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hidePivotFieldList="1"/>
  <xr:revisionPtr revIDLastSave="0" documentId="13_ncr:1_{8B739210-5380-436C-A0BA-548C3C8A7085}" xr6:coauthVersionLast="47" xr6:coauthVersionMax="47" xr10:uidLastSave="{00000000-0000-0000-0000-000000000000}"/>
  <bookViews>
    <workbookView xWindow="-108" yWindow="-108" windowWidth="23256" windowHeight="12456" firstSheet="1" activeTab="4" xr2:uid="{00000000-000D-0000-FFFF-FFFF00000000}"/>
  </bookViews>
  <sheets>
    <sheet name="Customer Names" sheetId="3" r:id="rId1"/>
    <sheet name="Medical Examinations" sheetId="2" r:id="rId2"/>
    <sheet name="Hospitalisation Details" sheetId="1" r:id="rId3"/>
    <sheet name="pivot tables" sheetId="10" r:id="rId4"/>
    <sheet name="INTERACTIVE DASHBOARD" sheetId="11" r:id="rId5"/>
    <sheet name="HEALTH CARE" sheetId="4" r:id="rId6"/>
  </sheets>
  <definedNames>
    <definedName name="Slicer_Diabetes_status">#N/A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4" l="1"/>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P2336"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3" i="4"/>
  <c r="C2"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3" i="4"/>
  <c r="B2" i="4"/>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Z169" i="1"/>
  <c r="Z168" i="1"/>
  <c r="Z167" i="1"/>
  <c r="Z166" i="1"/>
  <c r="Z165" i="1"/>
  <c r="Z164" i="1"/>
  <c r="Z161" i="1"/>
  <c r="Z160" i="1"/>
  <c r="Z159" i="1"/>
  <c r="Z158" i="1"/>
  <c r="Z157" i="1"/>
  <c r="Z156" i="1"/>
  <c r="Z155" i="1"/>
  <c r="Z154" i="1"/>
  <c r="Z153" i="1"/>
  <c r="Z152" i="1"/>
  <c r="Z149" i="1"/>
  <c r="Z148" i="1"/>
  <c r="Z147" i="1"/>
  <c r="Z146" i="1"/>
  <c r="Z145" i="1"/>
  <c r="Z144" i="1"/>
  <c r="Z143" i="1"/>
  <c r="Z142" i="1"/>
  <c r="Z141" i="1"/>
  <c r="Z139" i="1"/>
  <c r="Z137" i="1"/>
  <c r="Z136" i="1"/>
  <c r="Z135" i="1"/>
  <c r="Z134" i="1"/>
  <c r="Z133" i="1"/>
  <c r="Z132" i="1"/>
  <c r="Z131" i="1"/>
  <c r="Z130" i="1"/>
  <c r="Z128" i="1"/>
  <c r="Z127" i="1"/>
  <c r="Z124" i="1"/>
  <c r="Z123" i="1"/>
  <c r="Z122" i="1"/>
  <c r="Z121" i="1"/>
  <c r="Z120" i="1"/>
  <c r="Z119" i="1"/>
  <c r="Z116" i="1"/>
  <c r="Z115" i="1"/>
  <c r="Z114" i="1"/>
  <c r="Z451" i="1"/>
  <c r="Z113" i="1"/>
  <c r="Z111" i="1"/>
  <c r="Z110" i="1"/>
  <c r="Z109" i="1"/>
  <c r="Z108" i="1"/>
  <c r="Z107" i="1"/>
  <c r="Z105" i="1"/>
  <c r="Z104" i="1"/>
  <c r="Z103" i="1"/>
  <c r="Z102" i="1"/>
  <c r="Z101" i="1"/>
  <c r="Z99" i="1"/>
  <c r="Z98" i="1"/>
  <c r="Z97" i="1"/>
  <c r="Z96" i="1"/>
  <c r="Z94" i="1"/>
  <c r="Z93" i="1"/>
  <c r="Z92" i="1"/>
  <c r="Z91" i="1"/>
  <c r="Z90" i="1"/>
  <c r="Z89" i="1"/>
  <c r="Z87" i="1"/>
  <c r="Z86" i="1"/>
  <c r="Z85" i="1"/>
  <c r="Z83" i="1"/>
  <c r="Z82" i="1"/>
  <c r="Z81" i="1"/>
  <c r="Z80" i="1"/>
  <c r="Z79" i="1"/>
  <c r="Z78" i="1"/>
  <c r="Z77" i="1"/>
  <c r="Z75" i="1"/>
  <c r="Z74" i="1"/>
  <c r="Z72" i="1"/>
  <c r="Z71" i="1"/>
  <c r="Z70" i="1"/>
  <c r="Z69" i="1"/>
  <c r="Z68" i="1"/>
  <c r="Z67" i="1"/>
  <c r="Z66" i="1"/>
  <c r="Z65" i="1"/>
  <c r="Z63" i="1"/>
  <c r="Z61" i="1"/>
  <c r="Z60" i="1"/>
  <c r="Z59" i="1"/>
  <c r="Z58" i="1"/>
  <c r="Z57" i="1"/>
  <c r="Z56" i="1"/>
  <c r="Z55" i="1"/>
  <c r="Z54" i="1"/>
  <c r="Z53" i="1"/>
  <c r="Z50" i="1"/>
  <c r="Z49" i="1"/>
  <c r="Z48" i="1"/>
  <c r="Z47" i="1"/>
  <c r="Z46" i="1"/>
  <c r="Z45" i="1"/>
  <c r="Z44" i="1"/>
  <c r="Z43" i="1"/>
  <c r="Z42" i="1"/>
  <c r="Z41" i="1"/>
  <c r="Z38" i="1"/>
  <c r="Z37" i="1"/>
  <c r="Z36" i="1"/>
  <c r="Z35" i="1"/>
  <c r="Z34" i="1"/>
  <c r="Z33" i="1"/>
  <c r="Z32" i="1"/>
  <c r="Z31" i="1"/>
  <c r="Z30" i="1"/>
  <c r="Z28" i="1"/>
  <c r="Z26" i="1"/>
  <c r="Z25" i="1"/>
  <c r="Z24" i="1"/>
  <c r="Z23" i="1"/>
  <c r="Z22" i="1"/>
  <c r="Z21" i="1"/>
  <c r="Z20" i="1"/>
  <c r="Z19" i="1"/>
  <c r="Z17" i="1"/>
  <c r="Z16" i="1"/>
  <c r="Z14" i="1"/>
  <c r="Z13" i="1"/>
  <c r="Z12" i="1"/>
  <c r="Z11" i="1"/>
  <c r="Z10" i="1"/>
  <c r="Z9" i="1"/>
  <c r="Z8" i="1"/>
  <c r="Z2341" i="1"/>
  <c r="Z2340" i="1"/>
  <c r="Z2339" i="1"/>
  <c r="Z2336" i="1"/>
  <c r="Z2335" i="1"/>
  <c r="Z2334" i="1"/>
  <c r="Z2333" i="1"/>
  <c r="Z2332" i="1"/>
  <c r="Z2330" i="1"/>
  <c r="Z2329" i="1"/>
  <c r="Z2328" i="1"/>
  <c r="Z2327" i="1"/>
  <c r="Z2326" i="1"/>
  <c r="Z2324" i="1"/>
  <c r="Z2323" i="1"/>
  <c r="Z2322" i="1"/>
  <c r="Z2321" i="1"/>
  <c r="Z2319" i="1"/>
  <c r="Z2318" i="1"/>
  <c r="Z2317" i="1"/>
  <c r="Z2316" i="1"/>
  <c r="Z2315" i="1"/>
  <c r="Z2314" i="1"/>
  <c r="Z2312" i="1"/>
  <c r="Z2311" i="1"/>
  <c r="Z2310" i="1"/>
  <c r="Z2308" i="1"/>
  <c r="Z2307" i="1"/>
  <c r="Z2306" i="1"/>
  <c r="Z2305" i="1"/>
  <c r="Z2304" i="1"/>
  <c r="Z2303" i="1"/>
  <c r="Z2302" i="1"/>
  <c r="Z2300" i="1"/>
  <c r="Z2299" i="1"/>
  <c r="Z2297" i="1"/>
  <c r="Z2296" i="1"/>
  <c r="Z2295" i="1"/>
  <c r="Z2294" i="1"/>
  <c r="Z2293" i="1"/>
  <c r="Z2292" i="1"/>
  <c r="Z2291" i="1"/>
  <c r="Z2290" i="1"/>
  <c r="Z2288" i="1"/>
  <c r="Z2286" i="1"/>
  <c r="Z2285" i="1"/>
  <c r="Z2284" i="1"/>
  <c r="Z2283" i="1"/>
  <c r="Z2282" i="1"/>
  <c r="Z2281" i="1"/>
  <c r="Z2280" i="1"/>
  <c r="Z2279" i="1"/>
  <c r="Z2278" i="1"/>
  <c r="Z2275" i="1"/>
  <c r="Z2274" i="1"/>
  <c r="Z2273" i="1"/>
  <c r="Z2272" i="1"/>
  <c r="Z2271" i="1"/>
  <c r="Z2270" i="1"/>
  <c r="Z2269" i="1"/>
  <c r="Z2268" i="1"/>
  <c r="Z2267" i="1"/>
  <c r="Z2266" i="1"/>
  <c r="Z2263" i="1"/>
  <c r="Z2262" i="1"/>
  <c r="Z2261" i="1"/>
  <c r="Z2260" i="1"/>
  <c r="Z2259" i="1"/>
  <c r="Z2258" i="1"/>
  <c r="Z2257" i="1"/>
  <c r="Z2256" i="1"/>
  <c r="Z2255" i="1"/>
  <c r="Z2253" i="1"/>
  <c r="Z2251" i="1"/>
  <c r="Z2250" i="1"/>
  <c r="Z2249" i="1"/>
  <c r="Z2248" i="1"/>
  <c r="Z2247" i="1"/>
  <c r="Z2246" i="1"/>
  <c r="Z2245" i="1"/>
  <c r="Z2244" i="1"/>
  <c r="Z2242" i="1"/>
  <c r="Z2241" i="1"/>
  <c r="Z2239" i="1"/>
  <c r="Z2238" i="1"/>
  <c r="Z2237" i="1"/>
  <c r="Z2236" i="1"/>
  <c r="Z2235" i="1"/>
  <c r="Z2234" i="1"/>
  <c r="Z2233" i="1"/>
  <c r="Z2230" i="1"/>
  <c r="Z2229" i="1"/>
  <c r="Z2228" i="1"/>
  <c r="Z2226" i="1"/>
  <c r="Z2225" i="1"/>
  <c r="Z2224" i="1"/>
  <c r="Z2223" i="1"/>
  <c r="Z2222" i="1"/>
  <c r="Z2221" i="1"/>
  <c r="Z2219" i="1"/>
  <c r="Z2218" i="1"/>
  <c r="Z2217" i="1"/>
  <c r="Z2216" i="1"/>
  <c r="Z2213" i="1"/>
  <c r="Z2212" i="1"/>
  <c r="Z2211" i="1"/>
  <c r="Z2210" i="1"/>
  <c r="Z2208" i="1"/>
  <c r="Z2207" i="1"/>
  <c r="Z2206" i="1"/>
  <c r="Z2205" i="1"/>
  <c r="Z2204" i="1"/>
  <c r="Z2203" i="1"/>
  <c r="Z2201" i="1"/>
  <c r="Z2200" i="1"/>
  <c r="Z2199" i="1"/>
  <c r="Z2197" i="1"/>
  <c r="Z2196" i="1"/>
  <c r="Z2195" i="1"/>
  <c r="Z2194" i="1"/>
  <c r="Z2193" i="1"/>
  <c r="Z2192" i="1"/>
  <c r="Z2191" i="1"/>
  <c r="Z2189" i="1"/>
  <c r="Z2188" i="1"/>
  <c r="Z2186" i="1"/>
  <c r="Z2185" i="1"/>
  <c r="Z2184" i="1"/>
  <c r="Z2183" i="1"/>
  <c r="Z2182" i="1"/>
  <c r="Z2181" i="1"/>
  <c r="Z2180" i="1"/>
  <c r="Z2179" i="1"/>
  <c r="Z2177" i="1"/>
  <c r="Z2175" i="1"/>
  <c r="Z2174" i="1"/>
  <c r="Z2173" i="1"/>
  <c r="Z2172" i="1"/>
  <c r="Z2171" i="1"/>
  <c r="Z2170" i="1"/>
  <c r="Z2169" i="1"/>
  <c r="Z2168" i="1"/>
  <c r="Z2167" i="1"/>
  <c r="Z2164" i="1"/>
  <c r="Z2163" i="1"/>
  <c r="Z2162" i="1"/>
  <c r="Z2161" i="1"/>
  <c r="Z2160" i="1"/>
  <c r="Z2159" i="1"/>
  <c r="Z2158" i="1"/>
  <c r="Z2157" i="1"/>
  <c r="Z2156" i="1"/>
  <c r="Z2155" i="1"/>
  <c r="Z2152" i="1"/>
  <c r="Z2151" i="1"/>
  <c r="Z2150" i="1"/>
  <c r="Z2149" i="1"/>
  <c r="Z2148" i="1"/>
  <c r="Z2147" i="1"/>
  <c r="Z2146" i="1"/>
  <c r="Z562" i="1"/>
  <c r="Z2145" i="1"/>
  <c r="Z2144" i="1"/>
  <c r="Z2142" i="1"/>
  <c r="Z2140" i="1"/>
  <c r="Z2139" i="1"/>
  <c r="Z2138" i="1"/>
  <c r="Z2137" i="1"/>
  <c r="Z2136" i="1"/>
  <c r="Z2135" i="1"/>
  <c r="Z2134" i="1"/>
  <c r="Z2133" i="1"/>
  <c r="Z2131" i="1"/>
  <c r="Z2130" i="1"/>
  <c r="Z2128" i="1"/>
  <c r="Z2127" i="1"/>
  <c r="Z2126" i="1"/>
  <c r="Z2125" i="1"/>
  <c r="Z2124" i="1"/>
  <c r="Z2123" i="1"/>
  <c r="Z2122" i="1"/>
  <c r="Z2119" i="1"/>
  <c r="Z2118" i="1"/>
  <c r="Z2117" i="1"/>
  <c r="Z2115" i="1"/>
  <c r="Z2114" i="1"/>
  <c r="Z2113" i="1"/>
  <c r="Z2112" i="1"/>
  <c r="Z2111" i="1"/>
  <c r="Z2110" i="1"/>
  <c r="Z2108" i="1"/>
  <c r="Z2107" i="1"/>
  <c r="Z2106" i="1"/>
  <c r="Z2105" i="1"/>
  <c r="Z2103" i="1"/>
  <c r="Z2102" i="1"/>
  <c r="Z2101" i="1"/>
  <c r="Z2100" i="1"/>
  <c r="Z2099" i="1"/>
  <c r="Z2097" i="1"/>
  <c r="Z2096" i="1"/>
  <c r="Z2095" i="1"/>
  <c r="Z2094" i="1"/>
  <c r="Z2093" i="1"/>
  <c r="Z2089" i="1"/>
  <c r="Z2088" i="1"/>
  <c r="Z2086" i="1"/>
  <c r="Z2085" i="1"/>
  <c r="Z2084" i="1"/>
  <c r="Z2083" i="1"/>
  <c r="Z2082" i="1"/>
  <c r="Z2081" i="1"/>
  <c r="Z2080" i="1"/>
  <c r="Z2079" i="1"/>
  <c r="Z2077" i="1"/>
  <c r="Z2075" i="1"/>
  <c r="Z2074" i="1"/>
  <c r="Z2073" i="1"/>
  <c r="Z2072" i="1"/>
  <c r="Z2071" i="1"/>
  <c r="Z2070" i="1"/>
  <c r="Z2069" i="1"/>
  <c r="Z2068" i="1"/>
  <c r="Z2067" i="1"/>
  <c r="Z2064" i="1"/>
  <c r="Z2063" i="1"/>
  <c r="Z2062" i="1"/>
  <c r="Z2061" i="1"/>
  <c r="Z2060" i="1"/>
  <c r="Z2059" i="1"/>
  <c r="Z2058" i="1"/>
  <c r="Z2057" i="1"/>
  <c r="Z2056" i="1"/>
  <c r="Z2055" i="1"/>
  <c r="Z2052" i="1"/>
  <c r="Z2051" i="1"/>
  <c r="Z2050" i="1"/>
  <c r="Z2049" i="1"/>
  <c r="Z2048" i="1"/>
  <c r="Z2047" i="1"/>
  <c r="Z2046" i="1"/>
  <c r="Z2045" i="1"/>
  <c r="Z2044" i="1"/>
  <c r="Z2042" i="1"/>
  <c r="Z2040" i="1"/>
  <c r="Z2039" i="1"/>
  <c r="Z2038" i="1"/>
  <c r="Z2037" i="1"/>
  <c r="Z2036" i="1"/>
  <c r="Z2035" i="1"/>
  <c r="Z2034" i="1"/>
  <c r="Z2033" i="1"/>
  <c r="Z2031" i="1"/>
  <c r="Z2030" i="1"/>
  <c r="Z2028" i="1"/>
  <c r="Z2027" i="1"/>
  <c r="Z2026" i="1"/>
  <c r="Z2025" i="1"/>
  <c r="Z2024" i="1"/>
  <c r="Z2023" i="1"/>
  <c r="Z2022" i="1"/>
  <c r="Z2020" i="1"/>
  <c r="Z2019" i="1"/>
  <c r="Z2018" i="1"/>
  <c r="Z2016" i="1"/>
  <c r="Z2015" i="1"/>
  <c r="Z2014" i="1"/>
  <c r="Z2013" i="1"/>
  <c r="Z2012" i="1"/>
  <c r="Z2011" i="1"/>
  <c r="Z2008" i="1"/>
  <c r="Z2007" i="1"/>
  <c r="Z2006" i="1"/>
  <c r="Z2005" i="1"/>
  <c r="Z2003" i="1"/>
  <c r="Z2002" i="1"/>
  <c r="Z2001" i="1"/>
  <c r="Z2000" i="1"/>
  <c r="Z1999" i="1"/>
  <c r="Z1997" i="1"/>
  <c r="Z1996" i="1"/>
  <c r="Z1995" i="1"/>
  <c r="Z1994" i="1"/>
  <c r="Z1993" i="1"/>
  <c r="Z1991" i="1"/>
  <c r="Z1990" i="1"/>
  <c r="Z1989" i="1"/>
  <c r="Z1988" i="1"/>
  <c r="Z1986" i="1"/>
  <c r="Z1985" i="1"/>
  <c r="Z1984" i="1"/>
  <c r="Z1983" i="1"/>
  <c r="Z1982" i="1"/>
  <c r="Z1981" i="1"/>
  <c r="Z1979" i="1"/>
  <c r="Z1978" i="1"/>
  <c r="Z1977" i="1"/>
  <c r="Z1975" i="1"/>
  <c r="Z1974" i="1"/>
  <c r="Z1973" i="1"/>
  <c r="Z1972" i="1"/>
  <c r="Z1971" i="1"/>
  <c r="Z1970" i="1"/>
  <c r="Z1969" i="1"/>
  <c r="Z1966" i="1"/>
  <c r="Z1964" i="1"/>
  <c r="Z1963" i="1"/>
  <c r="Z1962" i="1"/>
  <c r="Z1961" i="1"/>
  <c r="Z1960" i="1"/>
  <c r="Z1959" i="1"/>
  <c r="Z1958" i="1"/>
  <c r="Z1957" i="1"/>
  <c r="Z1956" i="1"/>
  <c r="Z1953" i="1"/>
  <c r="Z1952" i="1"/>
  <c r="Z1951" i="1"/>
  <c r="Z1950" i="1"/>
  <c r="Z1949" i="1"/>
  <c r="Z1948" i="1"/>
  <c r="Z1947" i="1"/>
  <c r="Z1946" i="1"/>
  <c r="Z1945" i="1"/>
  <c r="Z1944" i="1"/>
  <c r="Z1941" i="1"/>
  <c r="Z1940" i="1"/>
  <c r="Z1939" i="1"/>
  <c r="Z1938" i="1"/>
  <c r="Z1937" i="1"/>
  <c r="Z1936" i="1"/>
  <c r="Z1935" i="1"/>
  <c r="Z1934" i="1"/>
  <c r="Z1933" i="1"/>
  <c r="Z1931" i="1"/>
  <c r="Z1929" i="1"/>
  <c r="Z1928" i="1"/>
  <c r="Z1927" i="1"/>
  <c r="Z1926" i="1"/>
  <c r="Z1925" i="1"/>
  <c r="Z1924" i="1"/>
  <c r="Z1923" i="1"/>
  <c r="Z1922" i="1"/>
  <c r="Z1920" i="1"/>
  <c r="Z1919" i="1"/>
  <c r="Z1917" i="1"/>
  <c r="Z1916" i="1"/>
  <c r="Z1915" i="1"/>
  <c r="Z1914" i="1"/>
  <c r="Z1913" i="1"/>
  <c r="Z1912" i="1"/>
  <c r="Z1911" i="1"/>
  <c r="Z1909" i="1"/>
  <c r="Z1908" i="1"/>
  <c r="Z1907" i="1"/>
  <c r="Z1905" i="1"/>
  <c r="Z1904" i="1"/>
  <c r="Z1903" i="1"/>
  <c r="Z1902" i="1"/>
  <c r="Z1901" i="1"/>
  <c r="Z1900" i="1"/>
  <c r="Z1897" i="1"/>
  <c r="Z1896" i="1"/>
  <c r="Z1895" i="1"/>
  <c r="Z1894" i="1"/>
  <c r="Z1892" i="1"/>
  <c r="Z1891" i="1"/>
  <c r="Z1890" i="1"/>
  <c r="Z1889" i="1"/>
  <c r="Z1888" i="1"/>
  <c r="Z1886" i="1"/>
  <c r="Z1885" i="1"/>
  <c r="Z1884" i="1"/>
  <c r="Z1883" i="1"/>
  <c r="Z1882" i="1"/>
  <c r="Z1880" i="1"/>
  <c r="Z1879" i="1"/>
  <c r="Z1878" i="1"/>
  <c r="Z1877" i="1"/>
  <c r="Z1875" i="1"/>
  <c r="Z1874" i="1"/>
  <c r="Z1873" i="1"/>
  <c r="Z1872" i="1"/>
  <c r="Z1871" i="1"/>
  <c r="Z1870" i="1"/>
  <c r="Z1868" i="1"/>
  <c r="Z1867" i="1"/>
  <c r="Z1866" i="1"/>
  <c r="Z1864" i="1"/>
  <c r="Z1863" i="1"/>
  <c r="Z1862" i="1"/>
  <c r="Z1861" i="1"/>
  <c r="Z1860" i="1"/>
  <c r="Z1859" i="1"/>
  <c r="Z1858" i="1"/>
  <c r="Z1856" i="1"/>
  <c r="Z1855" i="1"/>
  <c r="Z1853" i="1"/>
  <c r="Z1852" i="1"/>
  <c r="Z1851" i="1"/>
  <c r="Z1850" i="1"/>
  <c r="Z1849" i="1"/>
  <c r="Z1848" i="1"/>
  <c r="Z1847" i="1"/>
  <c r="Z1846" i="1"/>
  <c r="Z1842" i="1"/>
  <c r="Z1841" i="1"/>
  <c r="Z1840" i="1"/>
  <c r="Z1839" i="1"/>
  <c r="Z1838" i="1"/>
  <c r="Z1837" i="1"/>
  <c r="Z1836" i="1"/>
  <c r="Z1835" i="1"/>
  <c r="Z1834" i="1"/>
  <c r="Z1833" i="1"/>
  <c r="Z1830" i="1"/>
  <c r="Z1829" i="1"/>
  <c r="Z1828" i="1"/>
  <c r="Z1827" i="1"/>
  <c r="Z1826" i="1"/>
  <c r="Z1825" i="1"/>
  <c r="Z1824" i="1"/>
  <c r="Z1823" i="1"/>
  <c r="Z1822" i="1"/>
  <c r="Z1820" i="1"/>
  <c r="Z1818" i="1"/>
  <c r="Z1817" i="1"/>
  <c r="Z1816" i="1"/>
  <c r="Z1815" i="1"/>
  <c r="Z1814" i="1"/>
  <c r="Z1813" i="1"/>
  <c r="Z1812" i="1"/>
  <c r="Z1811" i="1"/>
  <c r="Z1809" i="1"/>
  <c r="Z1808" i="1"/>
  <c r="Z1806" i="1"/>
  <c r="Z1805" i="1"/>
  <c r="Z1804" i="1"/>
  <c r="Z1803" i="1"/>
  <c r="Z1802" i="1"/>
  <c r="Z1801" i="1"/>
  <c r="Z1800" i="1"/>
  <c r="Z1798" i="1"/>
  <c r="Z1797" i="1"/>
  <c r="Z1796" i="1"/>
  <c r="Z1794" i="1"/>
  <c r="Z1793" i="1"/>
  <c r="Z1792" i="1"/>
  <c r="Z1791" i="1"/>
  <c r="Z1790" i="1"/>
  <c r="Z1789" i="1"/>
  <c r="Z1786" i="1"/>
  <c r="Z1785" i="1"/>
  <c r="Z1784" i="1"/>
  <c r="Z1783" i="1"/>
  <c r="Z1781" i="1"/>
  <c r="Z1780" i="1"/>
  <c r="Z1779" i="1"/>
  <c r="Z1778" i="1"/>
  <c r="Z1777" i="1"/>
  <c r="Z1775" i="1"/>
  <c r="Z1774" i="1"/>
  <c r="Z1773" i="1"/>
  <c r="Z1772" i="1"/>
  <c r="Z1771" i="1"/>
  <c r="Z1769" i="1"/>
  <c r="Z1768" i="1"/>
  <c r="Z1767" i="1"/>
  <c r="Z1766" i="1"/>
  <c r="Z1764" i="1"/>
  <c r="Z1763" i="1"/>
  <c r="Z1762" i="1"/>
  <c r="Z1761" i="1"/>
  <c r="Z1760" i="1"/>
  <c r="Z1759" i="1"/>
  <c r="Z1757" i="1"/>
  <c r="Z1756" i="1"/>
  <c r="Z1755" i="1"/>
  <c r="Z1753" i="1"/>
  <c r="Z1752" i="1"/>
  <c r="Z1751" i="1"/>
  <c r="Z1750" i="1"/>
  <c r="Z1749" i="1"/>
  <c r="Z1748" i="1"/>
  <c r="Z1747" i="1"/>
  <c r="Z1745" i="1"/>
  <c r="Z1744" i="1"/>
  <c r="Z1742" i="1"/>
  <c r="Z1741" i="1"/>
  <c r="Z1740" i="1"/>
  <c r="Z1739" i="1"/>
  <c r="Z1738" i="1"/>
  <c r="Z1737" i="1"/>
  <c r="Z1736" i="1"/>
  <c r="Z1735" i="1"/>
  <c r="Z1733" i="1"/>
  <c r="Z1731" i="1"/>
  <c r="Z1730" i="1"/>
  <c r="Z1729" i="1"/>
  <c r="Z1728" i="1"/>
  <c r="Z1727" i="1"/>
  <c r="Z1726" i="1"/>
  <c r="Z1725" i="1"/>
  <c r="Z1724" i="1"/>
  <c r="Z1723" i="1"/>
  <c r="Z1719" i="1"/>
  <c r="Z1718" i="1"/>
  <c r="Z1717" i="1"/>
  <c r="Z1716" i="1"/>
  <c r="Z1715" i="1"/>
  <c r="Z1714" i="1"/>
  <c r="Z1713" i="1"/>
  <c r="Z1712" i="1"/>
  <c r="Z1711" i="1"/>
  <c r="Z1709" i="1"/>
  <c r="Z1707" i="1"/>
  <c r="Z1706" i="1"/>
  <c r="Z1705" i="1"/>
  <c r="Z1704" i="1"/>
  <c r="Z1703" i="1"/>
  <c r="Z1702" i="1"/>
  <c r="Z1701" i="1"/>
  <c r="Z1700" i="1"/>
  <c r="Z1698" i="1"/>
  <c r="Z1697" i="1"/>
  <c r="Z1695" i="1"/>
  <c r="Z1694" i="1"/>
  <c r="Z1693" i="1"/>
  <c r="Z1692" i="1"/>
  <c r="Z1691" i="1"/>
  <c r="Z1690" i="1"/>
  <c r="Z1689" i="1"/>
  <c r="Z1687" i="1"/>
  <c r="Z1686" i="1"/>
  <c r="Z1685" i="1"/>
  <c r="Z1683" i="1"/>
  <c r="Z1682" i="1"/>
  <c r="Z1681" i="1"/>
  <c r="Z1680" i="1"/>
  <c r="Z1679" i="1"/>
  <c r="Z1678" i="1"/>
  <c r="Z1675" i="1"/>
  <c r="Z1674" i="1"/>
  <c r="Z1673" i="1"/>
  <c r="Z1672" i="1"/>
  <c r="Z1670" i="1"/>
  <c r="Z1669" i="1"/>
  <c r="Z4" i="1"/>
  <c r="Z1668" i="1"/>
  <c r="Z1667" i="1"/>
  <c r="Z1666" i="1"/>
  <c r="Z1664" i="1"/>
  <c r="Z1663" i="1"/>
  <c r="Z1662" i="1"/>
  <c r="Z1661" i="1"/>
  <c r="Z1659" i="1"/>
  <c r="Z1658" i="1"/>
  <c r="Z1657" i="1"/>
  <c r="Z1656" i="1"/>
  <c r="Z1655" i="1"/>
  <c r="Z1653" i="1"/>
  <c r="Z1652" i="1"/>
  <c r="Z1651" i="1"/>
  <c r="Z1650" i="1"/>
  <c r="Z1649" i="1"/>
  <c r="Z1647" i="1"/>
  <c r="Z1646" i="1"/>
  <c r="Z1645" i="1"/>
  <c r="Z1644" i="1"/>
  <c r="Z1642" i="1"/>
  <c r="Z1641" i="1"/>
  <c r="Z1640" i="1"/>
  <c r="Z1639" i="1"/>
  <c r="Z1638" i="1"/>
  <c r="Z1637" i="1"/>
  <c r="Z1635" i="1"/>
  <c r="Z1634" i="1"/>
  <c r="Z1633" i="1"/>
  <c r="Z1631" i="1"/>
  <c r="Z1630" i="1"/>
  <c r="Z1629" i="1"/>
  <c r="Z1628" i="1"/>
  <c r="Z1627" i="1"/>
  <c r="Z1626" i="1"/>
  <c r="Z1625" i="1"/>
  <c r="Z1623" i="1"/>
  <c r="Z1622" i="1"/>
  <c r="Z1620" i="1"/>
  <c r="Z1619" i="1"/>
  <c r="Z1618" i="1"/>
  <c r="Z1617" i="1"/>
  <c r="Z1616" i="1"/>
  <c r="Z1615" i="1"/>
  <c r="Z1614" i="1"/>
  <c r="Z1613" i="1"/>
  <c r="Z1611" i="1"/>
  <c r="Z1609" i="1"/>
  <c r="Z1608" i="1"/>
  <c r="Z673" i="1"/>
  <c r="Z1607" i="1"/>
  <c r="Z1606" i="1"/>
  <c r="Z1605" i="1"/>
  <c r="Z1604" i="1"/>
  <c r="Z1603" i="1"/>
  <c r="Z1602" i="1"/>
  <c r="Z1601" i="1"/>
  <c r="Z1597" i="1"/>
  <c r="Z1596" i="1"/>
  <c r="Z1595" i="1"/>
  <c r="Z1594" i="1"/>
  <c r="Z1593" i="1"/>
  <c r="Z1592" i="1"/>
  <c r="Z1591" i="1"/>
  <c r="Z1590" i="1"/>
  <c r="Z1589" i="1"/>
  <c r="Z1587" i="1"/>
  <c r="Z1585" i="1"/>
  <c r="Z1584" i="1"/>
  <c r="Z1583" i="1"/>
  <c r="Z1582" i="1"/>
  <c r="Z1581" i="1"/>
  <c r="Z1580" i="1"/>
  <c r="Z1579" i="1"/>
  <c r="Z1578" i="1"/>
  <c r="Z1576" i="1"/>
  <c r="Z1575" i="1"/>
  <c r="Z1573" i="1"/>
  <c r="Z1572" i="1"/>
  <c r="Z1571" i="1"/>
  <c r="Z1570" i="1"/>
  <c r="Z1569" i="1"/>
  <c r="Z1568" i="1"/>
  <c r="Z1567" i="1"/>
  <c r="Z1564" i="1"/>
  <c r="Z1563" i="1"/>
  <c r="Z1562" i="1"/>
  <c r="Z1560" i="1"/>
  <c r="Z1559" i="1"/>
  <c r="Z1558" i="1"/>
  <c r="Z1557" i="1"/>
  <c r="Z1556" i="1"/>
  <c r="Z1555" i="1"/>
  <c r="Z1553" i="1"/>
  <c r="Z1552" i="1"/>
  <c r="Z1551" i="1"/>
  <c r="Z1550" i="1"/>
  <c r="Z1548" i="1"/>
  <c r="Z1547" i="1"/>
  <c r="Z1546" i="1"/>
  <c r="Z1545" i="1"/>
  <c r="Z1544" i="1"/>
  <c r="Z1542" i="1"/>
  <c r="Z1541" i="1"/>
  <c r="Z1540" i="1"/>
  <c r="Z1539" i="1"/>
  <c r="Z1538" i="1"/>
  <c r="Z1536" i="1"/>
  <c r="Z1535" i="1"/>
  <c r="Z1534" i="1"/>
  <c r="Z1533" i="1"/>
  <c r="Z1531" i="1"/>
  <c r="Z1530" i="1"/>
  <c r="Z1529" i="1"/>
  <c r="Z1528" i="1"/>
  <c r="Z1527" i="1"/>
  <c r="Z1526" i="1"/>
  <c r="Z1524" i="1"/>
  <c r="Z1523" i="1"/>
  <c r="Z1522" i="1"/>
  <c r="Z1520" i="1"/>
  <c r="Z1519" i="1"/>
  <c r="Z1518" i="1"/>
  <c r="Z1517" i="1"/>
  <c r="Z1516" i="1"/>
  <c r="Z1515" i="1"/>
  <c r="Z1514" i="1"/>
  <c r="Z1512" i="1"/>
  <c r="Z1511" i="1"/>
  <c r="Z1509" i="1"/>
  <c r="Z1508" i="1"/>
  <c r="Z1507" i="1"/>
  <c r="Z1506" i="1"/>
  <c r="Z1505" i="1"/>
  <c r="Z1504" i="1"/>
  <c r="Z1503" i="1"/>
  <c r="Z1502" i="1"/>
  <c r="Z1500" i="1"/>
  <c r="Z1498" i="1"/>
  <c r="Z1497" i="1"/>
  <c r="Z1496" i="1"/>
  <c r="Z1495" i="1"/>
  <c r="Z1494" i="1"/>
  <c r="Z1493" i="1"/>
  <c r="Z1492" i="1"/>
  <c r="Z1491" i="1"/>
  <c r="Z1490" i="1"/>
  <c r="Z1487" i="1"/>
  <c r="Z1486" i="1"/>
  <c r="Z1485" i="1"/>
  <c r="Z1484" i="1"/>
  <c r="Z1483" i="1"/>
  <c r="Z1482" i="1"/>
  <c r="Z1481" i="1"/>
  <c r="Z1480" i="1"/>
  <c r="Z1479" i="1"/>
  <c r="Z1478" i="1"/>
  <c r="Z1474" i="1"/>
  <c r="Z1473" i="1"/>
  <c r="Z1472" i="1"/>
  <c r="Z1471" i="1"/>
  <c r="Z1470" i="1"/>
  <c r="Z1469" i="1"/>
  <c r="Z1468" i="1"/>
  <c r="Z1467" i="1"/>
  <c r="Z1465" i="1"/>
  <c r="Z1464" i="1"/>
  <c r="Z1462" i="1"/>
  <c r="Z1461" i="1"/>
  <c r="Z1460" i="1"/>
  <c r="Z1459" i="1"/>
  <c r="Z1458" i="1"/>
  <c r="Z1457" i="1"/>
  <c r="Z1456" i="1"/>
  <c r="Z1453" i="1"/>
  <c r="Z1452" i="1"/>
  <c r="Z1451" i="1"/>
  <c r="Z1449" i="1"/>
  <c r="Z1448" i="1"/>
  <c r="Z1447" i="1"/>
  <c r="Z1446" i="1"/>
  <c r="Z1445" i="1"/>
  <c r="Z1444" i="1"/>
  <c r="Z1442" i="1"/>
  <c r="Z1441" i="1"/>
  <c r="Z1440" i="1"/>
  <c r="Z1439" i="1"/>
  <c r="Z1437" i="1"/>
  <c r="Z1436" i="1"/>
  <c r="Z1435" i="1"/>
  <c r="Z1434" i="1"/>
  <c r="Z1433" i="1"/>
  <c r="Z1431" i="1"/>
  <c r="Z1430" i="1"/>
  <c r="Z1429" i="1"/>
  <c r="Z1428" i="1"/>
  <c r="Z1427" i="1"/>
  <c r="Z1425" i="1"/>
  <c r="Z1424" i="1"/>
  <c r="Z1423" i="1"/>
  <c r="Z1422" i="1"/>
  <c r="Z1420" i="1"/>
  <c r="Z1419" i="1"/>
  <c r="Z1418" i="1"/>
  <c r="Z1417" i="1"/>
  <c r="Z1416" i="1"/>
  <c r="Z1415" i="1"/>
  <c r="Z1413" i="1"/>
  <c r="Z1412" i="1"/>
  <c r="Z1411" i="1"/>
  <c r="Z1409" i="1"/>
  <c r="Z1408" i="1"/>
  <c r="Z1407" i="1"/>
  <c r="Z1406" i="1"/>
  <c r="Z1405" i="1"/>
  <c r="Z1404" i="1"/>
  <c r="Z1403" i="1"/>
  <c r="Z1401" i="1"/>
  <c r="Z1400" i="1"/>
  <c r="Z1398" i="1"/>
  <c r="Z1397" i="1"/>
  <c r="Z1396" i="1"/>
  <c r="Z1395" i="1"/>
  <c r="Z1394" i="1"/>
  <c r="Z1393" i="1"/>
  <c r="Z1392" i="1"/>
  <c r="Z1391" i="1"/>
  <c r="Z1389" i="1"/>
  <c r="Z1387" i="1"/>
  <c r="Z1386" i="1"/>
  <c r="Z1385" i="1"/>
  <c r="Z1384" i="1"/>
  <c r="Z1383" i="1"/>
  <c r="Z1382" i="1"/>
  <c r="Z1381" i="1"/>
  <c r="Z1380" i="1"/>
  <c r="Z1379" i="1"/>
  <c r="Z1376" i="1"/>
  <c r="Z1375" i="1"/>
  <c r="Z1374" i="1"/>
  <c r="Z1373" i="1"/>
  <c r="Z1372" i="1"/>
  <c r="Z1371" i="1"/>
  <c r="Z1370" i="1"/>
  <c r="Z1369" i="1"/>
  <c r="Z1368" i="1"/>
  <c r="Z1367" i="1"/>
  <c r="Z1364" i="1"/>
  <c r="Z1363" i="1"/>
  <c r="Z1362" i="1"/>
  <c r="Z1361" i="1"/>
  <c r="Z1360" i="1"/>
  <c r="Z1359" i="1"/>
  <c r="Z1358" i="1"/>
  <c r="Z1357" i="1"/>
  <c r="Z1356" i="1"/>
  <c r="Z1354" i="1"/>
  <c r="Z1351" i="1"/>
  <c r="Z1350" i="1"/>
  <c r="Z1349" i="1"/>
  <c r="Z1348" i="1"/>
  <c r="Z1347" i="1"/>
  <c r="Z1346" i="1"/>
  <c r="Z1345" i="1"/>
  <c r="Z1342" i="1"/>
  <c r="Z1341" i="1"/>
  <c r="Z1340" i="1"/>
  <c r="Z1338" i="1"/>
  <c r="Z1337" i="1"/>
  <c r="Z1336" i="1"/>
  <c r="Z1335" i="1"/>
  <c r="Z1334" i="1"/>
  <c r="Z1333" i="1"/>
  <c r="Z1331" i="1"/>
  <c r="Z1330" i="1"/>
  <c r="Z1329" i="1"/>
  <c r="Z1328" i="1"/>
  <c r="Z1326" i="1"/>
  <c r="Z1325" i="1"/>
  <c r="Z1324" i="1"/>
  <c r="Z1323" i="1"/>
  <c r="Z1322" i="1"/>
  <c r="Z1320" i="1"/>
  <c r="Z1319" i="1"/>
  <c r="Z1318" i="1"/>
  <c r="Z1317" i="1"/>
  <c r="Z1316" i="1"/>
  <c r="Z1314" i="1"/>
  <c r="Z1313" i="1"/>
  <c r="Z1312" i="1"/>
  <c r="Z1311" i="1"/>
  <c r="Z1309" i="1"/>
  <c r="Z1308" i="1"/>
  <c r="Z1307" i="1"/>
  <c r="Z1306" i="1"/>
  <c r="Z1305" i="1"/>
  <c r="Z1304" i="1"/>
  <c r="Z1302" i="1"/>
  <c r="Z1301" i="1"/>
  <c r="Z1300" i="1"/>
  <c r="Z1298" i="1"/>
  <c r="Z1297" i="1"/>
  <c r="Z1296" i="1"/>
  <c r="Z1295" i="1"/>
  <c r="Z1294" i="1"/>
  <c r="Z1293" i="1"/>
  <c r="Z1292" i="1"/>
  <c r="Z1290" i="1"/>
  <c r="Z1289" i="1"/>
  <c r="Z1287" i="1"/>
  <c r="Z1286" i="1"/>
  <c r="Z1285" i="1"/>
  <c r="Z1284" i="1"/>
  <c r="Z1283" i="1"/>
  <c r="Z1282" i="1"/>
  <c r="Z1281" i="1"/>
  <c r="Z1280" i="1"/>
  <c r="Z1278" i="1"/>
  <c r="Z1276" i="1"/>
  <c r="Z1275" i="1"/>
  <c r="Z1274" i="1"/>
  <c r="Z1273" i="1"/>
  <c r="Z1272" i="1"/>
  <c r="Z1271" i="1"/>
  <c r="Z1270" i="1"/>
  <c r="Z1269" i="1"/>
  <c r="Z1268" i="1"/>
  <c r="Z1265" i="1"/>
  <c r="Z1264" i="1"/>
  <c r="Z1263" i="1"/>
  <c r="Z1262" i="1"/>
  <c r="Z1261" i="1"/>
  <c r="Z1260" i="1"/>
  <c r="Z1259" i="1"/>
  <c r="Z1258" i="1"/>
  <c r="Z1257" i="1"/>
  <c r="Z1256" i="1"/>
  <c r="Z1253" i="1"/>
  <c r="Z1252" i="1"/>
  <c r="Z1251" i="1"/>
  <c r="Z1250" i="1"/>
  <c r="Z1249" i="1"/>
  <c r="Z1248" i="1"/>
  <c r="Z1247" i="1"/>
  <c r="Z1246" i="1"/>
  <c r="Z1245" i="1"/>
  <c r="Z1243" i="1"/>
  <c r="Z1241" i="1"/>
  <c r="Z1240" i="1"/>
  <c r="Z1239" i="1"/>
  <c r="Z1238" i="1"/>
  <c r="Z1237" i="1"/>
  <c r="Z1236" i="1"/>
  <c r="Z1235" i="1"/>
  <c r="Z1234" i="1"/>
  <c r="Z1230" i="1"/>
  <c r="Z1229" i="1"/>
  <c r="Z1226" i="1"/>
  <c r="Z1225" i="1"/>
  <c r="Z1224" i="1"/>
  <c r="Z1223" i="1"/>
  <c r="Z1222" i="1"/>
  <c r="Z1221" i="1"/>
  <c r="Z1219" i="1"/>
  <c r="Z1218" i="1"/>
  <c r="Z1217" i="1"/>
  <c r="Z1216" i="1"/>
  <c r="Z1214" i="1"/>
  <c r="Z1213" i="1"/>
  <c r="Z1212" i="1"/>
  <c r="Z1211" i="1"/>
  <c r="Z1210" i="1"/>
  <c r="Z1208" i="1"/>
  <c r="Z1207" i="1"/>
  <c r="Z1206" i="1"/>
  <c r="Z1205" i="1"/>
  <c r="Z1204" i="1"/>
  <c r="Z1202" i="1"/>
  <c r="Z1201" i="1"/>
  <c r="Z1200" i="1"/>
  <c r="Z1199" i="1"/>
  <c r="Z1197" i="1"/>
  <c r="Z1196" i="1"/>
  <c r="Z1195" i="1"/>
  <c r="Z1194" i="1"/>
  <c r="Z1193" i="1"/>
  <c r="Z1192" i="1"/>
  <c r="Z1190" i="1"/>
  <c r="Z1189" i="1"/>
  <c r="Z1188" i="1"/>
  <c r="Z1186" i="1"/>
  <c r="Z1185" i="1"/>
  <c r="Z1184" i="1"/>
  <c r="Z3" i="1"/>
  <c r="Z1183" i="1"/>
  <c r="Z1182" i="1"/>
  <c r="Z1181" i="1"/>
  <c r="Z1179" i="1"/>
  <c r="Z1178" i="1"/>
  <c r="Z1177" i="1"/>
  <c r="Z1175" i="1"/>
  <c r="Z1174" i="1"/>
  <c r="Z1173" i="1"/>
  <c r="Z1172" i="1"/>
  <c r="Z1171" i="1"/>
  <c r="Z1170" i="1"/>
  <c r="Z1169" i="1"/>
  <c r="Z1167" i="1"/>
  <c r="Z1166" i="1"/>
  <c r="Z1164" i="1"/>
  <c r="Z1163" i="1"/>
  <c r="Z1162" i="1"/>
  <c r="Z1161" i="1"/>
  <c r="Z1160" i="1"/>
  <c r="Z1159" i="1"/>
  <c r="Z1158" i="1"/>
  <c r="Z1157" i="1"/>
  <c r="Z1155" i="1"/>
  <c r="Z1153" i="1"/>
  <c r="Z1152" i="1"/>
  <c r="Z1151" i="1"/>
  <c r="Z1150" i="1"/>
  <c r="Z1149" i="1"/>
  <c r="Z1148" i="1"/>
  <c r="Z1147" i="1"/>
  <c r="Z1146" i="1"/>
  <c r="Z1145" i="1"/>
  <c r="Z1142" i="1"/>
  <c r="Z1141" i="1"/>
  <c r="Z1140" i="1"/>
  <c r="Z1139" i="1"/>
  <c r="Z1138" i="1"/>
  <c r="Z1137" i="1"/>
  <c r="Z1136" i="1"/>
  <c r="Z1135" i="1"/>
  <c r="Z1134" i="1"/>
  <c r="Z1133" i="1"/>
  <c r="Z1130" i="1"/>
  <c r="Z1129" i="1"/>
  <c r="Z1128" i="1"/>
  <c r="Z1127" i="1"/>
  <c r="Z1126" i="1"/>
  <c r="Z1125" i="1"/>
  <c r="Z1124" i="1"/>
  <c r="Z1123" i="1"/>
  <c r="Z1122" i="1"/>
  <c r="Z1119" i="1"/>
  <c r="Z1117" i="1"/>
  <c r="Z1116" i="1"/>
  <c r="Z1115" i="1"/>
  <c r="Z1114" i="1"/>
  <c r="Z1113" i="1"/>
  <c r="Z1112" i="1"/>
  <c r="Z1111" i="1"/>
  <c r="Z1110" i="1"/>
  <c r="Z1108" i="1"/>
  <c r="Z1107" i="1"/>
  <c r="Z1104" i="1"/>
  <c r="Z1103" i="1"/>
  <c r="Z1102" i="1"/>
  <c r="Z1101" i="1"/>
  <c r="Z1100" i="1"/>
  <c r="Z1099" i="1"/>
  <c r="Z1097" i="1"/>
  <c r="Z1096" i="1"/>
  <c r="Z1095" i="1"/>
  <c r="Z1094" i="1"/>
  <c r="Z1092" i="1"/>
  <c r="Z1091" i="1"/>
  <c r="Z1090" i="1"/>
  <c r="Z1089" i="1"/>
  <c r="Z1088" i="1"/>
  <c r="Z1086" i="1"/>
  <c r="Z1085" i="1"/>
  <c r="Z1084" i="1"/>
  <c r="Z1083" i="1"/>
  <c r="Z1082" i="1"/>
  <c r="Z1080" i="1"/>
  <c r="Z1079" i="1"/>
  <c r="Z1078" i="1"/>
  <c r="Z1077" i="1"/>
  <c r="Z1075" i="1"/>
  <c r="Z1074" i="1"/>
  <c r="Z1073" i="1"/>
  <c r="Z1072" i="1"/>
  <c r="Z1071" i="1"/>
  <c r="Z1070" i="1"/>
  <c r="Z1068" i="1"/>
  <c r="Z1067" i="1"/>
  <c r="Z1066" i="1"/>
  <c r="Z1064" i="1"/>
  <c r="Z1063" i="1"/>
  <c r="Z1062" i="1"/>
  <c r="Z1061" i="1"/>
  <c r="Z1060" i="1"/>
  <c r="Z1059" i="1"/>
  <c r="Z1058" i="1"/>
  <c r="Z1056" i="1"/>
  <c r="Z1055" i="1"/>
  <c r="Z1053" i="1"/>
  <c r="Z1052" i="1"/>
  <c r="Z1051" i="1"/>
  <c r="Z1050" i="1"/>
  <c r="Z1049" i="1"/>
  <c r="Z1048" i="1"/>
  <c r="Z1047" i="1"/>
  <c r="Z1046" i="1"/>
  <c r="Z1044" i="1"/>
  <c r="Z1042" i="1"/>
  <c r="Z1041" i="1"/>
  <c r="Z1040" i="1"/>
  <c r="Z1039" i="1"/>
  <c r="Z1038" i="1"/>
  <c r="Z1037" i="1"/>
  <c r="Z1036" i="1"/>
  <c r="Z1035" i="1"/>
  <c r="Z1034" i="1"/>
  <c r="Z1031" i="1"/>
  <c r="Z1030" i="1"/>
  <c r="Z1029" i="1"/>
  <c r="Z1028" i="1"/>
  <c r="Z1027" i="1"/>
  <c r="Z1026" i="1"/>
  <c r="Z1025" i="1"/>
  <c r="Z1024" i="1"/>
  <c r="Z1023" i="1"/>
  <c r="Z1022" i="1"/>
  <c r="Z1019" i="1"/>
  <c r="Z1018" i="1"/>
  <c r="Z1017" i="1"/>
  <c r="Z1016" i="1"/>
  <c r="Z1015" i="1"/>
  <c r="Z1014" i="1"/>
  <c r="Z1013" i="1"/>
  <c r="Z1012" i="1"/>
  <c r="Z1011" i="1"/>
  <c r="Z1008" i="1"/>
  <c r="Z1006" i="1"/>
  <c r="Z1005" i="1"/>
  <c r="Z1004" i="1"/>
  <c r="Z1003" i="1"/>
  <c r="Z1002" i="1"/>
  <c r="Z1001" i="1"/>
  <c r="Z1000" i="1"/>
  <c r="Z999" i="1"/>
  <c r="Z997" i="1"/>
  <c r="Z996" i="1"/>
  <c r="Z994" i="1"/>
  <c r="Z993" i="1"/>
  <c r="Z992" i="1"/>
  <c r="Z991" i="1"/>
  <c r="Z990" i="1"/>
  <c r="Z989" i="1"/>
  <c r="Z988" i="1"/>
  <c r="Z986" i="1"/>
  <c r="Z985" i="1"/>
  <c r="Z984" i="1"/>
  <c r="Z981" i="1"/>
  <c r="Z980" i="1"/>
  <c r="Z979" i="1"/>
  <c r="Z978" i="1"/>
  <c r="Z977" i="1"/>
  <c r="Z975" i="1"/>
  <c r="Z974" i="1"/>
  <c r="Z973" i="1"/>
  <c r="Z972" i="1"/>
  <c r="Z971" i="1"/>
  <c r="Z969" i="1"/>
  <c r="Z968" i="1"/>
  <c r="Z967" i="1"/>
  <c r="Z966" i="1"/>
  <c r="Z964" i="1"/>
  <c r="Z963" i="1"/>
  <c r="Z962" i="1"/>
  <c r="Z961" i="1"/>
  <c r="Z960" i="1"/>
  <c r="Z959" i="1"/>
  <c r="Z957" i="1"/>
  <c r="Z956" i="1"/>
  <c r="Z955" i="1"/>
  <c r="Z953" i="1"/>
  <c r="Z952" i="1"/>
  <c r="Z951" i="1"/>
  <c r="Z950" i="1"/>
  <c r="Z949" i="1"/>
  <c r="Z948" i="1"/>
  <c r="Z947" i="1"/>
  <c r="Z945" i="1"/>
  <c r="Z944" i="1"/>
  <c r="Z942" i="1"/>
  <c r="Z941" i="1"/>
  <c r="Z940" i="1"/>
  <c r="Z939" i="1"/>
  <c r="Z938" i="1"/>
  <c r="Z937" i="1"/>
  <c r="Z936" i="1"/>
  <c r="Z935" i="1"/>
  <c r="Z933" i="1"/>
  <c r="Z931" i="1"/>
  <c r="Z930" i="1"/>
  <c r="Z929" i="1"/>
  <c r="Z928" i="1"/>
  <c r="Z927" i="1"/>
  <c r="Z926" i="1"/>
  <c r="Z925" i="1"/>
  <c r="Z924" i="1"/>
  <c r="Z923" i="1"/>
  <c r="Z920" i="1"/>
  <c r="Z919" i="1"/>
  <c r="Z918" i="1"/>
  <c r="Z917" i="1"/>
  <c r="Z916" i="1"/>
  <c r="Z915" i="1"/>
  <c r="Z914" i="1"/>
  <c r="Z913" i="1"/>
  <c r="Z912" i="1"/>
  <c r="Z911" i="1"/>
  <c r="Z2" i="1"/>
  <c r="Z908" i="1"/>
  <c r="Z907" i="1"/>
  <c r="Z906" i="1"/>
  <c r="Z905" i="1"/>
  <c r="Z904" i="1"/>
  <c r="Z903" i="1"/>
  <c r="Z902" i="1"/>
  <c r="Z901" i="1"/>
  <c r="Z900" i="1"/>
  <c r="Z896" i="1"/>
  <c r="Z895" i="1"/>
  <c r="Z894" i="1"/>
  <c r="Z893" i="1"/>
  <c r="Z892" i="1"/>
  <c r="Z891" i="1"/>
  <c r="Z890" i="1"/>
  <c r="Z889" i="1"/>
  <c r="Z888" i="1"/>
  <c r="Z886" i="1"/>
  <c r="Z884" i="1"/>
  <c r="Z883" i="1"/>
  <c r="Z882" i="1"/>
  <c r="Z881" i="1"/>
  <c r="Z880" i="1"/>
  <c r="Z879" i="1"/>
  <c r="Z878" i="1"/>
  <c r="Z877" i="1"/>
  <c r="Z875" i="1"/>
  <c r="Z874" i="1"/>
  <c r="Z872" i="1"/>
  <c r="Z871" i="1"/>
  <c r="Z870" i="1"/>
  <c r="Z869" i="1"/>
  <c r="Z868" i="1"/>
  <c r="Z867" i="1"/>
  <c r="Z866" i="1"/>
  <c r="Z864" i="1"/>
  <c r="Z863" i="1"/>
  <c r="Z862" i="1"/>
  <c r="Z340" i="1"/>
  <c r="Z229" i="1"/>
  <c r="Z118" i="1"/>
  <c r="Z2343" i="1"/>
  <c r="Z2232" i="1"/>
  <c r="Z2121" i="1"/>
  <c r="Z2010" i="1"/>
  <c r="Z1899" i="1"/>
  <c r="Z1788" i="1"/>
  <c r="Z1677" i="1"/>
  <c r="Z1455" i="1"/>
  <c r="Z1344" i="1"/>
  <c r="Z1232" i="1"/>
  <c r="Z1121" i="1"/>
  <c r="Z1010" i="1"/>
  <c r="Z899" i="1"/>
  <c r="Z852" i="1"/>
  <c r="Z840" i="1"/>
  <c r="Z829" i="1"/>
  <c r="Z818" i="1"/>
  <c r="Z796" i="1"/>
  <c r="Z784" i="1"/>
  <c r="Z773" i="1"/>
  <c r="Z762" i="1"/>
  <c r="Z751" i="1"/>
  <c r="Z740" i="1"/>
  <c r="Z728" i="1"/>
  <c r="Z717" i="1"/>
  <c r="Z706" i="1"/>
  <c r="Z695" i="1"/>
  <c r="Z672" i="1"/>
  <c r="Z661" i="1"/>
  <c r="Z650" i="1"/>
  <c r="Z639" i="1"/>
  <c r="Z628" i="1"/>
  <c r="Z617" i="1"/>
  <c r="Z606" i="1"/>
  <c r="Z595" i="1"/>
  <c r="Z584" i="1"/>
  <c r="Z573" i="1"/>
  <c r="Z550" i="1"/>
  <c r="Z539" i="1"/>
  <c r="Z528" i="1"/>
  <c r="Z517" i="1"/>
  <c r="Z506" i="1"/>
  <c r="Z495" i="1"/>
  <c r="Z484" i="1"/>
  <c r="Z473" i="1"/>
  <c r="Z462" i="1"/>
  <c r="Z450" i="1"/>
  <c r="Z428" i="1"/>
  <c r="Z417" i="1"/>
  <c r="Z406" i="1"/>
  <c r="Z395" i="1"/>
  <c r="Z384" i="1"/>
  <c r="Z373" i="1"/>
  <c r="Z362" i="1"/>
  <c r="Z351" i="1"/>
  <c r="Z339" i="1"/>
  <c r="Z328" i="1"/>
  <c r="Z306" i="1"/>
  <c r="Z295" i="1"/>
  <c r="Z284" i="1"/>
  <c r="Z273" i="1"/>
  <c r="Z262" i="1"/>
  <c r="Z251" i="1"/>
  <c r="Z240" i="1"/>
  <c r="Z228" i="1"/>
  <c r="Z217" i="1"/>
  <c r="Z206" i="1"/>
  <c r="Z184" i="1"/>
  <c r="Z173" i="1"/>
  <c r="Z162" i="1"/>
  <c r="Z151" i="1"/>
  <c r="Z140" i="1"/>
  <c r="Z129" i="1"/>
  <c r="Z117" i="1"/>
  <c r="Z106" i="1"/>
  <c r="Z95" i="1"/>
  <c r="Z84" i="1"/>
  <c r="Z62" i="1"/>
  <c r="Z51" i="1"/>
  <c r="Z40" i="1"/>
  <c r="Z29" i="1"/>
  <c r="Z18" i="1"/>
  <c r="Z2342" i="1"/>
  <c r="Z2331" i="1"/>
  <c r="Z2320" i="1"/>
  <c r="Z2309" i="1"/>
  <c r="Z2298" i="1"/>
  <c r="Z2276" i="1"/>
  <c r="Z2265" i="1"/>
  <c r="Z2254" i="1"/>
  <c r="Z2243" i="1"/>
  <c r="Z2231" i="1"/>
  <c r="Z2220" i="1"/>
  <c r="Z2209" i="1"/>
  <c r="Z2198" i="1"/>
  <c r="Z2187" i="1"/>
  <c r="Z2176" i="1"/>
  <c r="Z2143" i="1"/>
  <c r="Z2132" i="1"/>
  <c r="Z2120" i="1"/>
  <c r="Z2109" i="1"/>
  <c r="Z2098" i="1"/>
  <c r="Z2087" i="1"/>
  <c r="Z2076" i="1"/>
  <c r="Z2065" i="1"/>
  <c r="Z2054" i="1"/>
  <c r="Z2043" i="1"/>
  <c r="Z2021" i="1"/>
  <c r="Z2009" i="1"/>
  <c r="Z1998" i="1"/>
  <c r="Z1987" i="1"/>
  <c r="Z1976" i="1"/>
  <c r="Z1965" i="1"/>
  <c r="Z1954" i="1"/>
  <c r="Z1943" i="1"/>
  <c r="Z1932" i="1"/>
  <c r="Z1921" i="1"/>
  <c r="Z1898" i="1"/>
  <c r="Z7" i="1"/>
  <c r="Z1887" i="1"/>
  <c r="Z1876" i="1"/>
  <c r="Z1865" i="1"/>
  <c r="Z1854" i="1"/>
  <c r="Z1843" i="1"/>
  <c r="Z1832" i="1"/>
  <c r="Z1821" i="1"/>
  <c r="Z1810" i="1"/>
  <c r="Z1787" i="1"/>
  <c r="Z1776" i="1"/>
  <c r="Z1765" i="1"/>
  <c r="Z1754" i="1"/>
  <c r="Z1743" i="1"/>
  <c r="Z1732" i="1"/>
  <c r="Z1721" i="1"/>
  <c r="Z1710" i="1"/>
  <c r="Z1699" i="1"/>
  <c r="Z1688" i="1"/>
  <c r="Z1665" i="1"/>
  <c r="Z1654" i="1"/>
  <c r="Z1643" i="1"/>
  <c r="Z1632" i="1"/>
  <c r="Z1621" i="1"/>
  <c r="Z1610" i="1"/>
  <c r="Z1599" i="1"/>
  <c r="Z1588" i="1"/>
  <c r="Z1577" i="1"/>
  <c r="Z1565" i="1"/>
  <c r="Z1543" i="1"/>
  <c r="Z1532" i="1"/>
  <c r="Z1521" i="1"/>
  <c r="Z1510" i="1"/>
  <c r="Z1499" i="1"/>
  <c r="Z1488" i="1"/>
  <c r="Z1477" i="1"/>
  <c r="Z1466" i="1"/>
  <c r="Z1454" i="1"/>
  <c r="Z1443" i="1"/>
  <c r="Z1421" i="1"/>
  <c r="Z6" i="1"/>
  <c r="Z1410" i="1"/>
  <c r="Z1399" i="1"/>
  <c r="Z1388" i="1"/>
  <c r="Z1377" i="1"/>
  <c r="Z1366" i="1"/>
  <c r="Z1355" i="1"/>
  <c r="Z1343" i="1"/>
  <c r="Z1332" i="1"/>
  <c r="Z1310" i="1"/>
  <c r="Z1299" i="1"/>
  <c r="Z1288" i="1"/>
  <c r="Z1277" i="1"/>
  <c r="Z1266" i="1"/>
  <c r="Z1255" i="1"/>
  <c r="Z1244" i="1"/>
  <c r="Z1231" i="1"/>
  <c r="Z1220" i="1"/>
  <c r="Z1209" i="1"/>
  <c r="Z1187" i="1"/>
  <c r="Z1176" i="1"/>
  <c r="Z1165" i="1"/>
  <c r="Z1154" i="1"/>
  <c r="Z1143" i="1"/>
  <c r="Z1132" i="1"/>
  <c r="Z1120" i="1"/>
  <c r="Z1109" i="1"/>
  <c r="Z5" i="1"/>
  <c r="Z1098" i="1"/>
  <c r="Z1076" i="1"/>
  <c r="Z1065" i="1"/>
  <c r="Z1054" i="1"/>
  <c r="Z1043" i="1"/>
  <c r="Z1032" i="1"/>
  <c r="Z1021" i="1"/>
  <c r="Z1009" i="1"/>
  <c r="Z998" i="1"/>
  <c r="Z987" i="1"/>
  <c r="Z976" i="1"/>
  <c r="Z943" i="1"/>
  <c r="Z932" i="1"/>
  <c r="Z921" i="1"/>
  <c r="Z910" i="1"/>
  <c r="Z898" i="1"/>
  <c r="Z887" i="1"/>
  <c r="Z876" i="1"/>
  <c r="Z865" i="1"/>
  <c r="Z858" i="1"/>
  <c r="Z857" i="1"/>
  <c r="Z855" i="1"/>
  <c r="Z854" i="1"/>
  <c r="Z853" i="1"/>
  <c r="Z851" i="1"/>
  <c r="Z850" i="1"/>
  <c r="Z734" i="1"/>
  <c r="Z849" i="1"/>
  <c r="Z848" i="1"/>
  <c r="Z847" i="1"/>
  <c r="Z845" i="1"/>
  <c r="Z843" i="1"/>
  <c r="Z842" i="1"/>
  <c r="Z841" i="1"/>
  <c r="Z839" i="1"/>
  <c r="Z838" i="1"/>
  <c r="Z837" i="1"/>
  <c r="Z836" i="1"/>
  <c r="Z835" i="1"/>
  <c r="Z834" i="1"/>
  <c r="Z833" i="1"/>
  <c r="Z831" i="1"/>
  <c r="Z830" i="1"/>
  <c r="Z828" i="1"/>
  <c r="Z827" i="1"/>
  <c r="Z826" i="1"/>
  <c r="Z825" i="1"/>
  <c r="Z824" i="1"/>
  <c r="Z823" i="1"/>
  <c r="Z822" i="1"/>
  <c r="Z821" i="1"/>
  <c r="Z819" i="1"/>
  <c r="Z817" i="1"/>
  <c r="Z816" i="1"/>
  <c r="Z815" i="1"/>
  <c r="Z814" i="1"/>
  <c r="Z813" i="1"/>
  <c r="Z812" i="1"/>
  <c r="Z811" i="1"/>
  <c r="Z810" i="1"/>
  <c r="Z809" i="1"/>
  <c r="Z806" i="1"/>
  <c r="Z805" i="1"/>
  <c r="Z804" i="1"/>
  <c r="Z803" i="1"/>
  <c r="Z802" i="1"/>
  <c r="Z801" i="1"/>
  <c r="Z800" i="1"/>
  <c r="Z799" i="1"/>
  <c r="Z798" i="1"/>
  <c r="Z797" i="1"/>
  <c r="Z794" i="1"/>
  <c r="Z793" i="1"/>
  <c r="Z792" i="1"/>
  <c r="Z791" i="1"/>
  <c r="Z790" i="1"/>
  <c r="Z789" i="1"/>
  <c r="Z788" i="1"/>
  <c r="Z787" i="1"/>
  <c r="Z786" i="1"/>
  <c r="Z783" i="1"/>
  <c r="Z781" i="1"/>
  <c r="Z780" i="1"/>
  <c r="Z779" i="1"/>
  <c r="Z778" i="1"/>
  <c r="Z777" i="1"/>
  <c r="Z776" i="1"/>
  <c r="Z775" i="1"/>
  <c r="Z774" i="1"/>
  <c r="Z772" i="1"/>
  <c r="Z771" i="1"/>
  <c r="Z769" i="1"/>
  <c r="Z768" i="1"/>
  <c r="Z767" i="1"/>
  <c r="Z766" i="1"/>
  <c r="Z765" i="1"/>
  <c r="Z764" i="1"/>
  <c r="Z763" i="1"/>
  <c r="Z761" i="1"/>
  <c r="Z760" i="1"/>
  <c r="Z759" i="1"/>
  <c r="Z757" i="1"/>
  <c r="Z756" i="1"/>
  <c r="Z755" i="1"/>
  <c r="Z754" i="1"/>
  <c r="Z753" i="1"/>
  <c r="Z752" i="1"/>
  <c r="Z750" i="1"/>
  <c r="Z749" i="1"/>
  <c r="Z748" i="1"/>
  <c r="Z747" i="1"/>
  <c r="Z744" i="1"/>
  <c r="Z743" i="1"/>
  <c r="Z742" i="1"/>
  <c r="Z741" i="1"/>
  <c r="Z739" i="1"/>
  <c r="Z738" i="1"/>
  <c r="Z737" i="1"/>
  <c r="Z736" i="1"/>
  <c r="Z735" i="1"/>
  <c r="Z733" i="1"/>
  <c r="Z731" i="1"/>
  <c r="Z730" i="1"/>
  <c r="Z729" i="1"/>
  <c r="Z727" i="1"/>
  <c r="Z726" i="1"/>
  <c r="Z725" i="1"/>
  <c r="Z724" i="1"/>
  <c r="Z723" i="1"/>
  <c r="Z722" i="1"/>
  <c r="Z721" i="1"/>
  <c r="Z719" i="1"/>
  <c r="Z718" i="1"/>
  <c r="Z716" i="1"/>
  <c r="Z715" i="1"/>
  <c r="Z714" i="1"/>
  <c r="Z713" i="1"/>
  <c r="Z712" i="1"/>
  <c r="Z711" i="1"/>
  <c r="Z710" i="1"/>
  <c r="Z709" i="1"/>
  <c r="Z707" i="1"/>
  <c r="Z705" i="1"/>
  <c r="Z704" i="1"/>
  <c r="Z703" i="1"/>
  <c r="Z702" i="1"/>
  <c r="Z701" i="1"/>
  <c r="Z700" i="1"/>
  <c r="Z699" i="1"/>
  <c r="Z698" i="1"/>
  <c r="Z697" i="1"/>
  <c r="Z694" i="1"/>
  <c r="Z693" i="1"/>
  <c r="Z692" i="1"/>
  <c r="Z691" i="1"/>
  <c r="Z690" i="1"/>
  <c r="Z689" i="1"/>
  <c r="Z688" i="1"/>
  <c r="Z687" i="1"/>
  <c r="Z686" i="1"/>
  <c r="Z685" i="1"/>
  <c r="Z682" i="1"/>
  <c r="Z681" i="1"/>
  <c r="Z680" i="1"/>
  <c r="Z679" i="1"/>
  <c r="Z678" i="1"/>
  <c r="Z677" i="1"/>
  <c r="Z676" i="1"/>
  <c r="Z675" i="1"/>
  <c r="Z674" i="1"/>
  <c r="Z671" i="1"/>
  <c r="Z669" i="1"/>
  <c r="Z668" i="1"/>
  <c r="Z667" i="1"/>
  <c r="Z666" i="1"/>
  <c r="Z665" i="1"/>
  <c r="Z664" i="1"/>
  <c r="Z663" i="1"/>
  <c r="Z662" i="1"/>
  <c r="Z660" i="1"/>
  <c r="Z659" i="1"/>
  <c r="Z657" i="1"/>
  <c r="Z656" i="1"/>
  <c r="Z655" i="1"/>
  <c r="Z654" i="1"/>
  <c r="Z653" i="1"/>
  <c r="Z652" i="1"/>
  <c r="Z651" i="1"/>
  <c r="Z649" i="1"/>
  <c r="Z648" i="1"/>
  <c r="Z647" i="1"/>
  <c r="Z645" i="1"/>
  <c r="Z644" i="1"/>
  <c r="Z643" i="1"/>
  <c r="Z642" i="1"/>
  <c r="Z641" i="1"/>
  <c r="Z640" i="1"/>
  <c r="Z638" i="1"/>
  <c r="Z637" i="1"/>
  <c r="Z636" i="1"/>
  <c r="Z635" i="1"/>
  <c r="Z633" i="1"/>
  <c r="Z632" i="1"/>
  <c r="Z631" i="1"/>
  <c r="Z630" i="1"/>
  <c r="Z629" i="1"/>
  <c r="Z627" i="1"/>
  <c r="Z626" i="1"/>
  <c r="Z625" i="1"/>
  <c r="Z624" i="1"/>
  <c r="Z623" i="1"/>
  <c r="Z620" i="1"/>
  <c r="Z619" i="1"/>
  <c r="Z618" i="1"/>
  <c r="Z616" i="1"/>
  <c r="Z615" i="1"/>
  <c r="Z614" i="1"/>
  <c r="Z613" i="1"/>
  <c r="Z612" i="1"/>
  <c r="Z611" i="1"/>
  <c r="Z610" i="1"/>
  <c r="Z608" i="1"/>
  <c r="Z607" i="1"/>
  <c r="Z605" i="1"/>
  <c r="Z604" i="1"/>
  <c r="Z603" i="1"/>
  <c r="Z602" i="1"/>
  <c r="Z601" i="1"/>
  <c r="Z600" i="1"/>
  <c r="Z599" i="1"/>
  <c r="Z598" i="1"/>
  <c r="Z596" i="1"/>
  <c r="Z594" i="1"/>
  <c r="Z593" i="1"/>
  <c r="Z592" i="1"/>
  <c r="Z591" i="1"/>
  <c r="Z590" i="1"/>
  <c r="Z589" i="1"/>
  <c r="Z846" i="1"/>
  <c r="Z588" i="1"/>
  <c r="Z587" i="1"/>
  <c r="Z585" i="1"/>
  <c r="Z583" i="1"/>
  <c r="Z582" i="1"/>
  <c r="Z581" i="1"/>
  <c r="Z580" i="1"/>
  <c r="Z579" i="1"/>
  <c r="Z578" i="1"/>
  <c r="Z577" i="1"/>
  <c r="Z576" i="1"/>
  <c r="Z575" i="1"/>
  <c r="Z572" i="1"/>
  <c r="Z571" i="1"/>
  <c r="Z570" i="1"/>
  <c r="Z569" i="1"/>
  <c r="Z568" i="1"/>
  <c r="Z567" i="1"/>
  <c r="Z566" i="1"/>
  <c r="Z565" i="1"/>
  <c r="Z564" i="1"/>
  <c r="Z563" i="1"/>
  <c r="Z559" i="1"/>
  <c r="Z558" i="1"/>
  <c r="Z557" i="1"/>
  <c r="Z556" i="1"/>
  <c r="Z555" i="1"/>
  <c r="Z554" i="1"/>
  <c r="Z553" i="1"/>
  <c r="Z552" i="1"/>
  <c r="Z551" i="1"/>
  <c r="Z549" i="1"/>
  <c r="Z547" i="1"/>
  <c r="Z546" i="1"/>
  <c r="Z545" i="1"/>
  <c r="Z544" i="1"/>
  <c r="Z543" i="1"/>
  <c r="Z542" i="1"/>
  <c r="Z541" i="1"/>
  <c r="Z540" i="1"/>
  <c r="Z538" i="1"/>
  <c r="Z537" i="1"/>
  <c r="Z535" i="1"/>
  <c r="Z534" i="1"/>
  <c r="Z533" i="1"/>
  <c r="Z532" i="1"/>
  <c r="Z531" i="1"/>
  <c r="Z530" i="1"/>
  <c r="Z529" i="1"/>
  <c r="Z527" i="1"/>
  <c r="Z526" i="1"/>
  <c r="Z525" i="1"/>
  <c r="Z523" i="1"/>
  <c r="Z522" i="1"/>
  <c r="Z521" i="1"/>
  <c r="Z520" i="1"/>
  <c r="Z519" i="1"/>
  <c r="Z518" i="1"/>
  <c r="Z516" i="1"/>
  <c r="Z515" i="1"/>
  <c r="Z514" i="1"/>
  <c r="Z513" i="1"/>
  <c r="Z511" i="1"/>
  <c r="Z510" i="1"/>
  <c r="Z509" i="1"/>
  <c r="Z508" i="1"/>
  <c r="Z507" i="1"/>
  <c r="Z505" i="1"/>
  <c r="Z504" i="1"/>
  <c r="Z503" i="1"/>
  <c r="Z502" i="1"/>
  <c r="Z501" i="1"/>
  <c r="Z498" i="1"/>
  <c r="Z497" i="1"/>
  <c r="Z496" i="1"/>
  <c r="Z494" i="1"/>
  <c r="Z493" i="1"/>
  <c r="Z492" i="1"/>
  <c r="Z491" i="1"/>
  <c r="Z490" i="1"/>
  <c r="Z489" i="1"/>
  <c r="Z488" i="1"/>
  <c r="Z486" i="1"/>
  <c r="Z485" i="1"/>
  <c r="Z483" i="1"/>
  <c r="Z482" i="1"/>
  <c r="Z481" i="1"/>
  <c r="Z480" i="1"/>
  <c r="Z479" i="1"/>
  <c r="Z478" i="1"/>
  <c r="Z477" i="1"/>
  <c r="Z476" i="1"/>
  <c r="Z474" i="1"/>
  <c r="Z472" i="1"/>
  <c r="Z471" i="1"/>
  <c r="Z470" i="1"/>
  <c r="Z183" i="1"/>
  <c r="Z469" i="1"/>
  <c r="Z468" i="1"/>
  <c r="Z467" i="1"/>
  <c r="Z466" i="1"/>
  <c r="Z465" i="1"/>
  <c r="Z464" i="1"/>
  <c r="Z461" i="1"/>
  <c r="Z460" i="1"/>
  <c r="Z459" i="1"/>
  <c r="Z458" i="1"/>
  <c r="Z457" i="1"/>
  <c r="Z456" i="1"/>
  <c r="Z455" i="1"/>
  <c r="Z454" i="1"/>
  <c r="Z453" i="1"/>
  <c r="Z452" i="1"/>
  <c r="Z448" i="1"/>
  <c r="Z447" i="1"/>
  <c r="Z446" i="1"/>
  <c r="Z445" i="1"/>
  <c r="Z444" i="1"/>
  <c r="Z443" i="1"/>
  <c r="Z442" i="1"/>
  <c r="Z441" i="1"/>
  <c r="Z440" i="1"/>
  <c r="Z438" i="1"/>
  <c r="Z436" i="1"/>
  <c r="Z435" i="1"/>
  <c r="Z434" i="1"/>
  <c r="Z433" i="1"/>
  <c r="Z432" i="1"/>
  <c r="Z431" i="1"/>
  <c r="Z430" i="1"/>
  <c r="Z429" i="1"/>
  <c r="Z427" i="1"/>
  <c r="Z426" i="1"/>
  <c r="Z424" i="1"/>
  <c r="Z423" i="1"/>
  <c r="Z422" i="1"/>
  <c r="Z421" i="1"/>
  <c r="Z420" i="1"/>
  <c r="Z419" i="1"/>
  <c r="Z418" i="1"/>
  <c r="Z416" i="1"/>
  <c r="Z415" i="1"/>
  <c r="Z414" i="1"/>
  <c r="Z412" i="1"/>
  <c r="Z411" i="1"/>
  <c r="Z410" i="1"/>
  <c r="Z409" i="1"/>
  <c r="Z408" i="1"/>
  <c r="Z407" i="1"/>
  <c r="Z405" i="1"/>
  <c r="Z404" i="1"/>
  <c r="Z403" i="1"/>
  <c r="Z402" i="1"/>
  <c r="Z400" i="1"/>
  <c r="Z399" i="1"/>
  <c r="Z398" i="1"/>
  <c r="Z397" i="1"/>
  <c r="Z396" i="1"/>
  <c r="Z394" i="1"/>
  <c r="Z393" i="1"/>
  <c r="Z392" i="1"/>
  <c r="Z391" i="1"/>
  <c r="Z390" i="1"/>
  <c r="Z388" i="1"/>
  <c r="Z387" i="1"/>
  <c r="Z386" i="1"/>
  <c r="Z385" i="1"/>
  <c r="Z383" i="1"/>
  <c r="Z382" i="1"/>
  <c r="Z381" i="1"/>
  <c r="Z380" i="1"/>
  <c r="Z379" i="1"/>
  <c r="Z378" i="1"/>
  <c r="Z375" i="1"/>
  <c r="Z374" i="1"/>
  <c r="Z372" i="1"/>
  <c r="Z371" i="1"/>
  <c r="Z370" i="1"/>
  <c r="Z369" i="1"/>
  <c r="Z368" i="1"/>
  <c r="Z367" i="1"/>
  <c r="Z366" i="1"/>
  <c r="Z365" i="1"/>
  <c r="Z363" i="1"/>
  <c r="Z361" i="1"/>
  <c r="Z360" i="1"/>
  <c r="Z359" i="1"/>
  <c r="Z358" i="1"/>
  <c r="Z357" i="1"/>
  <c r="Z356" i="1"/>
  <c r="Z355" i="1"/>
  <c r="Z354" i="1"/>
  <c r="Z353" i="1"/>
  <c r="Z350" i="1"/>
  <c r="Z349" i="1"/>
  <c r="Z348" i="1"/>
  <c r="Z347" i="1"/>
  <c r="Z346" i="1"/>
  <c r="Z345" i="1"/>
  <c r="Z344" i="1"/>
  <c r="Z343" i="1"/>
  <c r="Z342" i="1"/>
  <c r="Z341" i="1"/>
  <c r="Z337" i="1"/>
  <c r="Z336" i="1"/>
  <c r="Z335" i="1"/>
  <c r="Z334" i="1"/>
  <c r="Z333" i="1"/>
  <c r="Z332" i="1"/>
  <c r="Z331" i="1"/>
  <c r="Z330" i="1"/>
  <c r="Z329" i="1"/>
  <c r="Z327" i="1"/>
  <c r="Z325" i="1"/>
  <c r="Z324" i="1"/>
  <c r="Z323" i="1"/>
  <c r="Z322" i="1"/>
  <c r="Z321" i="1"/>
  <c r="Z320" i="1"/>
  <c r="Z319" i="1"/>
  <c r="Z318" i="1"/>
  <c r="Z316" i="1"/>
  <c r="Z315" i="1"/>
  <c r="Z313" i="1"/>
  <c r="Z312" i="1"/>
  <c r="Z311" i="1"/>
  <c r="Z310" i="1"/>
  <c r="Z309" i="1"/>
  <c r="Z307" i="1"/>
  <c r="Z305" i="1"/>
  <c r="Z304" i="1"/>
  <c r="Z303" i="1"/>
  <c r="Z302" i="1"/>
  <c r="Z300" i="1"/>
  <c r="Z299" i="1"/>
  <c r="Z298" i="1"/>
  <c r="Z297" i="1"/>
  <c r="Z296" i="1"/>
  <c r="Z294" i="1"/>
  <c r="Z293" i="1"/>
  <c r="Z292" i="1"/>
  <c r="Z291" i="1"/>
  <c r="Z290" i="1"/>
  <c r="Z288" i="1"/>
  <c r="Z287" i="1"/>
  <c r="Z286" i="1"/>
  <c r="Z285" i="1"/>
  <c r="Z283" i="1"/>
  <c r="Z282" i="1"/>
  <c r="Z281" i="1"/>
  <c r="Z280" i="1"/>
  <c r="Z279" i="1"/>
  <c r="Z278" i="1"/>
  <c r="Z276" i="1"/>
  <c r="Z275" i="1"/>
  <c r="Z274" i="1"/>
  <c r="Z272" i="1"/>
  <c r="Z271" i="1"/>
  <c r="Z270" i="1"/>
  <c r="Z269" i="1"/>
  <c r="Z268" i="1"/>
  <c r="Z267" i="1"/>
  <c r="Z266" i="1"/>
  <c r="Z264" i="1"/>
  <c r="Z263" i="1"/>
  <c r="Z261" i="1"/>
  <c r="Z260" i="1"/>
  <c r="Z259" i="1"/>
  <c r="Z258" i="1"/>
  <c r="Z257" i="1"/>
  <c r="Z256" i="1"/>
  <c r="Z255" i="1"/>
  <c r="Z254" i="1"/>
  <c r="Z250" i="1"/>
  <c r="Z249" i="1"/>
  <c r="Z248" i="1"/>
  <c r="Z247" i="1"/>
  <c r="Z246" i="1"/>
  <c r="Z245" i="1"/>
  <c r="Z244" i="1"/>
  <c r="Z243" i="1"/>
  <c r="Z242" i="1"/>
  <c r="Z241" i="1"/>
  <c r="Z238" i="1"/>
  <c r="Z237" i="1"/>
  <c r="Z236" i="1"/>
  <c r="Z235" i="1"/>
  <c r="Z234" i="1"/>
  <c r="Z233" i="1"/>
  <c r="Z232" i="1"/>
  <c r="Z231" i="1"/>
  <c r="Z230" i="1"/>
  <c r="Z227" i="1"/>
  <c r="Z225" i="1"/>
  <c r="Z224" i="1"/>
  <c r="Z223" i="1"/>
  <c r="Z222" i="1"/>
  <c r="Z221" i="1"/>
  <c r="Z220" i="1"/>
  <c r="Z219" i="1"/>
  <c r="Z218" i="1"/>
  <c r="Z216" i="1"/>
  <c r="Z215" i="1"/>
  <c r="Z213" i="1"/>
  <c r="Z212" i="1"/>
  <c r="Z211" i="1"/>
  <c r="Z210" i="1"/>
  <c r="Z209" i="1"/>
  <c r="Z208" i="1"/>
  <c r="Z207" i="1"/>
  <c r="Z205" i="1"/>
  <c r="Z204" i="1"/>
  <c r="Z203" i="1"/>
  <c r="Z201" i="1"/>
  <c r="Z200" i="1"/>
  <c r="Z199" i="1"/>
  <c r="Z198" i="1"/>
  <c r="Z197" i="1"/>
  <c r="Z196" i="1"/>
  <c r="Z194" i="1"/>
  <c r="Z193" i="1"/>
  <c r="Z192" i="1"/>
  <c r="Z191" i="1"/>
  <c r="Z189" i="1"/>
  <c r="Z188" i="1"/>
  <c r="Z187" i="1"/>
  <c r="Z186" i="1"/>
  <c r="Z185" i="1"/>
  <c r="Z182" i="1"/>
  <c r="Z181" i="1"/>
  <c r="Z180" i="1"/>
  <c r="Z308" i="1"/>
  <c r="Z179" i="1"/>
  <c r="Z178" i="1"/>
  <c r="Z176" i="1"/>
  <c r="Z175" i="1"/>
  <c r="Z174" i="1"/>
  <c r="Z172" i="1"/>
  <c r="Z171" i="1"/>
  <c r="Z170" i="1"/>
  <c r="Z163" i="1"/>
  <c r="Z150" i="1"/>
  <c r="Z138" i="1"/>
  <c r="Z126" i="1"/>
  <c r="Z112" i="1"/>
  <c r="Z100" i="1"/>
  <c r="Z88" i="1"/>
  <c r="Z76" i="1"/>
  <c r="Z64" i="1"/>
  <c r="Z52" i="1"/>
  <c r="Z39" i="1"/>
  <c r="Z27" i="1"/>
  <c r="Z15" i="1"/>
  <c r="Z2338" i="1"/>
  <c r="Z2325" i="1"/>
  <c r="Z2313" i="1"/>
  <c r="Z2301" i="1"/>
  <c r="Z2289" i="1"/>
  <c r="Z2277" i="1"/>
  <c r="Z2264" i="1"/>
  <c r="Z2252" i="1"/>
  <c r="Z2240" i="1"/>
  <c r="Z785" i="1"/>
  <c r="Z2227" i="1"/>
  <c r="Z2215" i="1"/>
  <c r="Z2202" i="1"/>
  <c r="Z2190" i="1"/>
  <c r="Z2178" i="1"/>
  <c r="Z2166" i="1"/>
  <c r="Z2153" i="1"/>
  <c r="Z2141" i="1"/>
  <c r="Z2129" i="1"/>
  <c r="Z2116" i="1"/>
  <c r="Z2104" i="1"/>
  <c r="Z2092" i="1"/>
  <c r="Z2078" i="1"/>
  <c r="Z2066" i="1"/>
  <c r="Z2053" i="1"/>
  <c r="Z2041" i="1"/>
  <c r="Z2029" i="1"/>
  <c r="Z2017" i="1"/>
  <c r="Z2004" i="1"/>
  <c r="Z1992" i="1"/>
  <c r="Z1980" i="1"/>
  <c r="Z1968" i="1"/>
  <c r="Z1955" i="1"/>
  <c r="Z1942" i="1"/>
  <c r="Z1930" i="1"/>
  <c r="Z1918" i="1"/>
  <c r="Z1906" i="1"/>
  <c r="Z1893" i="1"/>
  <c r="Z1233" i="1"/>
  <c r="Z1881" i="1"/>
  <c r="Z1869" i="1"/>
  <c r="Z1857" i="1"/>
  <c r="Z1845" i="1"/>
  <c r="Z1831" i="1"/>
  <c r="Z1819" i="1"/>
  <c r="Z1807" i="1"/>
  <c r="Z1795" i="1"/>
  <c r="Z1782" i="1"/>
  <c r="Z1770" i="1"/>
  <c r="Z1758" i="1"/>
  <c r="Z1746" i="1"/>
  <c r="Z1734" i="1"/>
  <c r="Z1722" i="1"/>
  <c r="Z1708" i="1"/>
  <c r="Z1696" i="1"/>
  <c r="Z1684" i="1"/>
  <c r="Z1671" i="1"/>
  <c r="Z1660" i="1"/>
  <c r="Z1648" i="1"/>
  <c r="Z1636" i="1"/>
  <c r="Z1624" i="1"/>
  <c r="Z1612" i="1"/>
  <c r="Z1600" i="1"/>
  <c r="Z1586" i="1"/>
  <c r="Z1574" i="1"/>
  <c r="Z1561" i="1"/>
  <c r="Z1549" i="1"/>
  <c r="Z1537" i="1"/>
  <c r="Z1525" i="1"/>
  <c r="Z1513" i="1"/>
  <c r="Z1501" i="1"/>
  <c r="Z1489" i="1"/>
  <c r="Z1476" i="1"/>
  <c r="Z1463" i="1"/>
  <c r="Z1450" i="1"/>
  <c r="Z1438" i="1"/>
  <c r="Z1426" i="1"/>
  <c r="Z1414" i="1"/>
  <c r="Z1402" i="1"/>
  <c r="Z1390" i="1"/>
  <c r="Z1378" i="1"/>
  <c r="Z1365" i="1"/>
  <c r="Z2344" i="1"/>
  <c r="Z1353" i="1"/>
  <c r="Z1339" i="1"/>
  <c r="Z1327" i="1"/>
  <c r="Z1315" i="1"/>
  <c r="Z1303" i="1"/>
  <c r="Z1291" i="1"/>
  <c r="Z1279" i="1"/>
  <c r="Z1267" i="1"/>
  <c r="Z1254" i="1"/>
  <c r="Z1242" i="1"/>
  <c r="Z1228" i="1"/>
  <c r="Z1215" i="1"/>
  <c r="Z1203" i="1"/>
  <c r="Z1191" i="1"/>
  <c r="Z1180" i="1"/>
  <c r="Z1168" i="1"/>
  <c r="Z1156" i="1"/>
  <c r="Z1144" i="1"/>
  <c r="Z1131" i="1"/>
  <c r="Z1118" i="1"/>
  <c r="Z1106" i="1"/>
  <c r="Z1093" i="1"/>
  <c r="Z1081" i="1"/>
  <c r="Z1069" i="1"/>
  <c r="Z1057" i="1"/>
  <c r="Z1045" i="1"/>
  <c r="Z1033" i="1"/>
  <c r="Z1020" i="1"/>
  <c r="Z1007" i="1"/>
  <c r="Z995" i="1"/>
  <c r="Z983" i="1"/>
  <c r="Z970" i="1"/>
  <c r="Z958" i="1"/>
  <c r="Z946" i="1"/>
  <c r="Z934" i="1"/>
  <c r="Z922" i="1"/>
  <c r="Z909" i="1"/>
  <c r="Z897" i="1"/>
  <c r="Z885" i="1"/>
  <c r="Z873" i="1"/>
  <c r="Z861" i="1"/>
  <c r="Z1566" i="1"/>
  <c r="Z807" i="1"/>
  <c r="Z684" i="1"/>
  <c r="Z561" i="1"/>
  <c r="Z439" i="1"/>
  <c r="Z317" i="1"/>
  <c r="Z195" i="1"/>
  <c r="Z73" i="1"/>
  <c r="Z2287" i="1"/>
  <c r="Z2165" i="1"/>
  <c r="Z2032" i="1"/>
  <c r="Z1910" i="1"/>
  <c r="Z1799" i="1"/>
  <c r="Z1676" i="1"/>
  <c r="Z1554" i="1"/>
  <c r="Z1432" i="1"/>
  <c r="Z1321" i="1"/>
  <c r="Z1198" i="1"/>
  <c r="Z1087" i="1"/>
  <c r="Z965" i="1"/>
  <c r="Z856" i="1"/>
  <c r="Z844" i="1"/>
  <c r="Z832" i="1"/>
  <c r="Z820" i="1"/>
  <c r="Z808" i="1"/>
  <c r="Z795" i="1"/>
  <c r="Z782" i="1"/>
  <c r="Z770" i="1"/>
  <c r="Z758" i="1"/>
  <c r="Z746" i="1"/>
  <c r="Z732" i="1"/>
  <c r="Z720" i="1"/>
  <c r="Z708" i="1"/>
  <c r="Z696" i="1"/>
  <c r="Z683" i="1"/>
  <c r="Z670" i="1"/>
  <c r="Z658" i="1"/>
  <c r="Z646" i="1"/>
  <c r="Z634" i="1"/>
  <c r="Z622" i="1"/>
  <c r="Z609" i="1"/>
  <c r="Z597" i="1"/>
  <c r="Z586" i="1"/>
  <c r="Z574" i="1"/>
  <c r="Z560" i="1"/>
  <c r="Z548" i="1"/>
  <c r="Z536" i="1"/>
  <c r="Z524" i="1"/>
  <c r="Z512" i="1"/>
  <c r="Z500" i="1"/>
  <c r="Z487" i="1"/>
  <c r="Z475" i="1"/>
  <c r="Z463" i="1"/>
  <c r="Z449" i="1"/>
  <c r="Z437" i="1"/>
  <c r="Z425" i="1"/>
  <c r="Z413" i="1"/>
  <c r="Z401" i="1"/>
  <c r="Z389" i="1"/>
  <c r="Z377" i="1"/>
  <c r="Z364" i="1"/>
  <c r="Z352" i="1"/>
  <c r="Z338" i="1"/>
  <c r="Z326" i="1"/>
  <c r="Z314" i="1"/>
  <c r="Z301" i="1"/>
  <c r="Z289" i="1"/>
  <c r="Z277" i="1"/>
  <c r="Z265" i="1"/>
  <c r="Z253" i="1"/>
  <c r="Z239" i="1"/>
  <c r="Z226" i="1"/>
  <c r="Z214" i="1"/>
  <c r="Z202" i="1"/>
  <c r="Z190" i="1"/>
  <c r="Z177" i="1"/>
  <c r="Z125" i="1"/>
  <c r="Z2337" i="1"/>
  <c r="Z2214" i="1"/>
  <c r="Z2091" i="1"/>
  <c r="Z1967" i="1"/>
  <c r="Z1844" i="1"/>
  <c r="Z1720" i="1"/>
  <c r="Z1598" i="1"/>
  <c r="Z1475" i="1"/>
  <c r="Z1352" i="1"/>
  <c r="Z1227" i="1"/>
  <c r="Z1105" i="1"/>
  <c r="Z982" i="1"/>
  <c r="Z860" i="1"/>
  <c r="Z2154" i="1"/>
  <c r="Z954" i="1"/>
  <c r="Z745" i="1"/>
  <c r="Z621" i="1"/>
  <c r="Z499" i="1"/>
  <c r="Z376" i="1"/>
  <c r="Z252" i="1"/>
  <c r="Z2090" i="1"/>
  <c r="Z859" i="1"/>
  <c r="Y169" i="1"/>
  <c r="Y168" i="1"/>
  <c r="Y167" i="1"/>
  <c r="Y166" i="1"/>
  <c r="Y165" i="1"/>
  <c r="Y164" i="1"/>
  <c r="Y161" i="1"/>
  <c r="Y160" i="1"/>
  <c r="Y159" i="1"/>
  <c r="Y158" i="1"/>
  <c r="Y157" i="1"/>
  <c r="Y156" i="1"/>
  <c r="Y155" i="1"/>
  <c r="Y154" i="1"/>
  <c r="Y153" i="1"/>
  <c r="Y152" i="1"/>
  <c r="Y149" i="1"/>
  <c r="Y148" i="1"/>
  <c r="Y147" i="1"/>
  <c r="Y146" i="1"/>
  <c r="Y145" i="1"/>
  <c r="Y144" i="1"/>
  <c r="Y143" i="1"/>
  <c r="Y142" i="1"/>
  <c r="Y141" i="1"/>
  <c r="Y139" i="1"/>
  <c r="Y137" i="1"/>
  <c r="Y136" i="1"/>
  <c r="Y135" i="1"/>
  <c r="Y134" i="1"/>
  <c r="Y133" i="1"/>
  <c r="Y132" i="1"/>
  <c r="Y131" i="1"/>
  <c r="Y130" i="1"/>
  <c r="Y128" i="1"/>
  <c r="Y127" i="1"/>
  <c r="Y124" i="1"/>
  <c r="Y123" i="1"/>
  <c r="Y122" i="1"/>
  <c r="Y121" i="1"/>
  <c r="Y120" i="1"/>
  <c r="Y119" i="1"/>
  <c r="Y116" i="1"/>
  <c r="Y115" i="1"/>
  <c r="Y114" i="1"/>
  <c r="Y451" i="1"/>
  <c r="Y113" i="1"/>
  <c r="Y111" i="1"/>
  <c r="Y110" i="1"/>
  <c r="Y109" i="1"/>
  <c r="Y108" i="1"/>
  <c r="Y107" i="1"/>
  <c r="Y105" i="1"/>
  <c r="Y104" i="1"/>
  <c r="Y103" i="1"/>
  <c r="Y102" i="1"/>
  <c r="Y101" i="1"/>
  <c r="Y99" i="1"/>
  <c r="Y98" i="1"/>
  <c r="Y97" i="1"/>
  <c r="Y96" i="1"/>
  <c r="Y94" i="1"/>
  <c r="Y93" i="1"/>
  <c r="Y92" i="1"/>
  <c r="Y91" i="1"/>
  <c r="Y90" i="1"/>
  <c r="Y89" i="1"/>
  <c r="Y87" i="1"/>
  <c r="Y86" i="1"/>
  <c r="Y85" i="1"/>
  <c r="Y83" i="1"/>
  <c r="Y82" i="1"/>
  <c r="Y81" i="1"/>
  <c r="Y80" i="1"/>
  <c r="Y79" i="1"/>
  <c r="Y78" i="1"/>
  <c r="Y77" i="1"/>
  <c r="Y75" i="1"/>
  <c r="Y74" i="1"/>
  <c r="Y72" i="1"/>
  <c r="Y71" i="1"/>
  <c r="Y70" i="1"/>
  <c r="Y69" i="1"/>
  <c r="Y68" i="1"/>
  <c r="Y67" i="1"/>
  <c r="Y66" i="1"/>
  <c r="Y65" i="1"/>
  <c r="Y63" i="1"/>
  <c r="Y61" i="1"/>
  <c r="Y60" i="1"/>
  <c r="Y59" i="1"/>
  <c r="Y58" i="1"/>
  <c r="Y57" i="1"/>
  <c r="Y56" i="1"/>
  <c r="Y55" i="1"/>
  <c r="Y54" i="1"/>
  <c r="Y53" i="1"/>
  <c r="Y50" i="1"/>
  <c r="Y49" i="1"/>
  <c r="Y48" i="1"/>
  <c r="Y47" i="1"/>
  <c r="Y46" i="1"/>
  <c r="Y45" i="1"/>
  <c r="Y44" i="1"/>
  <c r="Y43" i="1"/>
  <c r="Y42" i="1"/>
  <c r="Y41" i="1"/>
  <c r="Y38" i="1"/>
  <c r="Y37" i="1"/>
  <c r="Y36" i="1"/>
  <c r="Y35" i="1"/>
  <c r="Y34" i="1"/>
  <c r="Y33" i="1"/>
  <c r="Y32" i="1"/>
  <c r="Y31" i="1"/>
  <c r="Y30" i="1"/>
  <c r="Y28" i="1"/>
  <c r="Y26" i="1"/>
  <c r="Y25" i="1"/>
  <c r="Y24" i="1"/>
  <c r="Y23" i="1"/>
  <c r="Y22" i="1"/>
  <c r="Y21" i="1"/>
  <c r="Y20" i="1"/>
  <c r="Y19" i="1"/>
  <c r="Y17" i="1"/>
  <c r="Y16" i="1"/>
  <c r="Y14" i="1"/>
  <c r="Y13" i="1"/>
  <c r="Y12" i="1"/>
  <c r="Y11" i="1"/>
  <c r="Y10" i="1"/>
  <c r="Y9" i="1"/>
  <c r="Y8" i="1"/>
  <c r="Y2341" i="1"/>
  <c r="Y2340" i="1"/>
  <c r="Y2339" i="1"/>
  <c r="Y2336" i="1"/>
  <c r="Y2335" i="1"/>
  <c r="Y2334" i="1"/>
  <c r="Y2333" i="1"/>
  <c r="Y2332" i="1"/>
  <c r="Y2330" i="1"/>
  <c r="Y2329" i="1"/>
  <c r="Y2328" i="1"/>
  <c r="Y2327" i="1"/>
  <c r="Y2326" i="1"/>
  <c r="Y2324" i="1"/>
  <c r="Y2323" i="1"/>
  <c r="Y2322" i="1"/>
  <c r="Y2321" i="1"/>
  <c r="Y2319" i="1"/>
  <c r="Y2318" i="1"/>
  <c r="Y2317" i="1"/>
  <c r="Y2316" i="1"/>
  <c r="Y2315" i="1"/>
  <c r="Y2314" i="1"/>
  <c r="Y2312" i="1"/>
  <c r="Y2311" i="1"/>
  <c r="Y2310" i="1"/>
  <c r="Y2308" i="1"/>
  <c r="Y2307" i="1"/>
  <c r="Y2306" i="1"/>
  <c r="Y2305" i="1"/>
  <c r="Y2304" i="1"/>
  <c r="Y2303" i="1"/>
  <c r="Y2302" i="1"/>
  <c r="Y2300" i="1"/>
  <c r="Y2299" i="1"/>
  <c r="Y2297" i="1"/>
  <c r="Y2296" i="1"/>
  <c r="Y2295" i="1"/>
  <c r="Y2294" i="1"/>
  <c r="Y2293" i="1"/>
  <c r="Y2292" i="1"/>
  <c r="Y2291" i="1"/>
  <c r="Y2290" i="1"/>
  <c r="Y2288" i="1"/>
  <c r="Y2286" i="1"/>
  <c r="Y2285" i="1"/>
  <c r="Y2284" i="1"/>
  <c r="Y2283" i="1"/>
  <c r="Y2282" i="1"/>
  <c r="Y2281" i="1"/>
  <c r="Y2280" i="1"/>
  <c r="Y2279" i="1"/>
  <c r="Y2278" i="1"/>
  <c r="Y2275" i="1"/>
  <c r="Y2274" i="1"/>
  <c r="Y2273" i="1"/>
  <c r="Y2272" i="1"/>
  <c r="Y2271" i="1"/>
  <c r="Y2270" i="1"/>
  <c r="Y2269" i="1"/>
  <c r="Y2268" i="1"/>
  <c r="Y2267" i="1"/>
  <c r="Y2266" i="1"/>
  <c r="Y2263" i="1"/>
  <c r="Y2262" i="1"/>
  <c r="Y2261" i="1"/>
  <c r="Y2260" i="1"/>
  <c r="Y2259" i="1"/>
  <c r="Y2258" i="1"/>
  <c r="Y2257" i="1"/>
  <c r="Y2256" i="1"/>
  <c r="Y2255" i="1"/>
  <c r="Y2253" i="1"/>
  <c r="Y2251" i="1"/>
  <c r="Y2250" i="1"/>
  <c r="Y2249" i="1"/>
  <c r="Y2248" i="1"/>
  <c r="Y2247" i="1"/>
  <c r="Y2246" i="1"/>
  <c r="Y2245" i="1"/>
  <c r="Y2244" i="1"/>
  <c r="Y2242" i="1"/>
  <c r="Y2241" i="1"/>
  <c r="Y2239" i="1"/>
  <c r="Y2238" i="1"/>
  <c r="Y2237" i="1"/>
  <c r="Y2236" i="1"/>
  <c r="Y2235" i="1"/>
  <c r="Y2234" i="1"/>
  <c r="Y2233" i="1"/>
  <c r="Y2230" i="1"/>
  <c r="Y2229" i="1"/>
  <c r="Y2228" i="1"/>
  <c r="Y2226" i="1"/>
  <c r="Y2225" i="1"/>
  <c r="Y2224" i="1"/>
  <c r="Y2223" i="1"/>
  <c r="Y2222" i="1"/>
  <c r="Y2221" i="1"/>
  <c r="Y2219" i="1"/>
  <c r="Y2218" i="1"/>
  <c r="Y2217" i="1"/>
  <c r="Y2216" i="1"/>
  <c r="Y2213" i="1"/>
  <c r="Y2212" i="1"/>
  <c r="Y2211" i="1"/>
  <c r="Y2210" i="1"/>
  <c r="Y2208" i="1"/>
  <c r="Y2207" i="1"/>
  <c r="Y2206" i="1"/>
  <c r="Y2205" i="1"/>
  <c r="Y2204" i="1"/>
  <c r="Y2203" i="1"/>
  <c r="Y2201" i="1"/>
  <c r="Y2200" i="1"/>
  <c r="Y2199" i="1"/>
  <c r="Y2197" i="1"/>
  <c r="Y2196" i="1"/>
  <c r="Y2195" i="1"/>
  <c r="Y2194" i="1"/>
  <c r="Y2193" i="1"/>
  <c r="Y2192" i="1"/>
  <c r="Y2191" i="1"/>
  <c r="Y2189" i="1"/>
  <c r="Y2188" i="1"/>
  <c r="Y2186" i="1"/>
  <c r="Y2185" i="1"/>
  <c r="Y2184" i="1"/>
  <c r="Y2183" i="1"/>
  <c r="Y2182" i="1"/>
  <c r="Y2181" i="1"/>
  <c r="Y2180" i="1"/>
  <c r="Y2179" i="1"/>
  <c r="Y2177" i="1"/>
  <c r="Y2175" i="1"/>
  <c r="Y2174" i="1"/>
  <c r="Y2173" i="1"/>
  <c r="Y2172" i="1"/>
  <c r="Y2171" i="1"/>
  <c r="Y2170" i="1"/>
  <c r="Y2169" i="1"/>
  <c r="Y2168" i="1"/>
  <c r="Y2167" i="1"/>
  <c r="Y2164" i="1"/>
  <c r="Y2163" i="1"/>
  <c r="Y2162" i="1"/>
  <c r="Y2161" i="1"/>
  <c r="Y2160" i="1"/>
  <c r="Y2159" i="1"/>
  <c r="Y2158" i="1"/>
  <c r="Y2157" i="1"/>
  <c r="Y2156" i="1"/>
  <c r="Y2155" i="1"/>
  <c r="Y2152" i="1"/>
  <c r="Y2151" i="1"/>
  <c r="Y2150" i="1"/>
  <c r="Y2149" i="1"/>
  <c r="Y2148" i="1"/>
  <c r="Y2147" i="1"/>
  <c r="Y2146" i="1"/>
  <c r="Y562" i="1"/>
  <c r="Y2145" i="1"/>
  <c r="Y2144" i="1"/>
  <c r="Y2142" i="1"/>
  <c r="Y2140" i="1"/>
  <c r="Y2139" i="1"/>
  <c r="Y2138" i="1"/>
  <c r="Y2137" i="1"/>
  <c r="Y2136" i="1"/>
  <c r="Y2135" i="1"/>
  <c r="Y2134" i="1"/>
  <c r="Y2133" i="1"/>
  <c r="Y2131" i="1"/>
  <c r="Y2130" i="1"/>
  <c r="Y2128" i="1"/>
  <c r="Y2127" i="1"/>
  <c r="Y2126" i="1"/>
  <c r="Y2125" i="1"/>
  <c r="Y2124" i="1"/>
  <c r="Y2123" i="1"/>
  <c r="Y2122" i="1"/>
  <c r="Y2119" i="1"/>
  <c r="Y2118" i="1"/>
  <c r="Y2117" i="1"/>
  <c r="Y2115" i="1"/>
  <c r="Y2114" i="1"/>
  <c r="Y2113" i="1"/>
  <c r="Y2112" i="1"/>
  <c r="Y2111" i="1"/>
  <c r="Y2110" i="1"/>
  <c r="Y2108" i="1"/>
  <c r="Y2107" i="1"/>
  <c r="Y2106" i="1"/>
  <c r="Y2105" i="1"/>
  <c r="Y2103" i="1"/>
  <c r="Y2102" i="1"/>
  <c r="Y2101" i="1"/>
  <c r="Y2100" i="1"/>
  <c r="Y2099" i="1"/>
  <c r="Y2097" i="1"/>
  <c r="Y2096" i="1"/>
  <c r="Y2095" i="1"/>
  <c r="Y2094" i="1"/>
  <c r="Y2093" i="1"/>
  <c r="Y2089" i="1"/>
  <c r="Y2088" i="1"/>
  <c r="Y2086" i="1"/>
  <c r="Y2085" i="1"/>
  <c r="Y2084" i="1"/>
  <c r="Y2083" i="1"/>
  <c r="Y2082" i="1"/>
  <c r="Y2081" i="1"/>
  <c r="Y2080" i="1"/>
  <c r="Y2079" i="1"/>
  <c r="Y2077" i="1"/>
  <c r="Y2075" i="1"/>
  <c r="Y2074" i="1"/>
  <c r="Y2073" i="1"/>
  <c r="Y2072" i="1"/>
  <c r="Y2071" i="1"/>
  <c r="Y2070" i="1"/>
  <c r="Y2069" i="1"/>
  <c r="Y2068" i="1"/>
  <c r="Y2067" i="1"/>
  <c r="Y2064" i="1"/>
  <c r="Y2063" i="1"/>
  <c r="Y2062" i="1"/>
  <c r="Y2061" i="1"/>
  <c r="Y2060" i="1"/>
  <c r="Y2059" i="1"/>
  <c r="Y2058" i="1"/>
  <c r="Y2057" i="1"/>
  <c r="Y2056" i="1"/>
  <c r="Y2055" i="1"/>
  <c r="Y2052" i="1"/>
  <c r="Y2051" i="1"/>
  <c r="Y2050" i="1"/>
  <c r="Y2049" i="1"/>
  <c r="Y2048" i="1"/>
  <c r="Y2047" i="1"/>
  <c r="Y2046" i="1"/>
  <c r="Y2045" i="1"/>
  <c r="Y2044" i="1"/>
  <c r="Y2042" i="1"/>
  <c r="Y2040" i="1"/>
  <c r="Y2039" i="1"/>
  <c r="Y2038" i="1"/>
  <c r="Y2037" i="1"/>
  <c r="Y2036" i="1"/>
  <c r="Y2035" i="1"/>
  <c r="Y2034" i="1"/>
  <c r="Y2033" i="1"/>
  <c r="Y2031" i="1"/>
  <c r="Y2030" i="1"/>
  <c r="Y2028" i="1"/>
  <c r="Y2027" i="1"/>
  <c r="Y2026" i="1"/>
  <c r="Y2025" i="1"/>
  <c r="Y2024" i="1"/>
  <c r="Y2023" i="1"/>
  <c r="Y2022" i="1"/>
  <c r="Y2020" i="1"/>
  <c r="Y2019" i="1"/>
  <c r="Y2018" i="1"/>
  <c r="Y2016" i="1"/>
  <c r="Y2015" i="1"/>
  <c r="Y2014" i="1"/>
  <c r="Y2013" i="1"/>
  <c r="Y2012" i="1"/>
  <c r="Y2011" i="1"/>
  <c r="Y2008" i="1"/>
  <c r="Y2007" i="1"/>
  <c r="Y2006" i="1"/>
  <c r="Y2005" i="1"/>
  <c r="Y2003" i="1"/>
  <c r="Y2002" i="1"/>
  <c r="Y2001" i="1"/>
  <c r="Y2000" i="1"/>
  <c r="Y1999" i="1"/>
  <c r="Y1997" i="1"/>
  <c r="Y1996" i="1"/>
  <c r="Y1995" i="1"/>
  <c r="Y1994" i="1"/>
  <c r="Y1993" i="1"/>
  <c r="Y1991" i="1"/>
  <c r="Y1990" i="1"/>
  <c r="Y1989" i="1"/>
  <c r="Y1988" i="1"/>
  <c r="Y1986" i="1"/>
  <c r="Y1985" i="1"/>
  <c r="Y1984" i="1"/>
  <c r="Y1983" i="1"/>
  <c r="Y1982" i="1"/>
  <c r="Y1981" i="1"/>
  <c r="Y1979" i="1"/>
  <c r="Y1978" i="1"/>
  <c r="Y1977" i="1"/>
  <c r="Y1975" i="1"/>
  <c r="Y1974" i="1"/>
  <c r="Y1973" i="1"/>
  <c r="Y1972" i="1"/>
  <c r="Y1971" i="1"/>
  <c r="Y1970" i="1"/>
  <c r="Y1969" i="1"/>
  <c r="Y1966" i="1"/>
  <c r="Y1964" i="1"/>
  <c r="Y1963" i="1"/>
  <c r="Y1962" i="1"/>
  <c r="Y1961" i="1"/>
  <c r="Y1960" i="1"/>
  <c r="Y1959" i="1"/>
  <c r="Y1958" i="1"/>
  <c r="Y1957" i="1"/>
  <c r="Y1956" i="1"/>
  <c r="Y1953" i="1"/>
  <c r="Y1952" i="1"/>
  <c r="Y1951" i="1"/>
  <c r="Y1950" i="1"/>
  <c r="Y1949" i="1"/>
  <c r="Y1948" i="1"/>
  <c r="Y1947" i="1"/>
  <c r="Y1946" i="1"/>
  <c r="Y1945" i="1"/>
  <c r="Y1944" i="1"/>
  <c r="Y1941" i="1"/>
  <c r="Y1940" i="1"/>
  <c r="Y1939" i="1"/>
  <c r="Y1938" i="1"/>
  <c r="Y1937" i="1"/>
  <c r="Y1936" i="1"/>
  <c r="Y1935" i="1"/>
  <c r="Y1934" i="1"/>
  <c r="Y1933" i="1"/>
  <c r="Y1931" i="1"/>
  <c r="Y1929" i="1"/>
  <c r="Y1928" i="1"/>
  <c r="Y1927" i="1"/>
  <c r="Y1926" i="1"/>
  <c r="Y1925" i="1"/>
  <c r="Y1924" i="1"/>
  <c r="Y1923" i="1"/>
  <c r="Y1922" i="1"/>
  <c r="Y1920" i="1"/>
  <c r="Y1919" i="1"/>
  <c r="Y1917" i="1"/>
  <c r="Y1916" i="1"/>
  <c r="Y1915" i="1"/>
  <c r="Y1914" i="1"/>
  <c r="Y1913" i="1"/>
  <c r="Y1912" i="1"/>
  <c r="Y1911" i="1"/>
  <c r="Y1909" i="1"/>
  <c r="Y1908" i="1"/>
  <c r="Y1907" i="1"/>
  <c r="Y1905" i="1"/>
  <c r="Y1904" i="1"/>
  <c r="Y1903" i="1"/>
  <c r="Y1902" i="1"/>
  <c r="Y1901" i="1"/>
  <c r="Y1900" i="1"/>
  <c r="Y1897" i="1"/>
  <c r="Y1896" i="1"/>
  <c r="Y1895" i="1"/>
  <c r="Y1894" i="1"/>
  <c r="Y1892" i="1"/>
  <c r="Y1891" i="1"/>
  <c r="Y1890" i="1"/>
  <c r="Y1889" i="1"/>
  <c r="Y1888" i="1"/>
  <c r="Y1886" i="1"/>
  <c r="Y1885" i="1"/>
  <c r="Y1884" i="1"/>
  <c r="Y1883" i="1"/>
  <c r="Y1882" i="1"/>
  <c r="Y1880" i="1"/>
  <c r="Y1879" i="1"/>
  <c r="Y1878" i="1"/>
  <c r="Y1877" i="1"/>
  <c r="Y1875" i="1"/>
  <c r="Y1874" i="1"/>
  <c r="Y1873" i="1"/>
  <c r="Y1872" i="1"/>
  <c r="Y1871" i="1"/>
  <c r="Y1870" i="1"/>
  <c r="Y1868" i="1"/>
  <c r="Y1867" i="1"/>
  <c r="Y1866" i="1"/>
  <c r="Y1864" i="1"/>
  <c r="Y1863" i="1"/>
  <c r="Y1862" i="1"/>
  <c r="Y1861" i="1"/>
  <c r="Y1860" i="1"/>
  <c r="Y1859" i="1"/>
  <c r="Y1858" i="1"/>
  <c r="Y1856" i="1"/>
  <c r="Y1855" i="1"/>
  <c r="Y1853" i="1"/>
  <c r="Y1852" i="1"/>
  <c r="Y1851" i="1"/>
  <c r="Y1850" i="1"/>
  <c r="Y1849" i="1"/>
  <c r="Y1848" i="1"/>
  <c r="Y1847" i="1"/>
  <c r="Y1846" i="1"/>
  <c r="Y1842" i="1"/>
  <c r="Y1841" i="1"/>
  <c r="Y1840" i="1"/>
  <c r="Y1839" i="1"/>
  <c r="Y1838" i="1"/>
  <c r="Y1837" i="1"/>
  <c r="Y1836" i="1"/>
  <c r="Y1835" i="1"/>
  <c r="Y1834" i="1"/>
  <c r="Y1833" i="1"/>
  <c r="Y1830" i="1"/>
  <c r="Y1829" i="1"/>
  <c r="Y1828" i="1"/>
  <c r="Y1827" i="1"/>
  <c r="Y1826" i="1"/>
  <c r="Y1825" i="1"/>
  <c r="Y1824" i="1"/>
  <c r="Y1823" i="1"/>
  <c r="Y1822" i="1"/>
  <c r="Y1820" i="1"/>
  <c r="Y1818" i="1"/>
  <c r="Y1817" i="1"/>
  <c r="Y1816" i="1"/>
  <c r="Y1815" i="1"/>
  <c r="Y1814" i="1"/>
  <c r="Y1813" i="1"/>
  <c r="Y1812" i="1"/>
  <c r="Y1811" i="1"/>
  <c r="Y1809" i="1"/>
  <c r="Y1808" i="1"/>
  <c r="Y1806" i="1"/>
  <c r="Y1805" i="1"/>
  <c r="Y1804" i="1"/>
  <c r="Y1803" i="1"/>
  <c r="Y1802" i="1"/>
  <c r="Y1801" i="1"/>
  <c r="Y1800" i="1"/>
  <c r="Y1798" i="1"/>
  <c r="Y1797" i="1"/>
  <c r="Y1796" i="1"/>
  <c r="Y1794" i="1"/>
  <c r="Y1793" i="1"/>
  <c r="Y1792" i="1"/>
  <c r="Y1791" i="1"/>
  <c r="Y1790" i="1"/>
  <c r="Y1789" i="1"/>
  <c r="Y1786" i="1"/>
  <c r="Y1785" i="1"/>
  <c r="Y1784" i="1"/>
  <c r="Y1783" i="1"/>
  <c r="Y1781" i="1"/>
  <c r="Y1780" i="1"/>
  <c r="Y1779" i="1"/>
  <c r="Y1778" i="1"/>
  <c r="Y1777" i="1"/>
  <c r="Y1775" i="1"/>
  <c r="Y1774" i="1"/>
  <c r="Y1773" i="1"/>
  <c r="Y1772" i="1"/>
  <c r="Y1771" i="1"/>
  <c r="Y1769" i="1"/>
  <c r="Y1768" i="1"/>
  <c r="Y1767" i="1"/>
  <c r="Y1766" i="1"/>
  <c r="Y1764" i="1"/>
  <c r="Y1763" i="1"/>
  <c r="Y1762" i="1"/>
  <c r="Y1761" i="1"/>
  <c r="Y1760" i="1"/>
  <c r="Y1759" i="1"/>
  <c r="Y1757" i="1"/>
  <c r="Y1756" i="1"/>
  <c r="Y1755" i="1"/>
  <c r="Y1753" i="1"/>
  <c r="Y1752" i="1"/>
  <c r="Y1751" i="1"/>
  <c r="Y1750" i="1"/>
  <c r="Y1749" i="1"/>
  <c r="Y1748" i="1"/>
  <c r="Y1747" i="1"/>
  <c r="Y1745" i="1"/>
  <c r="Y1744" i="1"/>
  <c r="Y1742" i="1"/>
  <c r="Y1741" i="1"/>
  <c r="Y1740" i="1"/>
  <c r="Y1739" i="1"/>
  <c r="Y1738" i="1"/>
  <c r="Y1737" i="1"/>
  <c r="Y1736" i="1"/>
  <c r="Y1735" i="1"/>
  <c r="Y1733" i="1"/>
  <c r="Y1731" i="1"/>
  <c r="Y1730" i="1"/>
  <c r="Y1729" i="1"/>
  <c r="Y1728" i="1"/>
  <c r="Y1727" i="1"/>
  <c r="Y1726" i="1"/>
  <c r="Y1725" i="1"/>
  <c r="Y1724" i="1"/>
  <c r="Y1723" i="1"/>
  <c r="Y1719" i="1"/>
  <c r="Y1718" i="1"/>
  <c r="Y1717" i="1"/>
  <c r="Y1716" i="1"/>
  <c r="Y1715" i="1"/>
  <c r="Y1714" i="1"/>
  <c r="Y1713" i="1"/>
  <c r="Y1712" i="1"/>
  <c r="Y1711" i="1"/>
  <c r="Y1709" i="1"/>
  <c r="Y1707" i="1"/>
  <c r="Y1706" i="1"/>
  <c r="Y1705" i="1"/>
  <c r="Y1704" i="1"/>
  <c r="Y1703" i="1"/>
  <c r="Y1702" i="1"/>
  <c r="Y1701" i="1"/>
  <c r="Y1700" i="1"/>
  <c r="Y1698" i="1"/>
  <c r="Y1697" i="1"/>
  <c r="Y1695" i="1"/>
  <c r="Y1694" i="1"/>
  <c r="Y1693" i="1"/>
  <c r="Y1692" i="1"/>
  <c r="Y1691" i="1"/>
  <c r="Y1690" i="1"/>
  <c r="Y1689" i="1"/>
  <c r="Y1687" i="1"/>
  <c r="Y1686" i="1"/>
  <c r="Y1685" i="1"/>
  <c r="Y1683" i="1"/>
  <c r="Y1682" i="1"/>
  <c r="Y1681" i="1"/>
  <c r="Y1680" i="1"/>
  <c r="Y1679" i="1"/>
  <c r="Y1678" i="1"/>
  <c r="Y1675" i="1"/>
  <c r="Y1674" i="1"/>
  <c r="Y1673" i="1"/>
  <c r="Y1672" i="1"/>
  <c r="Y1670" i="1"/>
  <c r="Y1669" i="1"/>
  <c r="Y4" i="1"/>
  <c r="Y1668" i="1"/>
  <c r="Y1667" i="1"/>
  <c r="Y1666" i="1"/>
  <c r="Y1664" i="1"/>
  <c r="Y1663" i="1"/>
  <c r="Y1662" i="1"/>
  <c r="Y1661" i="1"/>
  <c r="Y1659" i="1"/>
  <c r="Y1658" i="1"/>
  <c r="Y1657" i="1"/>
  <c r="Y1656" i="1"/>
  <c r="Y1655" i="1"/>
  <c r="Y1653" i="1"/>
  <c r="Y1652" i="1"/>
  <c r="Y1651" i="1"/>
  <c r="Y1650" i="1"/>
  <c r="Y1649" i="1"/>
  <c r="Y1647" i="1"/>
  <c r="Y1646" i="1"/>
  <c r="Y1645" i="1"/>
  <c r="Y1644" i="1"/>
  <c r="Y1642" i="1"/>
  <c r="Y1641" i="1"/>
  <c r="Y1640" i="1"/>
  <c r="Y1639" i="1"/>
  <c r="Y1638" i="1"/>
  <c r="Y1637" i="1"/>
  <c r="Y1635" i="1"/>
  <c r="Y1634" i="1"/>
  <c r="Y1633" i="1"/>
  <c r="Y1631" i="1"/>
  <c r="Y1630" i="1"/>
  <c r="Y1629" i="1"/>
  <c r="Y1628" i="1"/>
  <c r="Y1627" i="1"/>
  <c r="Y1626" i="1"/>
  <c r="Y1625" i="1"/>
  <c r="Y1623" i="1"/>
  <c r="Y1622" i="1"/>
  <c r="Y1620" i="1"/>
  <c r="Y1619" i="1"/>
  <c r="Y1618" i="1"/>
  <c r="Y1617" i="1"/>
  <c r="Y1616" i="1"/>
  <c r="Y1615" i="1"/>
  <c r="Y1614" i="1"/>
  <c r="Y1613" i="1"/>
  <c r="Y1611" i="1"/>
  <c r="Y1609" i="1"/>
  <c r="Y1608" i="1"/>
  <c r="Y673" i="1"/>
  <c r="Y1607" i="1"/>
  <c r="Y1606" i="1"/>
  <c r="Y1605" i="1"/>
  <c r="Y1604" i="1"/>
  <c r="Y1603" i="1"/>
  <c r="Y1602" i="1"/>
  <c r="Y1601" i="1"/>
  <c r="Y1597" i="1"/>
  <c r="Y1596" i="1"/>
  <c r="Y1595" i="1"/>
  <c r="Y1594" i="1"/>
  <c r="Y1593" i="1"/>
  <c r="Y1592" i="1"/>
  <c r="Y1591" i="1"/>
  <c r="Y1590" i="1"/>
  <c r="Y1589" i="1"/>
  <c r="Y1587" i="1"/>
  <c r="Y1585" i="1"/>
  <c r="Y1584" i="1"/>
  <c r="Y1583" i="1"/>
  <c r="Y1582" i="1"/>
  <c r="Y1581" i="1"/>
  <c r="Y1580" i="1"/>
  <c r="Y1579" i="1"/>
  <c r="Y1578" i="1"/>
  <c r="Y1576" i="1"/>
  <c r="Y1575" i="1"/>
  <c r="Y1573" i="1"/>
  <c r="Y1572" i="1"/>
  <c r="Y1571" i="1"/>
  <c r="Y1570" i="1"/>
  <c r="Y1569" i="1"/>
  <c r="Y1568" i="1"/>
  <c r="Y1567" i="1"/>
  <c r="Y1564" i="1"/>
  <c r="Y1563" i="1"/>
  <c r="Y1562" i="1"/>
  <c r="Y1560" i="1"/>
  <c r="Y1559" i="1"/>
  <c r="Y1558" i="1"/>
  <c r="Y1557" i="1"/>
  <c r="Y1556" i="1"/>
  <c r="Y1555" i="1"/>
  <c r="Y1553" i="1"/>
  <c r="Y1552" i="1"/>
  <c r="Y1551" i="1"/>
  <c r="Y1550" i="1"/>
  <c r="Y1548" i="1"/>
  <c r="Y1547" i="1"/>
  <c r="Y1546" i="1"/>
  <c r="Y1545" i="1"/>
  <c r="Y1544" i="1"/>
  <c r="Y1542" i="1"/>
  <c r="Y1541" i="1"/>
  <c r="Y1540" i="1"/>
  <c r="Y1539" i="1"/>
  <c r="Y1538" i="1"/>
  <c r="Y1536" i="1"/>
  <c r="Y1535" i="1"/>
  <c r="Y1534" i="1"/>
  <c r="Y1533" i="1"/>
  <c r="Y1531" i="1"/>
  <c r="Y1530" i="1"/>
  <c r="Y1529" i="1"/>
  <c r="Y1528" i="1"/>
  <c r="Y1527" i="1"/>
  <c r="Y1526" i="1"/>
  <c r="Y1524" i="1"/>
  <c r="Y1523" i="1"/>
  <c r="Y1522" i="1"/>
  <c r="Y1520" i="1"/>
  <c r="Y1519" i="1"/>
  <c r="Y1518" i="1"/>
  <c r="Y1517" i="1"/>
  <c r="Y1516" i="1"/>
  <c r="Y1515" i="1"/>
  <c r="Y1514" i="1"/>
  <c r="Y1512" i="1"/>
  <c r="Y1511" i="1"/>
  <c r="Y1509" i="1"/>
  <c r="Y1508" i="1"/>
  <c r="Y1507" i="1"/>
  <c r="Y1506" i="1"/>
  <c r="Y1505" i="1"/>
  <c r="Y1504" i="1"/>
  <c r="Y1503" i="1"/>
  <c r="Y1502" i="1"/>
  <c r="Y1500" i="1"/>
  <c r="Y1498" i="1"/>
  <c r="Y1497" i="1"/>
  <c r="Y1496" i="1"/>
  <c r="Y1495" i="1"/>
  <c r="Y1494" i="1"/>
  <c r="Y1493" i="1"/>
  <c r="Y1492" i="1"/>
  <c r="Y1491" i="1"/>
  <c r="Y1490" i="1"/>
  <c r="Y1487" i="1"/>
  <c r="Y1486" i="1"/>
  <c r="Y1485" i="1"/>
  <c r="Y1484" i="1"/>
  <c r="Y1483" i="1"/>
  <c r="Y1482" i="1"/>
  <c r="Y1481" i="1"/>
  <c r="Y1480" i="1"/>
  <c r="Y1479" i="1"/>
  <c r="Y1478" i="1"/>
  <c r="Y1474" i="1"/>
  <c r="Y1473" i="1"/>
  <c r="Y1472" i="1"/>
  <c r="Y1471" i="1"/>
  <c r="Y1470" i="1"/>
  <c r="Y1469" i="1"/>
  <c r="Y1468" i="1"/>
  <c r="Y1467" i="1"/>
  <c r="Y1465" i="1"/>
  <c r="Y1464" i="1"/>
  <c r="Y1462" i="1"/>
  <c r="Y1461" i="1"/>
  <c r="Y1460" i="1"/>
  <c r="Y1459" i="1"/>
  <c r="Y1458" i="1"/>
  <c r="Y1457" i="1"/>
  <c r="Y1456" i="1"/>
  <c r="Y1453" i="1"/>
  <c r="Y1452" i="1"/>
  <c r="Y1451" i="1"/>
  <c r="Y1449" i="1"/>
  <c r="Y1448" i="1"/>
  <c r="Y1447" i="1"/>
  <c r="Y1446" i="1"/>
  <c r="Y1445" i="1"/>
  <c r="Y1444" i="1"/>
  <c r="Y1442" i="1"/>
  <c r="Y1441" i="1"/>
  <c r="Y1440" i="1"/>
  <c r="Y1439" i="1"/>
  <c r="Y1437" i="1"/>
  <c r="Y1436" i="1"/>
  <c r="Y1435" i="1"/>
  <c r="Y1434" i="1"/>
  <c r="Y1433" i="1"/>
  <c r="Y1431" i="1"/>
  <c r="Y1430" i="1"/>
  <c r="Y1429" i="1"/>
  <c r="Y1428" i="1"/>
  <c r="Y1427" i="1"/>
  <c r="Y1425" i="1"/>
  <c r="Y1424" i="1"/>
  <c r="Y1423" i="1"/>
  <c r="Y1422" i="1"/>
  <c r="Y1420" i="1"/>
  <c r="Y1419" i="1"/>
  <c r="Y1418" i="1"/>
  <c r="Y1417" i="1"/>
  <c r="Y1416" i="1"/>
  <c r="Y1415" i="1"/>
  <c r="Y1413" i="1"/>
  <c r="Y1412" i="1"/>
  <c r="Y1411" i="1"/>
  <c r="Y1409" i="1"/>
  <c r="Y1408" i="1"/>
  <c r="Y1407" i="1"/>
  <c r="Y1406" i="1"/>
  <c r="Y1405" i="1"/>
  <c r="Y1404" i="1"/>
  <c r="Y1403" i="1"/>
  <c r="Y1401" i="1"/>
  <c r="Y1400" i="1"/>
  <c r="Y1398" i="1"/>
  <c r="Y1397" i="1"/>
  <c r="Y1396" i="1"/>
  <c r="Y1395" i="1"/>
  <c r="Y1394" i="1"/>
  <c r="Y1393" i="1"/>
  <c r="Y1392" i="1"/>
  <c r="Y1391" i="1"/>
  <c r="Y1389" i="1"/>
  <c r="Y1387" i="1"/>
  <c r="Y1386" i="1"/>
  <c r="Y1385" i="1"/>
  <c r="Y1384" i="1"/>
  <c r="Y1383" i="1"/>
  <c r="Y1382" i="1"/>
  <c r="Y1381" i="1"/>
  <c r="Y1380" i="1"/>
  <c r="Y1379" i="1"/>
  <c r="Y1376" i="1"/>
  <c r="Y1375" i="1"/>
  <c r="Y1374" i="1"/>
  <c r="Y1373" i="1"/>
  <c r="Y1372" i="1"/>
  <c r="Y1371" i="1"/>
  <c r="Y1370" i="1"/>
  <c r="Y1369" i="1"/>
  <c r="Y1368" i="1"/>
  <c r="Y1367" i="1"/>
  <c r="Y1364" i="1"/>
  <c r="Y1363" i="1"/>
  <c r="Y1362" i="1"/>
  <c r="Y1361" i="1"/>
  <c r="Y1360" i="1"/>
  <c r="Y1359" i="1"/>
  <c r="Y1358" i="1"/>
  <c r="Y1357" i="1"/>
  <c r="Y1356" i="1"/>
  <c r="Y1354" i="1"/>
  <c r="Y1351" i="1"/>
  <c r="Y1350" i="1"/>
  <c r="Y1349" i="1"/>
  <c r="Y1348" i="1"/>
  <c r="Y1347" i="1"/>
  <c r="Y1346" i="1"/>
  <c r="Y1345" i="1"/>
  <c r="Y1342" i="1"/>
  <c r="Y1341" i="1"/>
  <c r="Y1340" i="1"/>
  <c r="Y1338" i="1"/>
  <c r="Y1337" i="1"/>
  <c r="Y1336" i="1"/>
  <c r="Y1335" i="1"/>
  <c r="Y1334" i="1"/>
  <c r="Y1333" i="1"/>
  <c r="Y1331" i="1"/>
  <c r="Y1330" i="1"/>
  <c r="Y1329" i="1"/>
  <c r="Y1328" i="1"/>
  <c r="Y1326" i="1"/>
  <c r="Y1325" i="1"/>
  <c r="Y1324" i="1"/>
  <c r="Y1323" i="1"/>
  <c r="Y1322" i="1"/>
  <c r="Y1320" i="1"/>
  <c r="Y1319" i="1"/>
  <c r="Y1318" i="1"/>
  <c r="Y1317" i="1"/>
  <c r="Y1316" i="1"/>
  <c r="Y1314" i="1"/>
  <c r="Y1313" i="1"/>
  <c r="Y1312" i="1"/>
  <c r="Y1311" i="1"/>
  <c r="Y1309" i="1"/>
  <c r="Y1308" i="1"/>
  <c r="Y1307" i="1"/>
  <c r="Y1306" i="1"/>
  <c r="Y1305" i="1"/>
  <c r="Y1304" i="1"/>
  <c r="Y1302" i="1"/>
  <c r="Y1301" i="1"/>
  <c r="Y1300" i="1"/>
  <c r="Y1298" i="1"/>
  <c r="Y1297" i="1"/>
  <c r="Y1296" i="1"/>
  <c r="Y1295" i="1"/>
  <c r="Y1294" i="1"/>
  <c r="Y1293" i="1"/>
  <c r="Y1292" i="1"/>
  <c r="Y1290" i="1"/>
  <c r="Y1289" i="1"/>
  <c r="Y1287" i="1"/>
  <c r="Y1286" i="1"/>
  <c r="Y1285" i="1"/>
  <c r="Y1284" i="1"/>
  <c r="Y1283" i="1"/>
  <c r="Y1282" i="1"/>
  <c r="Y1281" i="1"/>
  <c r="Y1280" i="1"/>
  <c r="Y1278" i="1"/>
  <c r="Y1276" i="1"/>
  <c r="Y1275" i="1"/>
  <c r="Y1274" i="1"/>
  <c r="Y1273" i="1"/>
  <c r="Y1272" i="1"/>
  <c r="Y1271" i="1"/>
  <c r="Y1270" i="1"/>
  <c r="Y1269" i="1"/>
  <c r="Y1268" i="1"/>
  <c r="Y1265" i="1"/>
  <c r="Y1264" i="1"/>
  <c r="Y1263" i="1"/>
  <c r="Y1262" i="1"/>
  <c r="Y1261" i="1"/>
  <c r="Y1260" i="1"/>
  <c r="Y1259" i="1"/>
  <c r="Y1258" i="1"/>
  <c r="Y1257" i="1"/>
  <c r="Y1256" i="1"/>
  <c r="Y1253" i="1"/>
  <c r="Y1252" i="1"/>
  <c r="Y1251" i="1"/>
  <c r="Y1250" i="1"/>
  <c r="Y1249" i="1"/>
  <c r="Y1248" i="1"/>
  <c r="Y1247" i="1"/>
  <c r="Y1246" i="1"/>
  <c r="Y1245" i="1"/>
  <c r="Y1243" i="1"/>
  <c r="Y1241" i="1"/>
  <c r="Y1240" i="1"/>
  <c r="Y1239" i="1"/>
  <c r="Y1238" i="1"/>
  <c r="Y1237" i="1"/>
  <c r="Y1236" i="1"/>
  <c r="Y1235" i="1"/>
  <c r="Y1234" i="1"/>
  <c r="Y1230" i="1"/>
  <c r="Y1229" i="1"/>
  <c r="Y1226" i="1"/>
  <c r="Y1225" i="1"/>
  <c r="Y1224" i="1"/>
  <c r="Y1223" i="1"/>
  <c r="Y1222" i="1"/>
  <c r="Y1221" i="1"/>
  <c r="Y1219" i="1"/>
  <c r="Y1218" i="1"/>
  <c r="Y1217" i="1"/>
  <c r="Y1216" i="1"/>
  <c r="Y1214" i="1"/>
  <c r="Y1213" i="1"/>
  <c r="Y1212" i="1"/>
  <c r="Y1211" i="1"/>
  <c r="Y1210" i="1"/>
  <c r="Y1208" i="1"/>
  <c r="Y1207" i="1"/>
  <c r="Y1206" i="1"/>
  <c r="Y1205" i="1"/>
  <c r="Y1204" i="1"/>
  <c r="Y1202" i="1"/>
  <c r="Y1201" i="1"/>
  <c r="Y1200" i="1"/>
  <c r="Y1199" i="1"/>
  <c r="Y1197" i="1"/>
  <c r="Y1196" i="1"/>
  <c r="Y1195" i="1"/>
  <c r="Y1194" i="1"/>
  <c r="Y1193" i="1"/>
  <c r="Y1192" i="1"/>
  <c r="Y1190" i="1"/>
  <c r="Y1189" i="1"/>
  <c r="Y1188" i="1"/>
  <c r="Y1186" i="1"/>
  <c r="Y1185" i="1"/>
  <c r="Y1184" i="1"/>
  <c r="Y3" i="1"/>
  <c r="Y1183" i="1"/>
  <c r="Y1182" i="1"/>
  <c r="Y1181" i="1"/>
  <c r="Y1179" i="1"/>
  <c r="Y1178" i="1"/>
  <c r="Y1177" i="1"/>
  <c r="Y1175" i="1"/>
  <c r="Y1174" i="1"/>
  <c r="Y1173" i="1"/>
  <c r="Y1172" i="1"/>
  <c r="Y1171" i="1"/>
  <c r="Y1170" i="1"/>
  <c r="Y1169" i="1"/>
  <c r="Y1167" i="1"/>
  <c r="Y1166" i="1"/>
  <c r="Y1164" i="1"/>
  <c r="Y1163" i="1"/>
  <c r="Y1162" i="1"/>
  <c r="Y1161" i="1"/>
  <c r="Y1160" i="1"/>
  <c r="Y1159" i="1"/>
  <c r="Y1158" i="1"/>
  <c r="Y1157" i="1"/>
  <c r="Y1155" i="1"/>
  <c r="Y1153" i="1"/>
  <c r="Y1152" i="1"/>
  <c r="Y1151" i="1"/>
  <c r="Y1150" i="1"/>
  <c r="Y1149" i="1"/>
  <c r="Y1148" i="1"/>
  <c r="Y1147" i="1"/>
  <c r="Y1146" i="1"/>
  <c r="Y1145" i="1"/>
  <c r="Y1142" i="1"/>
  <c r="Y1141" i="1"/>
  <c r="Y1140" i="1"/>
  <c r="Y1139" i="1"/>
  <c r="Y1138" i="1"/>
  <c r="Y1137" i="1"/>
  <c r="Y1136" i="1"/>
  <c r="Y1135" i="1"/>
  <c r="Y1134" i="1"/>
  <c r="Y1133" i="1"/>
  <c r="Y1130" i="1"/>
  <c r="Y1129" i="1"/>
  <c r="Y1128" i="1"/>
  <c r="Y1127" i="1"/>
  <c r="Y1126" i="1"/>
  <c r="Y1125" i="1"/>
  <c r="Y1124" i="1"/>
  <c r="Y1123" i="1"/>
  <c r="Y1122" i="1"/>
  <c r="Y1119" i="1"/>
  <c r="Y1117" i="1"/>
  <c r="Y1116" i="1"/>
  <c r="Y1115" i="1"/>
  <c r="Y1114" i="1"/>
  <c r="Y1113" i="1"/>
  <c r="Y1112" i="1"/>
  <c r="Y1111" i="1"/>
  <c r="Y1110" i="1"/>
  <c r="Y1108" i="1"/>
  <c r="Y1107" i="1"/>
  <c r="Y1104" i="1"/>
  <c r="Y1103" i="1"/>
  <c r="Y1102" i="1"/>
  <c r="Y1101" i="1"/>
  <c r="Y1100" i="1"/>
  <c r="Y1099" i="1"/>
  <c r="Y1097" i="1"/>
  <c r="Y1096" i="1"/>
  <c r="Y1095" i="1"/>
  <c r="Y1094" i="1"/>
  <c r="Y1092" i="1"/>
  <c r="Y1091" i="1"/>
  <c r="Y1090" i="1"/>
  <c r="Y1089" i="1"/>
  <c r="Y1088" i="1"/>
  <c r="Y1086" i="1"/>
  <c r="Y1085" i="1"/>
  <c r="Y1084" i="1"/>
  <c r="Y1083" i="1"/>
  <c r="Y1082" i="1"/>
  <c r="Y1080" i="1"/>
  <c r="Y1079" i="1"/>
  <c r="Y1078" i="1"/>
  <c r="Y1077" i="1"/>
  <c r="Y1075" i="1"/>
  <c r="Y1074" i="1"/>
  <c r="Y1073" i="1"/>
  <c r="Y1072" i="1"/>
  <c r="Y1071" i="1"/>
  <c r="Y1070" i="1"/>
  <c r="Y1068" i="1"/>
  <c r="Y1067" i="1"/>
  <c r="Y1066" i="1"/>
  <c r="Y1064" i="1"/>
  <c r="Y1063" i="1"/>
  <c r="Y1062" i="1"/>
  <c r="Y1061" i="1"/>
  <c r="Y1060" i="1"/>
  <c r="Y1059" i="1"/>
  <c r="Y1058" i="1"/>
  <c r="Y1056" i="1"/>
  <c r="Y1055" i="1"/>
  <c r="Y1053" i="1"/>
  <c r="Y1052" i="1"/>
  <c r="Y1051" i="1"/>
  <c r="Y1050" i="1"/>
  <c r="Y1049" i="1"/>
  <c r="Y1048" i="1"/>
  <c r="Y1047" i="1"/>
  <c r="Y1046" i="1"/>
  <c r="Y1044" i="1"/>
  <c r="Y1042" i="1"/>
  <c r="Y1041" i="1"/>
  <c r="Y1040" i="1"/>
  <c r="Y1039" i="1"/>
  <c r="Y1038" i="1"/>
  <c r="Y1037" i="1"/>
  <c r="Y1036" i="1"/>
  <c r="Y1035" i="1"/>
  <c r="Y1034" i="1"/>
  <c r="Y1031" i="1"/>
  <c r="Y1030" i="1"/>
  <c r="Y1029" i="1"/>
  <c r="Y1028" i="1"/>
  <c r="Y1027" i="1"/>
  <c r="Y1026" i="1"/>
  <c r="Y1025" i="1"/>
  <c r="Y1024" i="1"/>
  <c r="Y1023" i="1"/>
  <c r="Y1022" i="1"/>
  <c r="Y1019" i="1"/>
  <c r="Y1018" i="1"/>
  <c r="Y1017" i="1"/>
  <c r="Y1016" i="1"/>
  <c r="Y1015" i="1"/>
  <c r="Y1014" i="1"/>
  <c r="Y1013" i="1"/>
  <c r="Y1012" i="1"/>
  <c r="Y1011" i="1"/>
  <c r="Y1008" i="1"/>
  <c r="Y1006" i="1"/>
  <c r="Y1005" i="1"/>
  <c r="Y1004" i="1"/>
  <c r="Y1003" i="1"/>
  <c r="Y1002" i="1"/>
  <c r="Y1001" i="1"/>
  <c r="Y1000" i="1"/>
  <c r="Y999" i="1"/>
  <c r="Y997" i="1"/>
  <c r="Y996" i="1"/>
  <c r="Y994" i="1"/>
  <c r="Y993" i="1"/>
  <c r="Y992" i="1"/>
  <c r="Y991" i="1"/>
  <c r="Y990" i="1"/>
  <c r="Y989" i="1"/>
  <c r="Y988" i="1"/>
  <c r="Y986" i="1"/>
  <c r="Y985" i="1"/>
  <c r="Y984" i="1"/>
  <c r="Y981" i="1"/>
  <c r="Y980" i="1"/>
  <c r="Y979" i="1"/>
  <c r="Y978" i="1"/>
  <c r="Y977" i="1"/>
  <c r="Y975" i="1"/>
  <c r="Y974" i="1"/>
  <c r="Y973" i="1"/>
  <c r="Y972" i="1"/>
  <c r="Y971" i="1"/>
  <c r="Y969" i="1"/>
  <c r="Y968" i="1"/>
  <c r="Y967" i="1"/>
  <c r="Y966" i="1"/>
  <c r="Y964" i="1"/>
  <c r="Y963" i="1"/>
  <c r="Y962" i="1"/>
  <c r="Y961" i="1"/>
  <c r="Y960" i="1"/>
  <c r="Y959" i="1"/>
  <c r="Y957" i="1"/>
  <c r="Y956" i="1"/>
  <c r="Y955" i="1"/>
  <c r="Y953" i="1"/>
  <c r="Y952" i="1"/>
  <c r="Y951" i="1"/>
  <c r="Y950" i="1"/>
  <c r="Y949" i="1"/>
  <c r="Y948" i="1"/>
  <c r="Y947" i="1"/>
  <c r="Y945" i="1"/>
  <c r="Y944" i="1"/>
  <c r="Y942" i="1"/>
  <c r="Y941" i="1"/>
  <c r="Y940" i="1"/>
  <c r="Y939" i="1"/>
  <c r="Y938" i="1"/>
  <c r="Y937" i="1"/>
  <c r="Y936" i="1"/>
  <c r="Y935" i="1"/>
  <c r="Y933" i="1"/>
  <c r="Y931" i="1"/>
  <c r="Y930" i="1"/>
  <c r="Y929" i="1"/>
  <c r="Y928" i="1"/>
  <c r="Y927" i="1"/>
  <c r="Y926" i="1"/>
  <c r="Y925" i="1"/>
  <c r="Y924" i="1"/>
  <c r="Y923" i="1"/>
  <c r="Y920" i="1"/>
  <c r="Y919" i="1"/>
  <c r="Y918" i="1"/>
  <c r="Y917" i="1"/>
  <c r="Y916" i="1"/>
  <c r="Y915" i="1"/>
  <c r="Y914" i="1"/>
  <c r="Y913" i="1"/>
  <c r="Y912" i="1"/>
  <c r="Y911" i="1"/>
  <c r="Y2" i="1"/>
  <c r="Y908" i="1"/>
  <c r="Y907" i="1"/>
  <c r="Y906" i="1"/>
  <c r="Y905" i="1"/>
  <c r="Y904" i="1"/>
  <c r="Y903" i="1"/>
  <c r="Y902" i="1"/>
  <c r="Y901" i="1"/>
  <c r="Y900" i="1"/>
  <c r="Y896" i="1"/>
  <c r="Y895" i="1"/>
  <c r="Y894" i="1"/>
  <c r="Y893" i="1"/>
  <c r="Y892" i="1"/>
  <c r="Y891" i="1"/>
  <c r="Y890" i="1"/>
  <c r="Y889" i="1"/>
  <c r="Y888" i="1"/>
  <c r="Y886" i="1"/>
  <c r="Y884" i="1"/>
  <c r="Y883" i="1"/>
  <c r="Y882" i="1"/>
  <c r="Y881" i="1"/>
  <c r="Y880" i="1"/>
  <c r="Y879" i="1"/>
  <c r="Y878" i="1"/>
  <c r="Y877" i="1"/>
  <c r="Y875" i="1"/>
  <c r="Y874" i="1"/>
  <c r="Y872" i="1"/>
  <c r="Y871" i="1"/>
  <c r="Y870" i="1"/>
  <c r="Y869" i="1"/>
  <c r="Y868" i="1"/>
  <c r="Y867" i="1"/>
  <c r="Y866" i="1"/>
  <c r="Y864" i="1"/>
  <c r="Y863" i="1"/>
  <c r="Y862" i="1"/>
  <c r="Y340" i="1"/>
  <c r="Y229" i="1"/>
  <c r="Y118" i="1"/>
  <c r="Y2343" i="1"/>
  <c r="Y2232" i="1"/>
  <c r="Y2121" i="1"/>
  <c r="Y2010" i="1"/>
  <c r="Y1899" i="1"/>
  <c r="Y1788" i="1"/>
  <c r="Y1677" i="1"/>
  <c r="Y1455" i="1"/>
  <c r="Y1344" i="1"/>
  <c r="Y1232" i="1"/>
  <c r="Y1121" i="1"/>
  <c r="Y1010" i="1"/>
  <c r="Y899" i="1"/>
  <c r="Y852" i="1"/>
  <c r="Y840" i="1"/>
  <c r="Y829" i="1"/>
  <c r="Y818" i="1"/>
  <c r="Y796" i="1"/>
  <c r="Y784" i="1"/>
  <c r="Y773" i="1"/>
  <c r="Y762" i="1"/>
  <c r="Y751" i="1"/>
  <c r="Y740" i="1"/>
  <c r="Y728" i="1"/>
  <c r="Y717" i="1"/>
  <c r="Y706" i="1"/>
  <c r="Y695" i="1"/>
  <c r="Y672" i="1"/>
  <c r="Y661" i="1"/>
  <c r="Y650" i="1"/>
  <c r="Y639" i="1"/>
  <c r="Y628" i="1"/>
  <c r="Y617" i="1"/>
  <c r="Y606" i="1"/>
  <c r="Y595" i="1"/>
  <c r="Y584" i="1"/>
  <c r="Y573" i="1"/>
  <c r="Y550" i="1"/>
  <c r="Y539" i="1"/>
  <c r="Y528" i="1"/>
  <c r="Y517" i="1"/>
  <c r="Y506" i="1"/>
  <c r="Y495" i="1"/>
  <c r="Y484" i="1"/>
  <c r="Y473" i="1"/>
  <c r="Y462" i="1"/>
  <c r="Y450" i="1"/>
  <c r="Y428" i="1"/>
  <c r="Y417" i="1"/>
  <c r="Y406" i="1"/>
  <c r="Y395" i="1"/>
  <c r="Y384" i="1"/>
  <c r="Y373" i="1"/>
  <c r="Y362" i="1"/>
  <c r="Y351" i="1"/>
  <c r="Y339" i="1"/>
  <c r="Y328" i="1"/>
  <c r="Y306" i="1"/>
  <c r="Y295" i="1"/>
  <c r="Y284" i="1"/>
  <c r="Y273" i="1"/>
  <c r="Y262" i="1"/>
  <c r="Y251" i="1"/>
  <c r="Y240" i="1"/>
  <c r="Y228" i="1"/>
  <c r="Y217" i="1"/>
  <c r="Y206" i="1"/>
  <c r="Y184" i="1"/>
  <c r="Y173" i="1"/>
  <c r="Y162" i="1"/>
  <c r="Y151" i="1"/>
  <c r="Y140" i="1"/>
  <c r="Y129" i="1"/>
  <c r="Y117" i="1"/>
  <c r="Y106" i="1"/>
  <c r="Y95" i="1"/>
  <c r="Y84" i="1"/>
  <c r="Y62" i="1"/>
  <c r="Y51" i="1"/>
  <c r="Y40" i="1"/>
  <c r="Y29" i="1"/>
  <c r="Y18" i="1"/>
  <c r="Y2342" i="1"/>
  <c r="Y2331" i="1"/>
  <c r="Y2320" i="1"/>
  <c r="Y2309" i="1"/>
  <c r="Y2298" i="1"/>
  <c r="Y2276" i="1"/>
  <c r="Y2265" i="1"/>
  <c r="Y2254" i="1"/>
  <c r="Y2243" i="1"/>
  <c r="Y2231" i="1"/>
  <c r="Y2220" i="1"/>
  <c r="Y2209" i="1"/>
  <c r="Y2198" i="1"/>
  <c r="Y2187" i="1"/>
  <c r="Y2176" i="1"/>
  <c r="Y2143" i="1"/>
  <c r="Y2132" i="1"/>
  <c r="Y2120" i="1"/>
  <c r="Y2109" i="1"/>
  <c r="Y2098" i="1"/>
  <c r="Y2087" i="1"/>
  <c r="Y2076" i="1"/>
  <c r="Y2065" i="1"/>
  <c r="Y2054" i="1"/>
  <c r="Y2043" i="1"/>
  <c r="Y2021" i="1"/>
  <c r="Y2009" i="1"/>
  <c r="Y1998" i="1"/>
  <c r="Y1987" i="1"/>
  <c r="Y1976" i="1"/>
  <c r="Y1965" i="1"/>
  <c r="Y1954" i="1"/>
  <c r="Y1943" i="1"/>
  <c r="Y1932" i="1"/>
  <c r="Y1921" i="1"/>
  <c r="Y1898" i="1"/>
  <c r="Y7" i="1"/>
  <c r="Y1887" i="1"/>
  <c r="Y1876" i="1"/>
  <c r="Y1865" i="1"/>
  <c r="Y1854" i="1"/>
  <c r="Y1843" i="1"/>
  <c r="Y1832" i="1"/>
  <c r="Y1821" i="1"/>
  <c r="Y1810" i="1"/>
  <c r="Y1787" i="1"/>
  <c r="Y1776" i="1"/>
  <c r="Y1765" i="1"/>
  <c r="Y1754" i="1"/>
  <c r="Y1743" i="1"/>
  <c r="Y1732" i="1"/>
  <c r="Y1721" i="1"/>
  <c r="Y1710" i="1"/>
  <c r="Y1699" i="1"/>
  <c r="Y1688" i="1"/>
  <c r="Y1665" i="1"/>
  <c r="Y1654" i="1"/>
  <c r="Y1643" i="1"/>
  <c r="Y1632" i="1"/>
  <c r="Y1621" i="1"/>
  <c r="Y1610" i="1"/>
  <c r="Y1599" i="1"/>
  <c r="Y1588" i="1"/>
  <c r="Y1577" i="1"/>
  <c r="Y1565" i="1"/>
  <c r="Y1543" i="1"/>
  <c r="Y1532" i="1"/>
  <c r="Y1521" i="1"/>
  <c r="Y1510" i="1"/>
  <c r="Y1499" i="1"/>
  <c r="Y1488" i="1"/>
  <c r="Y1477" i="1"/>
  <c r="Y1466" i="1"/>
  <c r="Y1454" i="1"/>
  <c r="Y1443" i="1"/>
  <c r="Y1421" i="1"/>
  <c r="Y6" i="1"/>
  <c r="Y1410" i="1"/>
  <c r="Y1399" i="1"/>
  <c r="Y1388" i="1"/>
  <c r="Y1377" i="1"/>
  <c r="Y1366" i="1"/>
  <c r="Y1355" i="1"/>
  <c r="Y1343" i="1"/>
  <c r="Y1332" i="1"/>
  <c r="Y1310" i="1"/>
  <c r="Y1299" i="1"/>
  <c r="Y1288" i="1"/>
  <c r="Y1277" i="1"/>
  <c r="Y1266" i="1"/>
  <c r="Y1255" i="1"/>
  <c r="Y1244" i="1"/>
  <c r="Y1231" i="1"/>
  <c r="Y1220" i="1"/>
  <c r="Y1209" i="1"/>
  <c r="Y1187" i="1"/>
  <c r="Y1176" i="1"/>
  <c r="Y1165" i="1"/>
  <c r="Y1154" i="1"/>
  <c r="Y1143" i="1"/>
  <c r="Y1132" i="1"/>
  <c r="Y1120" i="1"/>
  <c r="Y1109" i="1"/>
  <c r="Y5" i="1"/>
  <c r="Y1098" i="1"/>
  <c r="Y1076" i="1"/>
  <c r="Y1065" i="1"/>
  <c r="Y1054" i="1"/>
  <c r="Y1043" i="1"/>
  <c r="Y1032" i="1"/>
  <c r="Y1021" i="1"/>
  <c r="Y1009" i="1"/>
  <c r="Y998" i="1"/>
  <c r="Y987" i="1"/>
  <c r="Y976" i="1"/>
  <c r="Y943" i="1"/>
  <c r="Y932" i="1"/>
  <c r="Y921" i="1"/>
  <c r="Y910" i="1"/>
  <c r="Y898" i="1"/>
  <c r="Y887" i="1"/>
  <c r="Y876" i="1"/>
  <c r="Y865" i="1"/>
  <c r="Y858" i="1"/>
  <c r="Y857" i="1"/>
  <c r="Y855" i="1"/>
  <c r="Y854" i="1"/>
  <c r="Y853" i="1"/>
  <c r="Y851" i="1"/>
  <c r="Y850" i="1"/>
  <c r="Y734" i="1"/>
  <c r="Y849" i="1"/>
  <c r="Y848" i="1"/>
  <c r="Y847" i="1"/>
  <c r="Y845" i="1"/>
  <c r="Y843" i="1"/>
  <c r="Y842" i="1"/>
  <c r="Y841" i="1"/>
  <c r="Y839" i="1"/>
  <c r="Y838" i="1"/>
  <c r="Y837" i="1"/>
  <c r="Y836" i="1"/>
  <c r="Y835" i="1"/>
  <c r="Y834" i="1"/>
  <c r="Y833" i="1"/>
  <c r="Y831" i="1"/>
  <c r="Y830" i="1"/>
  <c r="Y828" i="1"/>
  <c r="Y827" i="1"/>
  <c r="Y826" i="1"/>
  <c r="Y825" i="1"/>
  <c r="Y824" i="1"/>
  <c r="Y823" i="1"/>
  <c r="Y822" i="1"/>
  <c r="Y821" i="1"/>
  <c r="Y819" i="1"/>
  <c r="Y817" i="1"/>
  <c r="Y816" i="1"/>
  <c r="Y815" i="1"/>
  <c r="Y814" i="1"/>
  <c r="Y813" i="1"/>
  <c r="Y812" i="1"/>
  <c r="Y811" i="1"/>
  <c r="Y810" i="1"/>
  <c r="Y809" i="1"/>
  <c r="Y806" i="1"/>
  <c r="Y805" i="1"/>
  <c r="Y804" i="1"/>
  <c r="Y803" i="1"/>
  <c r="Y802" i="1"/>
  <c r="Y801" i="1"/>
  <c r="Y800" i="1"/>
  <c r="Y799" i="1"/>
  <c r="Y798" i="1"/>
  <c r="Y797" i="1"/>
  <c r="Y794" i="1"/>
  <c r="Y793" i="1"/>
  <c r="Y792" i="1"/>
  <c r="Y791" i="1"/>
  <c r="Y790" i="1"/>
  <c r="Y789" i="1"/>
  <c r="Y788" i="1"/>
  <c r="Y787" i="1"/>
  <c r="Y786" i="1"/>
  <c r="Y783" i="1"/>
  <c r="Y781" i="1"/>
  <c r="Y780" i="1"/>
  <c r="Y779" i="1"/>
  <c r="Y778" i="1"/>
  <c r="Y777" i="1"/>
  <c r="Y776" i="1"/>
  <c r="Y775" i="1"/>
  <c r="Y774" i="1"/>
  <c r="Y772" i="1"/>
  <c r="Y771" i="1"/>
  <c r="Y769" i="1"/>
  <c r="Y768" i="1"/>
  <c r="Y767" i="1"/>
  <c r="Y766" i="1"/>
  <c r="Y765" i="1"/>
  <c r="Y764" i="1"/>
  <c r="Y763" i="1"/>
  <c r="Y761" i="1"/>
  <c r="Y760" i="1"/>
  <c r="Y759" i="1"/>
  <c r="Y757" i="1"/>
  <c r="Y756" i="1"/>
  <c r="Y755" i="1"/>
  <c r="Y754" i="1"/>
  <c r="Y753" i="1"/>
  <c r="Y752" i="1"/>
  <c r="Y750" i="1"/>
  <c r="Y749" i="1"/>
  <c r="Y748" i="1"/>
  <c r="Y747" i="1"/>
  <c r="Y744" i="1"/>
  <c r="Y743" i="1"/>
  <c r="Y742" i="1"/>
  <c r="Y741" i="1"/>
  <c r="Y739" i="1"/>
  <c r="Y738" i="1"/>
  <c r="Y737" i="1"/>
  <c r="Y736" i="1"/>
  <c r="Y735" i="1"/>
  <c r="Y733" i="1"/>
  <c r="Y731" i="1"/>
  <c r="Y730" i="1"/>
  <c r="Y729" i="1"/>
  <c r="Y727" i="1"/>
  <c r="Y726" i="1"/>
  <c r="Y725" i="1"/>
  <c r="Y724" i="1"/>
  <c r="Y723" i="1"/>
  <c r="Y722" i="1"/>
  <c r="Y721" i="1"/>
  <c r="Y719" i="1"/>
  <c r="Y718" i="1"/>
  <c r="Y716" i="1"/>
  <c r="Y715" i="1"/>
  <c r="Y714" i="1"/>
  <c r="Y713" i="1"/>
  <c r="Y712" i="1"/>
  <c r="Y711" i="1"/>
  <c r="Y710" i="1"/>
  <c r="Y709" i="1"/>
  <c r="Y707" i="1"/>
  <c r="Y705" i="1"/>
  <c r="Y704" i="1"/>
  <c r="Y703" i="1"/>
  <c r="Y702" i="1"/>
  <c r="Y701" i="1"/>
  <c r="Y700" i="1"/>
  <c r="Y699" i="1"/>
  <c r="Y698" i="1"/>
  <c r="Y697" i="1"/>
  <c r="Y694" i="1"/>
  <c r="Y693" i="1"/>
  <c r="Y692" i="1"/>
  <c r="Y691" i="1"/>
  <c r="Y690" i="1"/>
  <c r="Y689" i="1"/>
  <c r="Y688" i="1"/>
  <c r="Y687" i="1"/>
  <c r="Y686" i="1"/>
  <c r="Y685" i="1"/>
  <c r="Y682" i="1"/>
  <c r="Y681" i="1"/>
  <c r="Y680" i="1"/>
  <c r="Y679" i="1"/>
  <c r="Y678" i="1"/>
  <c r="Y677" i="1"/>
  <c r="Y676" i="1"/>
  <c r="Y675" i="1"/>
  <c r="Y674" i="1"/>
  <c r="Y671" i="1"/>
  <c r="Y669" i="1"/>
  <c r="Y668" i="1"/>
  <c r="Y667" i="1"/>
  <c r="Y666" i="1"/>
  <c r="Y665" i="1"/>
  <c r="Y664" i="1"/>
  <c r="Y663" i="1"/>
  <c r="Y662" i="1"/>
  <c r="Y660" i="1"/>
  <c r="Y659" i="1"/>
  <c r="Y657" i="1"/>
  <c r="Y656" i="1"/>
  <c r="Y655" i="1"/>
  <c r="Y654" i="1"/>
  <c r="Y653" i="1"/>
  <c r="Y652" i="1"/>
  <c r="Y651" i="1"/>
  <c r="Y649" i="1"/>
  <c r="Y648" i="1"/>
  <c r="Y647" i="1"/>
  <c r="Y645" i="1"/>
  <c r="Y644" i="1"/>
  <c r="Y643" i="1"/>
  <c r="Y642" i="1"/>
  <c r="Y641" i="1"/>
  <c r="Y640" i="1"/>
  <c r="Y638" i="1"/>
  <c r="Y637" i="1"/>
  <c r="Y636" i="1"/>
  <c r="Y635" i="1"/>
  <c r="Y633" i="1"/>
  <c r="Y632" i="1"/>
  <c r="Y631" i="1"/>
  <c r="Y630" i="1"/>
  <c r="Y629" i="1"/>
  <c r="Y627" i="1"/>
  <c r="Y626" i="1"/>
  <c r="Y625" i="1"/>
  <c r="Y624" i="1"/>
  <c r="Y623" i="1"/>
  <c r="Y620" i="1"/>
  <c r="Y619" i="1"/>
  <c r="Y618" i="1"/>
  <c r="Y616" i="1"/>
  <c r="Y615" i="1"/>
  <c r="Y614" i="1"/>
  <c r="Y613" i="1"/>
  <c r="Y612" i="1"/>
  <c r="Y611" i="1"/>
  <c r="Y610" i="1"/>
  <c r="Y608" i="1"/>
  <c r="Y607" i="1"/>
  <c r="Y605" i="1"/>
  <c r="Y604" i="1"/>
  <c r="Y603" i="1"/>
  <c r="Y602" i="1"/>
  <c r="Y601" i="1"/>
  <c r="Y600" i="1"/>
  <c r="Y599" i="1"/>
  <c r="Y598" i="1"/>
  <c r="Y596" i="1"/>
  <c r="Y594" i="1"/>
  <c r="Y593" i="1"/>
  <c r="Y592" i="1"/>
  <c r="Y591" i="1"/>
  <c r="Y590" i="1"/>
  <c r="Y589" i="1"/>
  <c r="Y846" i="1"/>
  <c r="Y588" i="1"/>
  <c r="Y587" i="1"/>
  <c r="Y585" i="1"/>
  <c r="Y583" i="1"/>
  <c r="Y582" i="1"/>
  <c r="Y581" i="1"/>
  <c r="Y580" i="1"/>
  <c r="Y579" i="1"/>
  <c r="Y578" i="1"/>
  <c r="Y577" i="1"/>
  <c r="Y576" i="1"/>
  <c r="Y575" i="1"/>
  <c r="Y572" i="1"/>
  <c r="Y571" i="1"/>
  <c r="Y570" i="1"/>
  <c r="Y569" i="1"/>
  <c r="Y568" i="1"/>
  <c r="Y567" i="1"/>
  <c r="Y566" i="1"/>
  <c r="Y565" i="1"/>
  <c r="Y564" i="1"/>
  <c r="Y563" i="1"/>
  <c r="Y559" i="1"/>
  <c r="Y558" i="1"/>
  <c r="Y557" i="1"/>
  <c r="Y556" i="1"/>
  <c r="Y555" i="1"/>
  <c r="Y554" i="1"/>
  <c r="Y553" i="1"/>
  <c r="Y552" i="1"/>
  <c r="Y551" i="1"/>
  <c r="Y549" i="1"/>
  <c r="Y547" i="1"/>
  <c r="Y546" i="1"/>
  <c r="Y545" i="1"/>
  <c r="Y544" i="1"/>
  <c r="Y543" i="1"/>
  <c r="Y542" i="1"/>
  <c r="Y541" i="1"/>
  <c r="Y540" i="1"/>
  <c r="Y538" i="1"/>
  <c r="Y537" i="1"/>
  <c r="Y535" i="1"/>
  <c r="Y534" i="1"/>
  <c r="Y533" i="1"/>
  <c r="Y532" i="1"/>
  <c r="Y531" i="1"/>
  <c r="Y530" i="1"/>
  <c r="Y529" i="1"/>
  <c r="Y527" i="1"/>
  <c r="Y526" i="1"/>
  <c r="Y525" i="1"/>
  <c r="Y523" i="1"/>
  <c r="Y522" i="1"/>
  <c r="Y521" i="1"/>
  <c r="Y520" i="1"/>
  <c r="Y519" i="1"/>
  <c r="Y518" i="1"/>
  <c r="Y516" i="1"/>
  <c r="Y515" i="1"/>
  <c r="Y514" i="1"/>
  <c r="Y513" i="1"/>
  <c r="Y511" i="1"/>
  <c r="Y510" i="1"/>
  <c r="Y509" i="1"/>
  <c r="Y508" i="1"/>
  <c r="Y507" i="1"/>
  <c r="Y505" i="1"/>
  <c r="Y504" i="1"/>
  <c r="Y503" i="1"/>
  <c r="Y502" i="1"/>
  <c r="Y501" i="1"/>
  <c r="Y498" i="1"/>
  <c r="Y497" i="1"/>
  <c r="Y496" i="1"/>
  <c r="Y494" i="1"/>
  <c r="Y493" i="1"/>
  <c r="Y492" i="1"/>
  <c r="Y491" i="1"/>
  <c r="Y490" i="1"/>
  <c r="Y489" i="1"/>
  <c r="Y488" i="1"/>
  <c r="Y486" i="1"/>
  <c r="Y485" i="1"/>
  <c r="Y483" i="1"/>
  <c r="Y482" i="1"/>
  <c r="Y481" i="1"/>
  <c r="Y480" i="1"/>
  <c r="Y479" i="1"/>
  <c r="Y478" i="1"/>
  <c r="Y477" i="1"/>
  <c r="Y476" i="1"/>
  <c r="Y474" i="1"/>
  <c r="Y472" i="1"/>
  <c r="Y471" i="1"/>
  <c r="Y470" i="1"/>
  <c r="Y183" i="1"/>
  <c r="Y469" i="1"/>
  <c r="Y468" i="1"/>
  <c r="Y467" i="1"/>
  <c r="Y466" i="1"/>
  <c r="Y465" i="1"/>
  <c r="Y464" i="1"/>
  <c r="Y461" i="1"/>
  <c r="Y460" i="1"/>
  <c r="Y459" i="1"/>
  <c r="Y458" i="1"/>
  <c r="Y457" i="1"/>
  <c r="Y456" i="1"/>
  <c r="Y455" i="1"/>
  <c r="Y454" i="1"/>
  <c r="Y453" i="1"/>
  <c r="Y452" i="1"/>
  <c r="Y448" i="1"/>
  <c r="Y447" i="1"/>
  <c r="Y446" i="1"/>
  <c r="Y445" i="1"/>
  <c r="Y444" i="1"/>
  <c r="Y443" i="1"/>
  <c r="Y442" i="1"/>
  <c r="Y441" i="1"/>
  <c r="Y440" i="1"/>
  <c r="Y438" i="1"/>
  <c r="Y436" i="1"/>
  <c r="Y435" i="1"/>
  <c r="Y434" i="1"/>
  <c r="Y433" i="1"/>
  <c r="Y432" i="1"/>
  <c r="Y431" i="1"/>
  <c r="Y430" i="1"/>
  <c r="Y429" i="1"/>
  <c r="Y427" i="1"/>
  <c r="Y426" i="1"/>
  <c r="Y424" i="1"/>
  <c r="Y423" i="1"/>
  <c r="Y422" i="1"/>
  <c r="Y421" i="1"/>
  <c r="Y420" i="1"/>
  <c r="Y419" i="1"/>
  <c r="Y418" i="1"/>
  <c r="Y416" i="1"/>
  <c r="Y415" i="1"/>
  <c r="Y414" i="1"/>
  <c r="Y412" i="1"/>
  <c r="Y411" i="1"/>
  <c r="Y410" i="1"/>
  <c r="Y409" i="1"/>
  <c r="Y408" i="1"/>
  <c r="Y407" i="1"/>
  <c r="Y405" i="1"/>
  <c r="Y404" i="1"/>
  <c r="Y403" i="1"/>
  <c r="Y402" i="1"/>
  <c r="Y400" i="1"/>
  <c r="Y399" i="1"/>
  <c r="Y398" i="1"/>
  <c r="Y397" i="1"/>
  <c r="Y396" i="1"/>
  <c r="Y394" i="1"/>
  <c r="Y393" i="1"/>
  <c r="Y392" i="1"/>
  <c r="Y391" i="1"/>
  <c r="Y390" i="1"/>
  <c r="Y388" i="1"/>
  <c r="Y387" i="1"/>
  <c r="Y386" i="1"/>
  <c r="Y385" i="1"/>
  <c r="Y383" i="1"/>
  <c r="Y382" i="1"/>
  <c r="Y381" i="1"/>
  <c r="Y380" i="1"/>
  <c r="Y379" i="1"/>
  <c r="Y378" i="1"/>
  <c r="Y375" i="1"/>
  <c r="Y374" i="1"/>
  <c r="Y372" i="1"/>
  <c r="Y371" i="1"/>
  <c r="Y370" i="1"/>
  <c r="Y369" i="1"/>
  <c r="Y368" i="1"/>
  <c r="Y367" i="1"/>
  <c r="Y366" i="1"/>
  <c r="Y365" i="1"/>
  <c r="Y363" i="1"/>
  <c r="Y361" i="1"/>
  <c r="Y360" i="1"/>
  <c r="Y359" i="1"/>
  <c r="Y358" i="1"/>
  <c r="Y357" i="1"/>
  <c r="Y356" i="1"/>
  <c r="Y355" i="1"/>
  <c r="Y354" i="1"/>
  <c r="Y353" i="1"/>
  <c r="Y350" i="1"/>
  <c r="Y349" i="1"/>
  <c r="Y348" i="1"/>
  <c r="Y347" i="1"/>
  <c r="Y346" i="1"/>
  <c r="Y345" i="1"/>
  <c r="Y344" i="1"/>
  <c r="Y343" i="1"/>
  <c r="Y342" i="1"/>
  <c r="Y341" i="1"/>
  <c r="Y337" i="1"/>
  <c r="Y336" i="1"/>
  <c r="Y335" i="1"/>
  <c r="Y334" i="1"/>
  <c r="Y333" i="1"/>
  <c r="Y332" i="1"/>
  <c r="Y331" i="1"/>
  <c r="Y330" i="1"/>
  <c r="Y329" i="1"/>
  <c r="Y327" i="1"/>
  <c r="Y325" i="1"/>
  <c r="Y324" i="1"/>
  <c r="Y323" i="1"/>
  <c r="Y322" i="1"/>
  <c r="Y321" i="1"/>
  <c r="Y320" i="1"/>
  <c r="Y319" i="1"/>
  <c r="Y318" i="1"/>
  <c r="Y316" i="1"/>
  <c r="Y315" i="1"/>
  <c r="Y313" i="1"/>
  <c r="Y312" i="1"/>
  <c r="Y311" i="1"/>
  <c r="Y310" i="1"/>
  <c r="Y309" i="1"/>
  <c r="Y307" i="1"/>
  <c r="Y305" i="1"/>
  <c r="Y304" i="1"/>
  <c r="Y303" i="1"/>
  <c r="Y302" i="1"/>
  <c r="Y300" i="1"/>
  <c r="Y299" i="1"/>
  <c r="Y298" i="1"/>
  <c r="Y297" i="1"/>
  <c r="Y296" i="1"/>
  <c r="Y294" i="1"/>
  <c r="Y293" i="1"/>
  <c r="Y292" i="1"/>
  <c r="Y291" i="1"/>
  <c r="Y290" i="1"/>
  <c r="Y288" i="1"/>
  <c r="Y287" i="1"/>
  <c r="Y286" i="1"/>
  <c r="Y285" i="1"/>
  <c r="Y283" i="1"/>
  <c r="Y282" i="1"/>
  <c r="Y281" i="1"/>
  <c r="Y280" i="1"/>
  <c r="Y279" i="1"/>
  <c r="Y278" i="1"/>
  <c r="Y276" i="1"/>
  <c r="Y275" i="1"/>
  <c r="Y274" i="1"/>
  <c r="Y272" i="1"/>
  <c r="Y271" i="1"/>
  <c r="Y270" i="1"/>
  <c r="Y269" i="1"/>
  <c r="Y268" i="1"/>
  <c r="Y267" i="1"/>
  <c r="Y266" i="1"/>
  <c r="Y264" i="1"/>
  <c r="Y263" i="1"/>
  <c r="Y261" i="1"/>
  <c r="Y260" i="1"/>
  <c r="Y259" i="1"/>
  <c r="Y258" i="1"/>
  <c r="Y257" i="1"/>
  <c r="Y256" i="1"/>
  <c r="Y255" i="1"/>
  <c r="Y254" i="1"/>
  <c r="Y250" i="1"/>
  <c r="Y249" i="1"/>
  <c r="Y248" i="1"/>
  <c r="Y247" i="1"/>
  <c r="Y246" i="1"/>
  <c r="Y245" i="1"/>
  <c r="Y244" i="1"/>
  <c r="Y243" i="1"/>
  <c r="Y242" i="1"/>
  <c r="Y241" i="1"/>
  <c r="Y238" i="1"/>
  <c r="Y237" i="1"/>
  <c r="Y236" i="1"/>
  <c r="Y235" i="1"/>
  <c r="Y234" i="1"/>
  <c r="Y233" i="1"/>
  <c r="Y232" i="1"/>
  <c r="Y231" i="1"/>
  <c r="Y230" i="1"/>
  <c r="Y227" i="1"/>
  <c r="Y225" i="1"/>
  <c r="Y224" i="1"/>
  <c r="Y223" i="1"/>
  <c r="Y222" i="1"/>
  <c r="Y221" i="1"/>
  <c r="Y220" i="1"/>
  <c r="Y219" i="1"/>
  <c r="Y218" i="1"/>
  <c r="Y216" i="1"/>
  <c r="Y215" i="1"/>
  <c r="Y213" i="1"/>
  <c r="Y212" i="1"/>
  <c r="Y211" i="1"/>
  <c r="Y210" i="1"/>
  <c r="Y209" i="1"/>
  <c r="Y208" i="1"/>
  <c r="Y207" i="1"/>
  <c r="Y205" i="1"/>
  <c r="Y204" i="1"/>
  <c r="Y203" i="1"/>
  <c r="Y201" i="1"/>
  <c r="Y200" i="1"/>
  <c r="Y199" i="1"/>
  <c r="Y198" i="1"/>
  <c r="Y197" i="1"/>
  <c r="Y196" i="1"/>
  <c r="Y194" i="1"/>
  <c r="Y193" i="1"/>
  <c r="Y192" i="1"/>
  <c r="Y191" i="1"/>
  <c r="Y189" i="1"/>
  <c r="Y188" i="1"/>
  <c r="Y187" i="1"/>
  <c r="Y186" i="1"/>
  <c r="Y185" i="1"/>
  <c r="Y182" i="1"/>
  <c r="Y181" i="1"/>
  <c r="Y180" i="1"/>
  <c r="Y308" i="1"/>
  <c r="Y179" i="1"/>
  <c r="Y178" i="1"/>
  <c r="Y176" i="1"/>
  <c r="Y175" i="1"/>
  <c r="Y174" i="1"/>
  <c r="Y172" i="1"/>
  <c r="Y171" i="1"/>
  <c r="Y170" i="1"/>
  <c r="Y163" i="1"/>
  <c r="Y150" i="1"/>
  <c r="Y138" i="1"/>
  <c r="Y126" i="1"/>
  <c r="Y112" i="1"/>
  <c r="Y100" i="1"/>
  <c r="Y88" i="1"/>
  <c r="Y76" i="1"/>
  <c r="Y64" i="1"/>
  <c r="Y52" i="1"/>
  <c r="Y39" i="1"/>
  <c r="Y27" i="1"/>
  <c r="Y15" i="1"/>
  <c r="Y2338" i="1"/>
  <c r="Y2325" i="1"/>
  <c r="Y2313" i="1"/>
  <c r="Y2301" i="1"/>
  <c r="Y2289" i="1"/>
  <c r="Y2277" i="1"/>
  <c r="Y2264" i="1"/>
  <c r="Y2252" i="1"/>
  <c r="Y2240" i="1"/>
  <c r="Y785" i="1"/>
  <c r="Y2227" i="1"/>
  <c r="Y2215" i="1"/>
  <c r="Y2202" i="1"/>
  <c r="Y2190" i="1"/>
  <c r="Y2178" i="1"/>
  <c r="Y2166" i="1"/>
  <c r="Y2153" i="1"/>
  <c r="Y2141" i="1"/>
  <c r="Y2129" i="1"/>
  <c r="Y2116" i="1"/>
  <c r="Y2104" i="1"/>
  <c r="Y2092" i="1"/>
  <c r="Y2078" i="1"/>
  <c r="Y2066" i="1"/>
  <c r="Y2053" i="1"/>
  <c r="Y2041" i="1"/>
  <c r="Y2029" i="1"/>
  <c r="Y2017" i="1"/>
  <c r="Y2004" i="1"/>
  <c r="Y1992" i="1"/>
  <c r="Y1980" i="1"/>
  <c r="Y1968" i="1"/>
  <c r="Y1955" i="1"/>
  <c r="Y1942" i="1"/>
  <c r="Y1930" i="1"/>
  <c r="Y1918" i="1"/>
  <c r="Y1906" i="1"/>
  <c r="Y1893" i="1"/>
  <c r="Y1233" i="1"/>
  <c r="Y1881" i="1"/>
  <c r="Y1869" i="1"/>
  <c r="Y1857" i="1"/>
  <c r="Y1845" i="1"/>
  <c r="Y1831" i="1"/>
  <c r="Y1819" i="1"/>
  <c r="Y1807" i="1"/>
  <c r="Y1795" i="1"/>
  <c r="Y1782" i="1"/>
  <c r="Y1770" i="1"/>
  <c r="Y1758" i="1"/>
  <c r="Y1746" i="1"/>
  <c r="Y1734" i="1"/>
  <c r="Y1722" i="1"/>
  <c r="Y1708" i="1"/>
  <c r="Y1696" i="1"/>
  <c r="Y1684" i="1"/>
  <c r="Y1671" i="1"/>
  <c r="Y1660" i="1"/>
  <c r="Y1648" i="1"/>
  <c r="Y1636" i="1"/>
  <c r="Y1624" i="1"/>
  <c r="Y1612" i="1"/>
  <c r="Y1600" i="1"/>
  <c r="Y1586" i="1"/>
  <c r="Y1574" i="1"/>
  <c r="Y1561" i="1"/>
  <c r="Y1549" i="1"/>
  <c r="Y1537" i="1"/>
  <c r="Y1525" i="1"/>
  <c r="Y1513" i="1"/>
  <c r="Y1501" i="1"/>
  <c r="Y1489" i="1"/>
  <c r="Y1476" i="1"/>
  <c r="Y1463" i="1"/>
  <c r="Y1450" i="1"/>
  <c r="Y1438" i="1"/>
  <c r="Y1426" i="1"/>
  <c r="Y1414" i="1"/>
  <c r="Y1402" i="1"/>
  <c r="Y1390" i="1"/>
  <c r="Y1378" i="1"/>
  <c r="Y1365" i="1"/>
  <c r="Y2344" i="1"/>
  <c r="Y1353" i="1"/>
  <c r="Y1339" i="1"/>
  <c r="Y1327" i="1"/>
  <c r="Y1315" i="1"/>
  <c r="Y1303" i="1"/>
  <c r="Y1291" i="1"/>
  <c r="Y1279" i="1"/>
  <c r="Y1267" i="1"/>
  <c r="Y1254" i="1"/>
  <c r="Y1242" i="1"/>
  <c r="Y1228" i="1"/>
  <c r="Y1215" i="1"/>
  <c r="Y1203" i="1"/>
  <c r="Y1191" i="1"/>
  <c r="Y1180" i="1"/>
  <c r="Y1168" i="1"/>
  <c r="Y1156" i="1"/>
  <c r="Y1144" i="1"/>
  <c r="Y1131" i="1"/>
  <c r="Y1118" i="1"/>
  <c r="Y1106" i="1"/>
  <c r="Y1093" i="1"/>
  <c r="Y1081" i="1"/>
  <c r="Y1069" i="1"/>
  <c r="Y1057" i="1"/>
  <c r="Y1045" i="1"/>
  <c r="Y1033" i="1"/>
  <c r="Y1020" i="1"/>
  <c r="Y1007" i="1"/>
  <c r="Y995" i="1"/>
  <c r="Y983" i="1"/>
  <c r="Y970" i="1"/>
  <c r="Y958" i="1"/>
  <c r="Y946" i="1"/>
  <c r="Y934" i="1"/>
  <c r="Y922" i="1"/>
  <c r="Y909" i="1"/>
  <c r="Y897" i="1"/>
  <c r="Y885" i="1"/>
  <c r="Y873" i="1"/>
  <c r="Y861" i="1"/>
  <c r="Y1566" i="1"/>
  <c r="Y807" i="1"/>
  <c r="Y684" i="1"/>
  <c r="Y561" i="1"/>
  <c r="Y439" i="1"/>
  <c r="Y317" i="1"/>
  <c r="Y195" i="1"/>
  <c r="Y73" i="1"/>
  <c r="Y2287" i="1"/>
  <c r="Y2165" i="1"/>
  <c r="Y2032" i="1"/>
  <c r="Y1910" i="1"/>
  <c r="Y1799" i="1"/>
  <c r="Y1676" i="1"/>
  <c r="Y1554" i="1"/>
  <c r="Y1432" i="1"/>
  <c r="Y1321" i="1"/>
  <c r="Y1198" i="1"/>
  <c r="Y1087" i="1"/>
  <c r="Y965" i="1"/>
  <c r="Y856" i="1"/>
  <c r="Y844" i="1"/>
  <c r="Y832" i="1"/>
  <c r="Y820" i="1"/>
  <c r="Y808" i="1"/>
  <c r="Y795" i="1"/>
  <c r="Y782" i="1"/>
  <c r="Y770" i="1"/>
  <c r="Y758" i="1"/>
  <c r="Y746" i="1"/>
  <c r="Y732" i="1"/>
  <c r="Y720" i="1"/>
  <c r="Y708" i="1"/>
  <c r="Y696" i="1"/>
  <c r="Y683" i="1"/>
  <c r="Y670" i="1"/>
  <c r="Y658" i="1"/>
  <c r="Y646" i="1"/>
  <c r="Y634" i="1"/>
  <c r="Y622" i="1"/>
  <c r="Y609" i="1"/>
  <c r="Y597" i="1"/>
  <c r="Y586" i="1"/>
  <c r="Y574" i="1"/>
  <c r="Y560" i="1"/>
  <c r="Y548" i="1"/>
  <c r="Y536" i="1"/>
  <c r="Y524" i="1"/>
  <c r="Y512" i="1"/>
  <c r="Y500" i="1"/>
  <c r="Y487" i="1"/>
  <c r="Y475" i="1"/>
  <c r="Y463" i="1"/>
  <c r="Y449" i="1"/>
  <c r="Y437" i="1"/>
  <c r="Y425" i="1"/>
  <c r="Y413" i="1"/>
  <c r="Y401" i="1"/>
  <c r="Y389" i="1"/>
  <c r="Y377" i="1"/>
  <c r="Y364" i="1"/>
  <c r="Y352" i="1"/>
  <c r="Y338" i="1"/>
  <c r="Y326" i="1"/>
  <c r="Y314" i="1"/>
  <c r="Y301" i="1"/>
  <c r="Y289" i="1"/>
  <c r="Y277" i="1"/>
  <c r="Y265" i="1"/>
  <c r="Y253" i="1"/>
  <c r="Y239" i="1"/>
  <c r="Y226" i="1"/>
  <c r="Y214" i="1"/>
  <c r="Y202" i="1"/>
  <c r="Y190" i="1"/>
  <c r="Y177" i="1"/>
  <c r="Y125" i="1"/>
  <c r="Y2337" i="1"/>
  <c r="Y2214" i="1"/>
  <c r="Y2091" i="1"/>
  <c r="Y1967" i="1"/>
  <c r="Y1844" i="1"/>
  <c r="Y1720" i="1"/>
  <c r="Y1598" i="1"/>
  <c r="Y1475" i="1"/>
  <c r="Y1352" i="1"/>
  <c r="Y1227" i="1"/>
  <c r="Y1105" i="1"/>
  <c r="Y982" i="1"/>
  <c r="Y860" i="1"/>
  <c r="Y2154" i="1"/>
  <c r="Y954" i="1"/>
  <c r="Y745" i="1"/>
  <c r="Y621" i="1"/>
  <c r="Y499" i="1"/>
  <c r="Y376" i="1"/>
  <c r="Y252" i="1"/>
  <c r="Y2090" i="1"/>
  <c r="Y859" i="1"/>
  <c r="X169" i="1"/>
  <c r="X168" i="1"/>
  <c r="X167" i="1"/>
  <c r="X166" i="1"/>
  <c r="X165" i="1"/>
  <c r="X164" i="1"/>
  <c r="X161" i="1"/>
  <c r="X160" i="1"/>
  <c r="X159" i="1"/>
  <c r="X158" i="1"/>
  <c r="X157" i="1"/>
  <c r="X156" i="1"/>
  <c r="X155" i="1"/>
  <c r="X154" i="1"/>
  <c r="X153" i="1"/>
  <c r="X152" i="1"/>
  <c r="X149" i="1"/>
  <c r="X148" i="1"/>
  <c r="X147" i="1"/>
  <c r="X146" i="1"/>
  <c r="X145" i="1"/>
  <c r="X144" i="1"/>
  <c r="X143" i="1"/>
  <c r="X142" i="1"/>
  <c r="X141" i="1"/>
  <c r="X139" i="1"/>
  <c r="X137" i="1"/>
  <c r="X136" i="1"/>
  <c r="X135" i="1"/>
  <c r="X134" i="1"/>
  <c r="X133" i="1"/>
  <c r="X132" i="1"/>
  <c r="X131" i="1"/>
  <c r="X130" i="1"/>
  <c r="X128" i="1"/>
  <c r="X127" i="1"/>
  <c r="X124" i="1"/>
  <c r="X123" i="1"/>
  <c r="X122" i="1"/>
  <c r="X121" i="1"/>
  <c r="X120" i="1"/>
  <c r="X119" i="1"/>
  <c r="X116" i="1"/>
  <c r="X115" i="1"/>
  <c r="X114" i="1"/>
  <c r="X451" i="1"/>
  <c r="X113" i="1"/>
  <c r="X111" i="1"/>
  <c r="X110" i="1"/>
  <c r="X109" i="1"/>
  <c r="X108" i="1"/>
  <c r="X107" i="1"/>
  <c r="X105" i="1"/>
  <c r="X104" i="1"/>
  <c r="X103" i="1"/>
  <c r="X102" i="1"/>
  <c r="X101" i="1"/>
  <c r="X99" i="1"/>
  <c r="X98" i="1"/>
  <c r="X97" i="1"/>
  <c r="X96" i="1"/>
  <c r="X94" i="1"/>
  <c r="X93" i="1"/>
  <c r="X92" i="1"/>
  <c r="X91" i="1"/>
  <c r="X90" i="1"/>
  <c r="X89" i="1"/>
  <c r="X87" i="1"/>
  <c r="X86" i="1"/>
  <c r="X85" i="1"/>
  <c r="X83" i="1"/>
  <c r="X82" i="1"/>
  <c r="X81" i="1"/>
  <c r="X80" i="1"/>
  <c r="X79" i="1"/>
  <c r="X78" i="1"/>
  <c r="X77" i="1"/>
  <c r="X75" i="1"/>
  <c r="X74" i="1"/>
  <c r="X72" i="1"/>
  <c r="X71" i="1"/>
  <c r="X70" i="1"/>
  <c r="X69" i="1"/>
  <c r="X68" i="1"/>
  <c r="X67" i="1"/>
  <c r="X66" i="1"/>
  <c r="X65" i="1"/>
  <c r="X63" i="1"/>
  <c r="X61" i="1"/>
  <c r="X60" i="1"/>
  <c r="X59" i="1"/>
  <c r="X58" i="1"/>
  <c r="X57" i="1"/>
  <c r="X56" i="1"/>
  <c r="X55" i="1"/>
  <c r="X54" i="1"/>
  <c r="X53" i="1"/>
  <c r="X50" i="1"/>
  <c r="X49" i="1"/>
  <c r="X48" i="1"/>
  <c r="X47" i="1"/>
  <c r="X46" i="1"/>
  <c r="X45" i="1"/>
  <c r="X44" i="1"/>
  <c r="X43" i="1"/>
  <c r="X42" i="1"/>
  <c r="X41" i="1"/>
  <c r="X38" i="1"/>
  <c r="X37" i="1"/>
  <c r="X36" i="1"/>
  <c r="X35" i="1"/>
  <c r="X34" i="1"/>
  <c r="X33" i="1"/>
  <c r="X32" i="1"/>
  <c r="X31" i="1"/>
  <c r="X30" i="1"/>
  <c r="X28" i="1"/>
  <c r="X26" i="1"/>
  <c r="X25" i="1"/>
  <c r="X24" i="1"/>
  <c r="X23" i="1"/>
  <c r="X22" i="1"/>
  <c r="X21" i="1"/>
  <c r="X20" i="1"/>
  <c r="X19" i="1"/>
  <c r="X17" i="1"/>
  <c r="X16" i="1"/>
  <c r="X14" i="1"/>
  <c r="X13" i="1"/>
  <c r="X12" i="1"/>
  <c r="X11" i="1"/>
  <c r="X10" i="1"/>
  <c r="X9" i="1"/>
  <c r="X8" i="1"/>
  <c r="X2341" i="1"/>
  <c r="X2340" i="1"/>
  <c r="X2339" i="1"/>
  <c r="X2336" i="1"/>
  <c r="X2335" i="1"/>
  <c r="X2334" i="1"/>
  <c r="X2333" i="1"/>
  <c r="X2332" i="1"/>
  <c r="X2330" i="1"/>
  <c r="X2329" i="1"/>
  <c r="X2328" i="1"/>
  <c r="X2327" i="1"/>
  <c r="X2326" i="1"/>
  <c r="X2324" i="1"/>
  <c r="X2323" i="1"/>
  <c r="X2322" i="1"/>
  <c r="X2321" i="1"/>
  <c r="X2319" i="1"/>
  <c r="X2318" i="1"/>
  <c r="X2317" i="1"/>
  <c r="X2316" i="1"/>
  <c r="X2315" i="1"/>
  <c r="X2314" i="1"/>
  <c r="X2312" i="1"/>
  <c r="X2311" i="1"/>
  <c r="X2310" i="1"/>
  <c r="X2308" i="1"/>
  <c r="X2307" i="1"/>
  <c r="X2306" i="1"/>
  <c r="X2305" i="1"/>
  <c r="X2304" i="1"/>
  <c r="X2303" i="1"/>
  <c r="X2302" i="1"/>
  <c r="X2300" i="1"/>
  <c r="X2299" i="1"/>
  <c r="X2297" i="1"/>
  <c r="X2296" i="1"/>
  <c r="X2295" i="1"/>
  <c r="X2294" i="1"/>
  <c r="X2293" i="1"/>
  <c r="X2292" i="1"/>
  <c r="X2291" i="1"/>
  <c r="X2290" i="1"/>
  <c r="X2288" i="1"/>
  <c r="X2286" i="1"/>
  <c r="X2285" i="1"/>
  <c r="X2284" i="1"/>
  <c r="X2283" i="1"/>
  <c r="X2282" i="1"/>
  <c r="X2281" i="1"/>
  <c r="X2280" i="1"/>
  <c r="X2279" i="1"/>
  <c r="X2278" i="1"/>
  <c r="X2275" i="1"/>
  <c r="X2274" i="1"/>
  <c r="X2273" i="1"/>
  <c r="X2272" i="1"/>
  <c r="X2271" i="1"/>
  <c r="X2270" i="1"/>
  <c r="X2269" i="1"/>
  <c r="X2268" i="1"/>
  <c r="X2267" i="1"/>
  <c r="X2266" i="1"/>
  <c r="X2263" i="1"/>
  <c r="X2262" i="1"/>
  <c r="X2261" i="1"/>
  <c r="X2260" i="1"/>
  <c r="X2259" i="1"/>
  <c r="X2258" i="1"/>
  <c r="X2257" i="1"/>
  <c r="X2256" i="1"/>
  <c r="X2255" i="1"/>
  <c r="X2253" i="1"/>
  <c r="X2251" i="1"/>
  <c r="X2250" i="1"/>
  <c r="X2249" i="1"/>
  <c r="X2248" i="1"/>
  <c r="X2247" i="1"/>
  <c r="X2246" i="1"/>
  <c r="X2245" i="1"/>
  <c r="X2244" i="1"/>
  <c r="X2242" i="1"/>
  <c r="X2241" i="1"/>
  <c r="X2239" i="1"/>
  <c r="X2238" i="1"/>
  <c r="X2237" i="1"/>
  <c r="X2236" i="1"/>
  <c r="X2235" i="1"/>
  <c r="X2234" i="1"/>
  <c r="X2233" i="1"/>
  <c r="X2230" i="1"/>
  <c r="X2229" i="1"/>
  <c r="X2228" i="1"/>
  <c r="X2226" i="1"/>
  <c r="X2225" i="1"/>
  <c r="X2224" i="1"/>
  <c r="X2223" i="1"/>
  <c r="X2222" i="1"/>
  <c r="X2221" i="1"/>
  <c r="X2219" i="1"/>
  <c r="X2218" i="1"/>
  <c r="X2217" i="1"/>
  <c r="X2216" i="1"/>
  <c r="X2213" i="1"/>
  <c r="X2212" i="1"/>
  <c r="X2211" i="1"/>
  <c r="X2210" i="1"/>
  <c r="X2208" i="1"/>
  <c r="X2207" i="1"/>
  <c r="X2206" i="1"/>
  <c r="X2205" i="1"/>
  <c r="X2204" i="1"/>
  <c r="X2203" i="1"/>
  <c r="X2201" i="1"/>
  <c r="X2200" i="1"/>
  <c r="X2199" i="1"/>
  <c r="X2197" i="1"/>
  <c r="X2196" i="1"/>
  <c r="X2195" i="1"/>
  <c r="X2194" i="1"/>
  <c r="X2193" i="1"/>
  <c r="X2192" i="1"/>
  <c r="X2191" i="1"/>
  <c r="X2189" i="1"/>
  <c r="X2188" i="1"/>
  <c r="X2186" i="1"/>
  <c r="X2185" i="1"/>
  <c r="X2184" i="1"/>
  <c r="X2183" i="1"/>
  <c r="X2182" i="1"/>
  <c r="X2181" i="1"/>
  <c r="X2180" i="1"/>
  <c r="X2179" i="1"/>
  <c r="X2177" i="1"/>
  <c r="X2175" i="1"/>
  <c r="X2174" i="1"/>
  <c r="X2173" i="1"/>
  <c r="X2172" i="1"/>
  <c r="X2171" i="1"/>
  <c r="X2170" i="1"/>
  <c r="X2169" i="1"/>
  <c r="X2168" i="1"/>
  <c r="X2167" i="1"/>
  <c r="X2164" i="1"/>
  <c r="X2163" i="1"/>
  <c r="X2162" i="1"/>
  <c r="X2161" i="1"/>
  <c r="X2160" i="1"/>
  <c r="X2159" i="1"/>
  <c r="X2158" i="1"/>
  <c r="X2157" i="1"/>
  <c r="X2156" i="1"/>
  <c r="X2155" i="1"/>
  <c r="X2152" i="1"/>
  <c r="X2151" i="1"/>
  <c r="X2150" i="1"/>
  <c r="X2149" i="1"/>
  <c r="X2148" i="1"/>
  <c r="X2147" i="1"/>
  <c r="X2146" i="1"/>
  <c r="X562" i="1"/>
  <c r="X2145" i="1"/>
  <c r="X2144" i="1"/>
  <c r="X2142" i="1"/>
  <c r="X2140" i="1"/>
  <c r="X2139" i="1"/>
  <c r="X2138" i="1"/>
  <c r="X2137" i="1"/>
  <c r="X2136" i="1"/>
  <c r="X2135" i="1"/>
  <c r="X2134" i="1"/>
  <c r="X2133" i="1"/>
  <c r="X2131" i="1"/>
  <c r="X2130" i="1"/>
  <c r="X2128" i="1"/>
  <c r="X2127" i="1"/>
  <c r="X2126" i="1"/>
  <c r="X2125" i="1"/>
  <c r="X2124" i="1"/>
  <c r="X2123" i="1"/>
  <c r="X2122" i="1"/>
  <c r="X2119" i="1"/>
  <c r="X2118" i="1"/>
  <c r="X2117" i="1"/>
  <c r="X2115" i="1"/>
  <c r="X2114" i="1"/>
  <c r="X2113" i="1"/>
  <c r="X2112" i="1"/>
  <c r="X2111" i="1"/>
  <c r="X2110" i="1"/>
  <c r="X2108" i="1"/>
  <c r="X2107" i="1"/>
  <c r="X2106" i="1"/>
  <c r="X2105" i="1"/>
  <c r="X2103" i="1"/>
  <c r="X2102" i="1"/>
  <c r="X2101" i="1"/>
  <c r="X2100" i="1"/>
  <c r="X2099" i="1"/>
  <c r="X2097" i="1"/>
  <c r="X2096" i="1"/>
  <c r="X2095" i="1"/>
  <c r="X2094" i="1"/>
  <c r="X2093" i="1"/>
  <c r="X2089" i="1"/>
  <c r="X2088" i="1"/>
  <c r="X2086" i="1"/>
  <c r="X2085" i="1"/>
  <c r="X2084" i="1"/>
  <c r="X2083" i="1"/>
  <c r="X2082" i="1"/>
  <c r="X2081" i="1"/>
  <c r="X2080" i="1"/>
  <c r="X2079" i="1"/>
  <c r="X2077" i="1"/>
  <c r="X2075" i="1"/>
  <c r="X2074" i="1"/>
  <c r="X2073" i="1"/>
  <c r="X2072" i="1"/>
  <c r="X2071" i="1"/>
  <c r="X2070" i="1"/>
  <c r="X2069" i="1"/>
  <c r="X2068" i="1"/>
  <c r="X2067" i="1"/>
  <c r="X2064" i="1"/>
  <c r="X2063" i="1"/>
  <c r="X2062" i="1"/>
  <c r="X2061" i="1"/>
  <c r="X2060" i="1"/>
  <c r="X2059" i="1"/>
  <c r="X2058" i="1"/>
  <c r="X2057" i="1"/>
  <c r="X2056" i="1"/>
  <c r="X2055" i="1"/>
  <c r="X2052" i="1"/>
  <c r="X2051" i="1"/>
  <c r="X2050" i="1"/>
  <c r="X2049" i="1"/>
  <c r="X2048" i="1"/>
  <c r="X2047" i="1"/>
  <c r="X2046" i="1"/>
  <c r="X2045" i="1"/>
  <c r="X2044" i="1"/>
  <c r="X2042" i="1"/>
  <c r="X2040" i="1"/>
  <c r="X2039" i="1"/>
  <c r="X2038" i="1"/>
  <c r="X2037" i="1"/>
  <c r="X2036" i="1"/>
  <c r="X2035" i="1"/>
  <c r="X2034" i="1"/>
  <c r="X2033" i="1"/>
  <c r="X2031" i="1"/>
  <c r="X2030" i="1"/>
  <c r="X2028" i="1"/>
  <c r="X2027" i="1"/>
  <c r="X2026" i="1"/>
  <c r="X2025" i="1"/>
  <c r="X2024" i="1"/>
  <c r="X2023" i="1"/>
  <c r="X2022" i="1"/>
  <c r="X2020" i="1"/>
  <c r="X2019" i="1"/>
  <c r="X2018" i="1"/>
  <c r="X2016" i="1"/>
  <c r="X2015" i="1"/>
  <c r="X2014" i="1"/>
  <c r="X2013" i="1"/>
  <c r="X2012" i="1"/>
  <c r="X2011" i="1"/>
  <c r="X2008" i="1"/>
  <c r="X2007" i="1"/>
  <c r="X2006" i="1"/>
  <c r="X2005" i="1"/>
  <c r="X2003" i="1"/>
  <c r="X2002" i="1"/>
  <c r="X2001" i="1"/>
  <c r="X2000" i="1"/>
  <c r="X1999" i="1"/>
  <c r="X1997" i="1"/>
  <c r="X1996" i="1"/>
  <c r="X1995" i="1"/>
  <c r="X1994" i="1"/>
  <c r="X1993" i="1"/>
  <c r="X1991" i="1"/>
  <c r="X1990" i="1"/>
  <c r="X1989" i="1"/>
  <c r="X1988" i="1"/>
  <c r="X1986" i="1"/>
  <c r="X1985" i="1"/>
  <c r="X1984" i="1"/>
  <c r="X1983" i="1"/>
  <c r="X1982" i="1"/>
  <c r="X1981" i="1"/>
  <c r="X1979" i="1"/>
  <c r="X1978" i="1"/>
  <c r="X1977" i="1"/>
  <c r="X1975" i="1"/>
  <c r="X1974" i="1"/>
  <c r="X1973" i="1"/>
  <c r="X1972" i="1"/>
  <c r="X1971" i="1"/>
  <c r="X1970" i="1"/>
  <c r="X1969" i="1"/>
  <c r="X1966" i="1"/>
  <c r="X1964" i="1"/>
  <c r="X1963" i="1"/>
  <c r="X1962" i="1"/>
  <c r="X1961" i="1"/>
  <c r="X1960" i="1"/>
  <c r="X1959" i="1"/>
  <c r="X1958" i="1"/>
  <c r="X1957" i="1"/>
  <c r="X1956" i="1"/>
  <c r="X1953" i="1"/>
  <c r="X1952" i="1"/>
  <c r="X1951" i="1"/>
  <c r="X1950" i="1"/>
  <c r="X1949" i="1"/>
  <c r="X1948" i="1"/>
  <c r="X1947" i="1"/>
  <c r="X1946" i="1"/>
  <c r="X1945" i="1"/>
  <c r="X1944" i="1"/>
  <c r="X1941" i="1"/>
  <c r="X1940" i="1"/>
  <c r="X1939" i="1"/>
  <c r="X1938" i="1"/>
  <c r="X1937" i="1"/>
  <c r="X1936" i="1"/>
  <c r="X1935" i="1"/>
  <c r="X1934" i="1"/>
  <c r="X1933" i="1"/>
  <c r="X1931" i="1"/>
  <c r="X1929" i="1"/>
  <c r="X1928" i="1"/>
  <c r="X1927" i="1"/>
  <c r="X1926" i="1"/>
  <c r="X1925" i="1"/>
  <c r="X1924" i="1"/>
  <c r="X1923" i="1"/>
  <c r="X1922" i="1"/>
  <c r="X1920" i="1"/>
  <c r="X1919" i="1"/>
  <c r="X1917" i="1"/>
  <c r="X1916" i="1"/>
  <c r="X1915" i="1"/>
  <c r="X1914" i="1"/>
  <c r="X1913" i="1"/>
  <c r="X1912" i="1"/>
  <c r="X1911" i="1"/>
  <c r="X1909" i="1"/>
  <c r="X1908" i="1"/>
  <c r="X1907" i="1"/>
  <c r="X1905" i="1"/>
  <c r="X1904" i="1"/>
  <c r="X1903" i="1"/>
  <c r="X1902" i="1"/>
  <c r="X1901" i="1"/>
  <c r="X1900" i="1"/>
  <c r="X1897" i="1"/>
  <c r="X1896" i="1"/>
  <c r="X1895" i="1"/>
  <c r="X1894" i="1"/>
  <c r="X1892" i="1"/>
  <c r="X1891" i="1"/>
  <c r="X1890" i="1"/>
  <c r="X1889" i="1"/>
  <c r="X1888" i="1"/>
  <c r="X1886" i="1"/>
  <c r="X1885" i="1"/>
  <c r="X1884" i="1"/>
  <c r="X1883" i="1"/>
  <c r="X1882" i="1"/>
  <c r="X1880" i="1"/>
  <c r="X1879" i="1"/>
  <c r="X1878" i="1"/>
  <c r="X1877" i="1"/>
  <c r="X1875" i="1"/>
  <c r="X1874" i="1"/>
  <c r="X1873" i="1"/>
  <c r="X1872" i="1"/>
  <c r="X1871" i="1"/>
  <c r="X1870" i="1"/>
  <c r="X1868" i="1"/>
  <c r="X1867" i="1"/>
  <c r="X1866" i="1"/>
  <c r="X1864" i="1"/>
  <c r="X1863" i="1"/>
  <c r="X1862" i="1"/>
  <c r="X1861" i="1"/>
  <c r="X1860" i="1"/>
  <c r="X1859" i="1"/>
  <c r="X1858" i="1"/>
  <c r="X1856" i="1"/>
  <c r="X1855" i="1"/>
  <c r="X1853" i="1"/>
  <c r="X1852" i="1"/>
  <c r="X1851" i="1"/>
  <c r="X1850" i="1"/>
  <c r="X1849" i="1"/>
  <c r="X1848" i="1"/>
  <c r="X1847" i="1"/>
  <c r="X1846" i="1"/>
  <c r="X1842" i="1"/>
  <c r="X1841" i="1"/>
  <c r="X1840" i="1"/>
  <c r="X1839" i="1"/>
  <c r="X1838" i="1"/>
  <c r="X1837" i="1"/>
  <c r="X1836" i="1"/>
  <c r="X1835" i="1"/>
  <c r="X1834" i="1"/>
  <c r="X1833" i="1"/>
  <c r="X1830" i="1"/>
  <c r="X1829" i="1"/>
  <c r="X1828" i="1"/>
  <c r="X1827" i="1"/>
  <c r="X1826" i="1"/>
  <c r="X1825" i="1"/>
  <c r="X1824" i="1"/>
  <c r="X1823" i="1"/>
  <c r="X1822" i="1"/>
  <c r="X1820" i="1"/>
  <c r="X1818" i="1"/>
  <c r="X1817" i="1"/>
  <c r="X1816" i="1"/>
  <c r="X1815" i="1"/>
  <c r="X1814" i="1"/>
  <c r="X1813" i="1"/>
  <c r="X1812" i="1"/>
  <c r="X1811" i="1"/>
  <c r="X1809" i="1"/>
  <c r="X1808" i="1"/>
  <c r="X1806" i="1"/>
  <c r="X1805" i="1"/>
  <c r="X1804" i="1"/>
  <c r="X1803" i="1"/>
  <c r="X1802" i="1"/>
  <c r="X1801" i="1"/>
  <c r="X1800" i="1"/>
  <c r="X1798" i="1"/>
  <c r="X1797" i="1"/>
  <c r="X1796" i="1"/>
  <c r="X1794" i="1"/>
  <c r="X1793" i="1"/>
  <c r="X1792" i="1"/>
  <c r="X1791" i="1"/>
  <c r="X1790" i="1"/>
  <c r="X1789" i="1"/>
  <c r="X1786" i="1"/>
  <c r="X1785" i="1"/>
  <c r="X1784" i="1"/>
  <c r="X1783" i="1"/>
  <c r="X1781" i="1"/>
  <c r="X1780" i="1"/>
  <c r="X1779" i="1"/>
  <c r="X1778" i="1"/>
  <c r="X1777" i="1"/>
  <c r="X1775" i="1"/>
  <c r="X1774" i="1"/>
  <c r="X1773" i="1"/>
  <c r="X1772" i="1"/>
  <c r="X1771" i="1"/>
  <c r="X1769" i="1"/>
  <c r="X1768" i="1"/>
  <c r="X1767" i="1"/>
  <c r="X1766" i="1"/>
  <c r="X1764" i="1"/>
  <c r="X1763" i="1"/>
  <c r="X1762" i="1"/>
  <c r="X1761" i="1"/>
  <c r="X1760" i="1"/>
  <c r="X1759" i="1"/>
  <c r="X1757" i="1"/>
  <c r="X1756" i="1"/>
  <c r="X1755" i="1"/>
  <c r="X1753" i="1"/>
  <c r="X1752" i="1"/>
  <c r="X1751" i="1"/>
  <c r="X1750" i="1"/>
  <c r="X1749" i="1"/>
  <c r="X1748" i="1"/>
  <c r="X1747" i="1"/>
  <c r="X1745" i="1"/>
  <c r="X1744" i="1"/>
  <c r="X1742" i="1"/>
  <c r="X1741" i="1"/>
  <c r="X1740" i="1"/>
  <c r="X1739" i="1"/>
  <c r="X1738" i="1"/>
  <c r="X1737" i="1"/>
  <c r="X1736" i="1"/>
  <c r="X1735" i="1"/>
  <c r="X1733" i="1"/>
  <c r="X1731" i="1"/>
  <c r="X1730" i="1"/>
  <c r="X1729" i="1"/>
  <c r="X1728" i="1"/>
  <c r="X1727" i="1"/>
  <c r="X1726" i="1"/>
  <c r="X1725" i="1"/>
  <c r="X1724" i="1"/>
  <c r="X1723" i="1"/>
  <c r="X1719" i="1"/>
  <c r="X1718" i="1"/>
  <c r="X1717" i="1"/>
  <c r="X1716" i="1"/>
  <c r="X1715" i="1"/>
  <c r="X1714" i="1"/>
  <c r="X1713" i="1"/>
  <c r="X1712" i="1"/>
  <c r="X1711" i="1"/>
  <c r="X1709" i="1"/>
  <c r="X1707" i="1"/>
  <c r="X1706" i="1"/>
  <c r="X1705" i="1"/>
  <c r="X1704" i="1"/>
  <c r="X1703" i="1"/>
  <c r="X1702" i="1"/>
  <c r="X1701" i="1"/>
  <c r="X1700" i="1"/>
  <c r="X1698" i="1"/>
  <c r="X1697" i="1"/>
  <c r="X1695" i="1"/>
  <c r="X1694" i="1"/>
  <c r="X1693" i="1"/>
  <c r="X1692" i="1"/>
  <c r="X1691" i="1"/>
  <c r="X1690" i="1"/>
  <c r="X1689" i="1"/>
  <c r="X1687" i="1"/>
  <c r="X1686" i="1"/>
  <c r="X1685" i="1"/>
  <c r="X1683" i="1"/>
  <c r="X1682" i="1"/>
  <c r="X1681" i="1"/>
  <c r="X1680" i="1"/>
  <c r="X1679" i="1"/>
  <c r="X1678" i="1"/>
  <c r="X1675" i="1"/>
  <c r="X1674" i="1"/>
  <c r="X1673" i="1"/>
  <c r="X1672" i="1"/>
  <c r="X1670" i="1"/>
  <c r="X1669" i="1"/>
  <c r="X4" i="1"/>
  <c r="X1668" i="1"/>
  <c r="X1667" i="1"/>
  <c r="X1666" i="1"/>
  <c r="X1664" i="1"/>
  <c r="X1663" i="1"/>
  <c r="X1662" i="1"/>
  <c r="X1661" i="1"/>
  <c r="X1659" i="1"/>
  <c r="X1658" i="1"/>
  <c r="X1657" i="1"/>
  <c r="X1656" i="1"/>
  <c r="X1655" i="1"/>
  <c r="X1653" i="1"/>
  <c r="X1652" i="1"/>
  <c r="X1651" i="1"/>
  <c r="X1650" i="1"/>
  <c r="X1649" i="1"/>
  <c r="X1647" i="1"/>
  <c r="X1646" i="1"/>
  <c r="X1645" i="1"/>
  <c r="X1644" i="1"/>
  <c r="X1642" i="1"/>
  <c r="X1641" i="1"/>
  <c r="X1640" i="1"/>
  <c r="X1639" i="1"/>
  <c r="X1638" i="1"/>
  <c r="X1637" i="1"/>
  <c r="X1635" i="1"/>
  <c r="X1634" i="1"/>
  <c r="X1633" i="1"/>
  <c r="X1631" i="1"/>
  <c r="X1630" i="1"/>
  <c r="X1629" i="1"/>
  <c r="X1628" i="1"/>
  <c r="X1627" i="1"/>
  <c r="X1626" i="1"/>
  <c r="X1625" i="1"/>
  <c r="X1623" i="1"/>
  <c r="X1622" i="1"/>
  <c r="X1620" i="1"/>
  <c r="X1619" i="1"/>
  <c r="X1618" i="1"/>
  <c r="X1617" i="1"/>
  <c r="X1616" i="1"/>
  <c r="X1615" i="1"/>
  <c r="X1614" i="1"/>
  <c r="X1613" i="1"/>
  <c r="X1611" i="1"/>
  <c r="X1609" i="1"/>
  <c r="X1608" i="1"/>
  <c r="X673" i="1"/>
  <c r="X1607" i="1"/>
  <c r="X1606" i="1"/>
  <c r="X1605" i="1"/>
  <c r="X1604" i="1"/>
  <c r="X1603" i="1"/>
  <c r="X1602" i="1"/>
  <c r="X1601" i="1"/>
  <c r="X1597" i="1"/>
  <c r="X1596" i="1"/>
  <c r="X1595" i="1"/>
  <c r="X1594" i="1"/>
  <c r="X1593" i="1"/>
  <c r="X1592" i="1"/>
  <c r="X1591" i="1"/>
  <c r="X1590" i="1"/>
  <c r="X1589" i="1"/>
  <c r="X1587" i="1"/>
  <c r="X1585" i="1"/>
  <c r="X1584" i="1"/>
  <c r="X1583" i="1"/>
  <c r="X1582" i="1"/>
  <c r="X1581" i="1"/>
  <c r="X1580" i="1"/>
  <c r="X1579" i="1"/>
  <c r="X1578" i="1"/>
  <c r="X1576" i="1"/>
  <c r="X1575" i="1"/>
  <c r="X1573" i="1"/>
  <c r="X1572" i="1"/>
  <c r="X1571" i="1"/>
  <c r="X1570" i="1"/>
  <c r="X1569" i="1"/>
  <c r="X1568" i="1"/>
  <c r="X1567" i="1"/>
  <c r="X1564" i="1"/>
  <c r="X1563" i="1"/>
  <c r="X1562" i="1"/>
  <c r="X1560" i="1"/>
  <c r="X1559" i="1"/>
  <c r="X1558" i="1"/>
  <c r="X1557" i="1"/>
  <c r="X1556" i="1"/>
  <c r="X1555" i="1"/>
  <c r="X1553" i="1"/>
  <c r="X1552" i="1"/>
  <c r="X1551" i="1"/>
  <c r="X1550" i="1"/>
  <c r="X1548" i="1"/>
  <c r="X1547" i="1"/>
  <c r="X1546" i="1"/>
  <c r="X1545" i="1"/>
  <c r="X1544" i="1"/>
  <c r="X1542" i="1"/>
  <c r="X1541" i="1"/>
  <c r="X1540" i="1"/>
  <c r="X1539" i="1"/>
  <c r="X1538" i="1"/>
  <c r="X1536" i="1"/>
  <c r="X1535" i="1"/>
  <c r="X1534" i="1"/>
  <c r="X1533" i="1"/>
  <c r="X1531" i="1"/>
  <c r="X1530" i="1"/>
  <c r="X1529" i="1"/>
  <c r="X1528" i="1"/>
  <c r="X1527" i="1"/>
  <c r="X1526" i="1"/>
  <c r="X1524" i="1"/>
  <c r="X1523" i="1"/>
  <c r="X1522" i="1"/>
  <c r="X1520" i="1"/>
  <c r="X1519" i="1"/>
  <c r="X1518" i="1"/>
  <c r="X1517" i="1"/>
  <c r="X1516" i="1"/>
  <c r="X1515" i="1"/>
  <c r="X1514" i="1"/>
  <c r="X1512" i="1"/>
  <c r="X1511" i="1"/>
  <c r="X1509" i="1"/>
  <c r="X1508" i="1"/>
  <c r="X1507" i="1"/>
  <c r="X1506" i="1"/>
  <c r="X1505" i="1"/>
  <c r="X1504" i="1"/>
  <c r="X1503" i="1"/>
  <c r="X1502" i="1"/>
  <c r="X1500" i="1"/>
  <c r="X1498" i="1"/>
  <c r="X1497" i="1"/>
  <c r="X1496" i="1"/>
  <c r="X1495" i="1"/>
  <c r="X1494" i="1"/>
  <c r="X1493" i="1"/>
  <c r="X1492" i="1"/>
  <c r="X1491" i="1"/>
  <c r="X1490" i="1"/>
  <c r="X1487" i="1"/>
  <c r="X1486" i="1"/>
  <c r="X1485" i="1"/>
  <c r="X1484" i="1"/>
  <c r="X1483" i="1"/>
  <c r="X1482" i="1"/>
  <c r="X1481" i="1"/>
  <c r="X1480" i="1"/>
  <c r="X1479" i="1"/>
  <c r="X1478" i="1"/>
  <c r="X1474" i="1"/>
  <c r="X1473" i="1"/>
  <c r="X1472" i="1"/>
  <c r="X1471" i="1"/>
  <c r="X1470" i="1"/>
  <c r="X1469" i="1"/>
  <c r="X1468" i="1"/>
  <c r="X1467" i="1"/>
  <c r="X1465" i="1"/>
  <c r="X1464" i="1"/>
  <c r="X1462" i="1"/>
  <c r="X1461" i="1"/>
  <c r="X1460" i="1"/>
  <c r="X1459" i="1"/>
  <c r="X1458" i="1"/>
  <c r="X1457" i="1"/>
  <c r="X1456" i="1"/>
  <c r="X1453" i="1"/>
  <c r="X1452" i="1"/>
  <c r="X1451" i="1"/>
  <c r="X1449" i="1"/>
  <c r="X1448" i="1"/>
  <c r="X1447" i="1"/>
  <c r="X1446" i="1"/>
  <c r="X1445" i="1"/>
  <c r="X1444" i="1"/>
  <c r="X1442" i="1"/>
  <c r="X1441" i="1"/>
  <c r="X1440" i="1"/>
  <c r="X1439" i="1"/>
  <c r="X1437" i="1"/>
  <c r="X1436" i="1"/>
  <c r="X1435" i="1"/>
  <c r="X1434" i="1"/>
  <c r="X1433" i="1"/>
  <c r="X1431" i="1"/>
  <c r="X1430" i="1"/>
  <c r="X1429" i="1"/>
  <c r="X1428" i="1"/>
  <c r="X1427" i="1"/>
  <c r="X1425" i="1"/>
  <c r="X1424" i="1"/>
  <c r="X1423" i="1"/>
  <c r="X1422" i="1"/>
  <c r="X1420" i="1"/>
  <c r="X1419" i="1"/>
  <c r="X1418" i="1"/>
  <c r="X1417" i="1"/>
  <c r="X1416" i="1"/>
  <c r="X1415" i="1"/>
  <c r="X1413" i="1"/>
  <c r="X1412" i="1"/>
  <c r="X1411" i="1"/>
  <c r="X1409" i="1"/>
  <c r="X1408" i="1"/>
  <c r="X1407" i="1"/>
  <c r="X1406" i="1"/>
  <c r="X1405" i="1"/>
  <c r="X1404" i="1"/>
  <c r="X1403" i="1"/>
  <c r="X1401" i="1"/>
  <c r="X1400" i="1"/>
  <c r="X1398" i="1"/>
  <c r="X1397" i="1"/>
  <c r="X1396" i="1"/>
  <c r="X1395" i="1"/>
  <c r="X1394" i="1"/>
  <c r="X1393" i="1"/>
  <c r="X1392" i="1"/>
  <c r="X1391" i="1"/>
  <c r="X1389" i="1"/>
  <c r="X1387" i="1"/>
  <c r="X1386" i="1"/>
  <c r="X1385" i="1"/>
  <c r="X1384" i="1"/>
  <c r="X1383" i="1"/>
  <c r="X1382" i="1"/>
  <c r="X1381" i="1"/>
  <c r="X1380" i="1"/>
  <c r="X1379" i="1"/>
  <c r="X1376" i="1"/>
  <c r="X1375" i="1"/>
  <c r="X1374" i="1"/>
  <c r="X1373" i="1"/>
  <c r="X1372" i="1"/>
  <c r="X1371" i="1"/>
  <c r="X1370" i="1"/>
  <c r="X1369" i="1"/>
  <c r="X1368" i="1"/>
  <c r="X1367" i="1"/>
  <c r="X1364" i="1"/>
  <c r="X1363" i="1"/>
  <c r="X1362" i="1"/>
  <c r="X1361" i="1"/>
  <c r="X1360" i="1"/>
  <c r="X1359" i="1"/>
  <c r="X1358" i="1"/>
  <c r="X1357" i="1"/>
  <c r="X1356" i="1"/>
  <c r="X1354" i="1"/>
  <c r="X1351" i="1"/>
  <c r="X1350" i="1"/>
  <c r="X1349" i="1"/>
  <c r="X1348" i="1"/>
  <c r="X1347" i="1"/>
  <c r="X1346" i="1"/>
  <c r="X1345" i="1"/>
  <c r="X1342" i="1"/>
  <c r="X1341" i="1"/>
  <c r="X1340" i="1"/>
  <c r="X1338" i="1"/>
  <c r="X1337" i="1"/>
  <c r="X1336" i="1"/>
  <c r="X1335" i="1"/>
  <c r="X1334" i="1"/>
  <c r="X1333" i="1"/>
  <c r="X1331" i="1"/>
  <c r="X1330" i="1"/>
  <c r="X1329" i="1"/>
  <c r="X1328" i="1"/>
  <c r="X1326" i="1"/>
  <c r="X1325" i="1"/>
  <c r="X1324" i="1"/>
  <c r="X1323" i="1"/>
  <c r="X1322" i="1"/>
  <c r="X1320" i="1"/>
  <c r="X1319" i="1"/>
  <c r="X1318" i="1"/>
  <c r="X1317" i="1"/>
  <c r="X1316" i="1"/>
  <c r="X1314" i="1"/>
  <c r="X1313" i="1"/>
  <c r="X1312" i="1"/>
  <c r="X1311" i="1"/>
  <c r="X1309" i="1"/>
  <c r="X1308" i="1"/>
  <c r="X1307" i="1"/>
  <c r="X1306" i="1"/>
  <c r="X1305" i="1"/>
  <c r="X1304" i="1"/>
  <c r="X1302" i="1"/>
  <c r="X1301" i="1"/>
  <c r="X1300" i="1"/>
  <c r="X1298" i="1"/>
  <c r="X1297" i="1"/>
  <c r="X1296" i="1"/>
  <c r="X1295" i="1"/>
  <c r="X1294" i="1"/>
  <c r="X1293" i="1"/>
  <c r="X1292" i="1"/>
  <c r="X1290" i="1"/>
  <c r="X1289" i="1"/>
  <c r="X1287" i="1"/>
  <c r="X1286" i="1"/>
  <c r="X1285" i="1"/>
  <c r="X1284" i="1"/>
  <c r="X1283" i="1"/>
  <c r="X1282" i="1"/>
  <c r="X1281" i="1"/>
  <c r="X1280" i="1"/>
  <c r="X1278" i="1"/>
  <c r="X1276" i="1"/>
  <c r="X1275" i="1"/>
  <c r="X1274" i="1"/>
  <c r="X1273" i="1"/>
  <c r="X1272" i="1"/>
  <c r="X1271" i="1"/>
  <c r="X1270" i="1"/>
  <c r="X1269" i="1"/>
  <c r="X1268" i="1"/>
  <c r="X1265" i="1"/>
  <c r="X1264" i="1"/>
  <c r="X1263" i="1"/>
  <c r="X1262" i="1"/>
  <c r="X1261" i="1"/>
  <c r="X1260" i="1"/>
  <c r="X1259" i="1"/>
  <c r="X1258" i="1"/>
  <c r="X1257" i="1"/>
  <c r="X1256" i="1"/>
  <c r="X1253" i="1"/>
  <c r="X1252" i="1"/>
  <c r="X1251" i="1"/>
  <c r="X1250" i="1"/>
  <c r="X1249" i="1"/>
  <c r="X1248" i="1"/>
  <c r="X1247" i="1"/>
  <c r="X1246" i="1"/>
  <c r="X1245" i="1"/>
  <c r="X1243" i="1"/>
  <c r="X1241" i="1"/>
  <c r="X1240" i="1"/>
  <c r="X1239" i="1"/>
  <c r="X1238" i="1"/>
  <c r="X1237" i="1"/>
  <c r="X1236" i="1"/>
  <c r="X1235" i="1"/>
  <c r="X1234" i="1"/>
  <c r="X1230" i="1"/>
  <c r="X1229" i="1"/>
  <c r="X1226" i="1"/>
  <c r="X1225" i="1"/>
  <c r="X1224" i="1"/>
  <c r="X1223" i="1"/>
  <c r="X1222" i="1"/>
  <c r="X1221" i="1"/>
  <c r="X1219" i="1"/>
  <c r="X1218" i="1"/>
  <c r="X1217" i="1"/>
  <c r="X1216" i="1"/>
  <c r="X1214" i="1"/>
  <c r="X1213" i="1"/>
  <c r="X1212" i="1"/>
  <c r="X1211" i="1"/>
  <c r="X1210" i="1"/>
  <c r="X1208" i="1"/>
  <c r="X1207" i="1"/>
  <c r="X1206" i="1"/>
  <c r="X1205" i="1"/>
  <c r="X1204" i="1"/>
  <c r="X1202" i="1"/>
  <c r="X1201" i="1"/>
  <c r="X1200" i="1"/>
  <c r="X1199" i="1"/>
  <c r="X1197" i="1"/>
  <c r="X1196" i="1"/>
  <c r="X1195" i="1"/>
  <c r="X1194" i="1"/>
  <c r="X1193" i="1"/>
  <c r="X1192" i="1"/>
  <c r="X1190" i="1"/>
  <c r="X1189" i="1"/>
  <c r="X1188" i="1"/>
  <c r="X1186" i="1"/>
  <c r="X1185" i="1"/>
  <c r="X1184" i="1"/>
  <c r="X3" i="1"/>
  <c r="X1183" i="1"/>
  <c r="X1182" i="1"/>
  <c r="X1181" i="1"/>
  <c r="X1179" i="1"/>
  <c r="X1178" i="1"/>
  <c r="X1177" i="1"/>
  <c r="X1175" i="1"/>
  <c r="X1174" i="1"/>
  <c r="X1173" i="1"/>
  <c r="X1172" i="1"/>
  <c r="X1171" i="1"/>
  <c r="X1170" i="1"/>
  <c r="X1169" i="1"/>
  <c r="X1167" i="1"/>
  <c r="X1166" i="1"/>
  <c r="X1164" i="1"/>
  <c r="X1163" i="1"/>
  <c r="X1162" i="1"/>
  <c r="X1161" i="1"/>
  <c r="X1160" i="1"/>
  <c r="X1159" i="1"/>
  <c r="X1158" i="1"/>
  <c r="X1157" i="1"/>
  <c r="X1155" i="1"/>
  <c r="X1153" i="1"/>
  <c r="X1152" i="1"/>
  <c r="X1151" i="1"/>
  <c r="X1150" i="1"/>
  <c r="X1149" i="1"/>
  <c r="X1148" i="1"/>
  <c r="X1147" i="1"/>
  <c r="X1146" i="1"/>
  <c r="X1145" i="1"/>
  <c r="X1142" i="1"/>
  <c r="X1141" i="1"/>
  <c r="X1140" i="1"/>
  <c r="X1139" i="1"/>
  <c r="X1138" i="1"/>
  <c r="X1137" i="1"/>
  <c r="X1136" i="1"/>
  <c r="X1135" i="1"/>
  <c r="X1134" i="1"/>
  <c r="X1133" i="1"/>
  <c r="X1130" i="1"/>
  <c r="X1129" i="1"/>
  <c r="X1128" i="1"/>
  <c r="X1127" i="1"/>
  <c r="X1126" i="1"/>
  <c r="X1125" i="1"/>
  <c r="X1124" i="1"/>
  <c r="X1123" i="1"/>
  <c r="X1122" i="1"/>
  <c r="X1119" i="1"/>
  <c r="X1117" i="1"/>
  <c r="X1116" i="1"/>
  <c r="X1115" i="1"/>
  <c r="X1114" i="1"/>
  <c r="X1113" i="1"/>
  <c r="X1112" i="1"/>
  <c r="X1111" i="1"/>
  <c r="X1110" i="1"/>
  <c r="X1108" i="1"/>
  <c r="X1107" i="1"/>
  <c r="X1104" i="1"/>
  <c r="X1103" i="1"/>
  <c r="X1102" i="1"/>
  <c r="X1101" i="1"/>
  <c r="X1100" i="1"/>
  <c r="X1099" i="1"/>
  <c r="X1097" i="1"/>
  <c r="X1096" i="1"/>
  <c r="X1095" i="1"/>
  <c r="X1094" i="1"/>
  <c r="X1092" i="1"/>
  <c r="X1091" i="1"/>
  <c r="X1090" i="1"/>
  <c r="X1089" i="1"/>
  <c r="X1088" i="1"/>
  <c r="X1086" i="1"/>
  <c r="X1085" i="1"/>
  <c r="X1084" i="1"/>
  <c r="X1083" i="1"/>
  <c r="X1082" i="1"/>
  <c r="X1080" i="1"/>
  <c r="X1079" i="1"/>
  <c r="X1078" i="1"/>
  <c r="X1077" i="1"/>
  <c r="X1075" i="1"/>
  <c r="X1074" i="1"/>
  <c r="X1073" i="1"/>
  <c r="X1072" i="1"/>
  <c r="X1071" i="1"/>
  <c r="X1070" i="1"/>
  <c r="X1068" i="1"/>
  <c r="X1067" i="1"/>
  <c r="X1066" i="1"/>
  <c r="X1064" i="1"/>
  <c r="X1063" i="1"/>
  <c r="X1062" i="1"/>
  <c r="X1061" i="1"/>
  <c r="X1060" i="1"/>
  <c r="X1059" i="1"/>
  <c r="X1058" i="1"/>
  <c r="X1056" i="1"/>
  <c r="X1055" i="1"/>
  <c r="X1053" i="1"/>
  <c r="X1052" i="1"/>
  <c r="X1051" i="1"/>
  <c r="X1050" i="1"/>
  <c r="X1049" i="1"/>
  <c r="X1048" i="1"/>
  <c r="X1047" i="1"/>
  <c r="X1046" i="1"/>
  <c r="X1044" i="1"/>
  <c r="X1042" i="1"/>
  <c r="X1041" i="1"/>
  <c r="X1040" i="1"/>
  <c r="X1039" i="1"/>
  <c r="X1038" i="1"/>
  <c r="X1037" i="1"/>
  <c r="X1036" i="1"/>
  <c r="X1035" i="1"/>
  <c r="X1034" i="1"/>
  <c r="X1031" i="1"/>
  <c r="X1030" i="1"/>
  <c r="X1029" i="1"/>
  <c r="X1028" i="1"/>
  <c r="X1027" i="1"/>
  <c r="X1026" i="1"/>
  <c r="X1025" i="1"/>
  <c r="X1024" i="1"/>
  <c r="X1023" i="1"/>
  <c r="X1022" i="1"/>
  <c r="X1019" i="1"/>
  <c r="X1018" i="1"/>
  <c r="X1017" i="1"/>
  <c r="X1016" i="1"/>
  <c r="X1015" i="1"/>
  <c r="X1014" i="1"/>
  <c r="X1013" i="1"/>
  <c r="X1012" i="1"/>
  <c r="X1011" i="1"/>
  <c r="X1008" i="1"/>
  <c r="X1006" i="1"/>
  <c r="X1005" i="1"/>
  <c r="X1004" i="1"/>
  <c r="X1003" i="1"/>
  <c r="X1002" i="1"/>
  <c r="X1001" i="1"/>
  <c r="X1000" i="1"/>
  <c r="X999" i="1"/>
  <c r="X997" i="1"/>
  <c r="X996" i="1"/>
  <c r="X994" i="1"/>
  <c r="X993" i="1"/>
  <c r="X992" i="1"/>
  <c r="X991" i="1"/>
  <c r="X990" i="1"/>
  <c r="X989" i="1"/>
  <c r="X988" i="1"/>
  <c r="X986" i="1"/>
  <c r="X985" i="1"/>
  <c r="X984" i="1"/>
  <c r="X981" i="1"/>
  <c r="X980" i="1"/>
  <c r="X979" i="1"/>
  <c r="X978" i="1"/>
  <c r="X977" i="1"/>
  <c r="X975" i="1"/>
  <c r="X974" i="1"/>
  <c r="X973" i="1"/>
  <c r="X972" i="1"/>
  <c r="X971" i="1"/>
  <c r="X969" i="1"/>
  <c r="X968" i="1"/>
  <c r="X967" i="1"/>
  <c r="X966" i="1"/>
  <c r="X964" i="1"/>
  <c r="X963" i="1"/>
  <c r="X962" i="1"/>
  <c r="X961" i="1"/>
  <c r="X960" i="1"/>
  <c r="X959" i="1"/>
  <c r="X957" i="1"/>
  <c r="X956" i="1"/>
  <c r="X955" i="1"/>
  <c r="X953" i="1"/>
  <c r="X952" i="1"/>
  <c r="X951" i="1"/>
  <c r="X950" i="1"/>
  <c r="X949" i="1"/>
  <c r="X948" i="1"/>
  <c r="X947" i="1"/>
  <c r="X945" i="1"/>
  <c r="X944" i="1"/>
  <c r="X942" i="1"/>
  <c r="X941" i="1"/>
  <c r="X940" i="1"/>
  <c r="X939" i="1"/>
  <c r="X938" i="1"/>
  <c r="X937" i="1"/>
  <c r="X936" i="1"/>
  <c r="X935" i="1"/>
  <c r="X933" i="1"/>
  <c r="X931" i="1"/>
  <c r="X930" i="1"/>
  <c r="X929" i="1"/>
  <c r="X928" i="1"/>
  <c r="X927" i="1"/>
  <c r="X926" i="1"/>
  <c r="X925" i="1"/>
  <c r="X924" i="1"/>
  <c r="X923" i="1"/>
  <c r="X920" i="1"/>
  <c r="X919" i="1"/>
  <c r="X918" i="1"/>
  <c r="X917" i="1"/>
  <c r="X916" i="1"/>
  <c r="X915" i="1"/>
  <c r="X914" i="1"/>
  <c r="X913" i="1"/>
  <c r="X912" i="1"/>
  <c r="X911" i="1"/>
  <c r="X2" i="1"/>
  <c r="X908" i="1"/>
  <c r="X907" i="1"/>
  <c r="X906" i="1"/>
  <c r="X905" i="1"/>
  <c r="X904" i="1"/>
  <c r="X903" i="1"/>
  <c r="X902" i="1"/>
  <c r="X901" i="1"/>
  <c r="X900" i="1"/>
  <c r="X896" i="1"/>
  <c r="X895" i="1"/>
  <c r="X894" i="1"/>
  <c r="X893" i="1"/>
  <c r="X892" i="1"/>
  <c r="X891" i="1"/>
  <c r="X890" i="1"/>
  <c r="X889" i="1"/>
  <c r="X888" i="1"/>
  <c r="X886" i="1"/>
  <c r="X884" i="1"/>
  <c r="X883" i="1"/>
  <c r="X882" i="1"/>
  <c r="X881" i="1"/>
  <c r="X880" i="1"/>
  <c r="X879" i="1"/>
  <c r="X878" i="1"/>
  <c r="X877" i="1"/>
  <c r="X875" i="1"/>
  <c r="X874" i="1"/>
  <c r="X872" i="1"/>
  <c r="X871" i="1"/>
  <c r="X870" i="1"/>
  <c r="X869" i="1"/>
  <c r="X868" i="1"/>
  <c r="X867" i="1"/>
  <c r="X866" i="1"/>
  <c r="X864" i="1"/>
  <c r="X863" i="1"/>
  <c r="X862" i="1"/>
  <c r="X340" i="1"/>
  <c r="X229" i="1"/>
  <c r="X118" i="1"/>
  <c r="X2343" i="1"/>
  <c r="X2232" i="1"/>
  <c r="X2121" i="1"/>
  <c r="X2010" i="1"/>
  <c r="X1899" i="1"/>
  <c r="X1788" i="1"/>
  <c r="X1677" i="1"/>
  <c r="X1455" i="1"/>
  <c r="X1344" i="1"/>
  <c r="X1232" i="1"/>
  <c r="X1121" i="1"/>
  <c r="X1010" i="1"/>
  <c r="X899" i="1"/>
  <c r="X852" i="1"/>
  <c r="X840" i="1"/>
  <c r="X829" i="1"/>
  <c r="X818" i="1"/>
  <c r="X796" i="1"/>
  <c r="X784" i="1"/>
  <c r="X773" i="1"/>
  <c r="X762" i="1"/>
  <c r="X751" i="1"/>
  <c r="X740" i="1"/>
  <c r="X728" i="1"/>
  <c r="X717" i="1"/>
  <c r="X706" i="1"/>
  <c r="X695" i="1"/>
  <c r="X672" i="1"/>
  <c r="X661" i="1"/>
  <c r="X650" i="1"/>
  <c r="X639" i="1"/>
  <c r="X628" i="1"/>
  <c r="X617" i="1"/>
  <c r="X606" i="1"/>
  <c r="X595" i="1"/>
  <c r="X584" i="1"/>
  <c r="X573" i="1"/>
  <c r="X550" i="1"/>
  <c r="X539" i="1"/>
  <c r="X528" i="1"/>
  <c r="X517" i="1"/>
  <c r="X506" i="1"/>
  <c r="X495" i="1"/>
  <c r="X484" i="1"/>
  <c r="X473" i="1"/>
  <c r="X462" i="1"/>
  <c r="X450" i="1"/>
  <c r="X428" i="1"/>
  <c r="X417" i="1"/>
  <c r="X406" i="1"/>
  <c r="X395" i="1"/>
  <c r="X384" i="1"/>
  <c r="X373" i="1"/>
  <c r="X362" i="1"/>
  <c r="X351" i="1"/>
  <c r="X339" i="1"/>
  <c r="X328" i="1"/>
  <c r="X306" i="1"/>
  <c r="X295" i="1"/>
  <c r="X284" i="1"/>
  <c r="X273" i="1"/>
  <c r="X262" i="1"/>
  <c r="X251" i="1"/>
  <c r="X240" i="1"/>
  <c r="X228" i="1"/>
  <c r="X217" i="1"/>
  <c r="X206" i="1"/>
  <c r="X184" i="1"/>
  <c r="X173" i="1"/>
  <c r="X162" i="1"/>
  <c r="X151" i="1"/>
  <c r="X140" i="1"/>
  <c r="X129" i="1"/>
  <c r="X117" i="1"/>
  <c r="X106" i="1"/>
  <c r="X95" i="1"/>
  <c r="X84" i="1"/>
  <c r="X62" i="1"/>
  <c r="X51" i="1"/>
  <c r="X40" i="1"/>
  <c r="X29" i="1"/>
  <c r="X18" i="1"/>
  <c r="X2342" i="1"/>
  <c r="X2331" i="1"/>
  <c r="X2320" i="1"/>
  <c r="X2309" i="1"/>
  <c r="X2298" i="1"/>
  <c r="X2276" i="1"/>
  <c r="X2265" i="1"/>
  <c r="X2254" i="1"/>
  <c r="X2243" i="1"/>
  <c r="X2231" i="1"/>
  <c r="X2220" i="1"/>
  <c r="X2209" i="1"/>
  <c r="X2198" i="1"/>
  <c r="X2187" i="1"/>
  <c r="X2176" i="1"/>
  <c r="X2143" i="1"/>
  <c r="X2132" i="1"/>
  <c r="X2120" i="1"/>
  <c r="X2109" i="1"/>
  <c r="X2098" i="1"/>
  <c r="X2087" i="1"/>
  <c r="X2076" i="1"/>
  <c r="X2065" i="1"/>
  <c r="X2054" i="1"/>
  <c r="X2043" i="1"/>
  <c r="X2021" i="1"/>
  <c r="X2009" i="1"/>
  <c r="X1998" i="1"/>
  <c r="X1987" i="1"/>
  <c r="X1976" i="1"/>
  <c r="X1965" i="1"/>
  <c r="X1954" i="1"/>
  <c r="X1943" i="1"/>
  <c r="X1932" i="1"/>
  <c r="X1921" i="1"/>
  <c r="X1898" i="1"/>
  <c r="X7" i="1"/>
  <c r="X1887" i="1"/>
  <c r="X1876" i="1"/>
  <c r="X1865" i="1"/>
  <c r="X1854" i="1"/>
  <c r="X1843" i="1"/>
  <c r="X1832" i="1"/>
  <c r="X1821" i="1"/>
  <c r="X1810" i="1"/>
  <c r="X1787" i="1"/>
  <c r="X1776" i="1"/>
  <c r="X1765" i="1"/>
  <c r="X1754" i="1"/>
  <c r="X1743" i="1"/>
  <c r="X1732" i="1"/>
  <c r="X1721" i="1"/>
  <c r="X1710" i="1"/>
  <c r="X1699" i="1"/>
  <c r="X1688" i="1"/>
  <c r="X1665" i="1"/>
  <c r="X1654" i="1"/>
  <c r="X1643" i="1"/>
  <c r="X1632" i="1"/>
  <c r="X1621" i="1"/>
  <c r="X1610" i="1"/>
  <c r="X1599" i="1"/>
  <c r="X1588" i="1"/>
  <c r="X1577" i="1"/>
  <c r="X1565" i="1"/>
  <c r="X1543" i="1"/>
  <c r="X1532" i="1"/>
  <c r="X1521" i="1"/>
  <c r="X1510" i="1"/>
  <c r="X1499" i="1"/>
  <c r="X1488" i="1"/>
  <c r="X1477" i="1"/>
  <c r="X1466" i="1"/>
  <c r="X1454" i="1"/>
  <c r="X1443" i="1"/>
  <c r="X1421" i="1"/>
  <c r="X6" i="1"/>
  <c r="X1410" i="1"/>
  <c r="X1399" i="1"/>
  <c r="X1388" i="1"/>
  <c r="X1377" i="1"/>
  <c r="X1366" i="1"/>
  <c r="X1355" i="1"/>
  <c r="X1343" i="1"/>
  <c r="X1332" i="1"/>
  <c r="X1310" i="1"/>
  <c r="X1299" i="1"/>
  <c r="X1288" i="1"/>
  <c r="X1277" i="1"/>
  <c r="X1266" i="1"/>
  <c r="X1255" i="1"/>
  <c r="X1244" i="1"/>
  <c r="X1231" i="1"/>
  <c r="X1220" i="1"/>
  <c r="X1209" i="1"/>
  <c r="X1187" i="1"/>
  <c r="X1176" i="1"/>
  <c r="X1165" i="1"/>
  <c r="X1154" i="1"/>
  <c r="X1143" i="1"/>
  <c r="X1132" i="1"/>
  <c r="X1120" i="1"/>
  <c r="X1109" i="1"/>
  <c r="X5" i="1"/>
  <c r="X1098" i="1"/>
  <c r="X1076" i="1"/>
  <c r="X1065" i="1"/>
  <c r="X1054" i="1"/>
  <c r="X1043" i="1"/>
  <c r="X1032" i="1"/>
  <c r="X1021" i="1"/>
  <c r="X1009" i="1"/>
  <c r="X998" i="1"/>
  <c r="X987" i="1"/>
  <c r="X976" i="1"/>
  <c r="X943" i="1"/>
  <c r="X932" i="1"/>
  <c r="X921" i="1"/>
  <c r="X910" i="1"/>
  <c r="X898" i="1"/>
  <c r="X887" i="1"/>
  <c r="X876" i="1"/>
  <c r="X865" i="1"/>
  <c r="X858" i="1"/>
  <c r="X857" i="1"/>
  <c r="X855" i="1"/>
  <c r="X854" i="1"/>
  <c r="X853" i="1"/>
  <c r="X851" i="1"/>
  <c r="X850" i="1"/>
  <c r="X734" i="1"/>
  <c r="X849" i="1"/>
  <c r="X848" i="1"/>
  <c r="X847" i="1"/>
  <c r="X845" i="1"/>
  <c r="X843" i="1"/>
  <c r="X842" i="1"/>
  <c r="X841" i="1"/>
  <c r="X839" i="1"/>
  <c r="X838" i="1"/>
  <c r="X837" i="1"/>
  <c r="X836" i="1"/>
  <c r="X835" i="1"/>
  <c r="X834" i="1"/>
  <c r="X833" i="1"/>
  <c r="X831" i="1"/>
  <c r="X830" i="1"/>
  <c r="X828" i="1"/>
  <c r="X827" i="1"/>
  <c r="X826" i="1"/>
  <c r="X825" i="1"/>
  <c r="X824" i="1"/>
  <c r="X823" i="1"/>
  <c r="X822" i="1"/>
  <c r="X821" i="1"/>
  <c r="X819" i="1"/>
  <c r="X817" i="1"/>
  <c r="X816" i="1"/>
  <c r="X815" i="1"/>
  <c r="X814" i="1"/>
  <c r="X813" i="1"/>
  <c r="X812" i="1"/>
  <c r="X811" i="1"/>
  <c r="X810" i="1"/>
  <c r="X809" i="1"/>
  <c r="X806" i="1"/>
  <c r="X805" i="1"/>
  <c r="X804" i="1"/>
  <c r="X803" i="1"/>
  <c r="X802" i="1"/>
  <c r="X801" i="1"/>
  <c r="X800" i="1"/>
  <c r="X799" i="1"/>
  <c r="X798" i="1"/>
  <c r="X797" i="1"/>
  <c r="X794" i="1"/>
  <c r="X793" i="1"/>
  <c r="X792" i="1"/>
  <c r="X791" i="1"/>
  <c r="X790" i="1"/>
  <c r="X789" i="1"/>
  <c r="X788" i="1"/>
  <c r="X787" i="1"/>
  <c r="X786" i="1"/>
  <c r="X783" i="1"/>
  <c r="X781" i="1"/>
  <c r="X780" i="1"/>
  <c r="X779" i="1"/>
  <c r="X778" i="1"/>
  <c r="X777" i="1"/>
  <c r="X776" i="1"/>
  <c r="X775" i="1"/>
  <c r="X774" i="1"/>
  <c r="X772" i="1"/>
  <c r="X771" i="1"/>
  <c r="X769" i="1"/>
  <c r="X768" i="1"/>
  <c r="X767" i="1"/>
  <c r="X766" i="1"/>
  <c r="X765" i="1"/>
  <c r="X764" i="1"/>
  <c r="X763" i="1"/>
  <c r="X761" i="1"/>
  <c r="X760" i="1"/>
  <c r="X759" i="1"/>
  <c r="X757" i="1"/>
  <c r="X756" i="1"/>
  <c r="X755" i="1"/>
  <c r="X754" i="1"/>
  <c r="X753" i="1"/>
  <c r="X752" i="1"/>
  <c r="X750" i="1"/>
  <c r="X749" i="1"/>
  <c r="X748" i="1"/>
  <c r="X747" i="1"/>
  <c r="X744" i="1"/>
  <c r="X743" i="1"/>
  <c r="X742" i="1"/>
  <c r="X741" i="1"/>
  <c r="X739" i="1"/>
  <c r="X738" i="1"/>
  <c r="X737" i="1"/>
  <c r="X736" i="1"/>
  <c r="X735" i="1"/>
  <c r="X733" i="1"/>
  <c r="X731" i="1"/>
  <c r="X730" i="1"/>
  <c r="X729" i="1"/>
  <c r="X727" i="1"/>
  <c r="X726" i="1"/>
  <c r="X725" i="1"/>
  <c r="X724" i="1"/>
  <c r="X723" i="1"/>
  <c r="X722" i="1"/>
  <c r="X721" i="1"/>
  <c r="X719" i="1"/>
  <c r="X718" i="1"/>
  <c r="X716" i="1"/>
  <c r="X715" i="1"/>
  <c r="X714" i="1"/>
  <c r="X713" i="1"/>
  <c r="X712" i="1"/>
  <c r="X711" i="1"/>
  <c r="X710" i="1"/>
  <c r="X709" i="1"/>
  <c r="X707" i="1"/>
  <c r="X705" i="1"/>
  <c r="X704" i="1"/>
  <c r="X703" i="1"/>
  <c r="X702" i="1"/>
  <c r="X701" i="1"/>
  <c r="X700" i="1"/>
  <c r="X699" i="1"/>
  <c r="X698" i="1"/>
  <c r="X697" i="1"/>
  <c r="X694" i="1"/>
  <c r="X693" i="1"/>
  <c r="X692" i="1"/>
  <c r="X691" i="1"/>
  <c r="X690" i="1"/>
  <c r="X689" i="1"/>
  <c r="X688" i="1"/>
  <c r="X687" i="1"/>
  <c r="X686" i="1"/>
  <c r="X685" i="1"/>
  <c r="X682" i="1"/>
  <c r="X681" i="1"/>
  <c r="X680" i="1"/>
  <c r="X679" i="1"/>
  <c r="X678" i="1"/>
  <c r="X677" i="1"/>
  <c r="X676" i="1"/>
  <c r="X675" i="1"/>
  <c r="X674" i="1"/>
  <c r="X671" i="1"/>
  <c r="X669" i="1"/>
  <c r="X668" i="1"/>
  <c r="X667" i="1"/>
  <c r="X666" i="1"/>
  <c r="X665" i="1"/>
  <c r="X664" i="1"/>
  <c r="X663" i="1"/>
  <c r="X662" i="1"/>
  <c r="X660" i="1"/>
  <c r="X659" i="1"/>
  <c r="X657" i="1"/>
  <c r="X656" i="1"/>
  <c r="X655" i="1"/>
  <c r="X654" i="1"/>
  <c r="X653" i="1"/>
  <c r="X652" i="1"/>
  <c r="X651" i="1"/>
  <c r="X649" i="1"/>
  <c r="X648" i="1"/>
  <c r="X647" i="1"/>
  <c r="X645" i="1"/>
  <c r="X644" i="1"/>
  <c r="X643" i="1"/>
  <c r="X642" i="1"/>
  <c r="X641" i="1"/>
  <c r="X640" i="1"/>
  <c r="X638" i="1"/>
  <c r="X637" i="1"/>
  <c r="X636" i="1"/>
  <c r="X635" i="1"/>
  <c r="X633" i="1"/>
  <c r="X632" i="1"/>
  <c r="X631" i="1"/>
  <c r="X630" i="1"/>
  <c r="X629" i="1"/>
  <c r="X627" i="1"/>
  <c r="X626" i="1"/>
  <c r="X625" i="1"/>
  <c r="X624" i="1"/>
  <c r="X623" i="1"/>
  <c r="X620" i="1"/>
  <c r="X619" i="1"/>
  <c r="X618" i="1"/>
  <c r="X616" i="1"/>
  <c r="X615" i="1"/>
  <c r="X614" i="1"/>
  <c r="X613" i="1"/>
  <c r="X612" i="1"/>
  <c r="X611" i="1"/>
  <c r="X610" i="1"/>
  <c r="X608" i="1"/>
  <c r="X607" i="1"/>
  <c r="X605" i="1"/>
  <c r="X604" i="1"/>
  <c r="X603" i="1"/>
  <c r="X602" i="1"/>
  <c r="X601" i="1"/>
  <c r="X600" i="1"/>
  <c r="X599" i="1"/>
  <c r="X598" i="1"/>
  <c r="X596" i="1"/>
  <c r="X594" i="1"/>
  <c r="X593" i="1"/>
  <c r="X592" i="1"/>
  <c r="X591" i="1"/>
  <c r="X590" i="1"/>
  <c r="X589" i="1"/>
  <c r="X846" i="1"/>
  <c r="X588" i="1"/>
  <c r="X587" i="1"/>
  <c r="X585" i="1"/>
  <c r="X583" i="1"/>
  <c r="X582" i="1"/>
  <c r="X581" i="1"/>
  <c r="X580" i="1"/>
  <c r="X579" i="1"/>
  <c r="X578" i="1"/>
  <c r="X577" i="1"/>
  <c r="X576" i="1"/>
  <c r="X575" i="1"/>
  <c r="X572" i="1"/>
  <c r="X571" i="1"/>
  <c r="X570" i="1"/>
  <c r="X569" i="1"/>
  <c r="X568" i="1"/>
  <c r="X567" i="1"/>
  <c r="X566" i="1"/>
  <c r="X565" i="1"/>
  <c r="X564" i="1"/>
  <c r="X563" i="1"/>
  <c r="X559" i="1"/>
  <c r="X558" i="1"/>
  <c r="X557" i="1"/>
  <c r="X556" i="1"/>
  <c r="X555" i="1"/>
  <c r="X554" i="1"/>
  <c r="X553" i="1"/>
  <c r="X552" i="1"/>
  <c r="X551" i="1"/>
  <c r="X549" i="1"/>
  <c r="X547" i="1"/>
  <c r="X546" i="1"/>
  <c r="X545" i="1"/>
  <c r="X544" i="1"/>
  <c r="X543" i="1"/>
  <c r="X542" i="1"/>
  <c r="X541" i="1"/>
  <c r="X540" i="1"/>
  <c r="X538" i="1"/>
  <c r="X537" i="1"/>
  <c r="X535" i="1"/>
  <c r="X534" i="1"/>
  <c r="X533" i="1"/>
  <c r="X532" i="1"/>
  <c r="X531" i="1"/>
  <c r="X530" i="1"/>
  <c r="X529" i="1"/>
  <c r="X527" i="1"/>
  <c r="X526" i="1"/>
  <c r="X525" i="1"/>
  <c r="X523" i="1"/>
  <c r="X522" i="1"/>
  <c r="X521" i="1"/>
  <c r="X520" i="1"/>
  <c r="X519" i="1"/>
  <c r="X518" i="1"/>
  <c r="X516" i="1"/>
  <c r="X515" i="1"/>
  <c r="X514" i="1"/>
  <c r="X513" i="1"/>
  <c r="X511" i="1"/>
  <c r="X510" i="1"/>
  <c r="X509" i="1"/>
  <c r="X508" i="1"/>
  <c r="X507" i="1"/>
  <c r="X505" i="1"/>
  <c r="X504" i="1"/>
  <c r="X503" i="1"/>
  <c r="X502" i="1"/>
  <c r="X501" i="1"/>
  <c r="X498" i="1"/>
  <c r="X497" i="1"/>
  <c r="X496" i="1"/>
  <c r="X494" i="1"/>
  <c r="X493" i="1"/>
  <c r="X492" i="1"/>
  <c r="X491" i="1"/>
  <c r="X490" i="1"/>
  <c r="X489" i="1"/>
  <c r="X488" i="1"/>
  <c r="X486" i="1"/>
  <c r="X485" i="1"/>
  <c r="X483" i="1"/>
  <c r="X482" i="1"/>
  <c r="X481" i="1"/>
  <c r="X480" i="1"/>
  <c r="X479" i="1"/>
  <c r="X478" i="1"/>
  <c r="X477" i="1"/>
  <c r="X476" i="1"/>
  <c r="X474" i="1"/>
  <c r="X472" i="1"/>
  <c r="X471" i="1"/>
  <c r="X470" i="1"/>
  <c r="X183" i="1"/>
  <c r="X469" i="1"/>
  <c r="X468" i="1"/>
  <c r="X467" i="1"/>
  <c r="X466" i="1"/>
  <c r="X465" i="1"/>
  <c r="X464" i="1"/>
  <c r="X461" i="1"/>
  <c r="X460" i="1"/>
  <c r="X459" i="1"/>
  <c r="X458" i="1"/>
  <c r="X457" i="1"/>
  <c r="X456" i="1"/>
  <c r="X455" i="1"/>
  <c r="X454" i="1"/>
  <c r="X453" i="1"/>
  <c r="X452" i="1"/>
  <c r="X448" i="1"/>
  <c r="X447" i="1"/>
  <c r="X446" i="1"/>
  <c r="X445" i="1"/>
  <c r="X444" i="1"/>
  <c r="X443" i="1"/>
  <c r="X442" i="1"/>
  <c r="X441" i="1"/>
  <c r="X440" i="1"/>
  <c r="X438" i="1"/>
  <c r="X436" i="1"/>
  <c r="X435" i="1"/>
  <c r="X434" i="1"/>
  <c r="X433" i="1"/>
  <c r="X432" i="1"/>
  <c r="X431" i="1"/>
  <c r="X430" i="1"/>
  <c r="X429" i="1"/>
  <c r="X427" i="1"/>
  <c r="X426" i="1"/>
  <c r="X424" i="1"/>
  <c r="X423" i="1"/>
  <c r="X422" i="1"/>
  <c r="X421" i="1"/>
  <c r="X420" i="1"/>
  <c r="X419" i="1"/>
  <c r="X418" i="1"/>
  <c r="X416" i="1"/>
  <c r="X415" i="1"/>
  <c r="X414" i="1"/>
  <c r="X412" i="1"/>
  <c r="X411" i="1"/>
  <c r="X410" i="1"/>
  <c r="X409" i="1"/>
  <c r="X408" i="1"/>
  <c r="X407" i="1"/>
  <c r="X405" i="1"/>
  <c r="X404" i="1"/>
  <c r="X403" i="1"/>
  <c r="X402" i="1"/>
  <c r="X400" i="1"/>
  <c r="X399" i="1"/>
  <c r="X398" i="1"/>
  <c r="X397" i="1"/>
  <c r="X396" i="1"/>
  <c r="X394" i="1"/>
  <c r="X393" i="1"/>
  <c r="X392" i="1"/>
  <c r="X391" i="1"/>
  <c r="X390" i="1"/>
  <c r="X388" i="1"/>
  <c r="X387" i="1"/>
  <c r="X386" i="1"/>
  <c r="X385" i="1"/>
  <c r="X383" i="1"/>
  <c r="X382" i="1"/>
  <c r="X381" i="1"/>
  <c r="X380" i="1"/>
  <c r="X379" i="1"/>
  <c r="X378" i="1"/>
  <c r="X375" i="1"/>
  <c r="X374" i="1"/>
  <c r="X372" i="1"/>
  <c r="X371" i="1"/>
  <c r="X370" i="1"/>
  <c r="X369" i="1"/>
  <c r="X368" i="1"/>
  <c r="X367" i="1"/>
  <c r="X366" i="1"/>
  <c r="X365" i="1"/>
  <c r="X363" i="1"/>
  <c r="X361" i="1"/>
  <c r="X360" i="1"/>
  <c r="X359" i="1"/>
  <c r="X358" i="1"/>
  <c r="X357" i="1"/>
  <c r="X356" i="1"/>
  <c r="X355" i="1"/>
  <c r="X354" i="1"/>
  <c r="X353" i="1"/>
  <c r="X350" i="1"/>
  <c r="X349" i="1"/>
  <c r="X348" i="1"/>
  <c r="X347" i="1"/>
  <c r="X346" i="1"/>
  <c r="X345" i="1"/>
  <c r="X344" i="1"/>
  <c r="X343" i="1"/>
  <c r="X342" i="1"/>
  <c r="X341" i="1"/>
  <c r="X337" i="1"/>
  <c r="X336" i="1"/>
  <c r="X335" i="1"/>
  <c r="X334" i="1"/>
  <c r="X333" i="1"/>
  <c r="X332" i="1"/>
  <c r="X331" i="1"/>
  <c r="X330" i="1"/>
  <c r="X329" i="1"/>
  <c r="X327" i="1"/>
  <c r="X325" i="1"/>
  <c r="X324" i="1"/>
  <c r="X323" i="1"/>
  <c r="X322" i="1"/>
  <c r="X321" i="1"/>
  <c r="X320" i="1"/>
  <c r="X319" i="1"/>
  <c r="X318" i="1"/>
  <c r="X316" i="1"/>
  <c r="X315" i="1"/>
  <c r="X313" i="1"/>
  <c r="X312" i="1"/>
  <c r="X311" i="1"/>
  <c r="X310" i="1"/>
  <c r="X309" i="1"/>
  <c r="X307" i="1"/>
  <c r="X305" i="1"/>
  <c r="X304" i="1"/>
  <c r="X303" i="1"/>
  <c r="X302" i="1"/>
  <c r="X300" i="1"/>
  <c r="X299" i="1"/>
  <c r="X298" i="1"/>
  <c r="X297" i="1"/>
  <c r="X296" i="1"/>
  <c r="X294" i="1"/>
  <c r="X293" i="1"/>
  <c r="X292" i="1"/>
  <c r="X291" i="1"/>
  <c r="X290" i="1"/>
  <c r="X288" i="1"/>
  <c r="X287" i="1"/>
  <c r="X286" i="1"/>
  <c r="X285" i="1"/>
  <c r="X283" i="1"/>
  <c r="X282" i="1"/>
  <c r="X281" i="1"/>
  <c r="X280" i="1"/>
  <c r="X279" i="1"/>
  <c r="X278" i="1"/>
  <c r="X276" i="1"/>
  <c r="X275" i="1"/>
  <c r="X274" i="1"/>
  <c r="X272" i="1"/>
  <c r="X271" i="1"/>
  <c r="X270" i="1"/>
  <c r="X269" i="1"/>
  <c r="X268" i="1"/>
  <c r="X267" i="1"/>
  <c r="X266" i="1"/>
  <c r="X264" i="1"/>
  <c r="X263" i="1"/>
  <c r="X261" i="1"/>
  <c r="X260" i="1"/>
  <c r="X259" i="1"/>
  <c r="X258" i="1"/>
  <c r="X257" i="1"/>
  <c r="X256" i="1"/>
  <c r="X255" i="1"/>
  <c r="X254" i="1"/>
  <c r="X250" i="1"/>
  <c r="X249" i="1"/>
  <c r="X248" i="1"/>
  <c r="X247" i="1"/>
  <c r="X246" i="1"/>
  <c r="X245" i="1"/>
  <c r="X244" i="1"/>
  <c r="X243" i="1"/>
  <c r="X242" i="1"/>
  <c r="X241" i="1"/>
  <c r="X238" i="1"/>
  <c r="X237" i="1"/>
  <c r="X236" i="1"/>
  <c r="X235" i="1"/>
  <c r="X234" i="1"/>
  <c r="X233" i="1"/>
  <c r="X232" i="1"/>
  <c r="X231" i="1"/>
  <c r="X230" i="1"/>
  <c r="X227" i="1"/>
  <c r="X225" i="1"/>
  <c r="X224" i="1"/>
  <c r="X223" i="1"/>
  <c r="X222" i="1"/>
  <c r="X221" i="1"/>
  <c r="X220" i="1"/>
  <c r="X219" i="1"/>
  <c r="X218" i="1"/>
  <c r="X216" i="1"/>
  <c r="X215" i="1"/>
  <c r="X213" i="1"/>
  <c r="X212" i="1"/>
  <c r="X211" i="1"/>
  <c r="X210" i="1"/>
  <c r="X209" i="1"/>
  <c r="X208" i="1"/>
  <c r="X207" i="1"/>
  <c r="X205" i="1"/>
  <c r="X204" i="1"/>
  <c r="X203" i="1"/>
  <c r="X201" i="1"/>
  <c r="X200" i="1"/>
  <c r="X199" i="1"/>
  <c r="X198" i="1"/>
  <c r="X197" i="1"/>
  <c r="X196" i="1"/>
  <c r="X194" i="1"/>
  <c r="X193" i="1"/>
  <c r="X192" i="1"/>
  <c r="X191" i="1"/>
  <c r="X189" i="1"/>
  <c r="X188" i="1"/>
  <c r="X187" i="1"/>
  <c r="X186" i="1"/>
  <c r="X185" i="1"/>
  <c r="X182" i="1"/>
  <c r="X181" i="1"/>
  <c r="X180" i="1"/>
  <c r="X308" i="1"/>
  <c r="X179" i="1"/>
  <c r="X178" i="1"/>
  <c r="X176" i="1"/>
  <c r="X175" i="1"/>
  <c r="X174" i="1"/>
  <c r="X172" i="1"/>
  <c r="X171" i="1"/>
  <c r="X170" i="1"/>
  <c r="X163" i="1"/>
  <c r="X150" i="1"/>
  <c r="X138" i="1"/>
  <c r="X126" i="1"/>
  <c r="X112" i="1"/>
  <c r="X100" i="1"/>
  <c r="X88" i="1"/>
  <c r="X76" i="1"/>
  <c r="X64" i="1"/>
  <c r="X52" i="1"/>
  <c r="X39" i="1"/>
  <c r="X27" i="1"/>
  <c r="X15" i="1"/>
  <c r="X2338" i="1"/>
  <c r="X2325" i="1"/>
  <c r="X2313" i="1"/>
  <c r="X2301" i="1"/>
  <c r="X2289" i="1"/>
  <c r="X2277" i="1"/>
  <c r="X2264" i="1"/>
  <c r="X2252" i="1"/>
  <c r="X2240" i="1"/>
  <c r="X785" i="1"/>
  <c r="X2227" i="1"/>
  <c r="X2215" i="1"/>
  <c r="X2202" i="1"/>
  <c r="X2190" i="1"/>
  <c r="X2178" i="1"/>
  <c r="X2166" i="1"/>
  <c r="X2153" i="1"/>
  <c r="X2141" i="1"/>
  <c r="X2129" i="1"/>
  <c r="X2116" i="1"/>
  <c r="X2104" i="1"/>
  <c r="X2092" i="1"/>
  <c r="X2078" i="1"/>
  <c r="X2066" i="1"/>
  <c r="X2053" i="1"/>
  <c r="X2041" i="1"/>
  <c r="X2029" i="1"/>
  <c r="X2017" i="1"/>
  <c r="X2004" i="1"/>
  <c r="X1992" i="1"/>
  <c r="X1980" i="1"/>
  <c r="X1968" i="1"/>
  <c r="X1955" i="1"/>
  <c r="X1942" i="1"/>
  <c r="X1930" i="1"/>
  <c r="X1918" i="1"/>
  <c r="X1906" i="1"/>
  <c r="X1893" i="1"/>
  <c r="X1233" i="1"/>
  <c r="X1881" i="1"/>
  <c r="X1869" i="1"/>
  <c r="X1857" i="1"/>
  <c r="X1845" i="1"/>
  <c r="X1831" i="1"/>
  <c r="X1819" i="1"/>
  <c r="X1807" i="1"/>
  <c r="X1795" i="1"/>
  <c r="X1782" i="1"/>
  <c r="X1770" i="1"/>
  <c r="X1758" i="1"/>
  <c r="X1746" i="1"/>
  <c r="X1734" i="1"/>
  <c r="X1722" i="1"/>
  <c r="X1708" i="1"/>
  <c r="X1696" i="1"/>
  <c r="X1684" i="1"/>
  <c r="X1671" i="1"/>
  <c r="X1660" i="1"/>
  <c r="X1648" i="1"/>
  <c r="X1636" i="1"/>
  <c r="X1624" i="1"/>
  <c r="X1612" i="1"/>
  <c r="X1600" i="1"/>
  <c r="X1586" i="1"/>
  <c r="X1574" i="1"/>
  <c r="X1561" i="1"/>
  <c r="X1549" i="1"/>
  <c r="X1537" i="1"/>
  <c r="X1525" i="1"/>
  <c r="X1513" i="1"/>
  <c r="X1501" i="1"/>
  <c r="X1489" i="1"/>
  <c r="X1476" i="1"/>
  <c r="X1463" i="1"/>
  <c r="X1450" i="1"/>
  <c r="X1438" i="1"/>
  <c r="X1426" i="1"/>
  <c r="X1414" i="1"/>
  <c r="X1402" i="1"/>
  <c r="X1390" i="1"/>
  <c r="X1378" i="1"/>
  <c r="X1365" i="1"/>
  <c r="X2344" i="1"/>
  <c r="X1353" i="1"/>
  <c r="X1339" i="1"/>
  <c r="X1327" i="1"/>
  <c r="X1315" i="1"/>
  <c r="X1303" i="1"/>
  <c r="X1291" i="1"/>
  <c r="X1279" i="1"/>
  <c r="X1267" i="1"/>
  <c r="X1254" i="1"/>
  <c r="X1242" i="1"/>
  <c r="X1228" i="1"/>
  <c r="X1215" i="1"/>
  <c r="X1203" i="1"/>
  <c r="X1191" i="1"/>
  <c r="X1180" i="1"/>
  <c r="X1168" i="1"/>
  <c r="X1156" i="1"/>
  <c r="X1144" i="1"/>
  <c r="X1131" i="1"/>
  <c r="X1118" i="1"/>
  <c r="X1106" i="1"/>
  <c r="X1093" i="1"/>
  <c r="X1081" i="1"/>
  <c r="X1069" i="1"/>
  <c r="X1057" i="1"/>
  <c r="X1045" i="1"/>
  <c r="X1033" i="1"/>
  <c r="X1020" i="1"/>
  <c r="X1007" i="1"/>
  <c r="X995" i="1"/>
  <c r="X983" i="1"/>
  <c r="X970" i="1"/>
  <c r="X958" i="1"/>
  <c r="X946" i="1"/>
  <c r="X934" i="1"/>
  <c r="X922" i="1"/>
  <c r="X909" i="1"/>
  <c r="X897" i="1"/>
  <c r="X885" i="1"/>
  <c r="X873" i="1"/>
  <c r="X861" i="1"/>
  <c r="X1566" i="1"/>
  <c r="X807" i="1"/>
  <c r="X684" i="1"/>
  <c r="X561" i="1"/>
  <c r="X439" i="1"/>
  <c r="X317" i="1"/>
  <c r="X195" i="1"/>
  <c r="X73" i="1"/>
  <c r="X2287" i="1"/>
  <c r="X2165" i="1"/>
  <c r="X2032" i="1"/>
  <c r="X1910" i="1"/>
  <c r="X1799" i="1"/>
  <c r="X1676" i="1"/>
  <c r="X1554" i="1"/>
  <c r="X1432" i="1"/>
  <c r="X1321" i="1"/>
  <c r="X1198" i="1"/>
  <c r="X1087" i="1"/>
  <c r="X965" i="1"/>
  <c r="X856" i="1"/>
  <c r="X844" i="1"/>
  <c r="X832" i="1"/>
  <c r="X820" i="1"/>
  <c r="X808" i="1"/>
  <c r="X795" i="1"/>
  <c r="X782" i="1"/>
  <c r="X770" i="1"/>
  <c r="X758" i="1"/>
  <c r="X746" i="1"/>
  <c r="X732" i="1"/>
  <c r="X720" i="1"/>
  <c r="X708" i="1"/>
  <c r="X696" i="1"/>
  <c r="X683" i="1"/>
  <c r="X670" i="1"/>
  <c r="X658" i="1"/>
  <c r="X646" i="1"/>
  <c r="X634" i="1"/>
  <c r="X622" i="1"/>
  <c r="X609" i="1"/>
  <c r="X597" i="1"/>
  <c r="X586" i="1"/>
  <c r="X574" i="1"/>
  <c r="X560" i="1"/>
  <c r="X548" i="1"/>
  <c r="X536" i="1"/>
  <c r="X524" i="1"/>
  <c r="X512" i="1"/>
  <c r="X500" i="1"/>
  <c r="X487" i="1"/>
  <c r="X475" i="1"/>
  <c r="X463" i="1"/>
  <c r="X449" i="1"/>
  <c r="X437" i="1"/>
  <c r="X425" i="1"/>
  <c r="X413" i="1"/>
  <c r="X401" i="1"/>
  <c r="X389" i="1"/>
  <c r="X377" i="1"/>
  <c r="X364" i="1"/>
  <c r="X352" i="1"/>
  <c r="X338" i="1"/>
  <c r="X326" i="1"/>
  <c r="X314" i="1"/>
  <c r="X301" i="1"/>
  <c r="X289" i="1"/>
  <c r="X277" i="1"/>
  <c r="X265" i="1"/>
  <c r="X253" i="1"/>
  <c r="X239" i="1"/>
  <c r="X226" i="1"/>
  <c r="X214" i="1"/>
  <c r="X202" i="1"/>
  <c r="X190" i="1"/>
  <c r="X177" i="1"/>
  <c r="X125" i="1"/>
  <c r="X2337" i="1"/>
  <c r="X2214" i="1"/>
  <c r="X2091" i="1"/>
  <c r="X1967" i="1"/>
  <c r="X1844" i="1"/>
  <c r="X1720" i="1"/>
  <c r="X1598" i="1"/>
  <c r="X1475" i="1"/>
  <c r="X1352" i="1"/>
  <c r="X1227" i="1"/>
  <c r="X1105" i="1"/>
  <c r="X982" i="1"/>
  <c r="X860" i="1"/>
  <c r="X2154" i="1"/>
  <c r="X954" i="1"/>
  <c r="X745" i="1"/>
  <c r="X621" i="1"/>
  <c r="X499" i="1"/>
  <c r="X376" i="1"/>
  <c r="X252" i="1"/>
  <c r="X2090" i="1"/>
  <c r="X859" i="1"/>
  <c r="T169" i="1"/>
  <c r="T168" i="1"/>
  <c r="T167" i="1"/>
  <c r="T166" i="1"/>
  <c r="T165" i="1"/>
  <c r="T164" i="1"/>
  <c r="T161" i="1"/>
  <c r="T160" i="1"/>
  <c r="T159" i="1"/>
  <c r="T158" i="1"/>
  <c r="T157" i="1"/>
  <c r="T156" i="1"/>
  <c r="T155" i="1"/>
  <c r="T154" i="1"/>
  <c r="T153" i="1"/>
  <c r="T152" i="1"/>
  <c r="T149" i="1"/>
  <c r="T148" i="1"/>
  <c r="T147" i="1"/>
  <c r="T146" i="1"/>
  <c r="T145" i="1"/>
  <c r="T144" i="1"/>
  <c r="T143" i="1"/>
  <c r="T142" i="1"/>
  <c r="T141" i="1"/>
  <c r="T139" i="1"/>
  <c r="T137" i="1"/>
  <c r="T136" i="1"/>
  <c r="T135" i="1"/>
  <c r="T134" i="1"/>
  <c r="T133" i="1"/>
  <c r="T132" i="1"/>
  <c r="T131" i="1"/>
  <c r="T130" i="1"/>
  <c r="T128" i="1"/>
  <c r="T127" i="1"/>
  <c r="T124" i="1"/>
  <c r="T123" i="1"/>
  <c r="T122" i="1"/>
  <c r="T121" i="1"/>
  <c r="T120" i="1"/>
  <c r="T119" i="1"/>
  <c r="T116" i="1"/>
  <c r="T115" i="1"/>
  <c r="T114" i="1"/>
  <c r="T451" i="1"/>
  <c r="T113" i="1"/>
  <c r="T111" i="1"/>
  <c r="T110" i="1"/>
  <c r="T109" i="1"/>
  <c r="T108" i="1"/>
  <c r="T107" i="1"/>
  <c r="T105" i="1"/>
  <c r="T104" i="1"/>
  <c r="T103" i="1"/>
  <c r="T102" i="1"/>
  <c r="T101" i="1"/>
  <c r="T99" i="1"/>
  <c r="T98" i="1"/>
  <c r="T97" i="1"/>
  <c r="T96" i="1"/>
  <c r="T94" i="1"/>
  <c r="T93" i="1"/>
  <c r="T92" i="1"/>
  <c r="T91" i="1"/>
  <c r="T90" i="1"/>
  <c r="T89" i="1"/>
  <c r="T87" i="1"/>
  <c r="T86" i="1"/>
  <c r="T85" i="1"/>
  <c r="T83" i="1"/>
  <c r="T82" i="1"/>
  <c r="T81" i="1"/>
  <c r="T80" i="1"/>
  <c r="T79" i="1"/>
  <c r="T78" i="1"/>
  <c r="T77" i="1"/>
  <c r="T75" i="1"/>
  <c r="T74" i="1"/>
  <c r="T72" i="1"/>
  <c r="T71" i="1"/>
  <c r="T70" i="1"/>
  <c r="T69" i="1"/>
  <c r="T68" i="1"/>
  <c r="T67" i="1"/>
  <c r="T66" i="1"/>
  <c r="T65" i="1"/>
  <c r="T63" i="1"/>
  <c r="T61" i="1"/>
  <c r="T60" i="1"/>
  <c r="T59" i="1"/>
  <c r="T58" i="1"/>
  <c r="T57" i="1"/>
  <c r="T56" i="1"/>
  <c r="T55" i="1"/>
  <c r="T54" i="1"/>
  <c r="T53" i="1"/>
  <c r="T50" i="1"/>
  <c r="T49" i="1"/>
  <c r="T48" i="1"/>
  <c r="T47" i="1"/>
  <c r="T46" i="1"/>
  <c r="T45" i="1"/>
  <c r="T44" i="1"/>
  <c r="T43" i="1"/>
  <c r="T42" i="1"/>
  <c r="T41" i="1"/>
  <c r="T38" i="1"/>
  <c r="T37" i="1"/>
  <c r="T36" i="1"/>
  <c r="T35" i="1"/>
  <c r="T34" i="1"/>
  <c r="T33" i="1"/>
  <c r="T32" i="1"/>
  <c r="T31" i="1"/>
  <c r="T30" i="1"/>
  <c r="T28" i="1"/>
  <c r="T26" i="1"/>
  <c r="T25" i="1"/>
  <c r="T24" i="1"/>
  <c r="T23" i="1"/>
  <c r="T22" i="1"/>
  <c r="T21" i="1"/>
  <c r="T20" i="1"/>
  <c r="T19" i="1"/>
  <c r="T17" i="1"/>
  <c r="T16" i="1"/>
  <c r="T14" i="1"/>
  <c r="T13" i="1"/>
  <c r="T12" i="1"/>
  <c r="T11" i="1"/>
  <c r="T10" i="1"/>
  <c r="T9" i="1"/>
  <c r="T8" i="1"/>
  <c r="T2341" i="1"/>
  <c r="T2340" i="1"/>
  <c r="T2339" i="1"/>
  <c r="T2336" i="1"/>
  <c r="T2335" i="1"/>
  <c r="T2334" i="1"/>
  <c r="T2333" i="1"/>
  <c r="T2332" i="1"/>
  <c r="T2330" i="1"/>
  <c r="T2329" i="1"/>
  <c r="T2328" i="1"/>
  <c r="T2327" i="1"/>
  <c r="T2326" i="1"/>
  <c r="T2324" i="1"/>
  <c r="T2323" i="1"/>
  <c r="T2322" i="1"/>
  <c r="T2321" i="1"/>
  <c r="T2319" i="1"/>
  <c r="T2318" i="1"/>
  <c r="T2317" i="1"/>
  <c r="T2316" i="1"/>
  <c r="T2315" i="1"/>
  <c r="T2314" i="1"/>
  <c r="T2312" i="1"/>
  <c r="T2311" i="1"/>
  <c r="T2310" i="1"/>
  <c r="T2308" i="1"/>
  <c r="T2307" i="1"/>
  <c r="T2306" i="1"/>
  <c r="T2305" i="1"/>
  <c r="T2304" i="1"/>
  <c r="T2303" i="1"/>
  <c r="T2302" i="1"/>
  <c r="T2300" i="1"/>
  <c r="T2299" i="1"/>
  <c r="T2297" i="1"/>
  <c r="T2296" i="1"/>
  <c r="T2295" i="1"/>
  <c r="T2294" i="1"/>
  <c r="T2293" i="1"/>
  <c r="T2292" i="1"/>
  <c r="T2291" i="1"/>
  <c r="T2290" i="1"/>
  <c r="T2288" i="1"/>
  <c r="T2286" i="1"/>
  <c r="T2285" i="1"/>
  <c r="T2284" i="1"/>
  <c r="T2283" i="1"/>
  <c r="T2282" i="1"/>
  <c r="T2281" i="1"/>
  <c r="T2280" i="1"/>
  <c r="T2279" i="1"/>
  <c r="T2278" i="1"/>
  <c r="T2275" i="1"/>
  <c r="T2274" i="1"/>
  <c r="T2273" i="1"/>
  <c r="T2272" i="1"/>
  <c r="T2271" i="1"/>
  <c r="T2270" i="1"/>
  <c r="T2269" i="1"/>
  <c r="T2268" i="1"/>
  <c r="T2267" i="1"/>
  <c r="T2266" i="1"/>
  <c r="T2263" i="1"/>
  <c r="T2262" i="1"/>
  <c r="T2261" i="1"/>
  <c r="T2260" i="1"/>
  <c r="T2259" i="1"/>
  <c r="T2258" i="1"/>
  <c r="T2257" i="1"/>
  <c r="T2256" i="1"/>
  <c r="T2255" i="1"/>
  <c r="T2253" i="1"/>
  <c r="T2251" i="1"/>
  <c r="T2250" i="1"/>
  <c r="T2249" i="1"/>
  <c r="T2248" i="1"/>
  <c r="T2247" i="1"/>
  <c r="T2246" i="1"/>
  <c r="T2245" i="1"/>
  <c r="T2244" i="1"/>
  <c r="T2242" i="1"/>
  <c r="T2241" i="1"/>
  <c r="T2239" i="1"/>
  <c r="T2238" i="1"/>
  <c r="T2237" i="1"/>
  <c r="T2236" i="1"/>
  <c r="T2235" i="1"/>
  <c r="T2234" i="1"/>
  <c r="T2233" i="1"/>
  <c r="T2230" i="1"/>
  <c r="T2229" i="1"/>
  <c r="T2228" i="1"/>
  <c r="T2226" i="1"/>
  <c r="T2225" i="1"/>
  <c r="T2224" i="1"/>
  <c r="T2223" i="1"/>
  <c r="T2222" i="1"/>
  <c r="T2221" i="1"/>
  <c r="T2219" i="1"/>
  <c r="T2218" i="1"/>
  <c r="T2217" i="1"/>
  <c r="T2216" i="1"/>
  <c r="T2213" i="1"/>
  <c r="T2212" i="1"/>
  <c r="T2211" i="1"/>
  <c r="T2210" i="1"/>
  <c r="T2208" i="1"/>
  <c r="T2207" i="1"/>
  <c r="T2206" i="1"/>
  <c r="T2205" i="1"/>
  <c r="T2204" i="1"/>
  <c r="T2203" i="1"/>
  <c r="T2201" i="1"/>
  <c r="T2200" i="1"/>
  <c r="T2199" i="1"/>
  <c r="T2197" i="1"/>
  <c r="T2196" i="1"/>
  <c r="T2195" i="1"/>
  <c r="T2194" i="1"/>
  <c r="T2193" i="1"/>
  <c r="T2192" i="1"/>
  <c r="T2191" i="1"/>
  <c r="T2189" i="1"/>
  <c r="T2188" i="1"/>
  <c r="T2186" i="1"/>
  <c r="T2185" i="1"/>
  <c r="T2184" i="1"/>
  <c r="T2183" i="1"/>
  <c r="T2182" i="1"/>
  <c r="T2181" i="1"/>
  <c r="T2180" i="1"/>
  <c r="T2179" i="1"/>
  <c r="T2177" i="1"/>
  <c r="T2175" i="1"/>
  <c r="T2174" i="1"/>
  <c r="T2173" i="1"/>
  <c r="T2172" i="1"/>
  <c r="T2171" i="1"/>
  <c r="T2170" i="1"/>
  <c r="T2169" i="1"/>
  <c r="T2168" i="1"/>
  <c r="T2167" i="1"/>
  <c r="T2164" i="1"/>
  <c r="T2163" i="1"/>
  <c r="T2162" i="1"/>
  <c r="T2161" i="1"/>
  <c r="T2160" i="1"/>
  <c r="T2159" i="1"/>
  <c r="T2158" i="1"/>
  <c r="T2157" i="1"/>
  <c r="T2156" i="1"/>
  <c r="T2155" i="1"/>
  <c r="T2152" i="1"/>
  <c r="T2151" i="1"/>
  <c r="T2150" i="1"/>
  <c r="T2149" i="1"/>
  <c r="T2148" i="1"/>
  <c r="T2147" i="1"/>
  <c r="T2146" i="1"/>
  <c r="T562" i="1"/>
  <c r="T2145" i="1"/>
  <c r="T2144" i="1"/>
  <c r="T2142" i="1"/>
  <c r="T2140" i="1"/>
  <c r="T2139" i="1"/>
  <c r="T2138" i="1"/>
  <c r="T2137" i="1"/>
  <c r="T2136" i="1"/>
  <c r="T2135" i="1"/>
  <c r="T2134" i="1"/>
  <c r="T2133" i="1"/>
  <c r="T2131" i="1"/>
  <c r="T2130" i="1"/>
  <c r="T2128" i="1"/>
  <c r="T2127" i="1"/>
  <c r="T2126" i="1"/>
  <c r="T2125" i="1"/>
  <c r="T2124" i="1"/>
  <c r="T2123" i="1"/>
  <c r="T2122" i="1"/>
  <c r="T2119" i="1"/>
  <c r="T2118" i="1"/>
  <c r="T2117" i="1"/>
  <c r="T2115" i="1"/>
  <c r="T2114" i="1"/>
  <c r="T2113" i="1"/>
  <c r="T2112" i="1"/>
  <c r="T2111" i="1"/>
  <c r="T2110" i="1"/>
  <c r="T2108" i="1"/>
  <c r="T2107" i="1"/>
  <c r="T2106" i="1"/>
  <c r="T2105" i="1"/>
  <c r="T2103" i="1"/>
  <c r="T2102" i="1"/>
  <c r="T2101" i="1"/>
  <c r="T2100" i="1"/>
  <c r="T2099" i="1"/>
  <c r="T2097" i="1"/>
  <c r="T2096" i="1"/>
  <c r="T2095" i="1"/>
  <c r="T2094" i="1"/>
  <c r="T2093" i="1"/>
  <c r="T2089" i="1"/>
  <c r="T2088" i="1"/>
  <c r="T2086" i="1"/>
  <c r="T2085" i="1"/>
  <c r="T2084" i="1"/>
  <c r="T2083" i="1"/>
  <c r="T2082" i="1"/>
  <c r="T2081" i="1"/>
  <c r="T2080" i="1"/>
  <c r="T2079" i="1"/>
  <c r="T2077" i="1"/>
  <c r="T2075" i="1"/>
  <c r="T2074" i="1"/>
  <c r="T2073" i="1"/>
  <c r="T2072" i="1"/>
  <c r="T2071" i="1"/>
  <c r="T2070" i="1"/>
  <c r="T2069" i="1"/>
  <c r="T2068" i="1"/>
  <c r="T2067" i="1"/>
  <c r="T2064" i="1"/>
  <c r="T2063" i="1"/>
  <c r="T2062" i="1"/>
  <c r="T2061" i="1"/>
  <c r="T2060" i="1"/>
  <c r="T2059" i="1"/>
  <c r="T2058" i="1"/>
  <c r="T2057" i="1"/>
  <c r="T2056" i="1"/>
  <c r="T2055" i="1"/>
  <c r="T2052" i="1"/>
  <c r="T2051" i="1"/>
  <c r="T2050" i="1"/>
  <c r="T2049" i="1"/>
  <c r="T2048" i="1"/>
  <c r="T2047" i="1"/>
  <c r="T2046" i="1"/>
  <c r="T2045" i="1"/>
  <c r="T2044" i="1"/>
  <c r="T2042" i="1"/>
  <c r="T2040" i="1"/>
  <c r="T2039" i="1"/>
  <c r="T2038" i="1"/>
  <c r="T2037" i="1"/>
  <c r="T2036" i="1"/>
  <c r="T2035" i="1"/>
  <c r="T2034" i="1"/>
  <c r="T2033" i="1"/>
  <c r="T2031" i="1"/>
  <c r="T2030" i="1"/>
  <c r="T2028" i="1"/>
  <c r="T2027" i="1"/>
  <c r="T2026" i="1"/>
  <c r="T2025" i="1"/>
  <c r="T2024" i="1"/>
  <c r="T2023" i="1"/>
  <c r="T2022" i="1"/>
  <c r="T2020" i="1"/>
  <c r="T2019" i="1"/>
  <c r="T2018" i="1"/>
  <c r="T2016" i="1"/>
  <c r="T2015" i="1"/>
  <c r="T2014" i="1"/>
  <c r="T2013" i="1"/>
  <c r="T2012" i="1"/>
  <c r="T2011" i="1"/>
  <c r="T2008" i="1"/>
  <c r="T2007" i="1"/>
  <c r="T2006" i="1"/>
  <c r="T2005" i="1"/>
  <c r="T2003" i="1"/>
  <c r="T2002" i="1"/>
  <c r="T2001" i="1"/>
  <c r="T2000" i="1"/>
  <c r="T1999" i="1"/>
  <c r="T1997" i="1"/>
  <c r="T1996" i="1"/>
  <c r="T1995" i="1"/>
  <c r="T1994" i="1"/>
  <c r="T1993" i="1"/>
  <c r="T1991" i="1"/>
  <c r="T1990" i="1"/>
  <c r="T1989" i="1"/>
  <c r="T1988" i="1"/>
  <c r="T1986" i="1"/>
  <c r="T1985" i="1"/>
  <c r="T1984" i="1"/>
  <c r="T1983" i="1"/>
  <c r="T1982" i="1"/>
  <c r="T1981" i="1"/>
  <c r="T1979" i="1"/>
  <c r="T1978" i="1"/>
  <c r="T1977" i="1"/>
  <c r="T1975" i="1"/>
  <c r="T1974" i="1"/>
  <c r="T1973" i="1"/>
  <c r="T1972" i="1"/>
  <c r="T1971" i="1"/>
  <c r="T1970" i="1"/>
  <c r="T1969" i="1"/>
  <c r="T1966" i="1"/>
  <c r="T1964" i="1"/>
  <c r="T1963" i="1"/>
  <c r="T1962" i="1"/>
  <c r="T1961" i="1"/>
  <c r="T1960" i="1"/>
  <c r="T1959" i="1"/>
  <c r="T1958" i="1"/>
  <c r="T1957" i="1"/>
  <c r="T1956" i="1"/>
  <c r="T1953" i="1"/>
  <c r="T1952" i="1"/>
  <c r="T1951" i="1"/>
  <c r="T1950" i="1"/>
  <c r="T1949" i="1"/>
  <c r="T1948" i="1"/>
  <c r="T1947" i="1"/>
  <c r="T1946" i="1"/>
  <c r="T1945" i="1"/>
  <c r="T1944" i="1"/>
  <c r="T1941" i="1"/>
  <c r="T1940" i="1"/>
  <c r="T1939" i="1"/>
  <c r="T1938" i="1"/>
  <c r="T1937" i="1"/>
  <c r="T1936" i="1"/>
  <c r="T1935" i="1"/>
  <c r="T1934" i="1"/>
  <c r="T1933" i="1"/>
  <c r="T1931" i="1"/>
  <c r="T1929" i="1"/>
  <c r="T1928" i="1"/>
  <c r="T1927" i="1"/>
  <c r="T1926" i="1"/>
  <c r="T1925" i="1"/>
  <c r="T1924" i="1"/>
  <c r="T1923" i="1"/>
  <c r="T1922" i="1"/>
  <c r="T1920" i="1"/>
  <c r="T1919" i="1"/>
  <c r="T1917" i="1"/>
  <c r="T1916" i="1"/>
  <c r="T1915" i="1"/>
  <c r="T1914" i="1"/>
  <c r="T1913" i="1"/>
  <c r="T1912" i="1"/>
  <c r="T1911" i="1"/>
  <c r="T1909" i="1"/>
  <c r="T1908" i="1"/>
  <c r="T1907" i="1"/>
  <c r="T1905" i="1"/>
  <c r="T1904" i="1"/>
  <c r="T1903" i="1"/>
  <c r="T1902" i="1"/>
  <c r="T1901" i="1"/>
  <c r="T1900" i="1"/>
  <c r="T1897" i="1"/>
  <c r="T1896" i="1"/>
  <c r="T1895" i="1"/>
  <c r="T1894" i="1"/>
  <c r="T1892" i="1"/>
  <c r="T1891" i="1"/>
  <c r="T1890" i="1"/>
  <c r="T1889" i="1"/>
  <c r="T1888" i="1"/>
  <c r="T1886" i="1"/>
  <c r="T1885" i="1"/>
  <c r="T1884" i="1"/>
  <c r="T1883" i="1"/>
  <c r="T1882" i="1"/>
  <c r="T1880" i="1"/>
  <c r="T1879" i="1"/>
  <c r="T1878" i="1"/>
  <c r="T1877" i="1"/>
  <c r="T1875" i="1"/>
  <c r="T1874" i="1"/>
  <c r="T1873" i="1"/>
  <c r="T1872" i="1"/>
  <c r="T1871" i="1"/>
  <c r="T1870" i="1"/>
  <c r="T1868" i="1"/>
  <c r="T1867" i="1"/>
  <c r="T1866" i="1"/>
  <c r="T1864" i="1"/>
  <c r="T1863" i="1"/>
  <c r="T1862" i="1"/>
  <c r="T1861" i="1"/>
  <c r="T1860" i="1"/>
  <c r="T1859" i="1"/>
  <c r="T1858" i="1"/>
  <c r="T1856" i="1"/>
  <c r="T1855" i="1"/>
  <c r="T1853" i="1"/>
  <c r="T1852" i="1"/>
  <c r="T1851" i="1"/>
  <c r="T1850" i="1"/>
  <c r="T1849" i="1"/>
  <c r="T1848" i="1"/>
  <c r="T1847" i="1"/>
  <c r="T1846" i="1"/>
  <c r="T1842" i="1"/>
  <c r="T1841" i="1"/>
  <c r="T1840" i="1"/>
  <c r="T1839" i="1"/>
  <c r="T1838" i="1"/>
  <c r="T1837" i="1"/>
  <c r="T1836" i="1"/>
  <c r="T1835" i="1"/>
  <c r="T1834" i="1"/>
  <c r="T1833" i="1"/>
  <c r="T1830" i="1"/>
  <c r="T1829" i="1"/>
  <c r="T1828" i="1"/>
  <c r="T1827" i="1"/>
  <c r="T1826" i="1"/>
  <c r="T1825" i="1"/>
  <c r="T1824" i="1"/>
  <c r="T1823" i="1"/>
  <c r="T1822" i="1"/>
  <c r="T1820" i="1"/>
  <c r="T1818" i="1"/>
  <c r="T1817" i="1"/>
  <c r="T1816" i="1"/>
  <c r="T1815" i="1"/>
  <c r="T1814" i="1"/>
  <c r="T1813" i="1"/>
  <c r="T1812" i="1"/>
  <c r="T1811" i="1"/>
  <c r="T1809" i="1"/>
  <c r="T1808" i="1"/>
  <c r="T1806" i="1"/>
  <c r="T1805" i="1"/>
  <c r="T1804" i="1"/>
  <c r="T1803" i="1"/>
  <c r="T1802" i="1"/>
  <c r="T1801" i="1"/>
  <c r="T1800" i="1"/>
  <c r="T1798" i="1"/>
  <c r="T1797" i="1"/>
  <c r="T1796" i="1"/>
  <c r="T1794" i="1"/>
  <c r="T1793" i="1"/>
  <c r="T1792" i="1"/>
  <c r="T1791" i="1"/>
  <c r="T1790" i="1"/>
  <c r="T1789" i="1"/>
  <c r="T1786" i="1"/>
  <c r="T1785" i="1"/>
  <c r="T1784" i="1"/>
  <c r="T1783" i="1"/>
  <c r="T1781" i="1"/>
  <c r="T1780" i="1"/>
  <c r="T1779" i="1"/>
  <c r="T1778" i="1"/>
  <c r="T1777" i="1"/>
  <c r="T1775" i="1"/>
  <c r="T1774" i="1"/>
  <c r="T1773" i="1"/>
  <c r="T1772" i="1"/>
  <c r="T1771" i="1"/>
  <c r="T1769" i="1"/>
  <c r="T1768" i="1"/>
  <c r="T1767" i="1"/>
  <c r="T1766" i="1"/>
  <c r="T1764" i="1"/>
  <c r="T1763" i="1"/>
  <c r="T1762" i="1"/>
  <c r="T1761" i="1"/>
  <c r="T1760" i="1"/>
  <c r="T1759" i="1"/>
  <c r="T1757" i="1"/>
  <c r="T1756" i="1"/>
  <c r="T1755" i="1"/>
  <c r="T1753" i="1"/>
  <c r="T1752" i="1"/>
  <c r="T1751" i="1"/>
  <c r="T1750" i="1"/>
  <c r="T1749" i="1"/>
  <c r="T1748" i="1"/>
  <c r="T1747" i="1"/>
  <c r="T1745" i="1"/>
  <c r="T1744" i="1"/>
  <c r="T1742" i="1"/>
  <c r="T1741" i="1"/>
  <c r="T1740" i="1"/>
  <c r="T1739" i="1"/>
  <c r="T1738" i="1"/>
  <c r="T1737" i="1"/>
  <c r="T1736" i="1"/>
  <c r="T1735" i="1"/>
  <c r="T1733" i="1"/>
  <c r="T1731" i="1"/>
  <c r="T1730" i="1"/>
  <c r="T1729" i="1"/>
  <c r="T1728" i="1"/>
  <c r="T1727" i="1"/>
  <c r="T1726" i="1"/>
  <c r="T1725" i="1"/>
  <c r="T1724" i="1"/>
  <c r="T1723" i="1"/>
  <c r="T1719" i="1"/>
  <c r="T1718" i="1"/>
  <c r="T1717" i="1"/>
  <c r="T1716" i="1"/>
  <c r="T1715" i="1"/>
  <c r="T1714" i="1"/>
  <c r="T1713" i="1"/>
  <c r="T1712" i="1"/>
  <c r="T1711" i="1"/>
  <c r="T1709" i="1"/>
  <c r="T1707" i="1"/>
  <c r="T1706" i="1"/>
  <c r="T1705" i="1"/>
  <c r="T1704" i="1"/>
  <c r="T1703" i="1"/>
  <c r="T1702" i="1"/>
  <c r="T1701" i="1"/>
  <c r="T1700" i="1"/>
  <c r="T1698" i="1"/>
  <c r="T1697" i="1"/>
  <c r="T1695" i="1"/>
  <c r="T1694" i="1"/>
  <c r="T1693" i="1"/>
  <c r="T1692" i="1"/>
  <c r="T1691" i="1"/>
  <c r="T1690" i="1"/>
  <c r="T1689" i="1"/>
  <c r="T1687" i="1"/>
  <c r="T1686" i="1"/>
  <c r="T1685" i="1"/>
  <c r="T1683" i="1"/>
  <c r="T1682" i="1"/>
  <c r="T1681" i="1"/>
  <c r="T1680" i="1"/>
  <c r="T1679" i="1"/>
  <c r="T1678" i="1"/>
  <c r="T1675" i="1"/>
  <c r="T1674" i="1"/>
  <c r="T1673" i="1"/>
  <c r="T1672" i="1"/>
  <c r="T1670" i="1"/>
  <c r="T1669" i="1"/>
  <c r="T4" i="1"/>
  <c r="T1668" i="1"/>
  <c r="T1667" i="1"/>
  <c r="T1666" i="1"/>
  <c r="T1664" i="1"/>
  <c r="T1663" i="1"/>
  <c r="T1662" i="1"/>
  <c r="T1661" i="1"/>
  <c r="T1659" i="1"/>
  <c r="T1658" i="1"/>
  <c r="T1657" i="1"/>
  <c r="T1656" i="1"/>
  <c r="T1655" i="1"/>
  <c r="T1653" i="1"/>
  <c r="T1652" i="1"/>
  <c r="T1651" i="1"/>
  <c r="T1650" i="1"/>
  <c r="T1649" i="1"/>
  <c r="T1647" i="1"/>
  <c r="T1646" i="1"/>
  <c r="T1645" i="1"/>
  <c r="T1644" i="1"/>
  <c r="T1642" i="1"/>
  <c r="T1641" i="1"/>
  <c r="T1640" i="1"/>
  <c r="T1639" i="1"/>
  <c r="T1638" i="1"/>
  <c r="T1637" i="1"/>
  <c r="T1635" i="1"/>
  <c r="T1634" i="1"/>
  <c r="T1633" i="1"/>
  <c r="T1631" i="1"/>
  <c r="T1630" i="1"/>
  <c r="T1629" i="1"/>
  <c r="T1628" i="1"/>
  <c r="T1627" i="1"/>
  <c r="T1626" i="1"/>
  <c r="T1625" i="1"/>
  <c r="T1623" i="1"/>
  <c r="T1622" i="1"/>
  <c r="T1620" i="1"/>
  <c r="T1619" i="1"/>
  <c r="T1618" i="1"/>
  <c r="T1617" i="1"/>
  <c r="T1616" i="1"/>
  <c r="T1615" i="1"/>
  <c r="T1614" i="1"/>
  <c r="T1613" i="1"/>
  <c r="T1611" i="1"/>
  <c r="T1609" i="1"/>
  <c r="T1608" i="1"/>
  <c r="T673" i="1"/>
  <c r="T1607" i="1"/>
  <c r="T1606" i="1"/>
  <c r="T1605" i="1"/>
  <c r="T1604" i="1"/>
  <c r="T1603" i="1"/>
  <c r="T1602" i="1"/>
  <c r="T1601" i="1"/>
  <c r="T1597" i="1"/>
  <c r="T1596" i="1"/>
  <c r="T1595" i="1"/>
  <c r="T1594" i="1"/>
  <c r="T1593" i="1"/>
  <c r="T1592" i="1"/>
  <c r="T1591" i="1"/>
  <c r="T1590" i="1"/>
  <c r="T1589" i="1"/>
  <c r="T1587" i="1"/>
  <c r="T1585" i="1"/>
  <c r="T1584" i="1"/>
  <c r="T1583" i="1"/>
  <c r="T1582" i="1"/>
  <c r="T1581" i="1"/>
  <c r="T1580" i="1"/>
  <c r="T1579" i="1"/>
  <c r="T1578" i="1"/>
  <c r="T1576" i="1"/>
  <c r="T1575" i="1"/>
  <c r="T1573" i="1"/>
  <c r="T1572" i="1"/>
  <c r="T1571" i="1"/>
  <c r="T1570" i="1"/>
  <c r="T1569" i="1"/>
  <c r="T1568" i="1"/>
  <c r="T1567" i="1"/>
  <c r="T1564" i="1"/>
  <c r="T1563" i="1"/>
  <c r="T1562" i="1"/>
  <c r="T1560" i="1"/>
  <c r="T1559" i="1"/>
  <c r="T1558" i="1"/>
  <c r="T1557" i="1"/>
  <c r="T1556" i="1"/>
  <c r="T1555" i="1"/>
  <c r="T1553" i="1"/>
  <c r="T1552" i="1"/>
  <c r="T1551" i="1"/>
  <c r="T1550" i="1"/>
  <c r="T1548" i="1"/>
  <c r="T1547" i="1"/>
  <c r="T1546" i="1"/>
  <c r="T1545" i="1"/>
  <c r="T1544" i="1"/>
  <c r="T1542" i="1"/>
  <c r="T1541" i="1"/>
  <c r="T1540" i="1"/>
  <c r="T1539" i="1"/>
  <c r="T1538" i="1"/>
  <c r="T1536" i="1"/>
  <c r="T1535" i="1"/>
  <c r="T1534" i="1"/>
  <c r="T1533" i="1"/>
  <c r="T1531" i="1"/>
  <c r="T1530" i="1"/>
  <c r="T1529" i="1"/>
  <c r="T1528" i="1"/>
  <c r="T1527" i="1"/>
  <c r="T1526" i="1"/>
  <c r="T1524" i="1"/>
  <c r="T1523" i="1"/>
  <c r="T1522" i="1"/>
  <c r="T1520" i="1"/>
  <c r="T1519" i="1"/>
  <c r="T1518" i="1"/>
  <c r="T1517" i="1"/>
  <c r="T1516" i="1"/>
  <c r="T1515" i="1"/>
  <c r="T1514" i="1"/>
  <c r="T1512" i="1"/>
  <c r="T1511" i="1"/>
  <c r="T1509" i="1"/>
  <c r="T1508" i="1"/>
  <c r="T1507" i="1"/>
  <c r="T1506" i="1"/>
  <c r="T1505" i="1"/>
  <c r="T1504" i="1"/>
  <c r="T1503" i="1"/>
  <c r="T1502" i="1"/>
  <c r="T1500" i="1"/>
  <c r="T1498" i="1"/>
  <c r="T1497" i="1"/>
  <c r="T1496" i="1"/>
  <c r="T1495" i="1"/>
  <c r="T1494" i="1"/>
  <c r="T1493" i="1"/>
  <c r="T1492" i="1"/>
  <c r="T1491" i="1"/>
  <c r="T1490" i="1"/>
  <c r="T1487" i="1"/>
  <c r="T1486" i="1"/>
  <c r="T1485" i="1"/>
  <c r="T1484" i="1"/>
  <c r="T1483" i="1"/>
  <c r="T1482" i="1"/>
  <c r="T1481" i="1"/>
  <c r="T1480" i="1"/>
  <c r="T1479" i="1"/>
  <c r="T1478" i="1"/>
  <c r="T1474" i="1"/>
  <c r="T1473" i="1"/>
  <c r="T1472" i="1"/>
  <c r="T1471" i="1"/>
  <c r="T1470" i="1"/>
  <c r="T1469" i="1"/>
  <c r="T1468" i="1"/>
  <c r="T1467" i="1"/>
  <c r="T1465" i="1"/>
  <c r="T1464" i="1"/>
  <c r="T1462" i="1"/>
  <c r="T1461" i="1"/>
  <c r="T1460" i="1"/>
  <c r="T1459" i="1"/>
  <c r="T1458" i="1"/>
  <c r="T1457" i="1"/>
  <c r="T1456" i="1"/>
  <c r="T1453" i="1"/>
  <c r="T1452" i="1"/>
  <c r="T1451" i="1"/>
  <c r="T1449" i="1"/>
  <c r="T1448" i="1"/>
  <c r="T1447" i="1"/>
  <c r="T1446" i="1"/>
  <c r="T1445" i="1"/>
  <c r="T1444" i="1"/>
  <c r="T1442" i="1"/>
  <c r="T1441" i="1"/>
  <c r="T1440" i="1"/>
  <c r="T1439" i="1"/>
  <c r="T1437" i="1"/>
  <c r="T1436" i="1"/>
  <c r="T1435" i="1"/>
  <c r="T1434" i="1"/>
  <c r="T1433" i="1"/>
  <c r="T1431" i="1"/>
  <c r="T1430" i="1"/>
  <c r="T1429" i="1"/>
  <c r="T1428" i="1"/>
  <c r="T1427" i="1"/>
  <c r="T1425" i="1"/>
  <c r="T1424" i="1"/>
  <c r="T1423" i="1"/>
  <c r="T1422" i="1"/>
  <c r="T1420" i="1"/>
  <c r="T1419" i="1"/>
  <c r="T1418" i="1"/>
  <c r="T1417" i="1"/>
  <c r="T1416" i="1"/>
  <c r="T1415" i="1"/>
  <c r="T1413" i="1"/>
  <c r="T1412" i="1"/>
  <c r="T1411" i="1"/>
  <c r="T1409" i="1"/>
  <c r="T1408" i="1"/>
  <c r="T1407" i="1"/>
  <c r="T1406" i="1"/>
  <c r="T1405" i="1"/>
  <c r="T1404" i="1"/>
  <c r="T1403" i="1"/>
  <c r="T1401" i="1"/>
  <c r="T1400" i="1"/>
  <c r="T1398" i="1"/>
  <c r="T1397" i="1"/>
  <c r="T1396" i="1"/>
  <c r="T1395" i="1"/>
  <c r="T1394" i="1"/>
  <c r="T1393" i="1"/>
  <c r="T1392" i="1"/>
  <c r="T1391" i="1"/>
  <c r="T1389" i="1"/>
  <c r="T1387" i="1"/>
  <c r="T1386" i="1"/>
  <c r="T1385" i="1"/>
  <c r="T1384" i="1"/>
  <c r="T1383" i="1"/>
  <c r="T1382" i="1"/>
  <c r="T1381" i="1"/>
  <c r="T1380" i="1"/>
  <c r="T1379" i="1"/>
  <c r="T1376" i="1"/>
  <c r="T1375" i="1"/>
  <c r="T1374" i="1"/>
  <c r="T1373" i="1"/>
  <c r="T1372" i="1"/>
  <c r="T1371" i="1"/>
  <c r="T1370" i="1"/>
  <c r="T1369" i="1"/>
  <c r="T1368" i="1"/>
  <c r="T1367" i="1"/>
  <c r="T1364" i="1"/>
  <c r="T1363" i="1"/>
  <c r="T1362" i="1"/>
  <c r="T1361" i="1"/>
  <c r="T1360" i="1"/>
  <c r="T1359" i="1"/>
  <c r="T1358" i="1"/>
  <c r="T1357" i="1"/>
  <c r="T1356" i="1"/>
  <c r="T1354" i="1"/>
  <c r="T1351" i="1"/>
  <c r="T1350" i="1"/>
  <c r="T1349" i="1"/>
  <c r="T1348" i="1"/>
  <c r="T1347" i="1"/>
  <c r="T1346" i="1"/>
  <c r="T1345" i="1"/>
  <c r="T1342" i="1"/>
  <c r="T1341" i="1"/>
  <c r="T1340" i="1"/>
  <c r="T1338" i="1"/>
  <c r="T1337" i="1"/>
  <c r="T1336" i="1"/>
  <c r="T1335" i="1"/>
  <c r="T1334" i="1"/>
  <c r="T1333" i="1"/>
  <c r="T1331" i="1"/>
  <c r="T1330" i="1"/>
  <c r="T1329" i="1"/>
  <c r="T1328" i="1"/>
  <c r="T1326" i="1"/>
  <c r="T1325" i="1"/>
  <c r="T1324" i="1"/>
  <c r="T1323" i="1"/>
  <c r="T1322" i="1"/>
  <c r="T1320" i="1"/>
  <c r="T1319" i="1"/>
  <c r="T1318" i="1"/>
  <c r="T1317" i="1"/>
  <c r="T1316" i="1"/>
  <c r="T1314" i="1"/>
  <c r="T1313" i="1"/>
  <c r="T1312" i="1"/>
  <c r="T1311" i="1"/>
  <c r="T1309" i="1"/>
  <c r="T1308" i="1"/>
  <c r="T1307" i="1"/>
  <c r="T1306" i="1"/>
  <c r="T1305" i="1"/>
  <c r="T1304" i="1"/>
  <c r="T1302" i="1"/>
  <c r="T1301" i="1"/>
  <c r="T1300" i="1"/>
  <c r="T1298" i="1"/>
  <c r="T1297" i="1"/>
  <c r="T1296" i="1"/>
  <c r="T1295" i="1"/>
  <c r="T1294" i="1"/>
  <c r="T1293" i="1"/>
  <c r="T1292" i="1"/>
  <c r="T1290" i="1"/>
  <c r="T1289" i="1"/>
  <c r="T1287" i="1"/>
  <c r="T1286" i="1"/>
  <c r="T1285" i="1"/>
  <c r="T1284" i="1"/>
  <c r="T1283" i="1"/>
  <c r="T1282" i="1"/>
  <c r="T1281" i="1"/>
  <c r="T1280" i="1"/>
  <c r="T1278" i="1"/>
  <c r="T1276" i="1"/>
  <c r="T1275" i="1"/>
  <c r="T1274" i="1"/>
  <c r="T1273" i="1"/>
  <c r="T1272" i="1"/>
  <c r="T1271" i="1"/>
  <c r="T1270" i="1"/>
  <c r="T1269" i="1"/>
  <c r="T1268" i="1"/>
  <c r="T1265" i="1"/>
  <c r="T1264" i="1"/>
  <c r="T1263" i="1"/>
  <c r="T1262" i="1"/>
  <c r="T1261" i="1"/>
  <c r="T1260" i="1"/>
  <c r="T1259" i="1"/>
  <c r="T1258" i="1"/>
  <c r="T1257" i="1"/>
  <c r="T1256" i="1"/>
  <c r="T1253" i="1"/>
  <c r="T1252" i="1"/>
  <c r="T1251" i="1"/>
  <c r="T1250" i="1"/>
  <c r="T1249" i="1"/>
  <c r="T1248" i="1"/>
  <c r="T1247" i="1"/>
  <c r="T1246" i="1"/>
  <c r="T1245" i="1"/>
  <c r="T1243" i="1"/>
  <c r="T1241" i="1"/>
  <c r="T1240" i="1"/>
  <c r="T1239" i="1"/>
  <c r="T1238" i="1"/>
  <c r="T1237" i="1"/>
  <c r="T1236" i="1"/>
  <c r="T1235" i="1"/>
  <c r="T1234" i="1"/>
  <c r="T1230" i="1"/>
  <c r="T1229" i="1"/>
  <c r="T1226" i="1"/>
  <c r="T1225" i="1"/>
  <c r="T1224" i="1"/>
  <c r="T1223" i="1"/>
  <c r="T1222" i="1"/>
  <c r="T1221" i="1"/>
  <c r="T1219" i="1"/>
  <c r="T1218" i="1"/>
  <c r="T1217" i="1"/>
  <c r="T1216" i="1"/>
  <c r="T1214" i="1"/>
  <c r="T1213" i="1"/>
  <c r="T1212" i="1"/>
  <c r="T1211" i="1"/>
  <c r="T1210" i="1"/>
  <c r="T1208" i="1"/>
  <c r="T1207" i="1"/>
  <c r="T1206" i="1"/>
  <c r="T1205" i="1"/>
  <c r="T1204" i="1"/>
  <c r="T1202" i="1"/>
  <c r="T1201" i="1"/>
  <c r="T1200" i="1"/>
  <c r="T1199" i="1"/>
  <c r="T1197" i="1"/>
  <c r="T1196" i="1"/>
  <c r="T1195" i="1"/>
  <c r="T1194" i="1"/>
  <c r="T1193" i="1"/>
  <c r="T1192" i="1"/>
  <c r="T1190" i="1"/>
  <c r="T1189" i="1"/>
  <c r="T1188" i="1"/>
  <c r="T1186" i="1"/>
  <c r="T1185" i="1"/>
  <c r="T1184" i="1"/>
  <c r="T3" i="1"/>
  <c r="T1183" i="1"/>
  <c r="T1182" i="1"/>
  <c r="T1181" i="1"/>
  <c r="T1179" i="1"/>
  <c r="T1178" i="1"/>
  <c r="T1177" i="1"/>
  <c r="T1175" i="1"/>
  <c r="T1174" i="1"/>
  <c r="T1173" i="1"/>
  <c r="T1172" i="1"/>
  <c r="T1171" i="1"/>
  <c r="T1170" i="1"/>
  <c r="T1169" i="1"/>
  <c r="T1167" i="1"/>
  <c r="T1166" i="1"/>
  <c r="T1164" i="1"/>
  <c r="T1163" i="1"/>
  <c r="T1162" i="1"/>
  <c r="T1161" i="1"/>
  <c r="T1160" i="1"/>
  <c r="T1159" i="1"/>
  <c r="T1158" i="1"/>
  <c r="T1157" i="1"/>
  <c r="T1155" i="1"/>
  <c r="T1153" i="1"/>
  <c r="T1152" i="1"/>
  <c r="T1151" i="1"/>
  <c r="T1150" i="1"/>
  <c r="T1149" i="1"/>
  <c r="T1148" i="1"/>
  <c r="T1147" i="1"/>
  <c r="T1146" i="1"/>
  <c r="T1145" i="1"/>
  <c r="T1142" i="1"/>
  <c r="T1141" i="1"/>
  <c r="T1140" i="1"/>
  <c r="T1139" i="1"/>
  <c r="T1138" i="1"/>
  <c r="T1137" i="1"/>
  <c r="T1136" i="1"/>
  <c r="T1135" i="1"/>
  <c r="T1134" i="1"/>
  <c r="T1133" i="1"/>
  <c r="T1130" i="1"/>
  <c r="T1129" i="1"/>
  <c r="T1128" i="1"/>
  <c r="T1127" i="1"/>
  <c r="T1126" i="1"/>
  <c r="T1125" i="1"/>
  <c r="T1124" i="1"/>
  <c r="T1123" i="1"/>
  <c r="T1122" i="1"/>
  <c r="T1119" i="1"/>
  <c r="T1117" i="1"/>
  <c r="T1116" i="1"/>
  <c r="T1115" i="1"/>
  <c r="T1114" i="1"/>
  <c r="T1113" i="1"/>
  <c r="T1112" i="1"/>
  <c r="T1111" i="1"/>
  <c r="T1110" i="1"/>
  <c r="T1108" i="1"/>
  <c r="T1107" i="1"/>
  <c r="T1104" i="1"/>
  <c r="T1103" i="1"/>
  <c r="T1102" i="1"/>
  <c r="T1101" i="1"/>
  <c r="T1100" i="1"/>
  <c r="T1099" i="1"/>
  <c r="T1097" i="1"/>
  <c r="T1096" i="1"/>
  <c r="T1095" i="1"/>
  <c r="T1094" i="1"/>
  <c r="T1092" i="1"/>
  <c r="T1091" i="1"/>
  <c r="T1090" i="1"/>
  <c r="T1089" i="1"/>
  <c r="T1088" i="1"/>
  <c r="T1086" i="1"/>
  <c r="T1085" i="1"/>
  <c r="T1084" i="1"/>
  <c r="T1083" i="1"/>
  <c r="T1082" i="1"/>
  <c r="T1080" i="1"/>
  <c r="T1079" i="1"/>
  <c r="T1078" i="1"/>
  <c r="T1077" i="1"/>
  <c r="T1075" i="1"/>
  <c r="T1074" i="1"/>
  <c r="T1073" i="1"/>
  <c r="T1072" i="1"/>
  <c r="T1071" i="1"/>
  <c r="T1070" i="1"/>
  <c r="T1068" i="1"/>
  <c r="T1067" i="1"/>
  <c r="T1066" i="1"/>
  <c r="T1064" i="1"/>
  <c r="T1063" i="1"/>
  <c r="T1062" i="1"/>
  <c r="T1061" i="1"/>
  <c r="T1060" i="1"/>
  <c r="T1059" i="1"/>
  <c r="T1058" i="1"/>
  <c r="T1056" i="1"/>
  <c r="T1055" i="1"/>
  <c r="T1053" i="1"/>
  <c r="T1052" i="1"/>
  <c r="T1051" i="1"/>
  <c r="T1050" i="1"/>
  <c r="T1049" i="1"/>
  <c r="T1048" i="1"/>
  <c r="T1047" i="1"/>
  <c r="T1046" i="1"/>
  <c r="T1044" i="1"/>
  <c r="T1042" i="1"/>
  <c r="T1041" i="1"/>
  <c r="T1040" i="1"/>
  <c r="T1039" i="1"/>
  <c r="T1038" i="1"/>
  <c r="T1037" i="1"/>
  <c r="T1036" i="1"/>
  <c r="T1035" i="1"/>
  <c r="T1034" i="1"/>
  <c r="T1031" i="1"/>
  <c r="T1030" i="1"/>
  <c r="T1029" i="1"/>
  <c r="T1028" i="1"/>
  <c r="T1027" i="1"/>
  <c r="T1026" i="1"/>
  <c r="T1025" i="1"/>
  <c r="T1024" i="1"/>
  <c r="T1023" i="1"/>
  <c r="T1022" i="1"/>
  <c r="T1019" i="1"/>
  <c r="T1018" i="1"/>
  <c r="T1017" i="1"/>
  <c r="T1016" i="1"/>
  <c r="T1015" i="1"/>
  <c r="T1014" i="1"/>
  <c r="T1013" i="1"/>
  <c r="T1012" i="1"/>
  <c r="T1011" i="1"/>
  <c r="T1008" i="1"/>
  <c r="T1006" i="1"/>
  <c r="T1005" i="1"/>
  <c r="T1004" i="1"/>
  <c r="T1003" i="1"/>
  <c r="T1002" i="1"/>
  <c r="T1001" i="1"/>
  <c r="T1000" i="1"/>
  <c r="T999" i="1"/>
  <c r="T997" i="1"/>
  <c r="T996" i="1"/>
  <c r="T994" i="1"/>
  <c r="T993" i="1"/>
  <c r="T992" i="1"/>
  <c r="T991" i="1"/>
  <c r="T990" i="1"/>
  <c r="T989" i="1"/>
  <c r="T988" i="1"/>
  <c r="T986" i="1"/>
  <c r="T985" i="1"/>
  <c r="T984" i="1"/>
  <c r="T981" i="1"/>
  <c r="T980" i="1"/>
  <c r="T979" i="1"/>
  <c r="T978" i="1"/>
  <c r="T977" i="1"/>
  <c r="T975" i="1"/>
  <c r="T974" i="1"/>
  <c r="T973" i="1"/>
  <c r="T972" i="1"/>
  <c r="T971" i="1"/>
  <c r="T969" i="1"/>
  <c r="T968" i="1"/>
  <c r="T967" i="1"/>
  <c r="T966" i="1"/>
  <c r="T964" i="1"/>
  <c r="T963" i="1"/>
  <c r="T962" i="1"/>
  <c r="T961" i="1"/>
  <c r="T960" i="1"/>
  <c r="T959" i="1"/>
  <c r="T957" i="1"/>
  <c r="T956" i="1"/>
  <c r="T955" i="1"/>
  <c r="T953" i="1"/>
  <c r="T952" i="1"/>
  <c r="T951" i="1"/>
  <c r="T950" i="1"/>
  <c r="T949" i="1"/>
  <c r="T948" i="1"/>
  <c r="T947" i="1"/>
  <c r="T945" i="1"/>
  <c r="T944" i="1"/>
  <c r="T942" i="1"/>
  <c r="T941" i="1"/>
  <c r="T940" i="1"/>
  <c r="T939" i="1"/>
  <c r="T938" i="1"/>
  <c r="T937" i="1"/>
  <c r="T936" i="1"/>
  <c r="T935" i="1"/>
  <c r="T933" i="1"/>
  <c r="T931" i="1"/>
  <c r="T930" i="1"/>
  <c r="T929" i="1"/>
  <c r="T928" i="1"/>
  <c r="T927" i="1"/>
  <c r="T926" i="1"/>
  <c r="T925" i="1"/>
  <c r="T924" i="1"/>
  <c r="T923" i="1"/>
  <c r="T920" i="1"/>
  <c r="T919" i="1"/>
  <c r="T918" i="1"/>
  <c r="T917" i="1"/>
  <c r="T916" i="1"/>
  <c r="T915" i="1"/>
  <c r="T914" i="1"/>
  <c r="T913" i="1"/>
  <c r="T912" i="1"/>
  <c r="T911" i="1"/>
  <c r="T2" i="1"/>
  <c r="T908" i="1"/>
  <c r="T907" i="1"/>
  <c r="T906" i="1"/>
  <c r="T905" i="1"/>
  <c r="T904" i="1"/>
  <c r="T903" i="1"/>
  <c r="T902" i="1"/>
  <c r="T901" i="1"/>
  <c r="T900" i="1"/>
  <c r="T896" i="1"/>
  <c r="T895" i="1"/>
  <c r="T894" i="1"/>
  <c r="T893" i="1"/>
  <c r="T892" i="1"/>
  <c r="T891" i="1"/>
  <c r="T890" i="1"/>
  <c r="T889" i="1"/>
  <c r="T888" i="1"/>
  <c r="T886" i="1"/>
  <c r="T884" i="1"/>
  <c r="T883" i="1"/>
  <c r="T882" i="1"/>
  <c r="T881" i="1"/>
  <c r="T880" i="1"/>
  <c r="T879" i="1"/>
  <c r="T878" i="1"/>
  <c r="T877" i="1"/>
  <c r="T875" i="1"/>
  <c r="T874" i="1"/>
  <c r="T872" i="1"/>
  <c r="T871" i="1"/>
  <c r="T870" i="1"/>
  <c r="T869" i="1"/>
  <c r="T868" i="1"/>
  <c r="T867" i="1"/>
  <c r="T866" i="1"/>
  <c r="T864" i="1"/>
  <c r="T863" i="1"/>
  <c r="T862" i="1"/>
  <c r="T340" i="1"/>
  <c r="T229" i="1"/>
  <c r="T118" i="1"/>
  <c r="T2343" i="1"/>
  <c r="T2232" i="1"/>
  <c r="T2121" i="1"/>
  <c r="T2010" i="1"/>
  <c r="T1899" i="1"/>
  <c r="T1788" i="1"/>
  <c r="T1677" i="1"/>
  <c r="T1455" i="1"/>
  <c r="T1344" i="1"/>
  <c r="T1232" i="1"/>
  <c r="T1121" i="1"/>
  <c r="T1010" i="1"/>
  <c r="T899" i="1"/>
  <c r="T852" i="1"/>
  <c r="T840" i="1"/>
  <c r="T829" i="1"/>
  <c r="T818" i="1"/>
  <c r="T796" i="1"/>
  <c r="T784" i="1"/>
  <c r="T773" i="1"/>
  <c r="T762" i="1"/>
  <c r="T751" i="1"/>
  <c r="T740" i="1"/>
  <c r="T728" i="1"/>
  <c r="T717" i="1"/>
  <c r="T706" i="1"/>
  <c r="T695" i="1"/>
  <c r="T672" i="1"/>
  <c r="T661" i="1"/>
  <c r="T650" i="1"/>
  <c r="T639" i="1"/>
  <c r="T628" i="1"/>
  <c r="T617" i="1"/>
  <c r="T606" i="1"/>
  <c r="T595" i="1"/>
  <c r="T584" i="1"/>
  <c r="T573" i="1"/>
  <c r="T550" i="1"/>
  <c r="T539" i="1"/>
  <c r="T528" i="1"/>
  <c r="T517" i="1"/>
  <c r="T506" i="1"/>
  <c r="T495" i="1"/>
  <c r="T484" i="1"/>
  <c r="T473" i="1"/>
  <c r="T462" i="1"/>
  <c r="T450" i="1"/>
  <c r="T428" i="1"/>
  <c r="T417" i="1"/>
  <c r="T406" i="1"/>
  <c r="T395" i="1"/>
  <c r="T384" i="1"/>
  <c r="T373" i="1"/>
  <c r="T362" i="1"/>
  <c r="T351" i="1"/>
  <c r="T339" i="1"/>
  <c r="T328" i="1"/>
  <c r="T306" i="1"/>
  <c r="T295" i="1"/>
  <c r="T284" i="1"/>
  <c r="T273" i="1"/>
  <c r="T262" i="1"/>
  <c r="T251" i="1"/>
  <c r="T240" i="1"/>
  <c r="T228" i="1"/>
  <c r="T217" i="1"/>
  <c r="T206" i="1"/>
  <c r="T184" i="1"/>
  <c r="T173" i="1"/>
  <c r="T162" i="1"/>
  <c r="T151" i="1"/>
  <c r="T140" i="1"/>
  <c r="T129" i="1"/>
  <c r="T117" i="1"/>
  <c r="T106" i="1"/>
  <c r="T95" i="1"/>
  <c r="T84" i="1"/>
  <c r="T62" i="1"/>
  <c r="T51" i="1"/>
  <c r="T40" i="1"/>
  <c r="T29" i="1"/>
  <c r="T18" i="1"/>
  <c r="T2342" i="1"/>
  <c r="T2331" i="1"/>
  <c r="T2320" i="1"/>
  <c r="T2309" i="1"/>
  <c r="T2298" i="1"/>
  <c r="T2276" i="1"/>
  <c r="T2265" i="1"/>
  <c r="T2254" i="1"/>
  <c r="T2243" i="1"/>
  <c r="T2231" i="1"/>
  <c r="T2220" i="1"/>
  <c r="T2209" i="1"/>
  <c r="T2198" i="1"/>
  <c r="T2187" i="1"/>
  <c r="T2176" i="1"/>
  <c r="T2143" i="1"/>
  <c r="T2132" i="1"/>
  <c r="T2120" i="1"/>
  <c r="T2109" i="1"/>
  <c r="T2098" i="1"/>
  <c r="T2087" i="1"/>
  <c r="T2076" i="1"/>
  <c r="T2065" i="1"/>
  <c r="T2054" i="1"/>
  <c r="T2043" i="1"/>
  <c r="T2021" i="1"/>
  <c r="T2009" i="1"/>
  <c r="T1998" i="1"/>
  <c r="T1987" i="1"/>
  <c r="T1976" i="1"/>
  <c r="T1965" i="1"/>
  <c r="T1954" i="1"/>
  <c r="T1943" i="1"/>
  <c r="T1932" i="1"/>
  <c r="T1921" i="1"/>
  <c r="T1898" i="1"/>
  <c r="T7" i="1"/>
  <c r="T1887" i="1"/>
  <c r="T1876" i="1"/>
  <c r="T1865" i="1"/>
  <c r="T1854" i="1"/>
  <c r="T1843" i="1"/>
  <c r="T1832" i="1"/>
  <c r="T1821" i="1"/>
  <c r="T1810" i="1"/>
  <c r="T1787" i="1"/>
  <c r="T1776" i="1"/>
  <c r="T1765" i="1"/>
  <c r="T1754" i="1"/>
  <c r="T1743" i="1"/>
  <c r="T1732" i="1"/>
  <c r="T1721" i="1"/>
  <c r="T1710" i="1"/>
  <c r="T1699" i="1"/>
  <c r="T1688" i="1"/>
  <c r="T1665" i="1"/>
  <c r="T1654" i="1"/>
  <c r="T1643" i="1"/>
  <c r="T1632" i="1"/>
  <c r="T1621" i="1"/>
  <c r="T1610" i="1"/>
  <c r="T1599" i="1"/>
  <c r="T1588" i="1"/>
  <c r="T1577" i="1"/>
  <c r="T1565" i="1"/>
  <c r="T1543" i="1"/>
  <c r="T1532" i="1"/>
  <c r="T1521" i="1"/>
  <c r="T1510" i="1"/>
  <c r="T1499" i="1"/>
  <c r="T1488" i="1"/>
  <c r="T1477" i="1"/>
  <c r="T1466" i="1"/>
  <c r="T1454" i="1"/>
  <c r="T1443" i="1"/>
  <c r="T1421" i="1"/>
  <c r="T6" i="1"/>
  <c r="T1410" i="1"/>
  <c r="T1399" i="1"/>
  <c r="T1388" i="1"/>
  <c r="T1377" i="1"/>
  <c r="T1366" i="1"/>
  <c r="T1355" i="1"/>
  <c r="T1343" i="1"/>
  <c r="T1332" i="1"/>
  <c r="T1310" i="1"/>
  <c r="T1299" i="1"/>
  <c r="T1288" i="1"/>
  <c r="T1277" i="1"/>
  <c r="T1266" i="1"/>
  <c r="T1255" i="1"/>
  <c r="T1244" i="1"/>
  <c r="T1231" i="1"/>
  <c r="T1220" i="1"/>
  <c r="T1209" i="1"/>
  <c r="T1187" i="1"/>
  <c r="T1176" i="1"/>
  <c r="T1165" i="1"/>
  <c r="T1154" i="1"/>
  <c r="T1143" i="1"/>
  <c r="T1132" i="1"/>
  <c r="T1120" i="1"/>
  <c r="T1109" i="1"/>
  <c r="T5" i="1"/>
  <c r="T1098" i="1"/>
  <c r="T1076" i="1"/>
  <c r="T1065" i="1"/>
  <c r="T1054" i="1"/>
  <c r="T1043" i="1"/>
  <c r="T1032" i="1"/>
  <c r="T1021" i="1"/>
  <c r="T1009" i="1"/>
  <c r="T998" i="1"/>
  <c r="T987" i="1"/>
  <c r="T976" i="1"/>
  <c r="T943" i="1"/>
  <c r="T932" i="1"/>
  <c r="T921" i="1"/>
  <c r="T910" i="1"/>
  <c r="T898" i="1"/>
  <c r="T887" i="1"/>
  <c r="T876" i="1"/>
  <c r="T865" i="1"/>
  <c r="T858" i="1"/>
  <c r="T857" i="1"/>
  <c r="T855" i="1"/>
  <c r="T854" i="1"/>
  <c r="T853" i="1"/>
  <c r="T851" i="1"/>
  <c r="T850" i="1"/>
  <c r="T734" i="1"/>
  <c r="T849" i="1"/>
  <c r="T848" i="1"/>
  <c r="T847" i="1"/>
  <c r="T845" i="1"/>
  <c r="T843" i="1"/>
  <c r="T842" i="1"/>
  <c r="T841" i="1"/>
  <c r="T839" i="1"/>
  <c r="T838" i="1"/>
  <c r="T837" i="1"/>
  <c r="T836" i="1"/>
  <c r="T835" i="1"/>
  <c r="T834" i="1"/>
  <c r="T833" i="1"/>
  <c r="T831" i="1"/>
  <c r="T830" i="1"/>
  <c r="T828" i="1"/>
  <c r="T827" i="1"/>
  <c r="T826" i="1"/>
  <c r="T825" i="1"/>
  <c r="T824" i="1"/>
  <c r="T823" i="1"/>
  <c r="T822" i="1"/>
  <c r="T821" i="1"/>
  <c r="T819" i="1"/>
  <c r="T817" i="1"/>
  <c r="T816" i="1"/>
  <c r="T815" i="1"/>
  <c r="T814" i="1"/>
  <c r="T813" i="1"/>
  <c r="T812" i="1"/>
  <c r="T811" i="1"/>
  <c r="T810" i="1"/>
  <c r="T809" i="1"/>
  <c r="T806" i="1"/>
  <c r="T805" i="1"/>
  <c r="T804" i="1"/>
  <c r="T803" i="1"/>
  <c r="T802" i="1"/>
  <c r="T801" i="1"/>
  <c r="T800" i="1"/>
  <c r="T799" i="1"/>
  <c r="T798" i="1"/>
  <c r="T797" i="1"/>
  <c r="T794" i="1"/>
  <c r="T793" i="1"/>
  <c r="T792" i="1"/>
  <c r="T791" i="1"/>
  <c r="T790" i="1"/>
  <c r="T789" i="1"/>
  <c r="T788" i="1"/>
  <c r="T787" i="1"/>
  <c r="T786" i="1"/>
  <c r="T783" i="1"/>
  <c r="T781" i="1"/>
  <c r="T780" i="1"/>
  <c r="T779" i="1"/>
  <c r="T778" i="1"/>
  <c r="T777" i="1"/>
  <c r="T776" i="1"/>
  <c r="T775" i="1"/>
  <c r="T774" i="1"/>
  <c r="T772" i="1"/>
  <c r="T771" i="1"/>
  <c r="T769" i="1"/>
  <c r="T768" i="1"/>
  <c r="T767" i="1"/>
  <c r="T766" i="1"/>
  <c r="T765" i="1"/>
  <c r="T764" i="1"/>
  <c r="T763" i="1"/>
  <c r="T761" i="1"/>
  <c r="T760" i="1"/>
  <c r="T759" i="1"/>
  <c r="T757" i="1"/>
  <c r="T756" i="1"/>
  <c r="T755" i="1"/>
  <c r="T754" i="1"/>
  <c r="T753" i="1"/>
  <c r="T752" i="1"/>
  <c r="T750" i="1"/>
  <c r="T749" i="1"/>
  <c r="T748" i="1"/>
  <c r="T747" i="1"/>
  <c r="T744" i="1"/>
  <c r="T743" i="1"/>
  <c r="T742" i="1"/>
  <c r="T741" i="1"/>
  <c r="T739" i="1"/>
  <c r="T738" i="1"/>
  <c r="T737" i="1"/>
  <c r="T736" i="1"/>
  <c r="T735" i="1"/>
  <c r="T733" i="1"/>
  <c r="T731" i="1"/>
  <c r="T730" i="1"/>
  <c r="T729" i="1"/>
  <c r="T727" i="1"/>
  <c r="T726" i="1"/>
  <c r="T725" i="1"/>
  <c r="T724" i="1"/>
  <c r="T723" i="1"/>
  <c r="T722" i="1"/>
  <c r="T721" i="1"/>
  <c r="T719" i="1"/>
  <c r="T718" i="1"/>
  <c r="T716" i="1"/>
  <c r="T715" i="1"/>
  <c r="T714" i="1"/>
  <c r="T713" i="1"/>
  <c r="T712" i="1"/>
  <c r="T711" i="1"/>
  <c r="T710" i="1"/>
  <c r="T709" i="1"/>
  <c r="T707" i="1"/>
  <c r="T705" i="1"/>
  <c r="T704" i="1"/>
  <c r="T703" i="1"/>
  <c r="T702" i="1"/>
  <c r="T701" i="1"/>
  <c r="T700" i="1"/>
  <c r="T699" i="1"/>
  <c r="T698" i="1"/>
  <c r="T697" i="1"/>
  <c r="T694" i="1"/>
  <c r="T693" i="1"/>
  <c r="T692" i="1"/>
  <c r="T691" i="1"/>
  <c r="T690" i="1"/>
  <c r="T689" i="1"/>
  <c r="T688" i="1"/>
  <c r="T687" i="1"/>
  <c r="T686" i="1"/>
  <c r="T685" i="1"/>
  <c r="T682" i="1"/>
  <c r="T681" i="1"/>
  <c r="T680" i="1"/>
  <c r="T679" i="1"/>
  <c r="T678" i="1"/>
  <c r="T677" i="1"/>
  <c r="T676" i="1"/>
  <c r="T675" i="1"/>
  <c r="T674" i="1"/>
  <c r="T671" i="1"/>
  <c r="T669" i="1"/>
  <c r="T668" i="1"/>
  <c r="T667" i="1"/>
  <c r="T666" i="1"/>
  <c r="T665" i="1"/>
  <c r="T664" i="1"/>
  <c r="T663" i="1"/>
  <c r="T662" i="1"/>
  <c r="T660" i="1"/>
  <c r="T659" i="1"/>
  <c r="T657" i="1"/>
  <c r="T656" i="1"/>
  <c r="T655" i="1"/>
  <c r="T654" i="1"/>
  <c r="T653" i="1"/>
  <c r="T652" i="1"/>
  <c r="T651" i="1"/>
  <c r="T649" i="1"/>
  <c r="T648" i="1"/>
  <c r="T647" i="1"/>
  <c r="T645" i="1"/>
  <c r="T644" i="1"/>
  <c r="T643" i="1"/>
  <c r="T642" i="1"/>
  <c r="T641" i="1"/>
  <c r="T640" i="1"/>
  <c r="T638" i="1"/>
  <c r="T637" i="1"/>
  <c r="T636" i="1"/>
  <c r="T635" i="1"/>
  <c r="T633" i="1"/>
  <c r="T632" i="1"/>
  <c r="T631" i="1"/>
  <c r="T630" i="1"/>
  <c r="T629" i="1"/>
  <c r="T627" i="1"/>
  <c r="T626" i="1"/>
  <c r="T625" i="1"/>
  <c r="T624" i="1"/>
  <c r="T623" i="1"/>
  <c r="T620" i="1"/>
  <c r="T619" i="1"/>
  <c r="T618" i="1"/>
  <c r="T616" i="1"/>
  <c r="T615" i="1"/>
  <c r="T614" i="1"/>
  <c r="T613" i="1"/>
  <c r="T612" i="1"/>
  <c r="T611" i="1"/>
  <c r="T610" i="1"/>
  <c r="T608" i="1"/>
  <c r="T607" i="1"/>
  <c r="T605" i="1"/>
  <c r="T604" i="1"/>
  <c r="T603" i="1"/>
  <c r="T602" i="1"/>
  <c r="T601" i="1"/>
  <c r="T600" i="1"/>
  <c r="T599" i="1"/>
  <c r="T598" i="1"/>
  <c r="T596" i="1"/>
  <c r="T594" i="1"/>
  <c r="T593" i="1"/>
  <c r="T592" i="1"/>
  <c r="T591" i="1"/>
  <c r="T590" i="1"/>
  <c r="T589" i="1"/>
  <c r="T846" i="1"/>
  <c r="T588" i="1"/>
  <c r="T587" i="1"/>
  <c r="T585" i="1"/>
  <c r="T583" i="1"/>
  <c r="T582" i="1"/>
  <c r="T581" i="1"/>
  <c r="T580" i="1"/>
  <c r="T579" i="1"/>
  <c r="T578" i="1"/>
  <c r="T577" i="1"/>
  <c r="T576" i="1"/>
  <c r="T575" i="1"/>
  <c r="T572" i="1"/>
  <c r="T571" i="1"/>
  <c r="T570" i="1"/>
  <c r="T569" i="1"/>
  <c r="T568" i="1"/>
  <c r="T567" i="1"/>
  <c r="T566" i="1"/>
  <c r="T565" i="1"/>
  <c r="T564" i="1"/>
  <c r="T563" i="1"/>
  <c r="T559" i="1"/>
  <c r="T558" i="1"/>
  <c r="T557" i="1"/>
  <c r="T556" i="1"/>
  <c r="T555" i="1"/>
  <c r="T554" i="1"/>
  <c r="T553" i="1"/>
  <c r="T552" i="1"/>
  <c r="T551" i="1"/>
  <c r="T549" i="1"/>
  <c r="T547" i="1"/>
  <c r="T546" i="1"/>
  <c r="T545" i="1"/>
  <c r="T544" i="1"/>
  <c r="T543" i="1"/>
  <c r="T542" i="1"/>
  <c r="T541" i="1"/>
  <c r="T540" i="1"/>
  <c r="T538" i="1"/>
  <c r="T537" i="1"/>
  <c r="T535" i="1"/>
  <c r="T534" i="1"/>
  <c r="T533" i="1"/>
  <c r="T532" i="1"/>
  <c r="T531" i="1"/>
  <c r="T530" i="1"/>
  <c r="T529" i="1"/>
  <c r="T527" i="1"/>
  <c r="T526" i="1"/>
  <c r="T525" i="1"/>
  <c r="T523" i="1"/>
  <c r="T522" i="1"/>
  <c r="T521" i="1"/>
  <c r="T520" i="1"/>
  <c r="T519" i="1"/>
  <c r="T518" i="1"/>
  <c r="T516" i="1"/>
  <c r="T515" i="1"/>
  <c r="T514" i="1"/>
  <c r="T513" i="1"/>
  <c r="T511" i="1"/>
  <c r="T510" i="1"/>
  <c r="T509" i="1"/>
  <c r="T508" i="1"/>
  <c r="T507" i="1"/>
  <c r="T505" i="1"/>
  <c r="T504" i="1"/>
  <c r="T503" i="1"/>
  <c r="T502" i="1"/>
  <c r="T501" i="1"/>
  <c r="T498" i="1"/>
  <c r="T497" i="1"/>
  <c r="T496" i="1"/>
  <c r="T494" i="1"/>
  <c r="T493" i="1"/>
  <c r="T492" i="1"/>
  <c r="T491" i="1"/>
  <c r="T490" i="1"/>
  <c r="T489" i="1"/>
  <c r="T488" i="1"/>
  <c r="T486" i="1"/>
  <c r="T485" i="1"/>
  <c r="T483" i="1"/>
  <c r="T482" i="1"/>
  <c r="T481" i="1"/>
  <c r="T480" i="1"/>
  <c r="T479" i="1"/>
  <c r="T478" i="1"/>
  <c r="T477" i="1"/>
  <c r="T476" i="1"/>
  <c r="T474" i="1"/>
  <c r="T472" i="1"/>
  <c r="T471" i="1"/>
  <c r="T470" i="1"/>
  <c r="T183" i="1"/>
  <c r="T469" i="1"/>
  <c r="T468" i="1"/>
  <c r="T467" i="1"/>
  <c r="T466" i="1"/>
  <c r="T465" i="1"/>
  <c r="T464" i="1"/>
  <c r="T461" i="1"/>
  <c r="T460" i="1"/>
  <c r="T459" i="1"/>
  <c r="T458" i="1"/>
  <c r="T457" i="1"/>
  <c r="T456" i="1"/>
  <c r="T455" i="1"/>
  <c r="T454" i="1"/>
  <c r="T453" i="1"/>
  <c r="T452" i="1"/>
  <c r="T448" i="1"/>
  <c r="T447" i="1"/>
  <c r="T446" i="1"/>
  <c r="T445" i="1"/>
  <c r="T444" i="1"/>
  <c r="T443" i="1"/>
  <c r="T442" i="1"/>
  <c r="T441" i="1"/>
  <c r="T440" i="1"/>
  <c r="T438" i="1"/>
  <c r="T436" i="1"/>
  <c r="T435" i="1"/>
  <c r="T434" i="1"/>
  <c r="T433" i="1"/>
  <c r="T432" i="1"/>
  <c r="T431" i="1"/>
  <c r="T430" i="1"/>
  <c r="T429" i="1"/>
  <c r="T427" i="1"/>
  <c r="T426" i="1"/>
  <c r="T424" i="1"/>
  <c r="T423" i="1"/>
  <c r="T422" i="1"/>
  <c r="T421" i="1"/>
  <c r="T420" i="1"/>
  <c r="T419" i="1"/>
  <c r="T418" i="1"/>
  <c r="T416" i="1"/>
  <c r="T415" i="1"/>
  <c r="T414" i="1"/>
  <c r="T412" i="1"/>
  <c r="T411" i="1"/>
  <c r="T410" i="1"/>
  <c r="T409" i="1"/>
  <c r="T408" i="1"/>
  <c r="T407" i="1"/>
  <c r="T405" i="1"/>
  <c r="T404" i="1"/>
  <c r="T403" i="1"/>
  <c r="T402" i="1"/>
  <c r="T400" i="1"/>
  <c r="T399" i="1"/>
  <c r="T398" i="1"/>
  <c r="T397" i="1"/>
  <c r="T396" i="1"/>
  <c r="T394" i="1"/>
  <c r="T393" i="1"/>
  <c r="T392" i="1"/>
  <c r="T391" i="1"/>
  <c r="T390" i="1"/>
  <c r="T388" i="1"/>
  <c r="T387" i="1"/>
  <c r="T386" i="1"/>
  <c r="T385" i="1"/>
  <c r="T383" i="1"/>
  <c r="T382" i="1"/>
  <c r="T381" i="1"/>
  <c r="T380" i="1"/>
  <c r="T379" i="1"/>
  <c r="T378" i="1"/>
  <c r="T375" i="1"/>
  <c r="T374" i="1"/>
  <c r="T372" i="1"/>
  <c r="T371" i="1"/>
  <c r="T370" i="1"/>
  <c r="T369" i="1"/>
  <c r="T368" i="1"/>
  <c r="T367" i="1"/>
  <c r="T366" i="1"/>
  <c r="T365" i="1"/>
  <c r="T363" i="1"/>
  <c r="T361" i="1"/>
  <c r="T360" i="1"/>
  <c r="T359" i="1"/>
  <c r="T358" i="1"/>
  <c r="T357" i="1"/>
  <c r="T356" i="1"/>
  <c r="T355" i="1"/>
  <c r="T354" i="1"/>
  <c r="T353" i="1"/>
  <c r="T350" i="1"/>
  <c r="T349" i="1"/>
  <c r="T348" i="1"/>
  <c r="T347" i="1"/>
  <c r="T346" i="1"/>
  <c r="T345" i="1"/>
  <c r="T344" i="1"/>
  <c r="T343" i="1"/>
  <c r="T342" i="1"/>
  <c r="T341" i="1"/>
  <c r="T337" i="1"/>
  <c r="T336" i="1"/>
  <c r="T335" i="1"/>
  <c r="T334" i="1"/>
  <c r="T333" i="1"/>
  <c r="T332" i="1"/>
  <c r="T331" i="1"/>
  <c r="T330" i="1"/>
  <c r="T329" i="1"/>
  <c r="T327" i="1"/>
  <c r="T325" i="1"/>
  <c r="T324" i="1"/>
  <c r="T323" i="1"/>
  <c r="T322" i="1"/>
  <c r="T321" i="1"/>
  <c r="T320" i="1"/>
  <c r="T319" i="1"/>
  <c r="T318" i="1"/>
  <c r="T316" i="1"/>
  <c r="T315" i="1"/>
  <c r="T313" i="1"/>
  <c r="T312" i="1"/>
  <c r="T311" i="1"/>
  <c r="T310" i="1"/>
  <c r="T309" i="1"/>
  <c r="T307" i="1"/>
  <c r="T305" i="1"/>
  <c r="T304" i="1"/>
  <c r="T303" i="1"/>
  <c r="T302" i="1"/>
  <c r="T300" i="1"/>
  <c r="T299" i="1"/>
  <c r="T298" i="1"/>
  <c r="T297" i="1"/>
  <c r="T296" i="1"/>
  <c r="T294" i="1"/>
  <c r="T293" i="1"/>
  <c r="T292" i="1"/>
  <c r="T291" i="1"/>
  <c r="T290" i="1"/>
  <c r="T288" i="1"/>
  <c r="T287" i="1"/>
  <c r="T286" i="1"/>
  <c r="T285" i="1"/>
  <c r="T283" i="1"/>
  <c r="T282" i="1"/>
  <c r="T281" i="1"/>
  <c r="T280" i="1"/>
  <c r="T279" i="1"/>
  <c r="T278" i="1"/>
  <c r="T276" i="1"/>
  <c r="T275" i="1"/>
  <c r="T274" i="1"/>
  <c r="T272" i="1"/>
  <c r="T271" i="1"/>
  <c r="T270" i="1"/>
  <c r="T269" i="1"/>
  <c r="T268" i="1"/>
  <c r="T267" i="1"/>
  <c r="T266" i="1"/>
  <c r="T264" i="1"/>
  <c r="T263" i="1"/>
  <c r="T261" i="1"/>
  <c r="T260" i="1"/>
  <c r="T259" i="1"/>
  <c r="T258" i="1"/>
  <c r="T257" i="1"/>
  <c r="T256" i="1"/>
  <c r="T255" i="1"/>
  <c r="T254" i="1"/>
  <c r="T250" i="1"/>
  <c r="T249" i="1"/>
  <c r="T248" i="1"/>
  <c r="T247" i="1"/>
  <c r="T246" i="1"/>
  <c r="T245" i="1"/>
  <c r="T244" i="1"/>
  <c r="T243" i="1"/>
  <c r="T242" i="1"/>
  <c r="T241" i="1"/>
  <c r="T238" i="1"/>
  <c r="T237" i="1"/>
  <c r="T236" i="1"/>
  <c r="T235" i="1"/>
  <c r="T234" i="1"/>
  <c r="T233" i="1"/>
  <c r="T232" i="1"/>
  <c r="T231" i="1"/>
  <c r="T230" i="1"/>
  <c r="T227" i="1"/>
  <c r="T225" i="1"/>
  <c r="T224" i="1"/>
  <c r="T223" i="1"/>
  <c r="T222" i="1"/>
  <c r="T221" i="1"/>
  <c r="T220" i="1"/>
  <c r="T219" i="1"/>
  <c r="T218" i="1"/>
  <c r="T216" i="1"/>
  <c r="T215" i="1"/>
  <c r="T213" i="1"/>
  <c r="T212" i="1"/>
  <c r="T211" i="1"/>
  <c r="T210" i="1"/>
  <c r="T209" i="1"/>
  <c r="T208" i="1"/>
  <c r="T207" i="1"/>
  <c r="T205" i="1"/>
  <c r="T204" i="1"/>
  <c r="T203" i="1"/>
  <c r="T201" i="1"/>
  <c r="T200" i="1"/>
  <c r="T199" i="1"/>
  <c r="T198" i="1"/>
  <c r="T197" i="1"/>
  <c r="T196" i="1"/>
  <c r="T194" i="1"/>
  <c r="T193" i="1"/>
  <c r="T192" i="1"/>
  <c r="T191" i="1"/>
  <c r="T189" i="1"/>
  <c r="T188" i="1"/>
  <c r="T187" i="1"/>
  <c r="T186" i="1"/>
  <c r="T185" i="1"/>
  <c r="T182" i="1"/>
  <c r="T181" i="1"/>
  <c r="T180" i="1"/>
  <c r="T308" i="1"/>
  <c r="T179" i="1"/>
  <c r="T178" i="1"/>
  <c r="T176" i="1"/>
  <c r="T175" i="1"/>
  <c r="T174" i="1"/>
  <c r="T172" i="1"/>
  <c r="T171" i="1"/>
  <c r="T170" i="1"/>
  <c r="T163" i="1"/>
  <c r="T150" i="1"/>
  <c r="T138" i="1"/>
  <c r="T126" i="1"/>
  <c r="T112" i="1"/>
  <c r="T100" i="1"/>
  <c r="T88" i="1"/>
  <c r="T76" i="1"/>
  <c r="T64" i="1"/>
  <c r="T52" i="1"/>
  <c r="T39" i="1"/>
  <c r="T27" i="1"/>
  <c r="T15" i="1"/>
  <c r="T2338" i="1"/>
  <c r="T2325" i="1"/>
  <c r="T2313" i="1"/>
  <c r="T2301" i="1"/>
  <c r="T2289" i="1"/>
  <c r="T2277" i="1"/>
  <c r="T2264" i="1"/>
  <c r="T2252" i="1"/>
  <c r="T2240" i="1"/>
  <c r="T785" i="1"/>
  <c r="T2227" i="1"/>
  <c r="T2215" i="1"/>
  <c r="T2202" i="1"/>
  <c r="T2190" i="1"/>
  <c r="T2178" i="1"/>
  <c r="T2166" i="1"/>
  <c r="T2153" i="1"/>
  <c r="T2141" i="1"/>
  <c r="T2129" i="1"/>
  <c r="T2116" i="1"/>
  <c r="T2104" i="1"/>
  <c r="T2092" i="1"/>
  <c r="T2078" i="1"/>
  <c r="T2066" i="1"/>
  <c r="T2053" i="1"/>
  <c r="T2041" i="1"/>
  <c r="T2029" i="1"/>
  <c r="T2017" i="1"/>
  <c r="T2004" i="1"/>
  <c r="T1992" i="1"/>
  <c r="T1980" i="1"/>
  <c r="T1968" i="1"/>
  <c r="T1955" i="1"/>
  <c r="T1942" i="1"/>
  <c r="T1930" i="1"/>
  <c r="T1918" i="1"/>
  <c r="T1906" i="1"/>
  <c r="T1893" i="1"/>
  <c r="T1233" i="1"/>
  <c r="T1881" i="1"/>
  <c r="T1869" i="1"/>
  <c r="T1857" i="1"/>
  <c r="T1845" i="1"/>
  <c r="T1831" i="1"/>
  <c r="T1819" i="1"/>
  <c r="T1807" i="1"/>
  <c r="T1795" i="1"/>
  <c r="T1782" i="1"/>
  <c r="T1770" i="1"/>
  <c r="T1758" i="1"/>
  <c r="T1746" i="1"/>
  <c r="T1734" i="1"/>
  <c r="T1722" i="1"/>
  <c r="T1708" i="1"/>
  <c r="T1696" i="1"/>
  <c r="T1684" i="1"/>
  <c r="T1671" i="1"/>
  <c r="T1660" i="1"/>
  <c r="T1648" i="1"/>
  <c r="T1636" i="1"/>
  <c r="T1624" i="1"/>
  <c r="T1612" i="1"/>
  <c r="T1600" i="1"/>
  <c r="T1586" i="1"/>
  <c r="T1574" i="1"/>
  <c r="T1561" i="1"/>
  <c r="T1549" i="1"/>
  <c r="T1537" i="1"/>
  <c r="T1525" i="1"/>
  <c r="T1513" i="1"/>
  <c r="T1501" i="1"/>
  <c r="T1489" i="1"/>
  <c r="T1476" i="1"/>
  <c r="T1463" i="1"/>
  <c r="T1450" i="1"/>
  <c r="T1438" i="1"/>
  <c r="T1426" i="1"/>
  <c r="T1414" i="1"/>
  <c r="T1402" i="1"/>
  <c r="T1390" i="1"/>
  <c r="T1378" i="1"/>
  <c r="T1365" i="1"/>
  <c r="T2344" i="1"/>
  <c r="T1353" i="1"/>
  <c r="T1339" i="1"/>
  <c r="T1327" i="1"/>
  <c r="T1315" i="1"/>
  <c r="T1303" i="1"/>
  <c r="T1291" i="1"/>
  <c r="T1279" i="1"/>
  <c r="T1267" i="1"/>
  <c r="T1254" i="1"/>
  <c r="T1242" i="1"/>
  <c r="T1228" i="1"/>
  <c r="T1215" i="1"/>
  <c r="T1203" i="1"/>
  <c r="T1191" i="1"/>
  <c r="T1180" i="1"/>
  <c r="T1168" i="1"/>
  <c r="T1156" i="1"/>
  <c r="T1144" i="1"/>
  <c r="T1131" i="1"/>
  <c r="T1118" i="1"/>
  <c r="T1106" i="1"/>
  <c r="T1093" i="1"/>
  <c r="T1081" i="1"/>
  <c r="T1069" i="1"/>
  <c r="T1057" i="1"/>
  <c r="T1045" i="1"/>
  <c r="T1033" i="1"/>
  <c r="T1020" i="1"/>
  <c r="T1007" i="1"/>
  <c r="T995" i="1"/>
  <c r="T983" i="1"/>
  <c r="T970" i="1"/>
  <c r="T958" i="1"/>
  <c r="T946" i="1"/>
  <c r="T934" i="1"/>
  <c r="T922" i="1"/>
  <c r="T909" i="1"/>
  <c r="T897" i="1"/>
  <c r="T885" i="1"/>
  <c r="T873" i="1"/>
  <c r="T861" i="1"/>
  <c r="T1566" i="1"/>
  <c r="T807" i="1"/>
  <c r="T684" i="1"/>
  <c r="T561" i="1"/>
  <c r="T439" i="1"/>
  <c r="T317" i="1"/>
  <c r="T195" i="1"/>
  <c r="T73" i="1"/>
  <c r="T2287" i="1"/>
  <c r="T2165" i="1"/>
  <c r="T2032" i="1"/>
  <c r="T1910" i="1"/>
  <c r="T1799" i="1"/>
  <c r="T1676" i="1"/>
  <c r="T1554" i="1"/>
  <c r="T1432" i="1"/>
  <c r="T1321" i="1"/>
  <c r="T1198" i="1"/>
  <c r="T1087" i="1"/>
  <c r="T965" i="1"/>
  <c r="T856" i="1"/>
  <c r="T844" i="1"/>
  <c r="T832" i="1"/>
  <c r="T820" i="1"/>
  <c r="T808" i="1"/>
  <c r="T795" i="1"/>
  <c r="T782" i="1"/>
  <c r="T770" i="1"/>
  <c r="T758" i="1"/>
  <c r="T746" i="1"/>
  <c r="T732" i="1"/>
  <c r="T720" i="1"/>
  <c r="T708" i="1"/>
  <c r="T696" i="1"/>
  <c r="T683" i="1"/>
  <c r="T670" i="1"/>
  <c r="T658" i="1"/>
  <c r="T646" i="1"/>
  <c r="T634" i="1"/>
  <c r="T622" i="1"/>
  <c r="T609" i="1"/>
  <c r="T597" i="1"/>
  <c r="T586" i="1"/>
  <c r="T574" i="1"/>
  <c r="T560" i="1"/>
  <c r="T548" i="1"/>
  <c r="T536" i="1"/>
  <c r="T524" i="1"/>
  <c r="T512" i="1"/>
  <c r="T500" i="1"/>
  <c r="T487" i="1"/>
  <c r="T475" i="1"/>
  <c r="T463" i="1"/>
  <c r="T449" i="1"/>
  <c r="T437" i="1"/>
  <c r="T425" i="1"/>
  <c r="T413" i="1"/>
  <c r="T401" i="1"/>
  <c r="T389" i="1"/>
  <c r="T377" i="1"/>
  <c r="T364" i="1"/>
  <c r="T352" i="1"/>
  <c r="T338" i="1"/>
  <c r="T326" i="1"/>
  <c r="T314" i="1"/>
  <c r="T301" i="1"/>
  <c r="T289" i="1"/>
  <c r="T277" i="1"/>
  <c r="T265" i="1"/>
  <c r="T253" i="1"/>
  <c r="T239" i="1"/>
  <c r="T226" i="1"/>
  <c r="T214" i="1"/>
  <c r="T202" i="1"/>
  <c r="T190" i="1"/>
  <c r="T177" i="1"/>
  <c r="T125" i="1"/>
  <c r="T2337" i="1"/>
  <c r="T2214" i="1"/>
  <c r="T2091" i="1"/>
  <c r="T1967" i="1"/>
  <c r="T1844" i="1"/>
  <c r="T1720" i="1"/>
  <c r="T1598" i="1"/>
  <c r="T1475" i="1"/>
  <c r="T1352" i="1"/>
  <c r="T1227" i="1"/>
  <c r="T1105" i="1"/>
  <c r="T982" i="1"/>
  <c r="T860" i="1"/>
  <c r="T2154" i="1"/>
  <c r="T954" i="1"/>
  <c r="T745" i="1"/>
  <c r="T621" i="1"/>
  <c r="T499" i="1"/>
  <c r="T376" i="1"/>
  <c r="T252" i="1"/>
  <c r="T2090" i="1"/>
  <c r="T859"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P169" i="1"/>
  <c r="P168" i="1"/>
  <c r="P167" i="1"/>
  <c r="P166" i="1"/>
  <c r="P165" i="1"/>
  <c r="P164" i="1"/>
  <c r="P161" i="1"/>
  <c r="P160" i="1"/>
  <c r="P159" i="1"/>
  <c r="P158" i="1"/>
  <c r="P157" i="1"/>
  <c r="P156" i="1"/>
  <c r="P155" i="1"/>
  <c r="P154" i="1"/>
  <c r="P153" i="1"/>
  <c r="P152" i="1"/>
  <c r="P149" i="1"/>
  <c r="P148" i="1"/>
  <c r="P147" i="1"/>
  <c r="P146" i="1"/>
  <c r="P145" i="1"/>
  <c r="P144" i="1"/>
  <c r="P143" i="1"/>
  <c r="P142" i="1"/>
  <c r="P141" i="1"/>
  <c r="P139" i="1"/>
  <c r="P137" i="1"/>
  <c r="P136" i="1"/>
  <c r="P135" i="1"/>
  <c r="P134" i="1"/>
  <c r="P133" i="1"/>
  <c r="P132" i="1"/>
  <c r="P131" i="1"/>
  <c r="P130" i="1"/>
  <c r="P128" i="1"/>
  <c r="P127" i="1"/>
  <c r="P124" i="1"/>
  <c r="P123" i="1"/>
  <c r="P122" i="1"/>
  <c r="P121" i="1"/>
  <c r="P120" i="1"/>
  <c r="P119" i="1"/>
  <c r="P116" i="1"/>
  <c r="P115" i="1"/>
  <c r="P114" i="1"/>
  <c r="P451" i="1"/>
  <c r="P113" i="1"/>
  <c r="P111" i="1"/>
  <c r="P110" i="1"/>
  <c r="P109" i="1"/>
  <c r="P108" i="1"/>
  <c r="P107" i="1"/>
  <c r="P105" i="1"/>
  <c r="P104" i="1"/>
  <c r="P103" i="1"/>
  <c r="P102" i="1"/>
  <c r="P101" i="1"/>
  <c r="P99" i="1"/>
  <c r="P98" i="1"/>
  <c r="P97" i="1"/>
  <c r="P96" i="1"/>
  <c r="P94" i="1"/>
  <c r="P93" i="1"/>
  <c r="P92" i="1"/>
  <c r="P91" i="1"/>
  <c r="P90" i="1"/>
  <c r="P89" i="1"/>
  <c r="P87" i="1"/>
  <c r="P86" i="1"/>
  <c r="P85" i="1"/>
  <c r="P83" i="1"/>
  <c r="P82" i="1"/>
  <c r="P81" i="1"/>
  <c r="P80" i="1"/>
  <c r="P79" i="1"/>
  <c r="P78" i="1"/>
  <c r="P77" i="1"/>
  <c r="P75" i="1"/>
  <c r="P74" i="1"/>
  <c r="P72" i="1"/>
  <c r="P71" i="1"/>
  <c r="P70" i="1"/>
  <c r="P69" i="1"/>
  <c r="P68" i="1"/>
  <c r="P67" i="1"/>
  <c r="P66" i="1"/>
  <c r="P65" i="1"/>
  <c r="P63" i="1"/>
  <c r="P61" i="1"/>
  <c r="P60" i="1"/>
  <c r="P59" i="1"/>
  <c r="P58" i="1"/>
  <c r="P57" i="1"/>
  <c r="P56" i="1"/>
  <c r="P55" i="1"/>
  <c r="P54" i="1"/>
  <c r="P53" i="1"/>
  <c r="P50" i="1"/>
  <c r="P49" i="1"/>
  <c r="P48" i="1"/>
  <c r="P47" i="1"/>
  <c r="P46" i="1"/>
  <c r="P45" i="1"/>
  <c r="P44" i="1"/>
  <c r="P43" i="1"/>
  <c r="P42" i="1"/>
  <c r="P41" i="1"/>
  <c r="P38" i="1"/>
  <c r="P37" i="1"/>
  <c r="P36" i="1"/>
  <c r="P35" i="1"/>
  <c r="P34" i="1"/>
  <c r="P33" i="1"/>
  <c r="P32" i="1"/>
  <c r="P31" i="1"/>
  <c r="P30" i="1"/>
  <c r="P28" i="1"/>
  <c r="P26" i="1"/>
  <c r="P25" i="1"/>
  <c r="P24" i="1"/>
  <c r="P23" i="1"/>
  <c r="P22" i="1"/>
  <c r="P21" i="1"/>
  <c r="P20" i="1"/>
  <c r="P19" i="1"/>
  <c r="P17" i="1"/>
  <c r="P16" i="1"/>
  <c r="P14" i="1"/>
  <c r="P13" i="1"/>
  <c r="P12" i="1"/>
  <c r="P11" i="1"/>
  <c r="P10" i="1"/>
  <c r="P9" i="1"/>
  <c r="P8" i="1"/>
  <c r="P2341" i="1"/>
  <c r="P2340" i="1"/>
  <c r="P2339" i="1"/>
  <c r="P2336" i="1"/>
  <c r="P2335" i="1"/>
  <c r="P2334" i="1"/>
  <c r="P2333" i="1"/>
  <c r="P2332" i="1"/>
  <c r="P2330" i="1"/>
  <c r="P2329" i="1"/>
  <c r="P2328" i="1"/>
  <c r="P2327" i="1"/>
  <c r="P2326" i="1"/>
  <c r="P2324" i="1"/>
  <c r="P2323" i="1"/>
  <c r="P2322" i="1"/>
  <c r="P2321" i="1"/>
  <c r="P2319" i="1"/>
  <c r="P2318" i="1"/>
  <c r="P2317" i="1"/>
  <c r="P2316" i="1"/>
  <c r="P2315" i="1"/>
  <c r="P2314" i="1"/>
  <c r="P2312" i="1"/>
  <c r="P2311" i="1"/>
  <c r="P2310" i="1"/>
  <c r="P2308" i="1"/>
  <c r="P2307" i="1"/>
  <c r="P2306" i="1"/>
  <c r="P2305" i="1"/>
  <c r="P2304" i="1"/>
  <c r="P2303" i="1"/>
  <c r="P2302" i="1"/>
  <c r="P2300" i="1"/>
  <c r="P2299" i="1"/>
  <c r="P2297" i="1"/>
  <c r="P2296" i="1"/>
  <c r="P2295" i="1"/>
  <c r="P2294" i="1"/>
  <c r="P2293" i="1"/>
  <c r="P2292" i="1"/>
  <c r="P2291" i="1"/>
  <c r="P2290" i="1"/>
  <c r="P2288" i="1"/>
  <c r="P2286" i="1"/>
  <c r="P2285" i="1"/>
  <c r="P2284" i="1"/>
  <c r="P2283" i="1"/>
  <c r="P2282" i="1"/>
  <c r="P2281" i="1"/>
  <c r="P2280" i="1"/>
  <c r="P2279" i="1"/>
  <c r="P2278" i="1"/>
  <c r="P2275" i="1"/>
  <c r="P2274" i="1"/>
  <c r="P2273" i="1"/>
  <c r="P2272" i="1"/>
  <c r="P2271" i="1"/>
  <c r="P2270" i="1"/>
  <c r="P2269" i="1"/>
  <c r="P2268" i="1"/>
  <c r="P2267" i="1"/>
  <c r="P2266" i="1"/>
  <c r="P2263" i="1"/>
  <c r="P2262" i="1"/>
  <c r="P2261" i="1"/>
  <c r="P2260" i="1"/>
  <c r="P2259" i="1"/>
  <c r="P2258" i="1"/>
  <c r="P2257" i="1"/>
  <c r="P2256" i="1"/>
  <c r="P2255" i="1"/>
  <c r="P2253" i="1"/>
  <c r="P2251" i="1"/>
  <c r="P2250" i="1"/>
  <c r="P2249" i="1"/>
  <c r="P2248" i="1"/>
  <c r="P2247" i="1"/>
  <c r="P2246" i="1"/>
  <c r="P2245" i="1"/>
  <c r="P2244" i="1"/>
  <c r="P2242" i="1"/>
  <c r="P2241" i="1"/>
  <c r="P2239" i="1"/>
  <c r="P2238" i="1"/>
  <c r="P2237" i="1"/>
  <c r="P2236" i="1"/>
  <c r="P2235" i="1"/>
  <c r="P2234" i="1"/>
  <c r="P2233" i="1"/>
  <c r="P2230" i="1"/>
  <c r="P2229" i="1"/>
  <c r="P2228" i="1"/>
  <c r="P2226" i="1"/>
  <c r="P2225" i="1"/>
  <c r="P2224" i="1"/>
  <c r="P2223" i="1"/>
  <c r="P2222" i="1"/>
  <c r="P2221" i="1"/>
  <c r="P2219" i="1"/>
  <c r="P2218" i="1"/>
  <c r="P2217" i="1"/>
  <c r="P2216" i="1"/>
  <c r="P2213" i="1"/>
  <c r="P2212" i="1"/>
  <c r="P2211" i="1"/>
  <c r="P2210" i="1"/>
  <c r="P2208" i="1"/>
  <c r="P2207" i="1"/>
  <c r="P2206" i="1"/>
  <c r="P2205" i="1"/>
  <c r="P2204" i="1"/>
  <c r="P2203" i="1"/>
  <c r="P2201" i="1"/>
  <c r="P2200" i="1"/>
  <c r="P2199" i="1"/>
  <c r="P2197" i="1"/>
  <c r="P2196" i="1"/>
  <c r="P2195" i="1"/>
  <c r="P2194" i="1"/>
  <c r="P2193" i="1"/>
  <c r="P2192" i="1"/>
  <c r="P2191" i="1"/>
  <c r="P2189" i="1"/>
  <c r="P2188" i="1"/>
  <c r="P2186" i="1"/>
  <c r="P2185" i="1"/>
  <c r="P2184" i="1"/>
  <c r="P2183" i="1"/>
  <c r="P2182" i="1"/>
  <c r="P2181" i="1"/>
  <c r="P2180" i="1"/>
  <c r="P2179" i="1"/>
  <c r="P2177" i="1"/>
  <c r="P2175" i="1"/>
  <c r="P2174" i="1"/>
  <c r="P2173" i="1"/>
  <c r="P2172" i="1"/>
  <c r="P2171" i="1"/>
  <c r="P2170" i="1"/>
  <c r="P2169" i="1"/>
  <c r="P2168" i="1"/>
  <c r="P2167" i="1"/>
  <c r="P2164" i="1"/>
  <c r="P2163" i="1"/>
  <c r="P2162" i="1"/>
  <c r="P2161" i="1"/>
  <c r="P2160" i="1"/>
  <c r="P2159" i="1"/>
  <c r="P2158" i="1"/>
  <c r="P2157" i="1"/>
  <c r="P2156" i="1"/>
  <c r="P2155" i="1"/>
  <c r="P2152" i="1"/>
  <c r="P2151" i="1"/>
  <c r="P2150" i="1"/>
  <c r="P2149" i="1"/>
  <c r="P2148" i="1"/>
  <c r="P2147" i="1"/>
  <c r="P2146" i="1"/>
  <c r="P562" i="1"/>
  <c r="P2145" i="1"/>
  <c r="P2144" i="1"/>
  <c r="P2142" i="1"/>
  <c r="P2140" i="1"/>
  <c r="P2139" i="1"/>
  <c r="P2138" i="1"/>
  <c r="P2137" i="1"/>
  <c r="P2136" i="1"/>
  <c r="P2135" i="1"/>
  <c r="P2134" i="1"/>
  <c r="P2133" i="1"/>
  <c r="P2131" i="1"/>
  <c r="P2130" i="1"/>
  <c r="P2128" i="1"/>
  <c r="P2127" i="1"/>
  <c r="P2126" i="1"/>
  <c r="P2125" i="1"/>
  <c r="P2124" i="1"/>
  <c r="P2123" i="1"/>
  <c r="P2122" i="1"/>
  <c r="P2119" i="1"/>
  <c r="P2118" i="1"/>
  <c r="P2117" i="1"/>
  <c r="P2115" i="1"/>
  <c r="P2114" i="1"/>
  <c r="P2113" i="1"/>
  <c r="P2112" i="1"/>
  <c r="P2111" i="1"/>
  <c r="P2110" i="1"/>
  <c r="P2108" i="1"/>
  <c r="P2107" i="1"/>
  <c r="P2106" i="1"/>
  <c r="P2105" i="1"/>
  <c r="P2103" i="1"/>
  <c r="P2102" i="1"/>
  <c r="P2101" i="1"/>
  <c r="P2100" i="1"/>
  <c r="P2099" i="1"/>
  <c r="P2097" i="1"/>
  <c r="P2096" i="1"/>
  <c r="P2095" i="1"/>
  <c r="P2094" i="1"/>
  <c r="P2093" i="1"/>
  <c r="P2089" i="1"/>
  <c r="P2088" i="1"/>
  <c r="P2086" i="1"/>
  <c r="P2085" i="1"/>
  <c r="P2084" i="1"/>
  <c r="P2083" i="1"/>
  <c r="P2082" i="1"/>
  <c r="P2081" i="1"/>
  <c r="P2080" i="1"/>
  <c r="P2079" i="1"/>
  <c r="P2077" i="1"/>
  <c r="P2075" i="1"/>
  <c r="P2074" i="1"/>
  <c r="P2073" i="1"/>
  <c r="P2072" i="1"/>
  <c r="P2071" i="1"/>
  <c r="P2070" i="1"/>
  <c r="P2069" i="1"/>
  <c r="P2068" i="1"/>
  <c r="P2067" i="1"/>
  <c r="P2064" i="1"/>
  <c r="P2063" i="1"/>
  <c r="P2062" i="1"/>
  <c r="P2061" i="1"/>
  <c r="P2060" i="1"/>
  <c r="P2059" i="1"/>
  <c r="P2058" i="1"/>
  <c r="P2057" i="1"/>
  <c r="P2056" i="1"/>
  <c r="P2055" i="1"/>
  <c r="P2052" i="1"/>
  <c r="P2051" i="1"/>
  <c r="P2050" i="1"/>
  <c r="P2049" i="1"/>
  <c r="P2048" i="1"/>
  <c r="P2047" i="1"/>
  <c r="P2046" i="1"/>
  <c r="P2045" i="1"/>
  <c r="P2044" i="1"/>
  <c r="P2042" i="1"/>
  <c r="P2040" i="1"/>
  <c r="P2039" i="1"/>
  <c r="P2038" i="1"/>
  <c r="P2037" i="1"/>
  <c r="P2036" i="1"/>
  <c r="P2035" i="1"/>
  <c r="P2034" i="1"/>
  <c r="P2033" i="1"/>
  <c r="P2031" i="1"/>
  <c r="P2030" i="1"/>
  <c r="P2028" i="1"/>
  <c r="P2027" i="1"/>
  <c r="P2026" i="1"/>
  <c r="P2025" i="1"/>
  <c r="P2024" i="1"/>
  <c r="P2023" i="1"/>
  <c r="P2022" i="1"/>
  <c r="P2020" i="1"/>
  <c r="P2019" i="1"/>
  <c r="P2018" i="1"/>
  <c r="P2016" i="1"/>
  <c r="P2015" i="1"/>
  <c r="P2014" i="1"/>
  <c r="P2013" i="1"/>
  <c r="P2012" i="1"/>
  <c r="P2011" i="1"/>
  <c r="P2008" i="1"/>
  <c r="P2007" i="1"/>
  <c r="P2006" i="1"/>
  <c r="P2005" i="1"/>
  <c r="P2003" i="1"/>
  <c r="P2002" i="1"/>
  <c r="P2001" i="1"/>
  <c r="P2000" i="1"/>
  <c r="P1999" i="1"/>
  <c r="P1997" i="1"/>
  <c r="P1996" i="1"/>
  <c r="P1995" i="1"/>
  <c r="P1994" i="1"/>
  <c r="P1993" i="1"/>
  <c r="P1991" i="1"/>
  <c r="P1990" i="1"/>
  <c r="P1989" i="1"/>
  <c r="P1988" i="1"/>
  <c r="P1986" i="1"/>
  <c r="P1985" i="1"/>
  <c r="P1984" i="1"/>
  <c r="P1983" i="1"/>
  <c r="P1982" i="1"/>
  <c r="P1981" i="1"/>
  <c r="P1979" i="1"/>
  <c r="P1978" i="1"/>
  <c r="P1977" i="1"/>
  <c r="P1975" i="1"/>
  <c r="P1974" i="1"/>
  <c r="P1973" i="1"/>
  <c r="P1972" i="1"/>
  <c r="P1971" i="1"/>
  <c r="P1970" i="1"/>
  <c r="P1969" i="1"/>
  <c r="P1966" i="1"/>
  <c r="P1964" i="1"/>
  <c r="P1963" i="1"/>
  <c r="P1962" i="1"/>
  <c r="P1961" i="1"/>
  <c r="P1960" i="1"/>
  <c r="P1959" i="1"/>
  <c r="P1958" i="1"/>
  <c r="P1957" i="1"/>
  <c r="P1956" i="1"/>
  <c r="P1953" i="1"/>
  <c r="P1952" i="1"/>
  <c r="P1951" i="1"/>
  <c r="P1950" i="1"/>
  <c r="P1949" i="1"/>
  <c r="P1948" i="1"/>
  <c r="P1947" i="1"/>
  <c r="P1946" i="1"/>
  <c r="P1945" i="1"/>
  <c r="P1944" i="1"/>
  <c r="P1941" i="1"/>
  <c r="P1940" i="1"/>
  <c r="P1939" i="1"/>
  <c r="P1938" i="1"/>
  <c r="P1937" i="1"/>
  <c r="P1936" i="1"/>
  <c r="P1935" i="1"/>
  <c r="P1934" i="1"/>
  <c r="P1933" i="1"/>
  <c r="P1931" i="1"/>
  <c r="P1929" i="1"/>
  <c r="P1928" i="1"/>
  <c r="P1927" i="1"/>
  <c r="P1926" i="1"/>
  <c r="P1925" i="1"/>
  <c r="P1924" i="1"/>
  <c r="P1923" i="1"/>
  <c r="P1922" i="1"/>
  <c r="P1920" i="1"/>
  <c r="P1919" i="1"/>
  <c r="P1917" i="1"/>
  <c r="P1916" i="1"/>
  <c r="P1915" i="1"/>
  <c r="P1914" i="1"/>
  <c r="P1913" i="1"/>
  <c r="P1912" i="1"/>
  <c r="P1911" i="1"/>
  <c r="P1909" i="1"/>
  <c r="P1908" i="1"/>
  <c r="P1907" i="1"/>
  <c r="P1905" i="1"/>
  <c r="P1904" i="1"/>
  <c r="P1903" i="1"/>
  <c r="P1902" i="1"/>
  <c r="P1901" i="1"/>
  <c r="P1900" i="1"/>
  <c r="P1897" i="1"/>
  <c r="P1896" i="1"/>
  <c r="P1895" i="1"/>
  <c r="P1894" i="1"/>
  <c r="P1892" i="1"/>
  <c r="P1891" i="1"/>
  <c r="P1890" i="1"/>
  <c r="P1889" i="1"/>
  <c r="P1888" i="1"/>
  <c r="P1886" i="1"/>
  <c r="P1885" i="1"/>
  <c r="P1884" i="1"/>
  <c r="P1883" i="1"/>
  <c r="P1882" i="1"/>
  <c r="P1880" i="1"/>
  <c r="P1879" i="1"/>
  <c r="P1878" i="1"/>
  <c r="P1877" i="1"/>
  <c r="P1875" i="1"/>
  <c r="P1874" i="1"/>
  <c r="P1873" i="1"/>
  <c r="P1872" i="1"/>
  <c r="P1871" i="1"/>
  <c r="P1870" i="1"/>
  <c r="P1868" i="1"/>
  <c r="P1867" i="1"/>
  <c r="P1866" i="1"/>
  <c r="P1864" i="1"/>
  <c r="P1863" i="1"/>
  <c r="P1862" i="1"/>
  <c r="P1861" i="1"/>
  <c r="P1860" i="1"/>
  <c r="P1859" i="1"/>
  <c r="P1858" i="1"/>
  <c r="P1856" i="1"/>
  <c r="P1855" i="1"/>
  <c r="P1853" i="1"/>
  <c r="P1852" i="1"/>
  <c r="P1851" i="1"/>
  <c r="P1850" i="1"/>
  <c r="P1849" i="1"/>
  <c r="P1848" i="1"/>
  <c r="P1847" i="1"/>
  <c r="P1846" i="1"/>
  <c r="P1842" i="1"/>
  <c r="P1841" i="1"/>
  <c r="P1840" i="1"/>
  <c r="P1839" i="1"/>
  <c r="P1838" i="1"/>
  <c r="P1837" i="1"/>
  <c r="P1836" i="1"/>
  <c r="P1835" i="1"/>
  <c r="P1834" i="1"/>
  <c r="P1833" i="1"/>
  <c r="P1830" i="1"/>
  <c r="P1829" i="1"/>
  <c r="P1828" i="1"/>
  <c r="P1827" i="1"/>
  <c r="P1826" i="1"/>
  <c r="P1825" i="1"/>
  <c r="P1824" i="1"/>
  <c r="P1823" i="1"/>
  <c r="P1822" i="1"/>
  <c r="P1820" i="1"/>
  <c r="P1818" i="1"/>
  <c r="P1817" i="1"/>
  <c r="P1816" i="1"/>
  <c r="P1815" i="1"/>
  <c r="P1814" i="1"/>
  <c r="P1813" i="1"/>
  <c r="P1812" i="1"/>
  <c r="P1811" i="1"/>
  <c r="P1809" i="1"/>
  <c r="P1808" i="1"/>
  <c r="P1806" i="1"/>
  <c r="P1805" i="1"/>
  <c r="P1804" i="1"/>
  <c r="P1803" i="1"/>
  <c r="P1802" i="1"/>
  <c r="P1801" i="1"/>
  <c r="P1800" i="1"/>
  <c r="P1798" i="1"/>
  <c r="P1797" i="1"/>
  <c r="P1796" i="1"/>
  <c r="P1794" i="1"/>
  <c r="P1793" i="1"/>
  <c r="P1792" i="1"/>
  <c r="P1791" i="1"/>
  <c r="P1790" i="1"/>
  <c r="P1789" i="1"/>
  <c r="P1786" i="1"/>
  <c r="P1785" i="1"/>
  <c r="P1784" i="1"/>
  <c r="P1783" i="1"/>
  <c r="P1781" i="1"/>
  <c r="P1780" i="1"/>
  <c r="P1779" i="1"/>
  <c r="P1778" i="1"/>
  <c r="P1777" i="1"/>
  <c r="P1775" i="1"/>
  <c r="P1774" i="1"/>
  <c r="P1773" i="1"/>
  <c r="P1772" i="1"/>
  <c r="P1771" i="1"/>
  <c r="P1769" i="1"/>
  <c r="P1768" i="1"/>
  <c r="P1767" i="1"/>
  <c r="P1766" i="1"/>
  <c r="P1764" i="1"/>
  <c r="P1763" i="1"/>
  <c r="P1762" i="1"/>
  <c r="P1761" i="1"/>
  <c r="P1760" i="1"/>
  <c r="P1759" i="1"/>
  <c r="P1757" i="1"/>
  <c r="P1756" i="1"/>
  <c r="P1755" i="1"/>
  <c r="P1753" i="1"/>
  <c r="P1752" i="1"/>
  <c r="P1751" i="1"/>
  <c r="P1750" i="1"/>
  <c r="P1749" i="1"/>
  <c r="P1748" i="1"/>
  <c r="P1747" i="1"/>
  <c r="P1745" i="1"/>
  <c r="P1744" i="1"/>
  <c r="P1742" i="1"/>
  <c r="P1741" i="1"/>
  <c r="P1740" i="1"/>
  <c r="P1739" i="1"/>
  <c r="P1738" i="1"/>
  <c r="P1737" i="1"/>
  <c r="P1736" i="1"/>
  <c r="P1735" i="1"/>
  <c r="P1733" i="1"/>
  <c r="P1731" i="1"/>
  <c r="P1730" i="1"/>
  <c r="P1729" i="1"/>
  <c r="P1728" i="1"/>
  <c r="P1727" i="1"/>
  <c r="P1726" i="1"/>
  <c r="P1725" i="1"/>
  <c r="P1724" i="1"/>
  <c r="P1723" i="1"/>
  <c r="P1719" i="1"/>
  <c r="P1718" i="1"/>
  <c r="P1717" i="1"/>
  <c r="P1716" i="1"/>
  <c r="P1715" i="1"/>
  <c r="P1714" i="1"/>
  <c r="P1713" i="1"/>
  <c r="P1712" i="1"/>
  <c r="P1711" i="1"/>
  <c r="P1709" i="1"/>
  <c r="P1707" i="1"/>
  <c r="P1706" i="1"/>
  <c r="P1705" i="1"/>
  <c r="P1704" i="1"/>
  <c r="P1703" i="1"/>
  <c r="P1702" i="1"/>
  <c r="P1701" i="1"/>
  <c r="P1700" i="1"/>
  <c r="P1698" i="1"/>
  <c r="P1697" i="1"/>
  <c r="P1695" i="1"/>
  <c r="P1694" i="1"/>
  <c r="P1693" i="1"/>
  <c r="P1692" i="1"/>
  <c r="P1691" i="1"/>
  <c r="P1690" i="1"/>
  <c r="P1689" i="1"/>
  <c r="P1687" i="1"/>
  <c r="P1686" i="1"/>
  <c r="P1685" i="1"/>
  <c r="P1683" i="1"/>
  <c r="P1682" i="1"/>
  <c r="P1681" i="1"/>
  <c r="P1680" i="1"/>
  <c r="P1679" i="1"/>
  <c r="P1678" i="1"/>
  <c r="P1675" i="1"/>
  <c r="P1674" i="1"/>
  <c r="P1673" i="1"/>
  <c r="P1672" i="1"/>
  <c r="P1670" i="1"/>
  <c r="P1669" i="1"/>
  <c r="P4" i="1"/>
  <c r="P1668" i="1"/>
  <c r="P1667" i="1"/>
  <c r="P1666" i="1"/>
  <c r="P1664" i="1"/>
  <c r="P1663" i="1"/>
  <c r="P1662" i="1"/>
  <c r="P1661" i="1"/>
  <c r="P1659" i="1"/>
  <c r="P1658" i="1"/>
  <c r="P1657" i="1"/>
  <c r="P1656" i="1"/>
  <c r="P1655" i="1"/>
  <c r="P1653" i="1"/>
  <c r="P1652" i="1"/>
  <c r="P1651" i="1"/>
  <c r="P1650" i="1"/>
  <c r="P1649" i="1"/>
  <c r="P1647" i="1"/>
  <c r="P1646" i="1"/>
  <c r="P1645" i="1"/>
  <c r="P1644" i="1"/>
  <c r="P1642" i="1"/>
  <c r="P1641" i="1"/>
  <c r="P1640" i="1"/>
  <c r="P1639" i="1"/>
  <c r="P1638" i="1"/>
  <c r="P1637" i="1"/>
  <c r="P1635" i="1"/>
  <c r="P1634" i="1"/>
  <c r="P1633" i="1"/>
  <c r="P1631" i="1"/>
  <c r="P1630" i="1"/>
  <c r="P1629" i="1"/>
  <c r="P1628" i="1"/>
  <c r="P1627" i="1"/>
  <c r="P1626" i="1"/>
  <c r="P1625" i="1"/>
  <c r="P1623" i="1"/>
  <c r="P1622" i="1"/>
  <c r="P1620" i="1"/>
  <c r="P1619" i="1"/>
  <c r="P1618" i="1"/>
  <c r="P1617" i="1"/>
  <c r="P1616" i="1"/>
  <c r="P1615" i="1"/>
  <c r="P1614" i="1"/>
  <c r="P1613" i="1"/>
  <c r="P1611" i="1"/>
  <c r="P1609" i="1"/>
  <c r="P1608" i="1"/>
  <c r="P673" i="1"/>
  <c r="P1607" i="1"/>
  <c r="P1606" i="1"/>
  <c r="P1605" i="1"/>
  <c r="P1604" i="1"/>
  <c r="P1603" i="1"/>
  <c r="P1602" i="1"/>
  <c r="P1601" i="1"/>
  <c r="P1597" i="1"/>
  <c r="P1596" i="1"/>
  <c r="P1595" i="1"/>
  <c r="P1594" i="1"/>
  <c r="P1593" i="1"/>
  <c r="P1592" i="1"/>
  <c r="P1591" i="1"/>
  <c r="P1590" i="1"/>
  <c r="P1589" i="1"/>
  <c r="P1587" i="1"/>
  <c r="P1585" i="1"/>
  <c r="P1584" i="1"/>
  <c r="P1583" i="1"/>
  <c r="P1582" i="1"/>
  <c r="P1581" i="1"/>
  <c r="P1580" i="1"/>
  <c r="P1579" i="1"/>
  <c r="P1578" i="1"/>
  <c r="P1576" i="1"/>
  <c r="P1575" i="1"/>
  <c r="P1573" i="1"/>
  <c r="P1572" i="1"/>
  <c r="P1571" i="1"/>
  <c r="P1570" i="1"/>
  <c r="P1569" i="1"/>
  <c r="P1568" i="1"/>
  <c r="P1567" i="1"/>
  <c r="P1564" i="1"/>
  <c r="P1563" i="1"/>
  <c r="P1562" i="1"/>
  <c r="P1560" i="1"/>
  <c r="P1559" i="1"/>
  <c r="P1558" i="1"/>
  <c r="P1557" i="1"/>
  <c r="P1556" i="1"/>
  <c r="P1555" i="1"/>
  <c r="P1553" i="1"/>
  <c r="P1552" i="1"/>
  <c r="P1551" i="1"/>
  <c r="P1550" i="1"/>
  <c r="P1548" i="1"/>
  <c r="P1547" i="1"/>
  <c r="P1546" i="1"/>
  <c r="P1545" i="1"/>
  <c r="P1544" i="1"/>
  <c r="P1542" i="1"/>
  <c r="P1541" i="1"/>
  <c r="P1540" i="1"/>
  <c r="P1539" i="1"/>
  <c r="P1538" i="1"/>
  <c r="P1536" i="1"/>
  <c r="P1535" i="1"/>
  <c r="P1534" i="1"/>
  <c r="P1533" i="1"/>
  <c r="P1531" i="1"/>
  <c r="P1530" i="1"/>
  <c r="P1529" i="1"/>
  <c r="P1528" i="1"/>
  <c r="P1527" i="1"/>
  <c r="P1526" i="1"/>
  <c r="P1524" i="1"/>
  <c r="P1523" i="1"/>
  <c r="P1522" i="1"/>
  <c r="P1520" i="1"/>
  <c r="P1519" i="1"/>
  <c r="P1518" i="1"/>
  <c r="P1517" i="1"/>
  <c r="P1516" i="1"/>
  <c r="P1515" i="1"/>
  <c r="P1514" i="1"/>
  <c r="P1512" i="1"/>
  <c r="P1511" i="1"/>
  <c r="P1509" i="1"/>
  <c r="P1508" i="1"/>
  <c r="P1507" i="1"/>
  <c r="P1506" i="1"/>
  <c r="P1505" i="1"/>
  <c r="P1504" i="1"/>
  <c r="P1503" i="1"/>
  <c r="P1502" i="1"/>
  <c r="P1500" i="1"/>
  <c r="P1498" i="1"/>
  <c r="P1497" i="1"/>
  <c r="P1496" i="1"/>
  <c r="P1495" i="1"/>
  <c r="P1494" i="1"/>
  <c r="P1493" i="1"/>
  <c r="P1492" i="1"/>
  <c r="P1491" i="1"/>
  <c r="P1490" i="1"/>
  <c r="P1487" i="1"/>
  <c r="P1486" i="1"/>
  <c r="P1485" i="1"/>
  <c r="P1484" i="1"/>
  <c r="P1483" i="1"/>
  <c r="P1482" i="1"/>
  <c r="P1481" i="1"/>
  <c r="P1480" i="1"/>
  <c r="P1479" i="1"/>
  <c r="P1478" i="1"/>
  <c r="P1474" i="1"/>
  <c r="P1473" i="1"/>
  <c r="P1472" i="1"/>
  <c r="P1471" i="1"/>
  <c r="P1470" i="1"/>
  <c r="P1469" i="1"/>
  <c r="P1468" i="1"/>
  <c r="P1467" i="1"/>
  <c r="P1465" i="1"/>
  <c r="P1464" i="1"/>
  <c r="P1462" i="1"/>
  <c r="P1461" i="1"/>
  <c r="P1460" i="1"/>
  <c r="P1459" i="1"/>
  <c r="P1458" i="1"/>
  <c r="P1457" i="1"/>
  <c r="P1456" i="1"/>
  <c r="P1453" i="1"/>
  <c r="P1452" i="1"/>
  <c r="P1451" i="1"/>
  <c r="P1449" i="1"/>
  <c r="P1448" i="1"/>
  <c r="P1447" i="1"/>
  <c r="P1446" i="1"/>
  <c r="P1445" i="1"/>
  <c r="P1444" i="1"/>
  <c r="P1442" i="1"/>
  <c r="P1441" i="1"/>
  <c r="P1440" i="1"/>
  <c r="P1439" i="1"/>
  <c r="P1437" i="1"/>
  <c r="P1436" i="1"/>
  <c r="P1435" i="1"/>
  <c r="P1434" i="1"/>
  <c r="P1433" i="1"/>
  <c r="P1431" i="1"/>
  <c r="P1430" i="1"/>
  <c r="P1429" i="1"/>
  <c r="P1428" i="1"/>
  <c r="P1427" i="1"/>
  <c r="P1425" i="1"/>
  <c r="P1424" i="1"/>
  <c r="P1423" i="1"/>
  <c r="P1422" i="1"/>
  <c r="P1420" i="1"/>
  <c r="P1419" i="1"/>
  <c r="P1418" i="1"/>
  <c r="P1417" i="1"/>
  <c r="P1416" i="1"/>
  <c r="P1415" i="1"/>
  <c r="P1413" i="1"/>
  <c r="P1412" i="1"/>
  <c r="P1411" i="1"/>
  <c r="P1409" i="1"/>
  <c r="P1408" i="1"/>
  <c r="P1407" i="1"/>
  <c r="P1406" i="1"/>
  <c r="P1405" i="1"/>
  <c r="P1404" i="1"/>
  <c r="P1403" i="1"/>
  <c r="P1401" i="1"/>
  <c r="P1400" i="1"/>
  <c r="P1398" i="1"/>
  <c r="P1397" i="1"/>
  <c r="P1396" i="1"/>
  <c r="P1395" i="1"/>
  <c r="P1394" i="1"/>
  <c r="P1393" i="1"/>
  <c r="P1392" i="1"/>
  <c r="P1391" i="1"/>
  <c r="P1389" i="1"/>
  <c r="P1387" i="1"/>
  <c r="P1386" i="1"/>
  <c r="P1385" i="1"/>
  <c r="P1384" i="1"/>
  <c r="P1383" i="1"/>
  <c r="P1382" i="1"/>
  <c r="P1381" i="1"/>
  <c r="P1380" i="1"/>
  <c r="P1379" i="1"/>
  <c r="P1376" i="1"/>
  <c r="P1375" i="1"/>
  <c r="P1374" i="1"/>
  <c r="P1373" i="1"/>
  <c r="P1372" i="1"/>
  <c r="P1371" i="1"/>
  <c r="P1370" i="1"/>
  <c r="P1369" i="1"/>
  <c r="P1368" i="1"/>
  <c r="P1367" i="1"/>
  <c r="P1364" i="1"/>
  <c r="P1363" i="1"/>
  <c r="P1362" i="1"/>
  <c r="P1361" i="1"/>
  <c r="P1360" i="1"/>
  <c r="P1359" i="1"/>
  <c r="P1358" i="1"/>
  <c r="P1357" i="1"/>
  <c r="P1356" i="1"/>
  <c r="P1354" i="1"/>
  <c r="P1351" i="1"/>
  <c r="P1350" i="1"/>
  <c r="P1349" i="1"/>
  <c r="P1348" i="1"/>
  <c r="P1347" i="1"/>
  <c r="P1346" i="1"/>
  <c r="P1345" i="1"/>
  <c r="P1342" i="1"/>
  <c r="P1341" i="1"/>
  <c r="P1340" i="1"/>
  <c r="P1338" i="1"/>
  <c r="P1337" i="1"/>
  <c r="P1336" i="1"/>
  <c r="P1335" i="1"/>
  <c r="P1334" i="1"/>
  <c r="P1333" i="1"/>
  <c r="P1331" i="1"/>
  <c r="P1330" i="1"/>
  <c r="P1329" i="1"/>
  <c r="P1328" i="1"/>
  <c r="P1326" i="1"/>
  <c r="P1325" i="1"/>
  <c r="P1324" i="1"/>
  <c r="P1323" i="1"/>
  <c r="P1322" i="1"/>
  <c r="P1320" i="1"/>
  <c r="P1319" i="1"/>
  <c r="P1318" i="1"/>
  <c r="P1317" i="1"/>
  <c r="P1316" i="1"/>
  <c r="P1314" i="1"/>
  <c r="P1313" i="1"/>
  <c r="P1312" i="1"/>
  <c r="P1311" i="1"/>
  <c r="P1309" i="1"/>
  <c r="P1308" i="1"/>
  <c r="P1307" i="1"/>
  <c r="P1306" i="1"/>
  <c r="P1305" i="1"/>
  <c r="P1304" i="1"/>
  <c r="P1302" i="1"/>
  <c r="P1301" i="1"/>
  <c r="P1300" i="1"/>
  <c r="P1298" i="1"/>
  <c r="P1297" i="1"/>
  <c r="P1296" i="1"/>
  <c r="P1295" i="1"/>
  <c r="P1294" i="1"/>
  <c r="P1293" i="1"/>
  <c r="P1292" i="1"/>
  <c r="P1290" i="1"/>
  <c r="P1289" i="1"/>
  <c r="P1287" i="1"/>
  <c r="P1286" i="1"/>
  <c r="P1285" i="1"/>
  <c r="P1284" i="1"/>
  <c r="P1283" i="1"/>
  <c r="P1282" i="1"/>
  <c r="P1281" i="1"/>
  <c r="P1280" i="1"/>
  <c r="P1278" i="1"/>
  <c r="P1276" i="1"/>
  <c r="P1275" i="1"/>
  <c r="P1274" i="1"/>
  <c r="P1273" i="1"/>
  <c r="P1272" i="1"/>
  <c r="P1271" i="1"/>
  <c r="P1270" i="1"/>
  <c r="P1269" i="1"/>
  <c r="P1268" i="1"/>
  <c r="P1265" i="1"/>
  <c r="P1264" i="1"/>
  <c r="P1263" i="1"/>
  <c r="P1262" i="1"/>
  <c r="P1261" i="1"/>
  <c r="P1260" i="1"/>
  <c r="P1259" i="1"/>
  <c r="P1258" i="1"/>
  <c r="P1257" i="1"/>
  <c r="P1256" i="1"/>
  <c r="P1253" i="1"/>
  <c r="P1252" i="1"/>
  <c r="P1251" i="1"/>
  <c r="P1250" i="1"/>
  <c r="P1249" i="1"/>
  <c r="P1248" i="1"/>
  <c r="P1247" i="1"/>
  <c r="P1246" i="1"/>
  <c r="P1245" i="1"/>
  <c r="P1243" i="1"/>
  <c r="P1241" i="1"/>
  <c r="P1240" i="1"/>
  <c r="P1239" i="1"/>
  <c r="P1238" i="1"/>
  <c r="P1237" i="1"/>
  <c r="P1236" i="1"/>
  <c r="P1235" i="1"/>
  <c r="P1234" i="1"/>
  <c r="P1230" i="1"/>
  <c r="P1229" i="1"/>
  <c r="P1226" i="1"/>
  <c r="P1225" i="1"/>
  <c r="P1224" i="1"/>
  <c r="P1223" i="1"/>
  <c r="P1222" i="1"/>
  <c r="P1221" i="1"/>
  <c r="P1219" i="1"/>
  <c r="P1218" i="1"/>
  <c r="P1217" i="1"/>
  <c r="P1216" i="1"/>
  <c r="P1214" i="1"/>
  <c r="P1213" i="1"/>
  <c r="P1212" i="1"/>
  <c r="P1211" i="1"/>
  <c r="P1210" i="1"/>
  <c r="P1208" i="1"/>
  <c r="P1207" i="1"/>
  <c r="P1206" i="1"/>
  <c r="P1205" i="1"/>
  <c r="P1204" i="1"/>
  <c r="P1202" i="1"/>
  <c r="P1201" i="1"/>
  <c r="P1200" i="1"/>
  <c r="P1199" i="1"/>
  <c r="P1197" i="1"/>
  <c r="P1196" i="1"/>
  <c r="P1195" i="1"/>
  <c r="P1194" i="1"/>
  <c r="P1193" i="1"/>
  <c r="P1192" i="1"/>
  <c r="P1190" i="1"/>
  <c r="P1189" i="1"/>
  <c r="P1188" i="1"/>
  <c r="P1186" i="1"/>
  <c r="P1185" i="1"/>
  <c r="P1184" i="1"/>
  <c r="P3" i="1"/>
  <c r="P1183" i="1"/>
  <c r="P1182" i="1"/>
  <c r="P1181" i="1"/>
  <c r="P1179" i="1"/>
  <c r="P1178" i="1"/>
  <c r="P1177" i="1"/>
  <c r="P1175" i="1"/>
  <c r="P1174" i="1"/>
  <c r="P1173" i="1"/>
  <c r="P1172" i="1"/>
  <c r="P1171" i="1"/>
  <c r="P1170" i="1"/>
  <c r="P1169" i="1"/>
  <c r="P1167" i="1"/>
  <c r="P1166" i="1"/>
  <c r="P1164" i="1"/>
  <c r="P1163" i="1"/>
  <c r="P1162" i="1"/>
  <c r="P1161" i="1"/>
  <c r="P1160" i="1"/>
  <c r="P1159" i="1"/>
  <c r="P1158" i="1"/>
  <c r="P1157" i="1"/>
  <c r="P1155" i="1"/>
  <c r="P1153" i="1"/>
  <c r="P1152" i="1"/>
  <c r="P1151" i="1"/>
  <c r="P1150" i="1"/>
  <c r="P1149" i="1"/>
  <c r="P1148" i="1"/>
  <c r="P1147" i="1"/>
  <c r="P1146" i="1"/>
  <c r="P1145" i="1"/>
  <c r="P1142" i="1"/>
  <c r="P1141" i="1"/>
  <c r="P1140" i="1"/>
  <c r="P1139" i="1"/>
  <c r="P1138" i="1"/>
  <c r="P1137" i="1"/>
  <c r="P1136" i="1"/>
  <c r="P1135" i="1"/>
  <c r="P1134" i="1"/>
  <c r="P1133" i="1"/>
  <c r="P1130" i="1"/>
  <c r="P1129" i="1"/>
  <c r="P1128" i="1"/>
  <c r="P1127" i="1"/>
  <c r="P1126" i="1"/>
  <c r="P1125" i="1"/>
  <c r="P1124" i="1"/>
  <c r="P1123" i="1"/>
  <c r="P1122" i="1"/>
  <c r="P1119" i="1"/>
  <c r="P1117" i="1"/>
  <c r="P1116" i="1"/>
  <c r="P1115" i="1"/>
  <c r="P1114" i="1"/>
  <c r="P1113" i="1"/>
  <c r="P1112" i="1"/>
  <c r="P1111" i="1"/>
  <c r="P1110" i="1"/>
  <c r="P1108" i="1"/>
  <c r="P1107" i="1"/>
  <c r="P1104" i="1"/>
  <c r="P1103" i="1"/>
  <c r="P1102" i="1"/>
  <c r="P1101" i="1"/>
  <c r="P1100" i="1"/>
  <c r="P1099" i="1"/>
  <c r="P1097" i="1"/>
  <c r="P1096" i="1"/>
  <c r="P1095" i="1"/>
  <c r="P1094" i="1"/>
  <c r="P1092" i="1"/>
  <c r="P1091" i="1"/>
  <c r="P1090" i="1"/>
  <c r="P1089" i="1"/>
  <c r="P1088" i="1"/>
  <c r="P1086" i="1"/>
  <c r="P1085" i="1"/>
  <c r="P1084" i="1"/>
  <c r="P1083" i="1"/>
  <c r="P1082" i="1"/>
  <c r="P1080" i="1"/>
  <c r="P1079" i="1"/>
  <c r="P1078" i="1"/>
  <c r="P1077" i="1"/>
  <c r="P1075" i="1"/>
  <c r="P1074" i="1"/>
  <c r="P1073" i="1"/>
  <c r="P1072" i="1"/>
  <c r="P1071" i="1"/>
  <c r="P1070" i="1"/>
  <c r="P1068" i="1"/>
  <c r="P1067" i="1"/>
  <c r="P1066" i="1"/>
  <c r="P1064" i="1"/>
  <c r="P1063" i="1"/>
  <c r="P1062" i="1"/>
  <c r="P1061" i="1"/>
  <c r="P1060" i="1"/>
  <c r="P1059" i="1"/>
  <c r="P1058" i="1"/>
  <c r="P1056" i="1"/>
  <c r="P1055" i="1"/>
  <c r="P1053" i="1"/>
  <c r="P1052" i="1"/>
  <c r="P1051" i="1"/>
  <c r="P1050" i="1"/>
  <c r="P1049" i="1"/>
  <c r="P1048" i="1"/>
  <c r="P1047" i="1"/>
  <c r="P1046" i="1"/>
  <c r="P1044" i="1"/>
  <c r="P1042" i="1"/>
  <c r="P1041" i="1"/>
  <c r="P1040" i="1"/>
  <c r="P1039" i="1"/>
  <c r="P1038" i="1"/>
  <c r="P1037" i="1"/>
  <c r="P1036" i="1"/>
  <c r="P1035" i="1"/>
  <c r="P1034" i="1"/>
  <c r="P1031" i="1"/>
  <c r="P1030" i="1"/>
  <c r="P1029" i="1"/>
  <c r="P1028" i="1"/>
  <c r="P1027" i="1"/>
  <c r="P1026" i="1"/>
  <c r="P1025" i="1"/>
  <c r="P1024" i="1"/>
  <c r="P1023" i="1"/>
  <c r="P1022" i="1"/>
  <c r="P1019" i="1"/>
  <c r="P1018" i="1"/>
  <c r="P1017" i="1"/>
  <c r="P1016" i="1"/>
  <c r="P1015" i="1"/>
  <c r="P1014" i="1"/>
  <c r="P1013" i="1"/>
  <c r="P1012" i="1"/>
  <c r="P1011" i="1"/>
  <c r="P1008" i="1"/>
  <c r="P1006" i="1"/>
  <c r="P1005" i="1"/>
  <c r="P1004" i="1"/>
  <c r="P1003" i="1"/>
  <c r="P1002" i="1"/>
  <c r="P1001" i="1"/>
  <c r="P1000" i="1"/>
  <c r="P999" i="1"/>
  <c r="P997" i="1"/>
  <c r="P996" i="1"/>
  <c r="P994" i="1"/>
  <c r="P993" i="1"/>
  <c r="P992" i="1"/>
  <c r="P991" i="1"/>
  <c r="P990" i="1"/>
  <c r="P989" i="1"/>
  <c r="P988" i="1"/>
  <c r="P986" i="1"/>
  <c r="P985" i="1"/>
  <c r="P984" i="1"/>
  <c r="P981" i="1"/>
  <c r="P980" i="1"/>
  <c r="P979" i="1"/>
  <c r="P978" i="1"/>
  <c r="P977" i="1"/>
  <c r="P975" i="1"/>
  <c r="P974" i="1"/>
  <c r="P973" i="1"/>
  <c r="P972" i="1"/>
  <c r="P971" i="1"/>
  <c r="P969" i="1"/>
  <c r="P968" i="1"/>
  <c r="P967" i="1"/>
  <c r="P966" i="1"/>
  <c r="P964" i="1"/>
  <c r="P963" i="1"/>
  <c r="P962" i="1"/>
  <c r="P961" i="1"/>
  <c r="P960" i="1"/>
  <c r="P959" i="1"/>
  <c r="P957" i="1"/>
  <c r="P956" i="1"/>
  <c r="P955" i="1"/>
  <c r="P953" i="1"/>
  <c r="P952" i="1"/>
  <c r="P951" i="1"/>
  <c r="P950" i="1"/>
  <c r="P949" i="1"/>
  <c r="P948" i="1"/>
  <c r="P947" i="1"/>
  <c r="P945" i="1"/>
  <c r="P944" i="1"/>
  <c r="P942" i="1"/>
  <c r="P941" i="1"/>
  <c r="P940" i="1"/>
  <c r="P939" i="1"/>
  <c r="P938" i="1"/>
  <c r="P937" i="1"/>
  <c r="P936" i="1"/>
  <c r="P935" i="1"/>
  <c r="P933" i="1"/>
  <c r="P931" i="1"/>
  <c r="P930" i="1"/>
  <c r="P929" i="1"/>
  <c r="P928" i="1"/>
  <c r="P927" i="1"/>
  <c r="P926" i="1"/>
  <c r="P925" i="1"/>
  <c r="P924" i="1"/>
  <c r="P923" i="1"/>
  <c r="P920" i="1"/>
  <c r="P919" i="1"/>
  <c r="P918" i="1"/>
  <c r="P917" i="1"/>
  <c r="P916" i="1"/>
  <c r="P915" i="1"/>
  <c r="P914" i="1"/>
  <c r="P913" i="1"/>
  <c r="P912" i="1"/>
  <c r="P911" i="1"/>
  <c r="P2" i="1"/>
  <c r="P908" i="1"/>
  <c r="P907" i="1"/>
  <c r="P906" i="1"/>
  <c r="P905" i="1"/>
  <c r="P904" i="1"/>
  <c r="P903" i="1"/>
  <c r="P902" i="1"/>
  <c r="P901" i="1"/>
  <c r="P900" i="1"/>
  <c r="P896" i="1"/>
  <c r="P895" i="1"/>
  <c r="P894" i="1"/>
  <c r="P893" i="1"/>
  <c r="P892" i="1"/>
  <c r="P891" i="1"/>
  <c r="P890" i="1"/>
  <c r="P889" i="1"/>
  <c r="P888" i="1"/>
  <c r="P886" i="1"/>
  <c r="P884" i="1"/>
  <c r="P883" i="1"/>
  <c r="P882" i="1"/>
  <c r="P881" i="1"/>
  <c r="P880" i="1"/>
  <c r="P879" i="1"/>
  <c r="P878" i="1"/>
  <c r="P877" i="1"/>
  <c r="P875" i="1"/>
  <c r="P874" i="1"/>
  <c r="P872" i="1"/>
  <c r="P871" i="1"/>
  <c r="P870" i="1"/>
  <c r="P869" i="1"/>
  <c r="P868" i="1"/>
  <c r="P867" i="1"/>
  <c r="P866" i="1"/>
  <c r="P864" i="1"/>
  <c r="P863" i="1"/>
  <c r="P862" i="1"/>
  <c r="P340" i="1"/>
  <c r="P229" i="1"/>
  <c r="P118" i="1"/>
  <c r="P2343" i="1"/>
  <c r="P2232" i="1"/>
  <c r="P2121" i="1"/>
  <c r="P2010" i="1"/>
  <c r="P1899" i="1"/>
  <c r="P1788" i="1"/>
  <c r="P1677" i="1"/>
  <c r="P1455" i="1"/>
  <c r="P1344" i="1"/>
  <c r="P1232" i="1"/>
  <c r="P1121" i="1"/>
  <c r="P1010" i="1"/>
  <c r="P899" i="1"/>
  <c r="P852" i="1"/>
  <c r="P840" i="1"/>
  <c r="P829" i="1"/>
  <c r="P818" i="1"/>
  <c r="P796" i="1"/>
  <c r="P784" i="1"/>
  <c r="P773" i="1"/>
  <c r="P762" i="1"/>
  <c r="P751" i="1"/>
  <c r="P740" i="1"/>
  <c r="P728" i="1"/>
  <c r="P717" i="1"/>
  <c r="P706" i="1"/>
  <c r="P695" i="1"/>
  <c r="P672" i="1"/>
  <c r="P661" i="1"/>
  <c r="P650" i="1"/>
  <c r="P639" i="1"/>
  <c r="P628" i="1"/>
  <c r="P617" i="1"/>
  <c r="P606" i="1"/>
  <c r="P595" i="1"/>
  <c r="P584" i="1"/>
  <c r="P573" i="1"/>
  <c r="P550" i="1"/>
  <c r="P539" i="1"/>
  <c r="P528" i="1"/>
  <c r="P517" i="1"/>
  <c r="P506" i="1"/>
  <c r="P495" i="1"/>
  <c r="P484" i="1"/>
  <c r="P473" i="1"/>
  <c r="P462" i="1"/>
  <c r="P450" i="1"/>
  <c r="P428" i="1"/>
  <c r="P417" i="1"/>
  <c r="P406" i="1"/>
  <c r="P395" i="1"/>
  <c r="P384" i="1"/>
  <c r="P373" i="1"/>
  <c r="P362" i="1"/>
  <c r="P351" i="1"/>
  <c r="P339" i="1"/>
  <c r="P328" i="1"/>
  <c r="P306" i="1"/>
  <c r="P295" i="1"/>
  <c r="P284" i="1"/>
  <c r="P273" i="1"/>
  <c r="P262" i="1"/>
  <c r="P251" i="1"/>
  <c r="P240" i="1"/>
  <c r="P228" i="1"/>
  <c r="P217" i="1"/>
  <c r="P206" i="1"/>
  <c r="P184" i="1"/>
  <c r="P173" i="1"/>
  <c r="P162" i="1"/>
  <c r="P151" i="1"/>
  <c r="P140" i="1"/>
  <c r="P129" i="1"/>
  <c r="P117" i="1"/>
  <c r="P106" i="1"/>
  <c r="P95" i="1"/>
  <c r="P84" i="1"/>
  <c r="P62" i="1"/>
  <c r="P51" i="1"/>
  <c r="P40" i="1"/>
  <c r="P29" i="1"/>
  <c r="P18" i="1"/>
  <c r="P2342" i="1"/>
  <c r="P2331" i="1"/>
  <c r="P2320" i="1"/>
  <c r="P2309" i="1"/>
  <c r="P2298" i="1"/>
  <c r="P2276" i="1"/>
  <c r="P2265" i="1"/>
  <c r="P2254" i="1"/>
  <c r="P2243" i="1"/>
  <c r="P2231" i="1"/>
  <c r="P2220" i="1"/>
  <c r="P2209" i="1"/>
  <c r="P2198" i="1"/>
  <c r="P2187" i="1"/>
  <c r="P2176" i="1"/>
  <c r="P2143" i="1"/>
  <c r="P2132" i="1"/>
  <c r="P2120" i="1"/>
  <c r="P2109" i="1"/>
  <c r="P2098" i="1"/>
  <c r="P2087" i="1"/>
  <c r="P2076" i="1"/>
  <c r="P2065" i="1"/>
  <c r="P2054" i="1"/>
  <c r="P2043" i="1"/>
  <c r="P2021" i="1"/>
  <c r="P2009" i="1"/>
  <c r="P1998" i="1"/>
  <c r="P1987" i="1"/>
  <c r="P1976" i="1"/>
  <c r="P1965" i="1"/>
  <c r="P1954" i="1"/>
  <c r="P1943" i="1"/>
  <c r="P1932" i="1"/>
  <c r="P1921" i="1"/>
  <c r="P1898" i="1"/>
  <c r="P7" i="1"/>
  <c r="P1887" i="1"/>
  <c r="P1876" i="1"/>
  <c r="P1865" i="1"/>
  <c r="P1854" i="1"/>
  <c r="P1843" i="1"/>
  <c r="P1832" i="1"/>
  <c r="P1821" i="1"/>
  <c r="P1810" i="1"/>
  <c r="P1787" i="1"/>
  <c r="P1776" i="1"/>
  <c r="P1765" i="1"/>
  <c r="P1754" i="1"/>
  <c r="P1743" i="1"/>
  <c r="P1732" i="1"/>
  <c r="P1721" i="1"/>
  <c r="P1710" i="1"/>
  <c r="P1699" i="1"/>
  <c r="P1688" i="1"/>
  <c r="P1665" i="1"/>
  <c r="P1654" i="1"/>
  <c r="P1643" i="1"/>
  <c r="P1632" i="1"/>
  <c r="P1621" i="1"/>
  <c r="P1610" i="1"/>
  <c r="P1599" i="1"/>
  <c r="P1588" i="1"/>
  <c r="P1577" i="1"/>
  <c r="P1565" i="1"/>
  <c r="P1543" i="1"/>
  <c r="P1532" i="1"/>
  <c r="P1521" i="1"/>
  <c r="P1510" i="1"/>
  <c r="P1499" i="1"/>
  <c r="P1488" i="1"/>
  <c r="P1477" i="1"/>
  <c r="P1466" i="1"/>
  <c r="P1454" i="1"/>
  <c r="P1443" i="1"/>
  <c r="P1421" i="1"/>
  <c r="P6" i="1"/>
  <c r="P1410" i="1"/>
  <c r="P1399" i="1"/>
  <c r="P1388" i="1"/>
  <c r="P1377" i="1"/>
  <c r="P1366" i="1"/>
  <c r="P1355" i="1"/>
  <c r="P1343" i="1"/>
  <c r="P1332" i="1"/>
  <c r="P1310" i="1"/>
  <c r="P1299" i="1"/>
  <c r="P1288" i="1"/>
  <c r="P1277" i="1"/>
  <c r="P1266" i="1"/>
  <c r="P1255" i="1"/>
  <c r="P1244" i="1"/>
  <c r="P1231" i="1"/>
  <c r="P1220" i="1"/>
  <c r="P1209" i="1"/>
  <c r="P1187" i="1"/>
  <c r="P1176" i="1"/>
  <c r="P1165" i="1"/>
  <c r="P1154" i="1"/>
  <c r="P1143" i="1"/>
  <c r="P1132" i="1"/>
  <c r="P1120" i="1"/>
  <c r="P1109" i="1"/>
  <c r="P5" i="1"/>
  <c r="P1098" i="1"/>
  <c r="P1076" i="1"/>
  <c r="P1065" i="1"/>
  <c r="P1054" i="1"/>
  <c r="P1043" i="1"/>
  <c r="P1032" i="1"/>
  <c r="P1021" i="1"/>
  <c r="P1009" i="1"/>
  <c r="P998" i="1"/>
  <c r="P987" i="1"/>
  <c r="P976" i="1"/>
  <c r="P943" i="1"/>
  <c r="P932" i="1"/>
  <c r="P921" i="1"/>
  <c r="P910" i="1"/>
  <c r="P898" i="1"/>
  <c r="P887" i="1"/>
  <c r="P876" i="1"/>
  <c r="P865" i="1"/>
  <c r="P858" i="1"/>
  <c r="P857" i="1"/>
  <c r="P855" i="1"/>
  <c r="P854" i="1"/>
  <c r="P853" i="1"/>
  <c r="P851" i="1"/>
  <c r="P850" i="1"/>
  <c r="P734" i="1"/>
  <c r="P849" i="1"/>
  <c r="P848" i="1"/>
  <c r="P847" i="1"/>
  <c r="P845" i="1"/>
  <c r="P843" i="1"/>
  <c r="P842" i="1"/>
  <c r="P841" i="1"/>
  <c r="P839" i="1"/>
  <c r="P838" i="1"/>
  <c r="P837" i="1"/>
  <c r="P836" i="1"/>
  <c r="P835" i="1"/>
  <c r="P834" i="1"/>
  <c r="P833" i="1"/>
  <c r="P831" i="1"/>
  <c r="P830" i="1"/>
  <c r="P828" i="1"/>
  <c r="P827" i="1"/>
  <c r="P826" i="1"/>
  <c r="P825" i="1"/>
  <c r="P824" i="1"/>
  <c r="P823" i="1"/>
  <c r="P822" i="1"/>
  <c r="P821" i="1"/>
  <c r="P819" i="1"/>
  <c r="P817" i="1"/>
  <c r="P816" i="1"/>
  <c r="P815" i="1"/>
  <c r="P814" i="1"/>
  <c r="P813" i="1"/>
  <c r="P812" i="1"/>
  <c r="P811" i="1"/>
  <c r="P810" i="1"/>
  <c r="P809" i="1"/>
  <c r="P806" i="1"/>
  <c r="P805" i="1"/>
  <c r="P804" i="1"/>
  <c r="P803" i="1"/>
  <c r="P802" i="1"/>
  <c r="P801" i="1"/>
  <c r="P800" i="1"/>
  <c r="P799" i="1"/>
  <c r="P798" i="1"/>
  <c r="P797" i="1"/>
  <c r="P794" i="1"/>
  <c r="P793" i="1"/>
  <c r="P792" i="1"/>
  <c r="P791" i="1"/>
  <c r="P790" i="1"/>
  <c r="P789" i="1"/>
  <c r="P788" i="1"/>
  <c r="P787" i="1"/>
  <c r="P786" i="1"/>
  <c r="P783" i="1"/>
  <c r="P781" i="1"/>
  <c r="P780" i="1"/>
  <c r="P779" i="1"/>
  <c r="P778" i="1"/>
  <c r="P777" i="1"/>
  <c r="P776" i="1"/>
  <c r="P775" i="1"/>
  <c r="P774" i="1"/>
  <c r="P772" i="1"/>
  <c r="P771" i="1"/>
  <c r="P769" i="1"/>
  <c r="P768" i="1"/>
  <c r="P767" i="1"/>
  <c r="P766" i="1"/>
  <c r="P765" i="1"/>
  <c r="P764" i="1"/>
  <c r="P763" i="1"/>
  <c r="P761" i="1"/>
  <c r="P760" i="1"/>
  <c r="P759" i="1"/>
  <c r="P757" i="1"/>
  <c r="P756" i="1"/>
  <c r="P755" i="1"/>
  <c r="P754" i="1"/>
  <c r="P753" i="1"/>
  <c r="P752" i="1"/>
  <c r="P750" i="1"/>
  <c r="P749" i="1"/>
  <c r="P748" i="1"/>
  <c r="P747" i="1"/>
  <c r="P744" i="1"/>
  <c r="P743" i="1"/>
  <c r="P742" i="1"/>
  <c r="P741" i="1"/>
  <c r="P739" i="1"/>
  <c r="P738" i="1"/>
  <c r="P737" i="1"/>
  <c r="P736" i="1"/>
  <c r="P735" i="1"/>
  <c r="P733" i="1"/>
  <c r="P731" i="1"/>
  <c r="P730" i="1"/>
  <c r="P729" i="1"/>
  <c r="P727" i="1"/>
  <c r="P726" i="1"/>
  <c r="P725" i="1"/>
  <c r="P724" i="1"/>
  <c r="P723" i="1"/>
  <c r="P722" i="1"/>
  <c r="P721" i="1"/>
  <c r="P719" i="1"/>
  <c r="P718" i="1"/>
  <c r="P716" i="1"/>
  <c r="P715" i="1"/>
  <c r="P714" i="1"/>
  <c r="P713" i="1"/>
  <c r="P712" i="1"/>
  <c r="P711" i="1"/>
  <c r="P710" i="1"/>
  <c r="P709" i="1"/>
  <c r="P707" i="1"/>
  <c r="P705" i="1"/>
  <c r="P704" i="1"/>
  <c r="P703" i="1"/>
  <c r="P702" i="1"/>
  <c r="P701" i="1"/>
  <c r="P700" i="1"/>
  <c r="P699" i="1"/>
  <c r="P698" i="1"/>
  <c r="P697" i="1"/>
  <c r="P694" i="1"/>
  <c r="P693" i="1"/>
  <c r="P692" i="1"/>
  <c r="P691" i="1"/>
  <c r="P690" i="1"/>
  <c r="P689" i="1"/>
  <c r="P688" i="1"/>
  <c r="P687" i="1"/>
  <c r="P686" i="1"/>
  <c r="P685" i="1"/>
  <c r="P682" i="1"/>
  <c r="P681" i="1"/>
  <c r="P680" i="1"/>
  <c r="P679" i="1"/>
  <c r="P678" i="1"/>
  <c r="P677" i="1"/>
  <c r="P676" i="1"/>
  <c r="P675" i="1"/>
  <c r="P674" i="1"/>
  <c r="P671" i="1"/>
  <c r="P669" i="1"/>
  <c r="P668" i="1"/>
  <c r="P667" i="1"/>
  <c r="P666" i="1"/>
  <c r="P665" i="1"/>
  <c r="P664" i="1"/>
  <c r="P663" i="1"/>
  <c r="P662" i="1"/>
  <c r="P660" i="1"/>
  <c r="P659" i="1"/>
  <c r="P657" i="1"/>
  <c r="P656" i="1"/>
  <c r="P655" i="1"/>
  <c r="P654" i="1"/>
  <c r="P653" i="1"/>
  <c r="P652" i="1"/>
  <c r="P651" i="1"/>
  <c r="P649" i="1"/>
  <c r="P648" i="1"/>
  <c r="P647" i="1"/>
  <c r="P645" i="1"/>
  <c r="P644" i="1"/>
  <c r="P643" i="1"/>
  <c r="P642" i="1"/>
  <c r="P641" i="1"/>
  <c r="P640" i="1"/>
  <c r="P638" i="1"/>
  <c r="P637" i="1"/>
  <c r="P636" i="1"/>
  <c r="P635" i="1"/>
  <c r="P633" i="1"/>
  <c r="P632" i="1"/>
  <c r="P631" i="1"/>
  <c r="P630" i="1"/>
  <c r="P629" i="1"/>
  <c r="P627" i="1"/>
  <c r="P626" i="1"/>
  <c r="P625" i="1"/>
  <c r="P624" i="1"/>
  <c r="P623" i="1"/>
  <c r="P620" i="1"/>
  <c r="P619" i="1"/>
  <c r="P618" i="1"/>
  <c r="P616" i="1"/>
  <c r="P615" i="1"/>
  <c r="P614" i="1"/>
  <c r="P613" i="1"/>
  <c r="P612" i="1"/>
  <c r="P611" i="1"/>
  <c r="P610" i="1"/>
  <c r="P608" i="1"/>
  <c r="P607" i="1"/>
  <c r="P605" i="1"/>
  <c r="P604" i="1"/>
  <c r="P603" i="1"/>
  <c r="P602" i="1"/>
  <c r="P601" i="1"/>
  <c r="P600" i="1"/>
  <c r="P599" i="1"/>
  <c r="P598" i="1"/>
  <c r="P596" i="1"/>
  <c r="P594" i="1"/>
  <c r="P593" i="1"/>
  <c r="P592" i="1"/>
  <c r="P591" i="1"/>
  <c r="P590" i="1"/>
  <c r="P589" i="1"/>
  <c r="P846" i="1"/>
  <c r="P588" i="1"/>
  <c r="P587" i="1"/>
  <c r="P585" i="1"/>
  <c r="P583" i="1"/>
  <c r="P582" i="1"/>
  <c r="P581" i="1"/>
  <c r="P580" i="1"/>
  <c r="P579" i="1"/>
  <c r="P578" i="1"/>
  <c r="P577" i="1"/>
  <c r="P576" i="1"/>
  <c r="P575" i="1"/>
  <c r="P572" i="1"/>
  <c r="P571" i="1"/>
  <c r="P570" i="1"/>
  <c r="P569" i="1"/>
  <c r="P568" i="1"/>
  <c r="P567" i="1"/>
  <c r="P566" i="1"/>
  <c r="P565" i="1"/>
  <c r="P564" i="1"/>
  <c r="P563" i="1"/>
  <c r="P559" i="1"/>
  <c r="P558" i="1"/>
  <c r="P557" i="1"/>
  <c r="P556" i="1"/>
  <c r="P555" i="1"/>
  <c r="P554" i="1"/>
  <c r="P553" i="1"/>
  <c r="P552" i="1"/>
  <c r="P551" i="1"/>
  <c r="P549" i="1"/>
  <c r="P547" i="1"/>
  <c r="P546" i="1"/>
  <c r="P545" i="1"/>
  <c r="P544" i="1"/>
  <c r="P543" i="1"/>
  <c r="P542" i="1"/>
  <c r="P541" i="1"/>
  <c r="P540" i="1"/>
  <c r="P538" i="1"/>
  <c r="P537" i="1"/>
  <c r="P535" i="1"/>
  <c r="P534" i="1"/>
  <c r="P533" i="1"/>
  <c r="P532" i="1"/>
  <c r="P531" i="1"/>
  <c r="P530" i="1"/>
  <c r="P529" i="1"/>
  <c r="P527" i="1"/>
  <c r="P526" i="1"/>
  <c r="P525" i="1"/>
  <c r="P523" i="1"/>
  <c r="P522" i="1"/>
  <c r="P521" i="1"/>
  <c r="P520" i="1"/>
  <c r="P519" i="1"/>
  <c r="P518" i="1"/>
  <c r="P516" i="1"/>
  <c r="P515" i="1"/>
  <c r="P514" i="1"/>
  <c r="P513" i="1"/>
  <c r="P511" i="1"/>
  <c r="P510" i="1"/>
  <c r="P509" i="1"/>
  <c r="P508" i="1"/>
  <c r="P507" i="1"/>
  <c r="P505" i="1"/>
  <c r="P504" i="1"/>
  <c r="P503" i="1"/>
  <c r="P502" i="1"/>
  <c r="P501" i="1"/>
  <c r="P498" i="1"/>
  <c r="P497" i="1"/>
  <c r="P496" i="1"/>
  <c r="P494" i="1"/>
  <c r="P493" i="1"/>
  <c r="P492" i="1"/>
  <c r="P491" i="1"/>
  <c r="P490" i="1"/>
  <c r="P489" i="1"/>
  <c r="P488" i="1"/>
  <c r="P486" i="1"/>
  <c r="P485" i="1"/>
  <c r="P483" i="1"/>
  <c r="P482" i="1"/>
  <c r="P481" i="1"/>
  <c r="P480" i="1"/>
  <c r="P479" i="1"/>
  <c r="P478" i="1"/>
  <c r="P477" i="1"/>
  <c r="P476" i="1"/>
  <c r="P474" i="1"/>
  <c r="P472" i="1"/>
  <c r="P471" i="1"/>
  <c r="P470" i="1"/>
  <c r="P183" i="1"/>
  <c r="P469" i="1"/>
  <c r="P468" i="1"/>
  <c r="P467" i="1"/>
  <c r="P466" i="1"/>
  <c r="P465" i="1"/>
  <c r="P464" i="1"/>
  <c r="P461" i="1"/>
  <c r="P460" i="1"/>
  <c r="P459" i="1"/>
  <c r="P458" i="1"/>
  <c r="P457" i="1"/>
  <c r="P456" i="1"/>
  <c r="P455" i="1"/>
  <c r="P454" i="1"/>
  <c r="P453" i="1"/>
  <c r="P452" i="1"/>
  <c r="P448" i="1"/>
  <c r="P447" i="1"/>
  <c r="P446" i="1"/>
  <c r="P445" i="1"/>
  <c r="P444" i="1"/>
  <c r="P443" i="1"/>
  <c r="P442" i="1"/>
  <c r="P441" i="1"/>
  <c r="P440" i="1"/>
  <c r="P438" i="1"/>
  <c r="P436" i="1"/>
  <c r="P435" i="1"/>
  <c r="P434" i="1"/>
  <c r="P433" i="1"/>
  <c r="P432" i="1"/>
  <c r="P431" i="1"/>
  <c r="P430" i="1"/>
  <c r="P429" i="1"/>
  <c r="P427" i="1"/>
  <c r="P426" i="1"/>
  <c r="P424" i="1"/>
  <c r="P423" i="1"/>
  <c r="P422" i="1"/>
  <c r="P421" i="1"/>
  <c r="P420" i="1"/>
  <c r="P419" i="1"/>
  <c r="P418" i="1"/>
  <c r="P416" i="1"/>
  <c r="P415" i="1"/>
  <c r="P414" i="1"/>
  <c r="P412" i="1"/>
  <c r="P411" i="1"/>
  <c r="P410" i="1"/>
  <c r="P409" i="1"/>
  <c r="P408" i="1"/>
  <c r="P407" i="1"/>
  <c r="P405" i="1"/>
  <c r="P404" i="1"/>
  <c r="P403" i="1"/>
  <c r="P402" i="1"/>
  <c r="P400" i="1"/>
  <c r="P399" i="1"/>
  <c r="P398" i="1"/>
  <c r="P397" i="1"/>
  <c r="P396" i="1"/>
  <c r="P394" i="1"/>
  <c r="P393" i="1"/>
  <c r="P392" i="1"/>
  <c r="P391" i="1"/>
  <c r="P390" i="1"/>
  <c r="P388" i="1"/>
  <c r="P387" i="1"/>
  <c r="P386" i="1"/>
  <c r="P385" i="1"/>
  <c r="P383" i="1"/>
  <c r="P382" i="1"/>
  <c r="P381" i="1"/>
  <c r="P380" i="1"/>
  <c r="P379" i="1"/>
  <c r="P378" i="1"/>
  <c r="P375" i="1"/>
  <c r="P374" i="1"/>
  <c r="P372" i="1"/>
  <c r="P371" i="1"/>
  <c r="P370" i="1"/>
  <c r="P369" i="1"/>
  <c r="P368" i="1"/>
  <c r="P367" i="1"/>
  <c r="P366" i="1"/>
  <c r="P365" i="1"/>
  <c r="P363" i="1"/>
  <c r="P361" i="1"/>
  <c r="P360" i="1"/>
  <c r="P359" i="1"/>
  <c r="P358" i="1"/>
  <c r="P357" i="1"/>
  <c r="P356" i="1"/>
  <c r="P355" i="1"/>
  <c r="P354" i="1"/>
  <c r="P353" i="1"/>
  <c r="P350" i="1"/>
  <c r="P349" i="1"/>
  <c r="P348" i="1"/>
  <c r="P347" i="1"/>
  <c r="P346" i="1"/>
  <c r="P345" i="1"/>
  <c r="P344" i="1"/>
  <c r="P343" i="1"/>
  <c r="P342" i="1"/>
  <c r="P341" i="1"/>
  <c r="P337" i="1"/>
  <c r="P336" i="1"/>
  <c r="P335" i="1"/>
  <c r="P334" i="1"/>
  <c r="P333" i="1"/>
  <c r="P332" i="1"/>
  <c r="P331" i="1"/>
  <c r="P330" i="1"/>
  <c r="P329" i="1"/>
  <c r="P327" i="1"/>
  <c r="P325" i="1"/>
  <c r="P324" i="1"/>
  <c r="P323" i="1"/>
  <c r="P322" i="1"/>
  <c r="P321" i="1"/>
  <c r="P320" i="1"/>
  <c r="P319" i="1"/>
  <c r="P318" i="1"/>
  <c r="P316" i="1"/>
  <c r="P315" i="1"/>
  <c r="P313" i="1"/>
  <c r="P312" i="1"/>
  <c r="P311" i="1"/>
  <c r="P310" i="1"/>
  <c r="P309" i="1"/>
  <c r="P307" i="1"/>
  <c r="P305" i="1"/>
  <c r="P304" i="1"/>
  <c r="P303" i="1"/>
  <c r="P302" i="1"/>
  <c r="P300" i="1"/>
  <c r="P299" i="1"/>
  <c r="P298" i="1"/>
  <c r="P297" i="1"/>
  <c r="P296" i="1"/>
  <c r="P294" i="1"/>
  <c r="P293" i="1"/>
  <c r="P292" i="1"/>
  <c r="P291" i="1"/>
  <c r="P290" i="1"/>
  <c r="P288" i="1"/>
  <c r="P287" i="1"/>
  <c r="P286" i="1"/>
  <c r="P285" i="1"/>
  <c r="P283" i="1"/>
  <c r="P282" i="1"/>
  <c r="P281" i="1"/>
  <c r="P280" i="1"/>
  <c r="P279" i="1"/>
  <c r="P278" i="1"/>
  <c r="P276" i="1"/>
  <c r="P275" i="1"/>
  <c r="P274" i="1"/>
  <c r="P272" i="1"/>
  <c r="P271" i="1"/>
  <c r="P270" i="1"/>
  <c r="P269" i="1"/>
  <c r="P268" i="1"/>
  <c r="P267" i="1"/>
  <c r="P266" i="1"/>
  <c r="P264" i="1"/>
  <c r="P263" i="1"/>
  <c r="P261" i="1"/>
  <c r="P260" i="1"/>
  <c r="P259" i="1"/>
  <c r="P258" i="1"/>
  <c r="P257" i="1"/>
  <c r="P256" i="1"/>
  <c r="P255" i="1"/>
  <c r="P254" i="1"/>
  <c r="P250" i="1"/>
  <c r="P249" i="1"/>
  <c r="P248" i="1"/>
  <c r="P247" i="1"/>
  <c r="P246" i="1"/>
  <c r="P245" i="1"/>
  <c r="P244" i="1"/>
  <c r="P243" i="1"/>
  <c r="P242" i="1"/>
  <c r="P241" i="1"/>
  <c r="P238" i="1"/>
  <c r="P237" i="1"/>
  <c r="P236" i="1"/>
  <c r="P235" i="1"/>
  <c r="P234" i="1"/>
  <c r="P233" i="1"/>
  <c r="P232" i="1"/>
  <c r="P231" i="1"/>
  <c r="P230" i="1"/>
  <c r="P227" i="1"/>
  <c r="P225" i="1"/>
  <c r="P224" i="1"/>
  <c r="P223" i="1"/>
  <c r="P222" i="1"/>
  <c r="P221" i="1"/>
  <c r="P220" i="1"/>
  <c r="P219" i="1"/>
  <c r="P218" i="1"/>
  <c r="P216" i="1"/>
  <c r="P215" i="1"/>
  <c r="P213" i="1"/>
  <c r="P212" i="1"/>
  <c r="P211" i="1"/>
  <c r="P210" i="1"/>
  <c r="P209" i="1"/>
  <c r="P208" i="1"/>
  <c r="P207" i="1"/>
  <c r="P205" i="1"/>
  <c r="P204" i="1"/>
  <c r="P203" i="1"/>
  <c r="P201" i="1"/>
  <c r="P200" i="1"/>
  <c r="P199" i="1"/>
  <c r="P198" i="1"/>
  <c r="P197" i="1"/>
  <c r="P196" i="1"/>
  <c r="P194" i="1"/>
  <c r="P193" i="1"/>
  <c r="P192" i="1"/>
  <c r="P191" i="1"/>
  <c r="P189" i="1"/>
  <c r="P188" i="1"/>
  <c r="P187" i="1"/>
  <c r="P186" i="1"/>
  <c r="P185" i="1"/>
  <c r="P182" i="1"/>
  <c r="P181" i="1"/>
  <c r="P180" i="1"/>
  <c r="P308" i="1"/>
  <c r="P179" i="1"/>
  <c r="P178" i="1"/>
  <c r="P176" i="1"/>
  <c r="P175" i="1"/>
  <c r="P174" i="1"/>
  <c r="P172" i="1"/>
  <c r="P171" i="1"/>
  <c r="P170" i="1"/>
  <c r="P163" i="1"/>
  <c r="P150" i="1"/>
  <c r="P138" i="1"/>
  <c r="P126" i="1"/>
  <c r="P112" i="1"/>
  <c r="P100" i="1"/>
  <c r="P88" i="1"/>
  <c r="P76" i="1"/>
  <c r="P64" i="1"/>
  <c r="P52" i="1"/>
  <c r="P39" i="1"/>
  <c r="P27" i="1"/>
  <c r="P15" i="1"/>
  <c r="P2338" i="1"/>
  <c r="P2325" i="1"/>
  <c r="P2313" i="1"/>
  <c r="P2301" i="1"/>
  <c r="P2289" i="1"/>
  <c r="P2277" i="1"/>
  <c r="P2264" i="1"/>
  <c r="P2252" i="1"/>
  <c r="P2240" i="1"/>
  <c r="P785" i="1"/>
  <c r="P2227" i="1"/>
  <c r="P2215" i="1"/>
  <c r="P2202" i="1"/>
  <c r="P2190" i="1"/>
  <c r="P2178" i="1"/>
  <c r="P2166" i="1"/>
  <c r="P2153" i="1"/>
  <c r="P2141" i="1"/>
  <c r="P2129" i="1"/>
  <c r="P2116" i="1"/>
  <c r="P2104" i="1"/>
  <c r="P2092" i="1"/>
  <c r="P2078" i="1"/>
  <c r="P2066" i="1"/>
  <c r="P2053" i="1"/>
  <c r="P2041" i="1"/>
  <c r="P2029" i="1"/>
  <c r="P2017" i="1"/>
  <c r="P2004" i="1"/>
  <c r="P1992" i="1"/>
  <c r="P1980" i="1"/>
  <c r="P1968" i="1"/>
  <c r="P1955" i="1"/>
  <c r="P1942" i="1"/>
  <c r="P1930" i="1"/>
  <c r="P1918" i="1"/>
  <c r="P1906" i="1"/>
  <c r="P1893" i="1"/>
  <c r="P1233" i="1"/>
  <c r="P1881" i="1"/>
  <c r="P1869" i="1"/>
  <c r="P1857" i="1"/>
  <c r="P1845" i="1"/>
  <c r="P1831" i="1"/>
  <c r="P1819" i="1"/>
  <c r="P1807" i="1"/>
  <c r="P1795" i="1"/>
  <c r="P1782" i="1"/>
  <c r="P1770" i="1"/>
  <c r="P1758" i="1"/>
  <c r="P1746" i="1"/>
  <c r="P1734" i="1"/>
  <c r="P1722" i="1"/>
  <c r="P1708" i="1"/>
  <c r="P1696" i="1"/>
  <c r="P1684" i="1"/>
  <c r="P1671" i="1"/>
  <c r="P1660" i="1"/>
  <c r="P1648" i="1"/>
  <c r="P1636" i="1"/>
  <c r="P1624" i="1"/>
  <c r="P1612" i="1"/>
  <c r="P1600" i="1"/>
  <c r="P1586" i="1"/>
  <c r="P1574" i="1"/>
  <c r="P1561" i="1"/>
  <c r="P1549" i="1"/>
  <c r="P1537" i="1"/>
  <c r="P1525" i="1"/>
  <c r="P1513" i="1"/>
  <c r="P1501" i="1"/>
  <c r="P1489" i="1"/>
  <c r="P1476" i="1"/>
  <c r="P1463" i="1"/>
  <c r="P1450" i="1"/>
  <c r="P1438" i="1"/>
  <c r="P1426" i="1"/>
  <c r="P1414" i="1"/>
  <c r="P1402" i="1"/>
  <c r="P1390" i="1"/>
  <c r="P1378" i="1"/>
  <c r="P1365" i="1"/>
  <c r="P2344" i="1"/>
  <c r="P1353" i="1"/>
  <c r="P1339" i="1"/>
  <c r="P1327" i="1"/>
  <c r="P1315" i="1"/>
  <c r="P1303" i="1"/>
  <c r="P1291" i="1"/>
  <c r="P1279" i="1"/>
  <c r="P1267" i="1"/>
  <c r="P1254" i="1"/>
  <c r="P1242" i="1"/>
  <c r="P1228" i="1"/>
  <c r="P1215" i="1"/>
  <c r="P1203" i="1"/>
  <c r="P1191" i="1"/>
  <c r="P1180" i="1"/>
  <c r="P1168" i="1"/>
  <c r="P1156" i="1"/>
  <c r="P1144" i="1"/>
  <c r="P1131" i="1"/>
  <c r="P1118" i="1"/>
  <c r="P1106" i="1"/>
  <c r="P1093" i="1"/>
  <c r="P1081" i="1"/>
  <c r="P1069" i="1"/>
  <c r="P1057" i="1"/>
  <c r="P1045" i="1"/>
  <c r="P1033" i="1"/>
  <c r="P1020" i="1"/>
  <c r="P1007" i="1"/>
  <c r="P995" i="1"/>
  <c r="P983" i="1"/>
  <c r="P970" i="1"/>
  <c r="P958" i="1"/>
  <c r="P946" i="1"/>
  <c r="P934" i="1"/>
  <c r="P922" i="1"/>
  <c r="P909" i="1"/>
  <c r="P897" i="1"/>
  <c r="P885" i="1"/>
  <c r="P873" i="1"/>
  <c r="P861" i="1"/>
  <c r="P1566" i="1"/>
  <c r="P807" i="1"/>
  <c r="P684" i="1"/>
  <c r="P561" i="1"/>
  <c r="P439" i="1"/>
  <c r="P317" i="1"/>
  <c r="P195" i="1"/>
  <c r="P73" i="1"/>
  <c r="P2287" i="1"/>
  <c r="P2165" i="1"/>
  <c r="P2032" i="1"/>
  <c r="P1910" i="1"/>
  <c r="P1799" i="1"/>
  <c r="P1676" i="1"/>
  <c r="P1554" i="1"/>
  <c r="P1432" i="1"/>
  <c r="P1321" i="1"/>
  <c r="P1198" i="1"/>
  <c r="P1087" i="1"/>
  <c r="P965" i="1"/>
  <c r="P856" i="1"/>
  <c r="P844" i="1"/>
  <c r="P832" i="1"/>
  <c r="P820" i="1"/>
  <c r="P808" i="1"/>
  <c r="P795" i="1"/>
  <c r="P782" i="1"/>
  <c r="P770" i="1"/>
  <c r="P758" i="1"/>
  <c r="P746" i="1"/>
  <c r="P732" i="1"/>
  <c r="P720" i="1"/>
  <c r="P708" i="1"/>
  <c r="P696" i="1"/>
  <c r="P683" i="1"/>
  <c r="P670" i="1"/>
  <c r="P658" i="1"/>
  <c r="P646" i="1"/>
  <c r="P634" i="1"/>
  <c r="P622" i="1"/>
  <c r="P609" i="1"/>
  <c r="P597" i="1"/>
  <c r="P586" i="1"/>
  <c r="P574" i="1"/>
  <c r="P560" i="1"/>
  <c r="P548" i="1"/>
  <c r="P536" i="1"/>
  <c r="P524" i="1"/>
  <c r="P512" i="1"/>
  <c r="P500" i="1"/>
  <c r="P487" i="1"/>
  <c r="P475" i="1"/>
  <c r="P463" i="1"/>
  <c r="P449" i="1"/>
  <c r="P437" i="1"/>
  <c r="P425" i="1"/>
  <c r="P413" i="1"/>
  <c r="P401" i="1"/>
  <c r="P389" i="1"/>
  <c r="P377" i="1"/>
  <c r="P364" i="1"/>
  <c r="P352" i="1"/>
  <c r="P338" i="1"/>
  <c r="P326" i="1"/>
  <c r="P314" i="1"/>
  <c r="P301" i="1"/>
  <c r="P289" i="1"/>
  <c r="P277" i="1"/>
  <c r="P265" i="1"/>
  <c r="P253" i="1"/>
  <c r="P239" i="1"/>
  <c r="P226" i="1"/>
  <c r="P214" i="1"/>
  <c r="P202" i="1"/>
  <c r="P190" i="1"/>
  <c r="P177" i="1"/>
  <c r="P125" i="1"/>
  <c r="P2337" i="1"/>
  <c r="P2214" i="1"/>
  <c r="P2091" i="1"/>
  <c r="P1967" i="1"/>
  <c r="P1844" i="1"/>
  <c r="P1720" i="1"/>
  <c r="P1598" i="1"/>
  <c r="P1475" i="1"/>
  <c r="P1352" i="1"/>
  <c r="P1227" i="1"/>
  <c r="P1105" i="1"/>
  <c r="P982" i="1"/>
  <c r="P860" i="1"/>
  <c r="P2154" i="1"/>
  <c r="P954" i="1"/>
  <c r="P745" i="1"/>
  <c r="P621" i="1"/>
  <c r="P499" i="1"/>
  <c r="P376" i="1"/>
  <c r="P252" i="1"/>
  <c r="P2090" i="1"/>
  <c r="P859" i="1"/>
  <c r="S156" i="1"/>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32" i="2"/>
  <c r="S33" i="2"/>
  <c r="S34" i="2"/>
  <c r="S35" i="2"/>
  <c r="S36" i="2"/>
  <c r="S37" i="2"/>
  <c r="S38" i="2"/>
  <c r="S39" i="2"/>
  <c r="S40" i="2"/>
  <c r="S41" i="2"/>
  <c r="S42" i="2"/>
  <c r="S43" i="2"/>
  <c r="S44" i="2"/>
  <c r="S45" i="2"/>
  <c r="S46" i="2"/>
  <c r="S29" i="2"/>
  <c r="S30" i="2"/>
  <c r="S31" i="2"/>
  <c r="S25" i="2"/>
  <c r="S26" i="2"/>
  <c r="S27" i="2"/>
  <c r="S28" i="2"/>
  <c r="S21" i="2"/>
  <c r="S22" i="2"/>
  <c r="S23" i="2"/>
  <c r="S24" i="2"/>
  <c r="S11" i="2"/>
  <c r="S12" i="2"/>
  <c r="S13" i="2"/>
  <c r="S14" i="2"/>
  <c r="S15" i="2"/>
  <c r="S16" i="2"/>
  <c r="S17" i="2"/>
  <c r="S18" i="2"/>
  <c r="S19" i="2"/>
  <c r="S20" i="2"/>
  <c r="S5" i="2"/>
  <c r="S6" i="2"/>
  <c r="S7" i="2"/>
  <c r="S8" i="2"/>
  <c r="S9" i="2"/>
  <c r="S10" i="2"/>
  <c r="S3" i="2"/>
  <c r="S4" i="2"/>
  <c r="S2" i="2"/>
  <c r="D2" i="1" a="1"/>
  <c r="D2" i="1" s="1"/>
  <c r="S121" i="1" l="1"/>
  <c r="Q121" i="1" s="1"/>
  <c r="R121" i="1" s="1"/>
  <c r="S1554" i="1"/>
  <c r="Q1554" i="1" s="1"/>
  <c r="R1554" i="1" s="1"/>
  <c r="S1968" i="1"/>
  <c r="Q1968" i="1" s="1"/>
  <c r="R1968" i="1" s="1"/>
  <c r="S256" i="1"/>
  <c r="Q256" i="1" s="1"/>
  <c r="R256" i="1" s="1"/>
  <c r="S424" i="1"/>
  <c r="Q424" i="1" s="1"/>
  <c r="R424" i="1" s="1"/>
  <c r="S682" i="1"/>
  <c r="Q682" i="1" s="1"/>
  <c r="R682" i="1" s="1"/>
  <c r="S1355" i="1"/>
  <c r="Q1355" i="1" s="1"/>
  <c r="R1355" i="1" s="1"/>
  <c r="S964" i="1"/>
  <c r="Q964" i="1" s="1"/>
  <c r="R964" i="1" s="1"/>
  <c r="S1278" i="1"/>
  <c r="Q1278" i="1" s="1"/>
  <c r="R1278" i="1" s="1"/>
  <c r="S1584" i="1"/>
  <c r="Q1584" i="1" s="1"/>
  <c r="R1584" i="1" s="1"/>
  <c r="S1978" i="1"/>
  <c r="Q1978" i="1" s="1"/>
  <c r="R1978" i="1" s="1"/>
  <c r="S2097" i="1"/>
  <c r="Q2097" i="1" s="1"/>
  <c r="R2097" i="1" s="1"/>
  <c r="S524" i="1"/>
  <c r="Q524" i="1" s="1"/>
  <c r="R524" i="1" s="1"/>
  <c r="S100" i="1"/>
  <c r="Q100" i="1" s="1"/>
  <c r="R100" i="1" s="1"/>
  <c r="S371" i="1"/>
  <c r="Q371" i="1" s="1"/>
  <c r="R371" i="1" s="1"/>
  <c r="S611" i="1"/>
  <c r="Q611" i="1" s="1"/>
  <c r="R611" i="1" s="1"/>
  <c r="S18" i="1"/>
  <c r="Q18" i="1" s="1"/>
  <c r="R18" i="1" s="1"/>
  <c r="S1167" i="1"/>
  <c r="Q1167" i="1" s="1"/>
  <c r="R1167" i="1" s="1"/>
  <c r="S1706" i="1"/>
  <c r="Q1706" i="1" s="1"/>
  <c r="R1706" i="1" s="1"/>
  <c r="S35" i="1"/>
  <c r="Q35" i="1" s="1"/>
  <c r="R35" i="1" s="1"/>
  <c r="S536" i="1"/>
  <c r="Q536" i="1" s="1"/>
  <c r="R536" i="1" s="1"/>
  <c r="S112" i="1"/>
  <c r="Q112" i="1" s="1"/>
  <c r="R112" i="1" s="1"/>
  <c r="S491" i="1"/>
  <c r="Q491" i="1" s="1"/>
  <c r="R491" i="1" s="1"/>
  <c r="S766" i="1"/>
  <c r="Q766" i="1" s="1"/>
  <c r="R766" i="1" s="1"/>
  <c r="S869" i="1"/>
  <c r="Q869" i="1" s="1"/>
  <c r="R869" i="1" s="1"/>
  <c r="S1281" i="1"/>
  <c r="Q1281" i="1" s="1"/>
  <c r="R1281" i="1" s="1"/>
  <c r="S1986" i="1"/>
  <c r="Q1986" i="1" s="1"/>
  <c r="R1986" i="1" s="1"/>
  <c r="S548" i="1"/>
  <c r="Q548" i="1" s="1"/>
  <c r="R548" i="1" s="1"/>
  <c r="S170" i="1"/>
  <c r="Q170" i="1" s="1"/>
  <c r="R170" i="1" s="1"/>
  <c r="S492" i="1"/>
  <c r="Q492" i="1" s="1"/>
  <c r="R492" i="1" s="1"/>
  <c r="S848" i="1"/>
  <c r="Q848" i="1" s="1"/>
  <c r="R848" i="1" s="1"/>
  <c r="S974" i="1"/>
  <c r="Q974" i="1" s="1"/>
  <c r="R974" i="1" s="1"/>
  <c r="S1398" i="1"/>
  <c r="Q1398" i="1" s="1"/>
  <c r="R1398" i="1" s="1"/>
  <c r="S2244" i="1"/>
  <c r="Q2244" i="1" s="1"/>
  <c r="R2244" i="1" s="1"/>
  <c r="S2032" i="1"/>
  <c r="Q2032" i="1" s="1"/>
  <c r="R2032" i="1" s="1"/>
  <c r="S219" i="1"/>
  <c r="Q219" i="1" s="1"/>
  <c r="R219" i="1" s="1"/>
  <c r="S493" i="1"/>
  <c r="Q493" i="1" s="1"/>
  <c r="R493" i="1" s="1"/>
  <c r="S780" i="1"/>
  <c r="Q780" i="1" s="1"/>
  <c r="R780" i="1" s="1"/>
  <c r="S994" i="1"/>
  <c r="Q994" i="1" s="1"/>
  <c r="R994" i="1" s="1"/>
  <c r="S1400" i="1"/>
  <c r="Q1400" i="1" s="1"/>
  <c r="R1400" i="1" s="1"/>
  <c r="S1999" i="1"/>
  <c r="Q1999" i="1" s="1"/>
  <c r="R1999" i="1" s="1"/>
  <c r="S683" i="1"/>
  <c r="Q683" i="1" s="1"/>
  <c r="R683" i="1" s="1"/>
  <c r="S172" i="1"/>
  <c r="Q172" i="1" s="1"/>
  <c r="R172" i="1" s="1"/>
  <c r="S436" i="1"/>
  <c r="Q436" i="1" s="1"/>
  <c r="R436" i="1" s="1"/>
  <c r="S642" i="1"/>
  <c r="Q642" i="1" s="1"/>
  <c r="R642" i="1" s="1"/>
  <c r="S734" i="1"/>
  <c r="Q734" i="1" s="1"/>
  <c r="R734" i="1" s="1"/>
  <c r="S1088" i="1"/>
  <c r="Q1088" i="1" s="1"/>
  <c r="R1088" i="1" s="1"/>
  <c r="S1526" i="1"/>
  <c r="Q1526" i="1" s="1"/>
  <c r="R1526" i="1" s="1"/>
  <c r="S2152" i="1"/>
  <c r="Q2152" i="1" s="1"/>
  <c r="R2152" i="1" s="1"/>
  <c r="S696" i="1"/>
  <c r="Q696" i="1" s="1"/>
  <c r="R696" i="1" s="1"/>
  <c r="S181" i="1"/>
  <c r="Q181" i="1" s="1"/>
  <c r="R181" i="1" s="1"/>
  <c r="S496" i="1"/>
  <c r="Q496" i="1" s="1"/>
  <c r="R496" i="1" s="1"/>
  <c r="S857" i="1"/>
  <c r="Q857" i="1" s="1"/>
  <c r="R857" i="1" s="1"/>
  <c r="S1330" i="1"/>
  <c r="Q1330" i="1" s="1"/>
  <c r="R1330" i="1" s="1"/>
  <c r="S2007" i="1"/>
  <c r="Q2007" i="1" s="1"/>
  <c r="R2007" i="1" s="1"/>
  <c r="S873" i="1"/>
  <c r="Q873" i="1" s="1"/>
  <c r="R873" i="1" s="1"/>
  <c r="S396" i="1"/>
  <c r="Q396" i="1" s="1"/>
  <c r="R396" i="1" s="1"/>
  <c r="S724" i="1"/>
  <c r="Q724" i="1" s="1"/>
  <c r="R724" i="1" s="1"/>
  <c r="S915" i="1"/>
  <c r="Q915" i="1" s="1"/>
  <c r="R915" i="1" s="1"/>
  <c r="S1416" i="1"/>
  <c r="Q1416" i="1" s="1"/>
  <c r="R1416" i="1" s="1"/>
  <c r="S2297" i="1"/>
  <c r="Q2297" i="1" s="1"/>
  <c r="R2297" i="1" s="1"/>
  <c r="S1746" i="1"/>
  <c r="Q1746" i="1" s="1"/>
  <c r="R1746" i="1" s="1"/>
  <c r="S397" i="1"/>
  <c r="Q397" i="1" s="1"/>
  <c r="R397" i="1" s="1"/>
  <c r="S725" i="1"/>
  <c r="Q725" i="1" s="1"/>
  <c r="R725" i="1" s="1"/>
  <c r="S473" i="1"/>
  <c r="Q473" i="1" s="1"/>
  <c r="R473" i="1" s="1"/>
  <c r="S1529" i="1"/>
  <c r="Q1529" i="1" s="1"/>
  <c r="R1529" i="1" s="1"/>
  <c r="S99" i="1"/>
  <c r="Q99" i="1" s="1"/>
  <c r="R99" i="1" s="1"/>
  <c r="S1378" i="1"/>
  <c r="Q1378" i="1" s="1"/>
  <c r="R1378" i="1" s="1"/>
  <c r="S281" i="1"/>
  <c r="Q281" i="1" s="1"/>
  <c r="R281" i="1" s="1"/>
  <c r="S571" i="1"/>
  <c r="Q571" i="1" s="1"/>
  <c r="R571" i="1" s="1"/>
  <c r="S1787" i="1"/>
  <c r="Q1787" i="1" s="1"/>
  <c r="R1787" i="1" s="1"/>
  <c r="S1530" i="1"/>
  <c r="Q1530" i="1" s="1"/>
  <c r="R1530" i="1" s="1"/>
  <c r="S101" i="1"/>
  <c r="Q101" i="1" s="1"/>
  <c r="R101" i="1" s="1"/>
  <c r="S909" i="1"/>
  <c r="Q909" i="1" s="1"/>
  <c r="R909" i="1" s="1"/>
  <c r="S2227" i="1"/>
  <c r="Q2227" i="1" s="1"/>
  <c r="R2227" i="1" s="1"/>
  <c r="S341" i="1"/>
  <c r="Q341" i="1" s="1"/>
  <c r="R341" i="1" s="1"/>
  <c r="S583" i="1"/>
  <c r="Q583" i="1" s="1"/>
  <c r="R583" i="1" s="1"/>
  <c r="S7" i="1"/>
  <c r="Q7" i="1" s="1"/>
  <c r="R7" i="1" s="1"/>
  <c r="S918" i="1"/>
  <c r="Q918" i="1" s="1"/>
  <c r="R918" i="1" s="1"/>
  <c r="S1335" i="1"/>
  <c r="Q1335" i="1" s="1"/>
  <c r="R1335" i="1" s="1"/>
  <c r="S1447" i="1"/>
  <c r="Q1447" i="1" s="1"/>
  <c r="R1447" i="1" s="1"/>
  <c r="S1650" i="1"/>
  <c r="Q1650" i="1" s="1"/>
  <c r="R1650" i="1" s="1"/>
  <c r="S2057" i="1"/>
  <c r="Q2057" i="1" s="1"/>
  <c r="R2057" i="1" s="1"/>
  <c r="S338" i="1"/>
  <c r="Q338" i="1" s="1"/>
  <c r="R338" i="1" s="1"/>
  <c r="S785" i="1"/>
  <c r="Q785" i="1" s="1"/>
  <c r="R785" i="1" s="1"/>
  <c r="S342" i="1"/>
  <c r="Q342" i="1" s="1"/>
  <c r="R342" i="1" s="1"/>
  <c r="S400" i="1"/>
  <c r="Q400" i="1" s="1"/>
  <c r="R400" i="1" s="1"/>
  <c r="S466" i="1"/>
  <c r="Q466" i="1" s="1"/>
  <c r="R466" i="1" s="1"/>
  <c r="S531" i="1"/>
  <c r="Q531" i="1" s="1"/>
  <c r="R531" i="1" s="1"/>
  <c r="S649" i="1"/>
  <c r="Q649" i="1" s="1"/>
  <c r="R649" i="1" s="1"/>
  <c r="S729" i="1"/>
  <c r="Q729" i="1" s="1"/>
  <c r="R729" i="1" s="1"/>
  <c r="S811" i="1"/>
  <c r="Q811" i="1" s="1"/>
  <c r="R811" i="1" s="1"/>
  <c r="S1255" i="1"/>
  <c r="Q1255" i="1" s="1"/>
  <c r="R1255" i="1" s="1"/>
  <c r="S1965" i="1"/>
  <c r="Q1965" i="1" s="1"/>
  <c r="R1965" i="1" s="1"/>
  <c r="S550" i="1"/>
  <c r="Q550" i="1" s="1"/>
  <c r="R550" i="1" s="1"/>
  <c r="S919" i="1"/>
  <c r="Q919" i="1" s="1"/>
  <c r="R919" i="1" s="1"/>
  <c r="S1037" i="1"/>
  <c r="Q1037" i="1" s="1"/>
  <c r="R1037" i="1" s="1"/>
  <c r="S1148" i="1"/>
  <c r="Q1148" i="1" s="1"/>
  <c r="R1148" i="1" s="1"/>
  <c r="S1234" i="1"/>
  <c r="Q1234" i="1" s="1"/>
  <c r="R1234" i="1" s="1"/>
  <c r="S1336" i="1"/>
  <c r="Q1336" i="1" s="1"/>
  <c r="R1336" i="1" s="1"/>
  <c r="S1448" i="1"/>
  <c r="Q1448" i="1" s="1"/>
  <c r="R1448" i="1" s="1"/>
  <c r="S1567" i="1"/>
  <c r="Q1567" i="1" s="1"/>
  <c r="R1567" i="1" s="1"/>
  <c r="S1651" i="1"/>
  <c r="Q1651" i="1" s="1"/>
  <c r="R1651" i="1" s="1"/>
  <c r="S1784" i="1"/>
  <c r="Q1784" i="1" s="1"/>
  <c r="R1784" i="1" s="1"/>
  <c r="S1912" i="1"/>
  <c r="Q1912" i="1" s="1"/>
  <c r="R1912" i="1" s="1"/>
  <c r="S2058" i="1"/>
  <c r="Q2058" i="1" s="1"/>
  <c r="R2058" i="1" s="1"/>
  <c r="S2200" i="1"/>
  <c r="Q2200" i="1" s="1"/>
  <c r="R2200" i="1" s="1"/>
  <c r="S2312" i="1"/>
  <c r="Q2312" i="1" s="1"/>
  <c r="R2312" i="1" s="1"/>
  <c r="S113" i="1"/>
  <c r="Q113" i="1" s="1"/>
  <c r="R113" i="1" s="1"/>
  <c r="S512" i="1"/>
  <c r="Q512" i="1" s="1"/>
  <c r="R512" i="1" s="1"/>
  <c r="S1093" i="1"/>
  <c r="Q1093" i="1" s="1"/>
  <c r="R1093" i="1" s="1"/>
  <c r="S88" i="1"/>
  <c r="Q88" i="1" s="1"/>
  <c r="R88" i="1" s="1"/>
  <c r="S311" i="1"/>
  <c r="Q311" i="1" s="1"/>
  <c r="R311" i="1" s="1"/>
  <c r="S489" i="1"/>
  <c r="Q489" i="1" s="1"/>
  <c r="R489" i="1" s="1"/>
  <c r="S610" i="1"/>
  <c r="Q610" i="1" s="1"/>
  <c r="R610" i="1" s="1"/>
  <c r="S823" i="1"/>
  <c r="Q823" i="1" s="1"/>
  <c r="R823" i="1" s="1"/>
  <c r="S2232" i="1"/>
  <c r="Q2232" i="1" s="1"/>
  <c r="R2232" i="1" s="1"/>
  <c r="S1166" i="1"/>
  <c r="Q1166" i="1" s="1"/>
  <c r="R1166" i="1" s="1"/>
  <c r="S1480" i="1"/>
  <c r="Q1480" i="1" s="1"/>
  <c r="R1480" i="1" s="1"/>
  <c r="S1840" i="1"/>
  <c r="Q1840" i="1" s="1"/>
  <c r="R1840" i="1" s="1"/>
  <c r="S34" i="1"/>
  <c r="Q34" i="1" s="1"/>
  <c r="R34" i="1" s="1"/>
  <c r="S1476" i="1"/>
  <c r="Q1476" i="1" s="1"/>
  <c r="R1476" i="1" s="1"/>
  <c r="S312" i="1"/>
  <c r="Q312" i="1" s="1"/>
  <c r="R312" i="1" s="1"/>
  <c r="S542" i="1"/>
  <c r="Q542" i="1" s="1"/>
  <c r="R542" i="1" s="1"/>
  <c r="S845" i="1"/>
  <c r="Q845" i="1" s="1"/>
  <c r="R845" i="1" s="1"/>
  <c r="S966" i="1"/>
  <c r="Q966" i="1" s="1"/>
  <c r="R966" i="1" s="1"/>
  <c r="S1396" i="1"/>
  <c r="Q1396" i="1" s="1"/>
  <c r="R1396" i="1" s="1"/>
  <c r="S1585" i="1"/>
  <c r="Q1585" i="1" s="1"/>
  <c r="R1585" i="1" s="1"/>
  <c r="S1985" i="1"/>
  <c r="Q1985" i="1" s="1"/>
  <c r="R1985" i="1" s="1"/>
  <c r="S2337" i="1"/>
  <c r="Q2337" i="1" s="1"/>
  <c r="R2337" i="1" s="1"/>
  <c r="S1624" i="1"/>
  <c r="Q1624" i="1" s="1"/>
  <c r="R1624" i="1" s="1"/>
  <c r="S216" i="1"/>
  <c r="Q216" i="1" s="1"/>
  <c r="R216" i="1" s="1"/>
  <c r="S427" i="1"/>
  <c r="Q427" i="1" s="1"/>
  <c r="R427" i="1" s="1"/>
  <c r="S612" i="1"/>
  <c r="Q612" i="1" s="1"/>
  <c r="R612" i="1" s="1"/>
  <c r="S29" i="1"/>
  <c r="Q29" i="1" s="1"/>
  <c r="R29" i="1" s="1"/>
  <c r="S1170" i="1"/>
  <c r="Q1170" i="1" s="1"/>
  <c r="R1170" i="1" s="1"/>
  <c r="S1587" i="1"/>
  <c r="Q1587" i="1" s="1"/>
  <c r="R1587" i="1" s="1"/>
  <c r="S2125" i="1"/>
  <c r="Q2125" i="1" s="1"/>
  <c r="R2125" i="1" s="1"/>
  <c r="S1910" i="1"/>
  <c r="Q1910" i="1" s="1"/>
  <c r="R1910" i="1" s="1"/>
  <c r="S274" i="1"/>
  <c r="Q274" i="1" s="1"/>
  <c r="R274" i="1" s="1"/>
  <c r="S565" i="1"/>
  <c r="Q565" i="1" s="1"/>
  <c r="R565" i="1" s="1"/>
  <c r="S1621" i="1"/>
  <c r="Q1621" i="1" s="1"/>
  <c r="R1621" i="1" s="1"/>
  <c r="S1171" i="1"/>
  <c r="Q1171" i="1" s="1"/>
  <c r="R1171" i="1" s="1"/>
  <c r="S1709" i="1"/>
  <c r="Q1709" i="1" s="1"/>
  <c r="R1709" i="1" s="1"/>
  <c r="S1851" i="1"/>
  <c r="Q1851" i="1" s="1"/>
  <c r="R1851" i="1" s="1"/>
  <c r="S2090" i="1"/>
  <c r="Q2090" i="1" s="1"/>
  <c r="R2090" i="1" s="1"/>
  <c r="S1648" i="1"/>
  <c r="Q1648" i="1" s="1"/>
  <c r="R1648" i="1" s="1"/>
  <c r="S275" i="1"/>
  <c r="Q275" i="1" s="1"/>
  <c r="R275" i="1" s="1"/>
  <c r="S566" i="1"/>
  <c r="Q566" i="1" s="1"/>
  <c r="R566" i="1" s="1"/>
  <c r="S1632" i="1"/>
  <c r="Q1632" i="1" s="1"/>
  <c r="R1632" i="1" s="1"/>
  <c r="S1086" i="1"/>
  <c r="Q1086" i="1" s="1"/>
  <c r="R1086" i="1" s="1"/>
  <c r="S1711" i="1"/>
  <c r="Q1711" i="1" s="1"/>
  <c r="R1711" i="1" s="1"/>
  <c r="S1852" i="1"/>
  <c r="Q1852" i="1" s="1"/>
  <c r="R1852" i="1" s="1"/>
  <c r="S252" i="1"/>
  <c r="Q252" i="1" s="1"/>
  <c r="R252" i="1" s="1"/>
  <c r="S1660" i="1"/>
  <c r="Q1660" i="1" s="1"/>
  <c r="R1660" i="1" s="1"/>
  <c r="S333" i="1"/>
  <c r="Q333" i="1" s="1"/>
  <c r="R333" i="1" s="1"/>
  <c r="S567" i="1"/>
  <c r="Q567" i="1" s="1"/>
  <c r="R567" i="1" s="1"/>
  <c r="S1743" i="1"/>
  <c r="Q1743" i="1" s="1"/>
  <c r="R1743" i="1" s="1"/>
  <c r="S1204" i="1"/>
  <c r="Q1204" i="1" s="1"/>
  <c r="R1204" i="1" s="1"/>
  <c r="S1745" i="1"/>
  <c r="Q1745" i="1" s="1"/>
  <c r="R1745" i="1" s="1"/>
  <c r="S41" i="1"/>
  <c r="Q41" i="1" s="1"/>
  <c r="R41" i="1" s="1"/>
  <c r="S195" i="1"/>
  <c r="Q195" i="1" s="1"/>
  <c r="R195" i="1" s="1"/>
  <c r="S278" i="1"/>
  <c r="Q278" i="1" s="1"/>
  <c r="R278" i="1" s="1"/>
  <c r="S568" i="1"/>
  <c r="Q568" i="1" s="1"/>
  <c r="R568" i="1" s="1"/>
  <c r="S1754" i="1"/>
  <c r="Q1754" i="1" s="1"/>
  <c r="R1754" i="1" s="1"/>
  <c r="S1090" i="1"/>
  <c r="Q1090" i="1" s="1"/>
  <c r="R1090" i="1" s="1"/>
  <c r="S1527" i="1"/>
  <c r="Q1527" i="1" s="1"/>
  <c r="R1527" i="1" s="1"/>
  <c r="S2274" i="1"/>
  <c r="Q2274" i="1" s="1"/>
  <c r="R2274" i="1" s="1"/>
  <c r="S1228" i="1"/>
  <c r="Q1228" i="1" s="1"/>
  <c r="R1228" i="1" s="1"/>
  <c r="S279" i="1"/>
  <c r="Q279" i="1" s="1"/>
  <c r="R279" i="1" s="1"/>
  <c r="S569" i="1"/>
  <c r="Q569" i="1" s="1"/>
  <c r="R569" i="1" s="1"/>
  <c r="S1765" i="1"/>
  <c r="Q1765" i="1" s="1"/>
  <c r="R1765" i="1" s="1"/>
  <c r="S999" i="1"/>
  <c r="Q999" i="1" s="1"/>
  <c r="R999" i="1" s="1"/>
  <c r="S1528" i="1"/>
  <c r="Q1528" i="1" s="1"/>
  <c r="R1528" i="1" s="1"/>
  <c r="S2008" i="1"/>
  <c r="Q2008" i="1" s="1"/>
  <c r="R2008" i="1" s="1"/>
  <c r="S621" i="1"/>
  <c r="Q621" i="1" s="1"/>
  <c r="R621" i="1" s="1"/>
  <c r="S1242" i="1"/>
  <c r="Q1242" i="1" s="1"/>
  <c r="R1242" i="1" s="1"/>
  <c r="S238" i="1"/>
  <c r="Q238" i="1" s="1"/>
  <c r="R238" i="1" s="1"/>
  <c r="S509" i="1"/>
  <c r="Q509" i="1" s="1"/>
  <c r="R509" i="1" s="1"/>
  <c r="S806" i="1"/>
  <c r="Q806" i="1" s="1"/>
  <c r="R806" i="1" s="1"/>
  <c r="S1000" i="1"/>
  <c r="Q1000" i="1" s="1"/>
  <c r="R1000" i="1" s="1"/>
  <c r="S1445" i="1"/>
  <c r="Q1445" i="1" s="1"/>
  <c r="R1445" i="1" s="1"/>
  <c r="S2299" i="1"/>
  <c r="Q2299" i="1" s="1"/>
  <c r="R2299" i="1" s="1"/>
  <c r="S732" i="1"/>
  <c r="Q732" i="1" s="1"/>
  <c r="R732" i="1" s="1"/>
  <c r="S191" i="1"/>
  <c r="Q191" i="1" s="1"/>
  <c r="R191" i="1" s="1"/>
  <c r="S459" i="1"/>
  <c r="Q459" i="1" s="1"/>
  <c r="R459" i="1" s="1"/>
  <c r="S809" i="1"/>
  <c r="Q809" i="1" s="1"/>
  <c r="R809" i="1" s="1"/>
  <c r="S1028" i="1"/>
  <c r="Q1028" i="1" s="1"/>
  <c r="R1028" i="1" s="1"/>
  <c r="S1446" i="1"/>
  <c r="Q1446" i="1" s="1"/>
  <c r="R1446" i="1" s="1"/>
  <c r="S2300" i="1"/>
  <c r="Q2300" i="1" s="1"/>
  <c r="R2300" i="1" s="1"/>
  <c r="S746" i="1"/>
  <c r="Q746" i="1" s="1"/>
  <c r="R746" i="1" s="1"/>
  <c r="S192" i="1"/>
  <c r="Q192" i="1" s="1"/>
  <c r="R192" i="1" s="1"/>
  <c r="S465" i="1"/>
  <c r="Q465" i="1" s="1"/>
  <c r="R465" i="1" s="1"/>
  <c r="S1120" i="1"/>
  <c r="Q1120" i="1" s="1"/>
  <c r="R1120" i="1" s="1"/>
  <c r="S1114" i="1"/>
  <c r="Q1114" i="1" s="1"/>
  <c r="R1114" i="1" s="1"/>
  <c r="S1911" i="1"/>
  <c r="Q1911" i="1" s="1"/>
  <c r="R1911" i="1" s="1"/>
  <c r="S1475" i="1"/>
  <c r="Q1475" i="1" s="1"/>
  <c r="R1475" i="1" s="1"/>
  <c r="S1869" i="1"/>
  <c r="Q1869" i="1" s="1"/>
  <c r="R1869" i="1" s="1"/>
  <c r="S298" i="1"/>
  <c r="Q298" i="1" s="1"/>
  <c r="R298" i="1" s="1"/>
  <c r="S592" i="1"/>
  <c r="Q592" i="1" s="1"/>
  <c r="R592" i="1" s="1"/>
  <c r="S1598" i="1"/>
  <c r="Q1598" i="1" s="1"/>
  <c r="R1598" i="1" s="1"/>
  <c r="S463" i="1"/>
  <c r="Q463" i="1" s="1"/>
  <c r="R463" i="1" s="1"/>
  <c r="S770" i="1"/>
  <c r="Q770" i="1" s="1"/>
  <c r="R770" i="1" s="1"/>
  <c r="S958" i="1"/>
  <c r="Q958" i="1" s="1"/>
  <c r="R958" i="1" s="1"/>
  <c r="S1414" i="1"/>
  <c r="Q1414" i="1" s="1"/>
  <c r="R1414" i="1" s="1"/>
  <c r="S1881" i="1"/>
  <c r="Q1881" i="1" s="1"/>
  <c r="R1881" i="1" s="1"/>
  <c r="S2240" i="1"/>
  <c r="Q2240" i="1" s="1"/>
  <c r="R2240" i="1" s="1"/>
  <c r="S194" i="1"/>
  <c r="Q194" i="1" s="1"/>
  <c r="R194" i="1" s="1"/>
  <c r="S249" i="1"/>
  <c r="Q249" i="1" s="1"/>
  <c r="R249" i="1" s="1"/>
  <c r="S299" i="1"/>
  <c r="Q299" i="1" s="1"/>
  <c r="R299" i="1" s="1"/>
  <c r="S358" i="1"/>
  <c r="Q358" i="1" s="1"/>
  <c r="R358" i="1" s="1"/>
  <c r="S402" i="1"/>
  <c r="Q402" i="1" s="1"/>
  <c r="R402" i="1" s="1"/>
  <c r="S467" i="1"/>
  <c r="Q467" i="1" s="1"/>
  <c r="R467" i="1" s="1"/>
  <c r="S532" i="1"/>
  <c r="Q532" i="1" s="1"/>
  <c r="R532" i="1" s="1"/>
  <c r="S593" i="1"/>
  <c r="Q593" i="1" s="1"/>
  <c r="R593" i="1" s="1"/>
  <c r="S651" i="1"/>
  <c r="Q651" i="1" s="1"/>
  <c r="R651" i="1" s="1"/>
  <c r="S730" i="1"/>
  <c r="Q730" i="1" s="1"/>
  <c r="R730" i="1" s="1"/>
  <c r="S817" i="1"/>
  <c r="Q817" i="1" s="1"/>
  <c r="R817" i="1" s="1"/>
  <c r="S1277" i="1"/>
  <c r="Q1277" i="1" s="1"/>
  <c r="R1277" i="1" s="1"/>
  <c r="S2109" i="1"/>
  <c r="Q2109" i="1" s="1"/>
  <c r="R2109" i="1" s="1"/>
  <c r="S573" i="1"/>
  <c r="Q573" i="1" s="1"/>
  <c r="R573" i="1" s="1"/>
  <c r="S920" i="1"/>
  <c r="Q920" i="1" s="1"/>
  <c r="R920" i="1" s="1"/>
  <c r="S1038" i="1"/>
  <c r="Q1038" i="1" s="1"/>
  <c r="R1038" i="1" s="1"/>
  <c r="S1157" i="1"/>
  <c r="Q1157" i="1" s="1"/>
  <c r="R1157" i="1" s="1"/>
  <c r="S1240" i="1"/>
  <c r="Q1240" i="1" s="1"/>
  <c r="R1240" i="1" s="1"/>
  <c r="S1337" i="1"/>
  <c r="Q1337" i="1" s="1"/>
  <c r="R1337" i="1" s="1"/>
  <c r="S1449" i="1"/>
  <c r="Q1449" i="1" s="1"/>
  <c r="R1449" i="1" s="1"/>
  <c r="S1568" i="1"/>
  <c r="Q1568" i="1" s="1"/>
  <c r="R1568" i="1" s="1"/>
  <c r="S1687" i="1"/>
  <c r="Q1687" i="1" s="1"/>
  <c r="R1687" i="1" s="1"/>
  <c r="S1785" i="1"/>
  <c r="Q1785" i="1" s="1"/>
  <c r="R1785" i="1" s="1"/>
  <c r="S1916" i="1"/>
  <c r="Q1916" i="1" s="1"/>
  <c r="R1916" i="1" s="1"/>
  <c r="S2059" i="1"/>
  <c r="Q2059" i="1" s="1"/>
  <c r="R2059" i="1" s="1"/>
  <c r="S2201" i="1"/>
  <c r="Q2201" i="1" s="1"/>
  <c r="R2201" i="1" s="1"/>
  <c r="S2314" i="1"/>
  <c r="Q2314" i="1" s="1"/>
  <c r="R2314" i="1" s="1"/>
  <c r="S120" i="1"/>
  <c r="Q120" i="1" s="1"/>
  <c r="R120" i="1" s="1"/>
  <c r="S2091" i="1"/>
  <c r="Q2091" i="1" s="1"/>
  <c r="R2091" i="1" s="1"/>
  <c r="S1463" i="1"/>
  <c r="Q1463" i="1" s="1"/>
  <c r="R1463" i="1" s="1"/>
  <c r="S213" i="1"/>
  <c r="Q213" i="1" s="1"/>
  <c r="R213" i="1" s="1"/>
  <c r="S365" i="1"/>
  <c r="Q365" i="1" s="1"/>
  <c r="R365" i="1" s="1"/>
  <c r="S537" i="1"/>
  <c r="Q537" i="1" s="1"/>
  <c r="R537" i="1" s="1"/>
  <c r="S764" i="1"/>
  <c r="Q764" i="1" s="1"/>
  <c r="R764" i="1" s="1"/>
  <c r="S2342" i="1"/>
  <c r="Q2342" i="1" s="1"/>
  <c r="R2342" i="1" s="1"/>
  <c r="S1049" i="1"/>
  <c r="Q1049" i="1" s="1"/>
  <c r="R1049" i="1" s="1"/>
  <c r="S1383" i="1"/>
  <c r="Q1383" i="1" s="1"/>
  <c r="R1383" i="1" s="1"/>
  <c r="S1700" i="1"/>
  <c r="Q1700" i="1" s="1"/>
  <c r="R1700" i="1" s="1"/>
  <c r="S2223" i="1"/>
  <c r="Q2223" i="1" s="1"/>
  <c r="R2223" i="1" s="1"/>
  <c r="S2214" i="1"/>
  <c r="Q2214" i="1" s="1"/>
  <c r="R2214" i="1" s="1"/>
  <c r="S1106" i="1"/>
  <c r="Q1106" i="1" s="1"/>
  <c r="R1106" i="1" s="1"/>
  <c r="S271" i="1"/>
  <c r="Q271" i="1" s="1"/>
  <c r="R271" i="1" s="1"/>
  <c r="S490" i="1"/>
  <c r="Q490" i="1" s="1"/>
  <c r="R490" i="1" s="1"/>
  <c r="S765" i="1"/>
  <c r="Q765" i="1" s="1"/>
  <c r="R765" i="1" s="1"/>
  <c r="S863" i="1"/>
  <c r="Q863" i="1" s="1"/>
  <c r="R863" i="1" s="1"/>
  <c r="S1280" i="1"/>
  <c r="Q1280" i="1" s="1"/>
  <c r="R1280" i="1" s="1"/>
  <c r="S1841" i="1"/>
  <c r="Q1841" i="1" s="1"/>
  <c r="R1841" i="1" s="1"/>
  <c r="S2224" i="1"/>
  <c r="Q2224" i="1" s="1"/>
  <c r="R2224" i="1" s="1"/>
  <c r="S1992" i="1"/>
  <c r="Q1992" i="1" s="1"/>
  <c r="R1992" i="1" s="1"/>
  <c r="S372" i="1"/>
  <c r="Q372" i="1" s="1"/>
  <c r="R372" i="1" s="1"/>
  <c r="S847" i="1"/>
  <c r="Q847" i="1" s="1"/>
  <c r="R847" i="1" s="1"/>
  <c r="S1850" i="1"/>
  <c r="Q1850" i="1" s="1"/>
  <c r="R1850" i="1" s="1"/>
  <c r="S1636" i="1"/>
  <c r="Q1636" i="1" s="1"/>
  <c r="R1636" i="1" s="1"/>
  <c r="S331" i="1"/>
  <c r="Q331" i="1" s="1"/>
  <c r="R331" i="1" s="1"/>
  <c r="S613" i="1"/>
  <c r="Q613" i="1" s="1"/>
  <c r="R613" i="1" s="1"/>
  <c r="S870" i="1"/>
  <c r="Q870" i="1" s="1"/>
  <c r="R870" i="1" s="1"/>
  <c r="S1505" i="1"/>
  <c r="Q1505" i="1" s="1"/>
  <c r="R1505" i="1" s="1"/>
  <c r="S37" i="1"/>
  <c r="Q37" i="1" s="1"/>
  <c r="R37" i="1" s="1"/>
  <c r="S253" i="1"/>
  <c r="Q253" i="1" s="1"/>
  <c r="R253" i="1" s="1"/>
  <c r="S2153" i="1"/>
  <c r="Q2153" i="1" s="1"/>
  <c r="R2153" i="1" s="1"/>
  <c r="S375" i="1"/>
  <c r="Q375" i="1" s="1"/>
  <c r="R375" i="1" s="1"/>
  <c r="S641" i="1"/>
  <c r="Q641" i="1" s="1"/>
  <c r="R641" i="1" s="1"/>
  <c r="S51" i="1"/>
  <c r="Q51" i="1" s="1"/>
  <c r="R51" i="1" s="1"/>
  <c r="S1202" i="1"/>
  <c r="Q1202" i="1" s="1"/>
  <c r="R1202" i="1" s="1"/>
  <c r="S1524" i="1"/>
  <c r="Q1524" i="1" s="1"/>
  <c r="R1524" i="1" s="1"/>
  <c r="S2144" i="1"/>
  <c r="Q2144" i="1" s="1"/>
  <c r="R2144" i="1" s="1"/>
  <c r="S1203" i="1"/>
  <c r="Q1203" i="1" s="1"/>
  <c r="R1203" i="1" s="1"/>
  <c r="S393" i="1"/>
  <c r="Q393" i="1" s="1"/>
  <c r="R393" i="1" s="1"/>
  <c r="S781" i="1"/>
  <c r="Q781" i="1" s="1"/>
  <c r="R781" i="1" s="1"/>
  <c r="S996" i="1"/>
  <c r="Q996" i="1" s="1"/>
  <c r="R996" i="1" s="1"/>
  <c r="S1625" i="1"/>
  <c r="Q1625" i="1" s="1"/>
  <c r="R1625" i="1" s="1"/>
  <c r="S2273" i="1"/>
  <c r="Q2273" i="1" s="1"/>
  <c r="R2273" i="1" s="1"/>
  <c r="S1215" i="1"/>
  <c r="Q1215" i="1" s="1"/>
  <c r="R1215" i="1" s="1"/>
  <c r="S221" i="1"/>
  <c r="Q221" i="1" s="1"/>
  <c r="R221" i="1" s="1"/>
  <c r="S394" i="1"/>
  <c r="Q394" i="1" s="1"/>
  <c r="R394" i="1" s="1"/>
  <c r="S723" i="1"/>
  <c r="Q723" i="1" s="1"/>
  <c r="R723" i="1" s="1"/>
  <c r="S881" i="1"/>
  <c r="Q881" i="1" s="1"/>
  <c r="R881" i="1" s="1"/>
  <c r="S1415" i="1"/>
  <c r="Q1415" i="1" s="1"/>
  <c r="R1415" i="1" s="1"/>
  <c r="S1859" i="1"/>
  <c r="Q1859" i="1" s="1"/>
  <c r="R1859" i="1" s="1"/>
  <c r="S499" i="1"/>
  <c r="Q499" i="1" s="1"/>
  <c r="R499" i="1" s="1"/>
  <c r="S1684" i="1"/>
  <c r="Q1684" i="1" s="1"/>
  <c r="R1684" i="1" s="1"/>
  <c r="S230" i="1"/>
  <c r="Q230" i="1" s="1"/>
  <c r="R230" i="1" s="1"/>
  <c r="S508" i="1"/>
  <c r="Q508" i="1" s="1"/>
  <c r="R508" i="1" s="1"/>
  <c r="S910" i="1"/>
  <c r="Q910" i="1" s="1"/>
  <c r="R910" i="1" s="1"/>
  <c r="S1213" i="1"/>
  <c r="Q1213" i="1" s="1"/>
  <c r="R1213" i="1" s="1"/>
  <c r="S1763" i="1"/>
  <c r="Q1763" i="1" s="1"/>
  <c r="R1763" i="1" s="1"/>
  <c r="S2156" i="1"/>
  <c r="Q2156" i="1" s="1"/>
  <c r="R2156" i="1" s="1"/>
  <c r="S720" i="1"/>
  <c r="Q720" i="1" s="1"/>
  <c r="R720" i="1" s="1"/>
  <c r="S280" i="1"/>
  <c r="Q280" i="1" s="1"/>
  <c r="R280" i="1" s="1"/>
  <c r="S645" i="1"/>
  <c r="Q645" i="1" s="1"/>
  <c r="R645" i="1" s="1"/>
  <c r="S916" i="1"/>
  <c r="Q916" i="1" s="1"/>
  <c r="R916" i="1" s="1"/>
  <c r="S1333" i="1"/>
  <c r="Q1333" i="1" s="1"/>
  <c r="R1333" i="1" s="1"/>
  <c r="S1764" i="1"/>
  <c r="Q1764" i="1" s="1"/>
  <c r="R1764" i="1" s="1"/>
  <c r="S2011" i="1"/>
  <c r="Q2011" i="1" s="1"/>
  <c r="R2011" i="1" s="1"/>
  <c r="S314" i="1"/>
  <c r="Q314" i="1" s="1"/>
  <c r="R314" i="1" s="1"/>
  <c r="S2215" i="1"/>
  <c r="Q2215" i="1" s="1"/>
  <c r="R2215" i="1" s="1"/>
  <c r="S337" i="1"/>
  <c r="Q337" i="1" s="1"/>
  <c r="R337" i="1" s="1"/>
  <c r="S647" i="1"/>
  <c r="Q647" i="1" s="1"/>
  <c r="R647" i="1" s="1"/>
  <c r="S528" i="1"/>
  <c r="Q528" i="1" s="1"/>
  <c r="R528" i="1" s="1"/>
  <c r="S1334" i="1"/>
  <c r="Q1334" i="1" s="1"/>
  <c r="R1334" i="1" s="1"/>
  <c r="S1766" i="1"/>
  <c r="Q1766" i="1" s="1"/>
  <c r="R1766" i="1" s="1"/>
  <c r="S2158" i="1"/>
  <c r="Q2158" i="1" s="1"/>
  <c r="R2158" i="1" s="1"/>
  <c r="S326" i="1"/>
  <c r="Q326" i="1" s="1"/>
  <c r="R326" i="1" s="1"/>
  <c r="S242" i="1"/>
  <c r="Q242" i="1" s="1"/>
  <c r="R242" i="1" s="1"/>
  <c r="S523" i="1"/>
  <c r="Q523" i="1" s="1"/>
  <c r="R523" i="1" s="1"/>
  <c r="S810" i="1"/>
  <c r="Q810" i="1" s="1"/>
  <c r="R810" i="1" s="1"/>
  <c r="S1029" i="1"/>
  <c r="Q1029" i="1" s="1"/>
  <c r="R1029" i="1" s="1"/>
  <c r="S2164" i="1"/>
  <c r="Q2164" i="1" s="1"/>
  <c r="R2164" i="1" s="1"/>
  <c r="S758" i="1"/>
  <c r="Q758" i="1" s="1"/>
  <c r="R758" i="1" s="1"/>
  <c r="S1720" i="1"/>
  <c r="Q1720" i="1" s="1"/>
  <c r="R1720" i="1" s="1"/>
  <c r="S1930" i="1"/>
  <c r="Q1930" i="1" s="1"/>
  <c r="R1930" i="1" s="1"/>
  <c r="S196" i="1"/>
  <c r="Q196" i="1" s="1"/>
  <c r="R196" i="1" s="1"/>
  <c r="S250" i="1"/>
  <c r="Q250" i="1" s="1"/>
  <c r="R250" i="1" s="1"/>
  <c r="S300" i="1"/>
  <c r="Q300" i="1" s="1"/>
  <c r="R300" i="1" s="1"/>
  <c r="S359" i="1"/>
  <c r="Q359" i="1" s="1"/>
  <c r="R359" i="1" s="1"/>
  <c r="S404" i="1"/>
  <c r="Q404" i="1" s="1"/>
  <c r="R404" i="1" s="1"/>
  <c r="S468" i="1"/>
  <c r="Q468" i="1" s="1"/>
  <c r="R468" i="1" s="1"/>
  <c r="S533" i="1"/>
  <c r="Q533" i="1" s="1"/>
  <c r="R533" i="1" s="1"/>
  <c r="S600" i="1"/>
  <c r="Q600" i="1" s="1"/>
  <c r="R600" i="1" s="1"/>
  <c r="S679" i="1"/>
  <c r="Q679" i="1" s="1"/>
  <c r="R679" i="1" s="1"/>
  <c r="S738" i="1"/>
  <c r="Q738" i="1" s="1"/>
  <c r="R738" i="1" s="1"/>
  <c r="S819" i="1"/>
  <c r="Q819" i="1" s="1"/>
  <c r="R819" i="1" s="1"/>
  <c r="S1310" i="1"/>
  <c r="Q1310" i="1" s="1"/>
  <c r="R1310" i="1" s="1"/>
  <c r="S2120" i="1"/>
  <c r="Q2120" i="1" s="1"/>
  <c r="R2120" i="1" s="1"/>
  <c r="S751" i="1"/>
  <c r="Q751" i="1" s="1"/>
  <c r="R751" i="1" s="1"/>
  <c r="S923" i="1"/>
  <c r="Q923" i="1" s="1"/>
  <c r="R923" i="1" s="1"/>
  <c r="S1046" i="1"/>
  <c r="Q1046" i="1" s="1"/>
  <c r="R1046" i="1" s="1"/>
  <c r="S1162" i="1"/>
  <c r="Q1162" i="1" s="1"/>
  <c r="R1162" i="1" s="1"/>
  <c r="S1257" i="1"/>
  <c r="Q1257" i="1" s="1"/>
  <c r="R1257" i="1" s="1"/>
  <c r="S1359" i="1"/>
  <c r="Q1359" i="1" s="1"/>
  <c r="R1359" i="1" s="1"/>
  <c r="S1457" i="1"/>
  <c r="Q1457" i="1" s="1"/>
  <c r="R1457" i="1" s="1"/>
  <c r="S1569" i="1"/>
  <c r="Q1569" i="1" s="1"/>
  <c r="R1569" i="1" s="1"/>
  <c r="S1694" i="1"/>
  <c r="Q1694" i="1" s="1"/>
  <c r="R1694" i="1" s="1"/>
  <c r="S1803" i="1"/>
  <c r="Q1803" i="1" s="1"/>
  <c r="R1803" i="1" s="1"/>
  <c r="S1939" i="1"/>
  <c r="Q1939" i="1" s="1"/>
  <c r="R1939" i="1" s="1"/>
  <c r="S2060" i="1"/>
  <c r="Q2060" i="1" s="1"/>
  <c r="R2060" i="1" s="1"/>
  <c r="S2203" i="1"/>
  <c r="Q2203" i="1" s="1"/>
  <c r="R2203" i="1" s="1"/>
  <c r="S14" i="1"/>
  <c r="Q14" i="1" s="1"/>
  <c r="R14" i="1" s="1"/>
  <c r="S169" i="1"/>
  <c r="Q169" i="1" s="1"/>
  <c r="S859" i="1"/>
  <c r="Q859" i="1" s="1"/>
  <c r="R859" i="1" s="1"/>
  <c r="S149" i="1"/>
  <c r="Q149" i="1" s="1"/>
  <c r="R149" i="1" s="1"/>
  <c r="S131" i="1"/>
  <c r="Q131" i="1" s="1"/>
  <c r="R131" i="1" s="1"/>
  <c r="S110" i="1"/>
  <c r="Q110" i="1" s="1"/>
  <c r="R110" i="1" s="1"/>
  <c r="S91" i="1"/>
  <c r="Q91" i="1" s="1"/>
  <c r="R91" i="1" s="1"/>
  <c r="S71" i="1"/>
  <c r="Q71" i="1" s="1"/>
  <c r="R71" i="1" s="1"/>
  <c r="S53" i="1"/>
  <c r="Q53" i="1" s="1"/>
  <c r="R53" i="1" s="1"/>
  <c r="S33" i="1"/>
  <c r="Q33" i="1" s="1"/>
  <c r="R33" i="1" s="1"/>
  <c r="S13" i="1"/>
  <c r="Q13" i="1" s="1"/>
  <c r="R13" i="1" s="1"/>
  <c r="S2328" i="1"/>
  <c r="Q2328" i="1" s="1"/>
  <c r="R2328" i="1" s="1"/>
  <c r="S2308" i="1"/>
  <c r="Q2308" i="1" s="1"/>
  <c r="R2308" i="1" s="1"/>
  <c r="S2290" i="1"/>
  <c r="Q2290" i="1" s="1"/>
  <c r="R2290" i="1" s="1"/>
  <c r="S2270" i="1"/>
  <c r="Q2270" i="1" s="1"/>
  <c r="R2270" i="1" s="1"/>
  <c r="S2250" i="1"/>
  <c r="Q2250" i="1" s="1"/>
  <c r="R2250" i="1" s="1"/>
  <c r="S2230" i="1"/>
  <c r="Q2230" i="1" s="1"/>
  <c r="R2230" i="1" s="1"/>
  <c r="S2210" i="1"/>
  <c r="Q2210" i="1" s="1"/>
  <c r="R2210" i="1" s="1"/>
  <c r="S2191" i="1"/>
  <c r="Q2191" i="1" s="1"/>
  <c r="R2191" i="1" s="1"/>
  <c r="S2171" i="1"/>
  <c r="Q2171" i="1" s="1"/>
  <c r="R2171" i="1" s="1"/>
  <c r="S2151" i="1"/>
  <c r="Q2151" i="1" s="1"/>
  <c r="R2151" i="1" s="1"/>
  <c r="S2134" i="1"/>
  <c r="Q2134" i="1" s="1"/>
  <c r="R2134" i="1" s="1"/>
  <c r="S2113" i="1"/>
  <c r="Q2113" i="1" s="1"/>
  <c r="R2113" i="1" s="1"/>
  <c r="S2094" i="1"/>
  <c r="Q2094" i="1" s="1"/>
  <c r="R2094" i="1" s="1"/>
  <c r="S2072" i="1"/>
  <c r="Q2072" i="1" s="1"/>
  <c r="R2072" i="1" s="1"/>
  <c r="S2052" i="1"/>
  <c r="Q2052" i="1" s="1"/>
  <c r="R2052" i="1" s="1"/>
  <c r="S2034" i="1"/>
  <c r="Q2034" i="1" s="1"/>
  <c r="R2034" i="1" s="1"/>
  <c r="S2014" i="1"/>
  <c r="Q2014" i="1" s="1"/>
  <c r="R2014" i="1" s="1"/>
  <c r="S1994" i="1"/>
  <c r="Q1994" i="1" s="1"/>
  <c r="R1994" i="1" s="1"/>
  <c r="S1974" i="1"/>
  <c r="Q1974" i="1" s="1"/>
  <c r="R1974" i="1" s="1"/>
  <c r="S1953" i="1"/>
  <c r="Q1953" i="1" s="1"/>
  <c r="R1953" i="1" s="1"/>
  <c r="S1935" i="1"/>
  <c r="Q1935" i="1" s="1"/>
  <c r="R1935" i="1" s="1"/>
  <c r="S1915" i="1"/>
  <c r="Q1915" i="1" s="1"/>
  <c r="R1915" i="1" s="1"/>
  <c r="S1895" i="1"/>
  <c r="Q1895" i="1" s="1"/>
  <c r="R1895" i="1" s="1"/>
  <c r="S1875" i="1"/>
  <c r="Q1875" i="1" s="1"/>
  <c r="R1875" i="1" s="1"/>
  <c r="S1856" i="1"/>
  <c r="Q1856" i="1" s="1"/>
  <c r="R1856" i="1" s="1"/>
  <c r="S1836" i="1"/>
  <c r="Q1836" i="1" s="1"/>
  <c r="R1836" i="1" s="1"/>
  <c r="S1816" i="1"/>
  <c r="Q1816" i="1" s="1"/>
  <c r="R1816" i="1" s="1"/>
  <c r="S1797" i="1"/>
  <c r="Q1797" i="1" s="1"/>
  <c r="R1797" i="1" s="1"/>
  <c r="S1777" i="1"/>
  <c r="Q1777" i="1" s="1"/>
  <c r="R1777" i="1" s="1"/>
  <c r="S1757" i="1"/>
  <c r="Q1757" i="1" s="1"/>
  <c r="R1757" i="1" s="1"/>
  <c r="S1738" i="1"/>
  <c r="Q1738" i="1" s="1"/>
  <c r="R1738" i="1" s="1"/>
  <c r="S1717" i="1"/>
  <c r="Q1717" i="1" s="1"/>
  <c r="R1717" i="1" s="1"/>
  <c r="S1698" i="1"/>
  <c r="Q1698" i="1" s="1"/>
  <c r="R1698" i="1" s="1"/>
  <c r="S1679" i="1"/>
  <c r="Q1679" i="1" s="1"/>
  <c r="R1679" i="1" s="1"/>
  <c r="S1659" i="1"/>
  <c r="Q1659" i="1" s="1"/>
  <c r="R1659" i="1" s="1"/>
  <c r="S1640" i="1"/>
  <c r="Q1640" i="1" s="1"/>
  <c r="R1640" i="1" s="1"/>
  <c r="S1620" i="1"/>
  <c r="Q1620" i="1" s="1"/>
  <c r="R1620" i="1" s="1"/>
  <c r="S1603" i="1"/>
  <c r="Q1603" i="1" s="1"/>
  <c r="R1603" i="1" s="1"/>
  <c r="S1582" i="1"/>
  <c r="Q1582" i="1" s="1"/>
  <c r="R1582" i="1" s="1"/>
  <c r="S1562" i="1"/>
  <c r="Q1562" i="1" s="1"/>
  <c r="R1562" i="1" s="1"/>
  <c r="S1542" i="1"/>
  <c r="Q1542" i="1" s="1"/>
  <c r="R1542" i="1" s="1"/>
  <c r="S1523" i="1"/>
  <c r="Q1523" i="1" s="1"/>
  <c r="R1523" i="1" s="1"/>
  <c r="S1504" i="1"/>
  <c r="Q1504" i="1" s="1"/>
  <c r="R1504" i="1" s="1"/>
  <c r="S1484" i="1"/>
  <c r="Q1484" i="1" s="1"/>
  <c r="R1484" i="1" s="1"/>
  <c r="S1464" i="1"/>
  <c r="Q1464" i="1" s="1"/>
  <c r="R1464" i="1" s="1"/>
  <c r="S1444" i="1"/>
  <c r="Q1444" i="1" s="1"/>
  <c r="R1444" i="1" s="1"/>
  <c r="S1424" i="1"/>
  <c r="Q1424" i="1" s="1"/>
  <c r="R1424" i="1" s="1"/>
  <c r="S1405" i="1"/>
  <c r="Q1405" i="1" s="1"/>
  <c r="R1405" i="1" s="1"/>
  <c r="S1385" i="1"/>
  <c r="Q1385" i="1" s="1"/>
  <c r="R1385" i="1" s="1"/>
  <c r="S1367" i="1"/>
  <c r="Q1367" i="1" s="1"/>
  <c r="R1367" i="1" s="1"/>
  <c r="S1346" i="1"/>
  <c r="Q1346" i="1" s="1"/>
  <c r="R1346" i="1" s="1"/>
  <c r="S1325" i="1"/>
  <c r="Q1325" i="1" s="1"/>
  <c r="R1325" i="1" s="1"/>
  <c r="S1306" i="1"/>
  <c r="Q1306" i="1" s="1"/>
  <c r="R1306" i="1" s="1"/>
  <c r="S1286" i="1"/>
  <c r="Q1286" i="1" s="1"/>
  <c r="R1286" i="1" s="1"/>
  <c r="S1268" i="1"/>
  <c r="Q1268" i="1" s="1"/>
  <c r="R1268" i="1" s="1"/>
  <c r="S1248" i="1"/>
  <c r="Q1248" i="1" s="1"/>
  <c r="R1248" i="1" s="1"/>
  <c r="S1225" i="1"/>
  <c r="Q1225" i="1" s="1"/>
  <c r="R1225" i="1" s="1"/>
  <c r="S1206" i="1"/>
  <c r="Q1206" i="1" s="1"/>
  <c r="R1206" i="1" s="1"/>
  <c r="S1186" i="1"/>
  <c r="Q1186" i="1" s="1"/>
  <c r="R1186" i="1" s="1"/>
  <c r="S1169" i="1"/>
  <c r="Q1169" i="1" s="1"/>
  <c r="R1169" i="1" s="1"/>
  <c r="S1149" i="1"/>
  <c r="Q1149" i="1" s="1"/>
  <c r="R1149" i="1" s="1"/>
  <c r="S1129" i="1"/>
  <c r="Q1129" i="1" s="1"/>
  <c r="R1129" i="1" s="1"/>
  <c r="S1110" i="1"/>
  <c r="Q1110" i="1" s="1"/>
  <c r="R1110" i="1" s="1"/>
  <c r="S1089" i="1"/>
  <c r="Q1089" i="1" s="1"/>
  <c r="R1089" i="1" s="1"/>
  <c r="S1070" i="1"/>
  <c r="Q1070" i="1" s="1"/>
  <c r="R1070" i="1" s="1"/>
  <c r="S1050" i="1"/>
  <c r="Q1050" i="1" s="1"/>
  <c r="R1050" i="1" s="1"/>
  <c r="S1030" i="1"/>
  <c r="Q1030" i="1" s="1"/>
  <c r="R1030" i="1" s="1"/>
  <c r="S1012" i="1"/>
  <c r="Q1012" i="1" s="1"/>
  <c r="R1012" i="1" s="1"/>
  <c r="S991" i="1"/>
  <c r="Q991" i="1" s="1"/>
  <c r="R991" i="1" s="1"/>
  <c r="S971" i="1"/>
  <c r="Q971" i="1" s="1"/>
  <c r="R971" i="1" s="1"/>
  <c r="S951" i="1"/>
  <c r="Q951" i="1" s="1"/>
  <c r="R951" i="1" s="1"/>
  <c r="S931" i="1"/>
  <c r="Q931" i="1" s="1"/>
  <c r="R931" i="1" s="1"/>
  <c r="S913" i="1"/>
  <c r="Q913" i="1" s="1"/>
  <c r="R913" i="1" s="1"/>
  <c r="S893" i="1"/>
  <c r="Q893" i="1" s="1"/>
  <c r="R893" i="1" s="1"/>
  <c r="S874" i="1"/>
  <c r="Q874" i="1" s="1"/>
  <c r="R874" i="1" s="1"/>
  <c r="S2121" i="1"/>
  <c r="Q2121" i="1" s="1"/>
  <c r="R2121" i="1" s="1"/>
  <c r="S168" i="1"/>
  <c r="Q168" i="1" s="1"/>
  <c r="R168" i="1" s="1"/>
  <c r="S148" i="1"/>
  <c r="Q148" i="1" s="1"/>
  <c r="R148" i="1" s="1"/>
  <c r="S130" i="1"/>
  <c r="Q130" i="1" s="1"/>
  <c r="R130" i="1" s="1"/>
  <c r="S109" i="1"/>
  <c r="Q109" i="1" s="1"/>
  <c r="R109" i="1" s="1"/>
  <c r="S90" i="1"/>
  <c r="Q90" i="1" s="1"/>
  <c r="R90" i="1" s="1"/>
  <c r="S70" i="1"/>
  <c r="Q70" i="1" s="1"/>
  <c r="R70" i="1" s="1"/>
  <c r="S50" i="1"/>
  <c r="Q50" i="1" s="1"/>
  <c r="R50" i="1" s="1"/>
  <c r="S32" i="1"/>
  <c r="Q32" i="1" s="1"/>
  <c r="R32" i="1" s="1"/>
  <c r="S12" i="1"/>
  <c r="Q12" i="1" s="1"/>
  <c r="R12" i="1" s="1"/>
  <c r="S2327" i="1"/>
  <c r="Q2327" i="1" s="1"/>
  <c r="R2327" i="1" s="1"/>
  <c r="S2307" i="1"/>
  <c r="Q2307" i="1" s="1"/>
  <c r="R2307" i="1" s="1"/>
  <c r="S2288" i="1"/>
  <c r="Q2288" i="1" s="1"/>
  <c r="R2288" i="1" s="1"/>
  <c r="S2269" i="1"/>
  <c r="Q2269" i="1" s="1"/>
  <c r="R2269" i="1" s="1"/>
  <c r="S2249" i="1"/>
  <c r="Q2249" i="1" s="1"/>
  <c r="R2249" i="1" s="1"/>
  <c r="S2229" i="1"/>
  <c r="Q2229" i="1" s="1"/>
  <c r="R2229" i="1" s="1"/>
  <c r="S2208" i="1"/>
  <c r="Q2208" i="1" s="1"/>
  <c r="R2208" i="1" s="1"/>
  <c r="S2189" i="1"/>
  <c r="Q2189" i="1" s="1"/>
  <c r="R2189" i="1" s="1"/>
  <c r="S2170" i="1"/>
  <c r="Q2170" i="1" s="1"/>
  <c r="R2170" i="1" s="1"/>
  <c r="S2150" i="1"/>
  <c r="Q2150" i="1" s="1"/>
  <c r="R2150" i="1" s="1"/>
  <c r="S2133" i="1"/>
  <c r="Q2133" i="1" s="1"/>
  <c r="R2133" i="1" s="1"/>
  <c r="S2112" i="1"/>
  <c r="Q2112" i="1" s="1"/>
  <c r="R2112" i="1" s="1"/>
  <c r="S2093" i="1"/>
  <c r="Q2093" i="1" s="1"/>
  <c r="R2093" i="1" s="1"/>
  <c r="S2071" i="1"/>
  <c r="Q2071" i="1" s="1"/>
  <c r="R2071" i="1" s="1"/>
  <c r="S2051" i="1"/>
  <c r="Q2051" i="1" s="1"/>
  <c r="R2051" i="1" s="1"/>
  <c r="S2033" i="1"/>
  <c r="Q2033" i="1" s="1"/>
  <c r="R2033" i="1" s="1"/>
  <c r="S2013" i="1"/>
  <c r="Q2013" i="1" s="1"/>
  <c r="R2013" i="1" s="1"/>
  <c r="S1993" i="1"/>
  <c r="Q1993" i="1" s="1"/>
  <c r="R1993" i="1" s="1"/>
  <c r="S1973" i="1"/>
  <c r="Q1973" i="1" s="1"/>
  <c r="R1973" i="1" s="1"/>
  <c r="S1952" i="1"/>
  <c r="Q1952" i="1" s="1"/>
  <c r="R1952" i="1" s="1"/>
  <c r="S1934" i="1"/>
  <c r="Q1934" i="1" s="1"/>
  <c r="R1934" i="1" s="1"/>
  <c r="S1914" i="1"/>
  <c r="Q1914" i="1" s="1"/>
  <c r="R1914" i="1" s="1"/>
  <c r="S1894" i="1"/>
  <c r="Q1894" i="1" s="1"/>
  <c r="R1894" i="1" s="1"/>
  <c r="S1874" i="1"/>
  <c r="Q1874" i="1" s="1"/>
  <c r="R1874" i="1" s="1"/>
  <c r="S1855" i="1"/>
  <c r="Q1855" i="1" s="1"/>
  <c r="R1855" i="1" s="1"/>
  <c r="S1835" i="1"/>
  <c r="Q1835" i="1" s="1"/>
  <c r="R1835" i="1" s="1"/>
  <c r="S1815" i="1"/>
  <c r="Q1815" i="1" s="1"/>
  <c r="R1815" i="1" s="1"/>
  <c r="S1796" i="1"/>
  <c r="Q1796" i="1" s="1"/>
  <c r="R1796" i="1" s="1"/>
  <c r="S1775" i="1"/>
  <c r="Q1775" i="1" s="1"/>
  <c r="R1775" i="1" s="1"/>
  <c r="S1756" i="1"/>
  <c r="Q1756" i="1" s="1"/>
  <c r="R1756" i="1" s="1"/>
  <c r="S1737" i="1"/>
  <c r="Q1737" i="1" s="1"/>
  <c r="R1737" i="1" s="1"/>
  <c r="S1716" i="1"/>
  <c r="Q1716" i="1" s="1"/>
  <c r="R1716" i="1" s="1"/>
  <c r="S167" i="1"/>
  <c r="Q167" i="1" s="1"/>
  <c r="R167" i="1" s="1"/>
  <c r="S147" i="1"/>
  <c r="Q147" i="1" s="1"/>
  <c r="R147" i="1" s="1"/>
  <c r="S128" i="1"/>
  <c r="Q128" i="1" s="1"/>
  <c r="R128" i="1" s="1"/>
  <c r="S108" i="1"/>
  <c r="Q108" i="1" s="1"/>
  <c r="R108" i="1" s="1"/>
  <c r="S89" i="1"/>
  <c r="Q89" i="1" s="1"/>
  <c r="R89" i="1" s="1"/>
  <c r="S69" i="1"/>
  <c r="Q69" i="1" s="1"/>
  <c r="R69" i="1" s="1"/>
  <c r="S49" i="1"/>
  <c r="Q49" i="1" s="1"/>
  <c r="R49" i="1" s="1"/>
  <c r="S31" i="1"/>
  <c r="Q31" i="1" s="1"/>
  <c r="R31" i="1" s="1"/>
  <c r="S11" i="1"/>
  <c r="Q11" i="1" s="1"/>
  <c r="R11" i="1" s="1"/>
  <c r="S2326" i="1"/>
  <c r="Q2326" i="1" s="1"/>
  <c r="R2326" i="1" s="1"/>
  <c r="S2306" i="1"/>
  <c r="Q2306" i="1" s="1"/>
  <c r="R2306" i="1" s="1"/>
  <c r="S2286" i="1"/>
  <c r="Q2286" i="1" s="1"/>
  <c r="R2286" i="1" s="1"/>
  <c r="S2268" i="1"/>
  <c r="Q2268" i="1" s="1"/>
  <c r="R2268" i="1" s="1"/>
  <c r="S2248" i="1"/>
  <c r="Q2248" i="1" s="1"/>
  <c r="R2248" i="1" s="1"/>
  <c r="S2228" i="1"/>
  <c r="Q2228" i="1" s="1"/>
  <c r="R2228" i="1" s="1"/>
  <c r="S2207" i="1"/>
  <c r="Q2207" i="1" s="1"/>
  <c r="R2207" i="1" s="1"/>
  <c r="S2188" i="1"/>
  <c r="Q2188" i="1" s="1"/>
  <c r="R2188" i="1" s="1"/>
  <c r="S2169" i="1"/>
  <c r="Q2169" i="1" s="1"/>
  <c r="R2169" i="1" s="1"/>
  <c r="S2149" i="1"/>
  <c r="Q2149" i="1" s="1"/>
  <c r="R2149" i="1" s="1"/>
  <c r="S2131" i="1"/>
  <c r="Q2131" i="1" s="1"/>
  <c r="R2131" i="1" s="1"/>
  <c r="S2111" i="1"/>
  <c r="Q2111" i="1" s="1"/>
  <c r="R2111" i="1" s="1"/>
  <c r="S2089" i="1"/>
  <c r="Q2089" i="1" s="1"/>
  <c r="R2089" i="1" s="1"/>
  <c r="S2070" i="1"/>
  <c r="Q2070" i="1" s="1"/>
  <c r="R2070" i="1" s="1"/>
  <c r="S2050" i="1"/>
  <c r="Q2050" i="1" s="1"/>
  <c r="R2050" i="1" s="1"/>
  <c r="S2031" i="1"/>
  <c r="Q2031" i="1" s="1"/>
  <c r="R2031" i="1" s="1"/>
  <c r="S2012" i="1"/>
  <c r="Q2012" i="1" s="1"/>
  <c r="R2012" i="1" s="1"/>
  <c r="S1991" i="1"/>
  <c r="Q1991" i="1" s="1"/>
  <c r="R1991" i="1" s="1"/>
  <c r="S1972" i="1"/>
  <c r="Q1972" i="1" s="1"/>
  <c r="R1972" i="1" s="1"/>
  <c r="S1951" i="1"/>
  <c r="Q1951" i="1" s="1"/>
  <c r="R1951" i="1" s="1"/>
  <c r="S1933" i="1"/>
  <c r="Q1933" i="1" s="1"/>
  <c r="R1933" i="1" s="1"/>
  <c r="S1913" i="1"/>
  <c r="Q1913" i="1" s="1"/>
  <c r="R1913" i="1" s="1"/>
  <c r="S1892" i="1"/>
  <c r="Q1892" i="1" s="1"/>
  <c r="R1892" i="1" s="1"/>
  <c r="S1873" i="1"/>
  <c r="Q1873" i="1" s="1"/>
  <c r="R1873" i="1" s="1"/>
  <c r="S1853" i="1"/>
  <c r="Q1853" i="1" s="1"/>
  <c r="R1853" i="1" s="1"/>
  <c r="S1834" i="1"/>
  <c r="Q1834" i="1" s="1"/>
  <c r="R1834" i="1" s="1"/>
  <c r="S1814" i="1"/>
  <c r="Q1814" i="1" s="1"/>
  <c r="R1814" i="1" s="1"/>
  <c r="S1794" i="1"/>
  <c r="Q1794" i="1" s="1"/>
  <c r="R1794" i="1" s="1"/>
  <c r="S1774" i="1"/>
  <c r="Q1774" i="1" s="1"/>
  <c r="R1774" i="1" s="1"/>
  <c r="S1755" i="1"/>
  <c r="Q1755" i="1" s="1"/>
  <c r="R1755" i="1" s="1"/>
  <c r="S1736" i="1"/>
  <c r="Q1736" i="1" s="1"/>
  <c r="R1736" i="1" s="1"/>
  <c r="S166" i="1"/>
  <c r="Q166" i="1" s="1"/>
  <c r="R166" i="1" s="1"/>
  <c r="S143" i="1"/>
  <c r="Q143" i="1" s="1"/>
  <c r="R143" i="1" s="1"/>
  <c r="S119" i="1"/>
  <c r="Q119" i="1" s="1"/>
  <c r="R119" i="1" s="1"/>
  <c r="S96" i="1"/>
  <c r="Q96" i="1" s="1"/>
  <c r="R96" i="1" s="1"/>
  <c r="S72" i="1"/>
  <c r="Q72" i="1" s="1"/>
  <c r="R72" i="1" s="1"/>
  <c r="S46" i="1"/>
  <c r="Q46" i="1" s="1"/>
  <c r="R46" i="1" s="1"/>
  <c r="S23" i="1"/>
  <c r="Q23" i="1" s="1"/>
  <c r="R23" i="1" s="1"/>
  <c r="S2334" i="1"/>
  <c r="Q2334" i="1" s="1"/>
  <c r="R2334" i="1" s="1"/>
  <c r="S2311" i="1"/>
  <c r="Q2311" i="1" s="1"/>
  <c r="R2311" i="1" s="1"/>
  <c r="S2284" i="1"/>
  <c r="Q2284" i="1" s="1"/>
  <c r="R2284" i="1" s="1"/>
  <c r="S2261" i="1"/>
  <c r="Q2261" i="1" s="1"/>
  <c r="R2261" i="1" s="1"/>
  <c r="S2238" i="1"/>
  <c r="Q2238" i="1" s="1"/>
  <c r="R2238" i="1" s="1"/>
  <c r="S2213" i="1"/>
  <c r="Q2213" i="1" s="1"/>
  <c r="R2213" i="1" s="1"/>
  <c r="S2186" i="1"/>
  <c r="Q2186" i="1" s="1"/>
  <c r="R2186" i="1" s="1"/>
  <c r="S2163" i="1"/>
  <c r="Q2163" i="1" s="1"/>
  <c r="R2163" i="1" s="1"/>
  <c r="S2142" i="1"/>
  <c r="Q2142" i="1" s="1"/>
  <c r="R2142" i="1" s="1"/>
  <c r="S2118" i="1"/>
  <c r="Q2118" i="1" s="1"/>
  <c r="R2118" i="1" s="1"/>
  <c r="S2095" i="1"/>
  <c r="Q2095" i="1" s="1"/>
  <c r="R2095" i="1" s="1"/>
  <c r="S2067" i="1"/>
  <c r="Q2067" i="1" s="1"/>
  <c r="R2067" i="1" s="1"/>
  <c r="S2044" i="1"/>
  <c r="Q2044" i="1" s="1"/>
  <c r="R2044" i="1" s="1"/>
  <c r="S2020" i="1"/>
  <c r="Q2020" i="1" s="1"/>
  <c r="R2020" i="1" s="1"/>
  <c r="S1996" i="1"/>
  <c r="Q1996" i="1" s="1"/>
  <c r="R1996" i="1" s="1"/>
  <c r="S1970" i="1"/>
  <c r="Q1970" i="1" s="1"/>
  <c r="R1970" i="1" s="1"/>
  <c r="S1946" i="1"/>
  <c r="Q1946" i="1" s="1"/>
  <c r="R1946" i="1" s="1"/>
  <c r="S1923" i="1"/>
  <c r="Q1923" i="1" s="1"/>
  <c r="R1923" i="1" s="1"/>
  <c r="S1900" i="1"/>
  <c r="Q1900" i="1" s="1"/>
  <c r="R1900" i="1" s="1"/>
  <c r="S1872" i="1"/>
  <c r="Q1872" i="1" s="1"/>
  <c r="R1872" i="1" s="1"/>
  <c r="S1849" i="1"/>
  <c r="Q1849" i="1" s="1"/>
  <c r="R1849" i="1" s="1"/>
  <c r="S1825" i="1"/>
  <c r="Q1825" i="1" s="1"/>
  <c r="R1825" i="1" s="1"/>
  <c r="S1802" i="1"/>
  <c r="Q1802" i="1" s="1"/>
  <c r="R1802" i="1" s="1"/>
  <c r="S1778" i="1"/>
  <c r="Q1778" i="1" s="1"/>
  <c r="R1778" i="1" s="1"/>
  <c r="S1751" i="1"/>
  <c r="Q1751" i="1" s="1"/>
  <c r="R1751" i="1" s="1"/>
  <c r="S1728" i="1"/>
  <c r="Q1728" i="1" s="1"/>
  <c r="R1728" i="1" s="1"/>
  <c r="S1705" i="1"/>
  <c r="Q1705" i="1" s="1"/>
  <c r="R1705" i="1" s="1"/>
  <c r="S1685" i="1"/>
  <c r="Q1685" i="1" s="1"/>
  <c r="R1685" i="1" s="1"/>
  <c r="S1664" i="1"/>
  <c r="Q1664" i="1" s="1"/>
  <c r="R1664" i="1" s="1"/>
  <c r="S1644" i="1"/>
  <c r="Q1644" i="1" s="1"/>
  <c r="R1644" i="1" s="1"/>
  <c r="S1623" i="1"/>
  <c r="Q1623" i="1" s="1"/>
  <c r="R1623" i="1" s="1"/>
  <c r="S1604" i="1"/>
  <c r="Q1604" i="1" s="1"/>
  <c r="R1604" i="1" s="1"/>
  <c r="S1581" i="1"/>
  <c r="Q1581" i="1" s="1"/>
  <c r="R1581" i="1" s="1"/>
  <c r="S1559" i="1"/>
  <c r="Q1559" i="1" s="1"/>
  <c r="R1559" i="1" s="1"/>
  <c r="S1539" i="1"/>
  <c r="Q1539" i="1" s="1"/>
  <c r="R1539" i="1" s="1"/>
  <c r="S1518" i="1"/>
  <c r="Q1518" i="1" s="1"/>
  <c r="R1518" i="1" s="1"/>
  <c r="S1497" i="1"/>
  <c r="Q1497" i="1" s="1"/>
  <c r="R1497" i="1" s="1"/>
  <c r="S1478" i="1"/>
  <c r="Q1478" i="1" s="1"/>
  <c r="R1478" i="1" s="1"/>
  <c r="S1456" i="1"/>
  <c r="Q1456" i="1" s="1"/>
  <c r="R1456" i="1" s="1"/>
  <c r="S1434" i="1"/>
  <c r="Q1434" i="1" s="1"/>
  <c r="R1434" i="1" s="1"/>
  <c r="S1413" i="1"/>
  <c r="Q1413" i="1" s="1"/>
  <c r="R1413" i="1" s="1"/>
  <c r="S1393" i="1"/>
  <c r="Q1393" i="1" s="1"/>
  <c r="R1393" i="1" s="1"/>
  <c r="S1372" i="1"/>
  <c r="Q1372" i="1" s="1"/>
  <c r="R1372" i="1" s="1"/>
  <c r="S1350" i="1"/>
  <c r="Q1350" i="1" s="1"/>
  <c r="R1350" i="1" s="1"/>
  <c r="S1329" i="1"/>
  <c r="Q1329" i="1" s="1"/>
  <c r="R1329" i="1" s="1"/>
  <c r="S1308" i="1"/>
  <c r="Q1308" i="1" s="1"/>
  <c r="R1308" i="1" s="1"/>
  <c r="S1287" i="1"/>
  <c r="Q1287" i="1" s="1"/>
  <c r="R1287" i="1" s="1"/>
  <c r="S1265" i="1"/>
  <c r="Q1265" i="1" s="1"/>
  <c r="R1265" i="1" s="1"/>
  <c r="S1246" i="1"/>
  <c r="Q1246" i="1" s="1"/>
  <c r="R1246" i="1" s="1"/>
  <c r="S1222" i="1"/>
  <c r="Q1222" i="1" s="1"/>
  <c r="R1222" i="1" s="1"/>
  <c r="S1201" i="1"/>
  <c r="Q1201" i="1" s="1"/>
  <c r="R1201" i="1" s="1"/>
  <c r="S1182" i="1"/>
  <c r="Q1182" i="1" s="1"/>
  <c r="R1182" i="1" s="1"/>
  <c r="S1161" i="1"/>
  <c r="Q1161" i="1" s="1"/>
  <c r="R1161" i="1" s="1"/>
  <c r="S1140" i="1"/>
  <c r="Q1140" i="1" s="1"/>
  <c r="R1140" i="1" s="1"/>
  <c r="S1119" i="1"/>
  <c r="Q1119" i="1" s="1"/>
  <c r="R1119" i="1" s="1"/>
  <c r="S1097" i="1"/>
  <c r="Q1097" i="1" s="1"/>
  <c r="R1097" i="1" s="1"/>
  <c r="S1077" i="1"/>
  <c r="Q1077" i="1" s="1"/>
  <c r="R1077" i="1" s="1"/>
  <c r="S1056" i="1"/>
  <c r="Q1056" i="1" s="1"/>
  <c r="R1056" i="1" s="1"/>
  <c r="S1036" i="1"/>
  <c r="Q1036" i="1" s="1"/>
  <c r="R1036" i="1" s="1"/>
  <c r="S1015" i="1"/>
  <c r="Q1015" i="1" s="1"/>
  <c r="R1015" i="1" s="1"/>
  <c r="S993" i="1"/>
  <c r="Q993" i="1" s="1"/>
  <c r="R993" i="1" s="1"/>
  <c r="S972" i="1"/>
  <c r="Q972" i="1" s="1"/>
  <c r="R972" i="1" s="1"/>
  <c r="S950" i="1"/>
  <c r="Q950" i="1" s="1"/>
  <c r="R950" i="1" s="1"/>
  <c r="S929" i="1"/>
  <c r="Q929" i="1" s="1"/>
  <c r="R929" i="1" s="1"/>
  <c r="S2" i="1"/>
  <c r="Q2" i="1" s="1"/>
  <c r="R2" i="1" s="1"/>
  <c r="S889" i="1"/>
  <c r="Q889" i="1" s="1"/>
  <c r="R889" i="1" s="1"/>
  <c r="S868" i="1"/>
  <c r="Q868" i="1" s="1"/>
  <c r="R868" i="1" s="1"/>
  <c r="S1344" i="1"/>
  <c r="Q1344" i="1" s="1"/>
  <c r="R1344" i="1" s="1"/>
  <c r="S717" i="1"/>
  <c r="Q717" i="1" s="1"/>
  <c r="R717" i="1" s="1"/>
  <c r="S517" i="1"/>
  <c r="Q517" i="1" s="1"/>
  <c r="R517" i="1" s="1"/>
  <c r="S328" i="1"/>
  <c r="Q328" i="1" s="1"/>
  <c r="R328" i="1" s="1"/>
  <c r="S129" i="1"/>
  <c r="Q129" i="1" s="1"/>
  <c r="R129" i="1" s="1"/>
  <c r="S2265" i="1"/>
  <c r="Q2265" i="1" s="1"/>
  <c r="R2265" i="1" s="1"/>
  <c r="S2065" i="1"/>
  <c r="Q2065" i="1" s="1"/>
  <c r="R2065" i="1" s="1"/>
  <c r="S1876" i="1"/>
  <c r="Q1876" i="1" s="1"/>
  <c r="R1876" i="1" s="1"/>
  <c r="S1688" i="1"/>
  <c r="Q1688" i="1" s="1"/>
  <c r="R1688" i="1" s="1"/>
  <c r="S1488" i="1"/>
  <c r="Q1488" i="1" s="1"/>
  <c r="R1488" i="1" s="1"/>
  <c r="S1299" i="1"/>
  <c r="Q1299" i="1" s="1"/>
  <c r="R1299" i="1" s="1"/>
  <c r="S1109" i="1"/>
  <c r="Q1109" i="1" s="1"/>
  <c r="R1109" i="1" s="1"/>
  <c r="S165" i="1"/>
  <c r="Q165" i="1" s="1"/>
  <c r="R165" i="1" s="1"/>
  <c r="S142" i="1"/>
  <c r="Q142" i="1" s="1"/>
  <c r="R142" i="1" s="1"/>
  <c r="S116" i="1"/>
  <c r="Q116" i="1" s="1"/>
  <c r="R116" i="1" s="1"/>
  <c r="S94" i="1"/>
  <c r="Q94" i="1" s="1"/>
  <c r="R94" i="1" s="1"/>
  <c r="S68" i="1"/>
  <c r="Q68" i="1" s="1"/>
  <c r="R68" i="1" s="1"/>
  <c r="S45" i="1"/>
  <c r="Q45" i="1" s="1"/>
  <c r="R45" i="1" s="1"/>
  <c r="S22" i="1"/>
  <c r="Q22" i="1" s="1"/>
  <c r="R22" i="1" s="1"/>
  <c r="S2333" i="1"/>
  <c r="Q2333" i="1" s="1"/>
  <c r="R2333" i="1" s="1"/>
  <c r="S2310" i="1"/>
  <c r="Q2310" i="1" s="1"/>
  <c r="R2310" i="1" s="1"/>
  <c r="S2283" i="1"/>
  <c r="Q2283" i="1" s="1"/>
  <c r="R2283" i="1" s="1"/>
  <c r="S2260" i="1"/>
  <c r="Q2260" i="1" s="1"/>
  <c r="R2260" i="1" s="1"/>
  <c r="S2237" i="1"/>
  <c r="Q2237" i="1" s="1"/>
  <c r="R2237" i="1" s="1"/>
  <c r="S2212" i="1"/>
  <c r="Q2212" i="1" s="1"/>
  <c r="R2212" i="1" s="1"/>
  <c r="S2185" i="1"/>
  <c r="Q2185" i="1" s="1"/>
  <c r="R2185" i="1" s="1"/>
  <c r="S2162" i="1"/>
  <c r="Q2162" i="1" s="1"/>
  <c r="R2162" i="1" s="1"/>
  <c r="S2140" i="1"/>
  <c r="Q2140" i="1" s="1"/>
  <c r="R2140" i="1" s="1"/>
  <c r="S2117" i="1"/>
  <c r="Q2117" i="1" s="1"/>
  <c r="R2117" i="1" s="1"/>
  <c r="S2088" i="1"/>
  <c r="Q2088" i="1" s="1"/>
  <c r="R2088" i="1" s="1"/>
  <c r="S2064" i="1"/>
  <c r="Q2064" i="1" s="1"/>
  <c r="R2064" i="1" s="1"/>
  <c r="S2042" i="1"/>
  <c r="Q2042" i="1" s="1"/>
  <c r="R2042" i="1" s="1"/>
  <c r="S2019" i="1"/>
  <c r="Q2019" i="1" s="1"/>
  <c r="R2019" i="1" s="1"/>
  <c r="S1995" i="1"/>
  <c r="Q1995" i="1" s="1"/>
  <c r="R1995" i="1" s="1"/>
  <c r="S1969" i="1"/>
  <c r="Q1969" i="1" s="1"/>
  <c r="R1969" i="1" s="1"/>
  <c r="S1945" i="1"/>
  <c r="Q1945" i="1" s="1"/>
  <c r="R1945" i="1" s="1"/>
  <c r="S1922" i="1"/>
  <c r="Q1922" i="1" s="1"/>
  <c r="R1922" i="1" s="1"/>
  <c r="S1897" i="1"/>
  <c r="Q1897" i="1" s="1"/>
  <c r="R1897" i="1" s="1"/>
  <c r="S1871" i="1"/>
  <c r="Q1871" i="1" s="1"/>
  <c r="R1871" i="1" s="1"/>
  <c r="S1848" i="1"/>
  <c r="Q1848" i="1" s="1"/>
  <c r="R1848" i="1" s="1"/>
  <c r="S1824" i="1"/>
  <c r="Q1824" i="1" s="1"/>
  <c r="R1824" i="1" s="1"/>
  <c r="S1801" i="1"/>
  <c r="Q1801" i="1" s="1"/>
  <c r="R1801" i="1" s="1"/>
  <c r="S1773" i="1"/>
  <c r="Q1773" i="1" s="1"/>
  <c r="R1773" i="1" s="1"/>
  <c r="S1750" i="1"/>
  <c r="Q1750" i="1" s="1"/>
  <c r="R1750" i="1" s="1"/>
  <c r="S1727" i="1"/>
  <c r="Q1727" i="1" s="1"/>
  <c r="R1727" i="1" s="1"/>
  <c r="S1704" i="1"/>
  <c r="Q1704" i="1" s="1"/>
  <c r="R1704" i="1" s="1"/>
  <c r="S1683" i="1"/>
  <c r="Q1683" i="1" s="1"/>
  <c r="R1683" i="1" s="1"/>
  <c r="S1663" i="1"/>
  <c r="Q1663" i="1" s="1"/>
  <c r="R1663" i="1" s="1"/>
  <c r="S1642" i="1"/>
  <c r="Q1642" i="1" s="1"/>
  <c r="R1642" i="1" s="1"/>
  <c r="S1622" i="1"/>
  <c r="Q1622" i="1" s="1"/>
  <c r="R1622" i="1" s="1"/>
  <c r="S1602" i="1"/>
  <c r="Q1602" i="1" s="1"/>
  <c r="R1602" i="1" s="1"/>
  <c r="S1580" i="1"/>
  <c r="Q1580" i="1" s="1"/>
  <c r="R1580" i="1" s="1"/>
  <c r="S1558" i="1"/>
  <c r="Q1558" i="1" s="1"/>
  <c r="R1558" i="1" s="1"/>
  <c r="S1538" i="1"/>
  <c r="Q1538" i="1" s="1"/>
  <c r="R1538" i="1" s="1"/>
  <c r="S1517" i="1"/>
  <c r="Q1517" i="1" s="1"/>
  <c r="R1517" i="1" s="1"/>
  <c r="S1496" i="1"/>
  <c r="Q1496" i="1" s="1"/>
  <c r="R1496" i="1" s="1"/>
  <c r="S1474" i="1"/>
  <c r="Q1474" i="1" s="1"/>
  <c r="R1474" i="1" s="1"/>
  <c r="S1453" i="1"/>
  <c r="Q1453" i="1" s="1"/>
  <c r="R1453" i="1" s="1"/>
  <c r="S1433" i="1"/>
  <c r="Q1433" i="1" s="1"/>
  <c r="R1433" i="1" s="1"/>
  <c r="S1412" i="1"/>
  <c r="Q1412" i="1" s="1"/>
  <c r="R1412" i="1" s="1"/>
  <c r="S1392" i="1"/>
  <c r="Q1392" i="1" s="1"/>
  <c r="R1392" i="1" s="1"/>
  <c r="S1371" i="1"/>
  <c r="Q1371" i="1" s="1"/>
  <c r="R1371" i="1" s="1"/>
  <c r="S1349" i="1"/>
  <c r="Q1349" i="1" s="1"/>
  <c r="R1349" i="1" s="1"/>
  <c r="S1328" i="1"/>
  <c r="Q1328" i="1" s="1"/>
  <c r="R1328" i="1" s="1"/>
  <c r="S1307" i="1"/>
  <c r="Q1307" i="1" s="1"/>
  <c r="R1307" i="1" s="1"/>
  <c r="S1285" i="1"/>
  <c r="Q1285" i="1" s="1"/>
  <c r="R1285" i="1" s="1"/>
  <c r="S1264" i="1"/>
  <c r="Q1264" i="1" s="1"/>
  <c r="R1264" i="1" s="1"/>
  <c r="S1245" i="1"/>
  <c r="Q1245" i="1" s="1"/>
  <c r="R1245" i="1" s="1"/>
  <c r="S1221" i="1"/>
  <c r="Q1221" i="1" s="1"/>
  <c r="R1221" i="1" s="1"/>
  <c r="S1200" i="1"/>
  <c r="Q1200" i="1" s="1"/>
  <c r="R1200" i="1" s="1"/>
  <c r="S1181" i="1"/>
  <c r="Q1181" i="1" s="1"/>
  <c r="R1181" i="1" s="1"/>
  <c r="S1160" i="1"/>
  <c r="Q1160" i="1" s="1"/>
  <c r="R1160" i="1" s="1"/>
  <c r="S1139" i="1"/>
  <c r="Q1139" i="1" s="1"/>
  <c r="R1139" i="1" s="1"/>
  <c r="S1117" i="1"/>
  <c r="Q1117" i="1" s="1"/>
  <c r="R1117" i="1" s="1"/>
  <c r="S1096" i="1"/>
  <c r="Q1096" i="1" s="1"/>
  <c r="R1096" i="1" s="1"/>
  <c r="S1075" i="1"/>
  <c r="Q1075" i="1" s="1"/>
  <c r="R1075" i="1" s="1"/>
  <c r="S1055" i="1"/>
  <c r="Q1055" i="1" s="1"/>
  <c r="R1055" i="1" s="1"/>
  <c r="S1035" i="1"/>
  <c r="Q1035" i="1" s="1"/>
  <c r="R1035" i="1" s="1"/>
  <c r="S1014" i="1"/>
  <c r="Q1014" i="1" s="1"/>
  <c r="R1014" i="1" s="1"/>
  <c r="S992" i="1"/>
  <c r="Q992" i="1" s="1"/>
  <c r="R992" i="1" s="1"/>
  <c r="S969" i="1"/>
  <c r="Q969" i="1" s="1"/>
  <c r="R969" i="1" s="1"/>
  <c r="S949" i="1"/>
  <c r="Q949" i="1" s="1"/>
  <c r="R949" i="1" s="1"/>
  <c r="S928" i="1"/>
  <c r="Q928" i="1" s="1"/>
  <c r="R928" i="1" s="1"/>
  <c r="S908" i="1"/>
  <c r="Q908" i="1" s="1"/>
  <c r="R908" i="1" s="1"/>
  <c r="S888" i="1"/>
  <c r="Q888" i="1" s="1"/>
  <c r="R888" i="1" s="1"/>
  <c r="S867" i="1"/>
  <c r="Q867" i="1" s="1"/>
  <c r="R867" i="1" s="1"/>
  <c r="S1232" i="1"/>
  <c r="Q1232" i="1" s="1"/>
  <c r="R1232" i="1" s="1"/>
  <c r="S706" i="1"/>
  <c r="Q706" i="1" s="1"/>
  <c r="R706" i="1" s="1"/>
  <c r="S506" i="1"/>
  <c r="Q506" i="1" s="1"/>
  <c r="R506" i="1" s="1"/>
  <c r="S306" i="1"/>
  <c r="Q306" i="1" s="1"/>
  <c r="R306" i="1" s="1"/>
  <c r="S117" i="1"/>
  <c r="Q117" i="1" s="1"/>
  <c r="R117" i="1" s="1"/>
  <c r="S2254" i="1"/>
  <c r="Q2254" i="1" s="1"/>
  <c r="R2254" i="1" s="1"/>
  <c r="S2054" i="1"/>
  <c r="Q2054" i="1" s="1"/>
  <c r="R2054" i="1" s="1"/>
  <c r="S1865" i="1"/>
  <c r="Q1865" i="1" s="1"/>
  <c r="R1865" i="1" s="1"/>
  <c r="S1665" i="1"/>
  <c r="Q1665" i="1" s="1"/>
  <c r="R1665" i="1" s="1"/>
  <c r="S1477" i="1"/>
  <c r="Q1477" i="1" s="1"/>
  <c r="R1477" i="1" s="1"/>
  <c r="S1288" i="1"/>
  <c r="Q1288" i="1" s="1"/>
  <c r="R1288" i="1" s="1"/>
  <c r="S5" i="1"/>
  <c r="Q5" i="1" s="1"/>
  <c r="R5" i="1" s="1"/>
  <c r="S164" i="1"/>
  <c r="Q164" i="1" s="1"/>
  <c r="R164" i="1" s="1"/>
  <c r="S141" i="1"/>
  <c r="Q141" i="1" s="1"/>
  <c r="R141" i="1" s="1"/>
  <c r="S115" i="1"/>
  <c r="Q115" i="1" s="1"/>
  <c r="R115" i="1" s="1"/>
  <c r="S93" i="1"/>
  <c r="Q93" i="1" s="1"/>
  <c r="R93" i="1" s="1"/>
  <c r="S67" i="1"/>
  <c r="Q67" i="1" s="1"/>
  <c r="R67" i="1" s="1"/>
  <c r="S44" i="1"/>
  <c r="Q44" i="1" s="1"/>
  <c r="R44" i="1" s="1"/>
  <c r="S21" i="1"/>
  <c r="Q21" i="1" s="1"/>
  <c r="R21" i="1" s="1"/>
  <c r="S2332" i="1"/>
  <c r="Q2332" i="1" s="1"/>
  <c r="R2332" i="1" s="1"/>
  <c r="S2305" i="1"/>
  <c r="Q2305" i="1" s="1"/>
  <c r="R2305" i="1" s="1"/>
  <c r="S2282" i="1"/>
  <c r="Q2282" i="1" s="1"/>
  <c r="R2282" i="1" s="1"/>
  <c r="S2259" i="1"/>
  <c r="Q2259" i="1" s="1"/>
  <c r="R2259" i="1" s="1"/>
  <c r="S2236" i="1"/>
  <c r="Q2236" i="1" s="1"/>
  <c r="R2236" i="1" s="1"/>
  <c r="S2211" i="1"/>
  <c r="Q2211" i="1" s="1"/>
  <c r="R2211" i="1" s="1"/>
  <c r="S2184" i="1"/>
  <c r="Q2184" i="1" s="1"/>
  <c r="R2184" i="1" s="1"/>
  <c r="S2161" i="1"/>
  <c r="Q2161" i="1" s="1"/>
  <c r="R2161" i="1" s="1"/>
  <c r="S2139" i="1"/>
  <c r="Q2139" i="1" s="1"/>
  <c r="R2139" i="1" s="1"/>
  <c r="S2115" i="1"/>
  <c r="Q2115" i="1" s="1"/>
  <c r="R2115" i="1" s="1"/>
  <c r="S2086" i="1"/>
  <c r="Q2086" i="1" s="1"/>
  <c r="R2086" i="1" s="1"/>
  <c r="S2063" i="1"/>
  <c r="Q2063" i="1" s="1"/>
  <c r="R2063" i="1" s="1"/>
  <c r="S2040" i="1"/>
  <c r="Q2040" i="1" s="1"/>
  <c r="R2040" i="1" s="1"/>
  <c r="S2018" i="1"/>
  <c r="Q2018" i="1" s="1"/>
  <c r="R2018" i="1" s="1"/>
  <c r="S1990" i="1"/>
  <c r="Q1990" i="1" s="1"/>
  <c r="R1990" i="1" s="1"/>
  <c r="S1966" i="1"/>
  <c r="Q1966" i="1" s="1"/>
  <c r="R1966" i="1" s="1"/>
  <c r="S1944" i="1"/>
  <c r="Q1944" i="1" s="1"/>
  <c r="R1944" i="1" s="1"/>
  <c r="S1920" i="1"/>
  <c r="Q1920" i="1" s="1"/>
  <c r="R1920" i="1" s="1"/>
  <c r="S1896" i="1"/>
  <c r="Q1896" i="1" s="1"/>
  <c r="R1896" i="1" s="1"/>
  <c r="S1870" i="1"/>
  <c r="Q1870" i="1" s="1"/>
  <c r="R1870" i="1" s="1"/>
  <c r="S1847" i="1"/>
  <c r="Q1847" i="1" s="1"/>
  <c r="R1847" i="1" s="1"/>
  <c r="S1823" i="1"/>
  <c r="Q1823" i="1" s="1"/>
  <c r="R1823" i="1" s="1"/>
  <c r="S1800" i="1"/>
  <c r="Q1800" i="1" s="1"/>
  <c r="R1800" i="1" s="1"/>
  <c r="S1772" i="1"/>
  <c r="Q1772" i="1" s="1"/>
  <c r="R1772" i="1" s="1"/>
  <c r="S1749" i="1"/>
  <c r="Q1749" i="1" s="1"/>
  <c r="R1749" i="1" s="1"/>
  <c r="S1726" i="1"/>
  <c r="Q1726" i="1" s="1"/>
  <c r="R1726" i="1" s="1"/>
  <c r="S1703" i="1"/>
  <c r="Q1703" i="1" s="1"/>
  <c r="R1703" i="1" s="1"/>
  <c r="S1682" i="1"/>
  <c r="Q1682" i="1" s="1"/>
  <c r="R1682" i="1" s="1"/>
  <c r="S1662" i="1"/>
  <c r="Q1662" i="1" s="1"/>
  <c r="R1662" i="1" s="1"/>
  <c r="S1641" i="1"/>
  <c r="Q1641" i="1" s="1"/>
  <c r="R1641" i="1" s="1"/>
  <c r="S1619" i="1"/>
  <c r="Q1619" i="1" s="1"/>
  <c r="R1619" i="1" s="1"/>
  <c r="S1601" i="1"/>
  <c r="Q1601" i="1" s="1"/>
  <c r="R1601" i="1" s="1"/>
  <c r="S1579" i="1"/>
  <c r="Q1579" i="1" s="1"/>
  <c r="R1579" i="1" s="1"/>
  <c r="S1557" i="1"/>
  <c r="Q1557" i="1" s="1"/>
  <c r="R1557" i="1" s="1"/>
  <c r="S1536" i="1"/>
  <c r="Q1536" i="1" s="1"/>
  <c r="R1536" i="1" s="1"/>
  <c r="S1516" i="1"/>
  <c r="Q1516" i="1" s="1"/>
  <c r="R1516" i="1" s="1"/>
  <c r="S1495" i="1"/>
  <c r="Q1495" i="1" s="1"/>
  <c r="R1495" i="1" s="1"/>
  <c r="S1473" i="1"/>
  <c r="Q1473" i="1" s="1"/>
  <c r="R1473" i="1" s="1"/>
  <c r="S1452" i="1"/>
  <c r="Q1452" i="1" s="1"/>
  <c r="R1452" i="1" s="1"/>
  <c r="S1431" i="1"/>
  <c r="Q1431" i="1" s="1"/>
  <c r="R1431" i="1" s="1"/>
  <c r="S1411" i="1"/>
  <c r="Q1411" i="1" s="1"/>
  <c r="R1411" i="1" s="1"/>
  <c r="S1391" i="1"/>
  <c r="Q1391" i="1" s="1"/>
  <c r="R1391" i="1" s="1"/>
  <c r="S1370" i="1"/>
  <c r="Q1370" i="1" s="1"/>
  <c r="R1370" i="1" s="1"/>
  <c r="S1348" i="1"/>
  <c r="Q1348" i="1" s="1"/>
  <c r="R1348" i="1" s="1"/>
  <c r="S1326" i="1"/>
  <c r="Q1326" i="1" s="1"/>
  <c r="R1326" i="1" s="1"/>
  <c r="S1305" i="1"/>
  <c r="Q1305" i="1" s="1"/>
  <c r="R1305" i="1" s="1"/>
  <c r="S1284" i="1"/>
  <c r="Q1284" i="1" s="1"/>
  <c r="R1284" i="1" s="1"/>
  <c r="S1263" i="1"/>
  <c r="Q1263" i="1" s="1"/>
  <c r="R1263" i="1" s="1"/>
  <c r="S1243" i="1"/>
  <c r="Q1243" i="1" s="1"/>
  <c r="R1243" i="1" s="1"/>
  <c r="S1219" i="1"/>
  <c r="Q1219" i="1" s="1"/>
  <c r="R1219" i="1" s="1"/>
  <c r="S1199" i="1"/>
  <c r="Q1199" i="1" s="1"/>
  <c r="R1199" i="1" s="1"/>
  <c r="S1179" i="1"/>
  <c r="Q1179" i="1" s="1"/>
  <c r="R1179" i="1" s="1"/>
  <c r="S1159" i="1"/>
  <c r="Q1159" i="1" s="1"/>
  <c r="R1159" i="1" s="1"/>
  <c r="S1138" i="1"/>
  <c r="Q1138" i="1" s="1"/>
  <c r="R1138" i="1" s="1"/>
  <c r="S1116" i="1"/>
  <c r="Q1116" i="1" s="1"/>
  <c r="R1116" i="1" s="1"/>
  <c r="S1095" i="1"/>
  <c r="Q1095" i="1" s="1"/>
  <c r="R1095" i="1" s="1"/>
  <c r="S1074" i="1"/>
  <c r="Q1074" i="1" s="1"/>
  <c r="R1074" i="1" s="1"/>
  <c r="S1053" i="1"/>
  <c r="Q1053" i="1" s="1"/>
  <c r="R1053" i="1" s="1"/>
  <c r="S1034" i="1"/>
  <c r="Q1034" i="1" s="1"/>
  <c r="R1034" i="1" s="1"/>
  <c r="S1013" i="1"/>
  <c r="Q1013" i="1" s="1"/>
  <c r="R1013" i="1" s="1"/>
  <c r="S990" i="1"/>
  <c r="Q990" i="1" s="1"/>
  <c r="R990" i="1" s="1"/>
  <c r="S968" i="1"/>
  <c r="Q968" i="1" s="1"/>
  <c r="R968" i="1" s="1"/>
  <c r="S948" i="1"/>
  <c r="Q948" i="1" s="1"/>
  <c r="R948" i="1" s="1"/>
  <c r="S927" i="1"/>
  <c r="Q927" i="1" s="1"/>
  <c r="R927" i="1" s="1"/>
  <c r="S907" i="1"/>
  <c r="Q907" i="1" s="1"/>
  <c r="R907" i="1" s="1"/>
  <c r="S886" i="1"/>
  <c r="Q886" i="1" s="1"/>
  <c r="R886" i="1" s="1"/>
  <c r="S866" i="1"/>
  <c r="Q866" i="1" s="1"/>
  <c r="R866" i="1" s="1"/>
  <c r="S1121" i="1"/>
  <c r="Q1121" i="1" s="1"/>
  <c r="R1121" i="1" s="1"/>
  <c r="S695" i="1"/>
  <c r="Q695" i="1" s="1"/>
  <c r="R695" i="1" s="1"/>
  <c r="S495" i="1"/>
  <c r="Q495" i="1" s="1"/>
  <c r="R495" i="1" s="1"/>
  <c r="S295" i="1"/>
  <c r="Q295" i="1" s="1"/>
  <c r="R295" i="1" s="1"/>
  <c r="S106" i="1"/>
  <c r="Q106" i="1" s="1"/>
  <c r="R106" i="1" s="1"/>
  <c r="S2243" i="1"/>
  <c r="Q2243" i="1" s="1"/>
  <c r="R2243" i="1" s="1"/>
  <c r="S2043" i="1"/>
  <c r="Q2043" i="1" s="1"/>
  <c r="R2043" i="1" s="1"/>
  <c r="S161" i="1"/>
  <c r="Q161" i="1" s="1"/>
  <c r="R161" i="1" s="1"/>
  <c r="S139" i="1"/>
  <c r="Q139" i="1" s="1"/>
  <c r="R139" i="1" s="1"/>
  <c r="S114" i="1"/>
  <c r="Q114" i="1" s="1"/>
  <c r="R114" i="1" s="1"/>
  <c r="S92" i="1"/>
  <c r="Q92" i="1" s="1"/>
  <c r="R92" i="1" s="1"/>
  <c r="S66" i="1"/>
  <c r="Q66" i="1" s="1"/>
  <c r="R66" i="1" s="1"/>
  <c r="S43" i="1"/>
  <c r="Q43" i="1" s="1"/>
  <c r="R43" i="1" s="1"/>
  <c r="S20" i="1"/>
  <c r="Q20" i="1" s="1"/>
  <c r="R20" i="1" s="1"/>
  <c r="S2330" i="1"/>
  <c r="Q2330" i="1" s="1"/>
  <c r="R2330" i="1" s="1"/>
  <c r="S2304" i="1"/>
  <c r="Q2304" i="1" s="1"/>
  <c r="R2304" i="1" s="1"/>
  <c r="S2281" i="1"/>
  <c r="Q2281" i="1" s="1"/>
  <c r="R2281" i="1" s="1"/>
  <c r="S2258" i="1"/>
  <c r="Q2258" i="1" s="1"/>
  <c r="R2258" i="1" s="1"/>
  <c r="S2235" i="1"/>
  <c r="Q2235" i="1" s="1"/>
  <c r="R2235" i="1" s="1"/>
  <c r="S2206" i="1"/>
  <c r="Q2206" i="1" s="1"/>
  <c r="R2206" i="1" s="1"/>
  <c r="S2183" i="1"/>
  <c r="Q2183" i="1" s="1"/>
  <c r="R2183" i="1" s="1"/>
  <c r="S2160" i="1"/>
  <c r="Q2160" i="1" s="1"/>
  <c r="R2160" i="1" s="1"/>
  <c r="S2138" i="1"/>
  <c r="Q2138" i="1" s="1"/>
  <c r="R2138" i="1" s="1"/>
  <c r="S2114" i="1"/>
  <c r="Q2114" i="1" s="1"/>
  <c r="R2114" i="1" s="1"/>
  <c r="S2085" i="1"/>
  <c r="Q2085" i="1" s="1"/>
  <c r="R2085" i="1" s="1"/>
  <c r="S2062" i="1"/>
  <c r="Q2062" i="1" s="1"/>
  <c r="R2062" i="1" s="1"/>
  <c r="S2039" i="1"/>
  <c r="Q2039" i="1" s="1"/>
  <c r="R2039" i="1" s="1"/>
  <c r="S2016" i="1"/>
  <c r="Q2016" i="1" s="1"/>
  <c r="R2016" i="1" s="1"/>
  <c r="S1989" i="1"/>
  <c r="Q1989" i="1" s="1"/>
  <c r="R1989" i="1" s="1"/>
  <c r="S1964" i="1"/>
  <c r="Q1964" i="1" s="1"/>
  <c r="R1964" i="1" s="1"/>
  <c r="S1941" i="1"/>
  <c r="Q1941" i="1" s="1"/>
  <c r="R1941" i="1" s="1"/>
  <c r="S1919" i="1"/>
  <c r="Q1919" i="1" s="1"/>
  <c r="R1919" i="1" s="1"/>
  <c r="S1891" i="1"/>
  <c r="Q1891" i="1" s="1"/>
  <c r="R1891" i="1" s="1"/>
  <c r="S1868" i="1"/>
  <c r="Q1868" i="1" s="1"/>
  <c r="R1868" i="1" s="1"/>
  <c r="S1846" i="1"/>
  <c r="Q1846" i="1" s="1"/>
  <c r="R1846" i="1" s="1"/>
  <c r="S1822" i="1"/>
  <c r="Q1822" i="1" s="1"/>
  <c r="R1822" i="1" s="1"/>
  <c r="S1798" i="1"/>
  <c r="Q1798" i="1" s="1"/>
  <c r="R1798" i="1" s="1"/>
  <c r="S1771" i="1"/>
  <c r="Q1771" i="1" s="1"/>
  <c r="R1771" i="1" s="1"/>
  <c r="S1748" i="1"/>
  <c r="Q1748" i="1" s="1"/>
  <c r="R1748" i="1" s="1"/>
  <c r="S1725" i="1"/>
  <c r="Q1725" i="1" s="1"/>
  <c r="R1725" i="1" s="1"/>
  <c r="S1702" i="1"/>
  <c r="Q1702" i="1" s="1"/>
  <c r="R1702" i="1" s="1"/>
  <c r="S1681" i="1"/>
  <c r="Q1681" i="1" s="1"/>
  <c r="R1681" i="1" s="1"/>
  <c r="S1661" i="1"/>
  <c r="Q1661" i="1" s="1"/>
  <c r="R1661" i="1" s="1"/>
  <c r="S1639" i="1"/>
  <c r="Q1639" i="1" s="1"/>
  <c r="R1639" i="1" s="1"/>
  <c r="S1618" i="1"/>
  <c r="Q1618" i="1" s="1"/>
  <c r="R1618" i="1" s="1"/>
  <c r="S1597" i="1"/>
  <c r="Q1597" i="1" s="1"/>
  <c r="R1597" i="1" s="1"/>
  <c r="S1578" i="1"/>
  <c r="Q1578" i="1" s="1"/>
  <c r="R1578" i="1" s="1"/>
  <c r="S1556" i="1"/>
  <c r="Q1556" i="1" s="1"/>
  <c r="R1556" i="1" s="1"/>
  <c r="S1535" i="1"/>
  <c r="Q1535" i="1" s="1"/>
  <c r="R1535" i="1" s="1"/>
  <c r="S1515" i="1"/>
  <c r="Q1515" i="1" s="1"/>
  <c r="R1515" i="1" s="1"/>
  <c r="S1494" i="1"/>
  <c r="Q1494" i="1" s="1"/>
  <c r="R1494" i="1" s="1"/>
  <c r="S1472" i="1"/>
  <c r="Q1472" i="1" s="1"/>
  <c r="R1472" i="1" s="1"/>
  <c r="S1451" i="1"/>
  <c r="Q1451" i="1" s="1"/>
  <c r="R1451" i="1" s="1"/>
  <c r="S1430" i="1"/>
  <c r="Q1430" i="1" s="1"/>
  <c r="R1430" i="1" s="1"/>
  <c r="S1409" i="1"/>
  <c r="Q1409" i="1" s="1"/>
  <c r="R1409" i="1" s="1"/>
  <c r="S1389" i="1"/>
  <c r="Q1389" i="1" s="1"/>
  <c r="R1389" i="1" s="1"/>
  <c r="S1369" i="1"/>
  <c r="Q1369" i="1" s="1"/>
  <c r="R1369" i="1" s="1"/>
  <c r="S1347" i="1"/>
  <c r="Q1347" i="1" s="1"/>
  <c r="R1347" i="1" s="1"/>
  <c r="S1324" i="1"/>
  <c r="Q1324" i="1" s="1"/>
  <c r="R1324" i="1" s="1"/>
  <c r="S1304" i="1"/>
  <c r="Q1304" i="1" s="1"/>
  <c r="R1304" i="1" s="1"/>
  <c r="S1283" i="1"/>
  <c r="Q1283" i="1" s="1"/>
  <c r="R1283" i="1" s="1"/>
  <c r="S1262" i="1"/>
  <c r="Q1262" i="1" s="1"/>
  <c r="R1262" i="1" s="1"/>
  <c r="S1241" i="1"/>
  <c r="Q1241" i="1" s="1"/>
  <c r="R1241" i="1" s="1"/>
  <c r="S1218" i="1"/>
  <c r="Q1218" i="1" s="1"/>
  <c r="R1218" i="1" s="1"/>
  <c r="S1197" i="1"/>
  <c r="Q1197" i="1" s="1"/>
  <c r="R1197" i="1" s="1"/>
  <c r="S1178" i="1"/>
  <c r="Q1178" i="1" s="1"/>
  <c r="R1178" i="1" s="1"/>
  <c r="S1158" i="1"/>
  <c r="Q1158" i="1" s="1"/>
  <c r="R1158" i="1" s="1"/>
  <c r="S1137" i="1"/>
  <c r="Q1137" i="1" s="1"/>
  <c r="R1137" i="1" s="1"/>
  <c r="S1115" i="1"/>
  <c r="Q1115" i="1" s="1"/>
  <c r="R1115" i="1" s="1"/>
  <c r="S1094" i="1"/>
  <c r="Q1094" i="1" s="1"/>
  <c r="R1094" i="1" s="1"/>
  <c r="S1073" i="1"/>
  <c r="Q1073" i="1" s="1"/>
  <c r="R1073" i="1" s="1"/>
  <c r="S1052" i="1"/>
  <c r="Q1052" i="1" s="1"/>
  <c r="R1052" i="1" s="1"/>
  <c r="S1031" i="1"/>
  <c r="Q1031" i="1" s="1"/>
  <c r="R1031" i="1" s="1"/>
  <c r="S1011" i="1"/>
  <c r="Q1011" i="1" s="1"/>
  <c r="R1011" i="1" s="1"/>
  <c r="S989" i="1"/>
  <c r="Q989" i="1" s="1"/>
  <c r="R989" i="1" s="1"/>
  <c r="S967" i="1"/>
  <c r="Q967" i="1" s="1"/>
  <c r="R967" i="1" s="1"/>
  <c r="S947" i="1"/>
  <c r="Q947" i="1" s="1"/>
  <c r="R947" i="1" s="1"/>
  <c r="S926" i="1"/>
  <c r="Q926" i="1" s="1"/>
  <c r="R926" i="1" s="1"/>
  <c r="S906" i="1"/>
  <c r="Q906" i="1" s="1"/>
  <c r="R906" i="1" s="1"/>
  <c r="S884" i="1"/>
  <c r="Q884" i="1" s="1"/>
  <c r="R884" i="1" s="1"/>
  <c r="S864" i="1"/>
  <c r="Q864" i="1" s="1"/>
  <c r="R864" i="1" s="1"/>
  <c r="S1010" i="1"/>
  <c r="Q1010" i="1" s="1"/>
  <c r="R1010" i="1" s="1"/>
  <c r="S672" i="1"/>
  <c r="Q672" i="1" s="1"/>
  <c r="R672" i="1" s="1"/>
  <c r="S484" i="1"/>
  <c r="Q484" i="1" s="1"/>
  <c r="R484" i="1" s="1"/>
  <c r="S284" i="1"/>
  <c r="Q284" i="1" s="1"/>
  <c r="R284" i="1" s="1"/>
  <c r="S95" i="1"/>
  <c r="Q95" i="1" s="1"/>
  <c r="R95" i="1" s="1"/>
  <c r="S2231" i="1"/>
  <c r="Q2231" i="1" s="1"/>
  <c r="R2231" i="1" s="1"/>
  <c r="S2021" i="1"/>
  <c r="Q2021" i="1" s="1"/>
  <c r="R2021" i="1" s="1"/>
  <c r="S1843" i="1"/>
  <c r="Q1843" i="1" s="1"/>
  <c r="R1843" i="1" s="1"/>
  <c r="S1643" i="1"/>
  <c r="Q1643" i="1" s="1"/>
  <c r="R1643" i="1" s="1"/>
  <c r="S1454" i="1"/>
  <c r="Q1454" i="1" s="1"/>
  <c r="R1454" i="1" s="1"/>
  <c r="S1266" i="1"/>
  <c r="Q1266" i="1" s="1"/>
  <c r="R1266" i="1" s="1"/>
  <c r="S160" i="1"/>
  <c r="Q160" i="1" s="1"/>
  <c r="R160" i="1" s="1"/>
  <c r="S137" i="1"/>
  <c r="Q137" i="1" s="1"/>
  <c r="R137" i="1" s="1"/>
  <c r="S451" i="1"/>
  <c r="Q451" i="1" s="1"/>
  <c r="R451" i="1" s="1"/>
  <c r="S87" i="1"/>
  <c r="Q87" i="1" s="1"/>
  <c r="R87" i="1" s="1"/>
  <c r="S65" i="1"/>
  <c r="Q65" i="1" s="1"/>
  <c r="R65" i="1" s="1"/>
  <c r="S42" i="1"/>
  <c r="Q42" i="1" s="1"/>
  <c r="R42" i="1" s="1"/>
  <c r="S19" i="1"/>
  <c r="Q19" i="1" s="1"/>
  <c r="R19" i="1" s="1"/>
  <c r="S2329" i="1"/>
  <c r="Q2329" i="1" s="1"/>
  <c r="R2329" i="1" s="1"/>
  <c r="S2303" i="1"/>
  <c r="Q2303" i="1" s="1"/>
  <c r="R2303" i="1" s="1"/>
  <c r="S2280" i="1"/>
  <c r="Q2280" i="1" s="1"/>
  <c r="R2280" i="1" s="1"/>
  <c r="S2257" i="1"/>
  <c r="Q2257" i="1" s="1"/>
  <c r="R2257" i="1" s="1"/>
  <c r="S2234" i="1"/>
  <c r="Q2234" i="1" s="1"/>
  <c r="R2234" i="1" s="1"/>
  <c r="S2205" i="1"/>
  <c r="Q2205" i="1" s="1"/>
  <c r="R2205" i="1" s="1"/>
  <c r="S2182" i="1"/>
  <c r="Q2182" i="1" s="1"/>
  <c r="R2182" i="1" s="1"/>
  <c r="S2159" i="1"/>
  <c r="Q2159" i="1" s="1"/>
  <c r="R2159" i="1" s="1"/>
  <c r="S2137" i="1"/>
  <c r="Q2137" i="1" s="1"/>
  <c r="R2137" i="1" s="1"/>
  <c r="S2110" i="1"/>
  <c r="Q2110" i="1" s="1"/>
  <c r="R2110" i="1" s="1"/>
  <c r="S2084" i="1"/>
  <c r="Q2084" i="1" s="1"/>
  <c r="R2084" i="1" s="1"/>
  <c r="S2061" i="1"/>
  <c r="Q2061" i="1" s="1"/>
  <c r="R2061" i="1" s="1"/>
  <c r="S2038" i="1"/>
  <c r="Q2038" i="1" s="1"/>
  <c r="R2038" i="1" s="1"/>
  <c r="S2015" i="1"/>
  <c r="Q2015" i="1" s="1"/>
  <c r="R2015" i="1" s="1"/>
  <c r="S1988" i="1"/>
  <c r="Q1988" i="1" s="1"/>
  <c r="R1988" i="1" s="1"/>
  <c r="S1963" i="1"/>
  <c r="Q1963" i="1" s="1"/>
  <c r="R1963" i="1" s="1"/>
  <c r="S1940" i="1"/>
  <c r="Q1940" i="1" s="1"/>
  <c r="R1940" i="1" s="1"/>
  <c r="S1917" i="1"/>
  <c r="Q1917" i="1" s="1"/>
  <c r="R1917" i="1" s="1"/>
  <c r="S1890" i="1"/>
  <c r="Q1890" i="1" s="1"/>
  <c r="R1890" i="1" s="1"/>
  <c r="S1867" i="1"/>
  <c r="Q1867" i="1" s="1"/>
  <c r="R1867" i="1" s="1"/>
  <c r="S1842" i="1"/>
  <c r="Q1842" i="1" s="1"/>
  <c r="R1842" i="1" s="1"/>
  <c r="S1820" i="1"/>
  <c r="Q1820" i="1" s="1"/>
  <c r="R1820" i="1" s="1"/>
  <c r="S1793" i="1"/>
  <c r="Q1793" i="1" s="1"/>
  <c r="R1793" i="1" s="1"/>
  <c r="S1769" i="1"/>
  <c r="Q1769" i="1" s="1"/>
  <c r="R1769" i="1" s="1"/>
  <c r="S1747" i="1"/>
  <c r="Q1747" i="1" s="1"/>
  <c r="R1747" i="1" s="1"/>
  <c r="S1724" i="1"/>
  <c r="Q1724" i="1" s="1"/>
  <c r="R1724" i="1" s="1"/>
  <c r="S1701" i="1"/>
  <c r="Q1701" i="1" s="1"/>
  <c r="R1701" i="1" s="1"/>
  <c r="S1680" i="1"/>
  <c r="Q1680" i="1" s="1"/>
  <c r="R1680" i="1" s="1"/>
  <c r="S1658" i="1"/>
  <c r="Q1658" i="1" s="1"/>
  <c r="R1658" i="1" s="1"/>
  <c r="S1638" i="1"/>
  <c r="Q1638" i="1" s="1"/>
  <c r="R1638" i="1" s="1"/>
  <c r="S1617" i="1"/>
  <c r="Q1617" i="1" s="1"/>
  <c r="R1617" i="1" s="1"/>
  <c r="S132" i="1"/>
  <c r="Q132" i="1" s="1"/>
  <c r="R132" i="1" s="1"/>
  <c r="S98" i="1"/>
  <c r="Q98" i="1" s="1"/>
  <c r="R98" i="1" s="1"/>
  <c r="S59" i="1"/>
  <c r="Q59" i="1" s="1"/>
  <c r="R59" i="1" s="1"/>
  <c r="S26" i="1"/>
  <c r="Q26" i="1" s="1"/>
  <c r="R26" i="1" s="1"/>
  <c r="S2322" i="1"/>
  <c r="Q2322" i="1" s="1"/>
  <c r="R2322" i="1" s="1"/>
  <c r="S2293" i="1"/>
  <c r="Q2293" i="1" s="1"/>
  <c r="R2293" i="1" s="1"/>
  <c r="S2255" i="1"/>
  <c r="Q2255" i="1" s="1"/>
  <c r="R2255" i="1" s="1"/>
  <c r="S2221" i="1"/>
  <c r="Q2221" i="1" s="1"/>
  <c r="R2221" i="1" s="1"/>
  <c r="S2181" i="1"/>
  <c r="Q2181" i="1" s="1"/>
  <c r="R2181" i="1" s="1"/>
  <c r="S2148" i="1"/>
  <c r="Q2148" i="1" s="1"/>
  <c r="R2148" i="1" s="1"/>
  <c r="S2119" i="1"/>
  <c r="Q2119" i="1" s="1"/>
  <c r="R2119" i="1" s="1"/>
  <c r="S2079" i="1"/>
  <c r="Q2079" i="1" s="1"/>
  <c r="R2079" i="1" s="1"/>
  <c r="S2046" i="1"/>
  <c r="Q2046" i="1" s="1"/>
  <c r="R2046" i="1" s="1"/>
  <c r="S2006" i="1"/>
  <c r="Q2006" i="1" s="1"/>
  <c r="R2006" i="1" s="1"/>
  <c r="S1977" i="1"/>
  <c r="Q1977" i="1" s="1"/>
  <c r="R1977" i="1" s="1"/>
  <c r="S1937" i="1"/>
  <c r="Q1937" i="1" s="1"/>
  <c r="R1937" i="1" s="1"/>
  <c r="S1904" i="1"/>
  <c r="Q1904" i="1" s="1"/>
  <c r="R1904" i="1" s="1"/>
  <c r="S1864" i="1"/>
  <c r="Q1864" i="1" s="1"/>
  <c r="R1864" i="1" s="1"/>
  <c r="S1830" i="1"/>
  <c r="Q1830" i="1" s="1"/>
  <c r="R1830" i="1" s="1"/>
  <c r="S1792" i="1"/>
  <c r="Q1792" i="1" s="1"/>
  <c r="R1792" i="1" s="1"/>
  <c r="S1762" i="1"/>
  <c r="Q1762" i="1" s="1"/>
  <c r="R1762" i="1" s="1"/>
  <c r="S1729" i="1"/>
  <c r="Q1729" i="1" s="1"/>
  <c r="R1729" i="1" s="1"/>
  <c r="S1693" i="1"/>
  <c r="Q1693" i="1" s="1"/>
  <c r="R1693" i="1" s="1"/>
  <c r="S1667" i="1"/>
  <c r="Q1667" i="1" s="1"/>
  <c r="R1667" i="1" s="1"/>
  <c r="S1633" i="1"/>
  <c r="Q1633" i="1" s="1"/>
  <c r="R1633" i="1" s="1"/>
  <c r="S1607" i="1"/>
  <c r="Q1607" i="1" s="1"/>
  <c r="R1607" i="1" s="1"/>
  <c r="S1575" i="1"/>
  <c r="Q1575" i="1" s="1"/>
  <c r="R1575" i="1" s="1"/>
  <c r="S1548" i="1"/>
  <c r="Q1548" i="1" s="1"/>
  <c r="R1548" i="1" s="1"/>
  <c r="S1522" i="1"/>
  <c r="Q1522" i="1" s="1"/>
  <c r="R1522" i="1" s="1"/>
  <c r="S1492" i="1"/>
  <c r="Q1492" i="1" s="1"/>
  <c r="R1492" i="1" s="1"/>
  <c r="S1465" i="1"/>
  <c r="Q1465" i="1" s="1"/>
  <c r="R1465" i="1" s="1"/>
  <c r="S1437" i="1"/>
  <c r="Q1437" i="1" s="1"/>
  <c r="R1437" i="1" s="1"/>
  <c r="S1407" i="1"/>
  <c r="Q1407" i="1" s="1"/>
  <c r="R1407" i="1" s="1"/>
  <c r="S1381" i="1"/>
  <c r="Q1381" i="1" s="1"/>
  <c r="R1381" i="1" s="1"/>
  <c r="S1356" i="1"/>
  <c r="Q1356" i="1" s="1"/>
  <c r="R1356" i="1" s="1"/>
  <c r="S1322" i="1"/>
  <c r="Q1322" i="1" s="1"/>
  <c r="R1322" i="1" s="1"/>
  <c r="S1296" i="1"/>
  <c r="Q1296" i="1" s="1"/>
  <c r="R1296" i="1" s="1"/>
  <c r="S1271" i="1"/>
  <c r="Q1271" i="1" s="1"/>
  <c r="R1271" i="1" s="1"/>
  <c r="S1239" i="1"/>
  <c r="Q1239" i="1" s="1"/>
  <c r="R1239" i="1" s="1"/>
  <c r="S1211" i="1"/>
  <c r="Q1211" i="1" s="1"/>
  <c r="R1211" i="1" s="1"/>
  <c r="S1184" i="1"/>
  <c r="Q1184" i="1" s="1"/>
  <c r="R1184" i="1" s="1"/>
  <c r="S1155" i="1"/>
  <c r="Q1155" i="1" s="1"/>
  <c r="R1155" i="1" s="1"/>
  <c r="S1128" i="1"/>
  <c r="Q1128" i="1" s="1"/>
  <c r="R1128" i="1" s="1"/>
  <c r="S1101" i="1"/>
  <c r="Q1101" i="1" s="1"/>
  <c r="R1101" i="1" s="1"/>
  <c r="S1071" i="1"/>
  <c r="Q1071" i="1" s="1"/>
  <c r="R1071" i="1" s="1"/>
  <c r="S1044" i="1"/>
  <c r="Q1044" i="1" s="1"/>
  <c r="R1044" i="1" s="1"/>
  <c r="S1018" i="1"/>
  <c r="Q1018" i="1" s="1"/>
  <c r="R1018" i="1" s="1"/>
  <c r="S986" i="1"/>
  <c r="Q986" i="1" s="1"/>
  <c r="R986" i="1" s="1"/>
  <c r="S960" i="1"/>
  <c r="Q960" i="1" s="1"/>
  <c r="R960" i="1" s="1"/>
  <c r="S935" i="1"/>
  <c r="Q935" i="1" s="1"/>
  <c r="R935" i="1" s="1"/>
  <c r="S904" i="1"/>
  <c r="Q904" i="1" s="1"/>
  <c r="R904" i="1" s="1"/>
  <c r="S878" i="1"/>
  <c r="Q878" i="1" s="1"/>
  <c r="R878" i="1" s="1"/>
  <c r="S1788" i="1"/>
  <c r="Q1788" i="1" s="1"/>
  <c r="R1788" i="1" s="1"/>
  <c r="S650" i="1"/>
  <c r="Q650" i="1" s="1"/>
  <c r="R650" i="1" s="1"/>
  <c r="S406" i="1"/>
  <c r="Q406" i="1" s="1"/>
  <c r="R406" i="1" s="1"/>
  <c r="S162" i="1"/>
  <c r="Q162" i="1" s="1"/>
  <c r="R162" i="1" s="1"/>
  <c r="S2209" i="1"/>
  <c r="Q2209" i="1" s="1"/>
  <c r="R2209" i="1" s="1"/>
  <c r="S1954" i="1"/>
  <c r="Q1954" i="1" s="1"/>
  <c r="R1954" i="1" s="1"/>
  <c r="S1732" i="1"/>
  <c r="Q1732" i="1" s="1"/>
  <c r="R1732" i="1" s="1"/>
  <c r="S1499" i="1"/>
  <c r="Q1499" i="1" s="1"/>
  <c r="R1499" i="1" s="1"/>
  <c r="S1244" i="1"/>
  <c r="Q1244" i="1" s="1"/>
  <c r="R1244" i="1" s="1"/>
  <c r="S1032" i="1"/>
  <c r="Q1032" i="1" s="1"/>
  <c r="R1032" i="1" s="1"/>
  <c r="S855" i="1"/>
  <c r="Q855" i="1" s="1"/>
  <c r="R855" i="1" s="1"/>
  <c r="S836" i="1"/>
  <c r="Q836" i="1" s="1"/>
  <c r="R836" i="1" s="1"/>
  <c r="S816" i="1"/>
  <c r="Q816" i="1" s="1"/>
  <c r="R816" i="1" s="1"/>
  <c r="S798" i="1"/>
  <c r="Q798" i="1" s="1"/>
  <c r="R798" i="1" s="1"/>
  <c r="S777" i="1"/>
  <c r="Q777" i="1" s="1"/>
  <c r="R777" i="1" s="1"/>
  <c r="S757" i="1"/>
  <c r="Q757" i="1" s="1"/>
  <c r="R757" i="1" s="1"/>
  <c r="S737" i="1"/>
  <c r="Q737" i="1" s="1"/>
  <c r="R737" i="1" s="1"/>
  <c r="S716" i="1"/>
  <c r="Q716" i="1" s="1"/>
  <c r="R716" i="1" s="1"/>
  <c r="S698" i="1"/>
  <c r="Q698" i="1" s="1"/>
  <c r="R698" i="1" s="1"/>
  <c r="S678" i="1"/>
  <c r="Q678" i="1" s="1"/>
  <c r="R678" i="1" s="1"/>
  <c r="S657" i="1"/>
  <c r="Q657" i="1" s="1"/>
  <c r="R657" i="1" s="1"/>
  <c r="S638" i="1"/>
  <c r="Q638" i="1" s="1"/>
  <c r="R638" i="1" s="1"/>
  <c r="S618" i="1"/>
  <c r="Q618" i="1" s="1"/>
  <c r="R618" i="1" s="1"/>
  <c r="S599" i="1"/>
  <c r="Q599" i="1" s="1"/>
  <c r="R599" i="1" s="1"/>
  <c r="S580" i="1"/>
  <c r="Q580" i="1" s="1"/>
  <c r="R580" i="1" s="1"/>
  <c r="S559" i="1"/>
  <c r="Q559" i="1" s="1"/>
  <c r="R559" i="1" s="1"/>
  <c r="S541" i="1"/>
  <c r="Q541" i="1" s="1"/>
  <c r="R541" i="1" s="1"/>
  <c r="S521" i="1"/>
  <c r="Q521" i="1" s="1"/>
  <c r="R521" i="1" s="1"/>
  <c r="S502" i="1"/>
  <c r="Q502" i="1" s="1"/>
  <c r="R502" i="1" s="1"/>
  <c r="S481" i="1"/>
  <c r="Q481" i="1" s="1"/>
  <c r="R481" i="1" s="1"/>
  <c r="S464" i="1"/>
  <c r="Q464" i="1" s="1"/>
  <c r="R464" i="1" s="1"/>
  <c r="S443" i="1"/>
  <c r="Q443" i="1" s="1"/>
  <c r="R443" i="1" s="1"/>
  <c r="S423" i="1"/>
  <c r="Q423" i="1" s="1"/>
  <c r="R423" i="1" s="1"/>
  <c r="S159" i="1"/>
  <c r="Q159" i="1" s="1"/>
  <c r="R159" i="1" s="1"/>
  <c r="S127" i="1"/>
  <c r="Q127" i="1" s="1"/>
  <c r="R127" i="1" s="1"/>
  <c r="S97" i="1"/>
  <c r="Q97" i="1" s="1"/>
  <c r="R97" i="1" s="1"/>
  <c r="S58" i="1"/>
  <c r="Q58" i="1" s="1"/>
  <c r="R58" i="1" s="1"/>
  <c r="S25" i="1"/>
  <c r="Q25" i="1" s="1"/>
  <c r="R25" i="1" s="1"/>
  <c r="S2321" i="1"/>
  <c r="Q2321" i="1" s="1"/>
  <c r="R2321" i="1" s="1"/>
  <c r="S2292" i="1"/>
  <c r="Q2292" i="1" s="1"/>
  <c r="R2292" i="1" s="1"/>
  <c r="S2253" i="1"/>
  <c r="Q2253" i="1" s="1"/>
  <c r="R2253" i="1" s="1"/>
  <c r="S2219" i="1"/>
  <c r="Q2219" i="1" s="1"/>
  <c r="R2219" i="1" s="1"/>
  <c r="S2180" i="1"/>
  <c r="Q2180" i="1" s="1"/>
  <c r="R2180" i="1" s="1"/>
  <c r="S2147" i="1"/>
  <c r="Q2147" i="1" s="1"/>
  <c r="R2147" i="1" s="1"/>
  <c r="S2108" i="1"/>
  <c r="Q2108" i="1" s="1"/>
  <c r="R2108" i="1" s="1"/>
  <c r="S2077" i="1"/>
  <c r="Q2077" i="1" s="1"/>
  <c r="R2077" i="1" s="1"/>
  <c r="S2045" i="1"/>
  <c r="Q2045" i="1" s="1"/>
  <c r="R2045" i="1" s="1"/>
  <c r="S2005" i="1"/>
  <c r="Q2005" i="1" s="1"/>
  <c r="R2005" i="1" s="1"/>
  <c r="S1975" i="1"/>
  <c r="Q1975" i="1" s="1"/>
  <c r="R1975" i="1" s="1"/>
  <c r="S1936" i="1"/>
  <c r="Q1936" i="1" s="1"/>
  <c r="R1936" i="1" s="1"/>
  <c r="S1903" i="1"/>
  <c r="Q1903" i="1" s="1"/>
  <c r="R1903" i="1" s="1"/>
  <c r="S1863" i="1"/>
  <c r="Q1863" i="1" s="1"/>
  <c r="R1863" i="1" s="1"/>
  <c r="S1829" i="1"/>
  <c r="Q1829" i="1" s="1"/>
  <c r="R1829" i="1" s="1"/>
  <c r="S1791" i="1"/>
  <c r="Q1791" i="1" s="1"/>
  <c r="R1791" i="1" s="1"/>
  <c r="S1761" i="1"/>
  <c r="Q1761" i="1" s="1"/>
  <c r="R1761" i="1" s="1"/>
  <c r="S1723" i="1"/>
  <c r="Q1723" i="1" s="1"/>
  <c r="R1723" i="1" s="1"/>
  <c r="S1692" i="1"/>
  <c r="Q1692" i="1" s="1"/>
  <c r="R1692" i="1" s="1"/>
  <c r="S1666" i="1"/>
  <c r="Q1666" i="1" s="1"/>
  <c r="R1666" i="1" s="1"/>
  <c r="S1631" i="1"/>
  <c r="Q1631" i="1" s="1"/>
  <c r="R1631" i="1" s="1"/>
  <c r="S1606" i="1"/>
  <c r="Q1606" i="1" s="1"/>
  <c r="R1606" i="1" s="1"/>
  <c r="S1573" i="1"/>
  <c r="Q1573" i="1" s="1"/>
  <c r="R1573" i="1" s="1"/>
  <c r="S1547" i="1"/>
  <c r="Q1547" i="1" s="1"/>
  <c r="R1547" i="1" s="1"/>
  <c r="S1520" i="1"/>
  <c r="Q1520" i="1" s="1"/>
  <c r="R1520" i="1" s="1"/>
  <c r="S1491" i="1"/>
  <c r="Q1491" i="1" s="1"/>
  <c r="R1491" i="1" s="1"/>
  <c r="S1462" i="1"/>
  <c r="Q1462" i="1" s="1"/>
  <c r="R1462" i="1" s="1"/>
  <c r="S1436" i="1"/>
  <c r="Q1436" i="1" s="1"/>
  <c r="R1436" i="1" s="1"/>
  <c r="S1406" i="1"/>
  <c r="Q1406" i="1" s="1"/>
  <c r="R1406" i="1" s="1"/>
  <c r="S1380" i="1"/>
  <c r="Q1380" i="1" s="1"/>
  <c r="R1380" i="1" s="1"/>
  <c r="S1354" i="1"/>
  <c r="Q1354" i="1" s="1"/>
  <c r="R1354" i="1" s="1"/>
  <c r="S1320" i="1"/>
  <c r="Q1320" i="1" s="1"/>
  <c r="R1320" i="1" s="1"/>
  <c r="S1295" i="1"/>
  <c r="Q1295" i="1" s="1"/>
  <c r="R1295" i="1" s="1"/>
  <c r="S1270" i="1"/>
  <c r="Q1270" i="1" s="1"/>
  <c r="R1270" i="1" s="1"/>
  <c r="S1238" i="1"/>
  <c r="Q1238" i="1" s="1"/>
  <c r="R1238" i="1" s="1"/>
  <c r="S1210" i="1"/>
  <c r="Q1210" i="1" s="1"/>
  <c r="R1210" i="1" s="1"/>
  <c r="S3" i="1"/>
  <c r="Q3" i="1" s="1"/>
  <c r="R3" i="1" s="1"/>
  <c r="S1153" i="1"/>
  <c r="Q1153" i="1" s="1"/>
  <c r="R1153" i="1" s="1"/>
  <c r="S1127" i="1"/>
  <c r="Q1127" i="1" s="1"/>
  <c r="R1127" i="1" s="1"/>
  <c r="S1100" i="1"/>
  <c r="Q1100" i="1" s="1"/>
  <c r="R1100" i="1" s="1"/>
  <c r="S1068" i="1"/>
  <c r="Q1068" i="1" s="1"/>
  <c r="R1068" i="1" s="1"/>
  <c r="S1042" i="1"/>
  <c r="Q1042" i="1" s="1"/>
  <c r="R1042" i="1" s="1"/>
  <c r="S1017" i="1"/>
  <c r="Q1017" i="1" s="1"/>
  <c r="R1017" i="1" s="1"/>
  <c r="S985" i="1"/>
  <c r="Q985" i="1" s="1"/>
  <c r="R985" i="1" s="1"/>
  <c r="S959" i="1"/>
  <c r="Q959" i="1" s="1"/>
  <c r="R959" i="1" s="1"/>
  <c r="S933" i="1"/>
  <c r="Q933" i="1" s="1"/>
  <c r="R933" i="1" s="1"/>
  <c r="S903" i="1"/>
  <c r="Q903" i="1" s="1"/>
  <c r="R903" i="1" s="1"/>
  <c r="S877" i="1"/>
  <c r="Q877" i="1" s="1"/>
  <c r="R877" i="1" s="1"/>
  <c r="S1677" i="1"/>
  <c r="Q1677" i="1" s="1"/>
  <c r="R1677" i="1" s="1"/>
  <c r="S639" i="1"/>
  <c r="Q639" i="1" s="1"/>
  <c r="R639" i="1" s="1"/>
  <c r="S395" i="1"/>
  <c r="Q395" i="1" s="1"/>
  <c r="R395" i="1" s="1"/>
  <c r="S151" i="1"/>
  <c r="Q151" i="1" s="1"/>
  <c r="R151" i="1" s="1"/>
  <c r="S2198" i="1"/>
  <c r="Q2198" i="1" s="1"/>
  <c r="R2198" i="1" s="1"/>
  <c r="S1943" i="1"/>
  <c r="Q1943" i="1" s="1"/>
  <c r="R1943" i="1" s="1"/>
  <c r="S1721" i="1"/>
  <c r="Q1721" i="1" s="1"/>
  <c r="R1721" i="1" s="1"/>
  <c r="S1466" i="1"/>
  <c r="Q1466" i="1" s="1"/>
  <c r="R1466" i="1" s="1"/>
  <c r="S1231" i="1"/>
  <c r="Q1231" i="1" s="1"/>
  <c r="R1231" i="1" s="1"/>
  <c r="S1021" i="1"/>
  <c r="Q1021" i="1" s="1"/>
  <c r="R1021" i="1" s="1"/>
  <c r="S854" i="1"/>
  <c r="Q854" i="1" s="1"/>
  <c r="R854" i="1" s="1"/>
  <c r="S835" i="1"/>
  <c r="Q835" i="1" s="1"/>
  <c r="R835" i="1" s="1"/>
  <c r="S815" i="1"/>
  <c r="Q815" i="1" s="1"/>
  <c r="R815" i="1" s="1"/>
  <c r="S797" i="1"/>
  <c r="Q797" i="1" s="1"/>
  <c r="R797" i="1" s="1"/>
  <c r="S776" i="1"/>
  <c r="Q776" i="1" s="1"/>
  <c r="R776" i="1" s="1"/>
  <c r="S756" i="1"/>
  <c r="Q756" i="1" s="1"/>
  <c r="R756" i="1" s="1"/>
  <c r="S736" i="1"/>
  <c r="Q736" i="1" s="1"/>
  <c r="R736" i="1" s="1"/>
  <c r="S715" i="1"/>
  <c r="Q715" i="1" s="1"/>
  <c r="R715" i="1" s="1"/>
  <c r="S697" i="1"/>
  <c r="Q697" i="1" s="1"/>
  <c r="R697" i="1" s="1"/>
  <c r="S677" i="1"/>
  <c r="Q677" i="1" s="1"/>
  <c r="R677" i="1" s="1"/>
  <c r="S656" i="1"/>
  <c r="Q656" i="1" s="1"/>
  <c r="R656" i="1" s="1"/>
  <c r="S637" i="1"/>
  <c r="Q637" i="1" s="1"/>
  <c r="R637" i="1" s="1"/>
  <c r="S616" i="1"/>
  <c r="Q616" i="1" s="1"/>
  <c r="R616" i="1" s="1"/>
  <c r="S598" i="1"/>
  <c r="Q598" i="1" s="1"/>
  <c r="R598" i="1" s="1"/>
  <c r="S579" i="1"/>
  <c r="Q579" i="1" s="1"/>
  <c r="R579" i="1" s="1"/>
  <c r="S558" i="1"/>
  <c r="Q558" i="1" s="1"/>
  <c r="R558" i="1" s="1"/>
  <c r="S540" i="1"/>
  <c r="Q540" i="1" s="1"/>
  <c r="R540" i="1" s="1"/>
  <c r="S520" i="1"/>
  <c r="Q520" i="1" s="1"/>
  <c r="R520" i="1" s="1"/>
  <c r="S501" i="1"/>
  <c r="Q501" i="1" s="1"/>
  <c r="R501" i="1" s="1"/>
  <c r="S480" i="1"/>
  <c r="Q480" i="1" s="1"/>
  <c r="R480" i="1" s="1"/>
  <c r="S461" i="1"/>
  <c r="Q461" i="1" s="1"/>
  <c r="R461" i="1" s="1"/>
  <c r="S442" i="1"/>
  <c r="Q442" i="1" s="1"/>
  <c r="R442" i="1" s="1"/>
  <c r="S422" i="1"/>
  <c r="Q422" i="1" s="1"/>
  <c r="R422" i="1" s="1"/>
  <c r="S403" i="1"/>
  <c r="Q403" i="1" s="1"/>
  <c r="R403" i="1" s="1"/>
  <c r="S383" i="1"/>
  <c r="Q383" i="1" s="1"/>
  <c r="R383" i="1" s="1"/>
  <c r="S363" i="1"/>
  <c r="Q363" i="1" s="1"/>
  <c r="R363" i="1" s="1"/>
  <c r="S344" i="1"/>
  <c r="Q344" i="1" s="1"/>
  <c r="R344" i="1" s="1"/>
  <c r="S323" i="1"/>
  <c r="Q323" i="1" s="1"/>
  <c r="R323" i="1" s="1"/>
  <c r="S158" i="1"/>
  <c r="Q158" i="1" s="1"/>
  <c r="R158" i="1" s="1"/>
  <c r="S124" i="1"/>
  <c r="Q124" i="1" s="1"/>
  <c r="R124" i="1" s="1"/>
  <c r="S86" i="1"/>
  <c r="Q86" i="1" s="1"/>
  <c r="R86" i="1" s="1"/>
  <c r="S57" i="1"/>
  <c r="Q57" i="1" s="1"/>
  <c r="R57" i="1" s="1"/>
  <c r="S24" i="1"/>
  <c r="Q24" i="1" s="1"/>
  <c r="R24" i="1" s="1"/>
  <c r="S2319" i="1"/>
  <c r="Q2319" i="1" s="1"/>
  <c r="R2319" i="1" s="1"/>
  <c r="S2291" i="1"/>
  <c r="Q2291" i="1" s="1"/>
  <c r="R2291" i="1" s="1"/>
  <c r="S2251" i="1"/>
  <c r="Q2251" i="1" s="1"/>
  <c r="R2251" i="1" s="1"/>
  <c r="S2218" i="1"/>
  <c r="Q2218" i="1" s="1"/>
  <c r="R2218" i="1" s="1"/>
  <c r="S2179" i="1"/>
  <c r="Q2179" i="1" s="1"/>
  <c r="R2179" i="1" s="1"/>
  <c r="S2146" i="1"/>
  <c r="Q2146" i="1" s="1"/>
  <c r="R2146" i="1" s="1"/>
  <c r="S2107" i="1"/>
  <c r="Q2107" i="1" s="1"/>
  <c r="R2107" i="1" s="1"/>
  <c r="S2075" i="1"/>
  <c r="Q2075" i="1" s="1"/>
  <c r="R2075" i="1" s="1"/>
  <c r="S2037" i="1"/>
  <c r="Q2037" i="1" s="1"/>
  <c r="R2037" i="1" s="1"/>
  <c r="S2003" i="1"/>
  <c r="Q2003" i="1" s="1"/>
  <c r="R2003" i="1" s="1"/>
  <c r="S1971" i="1"/>
  <c r="Q1971" i="1" s="1"/>
  <c r="R1971" i="1" s="1"/>
  <c r="S1931" i="1"/>
  <c r="Q1931" i="1" s="1"/>
  <c r="R1931" i="1" s="1"/>
  <c r="S1902" i="1"/>
  <c r="Q1902" i="1" s="1"/>
  <c r="R1902" i="1" s="1"/>
  <c r="S1862" i="1"/>
  <c r="Q1862" i="1" s="1"/>
  <c r="R1862" i="1" s="1"/>
  <c r="S1828" i="1"/>
  <c r="Q1828" i="1" s="1"/>
  <c r="R1828" i="1" s="1"/>
  <c r="S1790" i="1"/>
  <c r="Q1790" i="1" s="1"/>
  <c r="R1790" i="1" s="1"/>
  <c r="S1760" i="1"/>
  <c r="Q1760" i="1" s="1"/>
  <c r="R1760" i="1" s="1"/>
  <c r="S1719" i="1"/>
  <c r="Q1719" i="1" s="1"/>
  <c r="R1719" i="1" s="1"/>
  <c r="S1691" i="1"/>
  <c r="Q1691" i="1" s="1"/>
  <c r="R1691" i="1" s="1"/>
  <c r="S1657" i="1"/>
  <c r="Q1657" i="1" s="1"/>
  <c r="R1657" i="1" s="1"/>
  <c r="S1630" i="1"/>
  <c r="Q1630" i="1" s="1"/>
  <c r="R1630" i="1" s="1"/>
  <c r="S1605" i="1"/>
  <c r="Q1605" i="1" s="1"/>
  <c r="R1605" i="1" s="1"/>
  <c r="S1572" i="1"/>
  <c r="Q1572" i="1" s="1"/>
  <c r="R1572" i="1" s="1"/>
  <c r="S1546" i="1"/>
  <c r="Q1546" i="1" s="1"/>
  <c r="R1546" i="1" s="1"/>
  <c r="S1519" i="1"/>
  <c r="Q1519" i="1" s="1"/>
  <c r="R1519" i="1" s="1"/>
  <c r="S1490" i="1"/>
  <c r="Q1490" i="1" s="1"/>
  <c r="R1490" i="1" s="1"/>
  <c r="S1461" i="1"/>
  <c r="Q1461" i="1" s="1"/>
  <c r="R1461" i="1" s="1"/>
  <c r="S1435" i="1"/>
  <c r="Q1435" i="1" s="1"/>
  <c r="R1435" i="1" s="1"/>
  <c r="S1404" i="1"/>
  <c r="Q1404" i="1" s="1"/>
  <c r="R1404" i="1" s="1"/>
  <c r="S1379" i="1"/>
  <c r="Q1379" i="1" s="1"/>
  <c r="R1379" i="1" s="1"/>
  <c r="S1351" i="1"/>
  <c r="Q1351" i="1" s="1"/>
  <c r="R1351" i="1" s="1"/>
  <c r="S1319" i="1"/>
  <c r="Q1319" i="1" s="1"/>
  <c r="R1319" i="1" s="1"/>
  <c r="S1294" i="1"/>
  <c r="Q1294" i="1" s="1"/>
  <c r="R1294" i="1" s="1"/>
  <c r="S1269" i="1"/>
  <c r="Q1269" i="1" s="1"/>
  <c r="R1269" i="1" s="1"/>
  <c r="S1237" i="1"/>
  <c r="Q1237" i="1" s="1"/>
  <c r="R1237" i="1" s="1"/>
  <c r="S1208" i="1"/>
  <c r="Q1208" i="1" s="1"/>
  <c r="R1208" i="1" s="1"/>
  <c r="S1183" i="1"/>
  <c r="Q1183" i="1" s="1"/>
  <c r="R1183" i="1" s="1"/>
  <c r="S1152" i="1"/>
  <c r="Q1152" i="1" s="1"/>
  <c r="R1152" i="1" s="1"/>
  <c r="S1126" i="1"/>
  <c r="Q1126" i="1" s="1"/>
  <c r="R1126" i="1" s="1"/>
  <c r="S1099" i="1"/>
  <c r="Q1099" i="1" s="1"/>
  <c r="R1099" i="1" s="1"/>
  <c r="S1067" i="1"/>
  <c r="Q1067" i="1" s="1"/>
  <c r="R1067" i="1" s="1"/>
  <c r="S1041" i="1"/>
  <c r="Q1041" i="1" s="1"/>
  <c r="R1041" i="1" s="1"/>
  <c r="S1016" i="1"/>
  <c r="Q1016" i="1" s="1"/>
  <c r="R1016" i="1" s="1"/>
  <c r="S984" i="1"/>
  <c r="Q984" i="1" s="1"/>
  <c r="R984" i="1" s="1"/>
  <c r="S957" i="1"/>
  <c r="Q957" i="1" s="1"/>
  <c r="R957" i="1" s="1"/>
  <c r="S930" i="1"/>
  <c r="Q930" i="1" s="1"/>
  <c r="R930" i="1" s="1"/>
  <c r="S902" i="1"/>
  <c r="Q902" i="1" s="1"/>
  <c r="R902" i="1" s="1"/>
  <c r="S875" i="1"/>
  <c r="Q875" i="1" s="1"/>
  <c r="R875" i="1" s="1"/>
  <c r="S1455" i="1"/>
  <c r="Q1455" i="1" s="1"/>
  <c r="R1455" i="1" s="1"/>
  <c r="S628" i="1"/>
  <c r="Q628" i="1" s="1"/>
  <c r="R628" i="1" s="1"/>
  <c r="S384" i="1"/>
  <c r="Q384" i="1" s="1"/>
  <c r="R384" i="1" s="1"/>
  <c r="S140" i="1"/>
  <c r="Q140" i="1" s="1"/>
  <c r="R140" i="1" s="1"/>
  <c r="S2187" i="1"/>
  <c r="Q2187" i="1" s="1"/>
  <c r="R2187" i="1" s="1"/>
  <c r="S1932" i="1"/>
  <c r="Q1932" i="1" s="1"/>
  <c r="R1932" i="1" s="1"/>
  <c r="S1710" i="1"/>
  <c r="Q1710" i="1" s="1"/>
  <c r="R1710" i="1" s="1"/>
  <c r="S1443" i="1"/>
  <c r="Q1443" i="1" s="1"/>
  <c r="R1443" i="1" s="1"/>
  <c r="S1220" i="1"/>
  <c r="Q1220" i="1" s="1"/>
  <c r="R1220" i="1" s="1"/>
  <c r="S1009" i="1"/>
  <c r="Q1009" i="1" s="1"/>
  <c r="R1009" i="1" s="1"/>
  <c r="S853" i="1"/>
  <c r="Q853" i="1" s="1"/>
  <c r="R853" i="1" s="1"/>
  <c r="S834" i="1"/>
  <c r="Q834" i="1" s="1"/>
  <c r="R834" i="1" s="1"/>
  <c r="S814" i="1"/>
  <c r="Q814" i="1" s="1"/>
  <c r="R814" i="1" s="1"/>
  <c r="S794" i="1"/>
  <c r="Q794" i="1" s="1"/>
  <c r="R794" i="1" s="1"/>
  <c r="S775" i="1"/>
  <c r="Q775" i="1" s="1"/>
  <c r="R775" i="1" s="1"/>
  <c r="S755" i="1"/>
  <c r="Q755" i="1" s="1"/>
  <c r="R755" i="1" s="1"/>
  <c r="S735" i="1"/>
  <c r="Q735" i="1" s="1"/>
  <c r="R735" i="1" s="1"/>
  <c r="S714" i="1"/>
  <c r="Q714" i="1" s="1"/>
  <c r="R714" i="1" s="1"/>
  <c r="S694" i="1"/>
  <c r="Q694" i="1" s="1"/>
  <c r="R694" i="1" s="1"/>
  <c r="S676" i="1"/>
  <c r="Q676" i="1" s="1"/>
  <c r="R676" i="1" s="1"/>
  <c r="S655" i="1"/>
  <c r="Q655" i="1" s="1"/>
  <c r="R655" i="1" s="1"/>
  <c r="S636" i="1"/>
  <c r="Q636" i="1" s="1"/>
  <c r="R636" i="1" s="1"/>
  <c r="S615" i="1"/>
  <c r="Q615" i="1" s="1"/>
  <c r="R615" i="1" s="1"/>
  <c r="S596" i="1"/>
  <c r="Q596" i="1" s="1"/>
  <c r="R596" i="1" s="1"/>
  <c r="S578" i="1"/>
  <c r="Q578" i="1" s="1"/>
  <c r="R578" i="1" s="1"/>
  <c r="S557" i="1"/>
  <c r="Q557" i="1" s="1"/>
  <c r="R557" i="1" s="1"/>
  <c r="S538" i="1"/>
  <c r="Q538" i="1" s="1"/>
  <c r="R538" i="1" s="1"/>
  <c r="S519" i="1"/>
  <c r="Q519" i="1" s="1"/>
  <c r="R519" i="1" s="1"/>
  <c r="S498" i="1"/>
  <c r="Q498" i="1" s="1"/>
  <c r="R498" i="1" s="1"/>
  <c r="S479" i="1"/>
  <c r="Q479" i="1" s="1"/>
  <c r="R479" i="1" s="1"/>
  <c r="S460" i="1"/>
  <c r="Q460" i="1" s="1"/>
  <c r="R460" i="1" s="1"/>
  <c r="S157" i="1"/>
  <c r="Q157" i="1" s="1"/>
  <c r="R157" i="1" s="1"/>
  <c r="S123" i="1"/>
  <c r="Q123" i="1" s="1"/>
  <c r="R123" i="1" s="1"/>
  <c r="S85" i="1"/>
  <c r="Q85" i="1" s="1"/>
  <c r="R85" i="1" s="1"/>
  <c r="S56" i="1"/>
  <c r="Q56" i="1" s="1"/>
  <c r="R56" i="1" s="1"/>
  <c r="S17" i="1"/>
  <c r="Q17" i="1" s="1"/>
  <c r="R17" i="1" s="1"/>
  <c r="S2318" i="1"/>
  <c r="Q2318" i="1" s="1"/>
  <c r="R2318" i="1" s="1"/>
  <c r="S2285" i="1"/>
  <c r="Q2285" i="1" s="1"/>
  <c r="R2285" i="1" s="1"/>
  <c r="S2247" i="1"/>
  <c r="Q2247" i="1" s="1"/>
  <c r="R2247" i="1" s="1"/>
  <c r="S2217" i="1"/>
  <c r="Q2217" i="1" s="1"/>
  <c r="R2217" i="1" s="1"/>
  <c r="S2177" i="1"/>
  <c r="Q2177" i="1" s="1"/>
  <c r="R2177" i="1" s="1"/>
  <c r="S562" i="1"/>
  <c r="Q562" i="1" s="1"/>
  <c r="R562" i="1" s="1"/>
  <c r="S2106" i="1"/>
  <c r="Q2106" i="1" s="1"/>
  <c r="R2106" i="1" s="1"/>
  <c r="S2074" i="1"/>
  <c r="Q2074" i="1" s="1"/>
  <c r="R2074" i="1" s="1"/>
  <c r="S2036" i="1"/>
  <c r="Q2036" i="1" s="1"/>
  <c r="R2036" i="1" s="1"/>
  <c r="S2002" i="1"/>
  <c r="Q2002" i="1" s="1"/>
  <c r="R2002" i="1" s="1"/>
  <c r="S1962" i="1"/>
  <c r="Q1962" i="1" s="1"/>
  <c r="R1962" i="1" s="1"/>
  <c r="S1929" i="1"/>
  <c r="Q1929" i="1" s="1"/>
  <c r="R1929" i="1" s="1"/>
  <c r="S1901" i="1"/>
  <c r="Q1901" i="1" s="1"/>
  <c r="R1901" i="1" s="1"/>
  <c r="S1861" i="1"/>
  <c r="Q1861" i="1" s="1"/>
  <c r="R1861" i="1" s="1"/>
  <c r="S1827" i="1"/>
  <c r="Q1827" i="1" s="1"/>
  <c r="R1827" i="1" s="1"/>
  <c r="S1789" i="1"/>
  <c r="Q1789" i="1" s="1"/>
  <c r="R1789" i="1" s="1"/>
  <c r="S1759" i="1"/>
  <c r="Q1759" i="1" s="1"/>
  <c r="R1759" i="1" s="1"/>
  <c r="S1718" i="1"/>
  <c r="Q1718" i="1" s="1"/>
  <c r="R1718" i="1" s="1"/>
  <c r="S1690" i="1"/>
  <c r="Q1690" i="1" s="1"/>
  <c r="R1690" i="1" s="1"/>
  <c r="S1656" i="1"/>
  <c r="Q1656" i="1" s="1"/>
  <c r="R1656" i="1" s="1"/>
  <c r="S1629" i="1"/>
  <c r="Q1629" i="1" s="1"/>
  <c r="R1629" i="1" s="1"/>
  <c r="S1596" i="1"/>
  <c r="Q1596" i="1" s="1"/>
  <c r="R1596" i="1" s="1"/>
  <c r="S1571" i="1"/>
  <c r="Q1571" i="1" s="1"/>
  <c r="R1571" i="1" s="1"/>
  <c r="S1545" i="1"/>
  <c r="Q1545" i="1" s="1"/>
  <c r="R1545" i="1" s="1"/>
  <c r="S1514" i="1"/>
  <c r="Q1514" i="1" s="1"/>
  <c r="R1514" i="1" s="1"/>
  <c r="S1487" i="1"/>
  <c r="Q1487" i="1" s="1"/>
  <c r="R1487" i="1" s="1"/>
  <c r="S1460" i="1"/>
  <c r="Q1460" i="1" s="1"/>
  <c r="R1460" i="1" s="1"/>
  <c r="S1429" i="1"/>
  <c r="Q1429" i="1" s="1"/>
  <c r="R1429" i="1" s="1"/>
  <c r="S1403" i="1"/>
  <c r="Q1403" i="1" s="1"/>
  <c r="R1403" i="1" s="1"/>
  <c r="S1376" i="1"/>
  <c r="Q1376" i="1" s="1"/>
  <c r="R1376" i="1" s="1"/>
  <c r="S1345" i="1"/>
  <c r="Q1345" i="1" s="1"/>
  <c r="R1345" i="1" s="1"/>
  <c r="S1318" i="1"/>
  <c r="Q1318" i="1" s="1"/>
  <c r="R1318" i="1" s="1"/>
  <c r="S1293" i="1"/>
  <c r="Q1293" i="1" s="1"/>
  <c r="R1293" i="1" s="1"/>
  <c r="S1261" i="1"/>
  <c r="Q1261" i="1" s="1"/>
  <c r="R1261" i="1" s="1"/>
  <c r="S1236" i="1"/>
  <c r="Q1236" i="1" s="1"/>
  <c r="R1236" i="1" s="1"/>
  <c r="S1207" i="1"/>
  <c r="Q1207" i="1" s="1"/>
  <c r="R1207" i="1" s="1"/>
  <c r="S1177" i="1"/>
  <c r="Q1177" i="1" s="1"/>
  <c r="R1177" i="1" s="1"/>
  <c r="S1151" i="1"/>
  <c r="Q1151" i="1" s="1"/>
  <c r="R1151" i="1" s="1"/>
  <c r="S1125" i="1"/>
  <c r="Q1125" i="1" s="1"/>
  <c r="R1125" i="1" s="1"/>
  <c r="S1092" i="1"/>
  <c r="Q1092" i="1" s="1"/>
  <c r="R1092" i="1" s="1"/>
  <c r="S1066" i="1"/>
  <c r="Q1066" i="1" s="1"/>
  <c r="R1066" i="1" s="1"/>
  <c r="S1040" i="1"/>
  <c r="Q1040" i="1" s="1"/>
  <c r="R1040" i="1" s="1"/>
  <c r="S1008" i="1"/>
  <c r="Q1008" i="1" s="1"/>
  <c r="R1008" i="1" s="1"/>
  <c r="S981" i="1"/>
  <c r="Q981" i="1" s="1"/>
  <c r="R981" i="1" s="1"/>
  <c r="S956" i="1"/>
  <c r="Q956" i="1" s="1"/>
  <c r="R956" i="1" s="1"/>
  <c r="S925" i="1"/>
  <c r="Q925" i="1" s="1"/>
  <c r="R925" i="1" s="1"/>
  <c r="S901" i="1"/>
  <c r="Q901" i="1" s="1"/>
  <c r="R901" i="1" s="1"/>
  <c r="S872" i="1"/>
  <c r="Q872" i="1" s="1"/>
  <c r="R872" i="1" s="1"/>
  <c r="S899" i="1"/>
  <c r="Q899" i="1" s="1"/>
  <c r="R899" i="1" s="1"/>
  <c r="S617" i="1"/>
  <c r="Q617" i="1" s="1"/>
  <c r="R617" i="1" s="1"/>
  <c r="S373" i="1"/>
  <c r="Q373" i="1" s="1"/>
  <c r="R373" i="1" s="1"/>
  <c r="S84" i="1"/>
  <c r="Q84" i="1" s="1"/>
  <c r="R84" i="1" s="1"/>
  <c r="S2176" i="1"/>
  <c r="Q2176" i="1" s="1"/>
  <c r="R2176" i="1" s="1"/>
  <c r="S1921" i="1"/>
  <c r="Q1921" i="1" s="1"/>
  <c r="R1921" i="1" s="1"/>
  <c r="S1699" i="1"/>
  <c r="Q1699" i="1" s="1"/>
  <c r="R1699" i="1" s="1"/>
  <c r="S1421" i="1"/>
  <c r="Q1421" i="1" s="1"/>
  <c r="R1421" i="1" s="1"/>
  <c r="S1209" i="1"/>
  <c r="Q1209" i="1" s="1"/>
  <c r="R1209" i="1" s="1"/>
  <c r="S998" i="1"/>
  <c r="Q998" i="1" s="1"/>
  <c r="R998" i="1" s="1"/>
  <c r="S851" i="1"/>
  <c r="Q851" i="1" s="1"/>
  <c r="R851" i="1" s="1"/>
  <c r="S833" i="1"/>
  <c r="Q833" i="1" s="1"/>
  <c r="R833" i="1" s="1"/>
  <c r="S813" i="1"/>
  <c r="Q813" i="1" s="1"/>
  <c r="R813" i="1" s="1"/>
  <c r="S793" i="1"/>
  <c r="Q793" i="1" s="1"/>
  <c r="R793" i="1" s="1"/>
  <c r="S774" i="1"/>
  <c r="Q774" i="1" s="1"/>
  <c r="R774" i="1" s="1"/>
  <c r="S754" i="1"/>
  <c r="Q754" i="1" s="1"/>
  <c r="R754" i="1" s="1"/>
  <c r="S733" i="1"/>
  <c r="Q733" i="1" s="1"/>
  <c r="R733" i="1" s="1"/>
  <c r="S713" i="1"/>
  <c r="Q713" i="1" s="1"/>
  <c r="R713" i="1" s="1"/>
  <c r="S693" i="1"/>
  <c r="Q693" i="1" s="1"/>
  <c r="R693" i="1" s="1"/>
  <c r="S675" i="1"/>
  <c r="Q675" i="1" s="1"/>
  <c r="R675" i="1" s="1"/>
  <c r="S654" i="1"/>
  <c r="Q654" i="1" s="1"/>
  <c r="R654" i="1" s="1"/>
  <c r="S635" i="1"/>
  <c r="Q635" i="1" s="1"/>
  <c r="R635" i="1" s="1"/>
  <c r="S614" i="1"/>
  <c r="Q614" i="1" s="1"/>
  <c r="R614" i="1" s="1"/>
  <c r="S594" i="1"/>
  <c r="Q594" i="1" s="1"/>
  <c r="R594" i="1" s="1"/>
  <c r="S577" i="1"/>
  <c r="Q577" i="1" s="1"/>
  <c r="R577" i="1" s="1"/>
  <c r="S556" i="1"/>
  <c r="Q556" i="1" s="1"/>
  <c r="R556" i="1" s="1"/>
  <c r="Q156" i="1"/>
  <c r="R156" i="1" s="1"/>
  <c r="S122" i="1"/>
  <c r="Q122" i="1" s="1"/>
  <c r="R122" i="1" s="1"/>
  <c r="S83" i="1"/>
  <c r="Q83" i="1" s="1"/>
  <c r="R83" i="1" s="1"/>
  <c r="S55" i="1"/>
  <c r="Q55" i="1" s="1"/>
  <c r="R55" i="1" s="1"/>
  <c r="S16" i="1"/>
  <c r="Q16" i="1" s="1"/>
  <c r="R16" i="1" s="1"/>
  <c r="S2317" i="1"/>
  <c r="Q2317" i="1" s="1"/>
  <c r="R2317" i="1" s="1"/>
  <c r="S2279" i="1"/>
  <c r="Q2279" i="1" s="1"/>
  <c r="R2279" i="1" s="1"/>
  <c r="S2246" i="1"/>
  <c r="Q2246" i="1" s="1"/>
  <c r="R2246" i="1" s="1"/>
  <c r="S2216" i="1"/>
  <c r="Q2216" i="1" s="1"/>
  <c r="R2216" i="1" s="1"/>
  <c r="S2175" i="1"/>
  <c r="Q2175" i="1" s="1"/>
  <c r="R2175" i="1" s="1"/>
  <c r="S2145" i="1"/>
  <c r="Q2145" i="1" s="1"/>
  <c r="R2145" i="1" s="1"/>
  <c r="S2105" i="1"/>
  <c r="Q2105" i="1" s="1"/>
  <c r="R2105" i="1" s="1"/>
  <c r="S2073" i="1"/>
  <c r="Q2073" i="1" s="1"/>
  <c r="R2073" i="1" s="1"/>
  <c r="S2035" i="1"/>
  <c r="Q2035" i="1" s="1"/>
  <c r="R2035" i="1" s="1"/>
  <c r="S2001" i="1"/>
  <c r="Q2001" i="1" s="1"/>
  <c r="R2001" i="1" s="1"/>
  <c r="S1961" i="1"/>
  <c r="Q1961" i="1" s="1"/>
  <c r="R1961" i="1" s="1"/>
  <c r="S1928" i="1"/>
  <c r="Q1928" i="1" s="1"/>
  <c r="R1928" i="1" s="1"/>
  <c r="S1889" i="1"/>
  <c r="Q1889" i="1" s="1"/>
  <c r="R1889" i="1" s="1"/>
  <c r="S1860" i="1"/>
  <c r="Q1860" i="1" s="1"/>
  <c r="R1860" i="1" s="1"/>
  <c r="S1826" i="1"/>
  <c r="Q1826" i="1" s="1"/>
  <c r="R1826" i="1" s="1"/>
  <c r="S1786" i="1"/>
  <c r="Q1786" i="1" s="1"/>
  <c r="R1786" i="1" s="1"/>
  <c r="S1753" i="1"/>
  <c r="Q1753" i="1" s="1"/>
  <c r="R1753" i="1" s="1"/>
  <c r="S1715" i="1"/>
  <c r="Q1715" i="1" s="1"/>
  <c r="R1715" i="1" s="1"/>
  <c r="S1689" i="1"/>
  <c r="Q1689" i="1" s="1"/>
  <c r="R1689" i="1" s="1"/>
  <c r="S1655" i="1"/>
  <c r="Q1655" i="1" s="1"/>
  <c r="R1655" i="1" s="1"/>
  <c r="S1628" i="1"/>
  <c r="Q1628" i="1" s="1"/>
  <c r="R1628" i="1" s="1"/>
  <c r="S1595" i="1"/>
  <c r="Q1595" i="1" s="1"/>
  <c r="R1595" i="1" s="1"/>
  <c r="S1570" i="1"/>
  <c r="Q1570" i="1" s="1"/>
  <c r="R1570" i="1" s="1"/>
  <c r="S1544" i="1"/>
  <c r="Q1544" i="1" s="1"/>
  <c r="R1544" i="1" s="1"/>
  <c r="S1512" i="1"/>
  <c r="Q1512" i="1" s="1"/>
  <c r="R1512" i="1" s="1"/>
  <c r="S1486" i="1"/>
  <c r="Q1486" i="1" s="1"/>
  <c r="R1486" i="1" s="1"/>
  <c r="S1459" i="1"/>
  <c r="Q1459" i="1" s="1"/>
  <c r="R1459" i="1" s="1"/>
  <c r="S1428" i="1"/>
  <c r="Q1428" i="1" s="1"/>
  <c r="R1428" i="1" s="1"/>
  <c r="S1401" i="1"/>
  <c r="Q1401" i="1" s="1"/>
  <c r="R1401" i="1" s="1"/>
  <c r="S1375" i="1"/>
  <c r="Q1375" i="1" s="1"/>
  <c r="R1375" i="1" s="1"/>
  <c r="S1342" i="1"/>
  <c r="Q1342" i="1" s="1"/>
  <c r="R1342" i="1" s="1"/>
  <c r="S1317" i="1"/>
  <c r="Q1317" i="1" s="1"/>
  <c r="R1317" i="1" s="1"/>
  <c r="S1292" i="1"/>
  <c r="Q1292" i="1" s="1"/>
  <c r="R1292" i="1" s="1"/>
  <c r="S1260" i="1"/>
  <c r="Q1260" i="1" s="1"/>
  <c r="R1260" i="1" s="1"/>
  <c r="S1235" i="1"/>
  <c r="Q1235" i="1" s="1"/>
  <c r="R1235" i="1" s="1"/>
  <c r="S1205" i="1"/>
  <c r="Q1205" i="1" s="1"/>
  <c r="R1205" i="1" s="1"/>
  <c r="S1175" i="1"/>
  <c r="Q1175" i="1" s="1"/>
  <c r="R1175" i="1" s="1"/>
  <c r="S1150" i="1"/>
  <c r="Q1150" i="1" s="1"/>
  <c r="R1150" i="1" s="1"/>
  <c r="S1124" i="1"/>
  <c r="Q1124" i="1" s="1"/>
  <c r="R1124" i="1" s="1"/>
  <c r="S1091" i="1"/>
  <c r="Q1091" i="1" s="1"/>
  <c r="R1091" i="1" s="1"/>
  <c r="S1064" i="1"/>
  <c r="Q1064" i="1" s="1"/>
  <c r="R1064" i="1" s="1"/>
  <c r="S1039" i="1"/>
  <c r="Q1039" i="1" s="1"/>
  <c r="R1039" i="1" s="1"/>
  <c r="S1006" i="1"/>
  <c r="Q1006" i="1" s="1"/>
  <c r="R1006" i="1" s="1"/>
  <c r="S980" i="1"/>
  <c r="Q980" i="1" s="1"/>
  <c r="R980" i="1" s="1"/>
  <c r="S955" i="1"/>
  <c r="Q955" i="1" s="1"/>
  <c r="R955" i="1" s="1"/>
  <c r="S924" i="1"/>
  <c r="Q924" i="1" s="1"/>
  <c r="R924" i="1" s="1"/>
  <c r="S900" i="1"/>
  <c r="Q900" i="1" s="1"/>
  <c r="R900" i="1" s="1"/>
  <c r="S871" i="1"/>
  <c r="Q871" i="1" s="1"/>
  <c r="R871" i="1" s="1"/>
  <c r="S852" i="1"/>
  <c r="Q852" i="1" s="1"/>
  <c r="R852" i="1" s="1"/>
  <c r="S606" i="1"/>
  <c r="Q606" i="1" s="1"/>
  <c r="R606" i="1" s="1"/>
  <c r="S362" i="1"/>
  <c r="Q362" i="1" s="1"/>
  <c r="R362" i="1" s="1"/>
  <c r="S62" i="1"/>
  <c r="Q62" i="1" s="1"/>
  <c r="R62" i="1" s="1"/>
  <c r="S2143" i="1"/>
  <c r="Q2143" i="1" s="1"/>
  <c r="R2143" i="1" s="1"/>
  <c r="S1898" i="1"/>
  <c r="Q1898" i="1" s="1"/>
  <c r="R1898" i="1" s="1"/>
  <c r="S1654" i="1"/>
  <c r="Q1654" i="1" s="1"/>
  <c r="R1654" i="1" s="1"/>
  <c r="S6" i="1"/>
  <c r="Q6" i="1" s="1"/>
  <c r="R6" i="1" s="1"/>
  <c r="S1187" i="1"/>
  <c r="Q1187" i="1" s="1"/>
  <c r="R1187" i="1" s="1"/>
  <c r="S987" i="1"/>
  <c r="Q987" i="1" s="1"/>
  <c r="R987" i="1" s="1"/>
  <c r="S850" i="1"/>
  <c r="Q850" i="1" s="1"/>
  <c r="R850" i="1" s="1"/>
  <c r="S831" i="1"/>
  <c r="Q831" i="1" s="1"/>
  <c r="R831" i="1" s="1"/>
  <c r="S812" i="1"/>
  <c r="Q812" i="1" s="1"/>
  <c r="R812" i="1" s="1"/>
  <c r="S792" i="1"/>
  <c r="Q792" i="1" s="1"/>
  <c r="R792" i="1" s="1"/>
  <c r="S772" i="1"/>
  <c r="Q772" i="1" s="1"/>
  <c r="R772" i="1" s="1"/>
  <c r="S753" i="1"/>
  <c r="Q753" i="1" s="1"/>
  <c r="R753" i="1" s="1"/>
  <c r="S731" i="1"/>
  <c r="Q731" i="1" s="1"/>
  <c r="R731" i="1" s="1"/>
  <c r="S712" i="1"/>
  <c r="Q712" i="1" s="1"/>
  <c r="R712" i="1" s="1"/>
  <c r="S692" i="1"/>
  <c r="Q692" i="1" s="1"/>
  <c r="R692" i="1" s="1"/>
  <c r="S674" i="1"/>
  <c r="Q674" i="1" s="1"/>
  <c r="R674" i="1" s="1"/>
  <c r="S653" i="1"/>
  <c r="Q653" i="1" s="1"/>
  <c r="R653" i="1" s="1"/>
  <c r="S633" i="1"/>
  <c r="Q633" i="1" s="1"/>
  <c r="R633" i="1" s="1"/>
  <c r="S107" i="1"/>
  <c r="Q107" i="1" s="1"/>
  <c r="R107" i="1" s="1"/>
  <c r="S61" i="1"/>
  <c r="Q61" i="1" s="1"/>
  <c r="R61" i="1" s="1"/>
  <c r="S8" i="1"/>
  <c r="Q8" i="1" s="1"/>
  <c r="R8" i="1" s="1"/>
  <c r="S2296" i="1"/>
  <c r="Q2296" i="1" s="1"/>
  <c r="R2296" i="1" s="1"/>
  <c r="S2242" i="1"/>
  <c r="Q2242" i="1" s="1"/>
  <c r="R2242" i="1" s="1"/>
  <c r="S2195" i="1"/>
  <c r="Q2195" i="1" s="1"/>
  <c r="R2195" i="1" s="1"/>
  <c r="S2136" i="1"/>
  <c r="Q2136" i="1" s="1"/>
  <c r="R2136" i="1" s="1"/>
  <c r="S2096" i="1"/>
  <c r="Q2096" i="1" s="1"/>
  <c r="R2096" i="1" s="1"/>
  <c r="S2030" i="1"/>
  <c r="Q2030" i="1" s="1"/>
  <c r="R2030" i="1" s="1"/>
  <c r="S1984" i="1"/>
  <c r="Q1984" i="1" s="1"/>
  <c r="R1984" i="1" s="1"/>
  <c r="S1938" i="1"/>
  <c r="Q1938" i="1" s="1"/>
  <c r="R1938" i="1" s="1"/>
  <c r="S1883" i="1"/>
  <c r="Q1883" i="1" s="1"/>
  <c r="R1883" i="1" s="1"/>
  <c r="S1837" i="1"/>
  <c r="Q1837" i="1" s="1"/>
  <c r="R1837" i="1" s="1"/>
  <c r="S1781" i="1"/>
  <c r="Q1781" i="1" s="1"/>
  <c r="R1781" i="1" s="1"/>
  <c r="S1733" i="1"/>
  <c r="Q1733" i="1" s="1"/>
  <c r="R1733" i="1" s="1"/>
  <c r="S1678" i="1"/>
  <c r="Q1678" i="1" s="1"/>
  <c r="R1678" i="1" s="1"/>
  <c r="S1645" i="1"/>
  <c r="Q1645" i="1" s="1"/>
  <c r="R1645" i="1" s="1"/>
  <c r="S1593" i="1"/>
  <c r="Q1593" i="1" s="1"/>
  <c r="R1593" i="1" s="1"/>
  <c r="S1555" i="1"/>
  <c r="Q1555" i="1" s="1"/>
  <c r="R1555" i="1" s="1"/>
  <c r="S1511" i="1"/>
  <c r="Q1511" i="1" s="1"/>
  <c r="R1511" i="1" s="1"/>
  <c r="S1479" i="1"/>
  <c r="Q1479" i="1" s="1"/>
  <c r="R1479" i="1" s="1"/>
  <c r="S1439" i="1"/>
  <c r="Q1439" i="1" s="1"/>
  <c r="R1439" i="1" s="1"/>
  <c r="S1395" i="1"/>
  <c r="Q1395" i="1" s="1"/>
  <c r="R1395" i="1" s="1"/>
  <c r="S1358" i="1"/>
  <c r="Q1358" i="1" s="1"/>
  <c r="R1358" i="1" s="1"/>
  <c r="S1312" i="1"/>
  <c r="Q1312" i="1" s="1"/>
  <c r="R1312" i="1" s="1"/>
  <c r="S1274" i="1"/>
  <c r="Q1274" i="1" s="1"/>
  <c r="R1274" i="1" s="1"/>
  <c r="S1229" i="1"/>
  <c r="Q1229" i="1" s="1"/>
  <c r="R1229" i="1" s="1"/>
  <c r="S1190" i="1"/>
  <c r="Q1190" i="1" s="1"/>
  <c r="R1190" i="1" s="1"/>
  <c r="S1147" i="1"/>
  <c r="Q1147" i="1" s="1"/>
  <c r="R1147" i="1" s="1"/>
  <c r="S1108" i="1"/>
  <c r="Q1108" i="1" s="1"/>
  <c r="R1108" i="1" s="1"/>
  <c r="S1063" i="1"/>
  <c r="Q1063" i="1" s="1"/>
  <c r="R1063" i="1" s="1"/>
  <c r="S1026" i="1"/>
  <c r="Q1026" i="1" s="1"/>
  <c r="R1026" i="1" s="1"/>
  <c r="S988" i="1"/>
  <c r="Q988" i="1" s="1"/>
  <c r="R988" i="1" s="1"/>
  <c r="S942" i="1"/>
  <c r="Q942" i="1" s="1"/>
  <c r="R942" i="1" s="1"/>
  <c r="S911" i="1"/>
  <c r="Q911" i="1" s="1"/>
  <c r="R911" i="1" s="1"/>
  <c r="S862" i="1"/>
  <c r="Q862" i="1" s="1"/>
  <c r="R862" i="1" s="1"/>
  <c r="S740" i="1"/>
  <c r="Q740" i="1" s="1"/>
  <c r="R740" i="1" s="1"/>
  <c r="S273" i="1"/>
  <c r="Q273" i="1" s="1"/>
  <c r="R273" i="1" s="1"/>
  <c r="S2309" i="1"/>
  <c r="Q2309" i="1" s="1"/>
  <c r="R2309" i="1" s="1"/>
  <c r="S1887" i="1"/>
  <c r="Q1887" i="1" s="1"/>
  <c r="R1887" i="1" s="1"/>
  <c r="S1565" i="1"/>
  <c r="Q1565" i="1" s="1"/>
  <c r="R1565" i="1" s="1"/>
  <c r="S1176" i="1"/>
  <c r="Q1176" i="1" s="1"/>
  <c r="R1176" i="1" s="1"/>
  <c r="S898" i="1"/>
  <c r="Q898" i="1" s="1"/>
  <c r="R898" i="1" s="1"/>
  <c r="S837" i="1"/>
  <c r="Q837" i="1" s="1"/>
  <c r="R837" i="1" s="1"/>
  <c r="S805" i="1"/>
  <c r="Q805" i="1" s="1"/>
  <c r="R805" i="1" s="1"/>
  <c r="S779" i="1"/>
  <c r="Q779" i="1" s="1"/>
  <c r="R779" i="1" s="1"/>
  <c r="S748" i="1"/>
  <c r="Q748" i="1" s="1"/>
  <c r="R748" i="1" s="1"/>
  <c r="S721" i="1"/>
  <c r="Q721" i="1" s="1"/>
  <c r="R721" i="1" s="1"/>
  <c r="S689" i="1"/>
  <c r="Q689" i="1" s="1"/>
  <c r="R689" i="1" s="1"/>
  <c r="S663" i="1"/>
  <c r="Q663" i="1" s="1"/>
  <c r="R663" i="1" s="1"/>
  <c r="S631" i="1"/>
  <c r="Q631" i="1" s="1"/>
  <c r="R631" i="1" s="1"/>
  <c r="S605" i="1"/>
  <c r="Q605" i="1" s="1"/>
  <c r="R605" i="1" s="1"/>
  <c r="S582" i="1"/>
  <c r="Q582" i="1" s="1"/>
  <c r="R582" i="1" s="1"/>
  <c r="S553" i="1"/>
  <c r="Q553" i="1" s="1"/>
  <c r="R553" i="1" s="1"/>
  <c r="S530" i="1"/>
  <c r="Q530" i="1" s="1"/>
  <c r="R530" i="1" s="1"/>
  <c r="S507" i="1"/>
  <c r="Q507" i="1" s="1"/>
  <c r="R507" i="1" s="1"/>
  <c r="S482" i="1"/>
  <c r="Q482" i="1" s="1"/>
  <c r="R482" i="1" s="1"/>
  <c r="S457" i="1"/>
  <c r="Q457" i="1" s="1"/>
  <c r="R457" i="1" s="1"/>
  <c r="S434" i="1"/>
  <c r="Q434" i="1" s="1"/>
  <c r="R434" i="1" s="1"/>
  <c r="S412" i="1"/>
  <c r="Q412" i="1" s="1"/>
  <c r="R412" i="1" s="1"/>
  <c r="S392" i="1"/>
  <c r="Q392" i="1" s="1"/>
  <c r="R392" i="1" s="1"/>
  <c r="S370" i="1"/>
  <c r="Q370" i="1" s="1"/>
  <c r="R370" i="1" s="1"/>
  <c r="S349" i="1"/>
  <c r="Q349" i="1" s="1"/>
  <c r="R349" i="1" s="1"/>
  <c r="S329" i="1"/>
  <c r="Q329" i="1" s="1"/>
  <c r="R329" i="1" s="1"/>
  <c r="S307" i="1"/>
  <c r="Q307" i="1" s="1"/>
  <c r="R307" i="1" s="1"/>
  <c r="S287" i="1"/>
  <c r="Q287" i="1" s="1"/>
  <c r="R287" i="1" s="1"/>
  <c r="S268" i="1"/>
  <c r="Q268" i="1" s="1"/>
  <c r="R268" i="1" s="1"/>
  <c r="S247" i="1"/>
  <c r="Q247" i="1" s="1"/>
  <c r="R247" i="1" s="1"/>
  <c r="S227" i="1"/>
  <c r="Q227" i="1" s="1"/>
  <c r="R227" i="1" s="1"/>
  <c r="S208" i="1"/>
  <c r="Q208" i="1" s="1"/>
  <c r="R208" i="1" s="1"/>
  <c r="S188" i="1"/>
  <c r="Q188" i="1" s="1"/>
  <c r="R188" i="1" s="1"/>
  <c r="S163" i="1"/>
  <c r="Q163" i="1" s="1"/>
  <c r="R163" i="1" s="1"/>
  <c r="S2301" i="1"/>
  <c r="Q2301" i="1" s="1"/>
  <c r="R2301" i="1" s="1"/>
  <c r="S2116" i="1"/>
  <c r="Q2116" i="1" s="1"/>
  <c r="R2116" i="1" s="1"/>
  <c r="S1918" i="1"/>
  <c r="Q1918" i="1" s="1"/>
  <c r="R1918" i="1" s="1"/>
  <c r="S1734" i="1"/>
  <c r="Q1734" i="1" s="1"/>
  <c r="R1734" i="1" s="1"/>
  <c r="S1537" i="1"/>
  <c r="Q1537" i="1" s="1"/>
  <c r="R1537" i="1" s="1"/>
  <c r="S1353" i="1"/>
  <c r="Q1353" i="1" s="1"/>
  <c r="R1353" i="1" s="1"/>
  <c r="S1156" i="1"/>
  <c r="Q1156" i="1" s="1"/>
  <c r="R1156" i="1" s="1"/>
  <c r="S155" i="1"/>
  <c r="Q155" i="1" s="1"/>
  <c r="R155" i="1" s="1"/>
  <c r="S105" i="1"/>
  <c r="Q105" i="1" s="1"/>
  <c r="R105" i="1" s="1"/>
  <c r="S60" i="1"/>
  <c r="Q60" i="1" s="1"/>
  <c r="R60" i="1" s="1"/>
  <c r="S2341" i="1"/>
  <c r="Q2341" i="1" s="1"/>
  <c r="R2341" i="1" s="1"/>
  <c r="S2295" i="1"/>
  <c r="Q2295" i="1" s="1"/>
  <c r="R2295" i="1" s="1"/>
  <c r="S2241" i="1"/>
  <c r="Q2241" i="1" s="1"/>
  <c r="R2241" i="1" s="1"/>
  <c r="S2194" i="1"/>
  <c r="Q2194" i="1" s="1"/>
  <c r="R2194" i="1" s="1"/>
  <c r="S2135" i="1"/>
  <c r="Q2135" i="1" s="1"/>
  <c r="R2135" i="1" s="1"/>
  <c r="S2083" i="1"/>
  <c r="Q2083" i="1" s="1"/>
  <c r="R2083" i="1" s="1"/>
  <c r="S2028" i="1"/>
  <c r="Q2028" i="1" s="1"/>
  <c r="R2028" i="1" s="1"/>
  <c r="S1983" i="1"/>
  <c r="Q1983" i="1" s="1"/>
  <c r="R1983" i="1" s="1"/>
  <c r="S1927" i="1"/>
  <c r="Q1927" i="1" s="1"/>
  <c r="R1927" i="1" s="1"/>
  <c r="S1882" i="1"/>
  <c r="Q1882" i="1" s="1"/>
  <c r="R1882" i="1" s="1"/>
  <c r="S1833" i="1"/>
  <c r="Q1833" i="1" s="1"/>
  <c r="R1833" i="1" s="1"/>
  <c r="S1780" i="1"/>
  <c r="Q1780" i="1" s="1"/>
  <c r="R1780" i="1" s="1"/>
  <c r="S1731" i="1"/>
  <c r="Q1731" i="1" s="1"/>
  <c r="R1731" i="1" s="1"/>
  <c r="S1675" i="1"/>
  <c r="Q1675" i="1" s="1"/>
  <c r="R1675" i="1" s="1"/>
  <c r="S1637" i="1"/>
  <c r="Q1637" i="1" s="1"/>
  <c r="R1637" i="1" s="1"/>
  <c r="S1592" i="1"/>
  <c r="Q1592" i="1" s="1"/>
  <c r="R1592" i="1" s="1"/>
  <c r="S1553" i="1"/>
  <c r="Q1553" i="1" s="1"/>
  <c r="R1553" i="1" s="1"/>
  <c r="S1509" i="1"/>
  <c r="Q1509" i="1" s="1"/>
  <c r="R1509" i="1" s="1"/>
  <c r="S1471" i="1"/>
  <c r="Q1471" i="1" s="1"/>
  <c r="R1471" i="1" s="1"/>
  <c r="S1427" i="1"/>
  <c r="Q1427" i="1" s="1"/>
  <c r="R1427" i="1" s="1"/>
  <c r="S1394" i="1"/>
  <c r="Q1394" i="1" s="1"/>
  <c r="R1394" i="1" s="1"/>
  <c r="S1357" i="1"/>
  <c r="Q1357" i="1" s="1"/>
  <c r="R1357" i="1" s="1"/>
  <c r="S1311" i="1"/>
  <c r="Q1311" i="1" s="1"/>
  <c r="R1311" i="1" s="1"/>
  <c r="S1273" i="1"/>
  <c r="Q1273" i="1" s="1"/>
  <c r="R1273" i="1" s="1"/>
  <c r="S1226" i="1"/>
  <c r="Q1226" i="1" s="1"/>
  <c r="R1226" i="1" s="1"/>
  <c r="S1189" i="1"/>
  <c r="Q1189" i="1" s="1"/>
  <c r="R1189" i="1" s="1"/>
  <c r="S1146" i="1"/>
  <c r="Q1146" i="1" s="1"/>
  <c r="R1146" i="1" s="1"/>
  <c r="S1107" i="1"/>
  <c r="Q1107" i="1" s="1"/>
  <c r="R1107" i="1" s="1"/>
  <c r="S1062" i="1"/>
  <c r="Q1062" i="1" s="1"/>
  <c r="R1062" i="1" s="1"/>
  <c r="S1025" i="1"/>
  <c r="Q1025" i="1" s="1"/>
  <c r="R1025" i="1" s="1"/>
  <c r="S979" i="1"/>
  <c r="Q979" i="1" s="1"/>
  <c r="R979" i="1" s="1"/>
  <c r="S941" i="1"/>
  <c r="Q941" i="1" s="1"/>
  <c r="R941" i="1" s="1"/>
  <c r="S905" i="1"/>
  <c r="Q905" i="1" s="1"/>
  <c r="R905" i="1" s="1"/>
  <c r="S340" i="1"/>
  <c r="Q340" i="1" s="1"/>
  <c r="R340" i="1" s="1"/>
  <c r="S728" i="1"/>
  <c r="Q728" i="1" s="1"/>
  <c r="R728" i="1" s="1"/>
  <c r="S262" i="1"/>
  <c r="Q262" i="1" s="1"/>
  <c r="R262" i="1" s="1"/>
  <c r="S2298" i="1"/>
  <c r="Q2298" i="1" s="1"/>
  <c r="R2298" i="1" s="1"/>
  <c r="S1854" i="1"/>
  <c r="Q1854" i="1" s="1"/>
  <c r="R1854" i="1" s="1"/>
  <c r="S1543" i="1"/>
  <c r="Q1543" i="1" s="1"/>
  <c r="R1543" i="1" s="1"/>
  <c r="S1165" i="1"/>
  <c r="Q1165" i="1" s="1"/>
  <c r="R1165" i="1" s="1"/>
  <c r="S887" i="1"/>
  <c r="Q887" i="1" s="1"/>
  <c r="R887" i="1" s="1"/>
  <c r="S830" i="1"/>
  <c r="Q830" i="1" s="1"/>
  <c r="R830" i="1" s="1"/>
  <c r="S804" i="1"/>
  <c r="Q804" i="1" s="1"/>
  <c r="R804" i="1" s="1"/>
  <c r="S778" i="1"/>
  <c r="Q778" i="1" s="1"/>
  <c r="R778" i="1" s="1"/>
  <c r="S747" i="1"/>
  <c r="Q747" i="1" s="1"/>
  <c r="R747" i="1" s="1"/>
  <c r="S719" i="1"/>
  <c r="Q719" i="1" s="1"/>
  <c r="R719" i="1" s="1"/>
  <c r="S688" i="1"/>
  <c r="Q688" i="1" s="1"/>
  <c r="R688" i="1" s="1"/>
  <c r="S662" i="1"/>
  <c r="Q662" i="1" s="1"/>
  <c r="R662" i="1" s="1"/>
  <c r="S630" i="1"/>
  <c r="Q630" i="1" s="1"/>
  <c r="R630" i="1" s="1"/>
  <c r="S604" i="1"/>
  <c r="Q604" i="1" s="1"/>
  <c r="R604" i="1" s="1"/>
  <c r="S581" i="1"/>
  <c r="Q581" i="1" s="1"/>
  <c r="R581" i="1" s="1"/>
  <c r="S552" i="1"/>
  <c r="Q552" i="1" s="1"/>
  <c r="R552" i="1" s="1"/>
  <c r="S529" i="1"/>
  <c r="Q529" i="1" s="1"/>
  <c r="R529" i="1" s="1"/>
  <c r="S505" i="1"/>
  <c r="Q505" i="1" s="1"/>
  <c r="R505" i="1" s="1"/>
  <c r="S478" i="1"/>
  <c r="Q478" i="1" s="1"/>
  <c r="R478" i="1" s="1"/>
  <c r="S456" i="1"/>
  <c r="Q456" i="1" s="1"/>
  <c r="R456" i="1" s="1"/>
  <c r="S433" i="1"/>
  <c r="Q433" i="1" s="1"/>
  <c r="R433" i="1" s="1"/>
  <c r="S411" i="1"/>
  <c r="Q411" i="1" s="1"/>
  <c r="R411" i="1" s="1"/>
  <c r="S391" i="1"/>
  <c r="Q391" i="1" s="1"/>
  <c r="R391" i="1" s="1"/>
  <c r="S369" i="1"/>
  <c r="Q369" i="1" s="1"/>
  <c r="R369" i="1" s="1"/>
  <c r="S348" i="1"/>
  <c r="Q348" i="1" s="1"/>
  <c r="R348" i="1" s="1"/>
  <c r="S327" i="1"/>
  <c r="Q327" i="1" s="1"/>
  <c r="R327" i="1" s="1"/>
  <c r="S305" i="1"/>
  <c r="Q305" i="1" s="1"/>
  <c r="R305" i="1" s="1"/>
  <c r="S286" i="1"/>
  <c r="Q286" i="1" s="1"/>
  <c r="R286" i="1" s="1"/>
  <c r="S267" i="1"/>
  <c r="Q267" i="1" s="1"/>
  <c r="R267" i="1" s="1"/>
  <c r="S246" i="1"/>
  <c r="Q246" i="1" s="1"/>
  <c r="R246" i="1" s="1"/>
  <c r="S225" i="1"/>
  <c r="Q225" i="1" s="1"/>
  <c r="R225" i="1" s="1"/>
  <c r="S207" i="1"/>
  <c r="Q207" i="1" s="1"/>
  <c r="R207" i="1" s="1"/>
  <c r="S187" i="1"/>
  <c r="Q187" i="1" s="1"/>
  <c r="R187" i="1" s="1"/>
  <c r="S150" i="1"/>
  <c r="Q150" i="1" s="1"/>
  <c r="R150" i="1" s="1"/>
  <c r="S2289" i="1"/>
  <c r="Q2289" i="1" s="1"/>
  <c r="R2289" i="1" s="1"/>
  <c r="S2104" i="1"/>
  <c r="Q2104" i="1" s="1"/>
  <c r="R2104" i="1" s="1"/>
  <c r="S1906" i="1"/>
  <c r="Q1906" i="1" s="1"/>
  <c r="R1906" i="1" s="1"/>
  <c r="S1722" i="1"/>
  <c r="Q1722" i="1" s="1"/>
  <c r="R1722" i="1" s="1"/>
  <c r="S1525" i="1"/>
  <c r="Q1525" i="1" s="1"/>
  <c r="R1525" i="1" s="1"/>
  <c r="S1339" i="1"/>
  <c r="Q1339" i="1" s="1"/>
  <c r="R1339" i="1" s="1"/>
  <c r="S1144" i="1"/>
  <c r="Q1144" i="1" s="1"/>
  <c r="R1144" i="1" s="1"/>
  <c r="S946" i="1"/>
  <c r="Q946" i="1" s="1"/>
  <c r="R946" i="1" s="1"/>
  <c r="S2287" i="1"/>
  <c r="Q2287" i="1" s="1"/>
  <c r="R2287" i="1" s="1"/>
  <c r="S808" i="1"/>
  <c r="Q808" i="1" s="1"/>
  <c r="R808" i="1" s="1"/>
  <c r="S609" i="1"/>
  <c r="Q609" i="1" s="1"/>
  <c r="R609" i="1" s="1"/>
  <c r="S413" i="1"/>
  <c r="Q413" i="1" s="1"/>
  <c r="R413" i="1" s="1"/>
  <c r="S154" i="1"/>
  <c r="Q154" i="1" s="1"/>
  <c r="R154" i="1" s="1"/>
  <c r="S104" i="1"/>
  <c r="Q104" i="1" s="1"/>
  <c r="R104" i="1" s="1"/>
  <c r="S54" i="1"/>
  <c r="Q54" i="1" s="1"/>
  <c r="R54" i="1" s="1"/>
  <c r="S2340" i="1"/>
  <c r="Q2340" i="1" s="1"/>
  <c r="R2340" i="1" s="1"/>
  <c r="S2294" i="1"/>
  <c r="Q2294" i="1" s="1"/>
  <c r="R2294" i="1" s="1"/>
  <c r="S2239" i="1"/>
  <c r="Q2239" i="1" s="1"/>
  <c r="R2239" i="1" s="1"/>
  <c r="S2193" i="1"/>
  <c r="Q2193" i="1" s="1"/>
  <c r="R2193" i="1" s="1"/>
  <c r="S2130" i="1"/>
  <c r="Q2130" i="1" s="1"/>
  <c r="R2130" i="1" s="1"/>
  <c r="S2082" i="1"/>
  <c r="Q2082" i="1" s="1"/>
  <c r="R2082" i="1" s="1"/>
  <c r="S2027" i="1"/>
  <c r="Q2027" i="1" s="1"/>
  <c r="R2027" i="1" s="1"/>
  <c r="S1982" i="1"/>
  <c r="Q1982" i="1" s="1"/>
  <c r="R1982" i="1" s="1"/>
  <c r="S1926" i="1"/>
  <c r="Q1926" i="1" s="1"/>
  <c r="R1926" i="1" s="1"/>
  <c r="S1880" i="1"/>
  <c r="Q1880" i="1" s="1"/>
  <c r="R1880" i="1" s="1"/>
  <c r="S1818" i="1"/>
  <c r="Q1818" i="1" s="1"/>
  <c r="R1818" i="1" s="1"/>
  <c r="S1779" i="1"/>
  <c r="Q1779" i="1" s="1"/>
  <c r="R1779" i="1" s="1"/>
  <c r="S1730" i="1"/>
  <c r="Q1730" i="1" s="1"/>
  <c r="R1730" i="1" s="1"/>
  <c r="S1674" i="1"/>
  <c r="Q1674" i="1" s="1"/>
  <c r="R1674" i="1" s="1"/>
  <c r="S1635" i="1"/>
  <c r="Q1635" i="1" s="1"/>
  <c r="R1635" i="1" s="1"/>
  <c r="S1591" i="1"/>
  <c r="Q1591" i="1" s="1"/>
  <c r="R1591" i="1" s="1"/>
  <c r="S1552" i="1"/>
  <c r="Q1552" i="1" s="1"/>
  <c r="R1552" i="1" s="1"/>
  <c r="S1508" i="1"/>
  <c r="Q1508" i="1" s="1"/>
  <c r="R1508" i="1" s="1"/>
  <c r="S1470" i="1"/>
  <c r="Q1470" i="1" s="1"/>
  <c r="R1470" i="1" s="1"/>
  <c r="S1425" i="1"/>
  <c r="Q1425" i="1" s="1"/>
  <c r="R1425" i="1" s="1"/>
  <c r="S1387" i="1"/>
  <c r="Q1387" i="1" s="1"/>
  <c r="R1387" i="1" s="1"/>
  <c r="S1341" i="1"/>
  <c r="Q1341" i="1" s="1"/>
  <c r="R1341" i="1" s="1"/>
  <c r="S1309" i="1"/>
  <c r="Q1309" i="1" s="1"/>
  <c r="R1309" i="1" s="1"/>
  <c r="S1272" i="1"/>
  <c r="Q1272" i="1" s="1"/>
  <c r="R1272" i="1" s="1"/>
  <c r="S1224" i="1"/>
  <c r="Q1224" i="1" s="1"/>
  <c r="R1224" i="1" s="1"/>
  <c r="S1188" i="1"/>
  <c r="Q1188" i="1" s="1"/>
  <c r="R1188" i="1" s="1"/>
  <c r="S1145" i="1"/>
  <c r="Q1145" i="1" s="1"/>
  <c r="R1145" i="1" s="1"/>
  <c r="S1104" i="1"/>
  <c r="Q1104" i="1" s="1"/>
  <c r="R1104" i="1" s="1"/>
  <c r="S1061" i="1"/>
  <c r="Q1061" i="1" s="1"/>
  <c r="R1061" i="1" s="1"/>
  <c r="S1024" i="1"/>
  <c r="Q1024" i="1" s="1"/>
  <c r="R1024" i="1" s="1"/>
  <c r="S978" i="1"/>
  <c r="Q978" i="1" s="1"/>
  <c r="R978" i="1" s="1"/>
  <c r="S940" i="1"/>
  <c r="Q940" i="1" s="1"/>
  <c r="R940" i="1" s="1"/>
  <c r="S896" i="1"/>
  <c r="Q896" i="1" s="1"/>
  <c r="R896" i="1" s="1"/>
  <c r="S229" i="1"/>
  <c r="Q229" i="1" s="1"/>
  <c r="R229" i="1" s="1"/>
  <c r="S661" i="1"/>
  <c r="Q661" i="1" s="1"/>
  <c r="R661" i="1" s="1"/>
  <c r="S251" i="1"/>
  <c r="Q251" i="1" s="1"/>
  <c r="R251" i="1" s="1"/>
  <c r="S2276" i="1"/>
  <c r="Q2276" i="1" s="1"/>
  <c r="R2276" i="1" s="1"/>
  <c r="S1832" i="1"/>
  <c r="Q1832" i="1" s="1"/>
  <c r="R1832" i="1" s="1"/>
  <c r="S1532" i="1"/>
  <c r="Q1532" i="1" s="1"/>
  <c r="R1532" i="1" s="1"/>
  <c r="S1154" i="1"/>
  <c r="Q1154" i="1" s="1"/>
  <c r="R1154" i="1" s="1"/>
  <c r="S876" i="1"/>
  <c r="Q876" i="1" s="1"/>
  <c r="R876" i="1" s="1"/>
  <c r="S828" i="1"/>
  <c r="Q828" i="1" s="1"/>
  <c r="R828" i="1" s="1"/>
  <c r="S803" i="1"/>
  <c r="Q803" i="1" s="1"/>
  <c r="R803" i="1" s="1"/>
  <c r="S771" i="1"/>
  <c r="Q771" i="1" s="1"/>
  <c r="R771" i="1" s="1"/>
  <c r="S744" i="1"/>
  <c r="Q744" i="1" s="1"/>
  <c r="R744" i="1" s="1"/>
  <c r="S718" i="1"/>
  <c r="Q718" i="1" s="1"/>
  <c r="R718" i="1" s="1"/>
  <c r="S687" i="1"/>
  <c r="Q687" i="1" s="1"/>
  <c r="R687" i="1" s="1"/>
  <c r="S660" i="1"/>
  <c r="Q660" i="1" s="1"/>
  <c r="R660" i="1" s="1"/>
  <c r="S629" i="1"/>
  <c r="Q629" i="1" s="1"/>
  <c r="R629" i="1" s="1"/>
  <c r="S603" i="1"/>
  <c r="Q603" i="1" s="1"/>
  <c r="R603" i="1" s="1"/>
  <c r="S576" i="1"/>
  <c r="Q576" i="1" s="1"/>
  <c r="R576" i="1" s="1"/>
  <c r="S551" i="1"/>
  <c r="Q551" i="1" s="1"/>
  <c r="R551" i="1" s="1"/>
  <c r="S527" i="1"/>
  <c r="Q527" i="1" s="1"/>
  <c r="R527" i="1" s="1"/>
  <c r="S504" i="1"/>
  <c r="Q504" i="1" s="1"/>
  <c r="R504" i="1" s="1"/>
  <c r="S477" i="1"/>
  <c r="Q477" i="1" s="1"/>
  <c r="R477" i="1" s="1"/>
  <c r="S455" i="1"/>
  <c r="Q455" i="1" s="1"/>
  <c r="R455" i="1" s="1"/>
  <c r="S432" i="1"/>
  <c r="Q432" i="1" s="1"/>
  <c r="R432" i="1" s="1"/>
  <c r="S410" i="1"/>
  <c r="Q410" i="1" s="1"/>
  <c r="R410" i="1" s="1"/>
  <c r="S390" i="1"/>
  <c r="Q390" i="1" s="1"/>
  <c r="R390" i="1" s="1"/>
  <c r="S368" i="1"/>
  <c r="Q368" i="1" s="1"/>
  <c r="R368" i="1" s="1"/>
  <c r="S347" i="1"/>
  <c r="Q347" i="1" s="1"/>
  <c r="R347" i="1" s="1"/>
  <c r="S325" i="1"/>
  <c r="Q325" i="1" s="1"/>
  <c r="R325" i="1" s="1"/>
  <c r="S304" i="1"/>
  <c r="Q304" i="1" s="1"/>
  <c r="R304" i="1" s="1"/>
  <c r="S285" i="1"/>
  <c r="Q285" i="1" s="1"/>
  <c r="R285" i="1" s="1"/>
  <c r="S266" i="1"/>
  <c r="Q266" i="1" s="1"/>
  <c r="R266" i="1" s="1"/>
  <c r="S245" i="1"/>
  <c r="Q245" i="1" s="1"/>
  <c r="R245" i="1" s="1"/>
  <c r="S224" i="1"/>
  <c r="Q224" i="1" s="1"/>
  <c r="R224" i="1" s="1"/>
  <c r="S205" i="1"/>
  <c r="Q205" i="1" s="1"/>
  <c r="R205" i="1" s="1"/>
  <c r="S186" i="1"/>
  <c r="Q186" i="1" s="1"/>
  <c r="R186" i="1" s="1"/>
  <c r="S138" i="1"/>
  <c r="Q138" i="1" s="1"/>
  <c r="R138" i="1" s="1"/>
  <c r="S2277" i="1"/>
  <c r="Q2277" i="1" s="1"/>
  <c r="R2277" i="1" s="1"/>
  <c r="S2092" i="1"/>
  <c r="Q2092" i="1" s="1"/>
  <c r="R2092" i="1" s="1"/>
  <c r="S1893" i="1"/>
  <c r="Q1893" i="1" s="1"/>
  <c r="R1893" i="1" s="1"/>
  <c r="S1708" i="1"/>
  <c r="Q1708" i="1" s="1"/>
  <c r="R1708" i="1" s="1"/>
  <c r="S1513" i="1"/>
  <c r="Q1513" i="1" s="1"/>
  <c r="R1513" i="1" s="1"/>
  <c r="S1327" i="1"/>
  <c r="Q1327" i="1" s="1"/>
  <c r="R1327" i="1" s="1"/>
  <c r="S1131" i="1"/>
  <c r="Q1131" i="1" s="1"/>
  <c r="R1131" i="1" s="1"/>
  <c r="S934" i="1"/>
  <c r="Q934" i="1" s="1"/>
  <c r="R934" i="1" s="1"/>
  <c r="S2165" i="1"/>
  <c r="Q2165" i="1" s="1"/>
  <c r="R2165" i="1" s="1"/>
  <c r="S795" i="1"/>
  <c r="Q795" i="1" s="1"/>
  <c r="R795" i="1" s="1"/>
  <c r="S597" i="1"/>
  <c r="Q597" i="1" s="1"/>
  <c r="R597" i="1" s="1"/>
  <c r="S401" i="1"/>
  <c r="Q401" i="1" s="1"/>
  <c r="R401" i="1" s="1"/>
  <c r="S153" i="1"/>
  <c r="Q153" i="1" s="1"/>
  <c r="R153" i="1" s="1"/>
  <c r="S103" i="1"/>
  <c r="Q103" i="1" s="1"/>
  <c r="R103" i="1" s="1"/>
  <c r="S48" i="1"/>
  <c r="Q48" i="1" s="1"/>
  <c r="R48" i="1" s="1"/>
  <c r="S2339" i="1"/>
  <c r="Q2339" i="1" s="1"/>
  <c r="R2339" i="1" s="1"/>
  <c r="S2278" i="1"/>
  <c r="Q2278" i="1" s="1"/>
  <c r="R2278" i="1" s="1"/>
  <c r="S2233" i="1"/>
  <c r="Q2233" i="1" s="1"/>
  <c r="R2233" i="1" s="1"/>
  <c r="S2192" i="1"/>
  <c r="Q2192" i="1" s="1"/>
  <c r="R2192" i="1" s="1"/>
  <c r="S2128" i="1"/>
  <c r="Q2128" i="1" s="1"/>
  <c r="R2128" i="1" s="1"/>
  <c r="S2081" i="1"/>
  <c r="Q2081" i="1" s="1"/>
  <c r="R2081" i="1" s="1"/>
  <c r="S2026" i="1"/>
  <c r="Q2026" i="1" s="1"/>
  <c r="R2026" i="1" s="1"/>
  <c r="S1981" i="1"/>
  <c r="Q1981" i="1" s="1"/>
  <c r="R1981" i="1" s="1"/>
  <c r="S1925" i="1"/>
  <c r="Q1925" i="1" s="1"/>
  <c r="R1925" i="1" s="1"/>
  <c r="S1879" i="1"/>
  <c r="Q1879" i="1" s="1"/>
  <c r="R1879" i="1" s="1"/>
  <c r="S1817" i="1"/>
  <c r="Q1817" i="1" s="1"/>
  <c r="R1817" i="1" s="1"/>
  <c r="S1768" i="1"/>
  <c r="Q1768" i="1" s="1"/>
  <c r="R1768" i="1" s="1"/>
  <c r="S1714" i="1"/>
  <c r="Q1714" i="1" s="1"/>
  <c r="R1714" i="1" s="1"/>
  <c r="S1673" i="1"/>
  <c r="Q1673" i="1" s="1"/>
  <c r="R1673" i="1" s="1"/>
  <c r="S1634" i="1"/>
  <c r="Q1634" i="1" s="1"/>
  <c r="R1634" i="1" s="1"/>
  <c r="S1590" i="1"/>
  <c r="Q1590" i="1" s="1"/>
  <c r="R1590" i="1" s="1"/>
  <c r="S1551" i="1"/>
  <c r="Q1551" i="1" s="1"/>
  <c r="R1551" i="1" s="1"/>
  <c r="S1507" i="1"/>
  <c r="Q1507" i="1" s="1"/>
  <c r="R1507" i="1" s="1"/>
  <c r="S1469" i="1"/>
  <c r="Q1469" i="1" s="1"/>
  <c r="R1469" i="1" s="1"/>
  <c r="S1423" i="1"/>
  <c r="Q1423" i="1" s="1"/>
  <c r="R1423" i="1" s="1"/>
  <c r="S1386" i="1"/>
  <c r="Q1386" i="1" s="1"/>
  <c r="R1386" i="1" s="1"/>
  <c r="S1340" i="1"/>
  <c r="Q1340" i="1" s="1"/>
  <c r="R1340" i="1" s="1"/>
  <c r="S1302" i="1"/>
  <c r="Q1302" i="1" s="1"/>
  <c r="R1302" i="1" s="1"/>
  <c r="S1259" i="1"/>
  <c r="Q1259" i="1" s="1"/>
  <c r="R1259" i="1" s="1"/>
  <c r="S1223" i="1"/>
  <c r="Q1223" i="1" s="1"/>
  <c r="R1223" i="1" s="1"/>
  <c r="S1185" i="1"/>
  <c r="Q1185" i="1" s="1"/>
  <c r="R1185" i="1" s="1"/>
  <c r="S1142" i="1"/>
  <c r="Q1142" i="1" s="1"/>
  <c r="R1142" i="1" s="1"/>
  <c r="S1103" i="1"/>
  <c r="Q1103" i="1" s="1"/>
  <c r="R1103" i="1" s="1"/>
  <c r="S1060" i="1"/>
  <c r="Q1060" i="1" s="1"/>
  <c r="R1060" i="1" s="1"/>
  <c r="S1023" i="1"/>
  <c r="Q1023" i="1" s="1"/>
  <c r="R1023" i="1" s="1"/>
  <c r="S977" i="1"/>
  <c r="Q977" i="1" s="1"/>
  <c r="R977" i="1" s="1"/>
  <c r="S939" i="1"/>
  <c r="Q939" i="1" s="1"/>
  <c r="R939" i="1" s="1"/>
  <c r="S895" i="1"/>
  <c r="Q895" i="1" s="1"/>
  <c r="R895" i="1" s="1"/>
  <c r="S118" i="1"/>
  <c r="Q118" i="1" s="1"/>
  <c r="R118" i="1" s="1"/>
  <c r="S595" i="1"/>
  <c r="Q595" i="1" s="1"/>
  <c r="R595" i="1" s="1"/>
  <c r="S240" i="1"/>
  <c r="Q240" i="1" s="1"/>
  <c r="R240" i="1" s="1"/>
  <c r="S2220" i="1"/>
  <c r="Q2220" i="1" s="1"/>
  <c r="R2220" i="1" s="1"/>
  <c r="S1821" i="1"/>
  <c r="Q1821" i="1" s="1"/>
  <c r="R1821" i="1" s="1"/>
  <c r="S1521" i="1"/>
  <c r="Q1521" i="1" s="1"/>
  <c r="R1521" i="1" s="1"/>
  <c r="S1143" i="1"/>
  <c r="Q1143" i="1" s="1"/>
  <c r="R1143" i="1" s="1"/>
  <c r="S865" i="1"/>
  <c r="Q865" i="1" s="1"/>
  <c r="R865" i="1" s="1"/>
  <c r="S827" i="1"/>
  <c r="Q827" i="1" s="1"/>
  <c r="R827" i="1" s="1"/>
  <c r="S802" i="1"/>
  <c r="Q802" i="1" s="1"/>
  <c r="R802" i="1" s="1"/>
  <c r="S769" i="1"/>
  <c r="Q769" i="1" s="1"/>
  <c r="R769" i="1" s="1"/>
  <c r="S743" i="1"/>
  <c r="Q743" i="1" s="1"/>
  <c r="R743" i="1" s="1"/>
  <c r="S711" i="1"/>
  <c r="Q711" i="1" s="1"/>
  <c r="R711" i="1" s="1"/>
  <c r="S686" i="1"/>
  <c r="Q686" i="1" s="1"/>
  <c r="R686" i="1" s="1"/>
  <c r="S659" i="1"/>
  <c r="Q659" i="1" s="1"/>
  <c r="R659" i="1" s="1"/>
  <c r="S627" i="1"/>
  <c r="Q627" i="1" s="1"/>
  <c r="R627" i="1" s="1"/>
  <c r="S602" i="1"/>
  <c r="Q602" i="1" s="1"/>
  <c r="R602" i="1" s="1"/>
  <c r="S575" i="1"/>
  <c r="Q575" i="1" s="1"/>
  <c r="R575" i="1" s="1"/>
  <c r="S549" i="1"/>
  <c r="Q549" i="1" s="1"/>
  <c r="R549" i="1" s="1"/>
  <c r="S526" i="1"/>
  <c r="Q526" i="1" s="1"/>
  <c r="R526" i="1" s="1"/>
  <c r="S503" i="1"/>
  <c r="Q503" i="1" s="1"/>
  <c r="R503" i="1" s="1"/>
  <c r="S476" i="1"/>
  <c r="Q476" i="1" s="1"/>
  <c r="R476" i="1" s="1"/>
  <c r="S454" i="1"/>
  <c r="Q454" i="1" s="1"/>
  <c r="R454" i="1" s="1"/>
  <c r="S431" i="1"/>
  <c r="Q431" i="1" s="1"/>
  <c r="R431" i="1" s="1"/>
  <c r="S409" i="1"/>
  <c r="Q409" i="1" s="1"/>
  <c r="R409" i="1" s="1"/>
  <c r="S388" i="1"/>
  <c r="Q388" i="1" s="1"/>
  <c r="R388" i="1" s="1"/>
  <c r="S367" i="1"/>
  <c r="Q367" i="1" s="1"/>
  <c r="R367" i="1" s="1"/>
  <c r="S346" i="1"/>
  <c r="Q346" i="1" s="1"/>
  <c r="R346" i="1" s="1"/>
  <c r="S324" i="1"/>
  <c r="Q324" i="1" s="1"/>
  <c r="R324" i="1" s="1"/>
  <c r="S303" i="1"/>
  <c r="Q303" i="1" s="1"/>
  <c r="R303" i="1" s="1"/>
  <c r="S283" i="1"/>
  <c r="Q283" i="1" s="1"/>
  <c r="R283" i="1" s="1"/>
  <c r="S264" i="1"/>
  <c r="Q264" i="1" s="1"/>
  <c r="R264" i="1" s="1"/>
  <c r="S244" i="1"/>
  <c r="Q244" i="1" s="1"/>
  <c r="R244" i="1" s="1"/>
  <c r="S223" i="1"/>
  <c r="Q223" i="1" s="1"/>
  <c r="R223" i="1" s="1"/>
  <c r="S204" i="1"/>
  <c r="Q204" i="1" s="1"/>
  <c r="R204" i="1" s="1"/>
  <c r="S185" i="1"/>
  <c r="Q185" i="1" s="1"/>
  <c r="R185" i="1" s="1"/>
  <c r="S126" i="1"/>
  <c r="Q126" i="1" s="1"/>
  <c r="R126" i="1" s="1"/>
  <c r="S2264" i="1"/>
  <c r="Q2264" i="1" s="1"/>
  <c r="R2264" i="1" s="1"/>
  <c r="S2078" i="1"/>
  <c r="Q2078" i="1" s="1"/>
  <c r="R2078" i="1" s="1"/>
  <c r="S1233" i="1"/>
  <c r="Q1233" i="1" s="1"/>
  <c r="R1233" i="1" s="1"/>
  <c r="S1696" i="1"/>
  <c r="Q1696" i="1" s="1"/>
  <c r="R1696" i="1" s="1"/>
  <c r="S1501" i="1"/>
  <c r="Q1501" i="1" s="1"/>
  <c r="R1501" i="1" s="1"/>
  <c r="S1315" i="1"/>
  <c r="Q1315" i="1" s="1"/>
  <c r="R1315" i="1" s="1"/>
  <c r="S1118" i="1"/>
  <c r="Q1118" i="1" s="1"/>
  <c r="R1118" i="1" s="1"/>
  <c r="S152" i="1"/>
  <c r="Q152" i="1" s="1"/>
  <c r="R152" i="1" s="1"/>
  <c r="S102" i="1"/>
  <c r="Q102" i="1" s="1"/>
  <c r="R102" i="1" s="1"/>
  <c r="S47" i="1"/>
  <c r="Q47" i="1" s="1"/>
  <c r="R47" i="1" s="1"/>
  <c r="S2336" i="1"/>
  <c r="Q2336" i="1" s="1"/>
  <c r="R2336" i="1" s="1"/>
  <c r="S2275" i="1"/>
  <c r="Q2275" i="1" s="1"/>
  <c r="R2275" i="1" s="1"/>
  <c r="S2226" i="1"/>
  <c r="Q2226" i="1" s="1"/>
  <c r="R2226" i="1" s="1"/>
  <c r="S2174" i="1"/>
  <c r="Q2174" i="1" s="1"/>
  <c r="R2174" i="1" s="1"/>
  <c r="S2127" i="1"/>
  <c r="Q2127" i="1" s="1"/>
  <c r="R2127" i="1" s="1"/>
  <c r="S2080" i="1"/>
  <c r="Q2080" i="1" s="1"/>
  <c r="R2080" i="1" s="1"/>
  <c r="S2025" i="1"/>
  <c r="Q2025" i="1" s="1"/>
  <c r="R2025" i="1" s="1"/>
  <c r="S1979" i="1"/>
  <c r="Q1979" i="1" s="1"/>
  <c r="R1979" i="1" s="1"/>
  <c r="S1924" i="1"/>
  <c r="Q1924" i="1" s="1"/>
  <c r="R1924" i="1" s="1"/>
  <c r="S1878" i="1"/>
  <c r="Q1878" i="1" s="1"/>
  <c r="R1878" i="1" s="1"/>
  <c r="S1813" i="1"/>
  <c r="Q1813" i="1" s="1"/>
  <c r="R1813" i="1" s="1"/>
  <c r="S1767" i="1"/>
  <c r="Q1767" i="1" s="1"/>
  <c r="R1767" i="1" s="1"/>
  <c r="S1713" i="1"/>
  <c r="Q1713" i="1" s="1"/>
  <c r="R1713" i="1" s="1"/>
  <c r="S1672" i="1"/>
  <c r="Q1672" i="1" s="1"/>
  <c r="R1672" i="1" s="1"/>
  <c r="S1627" i="1"/>
  <c r="Q1627" i="1" s="1"/>
  <c r="R1627" i="1" s="1"/>
  <c r="S1589" i="1"/>
  <c r="Q1589" i="1" s="1"/>
  <c r="R1589" i="1" s="1"/>
  <c r="S1550" i="1"/>
  <c r="Q1550" i="1" s="1"/>
  <c r="R1550" i="1" s="1"/>
  <c r="S1506" i="1"/>
  <c r="Q1506" i="1" s="1"/>
  <c r="R1506" i="1" s="1"/>
  <c r="S1468" i="1"/>
  <c r="Q1468" i="1" s="1"/>
  <c r="R1468" i="1" s="1"/>
  <c r="S1422" i="1"/>
  <c r="Q1422" i="1" s="1"/>
  <c r="R1422" i="1" s="1"/>
  <c r="S1384" i="1"/>
  <c r="Q1384" i="1" s="1"/>
  <c r="R1384" i="1" s="1"/>
  <c r="S1338" i="1"/>
  <c r="Q1338" i="1" s="1"/>
  <c r="R1338" i="1" s="1"/>
  <c r="S1301" i="1"/>
  <c r="Q1301" i="1" s="1"/>
  <c r="R1301" i="1" s="1"/>
  <c r="S1258" i="1"/>
  <c r="Q1258" i="1" s="1"/>
  <c r="R1258" i="1" s="1"/>
  <c r="S1217" i="1"/>
  <c r="Q1217" i="1" s="1"/>
  <c r="R1217" i="1" s="1"/>
  <c r="S1174" i="1"/>
  <c r="Q1174" i="1" s="1"/>
  <c r="R1174" i="1" s="1"/>
  <c r="S1141" i="1"/>
  <c r="Q1141" i="1" s="1"/>
  <c r="R1141" i="1" s="1"/>
  <c r="S1102" i="1"/>
  <c r="Q1102" i="1" s="1"/>
  <c r="R1102" i="1" s="1"/>
  <c r="S1059" i="1"/>
  <c r="Q1059" i="1" s="1"/>
  <c r="R1059" i="1" s="1"/>
  <c r="S1022" i="1"/>
  <c r="Q1022" i="1" s="1"/>
  <c r="R1022" i="1" s="1"/>
  <c r="S975" i="1"/>
  <c r="Q975" i="1" s="1"/>
  <c r="R975" i="1" s="1"/>
  <c r="S938" i="1"/>
  <c r="Q938" i="1" s="1"/>
  <c r="R938" i="1" s="1"/>
  <c r="S894" i="1"/>
  <c r="Q894" i="1" s="1"/>
  <c r="R894" i="1" s="1"/>
  <c r="S2343" i="1"/>
  <c r="Q2343" i="1" s="1"/>
  <c r="R2343" i="1" s="1"/>
  <c r="S584" i="1"/>
  <c r="Q584" i="1" s="1"/>
  <c r="R584" i="1" s="1"/>
  <c r="S228" i="1"/>
  <c r="Q228" i="1" s="1"/>
  <c r="R228" i="1" s="1"/>
  <c r="S2132" i="1"/>
  <c r="Q2132" i="1" s="1"/>
  <c r="R2132" i="1" s="1"/>
  <c r="S1810" i="1"/>
  <c r="Q1810" i="1" s="1"/>
  <c r="R1810" i="1" s="1"/>
  <c r="S1510" i="1"/>
  <c r="Q1510" i="1" s="1"/>
  <c r="R1510" i="1" s="1"/>
  <c r="S1132" i="1"/>
  <c r="Q1132" i="1" s="1"/>
  <c r="R1132" i="1" s="1"/>
  <c r="S858" i="1"/>
  <c r="Q858" i="1" s="1"/>
  <c r="R858" i="1" s="1"/>
  <c r="S826" i="1"/>
  <c r="Q826" i="1" s="1"/>
  <c r="R826" i="1" s="1"/>
  <c r="S801" i="1"/>
  <c r="Q801" i="1" s="1"/>
  <c r="R801" i="1" s="1"/>
  <c r="S768" i="1"/>
  <c r="Q768" i="1" s="1"/>
  <c r="R768" i="1" s="1"/>
  <c r="S742" i="1"/>
  <c r="Q742" i="1" s="1"/>
  <c r="R742" i="1" s="1"/>
  <c r="S710" i="1"/>
  <c r="Q710" i="1" s="1"/>
  <c r="R710" i="1" s="1"/>
  <c r="S685" i="1"/>
  <c r="Q685" i="1" s="1"/>
  <c r="R685" i="1" s="1"/>
  <c r="S652" i="1"/>
  <c r="Q652" i="1" s="1"/>
  <c r="R652" i="1" s="1"/>
  <c r="S626" i="1"/>
  <c r="Q626" i="1" s="1"/>
  <c r="R626" i="1" s="1"/>
  <c r="S601" i="1"/>
  <c r="Q601" i="1" s="1"/>
  <c r="R601" i="1" s="1"/>
  <c r="S572" i="1"/>
  <c r="Q572" i="1" s="1"/>
  <c r="R572" i="1" s="1"/>
  <c r="S547" i="1"/>
  <c r="Q547" i="1" s="1"/>
  <c r="R547" i="1" s="1"/>
  <c r="S525" i="1"/>
  <c r="Q525" i="1" s="1"/>
  <c r="R525" i="1" s="1"/>
  <c r="S497" i="1"/>
  <c r="Q497" i="1" s="1"/>
  <c r="R497" i="1" s="1"/>
  <c r="S474" i="1"/>
  <c r="Q474" i="1" s="1"/>
  <c r="R474" i="1" s="1"/>
  <c r="S453" i="1"/>
  <c r="Q453" i="1" s="1"/>
  <c r="R453" i="1" s="1"/>
  <c r="S430" i="1"/>
  <c r="Q430" i="1" s="1"/>
  <c r="R430" i="1" s="1"/>
  <c r="S408" i="1"/>
  <c r="Q408" i="1" s="1"/>
  <c r="R408" i="1" s="1"/>
  <c r="S387" i="1"/>
  <c r="Q387" i="1" s="1"/>
  <c r="R387" i="1" s="1"/>
  <c r="S366" i="1"/>
  <c r="Q366" i="1" s="1"/>
  <c r="R366" i="1" s="1"/>
  <c r="S345" i="1"/>
  <c r="Q345" i="1" s="1"/>
  <c r="R345" i="1" s="1"/>
  <c r="S322" i="1"/>
  <c r="Q322" i="1" s="1"/>
  <c r="R322" i="1" s="1"/>
  <c r="S302" i="1"/>
  <c r="Q302" i="1" s="1"/>
  <c r="R302" i="1" s="1"/>
  <c r="S282" i="1"/>
  <c r="Q282" i="1" s="1"/>
  <c r="R282" i="1" s="1"/>
  <c r="S263" i="1"/>
  <c r="Q263" i="1" s="1"/>
  <c r="R263" i="1" s="1"/>
  <c r="S243" i="1"/>
  <c r="Q243" i="1" s="1"/>
  <c r="R243" i="1" s="1"/>
  <c r="S222" i="1"/>
  <c r="Q222" i="1" s="1"/>
  <c r="R222" i="1" s="1"/>
  <c r="S203" i="1"/>
  <c r="Q203" i="1" s="1"/>
  <c r="R203" i="1" s="1"/>
  <c r="S80" i="1"/>
  <c r="Q80" i="1" s="1"/>
  <c r="R80" i="1" s="1"/>
  <c r="S10" i="1"/>
  <c r="Q10" i="1" s="1"/>
  <c r="R10" i="1" s="1"/>
  <c r="S2271" i="1"/>
  <c r="Q2271" i="1" s="1"/>
  <c r="R2271" i="1" s="1"/>
  <c r="S2199" i="1"/>
  <c r="Q2199" i="1" s="1"/>
  <c r="R2199" i="1" s="1"/>
  <c r="S2124" i="1"/>
  <c r="Q2124" i="1" s="1"/>
  <c r="R2124" i="1" s="1"/>
  <c r="S2055" i="1"/>
  <c r="Q2055" i="1" s="1"/>
  <c r="R2055" i="1" s="1"/>
  <c r="S1960" i="1"/>
  <c r="Q1960" i="1" s="1"/>
  <c r="R1960" i="1" s="1"/>
  <c r="S1905" i="1"/>
  <c r="Q1905" i="1" s="1"/>
  <c r="R1905" i="1" s="1"/>
  <c r="S1812" i="1"/>
  <c r="Q1812" i="1" s="1"/>
  <c r="R1812" i="1" s="1"/>
  <c r="S1744" i="1"/>
  <c r="Q1744" i="1" s="1"/>
  <c r="R1744" i="1" s="1"/>
  <c r="S1686" i="1"/>
  <c r="Q1686" i="1" s="1"/>
  <c r="R1686" i="1" s="1"/>
  <c r="S1614" i="1"/>
  <c r="Q1614" i="1" s="1"/>
  <c r="R1614" i="1" s="1"/>
  <c r="S1563" i="1"/>
  <c r="Q1563" i="1" s="1"/>
  <c r="R1563" i="1" s="1"/>
  <c r="S1500" i="1"/>
  <c r="Q1500" i="1" s="1"/>
  <c r="R1500" i="1" s="1"/>
  <c r="S1442" i="1"/>
  <c r="Q1442" i="1" s="1"/>
  <c r="R1442" i="1" s="1"/>
  <c r="S1374" i="1"/>
  <c r="Q1374" i="1" s="1"/>
  <c r="R1374" i="1" s="1"/>
  <c r="S1323" i="1"/>
  <c r="Q1323" i="1" s="1"/>
  <c r="R1323" i="1" s="1"/>
  <c r="S1256" i="1"/>
  <c r="Q1256" i="1" s="1"/>
  <c r="R1256" i="1" s="1"/>
  <c r="S1196" i="1"/>
  <c r="Q1196" i="1" s="1"/>
  <c r="R1196" i="1" s="1"/>
  <c r="S1136" i="1"/>
  <c r="Q1136" i="1" s="1"/>
  <c r="R1136" i="1" s="1"/>
  <c r="S1083" i="1"/>
  <c r="Q1083" i="1" s="1"/>
  <c r="R1083" i="1" s="1"/>
  <c r="S1027" i="1"/>
  <c r="Q1027" i="1" s="1"/>
  <c r="R1027" i="1" s="1"/>
  <c r="S963" i="1"/>
  <c r="Q963" i="1" s="1"/>
  <c r="R963" i="1" s="1"/>
  <c r="S914" i="1"/>
  <c r="Q914" i="1" s="1"/>
  <c r="R914" i="1" s="1"/>
  <c r="S840" i="1"/>
  <c r="Q840" i="1" s="1"/>
  <c r="R840" i="1" s="1"/>
  <c r="S417" i="1"/>
  <c r="Q417" i="1" s="1"/>
  <c r="R417" i="1" s="1"/>
  <c r="S2098" i="1"/>
  <c r="Q2098" i="1" s="1"/>
  <c r="R2098" i="1" s="1"/>
  <c r="S1610" i="1"/>
  <c r="Q1610" i="1" s="1"/>
  <c r="R1610" i="1" s="1"/>
  <c r="S1098" i="1"/>
  <c r="Q1098" i="1" s="1"/>
  <c r="R1098" i="1" s="1"/>
  <c r="S843" i="1"/>
  <c r="Q843" i="1" s="1"/>
  <c r="R843" i="1" s="1"/>
  <c r="S800" i="1"/>
  <c r="Q800" i="1" s="1"/>
  <c r="R800" i="1" s="1"/>
  <c r="S761" i="1"/>
  <c r="Q761" i="1" s="1"/>
  <c r="R761" i="1" s="1"/>
  <c r="S722" i="1"/>
  <c r="Q722" i="1" s="1"/>
  <c r="R722" i="1" s="1"/>
  <c r="S671" i="1"/>
  <c r="Q671" i="1" s="1"/>
  <c r="R671" i="1" s="1"/>
  <c r="S640" i="1"/>
  <c r="Q640" i="1" s="1"/>
  <c r="R640" i="1" s="1"/>
  <c r="S591" i="1"/>
  <c r="Q591" i="1" s="1"/>
  <c r="R591" i="1" s="1"/>
  <c r="S563" i="1"/>
  <c r="Q563" i="1" s="1"/>
  <c r="R563" i="1" s="1"/>
  <c r="S518" i="1"/>
  <c r="Q518" i="1" s="1"/>
  <c r="R518" i="1" s="1"/>
  <c r="S488" i="1"/>
  <c r="Q488" i="1" s="1"/>
  <c r="R488" i="1" s="1"/>
  <c r="S448" i="1"/>
  <c r="Q448" i="1" s="1"/>
  <c r="R448" i="1" s="1"/>
  <c r="S419" i="1"/>
  <c r="Q419" i="1" s="1"/>
  <c r="R419" i="1" s="1"/>
  <c r="S386" i="1"/>
  <c r="Q386" i="1" s="1"/>
  <c r="R386" i="1" s="1"/>
  <c r="S357" i="1"/>
  <c r="Q357" i="1" s="1"/>
  <c r="R357" i="1" s="1"/>
  <c r="S330" i="1"/>
  <c r="Q330" i="1" s="1"/>
  <c r="R330" i="1" s="1"/>
  <c r="S296" i="1"/>
  <c r="Q296" i="1" s="1"/>
  <c r="R296" i="1" s="1"/>
  <c r="S270" i="1"/>
  <c r="Q270" i="1" s="1"/>
  <c r="R270" i="1" s="1"/>
  <c r="S237" i="1"/>
  <c r="Q237" i="1" s="1"/>
  <c r="R237" i="1" s="1"/>
  <c r="S211" i="1"/>
  <c r="Q211" i="1" s="1"/>
  <c r="R211" i="1" s="1"/>
  <c r="S180" i="1"/>
  <c r="Q180" i="1" s="1"/>
  <c r="R180" i="1" s="1"/>
  <c r="S39" i="1"/>
  <c r="Q39" i="1" s="1"/>
  <c r="R39" i="1" s="1"/>
  <c r="S2141" i="1"/>
  <c r="Q2141" i="1" s="1"/>
  <c r="R2141" i="1" s="1"/>
  <c r="S1857" i="1"/>
  <c r="Q1857" i="1" s="1"/>
  <c r="R1857" i="1" s="1"/>
  <c r="S1612" i="1"/>
  <c r="Q1612" i="1" s="1"/>
  <c r="R1612" i="1" s="1"/>
  <c r="S1365" i="1"/>
  <c r="Q1365" i="1" s="1"/>
  <c r="R1365" i="1" s="1"/>
  <c r="S1081" i="1"/>
  <c r="Q1081" i="1" s="1"/>
  <c r="R1081" i="1" s="1"/>
  <c r="S861" i="1"/>
  <c r="Q861" i="1" s="1"/>
  <c r="R861" i="1" s="1"/>
  <c r="S1198" i="1"/>
  <c r="Q1198" i="1" s="1"/>
  <c r="R1198" i="1" s="1"/>
  <c r="S670" i="1"/>
  <c r="Q670" i="1" s="1"/>
  <c r="R670" i="1" s="1"/>
  <c r="S449" i="1"/>
  <c r="Q449" i="1" s="1"/>
  <c r="R449" i="1" s="1"/>
  <c r="S226" i="1"/>
  <c r="Q226" i="1" s="1"/>
  <c r="R226" i="1" s="1"/>
  <c r="S1105" i="1"/>
  <c r="Q1105" i="1" s="1"/>
  <c r="R1105" i="1" s="1"/>
  <c r="S856" i="1"/>
  <c r="Q856" i="1" s="1"/>
  <c r="R856" i="1" s="1"/>
  <c r="S2041" i="1"/>
  <c r="Q2041" i="1" s="1"/>
  <c r="R2041" i="1" s="1"/>
  <c r="S844" i="1"/>
  <c r="Q844" i="1" s="1"/>
  <c r="R844" i="1" s="1"/>
  <c r="S2168" i="1"/>
  <c r="Q2168" i="1" s="1"/>
  <c r="R2168" i="1" s="1"/>
  <c r="S945" i="1"/>
  <c r="Q945" i="1" s="1"/>
  <c r="R945" i="1" s="1"/>
  <c r="S587" i="1"/>
  <c r="Q587" i="1" s="1"/>
  <c r="R587" i="1" s="1"/>
  <c r="S290" i="1"/>
  <c r="Q290" i="1" s="1"/>
  <c r="R290" i="1" s="1"/>
  <c r="S2029" i="1"/>
  <c r="Q2029" i="1" s="1"/>
  <c r="R2029" i="1" s="1"/>
  <c r="S832" i="1"/>
  <c r="Q832" i="1" s="1"/>
  <c r="R832" i="1" s="1"/>
  <c r="S134" i="1"/>
  <c r="Q134" i="1" s="1"/>
  <c r="R134" i="1" s="1"/>
  <c r="S2022" i="1"/>
  <c r="Q2022" i="1" s="1"/>
  <c r="R2022" i="1" s="1"/>
  <c r="S1481" i="1"/>
  <c r="Q1481" i="1" s="1"/>
  <c r="R1481" i="1" s="1"/>
  <c r="S1058" i="1"/>
  <c r="Q1058" i="1" s="1"/>
  <c r="R1058" i="1" s="1"/>
  <c r="S1976" i="1"/>
  <c r="Q1976" i="1" s="1"/>
  <c r="R1976" i="1" s="1"/>
  <c r="S741" i="1"/>
  <c r="Q741" i="1" s="1"/>
  <c r="R741" i="1" s="1"/>
  <c r="S543" i="1"/>
  <c r="Q543" i="1" s="1"/>
  <c r="R543" i="1" s="1"/>
  <c r="S378" i="1"/>
  <c r="Q378" i="1" s="1"/>
  <c r="R378" i="1" s="1"/>
  <c r="S198" i="1"/>
  <c r="Q198" i="1" s="1"/>
  <c r="R198" i="1" s="1"/>
  <c r="S1782" i="1"/>
  <c r="Q1782" i="1" s="1"/>
  <c r="R1782" i="1" s="1"/>
  <c r="S820" i="1"/>
  <c r="Q820" i="1" s="1"/>
  <c r="R820" i="1" s="1"/>
  <c r="S146" i="1"/>
  <c r="Q146" i="1" s="1"/>
  <c r="R146" i="1" s="1"/>
  <c r="S79" i="1"/>
  <c r="Q79" i="1" s="1"/>
  <c r="R79" i="1" s="1"/>
  <c r="S9" i="1"/>
  <c r="Q9" i="1" s="1"/>
  <c r="R9" i="1" s="1"/>
  <c r="S2267" i="1"/>
  <c r="Q2267" i="1" s="1"/>
  <c r="R2267" i="1" s="1"/>
  <c r="S2197" i="1"/>
  <c r="Q2197" i="1" s="1"/>
  <c r="R2197" i="1" s="1"/>
  <c r="S2123" i="1"/>
  <c r="Q2123" i="1" s="1"/>
  <c r="R2123" i="1" s="1"/>
  <c r="S2049" i="1"/>
  <c r="Q2049" i="1" s="1"/>
  <c r="R2049" i="1" s="1"/>
  <c r="S1959" i="1"/>
  <c r="Q1959" i="1" s="1"/>
  <c r="R1959" i="1" s="1"/>
  <c r="S1888" i="1"/>
  <c r="Q1888" i="1" s="1"/>
  <c r="R1888" i="1" s="1"/>
  <c r="S1811" i="1"/>
  <c r="Q1811" i="1" s="1"/>
  <c r="R1811" i="1" s="1"/>
  <c r="S1742" i="1"/>
  <c r="Q1742" i="1" s="1"/>
  <c r="R1742" i="1" s="1"/>
  <c r="S1670" i="1"/>
  <c r="Q1670" i="1" s="1"/>
  <c r="R1670" i="1" s="1"/>
  <c r="S1613" i="1"/>
  <c r="Q1613" i="1" s="1"/>
  <c r="R1613" i="1" s="1"/>
  <c r="S1560" i="1"/>
  <c r="Q1560" i="1" s="1"/>
  <c r="R1560" i="1" s="1"/>
  <c r="S1498" i="1"/>
  <c r="Q1498" i="1" s="1"/>
  <c r="R1498" i="1" s="1"/>
  <c r="S1441" i="1"/>
  <c r="Q1441" i="1" s="1"/>
  <c r="R1441" i="1" s="1"/>
  <c r="S1373" i="1"/>
  <c r="Q1373" i="1" s="1"/>
  <c r="R1373" i="1" s="1"/>
  <c r="S1316" i="1"/>
  <c r="Q1316" i="1" s="1"/>
  <c r="R1316" i="1" s="1"/>
  <c r="S1253" i="1"/>
  <c r="Q1253" i="1" s="1"/>
  <c r="R1253" i="1" s="1"/>
  <c r="S1195" i="1"/>
  <c r="Q1195" i="1" s="1"/>
  <c r="R1195" i="1" s="1"/>
  <c r="S1135" i="1"/>
  <c r="Q1135" i="1" s="1"/>
  <c r="R1135" i="1" s="1"/>
  <c r="S1082" i="1"/>
  <c r="Q1082" i="1" s="1"/>
  <c r="R1082" i="1" s="1"/>
  <c r="S1019" i="1"/>
  <c r="Q1019" i="1" s="1"/>
  <c r="R1019" i="1" s="1"/>
  <c r="S962" i="1"/>
  <c r="Q962" i="1" s="1"/>
  <c r="R962" i="1" s="1"/>
  <c r="S912" i="1"/>
  <c r="Q912" i="1" s="1"/>
  <c r="R912" i="1" s="1"/>
  <c r="S829" i="1"/>
  <c r="Q829" i="1" s="1"/>
  <c r="R829" i="1" s="1"/>
  <c r="S351" i="1"/>
  <c r="Q351" i="1" s="1"/>
  <c r="R351" i="1" s="1"/>
  <c r="S2087" i="1"/>
  <c r="Q2087" i="1" s="1"/>
  <c r="R2087" i="1" s="1"/>
  <c r="S1599" i="1"/>
  <c r="Q1599" i="1" s="1"/>
  <c r="R1599" i="1" s="1"/>
  <c r="S1076" i="1"/>
  <c r="Q1076" i="1" s="1"/>
  <c r="R1076" i="1" s="1"/>
  <c r="S842" i="1"/>
  <c r="Q842" i="1" s="1"/>
  <c r="R842" i="1" s="1"/>
  <c r="S799" i="1"/>
  <c r="Q799" i="1" s="1"/>
  <c r="R799" i="1" s="1"/>
  <c r="S760" i="1"/>
  <c r="Q760" i="1" s="1"/>
  <c r="R760" i="1" s="1"/>
  <c r="S709" i="1"/>
  <c r="Q709" i="1" s="1"/>
  <c r="R709" i="1" s="1"/>
  <c r="S669" i="1"/>
  <c r="Q669" i="1" s="1"/>
  <c r="R669" i="1" s="1"/>
  <c r="S632" i="1"/>
  <c r="Q632" i="1" s="1"/>
  <c r="R632" i="1" s="1"/>
  <c r="S590" i="1"/>
  <c r="Q590" i="1" s="1"/>
  <c r="R590" i="1" s="1"/>
  <c r="S555" i="1"/>
  <c r="Q555" i="1" s="1"/>
  <c r="R555" i="1" s="1"/>
  <c r="S516" i="1"/>
  <c r="Q516" i="1" s="1"/>
  <c r="R516" i="1" s="1"/>
  <c r="S486" i="1"/>
  <c r="Q486" i="1" s="1"/>
  <c r="R486" i="1" s="1"/>
  <c r="S447" i="1"/>
  <c r="Q447" i="1" s="1"/>
  <c r="R447" i="1" s="1"/>
  <c r="S418" i="1"/>
  <c r="Q418" i="1" s="1"/>
  <c r="R418" i="1" s="1"/>
  <c r="S385" i="1"/>
  <c r="Q385" i="1" s="1"/>
  <c r="R385" i="1" s="1"/>
  <c r="S356" i="1"/>
  <c r="Q356" i="1" s="1"/>
  <c r="R356" i="1" s="1"/>
  <c r="S321" i="1"/>
  <c r="Q321" i="1" s="1"/>
  <c r="R321" i="1" s="1"/>
  <c r="S294" i="1"/>
  <c r="Q294" i="1" s="1"/>
  <c r="R294" i="1" s="1"/>
  <c r="S269" i="1"/>
  <c r="Q269" i="1" s="1"/>
  <c r="R269" i="1" s="1"/>
  <c r="S236" i="1"/>
  <c r="Q236" i="1" s="1"/>
  <c r="R236" i="1" s="1"/>
  <c r="S210" i="1"/>
  <c r="Q210" i="1" s="1"/>
  <c r="R210" i="1" s="1"/>
  <c r="S308" i="1"/>
  <c r="Q308" i="1" s="1"/>
  <c r="R308" i="1" s="1"/>
  <c r="S27" i="1"/>
  <c r="Q27" i="1" s="1"/>
  <c r="R27" i="1" s="1"/>
  <c r="S2129" i="1"/>
  <c r="Q2129" i="1" s="1"/>
  <c r="R2129" i="1" s="1"/>
  <c r="S1845" i="1"/>
  <c r="Q1845" i="1" s="1"/>
  <c r="R1845" i="1" s="1"/>
  <c r="S1600" i="1"/>
  <c r="Q1600" i="1" s="1"/>
  <c r="R1600" i="1" s="1"/>
  <c r="S2344" i="1"/>
  <c r="Q2344" i="1" s="1"/>
  <c r="R2344" i="1" s="1"/>
  <c r="S1069" i="1"/>
  <c r="Q1069" i="1" s="1"/>
  <c r="R1069" i="1" s="1"/>
  <c r="S1566" i="1"/>
  <c r="Q1566" i="1" s="1"/>
  <c r="R1566" i="1" s="1"/>
  <c r="S1087" i="1"/>
  <c r="Q1087" i="1" s="1"/>
  <c r="R1087" i="1" s="1"/>
  <c r="S658" i="1"/>
  <c r="Q658" i="1" s="1"/>
  <c r="R658" i="1" s="1"/>
  <c r="S437" i="1"/>
  <c r="Q437" i="1" s="1"/>
  <c r="R437" i="1" s="1"/>
  <c r="S214" i="1"/>
  <c r="Q214" i="1" s="1"/>
  <c r="R214" i="1" s="1"/>
  <c r="S982" i="1"/>
  <c r="Q982" i="1" s="1"/>
  <c r="R982" i="1" s="1"/>
  <c r="S646" i="1"/>
  <c r="Q646" i="1" s="1"/>
  <c r="R646" i="1" s="1"/>
  <c r="S425" i="1"/>
  <c r="Q425" i="1" s="1"/>
  <c r="R425" i="1" s="1"/>
  <c r="S860" i="1"/>
  <c r="Q860" i="1" s="1"/>
  <c r="R860" i="1" s="1"/>
  <c r="S684" i="1"/>
  <c r="Q684" i="1" s="1"/>
  <c r="R684" i="1" s="1"/>
  <c r="S389" i="1"/>
  <c r="Q389" i="1" s="1"/>
  <c r="R389" i="1" s="1"/>
  <c r="S1807" i="1"/>
  <c r="Q1807" i="1" s="1"/>
  <c r="R1807" i="1" s="1"/>
  <c r="S1033" i="1"/>
  <c r="Q1033" i="1" s="1"/>
  <c r="R1033" i="1" s="1"/>
  <c r="S377" i="1"/>
  <c r="Q377" i="1" s="1"/>
  <c r="R377" i="1" s="1"/>
  <c r="S74" i="1"/>
  <c r="Q74" i="1" s="1"/>
  <c r="R74" i="1" s="1"/>
  <c r="S1482" i="1"/>
  <c r="Q1482" i="1" s="1"/>
  <c r="R1482" i="1" s="1"/>
  <c r="S1123" i="1"/>
  <c r="Q1123" i="1" s="1"/>
  <c r="R1123" i="1" s="1"/>
  <c r="S773" i="1"/>
  <c r="Q773" i="1" s="1"/>
  <c r="R773" i="1" s="1"/>
  <c r="S976" i="1"/>
  <c r="Q976" i="1" s="1"/>
  <c r="R976" i="1" s="1"/>
  <c r="S665" i="1"/>
  <c r="Q665" i="1" s="1"/>
  <c r="R665" i="1" s="1"/>
  <c r="S441" i="1"/>
  <c r="Q441" i="1" s="1"/>
  <c r="R441" i="1" s="1"/>
  <c r="S316" i="1"/>
  <c r="Q316" i="1" s="1"/>
  <c r="R316" i="1" s="1"/>
  <c r="S199" i="1"/>
  <c r="Q199" i="1" s="1"/>
  <c r="R199" i="1" s="1"/>
  <c r="S1267" i="1"/>
  <c r="Q1267" i="1" s="1"/>
  <c r="R1267" i="1" s="1"/>
  <c r="S125" i="1"/>
  <c r="Q125" i="1" s="1"/>
  <c r="R125" i="1" s="1"/>
  <c r="S2167" i="1"/>
  <c r="Q2167" i="1" s="1"/>
  <c r="R2167" i="1" s="1"/>
  <c r="S1804" i="1"/>
  <c r="Q1804" i="1" s="1"/>
  <c r="R1804" i="1" s="1"/>
  <c r="S1531" i="1"/>
  <c r="Q1531" i="1" s="1"/>
  <c r="R1531" i="1" s="1"/>
  <c r="S1297" i="1"/>
  <c r="Q1297" i="1" s="1"/>
  <c r="R1297" i="1" s="1"/>
  <c r="S1001" i="1"/>
  <c r="Q1001" i="1" s="1"/>
  <c r="R1001" i="1" s="1"/>
  <c r="S173" i="1"/>
  <c r="Q173" i="1" s="1"/>
  <c r="R173" i="1" s="1"/>
  <c r="S787" i="1"/>
  <c r="Q787" i="1" s="1"/>
  <c r="R787" i="1" s="1"/>
  <c r="S585" i="1"/>
  <c r="Q585" i="1" s="1"/>
  <c r="R585" i="1" s="1"/>
  <c r="S405" i="1"/>
  <c r="Q405" i="1" s="1"/>
  <c r="R405" i="1" s="1"/>
  <c r="S257" i="1"/>
  <c r="Q257" i="1" s="1"/>
  <c r="R257" i="1" s="1"/>
  <c r="S1489" i="1"/>
  <c r="Q1489" i="1" s="1"/>
  <c r="R1489" i="1" s="1"/>
  <c r="S352" i="1"/>
  <c r="Q352" i="1" s="1"/>
  <c r="R352" i="1" s="1"/>
  <c r="S145" i="1"/>
  <c r="Q145" i="1" s="1"/>
  <c r="R145" i="1" s="1"/>
  <c r="S78" i="1"/>
  <c r="Q78" i="1" s="1"/>
  <c r="R78" i="1" s="1"/>
  <c r="S2335" i="1"/>
  <c r="Q2335" i="1" s="1"/>
  <c r="R2335" i="1" s="1"/>
  <c r="S2266" i="1"/>
  <c r="Q2266" i="1" s="1"/>
  <c r="R2266" i="1" s="1"/>
  <c r="S2196" i="1"/>
  <c r="Q2196" i="1" s="1"/>
  <c r="R2196" i="1" s="1"/>
  <c r="S2122" i="1"/>
  <c r="Q2122" i="1" s="1"/>
  <c r="R2122" i="1" s="1"/>
  <c r="S2048" i="1"/>
  <c r="Q2048" i="1" s="1"/>
  <c r="R2048" i="1" s="1"/>
  <c r="S1958" i="1"/>
  <c r="Q1958" i="1" s="1"/>
  <c r="R1958" i="1" s="1"/>
  <c r="S1886" i="1"/>
  <c r="Q1886" i="1" s="1"/>
  <c r="R1886" i="1" s="1"/>
  <c r="S1809" i="1"/>
  <c r="Q1809" i="1" s="1"/>
  <c r="R1809" i="1" s="1"/>
  <c r="S1741" i="1"/>
  <c r="Q1741" i="1" s="1"/>
  <c r="R1741" i="1" s="1"/>
  <c r="S1669" i="1"/>
  <c r="Q1669" i="1" s="1"/>
  <c r="R1669" i="1" s="1"/>
  <c r="S1611" i="1"/>
  <c r="Q1611" i="1" s="1"/>
  <c r="R1611" i="1" s="1"/>
  <c r="S1541" i="1"/>
  <c r="Q1541" i="1" s="1"/>
  <c r="R1541" i="1" s="1"/>
  <c r="S1493" i="1"/>
  <c r="Q1493" i="1" s="1"/>
  <c r="R1493" i="1" s="1"/>
  <c r="S1440" i="1"/>
  <c r="Q1440" i="1" s="1"/>
  <c r="R1440" i="1" s="1"/>
  <c r="S1368" i="1"/>
  <c r="Q1368" i="1" s="1"/>
  <c r="R1368" i="1" s="1"/>
  <c r="S1314" i="1"/>
  <c r="Q1314" i="1" s="1"/>
  <c r="R1314" i="1" s="1"/>
  <c r="S1252" i="1"/>
  <c r="Q1252" i="1" s="1"/>
  <c r="R1252" i="1" s="1"/>
  <c r="S1194" i="1"/>
  <c r="Q1194" i="1" s="1"/>
  <c r="R1194" i="1" s="1"/>
  <c r="S1134" i="1"/>
  <c r="Q1134" i="1" s="1"/>
  <c r="R1134" i="1" s="1"/>
  <c r="S1080" i="1"/>
  <c r="Q1080" i="1" s="1"/>
  <c r="R1080" i="1" s="1"/>
  <c r="S1005" i="1"/>
  <c r="Q1005" i="1" s="1"/>
  <c r="R1005" i="1" s="1"/>
  <c r="S961" i="1"/>
  <c r="Q961" i="1" s="1"/>
  <c r="R961" i="1" s="1"/>
  <c r="S892" i="1"/>
  <c r="Q892" i="1" s="1"/>
  <c r="R892" i="1" s="1"/>
  <c r="S818" i="1"/>
  <c r="Q818" i="1" s="1"/>
  <c r="R818" i="1" s="1"/>
  <c r="S339" i="1"/>
  <c r="Q339" i="1" s="1"/>
  <c r="R339" i="1" s="1"/>
  <c r="S2076" i="1"/>
  <c r="Q2076" i="1" s="1"/>
  <c r="R2076" i="1" s="1"/>
  <c r="S1588" i="1"/>
  <c r="Q1588" i="1" s="1"/>
  <c r="R1588" i="1" s="1"/>
  <c r="S1065" i="1"/>
  <c r="Q1065" i="1" s="1"/>
  <c r="R1065" i="1" s="1"/>
  <c r="S841" i="1"/>
  <c r="Q841" i="1" s="1"/>
  <c r="R841" i="1" s="1"/>
  <c r="S791" i="1"/>
  <c r="Q791" i="1" s="1"/>
  <c r="R791" i="1" s="1"/>
  <c r="S759" i="1"/>
  <c r="Q759" i="1" s="1"/>
  <c r="R759" i="1" s="1"/>
  <c r="S707" i="1"/>
  <c r="Q707" i="1" s="1"/>
  <c r="R707" i="1" s="1"/>
  <c r="S668" i="1"/>
  <c r="Q668" i="1" s="1"/>
  <c r="R668" i="1" s="1"/>
  <c r="S625" i="1"/>
  <c r="Q625" i="1" s="1"/>
  <c r="R625" i="1" s="1"/>
  <c r="S589" i="1"/>
  <c r="Q589" i="1" s="1"/>
  <c r="R589" i="1" s="1"/>
  <c r="S554" i="1"/>
  <c r="Q554" i="1" s="1"/>
  <c r="R554" i="1" s="1"/>
  <c r="S515" i="1"/>
  <c r="Q515" i="1" s="1"/>
  <c r="R515" i="1" s="1"/>
  <c r="S485" i="1"/>
  <c r="Q485" i="1" s="1"/>
  <c r="R485" i="1" s="1"/>
  <c r="S446" i="1"/>
  <c r="Q446" i="1" s="1"/>
  <c r="R446" i="1" s="1"/>
  <c r="S416" i="1"/>
  <c r="Q416" i="1" s="1"/>
  <c r="R416" i="1" s="1"/>
  <c r="S382" i="1"/>
  <c r="Q382" i="1" s="1"/>
  <c r="R382" i="1" s="1"/>
  <c r="S355" i="1"/>
  <c r="Q355" i="1" s="1"/>
  <c r="R355" i="1" s="1"/>
  <c r="S320" i="1"/>
  <c r="Q320" i="1" s="1"/>
  <c r="R320" i="1" s="1"/>
  <c r="S293" i="1"/>
  <c r="Q293" i="1" s="1"/>
  <c r="R293" i="1" s="1"/>
  <c r="S261" i="1"/>
  <c r="Q261" i="1" s="1"/>
  <c r="R261" i="1" s="1"/>
  <c r="S235" i="1"/>
  <c r="Q235" i="1" s="1"/>
  <c r="R235" i="1" s="1"/>
  <c r="S209" i="1"/>
  <c r="Q209" i="1" s="1"/>
  <c r="R209" i="1" s="1"/>
  <c r="S179" i="1"/>
  <c r="Q179" i="1" s="1"/>
  <c r="R179" i="1" s="1"/>
  <c r="S15" i="1"/>
  <c r="Q15" i="1" s="1"/>
  <c r="R15" i="1" s="1"/>
  <c r="S2066" i="1"/>
  <c r="Q2066" i="1" s="1"/>
  <c r="R2066" i="1" s="1"/>
  <c r="S1831" i="1"/>
  <c r="Q1831" i="1" s="1"/>
  <c r="R1831" i="1" s="1"/>
  <c r="S1586" i="1"/>
  <c r="Q1586" i="1" s="1"/>
  <c r="R1586" i="1" s="1"/>
  <c r="S1303" i="1"/>
  <c r="Q1303" i="1" s="1"/>
  <c r="R1303" i="1" s="1"/>
  <c r="S1057" i="1"/>
  <c r="Q1057" i="1" s="1"/>
  <c r="R1057" i="1" s="1"/>
  <c r="S807" i="1"/>
  <c r="Q807" i="1" s="1"/>
  <c r="R807" i="1" s="1"/>
  <c r="S965" i="1"/>
  <c r="Q965" i="1" s="1"/>
  <c r="R965" i="1" s="1"/>
  <c r="S202" i="1"/>
  <c r="Q202" i="1" s="1"/>
  <c r="R202" i="1" s="1"/>
  <c r="S2154" i="1"/>
  <c r="Q2154" i="1" s="1"/>
  <c r="R2154" i="1" s="1"/>
  <c r="S2325" i="1"/>
  <c r="Q2325" i="1" s="1"/>
  <c r="R2325" i="1" s="1"/>
  <c r="S622" i="1"/>
  <c r="Q622" i="1" s="1"/>
  <c r="R622" i="1" s="1"/>
  <c r="S2316" i="1"/>
  <c r="Q2316" i="1" s="1"/>
  <c r="R2316" i="1" s="1"/>
  <c r="S1805" i="1"/>
  <c r="Q1805" i="1" s="1"/>
  <c r="R1805" i="1" s="1"/>
  <c r="S673" i="1"/>
  <c r="Q673" i="1" s="1"/>
  <c r="R673" i="1" s="1"/>
  <c r="S1298" i="1"/>
  <c r="Q1298" i="1" s="1"/>
  <c r="R1298" i="1" s="1"/>
  <c r="S1173" i="1"/>
  <c r="Q1173" i="1" s="1"/>
  <c r="R1173" i="1" s="1"/>
  <c r="S883" i="1"/>
  <c r="Q883" i="1" s="1"/>
  <c r="R883" i="1" s="1"/>
  <c r="S1399" i="1"/>
  <c r="Q1399" i="1" s="1"/>
  <c r="R1399" i="1" s="1"/>
  <c r="S749" i="1"/>
  <c r="Q749" i="1" s="1"/>
  <c r="R749" i="1" s="1"/>
  <c r="S544" i="1"/>
  <c r="Q544" i="1" s="1"/>
  <c r="R544" i="1" s="1"/>
  <c r="S407" i="1"/>
  <c r="Q407" i="1" s="1"/>
  <c r="R407" i="1" s="1"/>
  <c r="S258" i="1"/>
  <c r="Q258" i="1" s="1"/>
  <c r="R258" i="1" s="1"/>
  <c r="S2313" i="1"/>
  <c r="Q2313" i="1" s="1"/>
  <c r="R2313" i="1" s="1"/>
  <c r="S439" i="1"/>
  <c r="Q439" i="1" s="1"/>
  <c r="R439" i="1" s="1"/>
  <c r="S2245" i="1"/>
  <c r="Q2245" i="1" s="1"/>
  <c r="R2245" i="1" s="1"/>
  <c r="S1712" i="1"/>
  <c r="Q1712" i="1" s="1"/>
  <c r="R1712" i="1" s="1"/>
  <c r="S1417" i="1"/>
  <c r="Q1417" i="1" s="1"/>
  <c r="R1417" i="1" s="1"/>
  <c r="S1172" i="1"/>
  <c r="Q1172" i="1" s="1"/>
  <c r="R1172" i="1" s="1"/>
  <c r="S882" i="1"/>
  <c r="Q882" i="1" s="1"/>
  <c r="R882" i="1" s="1"/>
  <c r="S943" i="1"/>
  <c r="Q943" i="1" s="1"/>
  <c r="R943" i="1" s="1"/>
  <c r="S619" i="1"/>
  <c r="Q619" i="1" s="1"/>
  <c r="R619" i="1" s="1"/>
  <c r="S440" i="1"/>
  <c r="Q440" i="1" s="1"/>
  <c r="R440" i="1" s="1"/>
  <c r="S288" i="1"/>
  <c r="Q288" i="1" s="1"/>
  <c r="R288" i="1" s="1"/>
  <c r="S2252" i="1"/>
  <c r="Q2252" i="1" s="1"/>
  <c r="R2252" i="1" s="1"/>
  <c r="S1007" i="1"/>
  <c r="Q1007" i="1" s="1"/>
  <c r="R1007" i="1" s="1"/>
  <c r="S144" i="1"/>
  <c r="Q144" i="1" s="1"/>
  <c r="R144" i="1" s="1"/>
  <c r="S77" i="1"/>
  <c r="Q77" i="1" s="1"/>
  <c r="R77" i="1" s="1"/>
  <c r="S2324" i="1"/>
  <c r="Q2324" i="1" s="1"/>
  <c r="R2324" i="1" s="1"/>
  <c r="S2263" i="1"/>
  <c r="Q2263" i="1" s="1"/>
  <c r="R2263" i="1" s="1"/>
  <c r="S2173" i="1"/>
  <c r="Q2173" i="1" s="1"/>
  <c r="R2173" i="1" s="1"/>
  <c r="S2103" i="1"/>
  <c r="Q2103" i="1" s="1"/>
  <c r="R2103" i="1" s="1"/>
  <c r="S2047" i="1"/>
  <c r="Q2047" i="1" s="1"/>
  <c r="R2047" i="1" s="1"/>
  <c r="S1957" i="1"/>
  <c r="Q1957" i="1" s="1"/>
  <c r="R1957" i="1" s="1"/>
  <c r="S1885" i="1"/>
  <c r="Q1885" i="1" s="1"/>
  <c r="R1885" i="1" s="1"/>
  <c r="S1808" i="1"/>
  <c r="Q1808" i="1" s="1"/>
  <c r="R1808" i="1" s="1"/>
  <c r="S1740" i="1"/>
  <c r="Q1740" i="1" s="1"/>
  <c r="R1740" i="1" s="1"/>
  <c r="S4" i="1"/>
  <c r="Q4" i="1" s="1"/>
  <c r="R4" i="1" s="1"/>
  <c r="S1609" i="1"/>
  <c r="Q1609" i="1" s="1"/>
  <c r="R1609" i="1" s="1"/>
  <c r="S1540" i="1"/>
  <c r="Q1540" i="1" s="1"/>
  <c r="R1540" i="1" s="1"/>
  <c r="S1485" i="1"/>
  <c r="Q1485" i="1" s="1"/>
  <c r="R1485" i="1" s="1"/>
  <c r="S1420" i="1"/>
  <c r="Q1420" i="1" s="1"/>
  <c r="R1420" i="1" s="1"/>
  <c r="S1364" i="1"/>
  <c r="Q1364" i="1" s="1"/>
  <c r="R1364" i="1" s="1"/>
  <c r="S1313" i="1"/>
  <c r="Q1313" i="1" s="1"/>
  <c r="R1313" i="1" s="1"/>
  <c r="S1251" i="1"/>
  <c r="Q1251" i="1" s="1"/>
  <c r="R1251" i="1" s="1"/>
  <c r="S1193" i="1"/>
  <c r="Q1193" i="1" s="1"/>
  <c r="R1193" i="1" s="1"/>
  <c r="S1133" i="1"/>
  <c r="Q1133" i="1" s="1"/>
  <c r="R1133" i="1" s="1"/>
  <c r="S1079" i="1"/>
  <c r="Q1079" i="1" s="1"/>
  <c r="R1079" i="1" s="1"/>
  <c r="S1004" i="1"/>
  <c r="Q1004" i="1" s="1"/>
  <c r="R1004" i="1" s="1"/>
  <c r="S953" i="1"/>
  <c r="Q953" i="1" s="1"/>
  <c r="R953" i="1" s="1"/>
  <c r="S891" i="1"/>
  <c r="Q891" i="1" s="1"/>
  <c r="R891" i="1" s="1"/>
  <c r="S796" i="1"/>
  <c r="Q796" i="1" s="1"/>
  <c r="R796" i="1" s="1"/>
  <c r="S217" i="1"/>
  <c r="Q217" i="1" s="1"/>
  <c r="R217" i="1" s="1"/>
  <c r="S2009" i="1"/>
  <c r="Q2009" i="1" s="1"/>
  <c r="R2009" i="1" s="1"/>
  <c r="S1577" i="1"/>
  <c r="Q1577" i="1" s="1"/>
  <c r="R1577" i="1" s="1"/>
  <c r="S1054" i="1"/>
  <c r="Q1054" i="1" s="1"/>
  <c r="R1054" i="1" s="1"/>
  <c r="S839" i="1"/>
  <c r="Q839" i="1" s="1"/>
  <c r="R839" i="1" s="1"/>
  <c r="S790" i="1"/>
  <c r="Q790" i="1" s="1"/>
  <c r="R790" i="1" s="1"/>
  <c r="S752" i="1"/>
  <c r="Q752" i="1" s="1"/>
  <c r="R752" i="1" s="1"/>
  <c r="S705" i="1"/>
  <c r="Q705" i="1" s="1"/>
  <c r="R705" i="1" s="1"/>
  <c r="S667" i="1"/>
  <c r="Q667" i="1" s="1"/>
  <c r="R667" i="1" s="1"/>
  <c r="S624" i="1"/>
  <c r="Q624" i="1" s="1"/>
  <c r="R624" i="1" s="1"/>
  <c r="S846" i="1"/>
  <c r="Q846" i="1" s="1"/>
  <c r="R846" i="1" s="1"/>
  <c r="S546" i="1"/>
  <c r="Q546" i="1" s="1"/>
  <c r="R546" i="1" s="1"/>
  <c r="S514" i="1"/>
  <c r="Q514" i="1" s="1"/>
  <c r="R514" i="1" s="1"/>
  <c r="S483" i="1"/>
  <c r="Q483" i="1" s="1"/>
  <c r="R483" i="1" s="1"/>
  <c r="S445" i="1"/>
  <c r="Q445" i="1" s="1"/>
  <c r="R445" i="1" s="1"/>
  <c r="S415" i="1"/>
  <c r="Q415" i="1" s="1"/>
  <c r="R415" i="1" s="1"/>
  <c r="S381" i="1"/>
  <c r="Q381" i="1" s="1"/>
  <c r="R381" i="1" s="1"/>
  <c r="S354" i="1"/>
  <c r="Q354" i="1" s="1"/>
  <c r="R354" i="1" s="1"/>
  <c r="S319" i="1"/>
  <c r="Q319" i="1" s="1"/>
  <c r="R319" i="1" s="1"/>
  <c r="S292" i="1"/>
  <c r="Q292" i="1" s="1"/>
  <c r="R292" i="1" s="1"/>
  <c r="S260" i="1"/>
  <c r="Q260" i="1" s="1"/>
  <c r="R260" i="1" s="1"/>
  <c r="S234" i="1"/>
  <c r="Q234" i="1" s="1"/>
  <c r="R234" i="1" s="1"/>
  <c r="S201" i="1"/>
  <c r="Q201" i="1" s="1"/>
  <c r="R201" i="1" s="1"/>
  <c r="S178" i="1"/>
  <c r="Q178" i="1" s="1"/>
  <c r="R178" i="1" s="1"/>
  <c r="S2338" i="1"/>
  <c r="Q2338" i="1" s="1"/>
  <c r="R2338" i="1" s="1"/>
  <c r="S2053" i="1"/>
  <c r="Q2053" i="1" s="1"/>
  <c r="R2053" i="1" s="1"/>
  <c r="S1819" i="1"/>
  <c r="Q1819" i="1" s="1"/>
  <c r="R1819" i="1" s="1"/>
  <c r="S1574" i="1"/>
  <c r="Q1574" i="1" s="1"/>
  <c r="R1574" i="1" s="1"/>
  <c r="S1291" i="1"/>
  <c r="Q1291" i="1" s="1"/>
  <c r="R1291" i="1" s="1"/>
  <c r="S1045" i="1"/>
  <c r="Q1045" i="1" s="1"/>
  <c r="R1045" i="1" s="1"/>
  <c r="S634" i="1"/>
  <c r="Q634" i="1" s="1"/>
  <c r="R634" i="1" s="1"/>
  <c r="S190" i="1"/>
  <c r="Q190" i="1" s="1"/>
  <c r="R190" i="1" s="1"/>
  <c r="S1561" i="1"/>
  <c r="Q1561" i="1" s="1"/>
  <c r="R1561" i="1" s="1"/>
  <c r="S177" i="1"/>
  <c r="Q177" i="1" s="1"/>
  <c r="R177" i="1" s="1"/>
  <c r="S135" i="1"/>
  <c r="Q135" i="1" s="1"/>
  <c r="R135" i="1" s="1"/>
  <c r="S1735" i="1"/>
  <c r="Q1735" i="1" s="1"/>
  <c r="R1735" i="1" s="1"/>
  <c r="S1362" i="1"/>
  <c r="Q1362" i="1" s="1"/>
  <c r="R1362" i="1" s="1"/>
  <c r="S1072" i="1"/>
  <c r="Q1072" i="1" s="1"/>
  <c r="R1072" i="1" s="1"/>
  <c r="S184" i="1"/>
  <c r="Q184" i="1" s="1"/>
  <c r="R184" i="1" s="1"/>
  <c r="S825" i="1"/>
  <c r="Q825" i="1" s="1"/>
  <c r="R825" i="1" s="1"/>
  <c r="S703" i="1"/>
  <c r="Q703" i="1" s="1"/>
  <c r="R703" i="1" s="1"/>
  <c r="S511" i="1"/>
  <c r="Q511" i="1" s="1"/>
  <c r="R511" i="1" s="1"/>
  <c r="S350" i="1"/>
  <c r="Q350" i="1" s="1"/>
  <c r="R350" i="1" s="1"/>
  <c r="S175" i="1"/>
  <c r="Q175" i="1" s="1"/>
  <c r="R175" i="1" s="1"/>
  <c r="S1549" i="1"/>
  <c r="Q1549" i="1" s="1"/>
  <c r="R1549" i="1" s="1"/>
  <c r="S364" i="1"/>
  <c r="Q364" i="1" s="1"/>
  <c r="R364" i="1" s="1"/>
  <c r="S63" i="1"/>
  <c r="Q63" i="1" s="1"/>
  <c r="R63" i="1" s="1"/>
  <c r="S2100" i="1"/>
  <c r="Q2100" i="1" s="1"/>
  <c r="R2100" i="1" s="1"/>
  <c r="S1866" i="1"/>
  <c r="Q1866" i="1" s="1"/>
  <c r="R1866" i="1" s="1"/>
  <c r="S1594" i="1"/>
  <c r="Q1594" i="1" s="1"/>
  <c r="R1594" i="1" s="1"/>
  <c r="S1247" i="1"/>
  <c r="Q1247" i="1" s="1"/>
  <c r="R1247" i="1" s="1"/>
  <c r="S944" i="1"/>
  <c r="Q944" i="1" s="1"/>
  <c r="R944" i="1" s="1"/>
  <c r="S1388" i="1"/>
  <c r="Q1388" i="1" s="1"/>
  <c r="R1388" i="1" s="1"/>
  <c r="S702" i="1"/>
  <c r="Q702" i="1" s="1"/>
  <c r="R702" i="1" s="1"/>
  <c r="S510" i="1"/>
  <c r="Q510" i="1" s="1"/>
  <c r="R510" i="1" s="1"/>
  <c r="S343" i="1"/>
  <c r="Q343" i="1" s="1"/>
  <c r="R343" i="1" s="1"/>
  <c r="S231" i="1"/>
  <c r="Q231" i="1" s="1"/>
  <c r="R231" i="1" s="1"/>
  <c r="S2017" i="1"/>
  <c r="Q2017" i="1" s="1"/>
  <c r="R2017" i="1" s="1"/>
  <c r="S317" i="1"/>
  <c r="Q317" i="1" s="1"/>
  <c r="R317" i="1" s="1"/>
  <c r="S574" i="1"/>
  <c r="Q574" i="1" s="1"/>
  <c r="R574" i="1" s="1"/>
  <c r="S136" i="1"/>
  <c r="Q136" i="1" s="1"/>
  <c r="R136" i="1" s="1"/>
  <c r="S75" i="1"/>
  <c r="Q75" i="1" s="1"/>
  <c r="R75" i="1" s="1"/>
  <c r="S2323" i="1"/>
  <c r="Q2323" i="1" s="1"/>
  <c r="R2323" i="1" s="1"/>
  <c r="S2262" i="1"/>
  <c r="Q2262" i="1" s="1"/>
  <c r="R2262" i="1" s="1"/>
  <c r="S2172" i="1"/>
  <c r="Q2172" i="1" s="1"/>
  <c r="R2172" i="1" s="1"/>
  <c r="S2102" i="1"/>
  <c r="Q2102" i="1" s="1"/>
  <c r="R2102" i="1" s="1"/>
  <c r="S2024" i="1"/>
  <c r="Q2024" i="1" s="1"/>
  <c r="R2024" i="1" s="1"/>
  <c r="S1956" i="1"/>
  <c r="Q1956" i="1" s="1"/>
  <c r="R1956" i="1" s="1"/>
  <c r="S1884" i="1"/>
  <c r="Q1884" i="1" s="1"/>
  <c r="R1884" i="1" s="1"/>
  <c r="S1806" i="1"/>
  <c r="Q1806" i="1" s="1"/>
  <c r="R1806" i="1" s="1"/>
  <c r="S1739" i="1"/>
  <c r="Q1739" i="1" s="1"/>
  <c r="R1739" i="1" s="1"/>
  <c r="S1668" i="1"/>
  <c r="Q1668" i="1" s="1"/>
  <c r="R1668" i="1" s="1"/>
  <c r="S1608" i="1"/>
  <c r="Q1608" i="1" s="1"/>
  <c r="R1608" i="1" s="1"/>
  <c r="S1534" i="1"/>
  <c r="Q1534" i="1" s="1"/>
  <c r="R1534" i="1" s="1"/>
  <c r="S1483" i="1"/>
  <c r="Q1483" i="1" s="1"/>
  <c r="R1483" i="1" s="1"/>
  <c r="S1419" i="1"/>
  <c r="Q1419" i="1" s="1"/>
  <c r="R1419" i="1" s="1"/>
  <c r="S1363" i="1"/>
  <c r="Q1363" i="1" s="1"/>
  <c r="R1363" i="1" s="1"/>
  <c r="S1300" i="1"/>
  <c r="Q1300" i="1" s="1"/>
  <c r="R1300" i="1" s="1"/>
  <c r="S1250" i="1"/>
  <c r="Q1250" i="1" s="1"/>
  <c r="R1250" i="1" s="1"/>
  <c r="S1192" i="1"/>
  <c r="Q1192" i="1" s="1"/>
  <c r="R1192" i="1" s="1"/>
  <c r="S1130" i="1"/>
  <c r="Q1130" i="1" s="1"/>
  <c r="R1130" i="1" s="1"/>
  <c r="S1078" i="1"/>
  <c r="Q1078" i="1" s="1"/>
  <c r="R1078" i="1" s="1"/>
  <c r="S1003" i="1"/>
  <c r="Q1003" i="1" s="1"/>
  <c r="R1003" i="1" s="1"/>
  <c r="S952" i="1"/>
  <c r="Q952" i="1" s="1"/>
  <c r="R952" i="1" s="1"/>
  <c r="S890" i="1"/>
  <c r="Q890" i="1" s="1"/>
  <c r="R890" i="1" s="1"/>
  <c r="S784" i="1"/>
  <c r="Q784" i="1" s="1"/>
  <c r="R784" i="1" s="1"/>
  <c r="S206" i="1"/>
  <c r="Q206" i="1" s="1"/>
  <c r="R206" i="1" s="1"/>
  <c r="S1998" i="1"/>
  <c r="Q1998" i="1" s="1"/>
  <c r="R1998" i="1" s="1"/>
  <c r="S1410" i="1"/>
  <c r="Q1410" i="1" s="1"/>
  <c r="R1410" i="1" s="1"/>
  <c r="S1043" i="1"/>
  <c r="Q1043" i="1" s="1"/>
  <c r="R1043" i="1" s="1"/>
  <c r="S838" i="1"/>
  <c r="Q838" i="1" s="1"/>
  <c r="R838" i="1" s="1"/>
  <c r="S789" i="1"/>
  <c r="Q789" i="1" s="1"/>
  <c r="R789" i="1" s="1"/>
  <c r="S750" i="1"/>
  <c r="Q750" i="1" s="1"/>
  <c r="R750" i="1" s="1"/>
  <c r="S704" i="1"/>
  <c r="Q704" i="1" s="1"/>
  <c r="R704" i="1" s="1"/>
  <c r="S666" i="1"/>
  <c r="Q666" i="1" s="1"/>
  <c r="R666" i="1" s="1"/>
  <c r="S623" i="1"/>
  <c r="Q623" i="1" s="1"/>
  <c r="R623" i="1" s="1"/>
  <c r="S588" i="1"/>
  <c r="Q588" i="1" s="1"/>
  <c r="R588" i="1" s="1"/>
  <c r="S545" i="1"/>
  <c r="Q545" i="1" s="1"/>
  <c r="R545" i="1" s="1"/>
  <c r="S513" i="1"/>
  <c r="Q513" i="1" s="1"/>
  <c r="R513" i="1" s="1"/>
  <c r="S472" i="1"/>
  <c r="Q472" i="1" s="1"/>
  <c r="R472" i="1" s="1"/>
  <c r="S444" i="1"/>
  <c r="Q444" i="1" s="1"/>
  <c r="R444" i="1" s="1"/>
  <c r="S414" i="1"/>
  <c r="Q414" i="1" s="1"/>
  <c r="R414" i="1" s="1"/>
  <c r="S380" i="1"/>
  <c r="Q380" i="1" s="1"/>
  <c r="R380" i="1" s="1"/>
  <c r="S353" i="1"/>
  <c r="Q353" i="1" s="1"/>
  <c r="R353" i="1" s="1"/>
  <c r="S318" i="1"/>
  <c r="Q318" i="1" s="1"/>
  <c r="R318" i="1" s="1"/>
  <c r="S291" i="1"/>
  <c r="Q291" i="1" s="1"/>
  <c r="R291" i="1" s="1"/>
  <c r="S259" i="1"/>
  <c r="Q259" i="1" s="1"/>
  <c r="R259" i="1" s="1"/>
  <c r="S233" i="1"/>
  <c r="Q233" i="1" s="1"/>
  <c r="R233" i="1" s="1"/>
  <c r="S200" i="1"/>
  <c r="Q200" i="1" s="1"/>
  <c r="R200" i="1" s="1"/>
  <c r="S176" i="1"/>
  <c r="Q176" i="1" s="1"/>
  <c r="R176" i="1" s="1"/>
  <c r="S1279" i="1"/>
  <c r="Q1279" i="1" s="1"/>
  <c r="R1279" i="1" s="1"/>
  <c r="S561" i="1"/>
  <c r="Q561" i="1" s="1"/>
  <c r="R561" i="1" s="1"/>
  <c r="S954" i="1"/>
  <c r="Q954" i="1" s="1"/>
  <c r="R954" i="1" s="1"/>
  <c r="S2256" i="1"/>
  <c r="Q2256" i="1" s="1"/>
  <c r="R2256" i="1" s="1"/>
  <c r="S2101" i="1"/>
  <c r="Q2101" i="1" s="1"/>
  <c r="R2101" i="1" s="1"/>
  <c r="S2023" i="1"/>
  <c r="Q2023" i="1" s="1"/>
  <c r="R2023" i="1" s="1"/>
  <c r="S1950" i="1"/>
  <c r="Q1950" i="1" s="1"/>
  <c r="R1950" i="1" s="1"/>
  <c r="S1877" i="1"/>
  <c r="Q1877" i="1" s="1"/>
  <c r="R1877" i="1" s="1"/>
  <c r="S1653" i="1"/>
  <c r="Q1653" i="1" s="1"/>
  <c r="R1653" i="1" s="1"/>
  <c r="S1533" i="1"/>
  <c r="Q1533" i="1" s="1"/>
  <c r="R1533" i="1" s="1"/>
  <c r="S1418" i="1"/>
  <c r="Q1418" i="1" s="1"/>
  <c r="R1418" i="1" s="1"/>
  <c r="S1249" i="1"/>
  <c r="Q1249" i="1" s="1"/>
  <c r="R1249" i="1" s="1"/>
  <c r="S1002" i="1"/>
  <c r="Q1002" i="1" s="1"/>
  <c r="R1002" i="1" s="1"/>
  <c r="S1987" i="1"/>
  <c r="Q1987" i="1" s="1"/>
  <c r="R1987" i="1" s="1"/>
  <c r="S788" i="1"/>
  <c r="Q788" i="1" s="1"/>
  <c r="R788" i="1" s="1"/>
  <c r="S620" i="1"/>
  <c r="Q620" i="1" s="1"/>
  <c r="R620" i="1" s="1"/>
  <c r="S471" i="1"/>
  <c r="Q471" i="1" s="1"/>
  <c r="R471" i="1" s="1"/>
  <c r="S379" i="1"/>
  <c r="Q379" i="1" s="1"/>
  <c r="R379" i="1" s="1"/>
  <c r="S232" i="1"/>
  <c r="Q232" i="1" s="1"/>
  <c r="R232" i="1" s="1"/>
  <c r="S1795" i="1"/>
  <c r="Q1795" i="1" s="1"/>
  <c r="R1795" i="1" s="1"/>
  <c r="S1020" i="1"/>
  <c r="Q1020" i="1" s="1"/>
  <c r="R1020" i="1" s="1"/>
  <c r="S586" i="1"/>
  <c r="Q586" i="1" s="1"/>
  <c r="R586" i="1" s="1"/>
  <c r="S745" i="1"/>
  <c r="Q745" i="1" s="1"/>
  <c r="R745" i="1" s="1"/>
  <c r="S2315" i="1"/>
  <c r="Q2315" i="1" s="1"/>
  <c r="R2315" i="1" s="1"/>
  <c r="S1949" i="1"/>
  <c r="Q1949" i="1" s="1"/>
  <c r="R1949" i="1" s="1"/>
  <c r="S1652" i="1"/>
  <c r="Q1652" i="1" s="1"/>
  <c r="R1652" i="1" s="1"/>
  <c r="S1361" i="1"/>
  <c r="Q1361" i="1" s="1"/>
  <c r="R1361" i="1" s="1"/>
  <c r="S1122" i="1"/>
  <c r="Q1122" i="1" s="1"/>
  <c r="R1122" i="1" s="1"/>
  <c r="S762" i="1"/>
  <c r="Q762" i="1" s="1"/>
  <c r="R762" i="1" s="1"/>
  <c r="S824" i="1"/>
  <c r="Q824" i="1" s="1"/>
  <c r="R824" i="1" s="1"/>
  <c r="S664" i="1"/>
  <c r="Q664" i="1" s="1"/>
  <c r="R664" i="1" s="1"/>
  <c r="S470" i="1"/>
  <c r="Q470" i="1" s="1"/>
  <c r="R470" i="1" s="1"/>
  <c r="S315" i="1"/>
  <c r="Q315" i="1" s="1"/>
  <c r="R315" i="1" s="1"/>
  <c r="S174" i="1"/>
  <c r="Q174" i="1" s="1"/>
  <c r="R174" i="1" s="1"/>
  <c r="S1254" i="1"/>
  <c r="Q1254" i="1" s="1"/>
  <c r="R1254" i="1" s="1"/>
  <c r="S1676" i="1"/>
  <c r="Q1676" i="1" s="1"/>
  <c r="R1676" i="1" s="1"/>
  <c r="S1980" i="1"/>
  <c r="Q1980" i="1" s="1"/>
  <c r="R1980" i="1" s="1"/>
  <c r="S215" i="1"/>
  <c r="Q215" i="1" s="1"/>
  <c r="R215" i="1" s="1"/>
  <c r="S426" i="1"/>
  <c r="Q426" i="1" s="1"/>
  <c r="R426" i="1" s="1"/>
  <c r="S690" i="1"/>
  <c r="Q690" i="1" s="1"/>
  <c r="R690" i="1" s="1"/>
  <c r="S1366" i="1"/>
  <c r="Q1366" i="1" s="1"/>
  <c r="R1366" i="1" s="1"/>
  <c r="S1051" i="1"/>
  <c r="Q1051" i="1" s="1"/>
  <c r="R1051" i="1" s="1"/>
  <c r="S1502" i="1"/>
  <c r="Q1502" i="1" s="1"/>
  <c r="R1502" i="1" s="1"/>
  <c r="S2099" i="1"/>
  <c r="Q2099" i="1" s="1"/>
  <c r="R2099" i="1" s="1"/>
  <c r="S1799" i="1"/>
  <c r="Q1799" i="1" s="1"/>
  <c r="R1799" i="1" s="1"/>
  <c r="S313" i="1"/>
  <c r="Q313" i="1" s="1"/>
  <c r="R313" i="1" s="1"/>
  <c r="S691" i="1"/>
  <c r="Q691" i="1" s="1"/>
  <c r="R691" i="1" s="1"/>
  <c r="S973" i="1"/>
  <c r="Q973" i="1" s="1"/>
  <c r="R973" i="1" s="1"/>
  <c r="S1397" i="1"/>
  <c r="Q1397" i="1" s="1"/>
  <c r="R1397" i="1" s="1"/>
  <c r="S1707" i="1"/>
  <c r="Q1707" i="1" s="1"/>
  <c r="R1707" i="1" s="1"/>
  <c r="S36" i="1"/>
  <c r="Q36" i="1" s="1"/>
  <c r="R36" i="1" s="1"/>
  <c r="S1180" i="1"/>
  <c r="Q1180" i="1" s="1"/>
  <c r="R1180" i="1" s="1"/>
  <c r="S218" i="1"/>
  <c r="Q218" i="1" s="1"/>
  <c r="R218" i="1" s="1"/>
  <c r="S429" i="1"/>
  <c r="Q429" i="1" s="1"/>
  <c r="R429" i="1" s="1"/>
  <c r="S699" i="1"/>
  <c r="Q699" i="1" s="1"/>
  <c r="R699" i="1" s="1"/>
  <c r="S40" i="1"/>
  <c r="Q40" i="1" s="1"/>
  <c r="R40" i="1" s="1"/>
  <c r="S1282" i="1"/>
  <c r="Q1282" i="1" s="1"/>
  <c r="R1282" i="1" s="1"/>
  <c r="S2126" i="1"/>
  <c r="Q2126" i="1" s="1"/>
  <c r="R2126" i="1" s="1"/>
  <c r="S560" i="1"/>
  <c r="Q560" i="1" s="1"/>
  <c r="R560" i="1" s="1"/>
  <c r="S171" i="1"/>
  <c r="Q171" i="1" s="1"/>
  <c r="R171" i="1" s="1"/>
  <c r="S435" i="1"/>
  <c r="Q435" i="1" s="1"/>
  <c r="R435" i="1" s="1"/>
  <c r="S700" i="1"/>
  <c r="Q700" i="1" s="1"/>
  <c r="R700" i="1" s="1"/>
  <c r="S879" i="1"/>
  <c r="Q879" i="1" s="1"/>
  <c r="R879" i="1" s="1"/>
  <c r="S1616" i="1"/>
  <c r="Q1616" i="1" s="1"/>
  <c r="R1616" i="1" s="1"/>
  <c r="S38" i="1"/>
  <c r="Q38" i="1" s="1"/>
  <c r="R38" i="1" s="1"/>
  <c r="S265" i="1"/>
  <c r="Q265" i="1" s="1"/>
  <c r="R265" i="1" s="1"/>
  <c r="S2166" i="1"/>
  <c r="Q2166" i="1" s="1"/>
  <c r="R2166" i="1" s="1"/>
  <c r="S220" i="1"/>
  <c r="Q220" i="1" s="1"/>
  <c r="R220" i="1" s="1"/>
  <c r="S494" i="1"/>
  <c r="Q494" i="1" s="1"/>
  <c r="R494" i="1" s="1"/>
  <c r="S428" i="1"/>
  <c r="Q428" i="1" s="1"/>
  <c r="R428" i="1" s="1"/>
  <c r="S1290" i="1"/>
  <c r="Q1290" i="1" s="1"/>
  <c r="R1290" i="1" s="1"/>
  <c r="S2000" i="1"/>
  <c r="Q2000" i="1" s="1"/>
  <c r="R2000" i="1" s="1"/>
  <c r="S277" i="1"/>
  <c r="Q277" i="1" s="1"/>
  <c r="R277" i="1" s="1"/>
  <c r="S1671" i="1"/>
  <c r="Q1671" i="1" s="1"/>
  <c r="R1671" i="1" s="1"/>
  <c r="S334" i="1"/>
  <c r="Q334" i="1" s="1"/>
  <c r="R334" i="1" s="1"/>
  <c r="S643" i="1"/>
  <c r="Q643" i="1" s="1"/>
  <c r="R643" i="1" s="1"/>
  <c r="S450" i="1"/>
  <c r="Q450" i="1" s="1"/>
  <c r="R450" i="1" s="1"/>
  <c r="S1212" i="1"/>
  <c r="Q1212" i="1" s="1"/>
  <c r="R1212" i="1" s="1"/>
  <c r="S1752" i="1"/>
  <c r="Q1752" i="1" s="1"/>
  <c r="R1752" i="1" s="1"/>
  <c r="S81" i="1"/>
  <c r="Q81" i="1" s="1"/>
  <c r="R81" i="1" s="1"/>
  <c r="S708" i="1"/>
  <c r="Q708" i="1" s="1"/>
  <c r="R708" i="1" s="1"/>
  <c r="S182" i="1"/>
  <c r="Q182" i="1" s="1"/>
  <c r="R182" i="1" s="1"/>
  <c r="S452" i="1"/>
  <c r="Q452" i="1" s="1"/>
  <c r="R452" i="1" s="1"/>
  <c r="S786" i="1"/>
  <c r="Q786" i="1" s="1"/>
  <c r="R786" i="1" s="1"/>
  <c r="S1111" i="1"/>
  <c r="Q1111" i="1" s="1"/>
  <c r="R1111" i="1" s="1"/>
  <c r="S1646" i="1"/>
  <c r="Q1646" i="1" s="1"/>
  <c r="R1646" i="1" s="1"/>
  <c r="S82" i="1"/>
  <c r="Q82" i="1" s="1"/>
  <c r="R82" i="1" s="1"/>
  <c r="S885" i="1"/>
  <c r="Q885" i="1" s="1"/>
  <c r="R885" i="1" s="1"/>
  <c r="S189" i="1"/>
  <c r="Q189" i="1" s="1"/>
  <c r="R189" i="1" s="1"/>
  <c r="S336" i="1"/>
  <c r="Q336" i="1" s="1"/>
  <c r="R336" i="1" s="1"/>
  <c r="S570" i="1"/>
  <c r="Q570" i="1" s="1"/>
  <c r="R570" i="1" s="1"/>
  <c r="S1776" i="1"/>
  <c r="Q1776" i="1" s="1"/>
  <c r="R1776" i="1" s="1"/>
  <c r="S1214" i="1"/>
  <c r="Q1214" i="1" s="1"/>
  <c r="R1214" i="1" s="1"/>
  <c r="S1908" i="1"/>
  <c r="Q1908" i="1" s="1"/>
  <c r="R1908" i="1" s="1"/>
  <c r="S1227" i="1"/>
  <c r="Q1227" i="1" s="1"/>
  <c r="R1227" i="1" s="1"/>
  <c r="S1758" i="1"/>
  <c r="Q1758" i="1" s="1"/>
  <c r="R1758" i="1" s="1"/>
  <c r="S398" i="1"/>
  <c r="Q398" i="1" s="1"/>
  <c r="R398" i="1" s="1"/>
  <c r="S726" i="1"/>
  <c r="Q726" i="1" s="1"/>
  <c r="R726" i="1" s="1"/>
  <c r="S917" i="1"/>
  <c r="Q917" i="1" s="1"/>
  <c r="R917" i="1" s="1"/>
  <c r="S1216" i="1"/>
  <c r="Q1216" i="1" s="1"/>
  <c r="R1216" i="1" s="1"/>
  <c r="S1909" i="1"/>
  <c r="Q1909" i="1" s="1"/>
  <c r="R1909" i="1" s="1"/>
  <c r="S1352" i="1"/>
  <c r="Q1352" i="1" s="1"/>
  <c r="R1352" i="1" s="1"/>
  <c r="S1390" i="1"/>
  <c r="Q1390" i="1" s="1"/>
  <c r="R1390" i="1" s="1"/>
  <c r="S297" i="1"/>
  <c r="Q297" i="1" s="1"/>
  <c r="R297" i="1" s="1"/>
  <c r="S399" i="1"/>
  <c r="Q399" i="1" s="1"/>
  <c r="R399" i="1" s="1"/>
  <c r="S727" i="1"/>
  <c r="Q727" i="1" s="1"/>
  <c r="R727" i="1" s="1"/>
  <c r="S539" i="1"/>
  <c r="Q539" i="1" s="1"/>
  <c r="R539" i="1" s="1"/>
  <c r="S1230" i="1"/>
  <c r="Q1230" i="1" s="1"/>
  <c r="R1230" i="1" s="1"/>
  <c r="S1564" i="1"/>
  <c r="Q1564" i="1" s="1"/>
  <c r="R1564" i="1" s="1"/>
  <c r="S1783" i="1"/>
  <c r="Q1783" i="1" s="1"/>
  <c r="R1783" i="1" s="1"/>
  <c r="S2302" i="1"/>
  <c r="Q2302" i="1" s="1"/>
  <c r="R2302" i="1" s="1"/>
  <c r="S1402" i="1"/>
  <c r="Q1402" i="1" s="1"/>
  <c r="R1402" i="1" s="1"/>
  <c r="S248" i="1"/>
  <c r="Q248" i="1" s="1"/>
  <c r="R248" i="1" s="1"/>
  <c r="S475" i="1"/>
  <c r="Q475" i="1" s="1"/>
  <c r="R475" i="1" s="1"/>
  <c r="S1426" i="1"/>
  <c r="Q1426" i="1" s="1"/>
  <c r="R1426" i="1" s="1"/>
  <c r="S487" i="1"/>
  <c r="Q487" i="1" s="1"/>
  <c r="R487" i="1" s="1"/>
  <c r="S1438" i="1"/>
  <c r="Q1438" i="1" s="1"/>
  <c r="R1438" i="1" s="1"/>
  <c r="S197" i="1"/>
  <c r="Q197" i="1" s="1"/>
  <c r="R197" i="1" s="1"/>
  <c r="S309" i="1"/>
  <c r="Q309" i="1" s="1"/>
  <c r="R309" i="1" s="1"/>
  <c r="S469" i="1"/>
  <c r="Q469" i="1" s="1"/>
  <c r="R469" i="1" s="1"/>
  <c r="S534" i="1"/>
  <c r="Q534" i="1" s="1"/>
  <c r="R534" i="1" s="1"/>
  <c r="S680" i="1"/>
  <c r="Q680" i="1" s="1"/>
  <c r="R680" i="1" s="1"/>
  <c r="S739" i="1"/>
  <c r="Q739" i="1" s="1"/>
  <c r="R739" i="1" s="1"/>
  <c r="S821" i="1"/>
  <c r="Q821" i="1" s="1"/>
  <c r="R821" i="1" s="1"/>
  <c r="S1332" i="1"/>
  <c r="Q1332" i="1" s="1"/>
  <c r="R1332" i="1" s="1"/>
  <c r="S2320" i="1"/>
  <c r="Q2320" i="1" s="1"/>
  <c r="R2320" i="1" s="1"/>
  <c r="S1899" i="1"/>
  <c r="Q1899" i="1" s="1"/>
  <c r="R1899" i="1" s="1"/>
  <c r="S936" i="1"/>
  <c r="Q936" i="1" s="1"/>
  <c r="R936" i="1" s="1"/>
  <c r="S1047" i="1"/>
  <c r="Q1047" i="1" s="1"/>
  <c r="R1047" i="1" s="1"/>
  <c r="S1163" i="1"/>
  <c r="Q1163" i="1" s="1"/>
  <c r="R1163" i="1" s="1"/>
  <c r="S1275" i="1"/>
  <c r="Q1275" i="1" s="1"/>
  <c r="R1275" i="1" s="1"/>
  <c r="S1360" i="1"/>
  <c r="Q1360" i="1" s="1"/>
  <c r="R1360" i="1" s="1"/>
  <c r="S1458" i="1"/>
  <c r="Q1458" i="1" s="1"/>
  <c r="R1458" i="1" s="1"/>
  <c r="S1576" i="1"/>
  <c r="Q1576" i="1" s="1"/>
  <c r="R1576" i="1" s="1"/>
  <c r="S1695" i="1"/>
  <c r="Q1695" i="1" s="1"/>
  <c r="R1695" i="1" s="1"/>
  <c r="S1838" i="1"/>
  <c r="Q1838" i="1" s="1"/>
  <c r="R1838" i="1" s="1"/>
  <c r="S1947" i="1"/>
  <c r="Q1947" i="1" s="1"/>
  <c r="R1947" i="1" s="1"/>
  <c r="S2068" i="1"/>
  <c r="Q2068" i="1" s="1"/>
  <c r="R2068" i="1" s="1"/>
  <c r="S2204" i="1"/>
  <c r="Q2204" i="1" s="1"/>
  <c r="R2204" i="1" s="1"/>
  <c r="S28" i="1"/>
  <c r="Q28" i="1" s="1"/>
  <c r="R28" i="1" s="1"/>
  <c r="S133" i="1"/>
  <c r="Q133" i="1" s="1"/>
  <c r="R133" i="1" s="1"/>
  <c r="S1168" i="1"/>
  <c r="Q1168" i="1" s="1"/>
  <c r="R1168" i="1" s="1"/>
  <c r="S272" i="1"/>
  <c r="Q272" i="1" s="1"/>
  <c r="R272" i="1" s="1"/>
  <c r="S564" i="1"/>
  <c r="Q564" i="1" s="1"/>
  <c r="R564" i="1" s="1"/>
  <c r="S1377" i="1"/>
  <c r="Q1377" i="1" s="1"/>
  <c r="R1377" i="1" s="1"/>
  <c r="S1084" i="1"/>
  <c r="Q1084" i="1" s="1"/>
  <c r="R1084" i="1" s="1"/>
  <c r="S1503" i="1"/>
  <c r="Q1503" i="1" s="1"/>
  <c r="R1503" i="1" s="1"/>
  <c r="S2225" i="1"/>
  <c r="Q2225" i="1" s="1"/>
  <c r="R2225" i="1" s="1"/>
  <c r="S239" i="1"/>
  <c r="Q239" i="1" s="1"/>
  <c r="R239" i="1" s="1"/>
  <c r="S2004" i="1"/>
  <c r="Q2004" i="1" s="1"/>
  <c r="R2004" i="1" s="1"/>
  <c r="S374" i="1"/>
  <c r="Q374" i="1" s="1"/>
  <c r="R374" i="1" s="1"/>
  <c r="S767" i="1"/>
  <c r="Q767" i="1" s="1"/>
  <c r="R767" i="1" s="1"/>
  <c r="S1085" i="1"/>
  <c r="Q1085" i="1" s="1"/>
  <c r="R1085" i="1" s="1"/>
  <c r="S1615" i="1"/>
  <c r="Q1615" i="1" s="1"/>
  <c r="R1615" i="1" s="1"/>
  <c r="S1997" i="1"/>
  <c r="Q1997" i="1" s="1"/>
  <c r="R1997" i="1" s="1"/>
  <c r="S1191" i="1"/>
  <c r="Q1191" i="1" s="1"/>
  <c r="R1191" i="1" s="1"/>
  <c r="S332" i="1"/>
  <c r="Q332" i="1" s="1"/>
  <c r="R332" i="1" s="1"/>
  <c r="S849" i="1"/>
  <c r="Q849" i="1" s="1"/>
  <c r="R849" i="1" s="1"/>
  <c r="S1289" i="1"/>
  <c r="Q1289" i="1" s="1"/>
  <c r="R1289" i="1" s="1"/>
  <c r="S2272" i="1"/>
  <c r="Q2272" i="1" s="1"/>
  <c r="R2272" i="1" s="1"/>
  <c r="S73" i="1"/>
  <c r="Q73" i="1" s="1"/>
  <c r="R73" i="1" s="1"/>
  <c r="S276" i="1"/>
  <c r="Q276" i="1" s="1"/>
  <c r="R276" i="1" s="1"/>
  <c r="S701" i="1"/>
  <c r="Q701" i="1" s="1"/>
  <c r="R701" i="1" s="1"/>
  <c r="S880" i="1"/>
  <c r="Q880" i="1" s="1"/>
  <c r="R880" i="1" s="1"/>
  <c r="S1408" i="1"/>
  <c r="Q1408" i="1" s="1"/>
  <c r="R1408" i="1" s="1"/>
  <c r="S1858" i="1"/>
  <c r="Q1858" i="1" s="1"/>
  <c r="R1858" i="1" s="1"/>
  <c r="S376" i="1"/>
  <c r="Q376" i="1" s="1"/>
  <c r="R376" i="1" s="1"/>
  <c r="S2178" i="1"/>
  <c r="Q2178" i="1" s="1"/>
  <c r="R2178" i="1" s="1"/>
  <c r="S438" i="1"/>
  <c r="Q438" i="1" s="1"/>
  <c r="R438" i="1" s="1"/>
  <c r="S783" i="1"/>
  <c r="Q783" i="1" s="1"/>
  <c r="R783" i="1" s="1"/>
  <c r="S997" i="1"/>
  <c r="Q997" i="1" s="1"/>
  <c r="R997" i="1" s="1"/>
  <c r="S1626" i="1"/>
  <c r="Q1626" i="1" s="1"/>
  <c r="R1626" i="1" s="1"/>
  <c r="S2155" i="1"/>
  <c r="Q2155" i="1" s="1"/>
  <c r="R2155" i="1" s="1"/>
  <c r="S289" i="1"/>
  <c r="Q289" i="1" s="1"/>
  <c r="R289" i="1" s="1"/>
  <c r="S2190" i="1"/>
  <c r="Q2190" i="1" s="1"/>
  <c r="R2190" i="1" s="1"/>
  <c r="S335" i="1"/>
  <c r="Q335" i="1" s="1"/>
  <c r="R335" i="1" s="1"/>
  <c r="S644" i="1"/>
  <c r="Q644" i="1" s="1"/>
  <c r="R644" i="1" s="1"/>
  <c r="S462" i="1"/>
  <c r="Q462" i="1" s="1"/>
  <c r="R462" i="1" s="1"/>
  <c r="S1331" i="1"/>
  <c r="Q1331" i="1" s="1"/>
  <c r="R1331" i="1" s="1"/>
  <c r="S1907" i="1"/>
  <c r="Q1907" i="1" s="1"/>
  <c r="R1907" i="1" s="1"/>
  <c r="S301" i="1"/>
  <c r="Q301" i="1" s="1"/>
  <c r="R301" i="1" s="1"/>
  <c r="S2202" i="1"/>
  <c r="Q2202" i="1" s="1"/>
  <c r="R2202" i="1" s="1"/>
  <c r="S458" i="1"/>
  <c r="Q458" i="1" s="1"/>
  <c r="R458" i="1" s="1"/>
  <c r="S921" i="1"/>
  <c r="Q921" i="1" s="1"/>
  <c r="R921" i="1" s="1"/>
  <c r="S1112" i="1"/>
  <c r="Q1112" i="1" s="1"/>
  <c r="R1112" i="1" s="1"/>
  <c r="S1647" i="1"/>
  <c r="Q1647" i="1" s="1"/>
  <c r="R1647" i="1" s="1"/>
  <c r="S2157" i="1"/>
  <c r="Q2157" i="1" s="1"/>
  <c r="R2157" i="1" s="1"/>
  <c r="S897" i="1"/>
  <c r="Q897" i="1" s="1"/>
  <c r="R897" i="1" s="1"/>
  <c r="S241" i="1"/>
  <c r="Q241" i="1" s="1"/>
  <c r="R241" i="1" s="1"/>
  <c r="S522" i="1"/>
  <c r="Q522" i="1" s="1"/>
  <c r="R522" i="1" s="1"/>
  <c r="S932" i="1"/>
  <c r="Q932" i="1" s="1"/>
  <c r="R932" i="1" s="1"/>
  <c r="S1113" i="1"/>
  <c r="Q1113" i="1" s="1"/>
  <c r="R1113" i="1" s="1"/>
  <c r="S1649" i="1"/>
  <c r="Q1649" i="1" s="1"/>
  <c r="R1649" i="1" s="1"/>
  <c r="S2056" i="1"/>
  <c r="Q2056" i="1" s="1"/>
  <c r="R2056" i="1" s="1"/>
  <c r="S1770" i="1"/>
  <c r="Q1770" i="1" s="1"/>
  <c r="R1770" i="1" s="1"/>
  <c r="S648" i="1"/>
  <c r="Q648" i="1" s="1"/>
  <c r="R648" i="1" s="1"/>
  <c r="S111" i="1"/>
  <c r="Q111" i="1" s="1"/>
  <c r="R111" i="1" s="1"/>
  <c r="S922" i="1"/>
  <c r="Q922" i="1" s="1"/>
  <c r="R922" i="1" s="1"/>
  <c r="S193" i="1"/>
  <c r="Q193" i="1" s="1"/>
  <c r="R193" i="1" s="1"/>
  <c r="S782" i="1"/>
  <c r="Q782" i="1" s="1"/>
  <c r="R782" i="1" s="1"/>
  <c r="S970" i="1"/>
  <c r="Q970" i="1" s="1"/>
  <c r="R970" i="1" s="1"/>
  <c r="S52" i="1"/>
  <c r="Q52" i="1" s="1"/>
  <c r="R52" i="1" s="1"/>
  <c r="S1844" i="1"/>
  <c r="Q1844" i="1" s="1"/>
  <c r="R1844" i="1" s="1"/>
  <c r="S1321" i="1"/>
  <c r="Q1321" i="1" s="1"/>
  <c r="R1321" i="1" s="1"/>
  <c r="S983" i="1"/>
  <c r="Q983" i="1" s="1"/>
  <c r="R983" i="1" s="1"/>
  <c r="S1942" i="1"/>
  <c r="Q1942" i="1" s="1"/>
  <c r="R1942" i="1" s="1"/>
  <c r="S64" i="1"/>
  <c r="Q64" i="1" s="1"/>
  <c r="R64" i="1" s="1"/>
  <c r="S254" i="1"/>
  <c r="Q254" i="1" s="1"/>
  <c r="R254" i="1" s="1"/>
  <c r="S360" i="1"/>
  <c r="Q360" i="1" s="1"/>
  <c r="R360" i="1" s="1"/>
  <c r="S420" i="1"/>
  <c r="Q420" i="1" s="1"/>
  <c r="R420" i="1" s="1"/>
  <c r="S607" i="1"/>
  <c r="Q607" i="1" s="1"/>
  <c r="R607" i="1" s="1"/>
  <c r="S1967" i="1"/>
  <c r="Q1967" i="1" s="1"/>
  <c r="R1967" i="1" s="1"/>
  <c r="S500" i="1"/>
  <c r="Q500" i="1" s="1"/>
  <c r="R500" i="1" s="1"/>
  <c r="S1432" i="1"/>
  <c r="Q1432" i="1" s="1"/>
  <c r="R1432" i="1" s="1"/>
  <c r="S995" i="1"/>
  <c r="Q995" i="1" s="1"/>
  <c r="R995" i="1" s="1"/>
  <c r="S1450" i="1"/>
  <c r="Q1450" i="1" s="1"/>
  <c r="R1450" i="1" s="1"/>
  <c r="S1955" i="1"/>
  <c r="Q1955" i="1" s="1"/>
  <c r="R1955" i="1" s="1"/>
  <c r="S76" i="1"/>
  <c r="Q76" i="1" s="1"/>
  <c r="R76" i="1" s="1"/>
  <c r="S212" i="1"/>
  <c r="Q212" i="1" s="1"/>
  <c r="R212" i="1" s="1"/>
  <c r="S255" i="1"/>
  <c r="Q255" i="1" s="1"/>
  <c r="R255" i="1" s="1"/>
  <c r="S310" i="1"/>
  <c r="Q310" i="1" s="1"/>
  <c r="R310" i="1" s="1"/>
  <c r="S361" i="1"/>
  <c r="Q361" i="1" s="1"/>
  <c r="R361" i="1" s="1"/>
  <c r="S421" i="1"/>
  <c r="Q421" i="1" s="1"/>
  <c r="R421" i="1" s="1"/>
  <c r="S183" i="1"/>
  <c r="Q183" i="1" s="1"/>
  <c r="R183" i="1" s="1"/>
  <c r="S535" i="1"/>
  <c r="Q535" i="1" s="1"/>
  <c r="R535" i="1" s="1"/>
  <c r="S608" i="1"/>
  <c r="Q608" i="1" s="1"/>
  <c r="R608" i="1" s="1"/>
  <c r="S681" i="1"/>
  <c r="Q681" i="1" s="1"/>
  <c r="R681" i="1" s="1"/>
  <c r="S763" i="1"/>
  <c r="Q763" i="1" s="1"/>
  <c r="R763" i="1" s="1"/>
  <c r="S822" i="1"/>
  <c r="Q822" i="1" s="1"/>
  <c r="R822" i="1" s="1"/>
  <c r="S1343" i="1"/>
  <c r="Q1343" i="1" s="1"/>
  <c r="R1343" i="1" s="1"/>
  <c r="S2331" i="1"/>
  <c r="Q2331" i="1" s="1"/>
  <c r="R2331" i="1" s="1"/>
  <c r="S2010" i="1"/>
  <c r="Q2010" i="1" s="1"/>
  <c r="R2010" i="1" s="1"/>
  <c r="S937" i="1"/>
  <c r="Q937" i="1" s="1"/>
  <c r="R937" i="1" s="1"/>
  <c r="S1048" i="1"/>
  <c r="Q1048" i="1" s="1"/>
  <c r="R1048" i="1" s="1"/>
  <c r="S1164" i="1"/>
  <c r="Q1164" i="1" s="1"/>
  <c r="R1164" i="1" s="1"/>
  <c r="S1276" i="1"/>
  <c r="Q1276" i="1" s="1"/>
  <c r="R1276" i="1" s="1"/>
  <c r="S1382" i="1"/>
  <c r="Q1382" i="1" s="1"/>
  <c r="R1382" i="1" s="1"/>
  <c r="S1467" i="1"/>
  <c r="Q1467" i="1" s="1"/>
  <c r="R1467" i="1" s="1"/>
  <c r="S1583" i="1"/>
  <c r="Q1583" i="1" s="1"/>
  <c r="R1583" i="1" s="1"/>
  <c r="S1697" i="1"/>
  <c r="Q1697" i="1" s="1"/>
  <c r="R1697" i="1" s="1"/>
  <c r="S1839" i="1"/>
  <c r="Q1839" i="1" s="1"/>
  <c r="R1839" i="1" s="1"/>
  <c r="S1948" i="1"/>
  <c r="Q1948" i="1" s="1"/>
  <c r="R1948" i="1" s="1"/>
  <c r="S2069" i="1"/>
  <c r="Q2069" i="1" s="1"/>
  <c r="R2069" i="1" s="1"/>
  <c r="S2222" i="1"/>
  <c r="Q2222" i="1" s="1"/>
  <c r="R2222" i="1" s="1"/>
  <c r="S30" i="1"/>
  <c r="Q30" i="1" s="1"/>
  <c r="R30" i="1" s="1"/>
  <c r="R169"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<sst xmlns="http://schemas.openxmlformats.org/spreadsheetml/2006/main" count="52613" uniqueCount="8383">
  <si>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</si>
  <si>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</si>
  <si>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</si>
  <si>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</si>
  <si>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</si>
  <si>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</si>
  <si>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</si>
  <si>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</si>
  <si>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</si>
  <si>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</si>
  <si>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</si>
  <si>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</si>
  <si>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</si>
  <si>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</si>
  <si>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</si>
  <si>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</si>
  <si>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</si>
  <si>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</si>
  <si>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</si>
  <si>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</si>
  <si>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</si>
  <si>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</si>
  <si>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</si>
  <si>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</si>
  <si>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</si>
  <si>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</si>
  <si>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</si>
  <si>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</si>
  <si>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</si>
  <si>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</si>
  <si>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</si>
  <si>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</si>
  <si>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</si>
  <si>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</si>
  <si>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</si>
  <si>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</si>
  <si>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</si>
  <si>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</si>
  <si>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</si>
  <si>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</si>
  <si>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</si>
  <si>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</si>
  <si>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</si>
  <si>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</si>
  <si>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</si>
  <si>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</si>
  <si>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</si>
  <si>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</si>
  <si>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</si>
  <si>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</si>
  <si>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</si>
  <si>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</si>
  <si>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</si>
  <si>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</si>
  <si>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</si>
  <si>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</si>
  <si>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</si>
  <si>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</si>
  <si>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</si>
  <si>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</si>
  <si>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</si>
  <si>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</si>
  <si>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</si>
  <si>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</si>
  <si>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</si>
  <si>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</si>
  <si>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</si>
  <si>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</si>
  <si>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</si>
  <si>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</si>
  <si>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</si>
  <si>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</si>
  <si>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</si>
  <si>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</si>
  <si>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</si>
  <si>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</si>
  <si>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</si>
  <si>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</si>
  <si>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</si>
  <si>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</si>
  <si>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</si>
  <si>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</si>
  <si>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</si>
  <si>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</si>
  <si>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</si>
  <si>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</si>
  <si>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</si>
  <si>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</si>
  <si>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</si>
  <si>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</si>
  <si>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</si>
  <si>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</si>
  <si>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</si>
  <si>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</si>
  <si>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</si>
  <si>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</si>
  <si>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</si>
  <si>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</si>
  <si>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</si>
  <si>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</si>
  <si>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</si>
  <si>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</si>
  <si>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</si>
  <si>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</si>
  <si>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</si>
  <si>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</si>
  <si>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</si>
  <si>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</si>
  <si>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</si>
  <si>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</si>
  <si>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</si>
  <si>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</si>
  <si>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</si>
  <si>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</si>
  <si>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</si>
  <si>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</si>
  <si>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</si>
  <si>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</si>
  <si>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</si>
  <si>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</si>
  <si>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</si>
  <si>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</si>
  <si>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</si>
  <si>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</si>
  <si>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</si>
  <si>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</si>
  <si>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</si>
  <si>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</si>
  <si>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</si>
  <si>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</si>
  <si>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</si>
  <si>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</si>
  <si>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</si>
  <si>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</si>
  <si>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</si>
  <si>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</si>
  <si>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</si>
  <si>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</si>
  <si>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</si>
  <si>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</si>
  <si>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</si>
  <si>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</si>
  <si>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</si>
  <si>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</si>
  <si>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</si>
  <si>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</si>
  <si>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</si>
  <si>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</si>
  <si>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</si>
  <si>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</si>
  <si>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</si>
  <si>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</si>
  <si>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</si>
  <si>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</si>
  <si>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</si>
  <si>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</si>
  <si>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</si>
  <si>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</si>
  <si>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</si>
  <si>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</si>
  <si>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</si>
  <si>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</si>
  <si>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</si>
  <si>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</si>
  <si>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</si>
  <si>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</si>
  <si>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</si>
  <si>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</si>
  <si>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</si>
  <si>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</si>
  <si>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</si>
  <si>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</si>
  <si>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</si>
  <si>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</si>
  <si>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</si>
  <si>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</si>
  <si>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</si>
  <si>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</si>
  <si>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</si>
  <si>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</si>
  <si>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</si>
  <si>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</si>
  <si>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</si>
  <si>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</si>
  <si>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</si>
  <si>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</si>
  <si>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</si>
  <si>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</si>
  <si>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</si>
  <si>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</si>
  <si>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</si>
  <si>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</si>
  <si>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</si>
  <si>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</si>
  <si>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</si>
  <si>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</si>
  <si>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</si>
  <si>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</si>
  <si>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</si>
  <si>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</si>
  <si>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</si>
  <si>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</si>
  <si>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</si>
  <si>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</si>
  <si>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</si>
  <si>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</si>
  <si>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</si>
  <si>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</si>
  <si>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</si>
  <si>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</si>
  <si>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</si>
  <si>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</si>
  <si>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</si>
  <si>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</si>
  <si>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</si>
  <si>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</si>
  <si>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</si>
  <si>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</si>
  <si>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</si>
  <si>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</si>
  <si>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</si>
  <si>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</si>
  <si>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</si>
  <si>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</si>
  <si>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</si>
  <si>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</si>
  <si>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</si>
  <si>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</si>
  <si>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</si>
  <si>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</si>
  <si>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</si>
  <si>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</si>
  <si>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</si>
  <si>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</si>
  <si>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</si>
  <si>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</si>
  <si>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</si>
  <si>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</si>
  <si>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</si>
  <si>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</si>
  <si>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</si>
  <si>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</si>
  <si>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</si>
  <si>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</si>
  <si>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</si>
  <si>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</si>
  <si>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</si>
  <si>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</si>
  <si>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</si>
  <si>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</si>
  <si>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</si>
  <si>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</si>
  <si>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</si>
  <si>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</si>
  <si>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</si>
  <si>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</si>
  <si>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</si>
  <si>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</si>
  <si>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</si>
  <si>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</si>
  <si>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</si>
  <si>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</si>
  <si>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</si>
  <si>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</si>
  <si>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</si>
  <si>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</si>
  <si>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</si>
  <si>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</si>
  <si>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</si>
  <si>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</si>
  <si>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</si>
  <si>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</si>
  <si>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</si>
  <si>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</si>
  <si>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</si>
  <si>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</si>
  <si>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</si>
  <si>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</si>
  <si>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</si>
  <si>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</si>
  <si>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</si>
  <si>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</si>
  <si>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</si>
  <si>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</si>
  <si>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</si>
  <si>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</si>
  <si>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</si>
  <si>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</si>
  <si>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</si>
  <si>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</si>
  <si>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</si>
  <si>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</si>
  <si>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</si>
  <si>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</si>
  <si>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</si>
  <si>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</si>
  <si>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</si>
  <si>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</si>
  <si>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</si>
  <si>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</si>
  <si>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</si>
  <si>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</si>
  <si>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</si>
  <si>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</si>
  <si>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</si>
  <si>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</si>
  <si>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</si>
  <si>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</si>
  <si>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</si>
  <si>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</si>
  <si>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</si>
  <si>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</si>
  <si>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</si>
  <si>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</si>
  <si>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</si>
  <si>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</si>
  <si>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</si>
  <si>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</si>
  <si>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</si>
  <si>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</si>
  <si>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</si>
  <si>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</si>
  <si>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</si>
  <si>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</si>
  <si>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</si>
  <si>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</si>
  <si>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</si>
  <si>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</si>
  <si>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</si>
  <si>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</si>
  <si>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</si>
  <si>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</si>
  <si>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</si>
  <si>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</si>
  <si>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</si>
  <si>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</si>
  <si>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</si>
  <si>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</si>
  <si>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</si>
  <si>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</si>
  <si>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</si>
  <si>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</si>
  <si>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</si>
  <si>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</si>
  <si>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</si>
  <si>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</si>
  <si>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</si>
  <si>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</si>
  <si>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</si>
  <si>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</si>
  <si>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</si>
  <si>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</si>
  <si>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</si>
  <si>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</si>
  <si>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</si>
  <si>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</si>
  <si>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</si>
  <si>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</si>
  <si>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</si>
  <si>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</si>
  <si>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</si>
  <si>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</si>
  <si>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</si>
  <si>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</si>
  <si>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</si>
  <si>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</si>
  <si>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</si>
  <si>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</si>
  <si>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</si>
  <si>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</si>
  <si>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</si>
  <si>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</si>
  <si>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</si>
  <si>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</si>
  <si>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</si>
  <si>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</si>
  <si>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</si>
  <si>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</si>
  <si>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</si>
  <si>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</si>
  <si>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</si>
  <si>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</si>
  <si>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</si>
  <si>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</si>
  <si>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</si>
  <si>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</si>
  <si>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</si>
  <si>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</si>
  <si>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</si>
  <si>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</si>
  <si>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</si>
  <si>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</si>
  <si>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</si>
  <si>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</si>
  <si>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</si>
  <si>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</si>
  <si>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</si>
  <si>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</si>
  <si>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</si>
  <si>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</si>
  <si>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</si>
  <si>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</si>
  <si>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</si>
  <si>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</si>
  <si>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</si>
  <si>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</si>
  <si>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</si>
  <si>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</si>
  <si>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</si>
  <si>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</si>
  <si>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</si>
  <si>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</si>
  <si>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</si>
  <si>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</si>
  <si>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</si>
  <si>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</si>
  <si>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</si>
  <si>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</si>
  <si>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</si>
  <si>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</si>
  <si>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</si>
  <si>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</si>
  <si>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</si>
  <si>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</si>
  <si>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</si>
  <si>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</si>
  <si>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</si>
  <si>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</si>
  <si>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</si>
  <si>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</si>
  <si>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</si>
  <si>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</si>
  <si>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</si>
  <si>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</si>
  <si>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</si>
  <si>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</si>
  <si>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</si>
  <si>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</si>
  <si>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</si>
  <si>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</si>
  <si>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</si>
  <si>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</si>
  <si>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</si>
  <si>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</si>
  <si>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</si>
  <si>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</si>
  <si>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</si>
  <si>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</si>
  <si>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</si>
  <si>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</si>
  <si>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</si>
  <si>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</si>
  <si>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</si>
  <si>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</si>
  <si>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</si>
  <si>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</si>
  <si>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</si>
  <si>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</si>
  <si>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</si>
  <si>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</si>
  <si>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</si>
  <si>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</si>
  <si>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</si>
  <si>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</si>
  <si>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</si>
  <si>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</si>
  <si>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</si>
  <si>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</si>
  <si>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</si>
  <si>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</si>
  <si>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</si>
  <si>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</si>
  <si>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</si>
  <si>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</si>
  <si>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</si>
  <si>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</si>
  <si>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</si>
  <si>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</si>
  <si>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</si>
  <si>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</si>
  <si>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</si>
  <si>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</si>
  <si>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</si>
  <si>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</si>
  <si>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</si>
  <si>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</si>
  <si>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</si>
  <si>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</si>
  <si>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</si>
  <si>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</si>
  <si>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</si>
  <si>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</si>
  <si>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</si>
  <si>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</si>
  <si>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</si>
  <si>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</si>
  <si>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</si>
  <si>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</si>
  <si>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</si>
  <si>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</si>
  <si>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</si>
  <si>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</si>
  <si>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</si>
  <si>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</si>
  <si>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</si>
  <si>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</si>
  <si>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</si>
  <si>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</si>
  <si>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</si>
  <si>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</si>
  <si>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</si>
  <si>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</si>
  <si>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</si>
  <si>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</si>
  <si>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</si>
  <si>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</si>
  <si>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</si>
  <si>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</si>
  <si>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</si>
  <si>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</si>
  <si>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</si>
  <si>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</si>
  <si>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</si>
  <si>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</si>
  <si>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</si>
  <si>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</si>
  <si>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</si>
  <si>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</si>
  <si>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</si>
  <si>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</si>
  <si>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</si>
  <si>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</si>
  <si>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</si>
  <si>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</si>
  <si>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</si>
  <si>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</si>
  <si>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</si>
  <si>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</si>
  <si>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</si>
  <si>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</si>
  <si>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</si>
  <si>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</si>
  <si>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</si>
  <si>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</si>
  <si>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</si>
  <si>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</si>
  <si>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</si>
  <si>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</si>
  <si>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</si>
  <si>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</si>
  <si>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</si>
  <si>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</si>
  <si>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</si>
  <si>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</si>
  <si>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</si>
  <si>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</si>
  <si>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</si>
  <si>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</si>
  <si>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</si>
  <si>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</si>
  <si>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</si>
  <si>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</si>
  <si>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</si>
  <si>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</si>
  <si>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</si>
  <si>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</si>
  <si>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</si>
  <si>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</si>
  <si>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</si>
  <si>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</si>
  <si>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</si>
  <si>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</si>
  <si>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</si>
  <si>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</si>
  <si>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</si>
  <si>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</si>
  <si>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</si>
  <si>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</si>
  <si>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</si>
  <si>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</si>
  <si>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</si>
  <si>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</si>
  <si>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</si>
  <si>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</si>
  <si>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</si>
  <si>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</si>
  <si>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</si>
  <si>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</si>
  <si>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</si>
  <si>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</si>
  <si>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</si>
  <si>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</si>
  <si>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</si>
  <si>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</si>
  <si>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</si>
  <si>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</si>
  <si>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</si>
  <si>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</si>
  <si>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</si>
  <si>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</si>
  <si>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</si>
  <si>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</si>
  <si>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</si>
  <si>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</si>
  <si>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</si>
  <si>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</si>
  <si>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</si>
  <si>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</si>
  <si>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</si>
  <si>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</si>
  <si>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</si>
  <si>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</si>
  <si>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</si>
  <si>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</si>
  <si>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</si>
  <si>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</si>
  <si>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</si>
  <si>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</si>
  <si>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</si>
  <si>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</si>
  <si>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</si>
  <si>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</si>
  <si>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</si>
  <si>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</si>
  <si>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</si>
  <si>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</si>
  <si>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</si>
  <si>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</si>
  <si>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</si>
  <si>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</si>
  <si>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</si>
  <si>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</si>
  <si>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</si>
  <si>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</si>
  <si>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</si>
  <si>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</si>
  <si>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</si>
  <si>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</si>
  <si>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</si>
  <si>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</si>
  <si>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</si>
  <si>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</si>
  <si>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</si>
  <si>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</si>
  <si>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</si>
  <si>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</si>
  <si>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</si>
  <si>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</si>
  <si>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</si>
  <si>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</si>
  <si>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</si>
  <si>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</si>
  <si>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</si>
  <si>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</si>
  <si>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</si>
  <si>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</si>
  <si>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</si>
  <si>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</si>
  <si>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</si>
  <si>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</si>
  <si>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</si>
  <si>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</si>
  <si>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</si>
  <si>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</si>
  <si>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</si>
  <si>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</si>
  <si>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</si>
  <si>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</si>
  <si>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</si>
  <si>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</si>
  <si>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</si>
  <si>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</si>
  <si>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</si>
  <si>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</si>
  <si>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</si>
  <si>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</si>
  <si>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</si>
  <si>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</si>
  <si>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</si>
  <si>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</si>
  <si>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</si>
  <si>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</si>
  <si>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</si>
  <si>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</si>
  <si>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</si>
  <si>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</si>
  <si>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</si>
  <si>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</si>
  <si>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</si>
  <si>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</si>
  <si>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</si>
  <si>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</si>
  <si>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</si>
  <si>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</si>
  <si>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</si>
  <si>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</si>
  <si>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</si>
  <si>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</si>
  <si>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</si>
  <si>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</si>
  <si>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</si>
  <si>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</si>
  <si>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</si>
  <si>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</si>
  <si>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</si>
  <si>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</si>
  <si>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</si>
  <si>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</si>
  <si>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</si>
  <si>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</si>
  <si>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</si>
  <si>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</si>
  <si>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</si>
  <si>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</si>
  <si>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</si>
  <si>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</si>
  <si>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</si>
  <si>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</si>
  <si>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</si>
  <si>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</si>
  <si>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</si>
  <si>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</si>
  <si>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</si>
  <si>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</si>
  <si>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</si>
  <si>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</si>
  <si>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</si>
  <si>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</si>
  <si>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</si>
  <si>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</si>
  <si>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</si>
  <si>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</si>
  <si>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</si>
  <si>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</si>
  <si>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</si>
  <si>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</si>
  <si>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</si>
  <si>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</si>
  <si>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</si>
  <si>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</si>
  <si>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</si>
  <si>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</si>
  <si>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</si>
  <si>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</si>
  <si>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</si>
  <si>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</si>
  <si>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</si>
  <si>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</si>
  <si>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</si>
  <si>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</si>
  <si>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</si>
  <si>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</si>
  <si>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</si>
  <si>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</si>
  <si>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</si>
  <si>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</si>
  <si>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</si>
  <si>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</si>
  <si>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</si>
  <si>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</si>
  <si>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</si>
  <si>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</si>
  <si>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</si>
  <si>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</si>
  <si>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</si>
  <si>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</si>
  <si>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</si>
  <si>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</si>
  <si>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</si>
  <si>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</si>
  <si>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</si>
  <si>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</si>
  <si>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</si>
  <si>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</si>
  <si>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</si>
  <si>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</si>
  <si>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</si>
  <si>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</si>
  <si>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</si>
  <si>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</si>
  <si>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</si>
  <si>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</si>
  <si>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</si>
  <si>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</si>
  <si>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</si>
  <si>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</si>
  <si>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</si>
  <si>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</si>
  <si>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</si>
  <si>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</si>
  <si>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</si>
  <si>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</si>
  <si>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</si>
  <si>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</si>
  <si>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</si>
  <si>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</si>
  <si>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</si>
  <si>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</si>
  <si>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</si>
  <si>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</si>
  <si>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</si>
  <si>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</si>
  <si>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</si>
  <si>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</si>
  <si>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</si>
  <si>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</si>
  <si>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</si>
  <si>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</si>
  <si>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</si>
  <si>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</si>
  <si>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</si>
  <si>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</si>
  <si>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</si>
  <si>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</si>
  <si>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</si>
  <si>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</si>
  <si>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</si>
  <si>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</si>
  <si>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</si>
  <si>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</si>
  <si>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</si>
  <si>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</si>
  <si>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</si>
  <si>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</si>
  <si>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</si>
  <si>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</si>
  <si>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</si>
  <si>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</si>
  <si>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</si>
  <si>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</si>
  <si>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</si>
  <si>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</si>
  <si>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</si>
  <si>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</si>
  <si>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</si>
  <si>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</si>
  <si>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</si>
  <si>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</si>
  <si>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</si>
  <si>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</si>
  <si>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</si>
  <si>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</si>
  <si>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</si>
  <si>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</si>
  <si>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</si>
  <si>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</si>
  <si>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</si>
  <si>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</si>
  <si>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</si>
  <si>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</si>
  <si>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</si>
  <si>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</si>
  <si>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</si>
  <si>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</si>
  <si>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</si>
  <si>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</si>
  <si>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</si>
  <si>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</si>
  <si>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</si>
  <si>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</si>
  <si>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</si>
  <si>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</si>
  <si>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</si>
  <si>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</si>
  <si>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</si>
  <si>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</si>
  <si>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</si>
  <si>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</si>
  <si>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</si>
  <si>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</si>
  <si>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</si>
  <si>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</si>
  <si>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</si>
  <si>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</si>
  <si>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</si>
  <si>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</si>
  <si>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</si>
  <si>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</si>
  <si>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</si>
  <si>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</si>
  <si>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</si>
  <si>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</si>
  <si>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</si>
  <si>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</si>
  <si>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</si>
  <si>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</si>
  <si>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</si>
  <si>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</si>
  <si>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</si>
  <si>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</si>
  <si>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</si>
  <si>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</si>
  <si>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</si>
  <si>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</si>
  <si>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</si>
  <si>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</si>
  <si>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</si>
  <si>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</si>
  <si>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</si>
  <si>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</si>
  <si>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</si>
  <si>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</si>
  <si>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</si>
  <si>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</si>
  <si>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</si>
  <si>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</si>
  <si>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</si>
  <si>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</si>
  <si>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</si>
  <si>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</si>
  <si>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</si>
  <si>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</si>
  <si>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</si>
  <si>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</si>
  <si>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</si>
  <si>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</si>
  <si>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</si>
  <si>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</si>
  <si>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</si>
  <si>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</si>
  <si>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</si>
  <si>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</si>
  <si>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</si>
  <si>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</si>
  <si>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</si>
  <si>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</si>
  <si>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</si>
  <si>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</si>
  <si>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</si>
  <si>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</si>
  <si>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</si>
  <si>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</si>
  <si>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</si>
  <si>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</si>
  <si>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</si>
  <si>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</si>
  <si>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</si>
  <si>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</si>
  <si>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</si>
  <si>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</si>
  <si>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</si>
  <si>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</si>
  <si>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</si>
  <si>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</si>
  <si>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</si>
  <si>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</si>
  <si>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</si>
  <si>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</si>
  <si>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</si>
  <si>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</si>
  <si>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</si>
  <si>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</si>
  <si>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</si>
  <si>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</si>
  <si>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</si>
  <si>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</si>
  <si>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</si>
  <si>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</si>
  <si>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</si>
  <si>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</si>
  <si>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</si>
  <si>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</si>
  <si>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</si>
  <si>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</si>
  <si>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</si>
  <si>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</si>
  <si>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</si>
  <si>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</si>
  <si>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</si>
  <si>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</si>
  <si>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</si>
  <si>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</si>
  <si>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</si>
  <si>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</si>
  <si>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</si>
  <si>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</si>
  <si>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</si>
  <si>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</si>
  <si>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</si>
  <si>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</si>
  <si>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</si>
  <si>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</si>
  <si>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</si>
  <si>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</si>
  <si>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</si>
  <si>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</si>
  <si>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</si>
  <si>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</si>
  <si>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</si>
  <si>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</si>
  <si>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</si>
  <si>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</si>
  <si>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</si>
  <si>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</si>
  <si>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</si>
  <si>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</si>
  <si>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</si>
  <si>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</si>
  <si>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</si>
  <si>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</si>
  <si>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</si>
  <si>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</si>
  <si>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</si>
  <si>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</si>
  <si>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</si>
  <si>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</si>
  <si>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</si>
  <si>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</si>
  <si>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</si>
  <si>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</si>
  <si>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</si>
  <si>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</si>
  <si>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</si>
  <si>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</si>
  <si>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</si>
  <si>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</si>
  <si>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</si>
  <si>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</si>
  <si>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</si>
  <si>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</si>
  <si>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</si>
  <si>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</si>
  <si>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</si>
  <si>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</si>
  <si>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</si>
  <si>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</si>
  <si>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</si>
  <si>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</si>
  <si>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</si>
  <si>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</si>
  <si>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</si>
  <si>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</si>
  <si>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</si>
  <si>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</si>
  <si>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</si>
  <si>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</si>
  <si>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</si>
  <si>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</si>
  <si>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</si>
  <si>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</si>
  <si>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</si>
  <si>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</si>
  <si>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</si>
  <si>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</si>
  <si>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</si>
  <si>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</si>
  <si>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</si>
  <si>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</si>
  <si>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</si>
  <si>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</si>
  <si>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</si>
  <si>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</si>
  <si>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</si>
  <si>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</si>
  <si>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</si>
  <si>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</si>
  <si>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</si>
  <si>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</si>
  <si>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</si>
  <si>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</si>
  <si>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</si>
  <si>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</si>
  <si>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</si>
  <si>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</si>
  <si>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</si>
  <si>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</si>
  <si>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</si>
  <si>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</si>
  <si>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</si>
  <si>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</si>
  <si>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</si>
  <si>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</si>
  <si>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</si>
  <si>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</si>
  <si>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</si>
  <si>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</si>
  <si>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</si>
  <si>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</si>
  <si>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</si>
  <si>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</si>
  <si>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</si>
  <si>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</si>
  <si>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</si>
  <si>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</si>
  <si>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</si>
  <si>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</si>
  <si>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</si>
  <si>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</si>
  <si>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</si>
  <si>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</si>
  <si>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</si>
  <si>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</si>
  <si>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</si>
  <si>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</si>
  <si>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</si>
  <si>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</si>
  <si>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</si>
  <si>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</si>
  <si>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</si>
  <si>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</si>
  <si>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</si>
  <si>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</si>
  <si>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</si>
  <si>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</si>
  <si>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</si>
  <si>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</si>
  <si>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</si>
  <si>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</si>
  <si>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</si>
  <si>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</si>
  <si>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</si>
  <si>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</si>
  <si>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</si>
  <si>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</si>
  <si>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</si>
  <si>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</si>
  <si>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</si>
  <si>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</si>
  <si>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</si>
  <si>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</si>
  <si>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</si>
  <si>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</si>
  <si>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</si>
  <si>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</si>
  <si>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</si>
  <si>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</si>
  <si>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</si>
  <si>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</si>
  <si>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</si>
  <si>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</si>
  <si>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</si>
  <si>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</si>
  <si>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</si>
  <si>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</si>
  <si>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</si>
  <si>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</si>
  <si>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</si>
  <si>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</si>
  <si>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</si>
  <si>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</si>
  <si>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</si>
  <si>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</si>
  <si>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</si>
  <si>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</si>
  <si>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</si>
  <si>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</si>
  <si>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</si>
  <si>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</si>
  <si>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</si>
  <si>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</si>
  <si>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</si>
  <si>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</si>
  <si>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</si>
  <si>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</si>
  <si>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</si>
  <si>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</si>
  <si>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</si>
  <si>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</si>
  <si>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</si>
  <si>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</si>
  <si>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</si>
  <si>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</si>
  <si>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</si>
  <si>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</si>
  <si>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</si>
  <si>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</si>
  <si>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</si>
  <si>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</si>
  <si>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</si>
  <si>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</si>
  <si>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</si>
  <si>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</si>
  <si>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</si>
  <si>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</si>
  <si>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</si>
  <si>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</si>
  <si>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</si>
  <si>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</si>
  <si>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</si>
  <si>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</si>
  <si>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</si>
  <si>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</si>
  <si>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</si>
  <si>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</si>
  <si>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</si>
  <si>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</si>
  <si>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</si>
  <si>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</si>
  <si>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</si>
  <si>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</si>
  <si>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</si>
  <si>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</si>
  <si>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</si>
  <si>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</si>
  <si>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</si>
  <si>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</si>
  <si>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</si>
  <si>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</si>
  <si>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</si>
  <si>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</si>
  <si>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</si>
  <si>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</si>
  <si>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</si>
  <si>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</si>
  <si>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</si>
  <si>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</si>
  <si>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</si>
  <si>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</si>
  <si>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</si>
  <si>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</si>
  <si>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</si>
  <si>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</si>
  <si>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</si>
  <si>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</si>
  <si>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</si>
  <si>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</si>
  <si>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</si>
  <si>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</si>
  <si>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</si>
  <si>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</si>
  <si>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</si>
  <si>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</si>
  <si>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</si>
  <si>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</si>
  <si>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</si>
  <si>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</si>
  <si>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</si>
  <si>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</si>
  <si>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</si>
  <si>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</si>
  <si>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</si>
  <si>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</si>
  <si>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</si>
  <si>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</si>
  <si>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</si>
  <si>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</si>
  <si>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</si>
  <si>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</si>
  <si>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</si>
  <si>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</si>
  <si>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</si>
  <si>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</si>
  <si>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</si>
  <si>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</si>
  <si>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</si>
  <si>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</si>
  <si>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</si>
  <si>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</si>
  <si>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</si>
  <si>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</si>
  <si>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</si>
  <si>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</si>
  <si>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</si>
  <si>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</si>
  <si>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</si>
  <si>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</si>
  <si>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</si>
  <si>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</si>
  <si>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</si>
  <si>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</si>
  <si>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</si>
  <si>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</si>
  <si>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</si>
  <si>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</si>
  <si>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</si>
  <si>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</si>
  <si>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</si>
  <si>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</si>
  <si>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</si>
  <si>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</si>
  <si>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</si>
  <si>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</si>
  <si>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</si>
  <si>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</si>
  <si>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</si>
  <si>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</si>
  <si>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</si>
  <si>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</si>
  <si>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</si>
  <si>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</si>
  <si>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</si>
  <si>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</si>
  <si>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</si>
  <si>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</si>
  <si>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</si>
  <si>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</si>
  <si>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</si>
  <si>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</si>
  <si>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</si>
  <si>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</si>
  <si>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</si>
  <si>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</si>
  <si>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</si>
  <si>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</si>
  <si>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</si>
  <si>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</si>
  <si>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</si>
  <si>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</si>
  <si>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</si>
  <si>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</si>
  <si>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</si>
  <si>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</si>
  <si>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</si>
  <si>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</si>
  <si>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</si>
  <si>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</si>
  <si>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</si>
  <si>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</si>
  <si>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</si>
  <si>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</si>
  <si>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</si>
  <si>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</si>
  <si>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</si>
  <si>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</si>
  <si>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</si>
  <si>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</si>
  <si>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</si>
  <si>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</si>
  <si>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</si>
  <si>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</si>
  <si>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</si>
  <si>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</si>
  <si>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</si>
  <si>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</si>
  <si>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</si>
  <si>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</si>
  <si>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</si>
  <si>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</si>
  <si>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</si>
  <si>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</si>
  <si>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</si>
  <si>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</si>
  <si>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</si>
  <si>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</si>
  <si>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</si>
  <si>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</si>
  <si>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</si>
  <si>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</si>
  <si>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</si>
  <si>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</si>
  <si>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</si>
  <si>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</si>
  <si>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</si>
  <si>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</si>
  <si>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</si>
  <si>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</si>
  <si>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</si>
  <si>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</si>
  <si>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</si>
  <si>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</si>
  <si>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</si>
  <si>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</si>
  <si>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</si>
  <si>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</si>
  <si>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</si>
  <si>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</si>
  <si>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</si>
  <si>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</si>
  <si>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</si>
  <si>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</si>
  <si>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</si>
  <si>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</si>
  <si>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</si>
  <si>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</si>
  <si>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</si>
  <si>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</si>
  <si>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</si>
  <si>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</si>
  <si>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</si>
  <si>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</si>
  <si>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</si>
  <si>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</si>
  <si>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</si>
  <si>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</si>
  <si>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</si>
  <si>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</si>
  <si>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</si>
  <si>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</si>
  <si>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</si>
  <si>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</si>
  <si>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</si>
  <si>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</si>
  <si>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</si>
  <si>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</si>
  <si>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</si>
  <si>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</si>
  <si>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</si>
  <si>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</si>
  <si>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</si>
  <si>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</si>
  <si>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</si>
  <si>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</si>
  <si>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</si>
  <si>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</si>
  <si>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</si>
  <si>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</si>
  <si>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</si>
  <si>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</si>
  <si>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</si>
  <si>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</si>
  <si>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</si>
  <si>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</si>
  <si>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</si>
  <si>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</si>
  <si>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</si>
  <si>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</si>
  <si>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</si>
  <si>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</si>
  <si>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</si>
  <si>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</si>
  <si>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</si>
  <si>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</si>
  <si>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</si>
  <si>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</si>
  <si>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</si>
  <si>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</si>
  <si>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</si>
  <si>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</si>
  <si>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</si>
  <si>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</si>
  <si>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</si>
  <si>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</si>
  <si>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</si>
  <si>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</si>
  <si>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</si>
  <si>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</si>
  <si>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</si>
  <si>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</si>
  <si>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</si>
  <si>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</si>
  <si>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</si>
  <si>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</si>
  <si>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</si>
  <si>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</si>
  <si>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</si>
  <si>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</si>
  <si>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</si>
  <si>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</si>
  <si>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</si>
  <si>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</si>
  <si>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</si>
  <si>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</si>
  <si>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</si>
  <si>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</si>
  <si>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</si>
  <si>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</si>
  <si>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</si>
  <si>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</si>
  <si>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</si>
  <si>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</si>
  <si>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</si>
  <si>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</si>
  <si>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</si>
  <si>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</si>
  <si>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</si>
  <si>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</si>
  <si>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</si>
  <si>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</si>
  <si>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</si>
  <si>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</si>
  <si>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</si>
  <si>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</si>
  <si>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</si>
  <si>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</si>
  <si>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</si>
  <si>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</si>
  <si>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</si>
  <si>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</si>
  <si>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</si>
  <si>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</si>
  <si>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</si>
  <si>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</si>
  <si>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</si>
  <si>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</si>
  <si>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</si>
  <si>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</si>
  <si>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</si>
  <si>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</si>
  <si>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</si>
  <si>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</si>
  <si>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</si>
  <si>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</si>
  <si>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</si>
  <si>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</si>
  <si>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</si>
  <si>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</si>
  <si>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</si>
  <si>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</si>
  <si>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</si>
  <si>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</si>
  <si>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</si>
  <si>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</si>
  <si>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</si>
  <si>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</si>
  <si>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</si>
  <si>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</si>
  <si>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</si>
  <si>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</si>
  <si>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</si>
  <si>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</si>
  <si>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</si>
  <si>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</si>
  <si>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</si>
  <si>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</si>
  <si>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</si>
  <si>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</si>
  <si>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</si>
  <si>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</si>
  <si>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</si>
  <si>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</si>
  <si>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</si>
  <si>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</si>
  <si>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</si>
  <si>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</si>
  <si>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</si>
  <si>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</si>
  <si>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</si>
  <si>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</si>
  <si>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</si>
  <si>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</si>
  <si>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</si>
  <si>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</si>
  <si>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</si>
  <si>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</si>
  <si>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</si>
  <si>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</si>
  <si>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</si>
  <si>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</si>
  <si>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</si>
  <si>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</si>
  <si>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</si>
  <si>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</si>
  <si>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</si>
  <si>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</si>
  <si>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</si>
  <si>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</si>
  <si>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</si>
  <si>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</si>
  <si>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</si>
  <si>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</si>
  <si>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</si>
  <si>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</si>
  <si>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</si>
  <si>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</si>
  <si>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</si>
  <si>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</si>
  <si>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</si>
  <si>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</si>
  <si>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</si>
  <si>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</si>
  <si>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</si>
  <si>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</si>
  <si>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</si>
  <si>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</si>
  <si>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</si>
  <si>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</si>
  <si>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</si>
  <si>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</si>
  <si>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</si>
  <si>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</si>
  <si>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</si>
  <si>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</si>
  <si>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</si>
  <si>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</si>
  <si>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</si>
  <si>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</si>
  <si>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</si>
  <si>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</si>
  <si>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</si>
  <si>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</si>
  <si>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</si>
  <si>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</si>
  <si>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</si>
  <si>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</si>
  <si>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</si>
  <si>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</si>
  <si>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</si>
  <si>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</si>
  <si>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</si>
  <si>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</si>
  <si>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</si>
  <si>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</si>
  <si>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</si>
  <si>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</si>
  <si>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</si>
  <si>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</si>
  <si>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</si>
  <si>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</si>
  <si>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</si>
  <si>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</si>
  <si>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</si>
  <si>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</si>
  <si>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</si>
  <si>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</si>
  <si>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</si>
  <si>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</si>
  <si>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</si>
  <si>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</si>
  <si>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</si>
  <si>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</si>
  <si>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</si>
  <si>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</si>
  <si>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</si>
  <si>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</si>
  <si>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</si>
  <si>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</si>
  <si>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</si>
  <si>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</si>
  <si>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</si>
  <si>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</si>
  <si>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</si>
  <si>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</si>
  <si>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</si>
  <si>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</si>
  <si>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</si>
  <si>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</si>
  <si>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</si>
  <si>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</si>
  <si>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</si>
  <si>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</si>
  <si>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</si>
  <si>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</si>
  <si>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</si>
  <si>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</si>
  <si>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</si>
  <si>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</si>
  <si>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</si>
  <si>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</si>
  <si>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</si>
  <si>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</si>
  <si>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</si>
  <si>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</si>
  <si>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</si>
  <si>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</si>
  <si>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</si>
  <si>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</si>
  <si>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</si>
  <si>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</si>
  <si>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</si>
  <si>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</si>
  <si>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</si>
  <si>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</si>
  <si>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</si>
  <si>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</si>
  <si>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</si>
  <si>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</si>
  <si>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</si>
  <si>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</si>
  <si>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</si>
  <si>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</si>
  <si>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</si>
  <si>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</si>
  <si>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</si>
  <si>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</si>
  <si>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</si>
  <si>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</si>
  <si>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</si>
  <si>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</si>
  <si>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</si>
  <si>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</si>
  <si>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</si>
  <si>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</si>
  <si>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</si>
  <si>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</si>
  <si>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</si>
  <si>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</si>
  <si>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</si>
  <si>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</si>
  <si>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</si>
  <si>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</si>
  <si>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</si>
  <si>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</si>
  <si>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</si>
  <si>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</si>
  <si>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</si>
  <si>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</si>
  <si>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</si>
  <si>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</si>
  <si>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</si>
  <si>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</si>
  <si>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</si>
  <si>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</si>
  <si>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</si>
  <si>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</si>
  <si>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</si>
  <si>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</si>
  <si>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</si>
  <si>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</si>
  <si>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</si>
  <si>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</si>
  <si>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</si>
  <si>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</si>
  <si>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</si>
  <si>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</si>
  <si>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</si>
  <si>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</si>
  <si>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</si>
  <si>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</si>
  <si>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</si>
  <si>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</si>
  <si>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</si>
  <si>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</si>
  <si>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</si>
  <si>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</si>
  <si>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</si>
  <si>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</si>
  <si>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</si>
  <si>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</si>
  <si>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</si>
  <si>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</si>
  <si>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</si>
  <si>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</si>
  <si>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</si>
  <si>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</si>
  <si>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</si>
  <si>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</si>
  <si>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</si>
  <si>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</si>
  <si>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</si>
  <si>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</si>
  <si>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</si>
  <si>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</si>
  <si>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</si>
  <si>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</si>
  <si>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</si>
  <si>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</si>
  <si>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</si>
  <si>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</si>
  <si>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</si>
  <si>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</si>
  <si>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</si>
  <si>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</si>
  <si>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</si>
  <si>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</si>
  <si>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</si>
  <si>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</si>
  <si>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</si>
  <si>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</si>
  <si>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</si>
  <si>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</si>
  <si>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</si>
  <si>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</si>
  <si>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</si>
  <si>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</si>
  <si>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</si>
  <si>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</si>
  <si>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</si>
  <si>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</si>
  <si>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</si>
  <si>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</si>
  <si>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</si>
  <si>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</si>
  <si>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</si>
  <si>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</si>
  <si>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</si>
  <si>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</si>
  <si>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</si>
  <si>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</si>
  <si>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</si>
  <si>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</si>
  <si>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</si>
  <si>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</si>
  <si>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</si>
  <si>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</si>
  <si>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</si>
  <si>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</si>
  <si>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</si>
  <si>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</si>
  <si>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</si>
  <si>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</si>
  <si>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</si>
  <si>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</si>
  <si>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</si>
  <si>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</si>
  <si>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</si>
  <si>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</si>
  <si>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</si>
  <si>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</si>
  <si>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</si>
  <si>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</si>
  <si>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</si>
  <si>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</si>
  <si>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</si>
  <si>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</si>
  <si>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</si>
  <si>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</si>
  <si>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</si>
  <si>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</si>
  <si>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</si>
  <si>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</si>
  <si>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</si>
  <si>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</si>
  <si>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</si>
  <si>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</si>
  <si>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</si>
  <si>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</si>
  <si>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</si>
  <si>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</si>
  <si>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</si>
  <si>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</si>
  <si>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</si>
  <si>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</si>
  <si>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</si>
  <si>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</si>
  <si>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</si>
  <si>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</si>
  <si>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</si>
  <si>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</si>
  <si>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</si>
  <si>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</si>
  <si>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</si>
  <si>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</si>
  <si>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</si>
  <si>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</si>
  <si>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</si>
  <si>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</si>
  <si>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</si>
  <si>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</si>
  <si>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</si>
  <si>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</si>
  <si>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</si>
  <si>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</si>
  <si>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</si>
  <si>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</si>
  <si>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</si>
  <si>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</si>
  <si>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</si>
  <si>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</si>
  <si>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</si>
  <si>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</si>
  <si>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</si>
  <si>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</si>
  <si>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</si>
  <si>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</si>
  <si>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</si>
  <si>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</si>
  <si>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</si>
  <si>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</si>
  <si>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</si>
  <si>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</si>
  <si>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</si>
  <si>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</si>
  <si>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</si>
  <si>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</si>
  <si>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</si>
  <si>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</si>
  <si>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</si>
  <si>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</si>
  <si>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</si>
  <si>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</si>
  <si>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</si>
  <si>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</si>
  <si>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</si>
  <si>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</si>
  <si>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</si>
  <si>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</si>
  <si>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</si>
  <si>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</si>
  <si>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</si>
  <si>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</si>
  <si>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</si>
  <si>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</si>
  <si>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</si>
  <si>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</si>
  <si>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</si>
  <si>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</si>
  <si>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</si>
  <si>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</si>
  <si>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</si>
  <si>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</si>
  <si>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</si>
  <si>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</si>
  <si>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</si>
  <si>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</si>
  <si>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</si>
  <si>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</si>
  <si>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</si>
  <si>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</si>
  <si>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</si>
  <si>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</si>
  <si>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</si>
  <si>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</si>
  <si>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</si>
  <si>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</si>
  <si>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</si>
  <si>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</si>
  <si>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</si>
  <si>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</si>
  <si>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</si>
  <si>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</si>
  <si>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</si>
  <si>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</si>
  <si>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</si>
  <si>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</si>
  <si>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</si>
  <si>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</si>
  <si>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</si>
  <si>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</si>
  <si>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</si>
  <si>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</si>
  <si>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</si>
  <si>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</si>
  <si>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</si>
  <si>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</si>
  <si>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</si>
  <si>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</si>
  <si>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</si>
  <si>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</si>
  <si>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</si>
  <si>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</si>
  <si>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</si>
  <si>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</si>
  <si>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</si>
  <si>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</si>
  <si>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</si>
  <si>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</si>
  <si>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</si>
  <si>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</si>
  <si>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</si>
  <si>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</si>
  <si>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</si>
  <si>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</si>
  <si>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</si>
  <si>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</si>
  <si>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</si>
  <si>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</si>
  <si>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</si>
  <si>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</si>
  <si>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</si>
  <si>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</si>
  <si>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</si>
  <si>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</si>
  <si>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</si>
  <si>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</si>
  <si>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</si>
  <si>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</si>
  <si>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</si>
  <si>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</si>
  <si>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</si>
  <si>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</si>
  <si>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</si>
  <si>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</si>
  <si>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</si>
  <si>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</si>
  <si>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</si>
  <si>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</si>
  <si>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</si>
  <si>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</si>
  <si>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</si>
  <si>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</si>
  <si>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</si>
  <si>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</si>
  <si>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</si>
  <si>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</si>
  <si>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</si>
  <si>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</si>
  <si>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</si>
  <si>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</si>
  <si>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</si>
  <si>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</si>
  <si>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</si>
  <si>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</si>
  <si>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</si>
  <si>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</si>
  <si>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</si>
  <si>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</si>
  <si>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</si>
  <si>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</si>
  <si>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</si>
  <si>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</si>
  <si>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</si>
  <si>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</si>
  <si>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</si>
  <si>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</si>
  <si>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</si>
  <si>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</si>
  <si>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</si>
  <si>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</si>
  <si>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</si>
  <si>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</si>
  <si>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</si>
  <si>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</si>
  <si>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</si>
  <si>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</si>
  <si>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</si>
  <si>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</si>
  <si>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</si>
  <si>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</si>
  <si>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</si>
  <si>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</si>
  <si>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</si>
  <si>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</si>
  <si>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</si>
  <si>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</si>
  <si>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</si>
  <si>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</si>
  <si>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</si>
  <si>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</si>
  <si>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</si>
  <si>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</si>
  <si>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</si>
  <si>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</si>
  <si>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</si>
  <si>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</si>
  <si>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</si>
  <si>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</si>
  <si>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</si>
  <si>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</si>
  <si>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</si>
  <si>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</si>
  <si>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</si>
  <si>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</si>
  <si>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</si>
  <si>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</si>
  <si>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</si>
  <si>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</si>
  <si>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</si>
  <si>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</si>
  <si>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</si>
  <si>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</si>
  <si>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</si>
  <si>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</si>
  <si>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</si>
  <si>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</si>
  <si>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</si>
  <si>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</si>
  <si>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</si>
  <si>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</si>
  <si>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</si>
  <si>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</si>
  <si>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</si>
  <si>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</si>
  <si>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</si>
  <si>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</si>
  <si>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</si>
  <si>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</si>
  <si>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</si>
  <si>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</si>
  <si>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</si>
  <si>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</si>
  <si>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</si>
  <si>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</si>
  <si>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</si>
  <si>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</si>
  <si>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</si>
  <si>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</si>
  <si>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</si>
  <si>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</si>
  <si>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</si>
  <si>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</si>
  <si>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</si>
  <si>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</si>
  <si>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</si>
  <si>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</si>
  <si>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</si>
  <si>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</si>
  <si>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</si>
  <si>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</si>
  <si>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</si>
  <si>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</si>
  <si>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</si>
  <si>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</si>
  <si>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</si>
  <si>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</si>
  <si>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</si>
  <si>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</si>
  <si>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</si>
  <si>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</si>
  <si>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</si>
  <si>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</si>
  <si>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</si>
  <si>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</si>
  <si>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</si>
  <si>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</si>
  <si>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</si>
  <si>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</si>
  <si>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</si>
  <si>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</si>
  <si>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</si>
  <si>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</si>
  <si>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</si>
  <si>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</si>
  <si>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</si>
  <si>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</si>
  <si>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</si>
  <si>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</si>
  <si>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</si>
  <si>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</si>
  <si>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</si>
  <si>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</si>
  <si>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</si>
  <si>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</si>
  <si>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</si>
  <si>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</si>
  <si>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</si>
  <si>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</si>
  <si>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</si>
  <si>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</si>
  <si>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</si>
  <si>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</si>
  <si>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</si>
  <si>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</si>
  <si>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</si>
  <si>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</si>
  <si>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</si>
  <si>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</si>
  <si>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</si>
  <si>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</si>
  <si>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</si>
  <si>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</si>
  <si>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</si>
  <si>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</si>
  <si>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</si>
  <si>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</si>
  <si>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</si>
  <si>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</si>
  <si>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</si>
  <si>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</si>
  <si>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</si>
  <si>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</si>
  <si>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</si>
  <si>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</si>
  <si>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</si>
  <si>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</si>
  <si>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</si>
  <si>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</si>
  <si>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</si>
  <si>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</si>
  <si>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</si>
  <si>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</si>
  <si>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</si>
  <si>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</si>
  <si>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</si>
  <si>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</si>
  <si>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</si>
  <si>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</si>
  <si>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</si>
  <si>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</si>
  <si>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</si>
  <si>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</si>
  <si>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</si>
  <si>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</si>
  <si>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</si>
  <si>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</si>
  <si>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</si>
  <si>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</si>
  <si>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</si>
  <si>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</si>
  <si>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</si>
  <si>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</si>
  <si>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</si>
  <si>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</si>
  <si>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</si>
  <si>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</si>
  <si>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</si>
  <si>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</si>
  <si>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</si>
  <si>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</si>
  <si>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</si>
  <si>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</si>
  <si>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</si>
  <si>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</si>
  <si>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</si>
  <si>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</si>
  <si>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</si>
  <si>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</si>
  <si>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</si>
  <si>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</si>
  <si>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</si>
  <si>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</si>
  <si>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</si>
  <si>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</si>
  <si>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</si>
  <si>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</si>
  <si>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</si>
  <si>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</si>
  <si>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</si>
  <si>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</si>
  <si>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</si>
  <si>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</si>
  <si>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</si>
  <si>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</si>
  <si>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</si>
  <si>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</si>
  <si>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</si>
  <si>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</si>
  <si>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</si>
  <si>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</si>
  <si>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</si>
  <si>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</si>
  <si>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</si>
  <si>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</si>
  <si>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</si>
  <si>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</si>
  <si>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</si>
  <si>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</si>
  <si>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</si>
  <si>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</si>
  <si>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</si>
  <si>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</si>
  <si>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</si>
  <si>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</si>
  <si>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</si>
  <si>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</si>
  <si>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</si>
  <si>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</si>
  <si>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</si>
  <si>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</si>
  <si>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</si>
  <si>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</si>
  <si>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</si>
  <si>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</si>
  <si>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</si>
  <si>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</si>
  <si>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</si>
  <si>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</si>
  <si>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</si>
  <si>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</si>
  <si>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</si>
  <si>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</si>
  <si>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</si>
  <si>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</si>
  <si>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</si>
  <si>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</si>
  <si>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</si>
  <si>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</si>
  <si>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</si>
  <si>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</si>
  <si>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</si>
  <si>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</si>
  <si>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</si>
  <si>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</si>
  <si>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</si>
  <si>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</si>
  <si>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</si>
  <si>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</si>
  <si>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</si>
  <si>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</si>
  <si>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</si>
  <si>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</si>
  <si>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</si>
  <si>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</si>
  <si>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</si>
  <si>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</si>
  <si>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</si>
  <si>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</si>
  <si>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</si>
  <si>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</si>
  <si>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</si>
  <si>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</si>
  <si>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</si>
  <si>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</si>
  <si>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</si>
  <si>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</si>
  <si>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</si>
  <si>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</si>
  <si>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</si>
  <si>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</si>
  <si>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</si>
  <si>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</si>
  <si>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</si>
  <si>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</si>
  <si>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</si>
  <si>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</si>
  <si>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</si>
  <si>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</si>
  <si>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</si>
  <si>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</si>
  <si>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</si>
  <si>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</si>
  <si>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</si>
  <si>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</si>
  <si>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</si>
  <si>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</si>
  <si>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</si>
  <si>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</si>
  <si>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</si>
  <si>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</si>
  <si>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</si>
  <si>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</si>
  <si>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</si>
  <si>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</si>
  <si>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</si>
  <si>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</si>
  <si>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</si>
  <si>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</si>
  <si>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</si>
  <si>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</si>
  <si>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</si>
  <si>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</si>
  <si>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</si>
  <si>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</si>
  <si>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</si>
  <si>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</si>
  <si>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</si>
  <si>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</si>
  <si>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</si>
  <si>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</si>
  <si>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</si>
  <si>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</si>
  <si>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</si>
  <si>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</si>
  <si>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</si>
  <si>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</si>
  <si>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</si>
  <si>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</si>
  <si>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</si>
  <si>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</si>
  <si>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</si>
  <si>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</si>
  <si>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</si>
  <si>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</si>
  <si>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</si>
  <si>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</si>
  <si>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</si>
  <si>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</si>
  <si>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</si>
  <si>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</si>
  <si>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</si>
  <si>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</si>
  <si>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</si>
  <si>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</si>
  <si>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</si>
  <si>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</si>
  <si>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</si>
  <si>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</si>
  <si>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</si>
  <si>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</si>
  <si>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</si>
  <si>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</si>
  <si>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</si>
  <si>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</si>
  <si>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</si>
  <si>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</si>
  <si>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</si>
  <si>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</si>
  <si>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</si>
  <si>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</si>
  <si>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</si>
  <si>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</si>
  <si>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</si>
  <si>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</si>
  <si>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</si>
  <si>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</si>
  <si>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</si>
  <si>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</si>
  <si>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</si>
  <si>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</si>
  <si>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</si>
  <si>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</si>
  <si>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</si>
  <si>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</si>
  <si>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</si>
  <si>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</si>
  <si>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</si>
  <si>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</si>
  <si>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</si>
  <si>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</si>
  <si>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</si>
  <si>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</si>
  <si>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</si>
  <si>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</si>
  <si>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</si>
  <si>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</si>
  <si>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</si>
  <si>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</si>
  <si>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</si>
  <si>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</si>
  <si>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</si>
  <si>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</si>
  <si>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</si>
  <si>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</si>
  <si>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</si>
  <si>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</si>
  <si>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</si>
  <si>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</si>
  <si>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</si>
  <si>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</si>
  <si>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</si>
  <si>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</si>
  <si>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</si>
  <si>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</si>
  <si>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</si>
  <si>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</si>
  <si>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</si>
  <si>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</si>
  <si>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</si>
  <si>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</si>
  <si>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</si>
  <si>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</si>
  <si>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</si>
  <si>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</si>
  <si>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</si>
  <si>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</si>
  <si>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</si>
  <si>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</si>
  <si>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</si>
  <si>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</si>
  <si>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</si>
  <si>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</si>
  <si>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</si>
  <si>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</si>
  <si>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</si>
  <si>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</si>
  <si>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</si>
  <si>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</si>
  <si>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</si>
  <si>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</si>
  <si>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</si>
  <si>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</si>
  <si>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</si>
  <si>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</si>
  <si>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</si>
  <si>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</si>
  <si>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</si>
  <si>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</si>
  <si>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</si>
  <si>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</si>
  <si>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</si>
  <si>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</si>
  <si>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</si>
  <si>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</si>
  <si>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</si>
  <si>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</si>
  <si>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</si>
  <si>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</si>
  <si>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</si>
  <si>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</si>
  <si>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</si>
  <si>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</si>
  <si>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</si>
  <si>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</si>
  <si>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</si>
  <si>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</si>
  <si>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</si>
  <si>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</si>
  <si>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</si>
  <si>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</si>
  <si>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</si>
  <si>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</si>
  <si>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</si>
  <si>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</si>
  <si>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</si>
  <si>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</si>
  <si>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</si>
  <si>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</si>
  <si>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</si>
  <si>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</si>
  <si>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</si>
  <si>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</si>
  <si>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</si>
  <si>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</si>
  <si>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</si>
  <si>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</si>
  <si>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</si>
  <si>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</si>
  <si>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</si>
  <si>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</si>
  <si>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</si>
  <si>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</si>
  <si>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</si>
  <si>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</si>
  <si>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</si>
  <si>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</si>
  <si>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</si>
  <si>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</si>
  <si>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</si>
  <si>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</si>
  <si>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</si>
  <si>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</si>
  <si>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</si>
  <si>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</si>
  <si>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</si>
  <si>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</si>
  <si>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</si>
  <si>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</si>
  <si>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</si>
  <si>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</si>
  <si>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</si>
  <si>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</si>
  <si>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</si>
  <si>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</si>
  <si>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</si>
  <si>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</si>
  <si>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</si>
  <si>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</si>
  <si>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</si>
  <si>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</si>
  <si>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</si>
  <si>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</si>
  <si>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</si>
  <si>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</si>
  <si>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</si>
  <si>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</si>
  <si>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</si>
  <si>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</si>
  <si>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</si>
  <si>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</si>
  <si>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</si>
  <si>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</si>
  <si>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</si>
  <si>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</si>
  <si>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</si>
  <si>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</si>
  <si>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</si>
  <si>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</si>
  <si>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</si>
  <si>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</si>
  <si>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</si>
  <si>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</si>
  <si>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</si>
  <si>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</si>
  <si>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</si>
  <si>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</si>
  <si>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</si>
  <si>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</si>
  <si>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</si>
  <si>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</si>
  <si>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</si>
  <si>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</si>
  <si>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</si>
  <si>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</si>
  <si>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</si>
  <si>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</si>
  <si>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</si>
  <si>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</si>
  <si>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</si>
  <si>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</si>
  <si>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</si>
  <si>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</si>
  <si>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</si>
  <si>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</si>
  <si>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</si>
  <si>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</si>
  <si>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</si>
  <si>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</si>
  <si>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</si>
  <si>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</si>
  <si>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</si>
  <si>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</si>
  <si>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</si>
  <si>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</si>
  <si>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</si>
  <si>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</si>
  <si>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</si>
  <si>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</si>
  <si>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</si>
  <si>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</si>
  <si>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</si>
  <si>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</si>
  <si>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</si>
  <si>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</si>
  <si>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</si>
  <si>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</si>
  <si>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</si>
  <si>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</si>
  <si>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</si>
  <si>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</si>
  <si>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</si>
  <si>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</si>
  <si>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</si>
  <si>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</si>
  <si>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</si>
  <si>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</si>
  <si>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</si>
  <si>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</si>
  <si>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</si>
  <si>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</si>
  <si>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</si>
  <si>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</si>
  <si>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</si>
  <si>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</si>
  <si>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</si>
  <si>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</si>
  <si>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</si>
  <si>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</si>
  <si>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</si>
  <si>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</si>
  <si>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</si>
  <si>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</si>
  <si>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</si>
  <si>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</si>
  <si>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</si>
  <si>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</si>
  <si>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</si>
  <si>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</si>
  <si>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</si>
  <si>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</si>
  <si>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</si>
  <si>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</si>
  <si>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</si>
  <si>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</si>
  <si>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</si>
  <si>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</si>
  <si>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</si>
  <si>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</si>
  <si>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</si>
  <si>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</si>
  <si>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</si>
  <si>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</si>
  <si>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</si>
  <si>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</si>
  <si>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</si>
  <si>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</si>
  <si>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</si>
  <si>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</si>
  <si>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</si>
  <si>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</si>
  <si>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</si>
  <si>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</si>
  <si>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</si>
  <si>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</si>
  <si>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</si>
  <si>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</si>
  <si>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</si>
  <si>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</si>
  <si>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</si>
  <si>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</si>
  <si>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</si>
  <si>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</si>
  <si>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</si>
  <si>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</si>
  <si>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</si>
  <si>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</si>
  <si>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</si>
  <si>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</si>
  <si>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</si>
  <si>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</si>
  <si>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</si>
  <si>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</si>
  <si>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</si>
  <si>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</si>
  <si>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</si>
  <si>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</si>
  <si>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</si>
  <si>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</si>
  <si>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</si>
  <si>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</si>
  <si>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</si>
  <si>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</si>
  <si>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</si>
  <si>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</si>
  <si>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</si>
  <si>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</si>
  <si>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</si>
  <si>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</si>
  <si>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</si>
  <si>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</si>
  <si>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</si>
  <si>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</si>
  <si>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</si>
  <si>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</si>
  <si>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</si>
  <si>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</si>
  <si>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</si>
  <si>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</si>
  <si>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</si>
  <si>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</si>
  <si>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</si>
  <si>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</si>
  <si>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</si>
  <si>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</si>
  <si>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</si>
  <si>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</si>
  <si>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</si>
  <si>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</si>
  <si>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</si>
  <si>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</si>
  <si>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</si>
  <si>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</si>
  <si>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</si>
  <si>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</si>
  <si>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</si>
  <si>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</si>
  <si>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</si>
  <si>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</si>
  <si>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</si>
  <si>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</si>
  <si>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</si>
  <si>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</si>
  <si>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</si>
  <si>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</si>
  <si>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</si>
  <si>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</si>
  <si>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</si>
  <si>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</si>
  <si>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</si>
  <si>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</si>
  <si>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</si>
  <si>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</si>
  <si>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</si>
  <si>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</si>
  <si>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</si>
  <si>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</si>
  <si>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</si>
  <si>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</si>
  <si>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</si>
  <si>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</si>
  <si>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</si>
  <si>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</si>
  <si>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</si>
  <si>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</si>
  <si>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</si>
  <si>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</si>
  <si>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</si>
  <si>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</si>
  <si>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</si>
  <si>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</si>
  <si>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</si>
  <si>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</si>
  <si>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</si>
  <si>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</si>
  <si>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</si>
  <si>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</si>
  <si>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</si>
  <si>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</si>
  <si>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</si>
  <si>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</si>
  <si>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</si>
  <si>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</si>
  <si>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</si>
  <si>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</si>
  <si>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</si>
  <si>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</si>
  <si>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</si>
  <si>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</si>
  <si>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</si>
  <si>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</si>
  <si>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</si>
  <si>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</si>
  <si>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</si>
  <si>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</si>
  <si>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</si>
  <si>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</si>
  <si>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</si>
  <si>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</si>
  <si>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</si>
  <si>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</si>
  <si>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</si>
  <si>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</si>
  <si>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</si>
  <si>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</si>
  <si>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</si>
  <si>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</si>
  <si>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</si>
  <si>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</si>
  <si>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</si>
  <si>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</si>
  <si>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</si>
  <si>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</si>
  <si>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</si>
  <si>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</si>
  <si>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</si>
  <si>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</si>
  <si>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</si>
  <si>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</si>
  <si>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</si>
  <si>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</si>
  <si>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</si>
  <si>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</si>
  <si>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</si>
  <si>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</si>
  <si>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</si>
  <si>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</si>
  <si>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</si>
  <si>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</si>
  <si>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</si>
  <si>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</si>
  <si>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</si>
  <si>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</si>
  <si>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</si>
  <si>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</si>
  <si>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</si>
  <si>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</si>
  <si>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</si>
  <si>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</si>
  <si>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</si>
  <si>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</si>
  <si>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</si>
  <si>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</si>
  <si>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</si>
  <si>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</si>
  <si>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</si>
  <si>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</si>
  <si>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</si>
  <si>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</si>
  <si>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</si>
  <si>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</si>
  <si>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</si>
  <si>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</si>
  <si>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</si>
  <si>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</si>
  <si>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</si>
  <si>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</si>
  <si>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</si>
  <si>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</si>
  <si>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</si>
  <si>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</si>
  <si>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</si>
  <si>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</si>
  <si>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</si>
  <si>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</si>
  <si>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</si>
  <si>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</si>
  <si>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</si>
  <si>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</si>
  <si>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</si>
  <si>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</si>
  <si>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</si>
  <si>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</si>
  <si>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</si>
  <si>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</si>
  <si>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</si>
  <si>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</si>
  <si>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</si>
  <si>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</si>
  <si>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</si>
  <si>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</si>
  <si>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</si>
  <si>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</si>
  <si>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</si>
  <si>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</si>
  <si>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</si>
  <si>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</si>
  <si>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</si>
  <si>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</si>
  <si>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</si>
  <si>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</si>
  <si>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</si>
  <si>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</si>
  <si>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</si>
  <si>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</si>
  <si>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</si>
  <si>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</si>
  <si>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</si>
  <si>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</si>
  <si>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</si>
  <si>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</si>
  <si>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</si>
  <si>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</si>
  <si>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</si>
  <si>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</si>
  <si>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</si>
  <si>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</si>
  <si>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</si>
  <si>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</si>
  <si>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</si>
  <si>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</si>
  <si>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</si>
  <si>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</si>
  <si>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</si>
  <si>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</si>
  <si>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</si>
  <si>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</si>
  <si>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</si>
  <si>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</si>
  <si>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</si>
  <si>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</si>
  <si>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</si>
  <si>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</si>
  <si>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</si>
  <si>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</si>
  <si>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</si>
  <si>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</si>
  <si>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</si>
  <si>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</si>
  <si>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</si>
  <si>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</si>
  <si>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</si>
  <si>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</si>
  <si>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</si>
  <si>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</si>
  <si>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</si>
  <si>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</si>
  <si>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</si>
  <si>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</si>
  <si>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</si>
  <si>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</si>
  <si>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</si>
  <si>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</si>
  <si>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</si>
  <si>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</si>
  <si>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</si>
  <si>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</si>
  <si>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</si>
  <si>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</si>
  <si>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</si>
  <si>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</si>
  <si>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</si>
  <si>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</si>
  <si>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</si>
  <si>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</si>
  <si>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</si>
  <si>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</si>
  <si>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</si>
  <si>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</si>
  <si>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</si>
  <si>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</si>
  <si>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</si>
  <si>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</si>
  <si>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</si>
  <si>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</si>
  <si>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</si>
  <si>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</si>
  <si>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</si>
  <si>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</si>
  <si>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</si>
  <si>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</si>
  <si>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</si>
  <si>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</si>
  <si>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</si>
  <si>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</si>
  <si>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</si>
  <si>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</si>
  <si>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</si>
  <si>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</si>
  <si>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</si>
  <si>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</si>
  <si>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</si>
  <si>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</si>
  <si>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</si>
  <si>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</si>
  <si>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</si>
  <si>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</si>
  <si>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</si>
  <si>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</si>
  <si>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</si>
  <si>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</si>
  <si>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</si>
  <si>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</si>
  <si>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</si>
  <si>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</si>
  <si>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</si>
  <si>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</si>
  <si>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</si>
  <si>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</si>
  <si>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</si>
  <si>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</si>
  <si>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</si>
  <si>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</si>
  <si>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</si>
  <si>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</si>
  <si>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</si>
  <si>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</si>
  <si>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</si>
  <si>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</si>
  <si>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</si>
  <si>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</si>
  <si>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</si>
  <si>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</si>
  <si>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</si>
  <si>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</si>
  <si>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</si>
  <si>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</si>
  <si>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</si>
  <si>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</si>
  <si>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</si>
  <si>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</si>
  <si>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</si>
  <si>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</si>
  <si>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</si>
  <si>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</si>
  <si>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</si>
  <si>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</si>
  <si>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</si>
  <si>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</si>
  <si>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</si>
  <si>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</si>
  <si>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</si>
  <si>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</si>
  <si>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</si>
  <si>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</si>
  <si>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</si>
  <si>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</si>
  <si>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</si>
  <si>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</si>
  <si>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</si>
  <si>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</si>
  <si>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</si>
  <si>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</si>
  <si>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</si>
  <si>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</si>
  <si>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</si>
  <si>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</si>
  <si>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</si>
  <si>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</si>
  <si>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</si>
  <si>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</si>
  <si>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</si>
  <si>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</si>
  <si>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</si>
  <si>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</si>
  <si>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</si>
  <si>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</si>
  <si>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</si>
  <si>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</si>
  <si>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</si>
  <si>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</si>
  <si>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</si>
  <si>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</si>
  <si>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</si>
  <si>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</si>
  <si>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</si>
  <si>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</si>
  <si>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</si>
  <si>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</si>
  <si>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</si>
  <si>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</si>
  <si>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</si>
  <si>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</si>
  <si>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</si>
  <si>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</si>
  <si>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</si>
  <si>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</si>
  <si>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</si>
  <si>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</si>
  <si>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</si>
  <si>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</si>
  <si>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</si>
  <si>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</si>
  <si>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</si>
  <si>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</si>
  <si>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</si>
  <si>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</si>
  <si>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</si>
  <si>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</si>
  <si>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</si>
  <si>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</si>
  <si>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</si>
  <si>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</si>
  <si>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</si>
  <si>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</si>
  <si>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</si>
  <si>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</si>
  <si>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</si>
  <si>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</si>
  <si>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</si>
  <si>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</si>
  <si>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</si>
  <si>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</si>
  <si>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</si>
  <si>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</si>
  <si>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</si>
  <si>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</si>
  <si>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</si>
  <si>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</si>
  <si>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</si>
  <si>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</si>
  <si>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</si>
  <si>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</si>
  <si>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</si>
  <si>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</si>
  <si>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</si>
  <si>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</si>
  <si>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</si>
  <si>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</si>
  <si>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</si>
  <si>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</si>
  <si>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</si>
  <si>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</si>
  <si>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</si>
  <si>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</si>
  <si>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</si>
  <si>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</si>
  <si>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</si>
  <si>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</si>
  <si>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</si>
  <si>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</si>
  <si>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</si>
  <si>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</si>
  <si>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</si>
  <si>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</si>
  <si>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</si>
  <si>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</si>
  <si>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</si>
  <si>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</si>
  <si>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</si>
  <si>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</si>
  <si>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</si>
  <si>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</si>
  <si>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</si>
  <si>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</si>
  <si>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</si>
  <si>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</si>
  <si>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</si>
  <si>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</si>
  <si>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</si>
  <si>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</si>
  <si>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</si>
  <si>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</si>
  <si>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</si>
  <si>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</si>
  <si>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</si>
  <si>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</si>
  <si>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</si>
  <si>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</si>
  <si>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</si>
  <si>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</si>
  <si>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</si>
  <si>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</si>
  <si>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</si>
  <si>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</si>
  <si>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</si>
  <si>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</si>
  <si>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</si>
  <si>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</si>
  <si>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</si>
  <si>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</si>
  <si>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</si>
  <si>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</si>
  <si>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</si>
  <si>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</si>
  <si>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</si>
  <si>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</si>
  <si>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</si>
  <si>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</si>
  <si>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</si>
  <si>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</si>
  <si>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</si>
  <si>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</si>
  <si>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</si>
  <si>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</si>
  <si>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</si>
  <si>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</si>
  <si>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</si>
  <si>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</si>
  <si>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</si>
  <si>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</si>
  <si>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</si>
  <si>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</si>
  <si>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</si>
  <si>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</si>
  <si>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</si>
  <si>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</si>
  <si>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</si>
  <si>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</si>
  <si>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</si>
  <si>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</si>
  <si>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</si>
  <si>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</si>
  <si>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</si>
  <si>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</si>
  <si>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</si>
  <si>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</si>
  <si>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</si>
  <si>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</si>
  <si>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</si>
  <si>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</si>
  <si>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</si>
  <si>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</si>
  <si>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</si>
  <si>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</si>
  <si>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</si>
  <si>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</si>
  <si>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</si>
  <si>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</si>
  <si>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</si>
  <si>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</si>
  <si>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</si>
  <si>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</si>
  <si>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</si>
  <si>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</si>
  <si>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</si>
  <si>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</si>
  <si>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</si>
  <si>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</si>
  <si>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</si>
  <si>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</si>
  <si>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</si>
  <si>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</si>
  <si>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</si>
  <si>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</si>
  <si>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</si>
  <si>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</si>
  <si>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</si>
  <si>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</si>
  <si>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</si>
  <si>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</si>
  <si>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</si>
  <si>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</si>
  <si>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</si>
  <si>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</si>
  <si>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</si>
  <si>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</si>
  <si>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</si>
  <si>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</si>
  <si>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</si>
  <si>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</si>
  <si>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</si>
  <si>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</si>
  <si>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</si>
  <si>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</si>
  <si>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</si>
  <si>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</si>
  <si>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</si>
  <si>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</si>
  <si>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</si>
  <si>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</si>
  <si>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</si>
  <si>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</si>
  <si>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</si>
  <si>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</si>
  <si>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</si>
  <si>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</si>
  <si>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</si>
  <si>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</si>
  <si>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</si>
  <si>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</si>
  <si>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</si>
  <si>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</si>
  <si>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</si>
  <si>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</si>
  <si>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</si>
  <si>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</si>
  <si>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</si>
  <si>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</si>
  <si>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</si>
  <si>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</si>
  <si>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</si>
  <si>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</si>
  <si>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</si>
  <si>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</si>
  <si>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</si>
  <si>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</si>
  <si>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</si>
  <si>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</si>
  <si>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</si>
  <si>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</si>
  <si>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</si>
  <si>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</si>
  <si>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</si>
  <si>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</si>
  <si>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</si>
  <si>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</si>
  <si>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</si>
  <si>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</si>
  <si>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</si>
  <si>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</si>
  <si>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</si>
  <si>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</si>
  <si>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</si>
  <si>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</si>
  <si>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</si>
  <si>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</si>
  <si>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</si>
  <si>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</si>
  <si>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</si>
  <si>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</si>
  <si>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</si>
  <si>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</si>
  <si>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</si>
  <si>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</si>
  <si>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</si>
  <si>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</si>
  <si>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</si>
  <si>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</si>
  <si>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</si>
  <si>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</si>
  <si>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</si>
  <si>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</si>
  <si>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</si>
  <si>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</si>
  <si>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</si>
  <si>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</si>
  <si>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</si>
  <si>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</si>
  <si>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</si>
  <si>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</si>
  <si>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</si>
  <si>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</si>
  <si>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</si>
  <si>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</si>
  <si>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</si>
  <si>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</si>
  <si>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</si>
  <si>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</si>
  <si>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</si>
  <si>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</si>
  <si>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</si>
  <si>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</si>
  <si>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</si>
  <si>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</si>
  <si>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</si>
  <si>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</si>
  <si>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</si>
  <si>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</si>
  <si>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</si>
  <si>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</si>
  <si>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</si>
  <si>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</si>
  <si>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</si>
  <si>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</si>
  <si>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</si>
  <si>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</si>
  <si>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</si>
  <si>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</si>
  <si>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</si>
  <si>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</si>
  <si>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</si>
  <si>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</si>
  <si>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</si>
  <si>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</si>
  <si>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</si>
  <si>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</si>
  <si>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</si>
  <si>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</si>
  <si>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</si>
  <si>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</si>
  <si>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</si>
  <si>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</si>
  <si>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</si>
  <si>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</si>
  <si>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</si>
  <si>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</si>
  <si>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</si>
  <si>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</si>
  <si>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</si>
  <si>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</si>
  <si>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</si>
  <si>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</si>
  <si>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</si>
  <si>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</si>
  <si>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</si>
  <si>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</si>
  <si>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</si>
  <si>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</si>
  <si>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</si>
  <si>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</si>
  <si>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</si>
  <si>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</si>
  <si>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</si>
  <si>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</si>
  <si>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</si>
  <si>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</si>
  <si>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</si>
  <si>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</si>
  <si>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</si>
  <si>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</si>
  <si>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</si>
  <si>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</si>
  <si>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</si>
  <si>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</si>
  <si>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</si>
  <si>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</si>
  <si>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</si>
  <si>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</si>
  <si>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</si>
  <si>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</si>
  <si>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</si>
  <si>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</si>
  <si>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</si>
  <si>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</si>
  <si>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</si>
  <si>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</si>
  <si>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</si>
  <si>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</si>
  <si>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</si>
  <si>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</si>
  <si>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</si>
  <si>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</si>
  <si>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</si>
  <si>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</si>
  <si>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</si>
  <si>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</si>
  <si>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</si>
  <si>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</si>
  <si>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</si>
  <si>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</si>
  <si>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</si>
  <si>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</si>
  <si>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</si>
  <si>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</si>
  <si>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</si>
  <si>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</si>
  <si>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</si>
  <si>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</si>
  <si>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</si>
  <si>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</si>
  <si>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</si>
  <si>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</si>
  <si>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</si>
  <si>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</si>
  <si>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</si>
  <si>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</si>
  <si>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</si>
  <si>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</si>
  <si>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</si>
  <si>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</si>
  <si>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</si>
  <si>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</si>
  <si>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</si>
  <si>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</si>
  <si>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</si>
  <si>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</si>
  <si>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</si>
  <si>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</si>
  <si>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</si>
  <si>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</si>
  <si>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</si>
  <si>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</si>
  <si>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</si>
  <si>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</si>
  <si>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</si>
  <si>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</si>
  <si>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</si>
  <si>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</si>
  <si>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</si>
  <si>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</si>
  <si>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</si>
  <si>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</si>
  <si>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</si>
  <si>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</si>
  <si>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</si>
  <si>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</si>
  <si>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</si>
  <si>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</si>
  <si>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</si>
  <si>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</si>
  <si>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</si>
  <si>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</si>
  <si>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</si>
  <si>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</si>
  <si>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</si>
  <si>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</si>
  <si>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</si>
  <si>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</si>
  <si>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</si>
  <si>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</si>
  <si>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</si>
  <si>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</si>
  <si>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</si>
  <si>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</si>
  <si>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</si>
  <si>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</si>
  <si>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</si>
  <si>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</si>
  <si>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</si>
  <si>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</si>
  <si>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</si>
  <si>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</si>
  <si>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</si>
  <si>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</si>
  <si>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</si>
  <si>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</si>
  <si>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</si>
  <si>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</si>
  <si>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</si>
  <si>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</si>
  <si>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</si>
  <si>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</si>
  <si>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</si>
  <si>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</si>
  <si>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</si>
  <si>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</si>
  <si>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</si>
  <si>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</si>
  <si>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</si>
  <si>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</si>
  <si>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</si>
  <si>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</si>
  <si>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</si>
  <si>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</si>
  <si>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</si>
  <si>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</si>
  <si>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</si>
  <si>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</si>
  <si>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</si>
  <si>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</si>
  <si>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</si>
  <si>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</si>
  <si>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</si>
  <si>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</si>
  <si>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</si>
  <si>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</si>
  <si>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</si>
  <si>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</si>
  <si>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</si>
  <si>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</si>
  <si>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</si>
  <si>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</si>
  <si>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</si>
  <si>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</si>
  <si>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</si>
  <si>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</si>
  <si>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</si>
  <si>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</si>
  <si>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</si>
  <si>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</si>
  <si>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</si>
  <si>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</si>
  <si>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</si>
  <si>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</si>
  <si>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</si>
  <si>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</si>
  <si>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</si>
  <si>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</si>
  <si>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</si>
  <si>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</si>
  <si>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</si>
  <si>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</si>
  <si>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</si>
  <si>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</si>
  <si>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</si>
  <si>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</si>
  <si>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</si>
  <si>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</si>
  <si>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</si>
  <si>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</si>
  <si>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</si>
  <si>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</si>
  <si>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</si>
  <si>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</si>
  <si>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</si>
  <si>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</si>
  <si>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</si>
  <si>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</si>
  <si>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</si>
  <si>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</si>
  <si>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</si>
  <si>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</si>
  <si>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</si>
  <si>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</si>
  <si>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</si>
  <si>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</si>
  <si>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</si>
  <si>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</si>
  <si>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</si>
  <si>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</si>
  <si>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</si>
  <si>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</si>
  <si>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</si>
  <si>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</si>
  <si>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</si>
  <si>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</si>
  <si>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</si>
  <si>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</si>
  <si>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</si>
  <si>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</si>
  <si>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</si>
  <si>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</si>
  <si>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</si>
  <si>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</si>
  <si>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</si>
  <si>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</si>
  <si>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</si>
  <si>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</si>
  <si>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</si>
  <si>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</si>
  <si>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</si>
  <si>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</si>
  <si>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</si>
  <si>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</si>
  <si>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</si>
  <si>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</si>
  <si>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</si>
  <si>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</si>
  <si>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</si>
  <si>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</si>
  <si>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</si>
  <si>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</si>
  <si>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</si>
  <si>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</si>
  <si>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</si>
  <si>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</si>
  <si>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</si>
  <si>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</si>
  <si>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</si>
  <si>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</si>
  <si>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</si>
  <si>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</si>
  <si>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</si>
  <si>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</si>
  <si>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</si>
  <si>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</si>
  <si>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</si>
  <si>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</si>
  <si>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</si>
  <si>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</si>
  <si>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</si>
  <si>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</si>
  <si>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</si>
  <si>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</si>
  <si>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</si>
  <si>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</si>
  <si>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</si>
  <si>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</si>
  <si>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</si>
  <si>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</si>
  <si>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</si>
  <si>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</si>
  <si>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</si>
  <si>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</si>
  <si>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</si>
  <si>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</si>
  <si>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</si>
  <si>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</si>
  <si>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</si>
  <si>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</si>
  <si>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</si>
  <si>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</si>
  <si>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</si>
  <si>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</si>
  <si>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</si>
  <si>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</si>
  <si>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</si>
  <si>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</si>
  <si>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</si>
  <si>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</si>
  <si>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</si>
  <si>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</si>
  <si>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</si>
  <si>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</si>
  <si>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</si>
  <si>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</si>
  <si>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</si>
  <si>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</si>
  <si>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</si>
  <si>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</si>
  <si>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</si>
  <si>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</si>
  <si>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</si>
  <si>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</si>
  <si>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</si>
  <si>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</si>
  <si>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</si>
  <si>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</si>
  <si>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</si>
  <si>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</si>
  <si>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</si>
  <si>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</si>
  <si>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</si>
  <si>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</si>
  <si>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</si>
  <si>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</si>
  <si>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</si>
  <si>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</si>
  <si>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</si>
  <si>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</si>
  <si>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</si>
  <si>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</si>
  <si>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</si>
  <si>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</si>
  <si>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</si>
  <si>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</si>
  <si>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</si>
  <si>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</si>
  <si>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</si>
  <si>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</si>
  <si>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</si>
  <si>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</si>
  <si>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</si>
  <si>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</si>
  <si>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</si>
  <si>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</si>
  <si>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</si>
  <si>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</si>
  <si>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</si>
  <si>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</si>
  <si>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</si>
  <si>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</si>
  <si>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</si>
  <si>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</si>
  <si>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</si>
  <si>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</si>
  <si>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</si>
  <si>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</si>
  <si>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</si>
  <si>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</si>
  <si>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</si>
  <si>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</si>
  <si>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</si>
  <si>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</si>
  <si>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</si>
  <si>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</si>
  <si>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</si>
  <si>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</si>
  <si>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</si>
  <si>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</si>
  <si>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</si>
  <si>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</si>
  <si>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</si>
  <si>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</si>
  <si>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</si>
  <si>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</si>
  <si>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</si>
  <si>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</si>
  <si>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</si>
  <si>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</si>
  <si>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</si>
  <si>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</si>
  <si>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</si>
  <si>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</si>
  <si>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</si>
  <si>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</si>
  <si>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</si>
  <si>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</si>
  <si>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</si>
  <si>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</si>
  <si>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</si>
  <si>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</si>
  <si>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</si>
  <si>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</si>
  <si>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</si>
  <si>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</si>
  <si>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</si>
  <si>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</si>
  <si>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</si>
  <si>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</si>
  <si>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</si>
  <si>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</si>
  <si>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</si>
  <si>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</si>
  <si>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</si>
  <si>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</si>
  <si>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</si>
  <si>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</si>
  <si>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</si>
  <si>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</si>
  <si>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</si>
  <si>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</si>
  <si>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</si>
  <si>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</si>
  <si>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</si>
  <si>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</si>
  <si>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</si>
  <si>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</si>
  <si>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</si>
  <si>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</si>
  <si>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</si>
  <si>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</si>
  <si>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</si>
  <si>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</si>
  <si>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</si>
  <si>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</si>
  <si>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</si>
  <si>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</si>
  <si>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</si>
  <si>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</si>
  <si>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</si>
  <si>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</si>
  <si>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</si>
  <si>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</si>
  <si>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</si>
  <si>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</si>
  <si>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</si>
  <si>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</si>
  <si>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</si>
  <si>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</si>
  <si>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</si>
  <si>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</si>
  <si>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</si>
  <si>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</si>
  <si>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</si>
  <si>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</si>
  <si>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</si>
  <si>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</si>
  <si>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</si>
  <si>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</si>
  <si>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</si>
  <si>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</si>
  <si>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</si>
  <si>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</si>
  <si>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</si>
  <si>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</si>
  <si>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</si>
  <si>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</si>
  <si>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</si>
  <si>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</si>
  <si>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</si>
  <si>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</si>
  <si>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</si>
  <si>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</si>
  <si>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</si>
  <si>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</si>
  <si>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</si>
  <si>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</si>
  <si>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</si>
  <si>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</si>
  <si>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</si>
  <si>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</si>
  <si>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</si>
  <si>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</si>
  <si>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</si>
  <si>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</si>
  <si>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</si>
  <si>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</si>
  <si>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</si>
  <si>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</si>
  <si>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</si>
  <si>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</si>
  <si>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</si>
  <si>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</si>
  <si>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</si>
  <si>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</si>
  <si>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</si>
  <si>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</si>
  <si>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</si>
  <si>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</si>
  <si>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</si>
  <si>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</si>
  <si>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</si>
  <si>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</si>
  <si>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</si>
  <si>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</si>
  <si>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</si>
  <si>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</si>
  <si>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</si>
  <si>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</si>
  <si>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</si>
  <si>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</si>
  <si>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</si>
  <si>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</si>
  <si>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</si>
  <si>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</si>
  <si>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</si>
  <si>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</si>
  <si>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</si>
  <si>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</si>
  <si>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</si>
  <si>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</si>
  <si>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</si>
  <si>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</si>
  <si>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</si>
  <si>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</si>
  <si>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</si>
  <si>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</si>
  <si>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</si>
  <si>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</si>
  <si>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</si>
  <si>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</si>
  <si>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</si>
  <si>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</si>
  <si>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</si>
  <si>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</si>
  <si>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</si>
  <si>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</si>
  <si>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</si>
  <si>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</si>
  <si>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</si>
  <si>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</si>
  <si>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</si>
  <si>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</si>
  <si>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</si>
  <si>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</si>
  <si>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</si>
  <si>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</si>
  <si>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</si>
  <si>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</si>
  <si>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</si>
  <si>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</si>
  <si>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</si>
  <si>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</si>
  <si>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</si>
  <si>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</si>
  <si>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</si>
  <si>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</si>
  <si>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</si>
  <si>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</si>
  <si>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</si>
  <si>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</si>
  <si>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</si>
  <si>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</si>
  <si>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</si>
  <si>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</si>
  <si>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</si>
  <si>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</si>
  <si>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</si>
  <si>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</si>
  <si>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</si>
  <si>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</si>
  <si>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</si>
  <si>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</si>
  <si>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</si>
  <si>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</si>
  <si>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</si>
  <si>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</si>
  <si>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</si>
  <si>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</si>
  <si>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</si>
  <si>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</si>
  <si>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</si>
  <si>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</si>
  <si>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</si>
  <si>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</si>
  <si>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</si>
  <si>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</si>
  <si>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</si>
  <si>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</si>
  <si>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</si>
  <si>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</si>
  <si>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</si>
  <si>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</si>
  <si>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</si>
  <si>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</si>
  <si>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</si>
  <si>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</si>
  <si>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</si>
  <si>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</si>
  <si>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</si>
  <si>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</si>
  <si>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</si>
  <si>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</si>
  <si>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</si>
  <si>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</si>
  <si>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</si>
  <si>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</si>
  <si>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</si>
  <si>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</si>
  <si>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</si>
  <si>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</si>
  <si>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</si>
  <si>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</si>
  <si>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</si>
  <si>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</si>
  <si>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</si>
  <si>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</si>
  <si>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</si>
  <si>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</si>
  <si>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</si>
  <si>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</si>
  <si>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</si>
  <si>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</si>
  <si>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</si>
  <si>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</si>
  <si>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</si>
  <si>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</si>
  <si>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</si>
  <si>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</si>
  <si>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</si>
  <si>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</si>
  <si>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</si>
  <si>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</si>
  <si>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</si>
  <si>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</si>
  <si>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</si>
  <si>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</si>
  <si>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</si>
  <si>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</si>
  <si>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</si>
  <si>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</si>
  <si>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</si>
  <si>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</si>
  <si>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</si>
  <si>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</si>
  <si>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</si>
  <si>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</si>
  <si>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</si>
  <si>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</si>
  <si>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</si>
  <si>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</si>
  <si>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</si>
  <si>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</si>
  <si>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</si>
  <si>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</si>
  <si>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</si>
  <si>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</si>
  <si>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</si>
  <si>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</si>
  <si>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</si>
  <si>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</si>
  <si>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</si>
  <si>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</si>
  <si>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</si>
  <si>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</si>
  <si>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</si>
  <si>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</si>
  <si>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</si>
  <si>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</si>
  <si>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</si>
  <si>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</si>
  <si>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</si>
  <si>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</si>
  <si>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</si>
  <si>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</si>
  <si>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</si>
  <si>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</si>
  <si>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</si>
  <si>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</si>
  <si>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</si>
  <si>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</si>
  <si>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</si>
  <si>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</si>
  <si>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</si>
  <si>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</si>
  <si>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</si>
  <si>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</si>
  <si>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</si>
  <si>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</si>
  <si>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</si>
  <si>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</si>
  <si>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</si>
  <si>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</si>
  <si>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</si>
  <si>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</si>
  <si>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</si>
  <si>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</si>
  <si>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</si>
  <si>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</si>
  <si>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</si>
  <si>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</si>
  <si>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</si>
  <si>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</si>
  <si>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</si>
  <si>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</si>
  <si>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</si>
  <si>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</si>
  <si>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</si>
  <si>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</si>
  <si>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</si>
  <si>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</si>
  <si>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</si>
  <si>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</si>
  <si>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</si>
  <si>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</si>
  <si>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</si>
  <si>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</si>
  <si>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</si>
  <si>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</si>
  <si>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</si>
  <si>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</si>
  <si>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</si>
  <si>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</si>
  <si>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</si>
  <si>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</si>
  <si>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</si>
  <si>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</si>
  <si>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</si>
  <si>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</si>
  <si>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</si>
  <si>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</si>
  <si>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</si>
  <si>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</si>
  <si>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</si>
  <si>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</si>
  <si>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</si>
  <si>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</si>
  <si>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</si>
  <si>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</si>
  <si>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</si>
  <si>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</si>
  <si>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</si>
  <si>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</si>
  <si>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</si>
  <si>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</si>
  <si>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</si>
  <si>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</si>
  <si>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</si>
  <si>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</si>
  <si>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</si>
  <si>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</si>
  <si>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</si>
  <si>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</si>
  <si>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</si>
  <si>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</si>
  <si>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</si>
  <si>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</si>
  <si>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</si>
  <si>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</si>
  <si>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</si>
  <si>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</si>
  <si>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</si>
  <si>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</si>
  <si>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</si>
  <si>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</si>
  <si>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</si>
  <si>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</si>
  <si>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</si>
  <si>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</si>
  <si>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</si>
  <si>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</si>
  <si>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</si>
  <si>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</si>
  <si>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</si>
  <si>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</si>
  <si>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</si>
  <si>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</si>
  <si>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</si>
  <si>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</si>
  <si>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</si>
  <si>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</si>
  <si>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</si>
  <si>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</si>
  <si>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</si>
  <si>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</si>
  <si>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</si>
  <si>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</si>
  <si>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</si>
  <si>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</si>
  <si>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</si>
  <si>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</si>
  <si>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</si>
  <si>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</si>
  <si>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</si>
  <si>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</si>
  <si>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</si>
  <si>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</si>
  <si>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</si>
  <si>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</si>
  <si>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</si>
  <si>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</si>
  <si>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</si>
  <si>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</si>
  <si>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</si>
  <si>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</si>
  <si>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</si>
  <si>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</si>
  <si>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</si>
  <si>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</si>
  <si>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</si>
  <si>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</si>
  <si>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</si>
  <si>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</si>
  <si>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</si>
  <si>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</si>
  <si>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</si>
  <si>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</si>
  <si>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</si>
  <si>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</si>
  <si>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</si>
  <si>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</si>
  <si>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</si>
  <si>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</si>
  <si>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</si>
  <si>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</si>
  <si>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</si>
  <si>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</si>
  <si>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</si>
  <si>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</si>
  <si>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</si>
  <si>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</si>
  <si>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</si>
  <si>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</si>
  <si>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</si>
  <si>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</si>
  <si>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</si>
  <si>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</si>
  <si>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</si>
  <si>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</si>
  <si>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</si>
  <si>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</si>
  <si>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</si>
  <si>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</si>
  <si>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</si>
  <si>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</si>
  <si>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</si>
  <si>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</si>
  <si>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</si>
  <si>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</si>
  <si>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</si>
  <si>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</si>
  <si>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</si>
  <si>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</si>
  <si>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</si>
  <si>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</si>
  <si>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</si>
  <si>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</si>
  <si>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</si>
  <si>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</si>
  <si>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</si>
  <si>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</si>
  <si>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</si>
  <si>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</si>
  <si>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</si>
  <si>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</si>
  <si>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</si>
  <si>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</si>
  <si>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</si>
  <si>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</si>
  <si>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</si>
  <si>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</si>
  <si>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</si>
  <si>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</si>
  <si>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</si>
  <si>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</si>
  <si>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</si>
  <si>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</si>
  <si>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</si>
  <si>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</si>
  <si>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</si>
  <si>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</si>
  <si>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</si>
  <si>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</si>
  <si>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</si>
  <si>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</si>
  <si>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</si>
  <si>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</si>
  <si>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</si>
  <si>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</si>
  <si>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</si>
  <si>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</si>
  <si>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</si>
  <si>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</si>
  <si>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</si>
  <si>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</si>
  <si>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</si>
  <si>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</si>
  <si>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</si>
  <si>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</si>
  <si>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</si>
  <si>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</si>
  <si>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</si>
  <si>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</si>
  <si>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</si>
  <si>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</si>
  <si>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</si>
  <si>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</si>
  <si>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</si>
  <si>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</si>
  <si>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</si>
  <si>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</si>
  <si>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</si>
  <si>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</si>
  <si>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</si>
  <si>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</si>
  <si>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</si>
  <si>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</si>
  <si>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</si>
  <si>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</si>
  <si>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</si>
  <si>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</si>
  <si>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</si>
  <si>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</si>
  <si>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</si>
  <si>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</si>
  <si>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</si>
  <si>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</si>
  <si>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</si>
  <si>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</si>
  <si>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</si>
  <si>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</si>
  <si>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</si>
  <si>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</si>
  <si>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</si>
  <si>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</si>
  <si>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</si>
  <si>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</si>
  <si>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</si>
  <si>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</si>
  <si>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</si>
  <si>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</si>
  <si>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</si>
  <si>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</si>
  <si>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</si>
  <si>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</si>
  <si>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</si>
  <si>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</si>
  <si>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</si>
  <si>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</si>
  <si>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</si>
  <si>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</si>
  <si>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</si>
  <si>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</si>
  <si>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</si>
  <si>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</si>
  <si>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</si>
  <si>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</si>
  <si>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</si>
  <si>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</si>
  <si>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</si>
  <si>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</si>
  <si>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</si>
  <si>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</si>
  <si>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</si>
  <si>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</si>
  <si>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</si>
  <si>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</si>
  <si>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</si>
  <si>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</si>
  <si>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</si>
  <si>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</si>
  <si>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</si>
  <si>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</si>
  <si>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</si>
  <si>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</si>
  <si>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</si>
  <si>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</si>
  <si>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</si>
  <si>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</si>
  <si>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</si>
  <si>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</si>
  <si>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</si>
  <si>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</si>
  <si>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</si>
  <si>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</si>
  <si>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</si>
  <si>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</si>
  <si>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</si>
  <si>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</si>
  <si>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</si>
  <si>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</si>
  <si>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</si>
  <si>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</si>
  <si>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</si>
  <si>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</si>
  <si>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</si>
  <si>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</si>
  <si>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</si>
  <si>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</si>
  <si>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</si>
  <si>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</si>
  <si>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</si>
  <si>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</si>
  <si>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</si>
  <si>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</si>
  <si>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</si>
  <si>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</si>
  <si>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</si>
  <si>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</si>
  <si>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</si>
  <si>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</si>
  <si>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</si>
  <si>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</si>
  <si>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</si>
  <si>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</si>
  <si>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</si>
  <si>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</si>
  <si>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</si>
  <si>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</si>
  <si>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</si>
  <si>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</si>
  <si>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</si>
  <si>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</si>
  <si>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</si>
  <si>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</si>
  <si>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</si>
  <si>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</si>
  <si>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</si>
  <si>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</si>
  <si>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</si>
  <si>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</si>
  <si>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</si>
  <si>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</si>
  <si>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</si>
  <si>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</si>
  <si>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</si>
  <si>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</si>
  <si>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</si>
  <si>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</si>
  <si>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</si>
  <si>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</si>
  <si>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</si>
  <si>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</si>
  <si>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</si>
  <si>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</si>
  <si>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</si>
  <si>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</si>
  <si>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</si>
  <si>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</si>
  <si>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</si>
  <si>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</si>
  <si>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</si>
  <si>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</si>
  <si>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</si>
  <si>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</si>
  <si>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</si>
  <si>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</si>
  <si>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</si>
  <si>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</si>
  <si>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</si>
  <si>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</si>
  <si>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</si>
  <si>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</si>
  <si>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</si>
  <si>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</si>
  <si>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</si>
  <si>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</si>
  <si>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</si>
  <si>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</si>
  <si>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</si>
  <si>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</si>
  <si>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</si>
  <si>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</si>
  <si>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</si>
  <si>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</si>
  <si>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</si>
  <si>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</si>
  <si>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</si>
  <si>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</si>
  <si>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</si>
  <si>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</si>
  <si>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</si>
  <si>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</si>
  <si>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</si>
  <si>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</si>
  <si>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</si>
  <si>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</si>
  <si>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</si>
  <si>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</si>
  <si>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</si>
  <si>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</si>
  <si>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</si>
  <si>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</si>
  <si>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</si>
  <si>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</si>
  <si>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</si>
  <si>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</si>
  <si>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</si>
  <si>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</si>
  <si>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</si>
  <si>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</si>
  <si>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</si>
  <si>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</si>
  <si>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</si>
  <si>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</si>
  <si>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</si>
  <si>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</si>
  <si>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</si>
  <si>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</si>
  <si>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</si>
  <si>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</si>
  <si>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</si>
  <si>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</si>
  <si>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</si>
  <si>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</si>
  <si>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</si>
  <si>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</si>
  <si>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</si>
  <si>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</si>
  <si>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</si>
  <si>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</si>
  <si>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</si>
  <si>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</si>
  <si>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</si>
  <si>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</si>
  <si>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</si>
  <si>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</si>
  <si>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</si>
  <si>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</si>
  <si>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</si>
  <si>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</si>
  <si>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</si>
  <si>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</si>
  <si>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</si>
  <si>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</si>
  <si>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</si>
  <si>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</si>
  <si>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</si>
  <si>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</si>
  <si>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</si>
  <si>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</si>
  <si>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</si>
  <si>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</si>
  <si>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</si>
  <si>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</si>
  <si>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</si>
  <si>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</si>
  <si>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</si>
  <si>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</si>
  <si>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</si>
  <si>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</si>
  <si>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</si>
  <si>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</si>
  <si>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</si>
  <si>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</si>
  <si>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</si>
  <si>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</si>
  <si>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</si>
  <si>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</si>
  <si>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</si>
  <si>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</si>
  <si>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</si>
  <si>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</si>
  <si>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</si>
  <si>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</si>
  <si>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</si>
  <si>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</si>
  <si>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</si>
  <si>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</si>
  <si>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</si>
  <si>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</si>
  <si>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</si>
  <si>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</si>
  <si>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</si>
  <si>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</si>
  <si>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</si>
  <si>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</si>
  <si>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</si>
  <si>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</si>
  <si>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</si>
  <si>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</si>
  <si>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</si>
  <si>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</si>
  <si>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</si>
  <si>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</si>
  <si>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</si>
  <si>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</si>
  <si>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</si>
  <si>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</si>
  <si>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</si>
  <si>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</si>
  <si>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</si>
  <si>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</si>
  <si>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</si>
  <si>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</si>
  <si>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</si>
  <si>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</si>
  <si>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</si>
  <si>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</si>
  <si>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</si>
  <si>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</si>
  <si>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</si>
  <si>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</si>
  <si>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</si>
  <si>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</si>
  <si>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</si>
  <si>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</si>
  <si>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</si>
  <si>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</si>
  <si>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</si>
  <si>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</si>
  <si>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</si>
  <si>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</si>
  <si>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</si>
  <si>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</si>
  <si>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</si>
  <si>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</si>
  <si>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</si>
  <si>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</si>
  <si>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</si>
  <si>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</si>
  <si>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</si>
  <si>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</si>
  <si>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</si>
  <si>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</si>
  <si>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</si>
  <si>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</si>
  <si>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</si>
  <si>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</si>
  <si>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</si>
  <si>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</si>
  <si>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</si>
  <si>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</si>
  <si>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</si>
  <si>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</si>
  <si>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</si>
  <si>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</si>
  <si>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</si>
  <si>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</si>
  <si>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</si>
  <si>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</si>
  <si>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</si>
  <si>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</si>
  <si>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</si>
  <si>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</si>
  <si>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</si>
  <si>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</si>
  <si>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</si>
  <si>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</si>
  <si>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</si>
  <si>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</si>
  <si>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</si>
  <si>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</si>
  <si>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</si>
  <si>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</si>
  <si>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</si>
  <si>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</si>
  <si>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</si>
  <si>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</si>
  <si>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</si>
  <si>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</si>
  <si>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</si>
  <si>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</si>
  <si>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</si>
  <si>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</si>
  <si>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</si>
  <si>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</si>
  <si>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</si>
  <si>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</si>
  <si>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</si>
  <si>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</si>
  <si>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</si>
  <si>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</si>
  <si>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</si>
  <si>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</si>
  <si>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</si>
  <si>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</si>
  <si>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</si>
  <si>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</si>
  <si>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</si>
  <si>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</si>
  <si>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</si>
  <si>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</si>
  <si>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</si>
  <si>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</si>
  <si>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</si>
  <si>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</si>
  <si>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</si>
  <si>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</si>
  <si>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</si>
  <si>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</si>
  <si>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</si>
  <si>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</si>
  <si>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</si>
  <si>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</si>
  <si>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</si>
  <si>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</si>
  <si>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</si>
  <si>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</si>
  <si>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</si>
  <si>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</si>
  <si>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</si>
  <si>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</si>
  <si>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</si>
  <si>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</si>
  <si>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</si>
  <si>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</si>
  <si>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</si>
  <si>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</si>
  <si>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</si>
  <si>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</si>
  <si>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</si>
  <si>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</si>
  <si>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</si>
  <si>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</si>
  <si>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</si>
  <si>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</si>
  <si>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</si>
  <si>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</si>
  <si>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</si>
  <si>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</si>
  <si>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</si>
  <si>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</si>
  <si>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</si>
  <si>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</si>
  <si>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</si>
  <si>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</si>
  <si>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</si>
  <si>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</si>
  <si>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</si>
  <si>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</si>
  <si>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</si>
  <si>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</si>
  <si>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</si>
  <si>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</si>
  <si>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</si>
  <si>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</si>
  <si>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</si>
  <si>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</si>
  <si>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</si>
  <si>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</si>
  <si>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</si>
  <si>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</si>
  <si>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</si>
  <si>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</si>
  <si>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</si>
  <si>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</si>
  <si>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</si>
  <si>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</si>
  <si>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</si>
  <si>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</si>
  <si>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</si>
  <si>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</si>
  <si>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</si>
  <si>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</si>
  <si>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</si>
  <si>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</si>
  <si>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</si>
  <si>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</si>
  <si>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</si>
  <si>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</si>
  <si>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</si>
  <si>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</si>
  <si>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</si>
  <si>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</si>
  <si>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</si>
  <si>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</si>
  <si>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</si>
  <si>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</si>
  <si>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</si>
  <si>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</si>
  <si>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</si>
  <si>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</si>
  <si>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</si>
  <si>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</si>
  <si>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</si>
  <si>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</si>
  <si>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</si>
  <si>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</si>
  <si>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</si>
  <si>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</si>
  <si>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</si>
  <si>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</si>
  <si>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</si>
  <si>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</si>
  <si>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</si>
  <si>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</si>
  <si>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</si>
  <si>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</si>
  <si>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</si>
  <si>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</si>
  <si>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</si>
  <si>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</si>
  <si>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</si>
  <si>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</si>
  <si>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</si>
  <si>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</si>
  <si>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</si>
  <si>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</si>
  <si>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</si>
  <si>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</si>
  <si>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</si>
  <si>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</si>
  <si>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</si>
  <si>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</si>
  <si>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</si>
  <si>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</si>
  <si>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</si>
  <si>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</si>
  <si>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</si>
  <si>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</si>
  <si>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</si>
  <si>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</si>
  <si>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</si>
  <si>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</si>
  <si>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</si>
  <si>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</si>
  <si>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</si>
  <si>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</si>
  <si>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</si>
  <si>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</si>
  <si>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Date</t>
  </si>
  <si>
    <t>Children</t>
  </si>
  <si>
    <t>Charges</t>
  </si>
  <si>
    <t>Kelly</t>
  </si>
  <si>
    <t>Lee</t>
  </si>
  <si>
    <t>Lacey</t>
  </si>
  <si>
    <t>Wilson</t>
  </si>
  <si>
    <t>Lindsay</t>
  </si>
  <si>
    <t>Ashley</t>
  </si>
  <si>
    <t>Spencer</t>
  </si>
  <si>
    <t>Kelley</t>
  </si>
  <si>
    <t>Graham</t>
  </si>
  <si>
    <t>Martin</t>
  </si>
  <si>
    <t>Ryan</t>
  </si>
  <si>
    <t>Craig</t>
  </si>
  <si>
    <t>Scott</t>
  </si>
  <si>
    <t>Duncan</t>
  </si>
  <si>
    <t>Taylor</t>
  </si>
  <si>
    <t>Marshall</t>
  </si>
  <si>
    <t>Kurt</t>
  </si>
  <si>
    <t>Thomas</t>
  </si>
  <si>
    <t>Paul</t>
  </si>
  <si>
    <t>Patrick</t>
  </si>
  <si>
    <t>Lindsey</t>
  </si>
  <si>
    <t>Julia</t>
  </si>
  <si>
    <t>Douglas</t>
  </si>
  <si>
    <t>Morgan</t>
  </si>
  <si>
    <t>Bruce</t>
  </si>
  <si>
    <t>Manuel</t>
  </si>
  <si>
    <t>Casey</t>
  </si>
  <si>
    <t>Randall</t>
  </si>
  <si>
    <t>Frank</t>
  </si>
  <si>
    <t>Gennaro</t>
  </si>
  <si>
    <t>Rich</t>
  </si>
  <si>
    <t>Andrew</t>
  </si>
  <si>
    <t>Chandler</t>
  </si>
  <si>
    <t>Brian</t>
  </si>
  <si>
    <t>Anthony</t>
  </si>
  <si>
    <t>Miles</t>
  </si>
  <si>
    <t>Alexander</t>
  </si>
  <si>
    <t>Jacob</t>
  </si>
  <si>
    <t>Connor</t>
  </si>
  <si>
    <t>Brady</t>
  </si>
  <si>
    <t>Freeman</t>
  </si>
  <si>
    <t>Kyle</t>
  </si>
  <si>
    <t>April</t>
  </si>
  <si>
    <t>Mr.</t>
  </si>
  <si>
    <t>Phil</t>
  </si>
  <si>
    <t>Kelsey</t>
  </si>
  <si>
    <t>Kristyn</t>
  </si>
  <si>
    <t>Stephen</t>
  </si>
  <si>
    <t>Andrea</t>
  </si>
  <si>
    <t>David</t>
  </si>
  <si>
    <t>Wade</t>
  </si>
  <si>
    <t>Franklin</t>
  </si>
  <si>
    <t>John</t>
  </si>
  <si>
    <t>Myles</t>
  </si>
  <si>
    <t>Nicole</t>
  </si>
  <si>
    <t>Adam</t>
  </si>
  <si>
    <t>Natalie</t>
  </si>
  <si>
    <t>Courtney</t>
  </si>
  <si>
    <t>Julien</t>
  </si>
  <si>
    <t>Samantha</t>
  </si>
  <si>
    <t>Robert</t>
  </si>
  <si>
    <t>Roseann</t>
  </si>
  <si>
    <t>Alex</t>
  </si>
  <si>
    <t>Inna</t>
  </si>
  <si>
    <t>Ari</t>
  </si>
  <si>
    <t>Kenny</t>
  </si>
  <si>
    <t>Louise</t>
  </si>
  <si>
    <t>Cameron</t>
  </si>
  <si>
    <t>Megan</t>
  </si>
  <si>
    <t>Daniel</t>
  </si>
  <si>
    <t>Jeff</t>
  </si>
  <si>
    <t>Maurya</t>
  </si>
  <si>
    <t>Yves</t>
  </si>
  <si>
    <t>Danielle</t>
  </si>
  <si>
    <t>Joshua</t>
  </si>
  <si>
    <t>Jennifer</t>
  </si>
  <si>
    <t>Kate</t>
  </si>
  <si>
    <t>Kevin</t>
  </si>
  <si>
    <t>Philip</t>
  </si>
  <si>
    <t>Rebecca</t>
  </si>
  <si>
    <t>Hope</t>
  </si>
  <si>
    <t>Nicholas</t>
  </si>
  <si>
    <t>Jessica</t>
  </si>
  <si>
    <t>Sari</t>
  </si>
  <si>
    <t>Ricardo</t>
  </si>
  <si>
    <t>Gedion</t>
  </si>
  <si>
    <t>Mark</t>
  </si>
  <si>
    <t>Amanda</t>
  </si>
  <si>
    <t>Knox</t>
  </si>
  <si>
    <t>Yianna</t>
  </si>
  <si>
    <t>Roberta</t>
  </si>
  <si>
    <t>Ann</t>
  </si>
  <si>
    <t>Charlie</t>
  </si>
  <si>
    <t>Meb</t>
  </si>
  <si>
    <t>Meredith</t>
  </si>
  <si>
    <t>Doug</t>
  </si>
  <si>
    <t>Dane</t>
  </si>
  <si>
    <t>Jonas</t>
  </si>
  <si>
    <t>Nick</t>
  </si>
  <si>
    <t>Timothy</t>
  </si>
  <si>
    <t>William</t>
  </si>
  <si>
    <t>Sage</t>
  </si>
  <si>
    <t>Cole</t>
  </si>
  <si>
    <t>Jesse</t>
  </si>
  <si>
    <t>Eric</t>
  </si>
  <si>
    <t>Rami</t>
  </si>
  <si>
    <t>Denis</t>
  </si>
  <si>
    <t>Bonnie</t>
  </si>
  <si>
    <t>Michael</t>
  </si>
  <si>
    <t>Samuel</t>
  </si>
  <si>
    <t>Matthew</t>
  </si>
  <si>
    <t>Syndy</t>
  </si>
  <si>
    <t>Aleksandra</t>
  </si>
  <si>
    <t>Richard</t>
  </si>
  <si>
    <t>Akira</t>
  </si>
  <si>
    <t>Ben</t>
  </si>
  <si>
    <t>Jana</t>
  </si>
  <si>
    <t>Bobby</t>
  </si>
  <si>
    <t>Lina</t>
  </si>
  <si>
    <t>Zebulon</t>
  </si>
  <si>
    <t>Greg</t>
  </si>
  <si>
    <t>Manuela</t>
  </si>
  <si>
    <t>Tyler</t>
  </si>
  <si>
    <t>Jeffrey</t>
  </si>
  <si>
    <t>Amy</t>
  </si>
  <si>
    <t>Sarah</t>
  </si>
  <si>
    <t>Lara</t>
  </si>
  <si>
    <t>Sebastien</t>
  </si>
  <si>
    <t>Padraig</t>
  </si>
  <si>
    <t>Heather</t>
  </si>
  <si>
    <t>Felix</t>
  </si>
  <si>
    <t>Jill</t>
  </si>
  <si>
    <t>Alejandro</t>
  </si>
  <si>
    <t>Matt</t>
  </si>
  <si>
    <t>Grace</t>
  </si>
  <si>
    <t>Jaime</t>
  </si>
  <si>
    <t>Calesse</t>
  </si>
  <si>
    <t>Sergey</t>
  </si>
  <si>
    <t>Lawrence</t>
  </si>
  <si>
    <t>Erik</t>
  </si>
  <si>
    <t>Chris</t>
  </si>
  <si>
    <t>Jeremy</t>
  </si>
  <si>
    <t>Elizabeth</t>
  </si>
  <si>
    <t>Sean</t>
  </si>
  <si>
    <t>Susannah</t>
  </si>
  <si>
    <t>Randy</t>
  </si>
  <si>
    <t>Leslie</t>
  </si>
  <si>
    <t>Dan</t>
  </si>
  <si>
    <t>Stephanie</t>
  </si>
  <si>
    <t>Kylie</t>
  </si>
  <si>
    <t>Carrie</t>
  </si>
  <si>
    <t>Alan</t>
  </si>
  <si>
    <t>Nate</t>
  </si>
  <si>
    <t>Jason</t>
  </si>
  <si>
    <t>Adrienne</t>
  </si>
  <si>
    <t>Yutaka</t>
  </si>
  <si>
    <t>James</t>
  </si>
  <si>
    <t>Nathaniel</t>
  </si>
  <si>
    <t>Joan</t>
  </si>
  <si>
    <t>Bradley</t>
  </si>
  <si>
    <t>Joey</t>
  </si>
  <si>
    <t>Nicolas</t>
  </si>
  <si>
    <t>Marcel</t>
  </si>
  <si>
    <t>Krisana</t>
  </si>
  <si>
    <t>Stacey</t>
  </si>
  <si>
    <t>Christine</t>
  </si>
  <si>
    <t>Michele</t>
  </si>
  <si>
    <t>Nikki</t>
  </si>
  <si>
    <t>Aliaksandr</t>
  </si>
  <si>
    <t>Janice</t>
  </si>
  <si>
    <t>Yu</t>
  </si>
  <si>
    <t>Emma</t>
  </si>
  <si>
    <t>Kathryn</t>
  </si>
  <si>
    <t>Cynthia</t>
  </si>
  <si>
    <t>Allison</t>
  </si>
  <si>
    <t>Gabriela</t>
  </si>
  <si>
    <t>Sharon</t>
  </si>
  <si>
    <t>Colin</t>
  </si>
  <si>
    <t>Rachael</t>
  </si>
  <si>
    <t>Marie</t>
  </si>
  <si>
    <t>Jeffry</t>
  </si>
  <si>
    <t>Mike</t>
  </si>
  <si>
    <t>Rick</t>
  </si>
  <si>
    <t>Caroline</t>
  </si>
  <si>
    <t>Berenice</t>
  </si>
  <si>
    <t>Zachary</t>
  </si>
  <si>
    <t>Dante</t>
  </si>
  <si>
    <t>Michelle</t>
  </si>
  <si>
    <t>Edward</t>
  </si>
  <si>
    <t>Kacee</t>
  </si>
  <si>
    <t>Dave</t>
  </si>
  <si>
    <t>Maryanna</t>
  </si>
  <si>
    <t>Deanna</t>
  </si>
  <si>
    <t>Peter</t>
  </si>
  <si>
    <t>Gregory</t>
  </si>
  <si>
    <t>Elliot</t>
  </si>
  <si>
    <t>Corey</t>
  </si>
  <si>
    <t>Melissa</t>
  </si>
  <si>
    <t>Raven</t>
  </si>
  <si>
    <t>Christopher</t>
  </si>
  <si>
    <t>Jordan</t>
  </si>
  <si>
    <t>Nils</t>
  </si>
  <si>
    <t>Angela</t>
  </si>
  <si>
    <t>Jenny</t>
  </si>
  <si>
    <t>Emily</t>
  </si>
  <si>
    <t>Fabienne</t>
  </si>
  <si>
    <t>Temima</t>
  </si>
  <si>
    <t>Phoebe</t>
  </si>
  <si>
    <t>Christian</t>
  </si>
  <si>
    <t>Nichole</t>
  </si>
  <si>
    <t>Katherine</t>
  </si>
  <si>
    <t>Lynda</t>
  </si>
  <si>
    <t>Lauren</t>
  </si>
  <si>
    <t>Xiao</t>
  </si>
  <si>
    <t>Shizhong</t>
  </si>
  <si>
    <t>Claire</t>
  </si>
  <si>
    <t>Carolyn</t>
  </si>
  <si>
    <t>Jim</t>
  </si>
  <si>
    <t>Corina</t>
  </si>
  <si>
    <t>Guannan</t>
  </si>
  <si>
    <t>Don</t>
  </si>
  <si>
    <t>Jatin</t>
  </si>
  <si>
    <t>Damon</t>
  </si>
  <si>
    <t>Helen</t>
  </si>
  <si>
    <t>Kristin</t>
  </si>
  <si>
    <t>Lisa</t>
  </si>
  <si>
    <t>Louis</t>
  </si>
  <si>
    <t>Karen</t>
  </si>
  <si>
    <t>Mathieu</t>
  </si>
  <si>
    <t>Kara</t>
  </si>
  <si>
    <t>Brendan</t>
  </si>
  <si>
    <t>Kameko</t>
  </si>
  <si>
    <t>Sabine</t>
  </si>
  <si>
    <t>Joseph</t>
  </si>
  <si>
    <t>Katie</t>
  </si>
  <si>
    <t>Cathryn</t>
  </si>
  <si>
    <t>Shauna</t>
  </si>
  <si>
    <t>Terence</t>
  </si>
  <si>
    <t>Marisol</t>
  </si>
  <si>
    <t>Teiko</t>
  </si>
  <si>
    <t>Johannah</t>
  </si>
  <si>
    <t>Bryan</t>
  </si>
  <si>
    <t>Lizette</t>
  </si>
  <si>
    <t>Jeb</t>
  </si>
  <si>
    <t>Oz</t>
  </si>
  <si>
    <t>Tara</t>
  </si>
  <si>
    <t>Yoshinori</t>
  </si>
  <si>
    <t>Junyong</t>
  </si>
  <si>
    <t>Jonathan</t>
  </si>
  <si>
    <t>Laurette</t>
  </si>
  <si>
    <t>Mary</t>
  </si>
  <si>
    <t>Brent</t>
  </si>
  <si>
    <t>Kamilla</t>
  </si>
  <si>
    <t>Gianfilippo</t>
  </si>
  <si>
    <t>Hector</t>
  </si>
  <si>
    <t>Aubri</t>
  </si>
  <si>
    <t>Justin</t>
  </si>
  <si>
    <t>Brad</t>
  </si>
  <si>
    <t>Simo</t>
  </si>
  <si>
    <t>Maya</t>
  </si>
  <si>
    <t>Hilda</t>
  </si>
  <si>
    <t>Takuo</t>
  </si>
  <si>
    <t>Benoit</t>
  </si>
  <si>
    <t>Della</t>
  </si>
  <si>
    <t>Victoria</t>
  </si>
  <si>
    <t>Tasos</t>
  </si>
  <si>
    <t>Lukasz</t>
  </si>
  <si>
    <t>Meta</t>
  </si>
  <si>
    <t>Angelica</t>
  </si>
  <si>
    <t>Kathleen</t>
  </si>
  <si>
    <t>Hiruni</t>
  </si>
  <si>
    <t>Kristi</t>
  </si>
  <si>
    <t>Jocelyn</t>
  </si>
  <si>
    <t>Daphne</t>
  </si>
  <si>
    <t>Carolina</t>
  </si>
  <si>
    <t>Karine</t>
  </si>
  <si>
    <t>Adriana</t>
  </si>
  <si>
    <t>Tiffany</t>
  </si>
  <si>
    <t>Hiroki</t>
  </si>
  <si>
    <t>Anders</t>
  </si>
  <si>
    <t>Sally</t>
  </si>
  <si>
    <t>Rina</t>
  </si>
  <si>
    <t>Albert</t>
  </si>
  <si>
    <t>Josh</t>
  </si>
  <si>
    <t>Maxime</t>
  </si>
  <si>
    <t>Armando</t>
  </si>
  <si>
    <t>Dana</t>
  </si>
  <si>
    <t>Benjamin</t>
  </si>
  <si>
    <t>Tanya</t>
  </si>
  <si>
    <t>Tracy</t>
  </si>
  <si>
    <t>Polly</t>
  </si>
  <si>
    <t>Nuta</t>
  </si>
  <si>
    <t>Margie</t>
  </si>
  <si>
    <t>Heidi</t>
  </si>
  <si>
    <t>Filip</t>
  </si>
  <si>
    <t>Madeleine</t>
  </si>
  <si>
    <t>Kimberly</t>
  </si>
  <si>
    <t>Tennille</t>
  </si>
  <si>
    <t>Shalane</t>
  </si>
  <si>
    <t>Melanie</t>
  </si>
  <si>
    <t>Taralyn</t>
  </si>
  <si>
    <t>Ning</t>
  </si>
  <si>
    <t>Brittney</t>
  </si>
  <si>
    <t>Sheila</t>
  </si>
  <si>
    <t>Koji</t>
  </si>
  <si>
    <t>Kulwinder</t>
  </si>
  <si>
    <t>Ilana</t>
  </si>
  <si>
    <t>Karl</t>
  </si>
  <si>
    <t>Will</t>
  </si>
  <si>
    <t>Tom</t>
  </si>
  <si>
    <t>Nobuyori</t>
  </si>
  <si>
    <t>Andy</t>
  </si>
  <si>
    <t>Geoff</t>
  </si>
  <si>
    <t>Kelli</t>
  </si>
  <si>
    <t>Wendy</t>
  </si>
  <si>
    <t>Mayumi</t>
  </si>
  <si>
    <t>Vanessa</t>
  </si>
  <si>
    <t>Beth</t>
  </si>
  <si>
    <t>Fred</t>
  </si>
  <si>
    <t>Erika</t>
  </si>
  <si>
    <t>Chad</t>
  </si>
  <si>
    <t>Orla</t>
  </si>
  <si>
    <t>Megumi</t>
  </si>
  <si>
    <t>Skylar</t>
  </si>
  <si>
    <t>Tamara</t>
  </si>
  <si>
    <t>Suzanne</t>
  </si>
  <si>
    <t>Rhonda</t>
  </si>
  <si>
    <t>Lucille</t>
  </si>
  <si>
    <t>Alyssa</t>
  </si>
  <si>
    <t>Emilie</t>
  </si>
  <si>
    <t>Floris</t>
  </si>
  <si>
    <t>Marc</t>
  </si>
  <si>
    <t>Malcolm</t>
  </si>
  <si>
    <t>Aditi</t>
  </si>
  <si>
    <t>Marianne</t>
  </si>
  <si>
    <t>Carla</t>
  </si>
  <si>
    <t>Oksana</t>
  </si>
  <si>
    <t>Dale</t>
  </si>
  <si>
    <t>Ulrike</t>
  </si>
  <si>
    <t>Natty</t>
  </si>
  <si>
    <t>Cassandra</t>
  </si>
  <si>
    <t>Bettina</t>
  </si>
  <si>
    <t>Holli</t>
  </si>
  <si>
    <t>Garrett</t>
  </si>
  <si>
    <t>Deanne</t>
  </si>
  <si>
    <t>Tracie</t>
  </si>
  <si>
    <t>Peiweng</t>
  </si>
  <si>
    <t>Krista</t>
  </si>
  <si>
    <t>Jenessa</t>
  </si>
  <si>
    <t>Dorian</t>
  </si>
  <si>
    <t>Aberu</t>
  </si>
  <si>
    <t>Tim</t>
  </si>
  <si>
    <t>Gabriel</t>
  </si>
  <si>
    <t>Natasha</t>
  </si>
  <si>
    <t>Mckendree</t>
  </si>
  <si>
    <t>Shure</t>
  </si>
  <si>
    <t>Brenda</t>
  </si>
  <si>
    <t>Kathya</t>
  </si>
  <si>
    <t>Wesley</t>
  </si>
  <si>
    <t>Alexandra</t>
  </si>
  <si>
    <t>Gillian</t>
  </si>
  <si>
    <t>Gal</t>
  </si>
  <si>
    <t>Anton</t>
  </si>
  <si>
    <t>Florian</t>
  </si>
  <si>
    <t>Candice</t>
  </si>
  <si>
    <t>Bert</t>
  </si>
  <si>
    <t>Kristine</t>
  </si>
  <si>
    <t>Yoko</t>
  </si>
  <si>
    <t>Laura</t>
  </si>
  <si>
    <t>Paige</t>
  </si>
  <si>
    <t>Maria</t>
  </si>
  <si>
    <t>Mohammad</t>
  </si>
  <si>
    <t>Gisele</t>
  </si>
  <si>
    <t>Kenneth</t>
  </si>
  <si>
    <t>Jamie</t>
  </si>
  <si>
    <t>Ariell</t>
  </si>
  <si>
    <t>Colleen</t>
  </si>
  <si>
    <t>Sara</t>
  </si>
  <si>
    <t>Francesca</t>
  </si>
  <si>
    <t>Toshiyuki</t>
  </si>
  <si>
    <t>Julee</t>
  </si>
  <si>
    <t>Ciaran</t>
  </si>
  <si>
    <t>Makie</t>
  </si>
  <si>
    <t>Cary</t>
  </si>
  <si>
    <t>Steven</t>
  </si>
  <si>
    <t>Tatiana</t>
  </si>
  <si>
    <t>Maxwell</t>
  </si>
  <si>
    <t>Pascale</t>
  </si>
  <si>
    <t>Becca</t>
  </si>
  <si>
    <t>Grant</t>
  </si>
  <si>
    <t>Sophia</t>
  </si>
  <si>
    <t>Christina</t>
  </si>
  <si>
    <t>Ethan</t>
  </si>
  <si>
    <t>Audrey</t>
  </si>
  <si>
    <t>Sylvain</t>
  </si>
  <si>
    <t>Veronica</t>
  </si>
  <si>
    <t>Warren</t>
  </si>
  <si>
    <t>Mathias</t>
  </si>
  <si>
    <t>Alice</t>
  </si>
  <si>
    <t>Fasil</t>
  </si>
  <si>
    <t>Katharina</t>
  </si>
  <si>
    <t>Carl</t>
  </si>
  <si>
    <t>Braulio</t>
  </si>
  <si>
    <t>Yuki</t>
  </si>
  <si>
    <t>Rafer</t>
  </si>
  <si>
    <t>Mahesh</t>
  </si>
  <si>
    <t>Stanley</t>
  </si>
  <si>
    <t>Roxanne</t>
  </si>
  <si>
    <t>Israel</t>
  </si>
  <si>
    <t>Samalya</t>
  </si>
  <si>
    <t>Alicia</t>
  </si>
  <si>
    <t>Guomin</t>
  </si>
  <si>
    <t>Annie</t>
  </si>
  <si>
    <t>Alison</t>
  </si>
  <si>
    <t>Sandra</t>
  </si>
  <si>
    <t>Rodney</t>
  </si>
  <si>
    <t>Maximilian</t>
  </si>
  <si>
    <t>Eirik</t>
  </si>
  <si>
    <t>Rik</t>
  </si>
  <si>
    <t>Yannick</t>
  </si>
  <si>
    <t>Thibaud</t>
  </si>
  <si>
    <t>Martina</t>
  </si>
  <si>
    <t>Saeger</t>
  </si>
  <si>
    <t>Buzunesh</t>
  </si>
  <si>
    <t>Mirte</t>
  </si>
  <si>
    <t>Gina</t>
  </si>
  <si>
    <t>Dino</t>
  </si>
  <si>
    <t>Jan</t>
  </si>
  <si>
    <t>Krysta</t>
  </si>
  <si>
    <t>Natascia</t>
  </si>
  <si>
    <t>Monica</t>
  </si>
  <si>
    <t>Angie</t>
  </si>
  <si>
    <t>Sabina</t>
  </si>
  <si>
    <t>Kerry</t>
  </si>
  <si>
    <t>Terry</t>
  </si>
  <si>
    <t>Keara</t>
  </si>
  <si>
    <t>Katena</t>
  </si>
  <si>
    <t>Travis</t>
  </si>
  <si>
    <t>Ricky</t>
  </si>
  <si>
    <t>Ulrich</t>
  </si>
  <si>
    <t>Robyn</t>
  </si>
  <si>
    <t>Eoghan</t>
  </si>
  <si>
    <t>Kassie</t>
  </si>
  <si>
    <t>Jenni</t>
  </si>
  <si>
    <t>Brett</t>
  </si>
  <si>
    <t>Shelby</t>
  </si>
  <si>
    <t>Leticia</t>
  </si>
  <si>
    <t>Steve</t>
  </si>
  <si>
    <t>Katharine</t>
  </si>
  <si>
    <t>Desiree</t>
  </si>
  <si>
    <t>Jon</t>
  </si>
  <si>
    <t>Ketil</t>
  </si>
  <si>
    <t>Christi</t>
  </si>
  <si>
    <t>Eve</t>
  </si>
  <si>
    <t>Devin</t>
  </si>
  <si>
    <t>Adrian</t>
  </si>
  <si>
    <t>Mallory</t>
  </si>
  <si>
    <t>Emilee</t>
  </si>
  <si>
    <t>Kieran</t>
  </si>
  <si>
    <t>Chip</t>
  </si>
  <si>
    <t>Meghan</t>
  </si>
  <si>
    <t>Luke</t>
  </si>
  <si>
    <t>Leigh</t>
  </si>
  <si>
    <t>Yosuke</t>
  </si>
  <si>
    <t>Jodi</t>
  </si>
  <si>
    <t>Rachel</t>
  </si>
  <si>
    <t>Susan</t>
  </si>
  <si>
    <t>Jack</t>
  </si>
  <si>
    <t>Yoshie</t>
  </si>
  <si>
    <t>Jake</t>
  </si>
  <si>
    <t>Ezra</t>
  </si>
  <si>
    <t>Fanny</t>
  </si>
  <si>
    <t>Marina</t>
  </si>
  <si>
    <t>Aoife</t>
  </si>
  <si>
    <t>Maciej</t>
  </si>
  <si>
    <t>Cathi</t>
  </si>
  <si>
    <t>Liang</t>
  </si>
  <si>
    <t>Lexy</t>
  </si>
  <si>
    <t>Rochelle</t>
  </si>
  <si>
    <t>Paula</t>
  </si>
  <si>
    <t>Sachiko</t>
  </si>
  <si>
    <t>Ruben</t>
  </si>
  <si>
    <t>Chatham</t>
  </si>
  <si>
    <t>Derek</t>
  </si>
  <si>
    <t>Lyazid</t>
  </si>
  <si>
    <t>Bo</t>
  </si>
  <si>
    <t>Leah</t>
  </si>
  <si>
    <t>Allie</t>
  </si>
  <si>
    <t>Trasi</t>
  </si>
  <si>
    <t>Fernando</t>
  </si>
  <si>
    <t>Ieva</t>
  </si>
  <si>
    <t>Meaghan</t>
  </si>
  <si>
    <t>Kris</t>
  </si>
  <si>
    <t>Fan</t>
  </si>
  <si>
    <t>Chaiwat</t>
  </si>
  <si>
    <t>Kerri</t>
  </si>
  <si>
    <t>Annika</t>
  </si>
  <si>
    <t>Hannah</t>
  </si>
  <si>
    <t>Guillaume</t>
  </si>
  <si>
    <t>Kaylee</t>
  </si>
  <si>
    <t>Theresa</t>
  </si>
  <si>
    <t>Linda</t>
  </si>
  <si>
    <t>Jacqueline</t>
  </si>
  <si>
    <t>Yefeng</t>
  </si>
  <si>
    <t>Ken</t>
  </si>
  <si>
    <t>Federica</t>
  </si>
  <si>
    <t>Azelie</t>
  </si>
  <si>
    <t>Kim</t>
  </si>
  <si>
    <t>Dariusz</t>
  </si>
  <si>
    <t>Kristen</t>
  </si>
  <si>
    <t>Trent</t>
  </si>
  <si>
    <t>Julie</t>
  </si>
  <si>
    <t>Sawomir</t>
  </si>
  <si>
    <t>Micah</t>
  </si>
  <si>
    <t>Steph</t>
  </si>
  <si>
    <t>Kristina</t>
  </si>
  <si>
    <t>Anabel</t>
  </si>
  <si>
    <t>Ian</t>
  </si>
  <si>
    <t>Cindy</t>
  </si>
  <si>
    <t>Marcia</t>
  </si>
  <si>
    <t>Isabelle</t>
  </si>
  <si>
    <t>Neil</t>
  </si>
  <si>
    <t>Nathan</t>
  </si>
  <si>
    <t>Pilar</t>
  </si>
  <si>
    <t>Masahiro</t>
  </si>
  <si>
    <t>Shalaleh</t>
  </si>
  <si>
    <t>Zuzana</t>
  </si>
  <si>
    <t>Catherine</t>
  </si>
  <si>
    <t>Youngseong</t>
  </si>
  <si>
    <t>Janez</t>
  </si>
  <si>
    <t>Deniz</t>
  </si>
  <si>
    <t>Troy</t>
  </si>
  <si>
    <t>Jennefer</t>
  </si>
  <si>
    <t>Esther</t>
  </si>
  <si>
    <t>Jackie</t>
  </si>
  <si>
    <t>Rob</t>
  </si>
  <si>
    <t>Virginie</t>
  </si>
  <si>
    <t>Caleb</t>
  </si>
  <si>
    <t>Zachariah</t>
  </si>
  <si>
    <t>Breno</t>
  </si>
  <si>
    <t>Takaya</t>
  </si>
  <si>
    <t>Bart</t>
  </si>
  <si>
    <t>Bird</t>
  </si>
  <si>
    <t>Yuri</t>
  </si>
  <si>
    <t>Debbie</t>
  </si>
  <si>
    <t>Janne</t>
  </si>
  <si>
    <t>Callie</t>
  </si>
  <si>
    <t>Roger</t>
  </si>
  <si>
    <t>Pamela</t>
  </si>
  <si>
    <t>Robin</t>
  </si>
  <si>
    <t>Terri</t>
  </si>
  <si>
    <t>Eddie</t>
  </si>
  <si>
    <t>Joyce</t>
  </si>
  <si>
    <t>Dorota</t>
  </si>
  <si>
    <t>Bryant</t>
  </si>
  <si>
    <t>Eduardo</t>
  </si>
  <si>
    <t>Christin</t>
  </si>
  <si>
    <t>Rod</t>
  </si>
  <si>
    <t>Joe</t>
  </si>
  <si>
    <t>Kayleigh</t>
  </si>
  <si>
    <t>Billy</t>
  </si>
  <si>
    <t>Bernard</t>
  </si>
  <si>
    <t>Bryn</t>
  </si>
  <si>
    <t>Jay</t>
  </si>
  <si>
    <t>Shelley</t>
  </si>
  <si>
    <t>Jekaterina</t>
  </si>
  <si>
    <t>Pauline</t>
  </si>
  <si>
    <t>Mare</t>
  </si>
  <si>
    <t>Seth</t>
  </si>
  <si>
    <t>Missy</t>
  </si>
  <si>
    <t>Alfons</t>
  </si>
  <si>
    <t>Amber</t>
  </si>
  <si>
    <t>Lilia</t>
  </si>
  <si>
    <t>Satomi</t>
  </si>
  <si>
    <t>Chloe</t>
  </si>
  <si>
    <t>Cailtlin</t>
  </si>
  <si>
    <t>Chuy</t>
  </si>
  <si>
    <t>Aya</t>
  </si>
  <si>
    <t>Bethany</t>
  </si>
  <si>
    <t>Ping</t>
  </si>
  <si>
    <t>Emmett</t>
  </si>
  <si>
    <t>Chrissy</t>
  </si>
  <si>
    <t>Halle</t>
  </si>
  <si>
    <t>Dina</t>
  </si>
  <si>
    <t>Caitrin</t>
  </si>
  <si>
    <t>Alix</t>
  </si>
  <si>
    <t>Kakushin</t>
  </si>
  <si>
    <t>Valur</t>
  </si>
  <si>
    <t>Lissa</t>
  </si>
  <si>
    <t>Alyson</t>
  </si>
  <si>
    <t>Therese</t>
  </si>
  <si>
    <t>Beau</t>
  </si>
  <si>
    <t>Gretchen</t>
  </si>
  <si>
    <t>Deborah</t>
  </si>
  <si>
    <t>Amany</t>
  </si>
  <si>
    <t>Kipling</t>
  </si>
  <si>
    <t>Danilo</t>
  </si>
  <si>
    <t>Mikko</t>
  </si>
  <si>
    <t>Christy</t>
  </si>
  <si>
    <t>Jingjing</t>
  </si>
  <si>
    <t>Frankline</t>
  </si>
  <si>
    <t>Natalia</t>
  </si>
  <si>
    <t>Brooke</t>
  </si>
  <si>
    <t>Marny</t>
  </si>
  <si>
    <t>Bernat</t>
  </si>
  <si>
    <t>Hicham</t>
  </si>
  <si>
    <t>Elisabetta</t>
  </si>
  <si>
    <t>Nancy</t>
  </si>
  <si>
    <t>Denise</t>
  </si>
  <si>
    <t>Ariel</t>
  </si>
  <si>
    <t>Rosalie</t>
  </si>
  <si>
    <t>Vitaliy</t>
  </si>
  <si>
    <t>Massimiliano</t>
  </si>
  <si>
    <t>Kiyokatsu</t>
  </si>
  <si>
    <t>Rhea</t>
  </si>
  <si>
    <t>Erin</t>
  </si>
  <si>
    <t>Ji</t>
  </si>
  <si>
    <t>Mona</t>
  </si>
  <si>
    <t>Dominique</t>
  </si>
  <si>
    <t>Lorraine</t>
  </si>
  <si>
    <t>Evan</t>
  </si>
  <si>
    <t>Lavar</t>
  </si>
  <si>
    <t>Arthur</t>
  </si>
  <si>
    <t>Tammy</t>
  </si>
  <si>
    <t>Lena</t>
  </si>
  <si>
    <t>Valentina</t>
  </si>
  <si>
    <t>Dj</t>
  </si>
  <si>
    <t>Tadese</t>
  </si>
  <si>
    <t>Dathan</t>
  </si>
  <si>
    <t>Kiersten</t>
  </si>
  <si>
    <t>Lelisa</t>
  </si>
  <si>
    <t>Elleree</t>
  </si>
  <si>
    <t>Dani</t>
  </si>
  <si>
    <t>Pat</t>
  </si>
  <si>
    <t>Ruth</t>
  </si>
  <si>
    <t>Hillary</t>
  </si>
  <si>
    <t>Maaikel</t>
  </si>
  <si>
    <t>Lyndsy</t>
  </si>
  <si>
    <t>Anna</t>
  </si>
  <si>
    <t>Sonja</t>
  </si>
  <si>
    <t>Cliff</t>
  </si>
  <si>
    <t>Blue</t>
  </si>
  <si>
    <t>Jerome</t>
  </si>
  <si>
    <t>Ali</t>
  </si>
  <si>
    <t>Pierre</t>
  </si>
  <si>
    <t>Lusapho</t>
  </si>
  <si>
    <t>Roman</t>
  </si>
  <si>
    <t>Flannery</t>
  </si>
  <si>
    <t>Holly</t>
  </si>
  <si>
    <t>Sebastian</t>
  </si>
  <si>
    <t>Katy</t>
  </si>
  <si>
    <t>Ms.</t>
  </si>
  <si>
    <t>Mrs.</t>
  </si>
  <si>
    <t>Marie-Helene</t>
  </si>
  <si>
    <t>Marie-France</t>
  </si>
  <si>
    <t>Pierre-Michel</t>
  </si>
  <si>
    <t>Marie-Claire</t>
  </si>
  <si>
    <t>Marc-Olivier</t>
  </si>
  <si>
    <t>Anne-Marie</t>
  </si>
  <si>
    <t>Jan-Patrick</t>
  </si>
  <si>
    <t>Matthew D</t>
  </si>
  <si>
    <t>Russell B.</t>
  </si>
  <si>
    <t>Patrick R.</t>
  </si>
  <si>
    <t>Brooke N.</t>
  </si>
  <si>
    <t>Leilani M.</t>
  </si>
  <si>
    <t>Jennifer A.</t>
  </si>
  <si>
    <t>Christina M.</t>
  </si>
  <si>
    <t>Said Sr.</t>
  </si>
  <si>
    <t>Madelyn C</t>
  </si>
  <si>
    <t>Eric A.</t>
  </si>
  <si>
    <t>Emiliano I.</t>
  </si>
  <si>
    <t>Stephanie W.</t>
  </si>
  <si>
    <t>Nicole J.</t>
  </si>
  <si>
    <t>Jefferson D</t>
  </si>
  <si>
    <t>Brendan D.</t>
  </si>
  <si>
    <t>Sydney L.</t>
  </si>
  <si>
    <t>Ryan M</t>
  </si>
  <si>
    <t>Anna H.</t>
  </si>
  <si>
    <t>James R.</t>
  </si>
  <si>
    <t>Eric W</t>
  </si>
  <si>
    <t>Brianna L</t>
  </si>
  <si>
    <t>Thomas J.</t>
  </si>
  <si>
    <t>Melissa L</t>
  </si>
  <si>
    <t>Anthony J.</t>
  </si>
  <si>
    <t>Andrew B</t>
  </si>
  <si>
    <t>Dara E</t>
  </si>
  <si>
    <t>Katie T.</t>
  </si>
  <si>
    <t>Bryson C.</t>
  </si>
  <si>
    <t>Steven M.</t>
  </si>
  <si>
    <t>Jenna L.</t>
  </si>
  <si>
    <t>Elenilton V. Sr.</t>
  </si>
  <si>
    <t>Samantha C</t>
  </si>
  <si>
    <t>Bethany A</t>
  </si>
  <si>
    <t>Gwen M.</t>
  </si>
  <si>
    <t>Stephen II</t>
  </si>
  <si>
    <t>Brett A</t>
  </si>
  <si>
    <t>Abigail K</t>
  </si>
  <si>
    <t>Elyse M.</t>
  </si>
  <si>
    <t>Ron N</t>
  </si>
  <si>
    <t>Robert M.</t>
  </si>
  <si>
    <t>Gamini P.</t>
  </si>
  <si>
    <t>Emily J</t>
  </si>
  <si>
    <t>Benjamin P.</t>
  </si>
  <si>
    <t>Jamie P</t>
  </si>
  <si>
    <t>Aaqib L.</t>
  </si>
  <si>
    <t>Craig A.</t>
  </si>
  <si>
    <t>Elizabeth J.</t>
  </si>
  <si>
    <t>Matthew P</t>
  </si>
  <si>
    <t>Ryan C</t>
  </si>
  <si>
    <t>George E</t>
  </si>
  <si>
    <t>Sara S</t>
  </si>
  <si>
    <t>Becky L</t>
  </si>
  <si>
    <t>Steph K.</t>
  </si>
  <si>
    <t>Kristine B.</t>
  </si>
  <si>
    <t>Taylor B</t>
  </si>
  <si>
    <t>Tammi J.</t>
  </si>
  <si>
    <t>Matthew S.</t>
  </si>
  <si>
    <t>Valeria R</t>
  </si>
  <si>
    <t>Michael P</t>
  </si>
  <si>
    <t>Brian E</t>
  </si>
  <si>
    <t>Steeve T Sr.</t>
  </si>
  <si>
    <t>Aaron T</t>
  </si>
  <si>
    <t>Jay T.</t>
  </si>
  <si>
    <t>Bret R</t>
  </si>
  <si>
    <t>Gardner L</t>
  </si>
  <si>
    <t>Kelsey A.</t>
  </si>
  <si>
    <t>Jennifer L</t>
  </si>
  <si>
    <t>Abby W.</t>
  </si>
  <si>
    <t>Matthew F</t>
  </si>
  <si>
    <t>Ryan J.</t>
  </si>
  <si>
    <t>Andrew P</t>
  </si>
  <si>
    <t>George M. V</t>
  </si>
  <si>
    <t>Jack R</t>
  </si>
  <si>
    <t>Christopher C</t>
  </si>
  <si>
    <t>Ian E.</t>
  </si>
  <si>
    <t>Hector Sr.</t>
  </si>
  <si>
    <t>Elizabeth H</t>
  </si>
  <si>
    <t>Kate L</t>
  </si>
  <si>
    <t>Timothy V</t>
  </si>
  <si>
    <t>Andrew S</t>
  </si>
  <si>
    <t>Gavin M.</t>
  </si>
  <si>
    <t>Rick E</t>
  </si>
  <si>
    <t>Andrea H.</t>
  </si>
  <si>
    <t>Anthony S</t>
  </si>
  <si>
    <t>Kiley D</t>
  </si>
  <si>
    <t>Marian M.</t>
  </si>
  <si>
    <t>Allison H</t>
  </si>
  <si>
    <t>Anders J</t>
  </si>
  <si>
    <t>Brian M.</t>
  </si>
  <si>
    <t>Brittany L.</t>
  </si>
  <si>
    <t>Cassie J.</t>
  </si>
  <si>
    <t>Peter W</t>
  </si>
  <si>
    <t>Dan M.</t>
  </si>
  <si>
    <t>Eric L.</t>
  </si>
  <si>
    <t>Les J</t>
  </si>
  <si>
    <t>Melissa Y</t>
  </si>
  <si>
    <t>Stephanie M.</t>
  </si>
  <si>
    <t>Zach S</t>
  </si>
  <si>
    <t>Jesse G.</t>
  </si>
  <si>
    <t>Megan A.</t>
  </si>
  <si>
    <t>Luke M</t>
  </si>
  <si>
    <t>Jacy D</t>
  </si>
  <si>
    <t>Simon G.</t>
  </si>
  <si>
    <t>Ainsley E.</t>
  </si>
  <si>
    <t>Erica A.</t>
  </si>
  <si>
    <t>Erin C.</t>
  </si>
  <si>
    <t>Tyler M</t>
  </si>
  <si>
    <t>Andrew B.</t>
  </si>
  <si>
    <t>Shawn P.</t>
  </si>
  <si>
    <t>Kevin D.</t>
  </si>
  <si>
    <t>Christopher A</t>
  </si>
  <si>
    <t>Kacy L.</t>
  </si>
  <si>
    <t>Benjamin H.</t>
  </si>
  <si>
    <t>Xaviour J.</t>
  </si>
  <si>
    <t>Michael T.</t>
  </si>
  <si>
    <t>Nancy M</t>
  </si>
  <si>
    <t>Erik T.</t>
  </si>
  <si>
    <t>Rod W</t>
  </si>
  <si>
    <t>Hillary L.</t>
  </si>
  <si>
    <t>Eric J</t>
  </si>
  <si>
    <t>Ashley N</t>
  </si>
  <si>
    <t>Evan D</t>
  </si>
  <si>
    <t>Martin A.</t>
  </si>
  <si>
    <t>Sarah C.</t>
  </si>
  <si>
    <t>Jason W</t>
  </si>
  <si>
    <t>Philip J.</t>
  </si>
  <si>
    <t>Bryan L</t>
  </si>
  <si>
    <t>Timothy F</t>
  </si>
  <si>
    <t>Jeanie M.</t>
  </si>
  <si>
    <t>Jason M.</t>
  </si>
  <si>
    <t>Sheera K</t>
  </si>
  <si>
    <t>Timothy G.</t>
  </si>
  <si>
    <t>Alan R</t>
  </si>
  <si>
    <t>Erik F.</t>
  </si>
  <si>
    <t>Caleb N</t>
  </si>
  <si>
    <t>Angela R</t>
  </si>
  <si>
    <t>Keith J</t>
  </si>
  <si>
    <t>Nathan A</t>
  </si>
  <si>
    <t>Elizabeth H.</t>
  </si>
  <si>
    <t>Cheryl A</t>
  </si>
  <si>
    <t>Kimberly A</t>
  </si>
  <si>
    <t>Jason A</t>
  </si>
  <si>
    <t>Chelsey C.</t>
  </si>
  <si>
    <t>Devon A.</t>
  </si>
  <si>
    <t>Joni L</t>
  </si>
  <si>
    <t>Brian L.</t>
  </si>
  <si>
    <t>Morgan M.</t>
  </si>
  <si>
    <t>Drew T.</t>
  </si>
  <si>
    <t>Austin W</t>
  </si>
  <si>
    <t>Kenneth A</t>
  </si>
  <si>
    <t>Hadley T.</t>
  </si>
  <si>
    <t>Tenielle M</t>
  </si>
  <si>
    <t>Nora P</t>
  </si>
  <si>
    <t>Alyssa K.</t>
  </si>
  <si>
    <t>Sara E.</t>
  </si>
  <si>
    <t>Andrew D.</t>
  </si>
  <si>
    <t>Joel D</t>
  </si>
  <si>
    <t>Michael J.</t>
  </si>
  <si>
    <t>Summer B.</t>
  </si>
  <si>
    <t>Jessica H.</t>
  </si>
  <si>
    <t>Elizabeth M.</t>
  </si>
  <si>
    <t>Anne Elise</t>
  </si>
  <si>
    <t>Christopher R</t>
  </si>
  <si>
    <t>Christopher D.</t>
  </si>
  <si>
    <t>Patrick D.</t>
  </si>
  <si>
    <t>Anthony D.</t>
  </si>
  <si>
    <t>Kendra A</t>
  </si>
  <si>
    <t>Caitlin O.</t>
  </si>
  <si>
    <t>Tracy M</t>
  </si>
  <si>
    <t>Dustin M.</t>
  </si>
  <si>
    <t>Taryn L</t>
  </si>
  <si>
    <t>Serena M.</t>
  </si>
  <si>
    <t>Victoria M.</t>
  </si>
  <si>
    <t>Nicholas D</t>
  </si>
  <si>
    <t>Jonathon S.</t>
  </si>
  <si>
    <t>Joshua D.</t>
  </si>
  <si>
    <t>Denise M</t>
  </si>
  <si>
    <t>Peter R.</t>
  </si>
  <si>
    <t>Johnson K</t>
  </si>
  <si>
    <t>Linnea C.</t>
  </si>
  <si>
    <t>Massimiliano A.</t>
  </si>
  <si>
    <t>James M.</t>
  </si>
  <si>
    <t>Michele V.</t>
  </si>
  <si>
    <t>Harper L</t>
  </si>
  <si>
    <t>Todd J.</t>
  </si>
  <si>
    <t>Marissa D</t>
  </si>
  <si>
    <t>Jean Luc</t>
  </si>
  <si>
    <t>Matthew T</t>
  </si>
  <si>
    <t>Rachel L.</t>
  </si>
  <si>
    <t>Gavin V.</t>
  </si>
  <si>
    <t>J P. II</t>
  </si>
  <si>
    <t>Angela M.</t>
  </si>
  <si>
    <t>Blake K.</t>
  </si>
  <si>
    <t>Brian T.</t>
  </si>
  <si>
    <t>Malcolm J.</t>
  </si>
  <si>
    <t>Margaret B.</t>
  </si>
  <si>
    <t>Tara R</t>
  </si>
  <si>
    <t>Carly E</t>
  </si>
  <si>
    <t>Brian R.</t>
  </si>
  <si>
    <t>Dawn M.</t>
  </si>
  <si>
    <t>Kam S.</t>
  </si>
  <si>
    <t>Valerie A</t>
  </si>
  <si>
    <t>Freya R</t>
  </si>
  <si>
    <t>Bradley A.</t>
  </si>
  <si>
    <t>Amber R</t>
  </si>
  <si>
    <t>Sean K</t>
  </si>
  <si>
    <t>Jeremy A</t>
  </si>
  <si>
    <t>Karolyn A</t>
  </si>
  <si>
    <t>Anita L.</t>
  </si>
  <si>
    <t>Laura E.</t>
  </si>
  <si>
    <t>Ashley E</t>
  </si>
  <si>
    <t>Dan R.</t>
  </si>
  <si>
    <t>Brett W</t>
  </si>
  <si>
    <t>Dylan J</t>
  </si>
  <si>
    <t>Brooke M.</t>
  </si>
  <si>
    <t>Ryan A</t>
  </si>
  <si>
    <t>Andres Sr.</t>
  </si>
  <si>
    <t>Amy R.</t>
  </si>
  <si>
    <t>Mike G</t>
  </si>
  <si>
    <t>Simonezitrone Sr.</t>
  </si>
  <si>
    <t>Angela M</t>
  </si>
  <si>
    <t>Erin M.</t>
  </si>
  <si>
    <t>Bobby E.</t>
  </si>
  <si>
    <t>Daniel P.</t>
  </si>
  <si>
    <t>Marie E.</t>
  </si>
  <si>
    <t>Eric D</t>
  </si>
  <si>
    <t>Haley L</t>
  </si>
  <si>
    <t>Kayla B.</t>
  </si>
  <si>
    <t>Mark D.</t>
  </si>
  <si>
    <t>Patrick J.</t>
  </si>
  <si>
    <t>Beth A</t>
  </si>
  <si>
    <t>Jason R</t>
  </si>
  <si>
    <t>Adrienne G.</t>
  </si>
  <si>
    <t>Kristen A.</t>
  </si>
  <si>
    <t>Maria I.</t>
  </si>
  <si>
    <t>Benjamina C</t>
  </si>
  <si>
    <t>Alison B</t>
  </si>
  <si>
    <t>Alexis N</t>
  </si>
  <si>
    <t>Shanda L</t>
  </si>
  <si>
    <t>Kati A</t>
  </si>
  <si>
    <t>Kelly J</t>
  </si>
  <si>
    <t>Greer D</t>
  </si>
  <si>
    <t>Eugene M</t>
  </si>
  <si>
    <t>Erin D</t>
  </si>
  <si>
    <t>Wayne I.</t>
  </si>
  <si>
    <t>Tracy L</t>
  </si>
  <si>
    <t>Megan C</t>
  </si>
  <si>
    <t>Greg D.</t>
  </si>
  <si>
    <t>Steven L.</t>
  </si>
  <si>
    <t>Mark W.</t>
  </si>
  <si>
    <t>Erika M.</t>
  </si>
  <si>
    <t>Daniel G.</t>
  </si>
  <si>
    <t>Devin C.</t>
  </si>
  <si>
    <t>Louise A</t>
  </si>
  <si>
    <t>Jessica L</t>
  </si>
  <si>
    <t>Kristina K</t>
  </si>
  <si>
    <t>Margaret O</t>
  </si>
  <si>
    <t>Craig R.</t>
  </si>
  <si>
    <t>Christopher J</t>
  </si>
  <si>
    <t>Mario Sr.</t>
  </si>
  <si>
    <t>Meghann R.</t>
  </si>
  <si>
    <t>Scott M</t>
  </si>
  <si>
    <t>Caitlin E.</t>
  </si>
  <si>
    <t>Samantha A.</t>
  </si>
  <si>
    <t>Zachary T</t>
  </si>
  <si>
    <t>Bethany N.</t>
  </si>
  <si>
    <t>Sandra H</t>
  </si>
  <si>
    <t>Kelly A.</t>
  </si>
  <si>
    <t>Jessica A.</t>
  </si>
  <si>
    <t>Monica K</t>
  </si>
  <si>
    <t>Kevin L</t>
  </si>
  <si>
    <t>Matthew A.</t>
  </si>
  <si>
    <t>Rachel E</t>
  </si>
  <si>
    <t>Gabriel D.</t>
  </si>
  <si>
    <t>Jeff T</t>
  </si>
  <si>
    <t>Neil D</t>
  </si>
  <si>
    <t>Katherine L.</t>
  </si>
  <si>
    <t>Ariel E</t>
  </si>
  <si>
    <t>Christopher P</t>
  </si>
  <si>
    <t>Molly K.</t>
  </si>
  <si>
    <t>Daniel M</t>
  </si>
  <si>
    <t>Reina H.</t>
  </si>
  <si>
    <t>Meredith L.</t>
  </si>
  <si>
    <t>Margaret E</t>
  </si>
  <si>
    <t>Mario J.</t>
  </si>
  <si>
    <t>Jenny K.</t>
  </si>
  <si>
    <t>Kimberly D</t>
  </si>
  <si>
    <t>Russell J</t>
  </si>
  <si>
    <t>Allison M.</t>
  </si>
  <si>
    <t>Miranda J</t>
  </si>
  <si>
    <t>Rebecca B.</t>
  </si>
  <si>
    <t>Rich M</t>
  </si>
  <si>
    <t>Aaron C</t>
  </si>
  <si>
    <t>Maria M</t>
  </si>
  <si>
    <t>Daven W</t>
  </si>
  <si>
    <t>Mrs.  Brianne</t>
  </si>
  <si>
    <t>Candace N</t>
  </si>
  <si>
    <t>Bruno F.</t>
  </si>
  <si>
    <t>Meaghan J</t>
  </si>
  <si>
    <t>Kristin P.</t>
  </si>
  <si>
    <t>Shannon L</t>
  </si>
  <si>
    <t>Amy B</t>
  </si>
  <si>
    <t>A Danielle</t>
  </si>
  <si>
    <t>Conrad F</t>
  </si>
  <si>
    <t>Laura P.</t>
  </si>
  <si>
    <t>William D. Jr.</t>
  </si>
  <si>
    <t>Adam S</t>
  </si>
  <si>
    <t>Emily S</t>
  </si>
  <si>
    <t>Kelly R</t>
  </si>
  <si>
    <t>Bruce A Jr.</t>
  </si>
  <si>
    <t>Cary J</t>
  </si>
  <si>
    <t>Jill M</t>
  </si>
  <si>
    <t>Michael E.</t>
  </si>
  <si>
    <t>Kathryn E</t>
  </si>
  <si>
    <t>Mark H.</t>
  </si>
  <si>
    <t>Jessie M.</t>
  </si>
  <si>
    <t>Caroline S.</t>
  </si>
  <si>
    <t>Diego J</t>
  </si>
  <si>
    <t>Enrique M Sr.</t>
  </si>
  <si>
    <t>Rosemary E.</t>
  </si>
  <si>
    <t>Jennifer R.</t>
  </si>
  <si>
    <t>Lauren E</t>
  </si>
  <si>
    <t>Ashley M.</t>
  </si>
  <si>
    <t>Alison R.</t>
  </si>
  <si>
    <t>Jeremy J</t>
  </si>
  <si>
    <t>Amy L.</t>
  </si>
  <si>
    <t>Karen L.</t>
  </si>
  <si>
    <t>Justin E</t>
  </si>
  <si>
    <t>Jessica N.</t>
  </si>
  <si>
    <t>Una M</t>
  </si>
  <si>
    <t>James A</t>
  </si>
  <si>
    <t>Pamela J.</t>
  </si>
  <si>
    <t>Colleen M</t>
  </si>
  <si>
    <t>Deedra G.</t>
  </si>
  <si>
    <t>Ann M.</t>
  </si>
  <si>
    <t>Sarah E</t>
  </si>
  <si>
    <t>Apryl J.</t>
  </si>
  <si>
    <t>Bradley D</t>
  </si>
  <si>
    <t>Amy M</t>
  </si>
  <si>
    <t>Matthew W.</t>
  </si>
  <si>
    <t>Wayne A.</t>
  </si>
  <si>
    <t>Marcos S</t>
  </si>
  <si>
    <t>Marcus B</t>
  </si>
  <si>
    <t>Thomas K.</t>
  </si>
  <si>
    <t>Chris J.</t>
  </si>
  <si>
    <t>Kate A.</t>
  </si>
  <si>
    <t>Maggie M</t>
  </si>
  <si>
    <t>Michelle L.</t>
  </si>
  <si>
    <t>Ashley K</t>
  </si>
  <si>
    <t>Ryan K.</t>
  </si>
  <si>
    <t>Matthew J</t>
  </si>
  <si>
    <t>Antonia G</t>
  </si>
  <si>
    <t>Casondra L</t>
  </si>
  <si>
    <t>Laura F</t>
  </si>
  <si>
    <t>Amelia F.</t>
  </si>
  <si>
    <t>Katie J</t>
  </si>
  <si>
    <t>Natali N</t>
  </si>
  <si>
    <t>Andee W.</t>
  </si>
  <si>
    <t>C Fred</t>
  </si>
  <si>
    <t>Patrick Sr.</t>
  </si>
  <si>
    <t>Kelly M.</t>
  </si>
  <si>
    <t>Keila L</t>
  </si>
  <si>
    <t>Zanae E</t>
  </si>
  <si>
    <t>Jason L.</t>
  </si>
  <si>
    <t>Benjamin J.</t>
  </si>
  <si>
    <t>Matthew R</t>
  </si>
  <si>
    <t>Shaista S</t>
  </si>
  <si>
    <t>Mrs.  Emily</t>
  </si>
  <si>
    <t>Julie A.</t>
  </si>
  <si>
    <t>Amanda L</t>
  </si>
  <si>
    <t>Nellie A.</t>
  </si>
  <si>
    <t>Aimee J.</t>
  </si>
  <si>
    <t>Kristin A.</t>
  </si>
  <si>
    <t>Taylor J</t>
  </si>
  <si>
    <t>Kimberly M.</t>
  </si>
  <si>
    <t>Joshua E.</t>
  </si>
  <si>
    <t>Andrew R</t>
  </si>
  <si>
    <t>Francisco J. Sr.</t>
  </si>
  <si>
    <t>Miles J.</t>
  </si>
  <si>
    <t>Jessica E.</t>
  </si>
  <si>
    <t>Caitlin B.</t>
  </si>
  <si>
    <t>Joseph W</t>
  </si>
  <si>
    <t>Leah L.</t>
  </si>
  <si>
    <t>Wayne L.</t>
  </si>
  <si>
    <t>Aharon N</t>
  </si>
  <si>
    <t>Lawrence D.</t>
  </si>
  <si>
    <t>Anna E.</t>
  </si>
  <si>
    <t>Chia J.</t>
  </si>
  <si>
    <t>Laura A</t>
  </si>
  <si>
    <t>Leah A.</t>
  </si>
  <si>
    <t>Maria A.</t>
  </si>
  <si>
    <t>Lisa M</t>
  </si>
  <si>
    <t>Steve Jr.</t>
  </si>
  <si>
    <t>Brittany A.</t>
  </si>
  <si>
    <t>Robert S</t>
  </si>
  <si>
    <t>Katlyn A.</t>
  </si>
  <si>
    <t>Morgan B.</t>
  </si>
  <si>
    <t>Silvana M.</t>
  </si>
  <si>
    <t>Nicholas T</t>
  </si>
  <si>
    <t>Antony G</t>
  </si>
  <si>
    <t>Rosemary C</t>
  </si>
  <si>
    <t>Carrie A.</t>
  </si>
  <si>
    <t>Gerardo Sr.</t>
  </si>
  <si>
    <t>Matthew R.</t>
  </si>
  <si>
    <t>Meghan E</t>
  </si>
  <si>
    <t>Lisa B</t>
  </si>
  <si>
    <t>Jane R.</t>
  </si>
  <si>
    <t>Allison M</t>
  </si>
  <si>
    <t>Sarah E.</t>
  </si>
  <si>
    <t>Philip J</t>
  </si>
  <si>
    <t>Jillian A.</t>
  </si>
  <si>
    <t>Laura D</t>
  </si>
  <si>
    <t>Megan E.</t>
  </si>
  <si>
    <t>Shannon J.</t>
  </si>
  <si>
    <t>Rachelle M</t>
  </si>
  <si>
    <t>Brandon F</t>
  </si>
  <si>
    <t>Danielle N</t>
  </si>
  <si>
    <t>Heather C</t>
  </si>
  <si>
    <t>Thomas J</t>
  </si>
  <si>
    <t>Annabelle M</t>
  </si>
  <si>
    <t>Daniel T.</t>
  </si>
  <si>
    <t>Jasmine P.</t>
  </si>
  <si>
    <t>Tristan D.</t>
  </si>
  <si>
    <t>Theresa M.</t>
  </si>
  <si>
    <t>Daniel J</t>
  </si>
  <si>
    <t>Courtney M.</t>
  </si>
  <si>
    <t>Jose A.</t>
  </si>
  <si>
    <t>Jonathon M.</t>
  </si>
  <si>
    <t>Stephanie A</t>
  </si>
  <si>
    <t>Ryan M.</t>
  </si>
  <si>
    <t>Amanda N.</t>
  </si>
  <si>
    <t>Teresa P.</t>
  </si>
  <si>
    <t>Anna E</t>
  </si>
  <si>
    <t>Tania K.</t>
  </si>
  <si>
    <t>Valery L</t>
  </si>
  <si>
    <t>Joanna G.</t>
  </si>
  <si>
    <t>Stefanie F.</t>
  </si>
  <si>
    <t>Liza J.</t>
  </si>
  <si>
    <t>Ian M.</t>
  </si>
  <si>
    <t>Claudia L.</t>
  </si>
  <si>
    <t>Jessica M</t>
  </si>
  <si>
    <t>Billy Jr.</t>
  </si>
  <si>
    <t>Bridget K.</t>
  </si>
  <si>
    <t>Abby A.</t>
  </si>
  <si>
    <t>Joshua P</t>
  </si>
  <si>
    <t>Erin C</t>
  </si>
  <si>
    <t>Joseph M</t>
  </si>
  <si>
    <t>Stephen J.</t>
  </si>
  <si>
    <t>Jamie L.</t>
  </si>
  <si>
    <t>Rebecca J</t>
  </si>
  <si>
    <t>Austin T.</t>
  </si>
  <si>
    <t>Jamie T</t>
  </si>
  <si>
    <t>Matthew T.</t>
  </si>
  <si>
    <t>Brenn E.</t>
  </si>
  <si>
    <t>Thomas A.</t>
  </si>
  <si>
    <t>Kevin J</t>
  </si>
  <si>
    <t>William H. III</t>
  </si>
  <si>
    <t>Karen L</t>
  </si>
  <si>
    <t>Lynn M.</t>
  </si>
  <si>
    <t>Jennifer D</t>
  </si>
  <si>
    <t>Devon R.</t>
  </si>
  <si>
    <t>John P.</t>
  </si>
  <si>
    <t>Daniel P</t>
  </si>
  <si>
    <t>Lisa K.</t>
  </si>
  <si>
    <t>Paul A</t>
  </si>
  <si>
    <t>Milah B</t>
  </si>
  <si>
    <t>Annette M.</t>
  </si>
  <si>
    <t>Tess A.</t>
  </si>
  <si>
    <t>William G.</t>
  </si>
  <si>
    <t>Stephanie D</t>
  </si>
  <si>
    <t>Sara M.</t>
  </si>
  <si>
    <t>Scott A.</t>
  </si>
  <si>
    <t>Brian A.</t>
  </si>
  <si>
    <t>Kaitlin R.</t>
  </si>
  <si>
    <t>Kelli M</t>
  </si>
  <si>
    <t>Sheridan H</t>
  </si>
  <si>
    <t>Sarah M.</t>
  </si>
  <si>
    <t>Laura J</t>
  </si>
  <si>
    <t>Myra L</t>
  </si>
  <si>
    <t>Melissa M.</t>
  </si>
  <si>
    <t>Eleanor F.</t>
  </si>
  <si>
    <t>Robert G.</t>
  </si>
  <si>
    <t>Thomas C.</t>
  </si>
  <si>
    <t>Matthew J.</t>
  </si>
  <si>
    <t>Mallory D.</t>
  </si>
  <si>
    <t>Thomas B.</t>
  </si>
  <si>
    <t>Rachelle L</t>
  </si>
  <si>
    <t>Gregory A</t>
  </si>
  <si>
    <t>Lucie J.</t>
  </si>
  <si>
    <t>Elizabeth S.</t>
  </si>
  <si>
    <t>Carma S</t>
  </si>
  <si>
    <t>Tom L.</t>
  </si>
  <si>
    <t>Christopher M.</t>
  </si>
  <si>
    <t>Emily E</t>
  </si>
  <si>
    <t>Jose Antonio Sr.</t>
  </si>
  <si>
    <t>Dan T.</t>
  </si>
  <si>
    <t>Liisa A.</t>
  </si>
  <si>
    <t>Kathryn E.</t>
  </si>
  <si>
    <t>Nicole R.</t>
  </si>
  <si>
    <t>David W</t>
  </si>
  <si>
    <t>Sam L.</t>
  </si>
  <si>
    <t>Haley R.</t>
  </si>
  <si>
    <t>Andrew W</t>
  </si>
  <si>
    <t>Mark G</t>
  </si>
  <si>
    <t>Kasey E.</t>
  </si>
  <si>
    <t>Kristin M</t>
  </si>
  <si>
    <t>Mary-Lynn B.</t>
  </si>
  <si>
    <t>Jamie A</t>
  </si>
  <si>
    <t>Jeffrey A.</t>
  </si>
  <si>
    <t>Marc C.</t>
  </si>
  <si>
    <t>Mark S</t>
  </si>
  <si>
    <t>Rachelle R</t>
  </si>
  <si>
    <t>Brenda J</t>
  </si>
  <si>
    <t>Kaitlin M</t>
  </si>
  <si>
    <t>William R.</t>
  </si>
  <si>
    <t>Mrs.  Daniela</t>
  </si>
  <si>
    <t>Deirdre A</t>
  </si>
  <si>
    <t>Alex F</t>
  </si>
  <si>
    <t>Johannes Fiskerstand</t>
  </si>
  <si>
    <t>Jon M</t>
  </si>
  <si>
    <t>Megan C.</t>
  </si>
  <si>
    <t>Doron P</t>
  </si>
  <si>
    <t>Kelsey J.</t>
  </si>
  <si>
    <t>Stephen A.</t>
  </si>
  <si>
    <t>Katie C</t>
  </si>
  <si>
    <t>Melissa K</t>
  </si>
  <si>
    <t>Juan Carlos</t>
  </si>
  <si>
    <t>John III</t>
  </si>
  <si>
    <t>Sarah M</t>
  </si>
  <si>
    <t>Kristin C</t>
  </si>
  <si>
    <t>Casey M.</t>
  </si>
  <si>
    <t>Samuel K.</t>
  </si>
  <si>
    <t>Erynn J.</t>
  </si>
  <si>
    <t>Rachel M</t>
  </si>
  <si>
    <t>Claire M</t>
  </si>
  <si>
    <t>Maria S.</t>
  </si>
  <si>
    <t>Katherine E</t>
  </si>
  <si>
    <t>Sarah K.</t>
  </si>
  <si>
    <t>Thomas S</t>
  </si>
  <si>
    <t>Martha Patricia</t>
  </si>
  <si>
    <t>Jennifer V.</t>
  </si>
  <si>
    <t>Michael W.</t>
  </si>
  <si>
    <t>Eddie C</t>
  </si>
  <si>
    <t>Maxime M</t>
  </si>
  <si>
    <t>Mark D</t>
  </si>
  <si>
    <t>Justin M</t>
  </si>
  <si>
    <t>Svetlana V.</t>
  </si>
  <si>
    <t>Jana L</t>
  </si>
  <si>
    <t>Torrey C III</t>
  </si>
  <si>
    <t>Jennifer D.</t>
  </si>
  <si>
    <t>Lana J</t>
  </si>
  <si>
    <t>Rebecca E</t>
  </si>
  <si>
    <t>Katie M.</t>
  </si>
  <si>
    <t>Elizabeth A.</t>
  </si>
  <si>
    <t>Annie J.</t>
  </si>
  <si>
    <t>Amy T</t>
  </si>
  <si>
    <t>Katarina D</t>
  </si>
  <si>
    <t>B.j.</t>
  </si>
  <si>
    <t>Neil K.</t>
  </si>
  <si>
    <t>Anne Hunter</t>
  </si>
  <si>
    <t>Carl R</t>
  </si>
  <si>
    <t>Daniel G</t>
  </si>
  <si>
    <t>Sean R</t>
  </si>
  <si>
    <t>Sara A.</t>
  </si>
  <si>
    <t>Gretchen K.</t>
  </si>
  <si>
    <t>Dustin J</t>
  </si>
  <si>
    <t>Daniel V.</t>
  </si>
  <si>
    <t>Kerry A.</t>
  </si>
  <si>
    <t>Christopher R.</t>
  </si>
  <si>
    <t>Elizabeth A</t>
  </si>
  <si>
    <t>Jonathan P</t>
  </si>
  <si>
    <t>Jonathan E.</t>
  </si>
  <si>
    <t>Mark A</t>
  </si>
  <si>
    <t>Stan J</t>
  </si>
  <si>
    <t>Jessica L.</t>
  </si>
  <si>
    <t>Kelly C</t>
  </si>
  <si>
    <t>James V</t>
  </si>
  <si>
    <t>Amy C</t>
  </si>
  <si>
    <t>Victoria U</t>
  </si>
  <si>
    <t>Amelia B</t>
  </si>
  <si>
    <t>Jackie J</t>
  </si>
  <si>
    <t>Cindy G.</t>
  </si>
  <si>
    <t>Patrick J</t>
  </si>
  <si>
    <t>Bean K.</t>
  </si>
  <si>
    <t>Jesse J</t>
  </si>
  <si>
    <t>Lindsey M</t>
  </si>
  <si>
    <t>Marguerite K.</t>
  </si>
  <si>
    <t>Colleen L.</t>
  </si>
  <si>
    <t>Charlie A</t>
  </si>
  <si>
    <t>Lauren C</t>
  </si>
  <si>
    <t>Erik R</t>
  </si>
  <si>
    <t>Thomas A</t>
  </si>
  <si>
    <t>Kerry L</t>
  </si>
  <si>
    <t>Justin P</t>
  </si>
  <si>
    <t>Hannah E.</t>
  </si>
  <si>
    <t>Joseph P</t>
  </si>
  <si>
    <t>Gina M</t>
  </si>
  <si>
    <t>Shantel C.</t>
  </si>
  <si>
    <t>Jessica R</t>
  </si>
  <si>
    <t>Jessica F.</t>
  </si>
  <si>
    <t>Kelly A</t>
  </si>
  <si>
    <t>Brooke E</t>
  </si>
  <si>
    <t>Katelyn E.</t>
  </si>
  <si>
    <t>Pamela W</t>
  </si>
  <si>
    <t>Lindsey M.</t>
  </si>
  <si>
    <t>Lindsay M</t>
  </si>
  <si>
    <t>Samuel H.</t>
  </si>
  <si>
    <t>Estuardo F</t>
  </si>
  <si>
    <t>Sharon E.</t>
  </si>
  <si>
    <t>Jacob W√¶ver</t>
  </si>
  <si>
    <t>Brooke S.</t>
  </si>
  <si>
    <t>Kaye A.</t>
  </si>
  <si>
    <t>Daniel C.</t>
  </si>
  <si>
    <t>Laurie A</t>
  </si>
  <si>
    <t>John S.</t>
  </si>
  <si>
    <t>Ashley N.</t>
  </si>
  <si>
    <t>Nelly S</t>
  </si>
  <si>
    <t>Meredith S</t>
  </si>
  <si>
    <t>Katherine A</t>
  </si>
  <si>
    <t>Kate L.</t>
  </si>
  <si>
    <t>Heather L</t>
  </si>
  <si>
    <t>Peter B.</t>
  </si>
  <si>
    <t>Adam C</t>
  </si>
  <si>
    <t>Steven J</t>
  </si>
  <si>
    <t>Jessica P.</t>
  </si>
  <si>
    <t>Arturo H.</t>
  </si>
  <si>
    <t>Shaun R</t>
  </si>
  <si>
    <t>Shawn E</t>
  </si>
  <si>
    <t>Johann A</t>
  </si>
  <si>
    <t>Robin M.</t>
  </si>
  <si>
    <t>Kyle K</t>
  </si>
  <si>
    <t>Michael A.</t>
  </si>
  <si>
    <t>Byron A</t>
  </si>
  <si>
    <t>Carine A</t>
  </si>
  <si>
    <t>Lindsay A.</t>
  </si>
  <si>
    <t>Justin R</t>
  </si>
  <si>
    <t>Ayako N.</t>
  </si>
  <si>
    <t>Stephen M</t>
  </si>
  <si>
    <t>Annemarie A</t>
  </si>
  <si>
    <t>Ashley R</t>
  </si>
  <si>
    <t>Leslie A</t>
  </si>
  <si>
    <t>Zeke M.</t>
  </si>
  <si>
    <t>Millicent M</t>
  </si>
  <si>
    <t>Kimberly K</t>
  </si>
  <si>
    <t>Justin C</t>
  </si>
  <si>
    <t>Tristan P.</t>
  </si>
  <si>
    <t>Traci A</t>
  </si>
  <si>
    <t>Logan M</t>
  </si>
  <si>
    <t>Tiffany A</t>
  </si>
  <si>
    <t>Misti C</t>
  </si>
  <si>
    <t>Angela J</t>
  </si>
  <si>
    <t>Jonathan D.</t>
  </si>
  <si>
    <t>Adrian R.</t>
  </si>
  <si>
    <t>Jason A.</t>
  </si>
  <si>
    <t>Cameron M.</t>
  </si>
  <si>
    <t>Claudia A.</t>
  </si>
  <si>
    <t>Nicole M.</t>
  </si>
  <si>
    <t>Jackie K.</t>
  </si>
  <si>
    <t>Tyler C</t>
  </si>
  <si>
    <t>Lauren A</t>
  </si>
  <si>
    <t>Mason D.</t>
  </si>
  <si>
    <t>Alison L.</t>
  </si>
  <si>
    <t>Karen A.</t>
  </si>
  <si>
    <t>Thomas R. Jr.</t>
  </si>
  <si>
    <t>Ari L.</t>
  </si>
  <si>
    <t>Peter W. Sr.</t>
  </si>
  <si>
    <t>Catherine A</t>
  </si>
  <si>
    <t>Janel N.</t>
  </si>
  <si>
    <t>Yann Kai</t>
  </si>
  <si>
    <t>Zachary R.</t>
  </si>
  <si>
    <t>Nicholas R.</t>
  </si>
  <si>
    <t>Michael D</t>
  </si>
  <si>
    <t>Ross P</t>
  </si>
  <si>
    <t>Barry P.</t>
  </si>
  <si>
    <t>Jerry D.</t>
  </si>
  <si>
    <t>Alex M</t>
  </si>
  <si>
    <t>Samuel L</t>
  </si>
  <si>
    <t>Spencer A.</t>
  </si>
  <si>
    <t>Madeline E.</t>
  </si>
  <si>
    <t>Maria Isabel</t>
  </si>
  <si>
    <t>Arthur M.</t>
  </si>
  <si>
    <t>Joseph R.</t>
  </si>
  <si>
    <t>Angela R.</t>
  </si>
  <si>
    <t>Kalvin J.</t>
  </si>
  <si>
    <t>Barbara G.</t>
  </si>
  <si>
    <t>Sunny S</t>
  </si>
  <si>
    <t>Scott M.</t>
  </si>
  <si>
    <t>Marisa A</t>
  </si>
  <si>
    <t>Amy L</t>
  </si>
  <si>
    <t>Jenna M</t>
  </si>
  <si>
    <t>Lindsey A.</t>
  </si>
  <si>
    <t>Jennifer A</t>
  </si>
  <si>
    <t>Leif S.</t>
  </si>
  <si>
    <t>Kara Lynne</t>
  </si>
  <si>
    <t>Drew L.</t>
  </si>
  <si>
    <t>Alexander G</t>
  </si>
  <si>
    <t>Andrea K.</t>
  </si>
  <si>
    <t>Alden W</t>
  </si>
  <si>
    <t>Suzanne M</t>
  </si>
  <si>
    <t>Heidi Z.</t>
  </si>
  <si>
    <t>Nicholas G</t>
  </si>
  <si>
    <t>Vasilis S</t>
  </si>
  <si>
    <t>Colleen C.</t>
  </si>
  <si>
    <t>Nicholas C.</t>
  </si>
  <si>
    <t>Kelly K</t>
  </si>
  <si>
    <t>Patricio Sr.</t>
  </si>
  <si>
    <t>Robert B</t>
  </si>
  <si>
    <t>Benjamin M</t>
  </si>
  <si>
    <t>Eric R.</t>
  </si>
  <si>
    <t>Bob R</t>
  </si>
  <si>
    <t>Stephanie J.</t>
  </si>
  <si>
    <t>Emma L.</t>
  </si>
  <si>
    <t>Owen R</t>
  </si>
  <si>
    <t>Annie E</t>
  </si>
  <si>
    <t>Noel K.</t>
  </si>
  <si>
    <t>Pamela L</t>
  </si>
  <si>
    <t>Andrew W.</t>
  </si>
  <si>
    <t>Monica M.</t>
  </si>
  <si>
    <t>Katarina K.</t>
  </si>
  <si>
    <t>Stacey L.</t>
  </si>
  <si>
    <t>James C.</t>
  </si>
  <si>
    <t>Holly J</t>
  </si>
  <si>
    <t>Tricity M</t>
  </si>
  <si>
    <t>Sarah A</t>
  </si>
  <si>
    <t>Lisa M.</t>
  </si>
  <si>
    <t>Tracy A.</t>
  </si>
  <si>
    <t>Kelly H.</t>
  </si>
  <si>
    <t>Lindsay M.</t>
  </si>
  <si>
    <t>Austen G</t>
  </si>
  <si>
    <t>Tory J.</t>
  </si>
  <si>
    <t>Robert J.</t>
  </si>
  <si>
    <t>Sarah P.</t>
  </si>
  <si>
    <t>Richard J</t>
  </si>
  <si>
    <t>Jacqueline N.</t>
  </si>
  <si>
    <t>Samantha R.</t>
  </si>
  <si>
    <t>John P</t>
  </si>
  <si>
    <t>Kelli N</t>
  </si>
  <si>
    <t>Grant A</t>
  </si>
  <si>
    <t>Jonathan C</t>
  </si>
  <si>
    <t>Rachael M.</t>
  </si>
  <si>
    <t>Kyle M</t>
  </si>
  <si>
    <t>Mrs.  Christie</t>
  </si>
  <si>
    <t>David A.</t>
  </si>
  <si>
    <t>Logan B.</t>
  </si>
  <si>
    <t>Stephanie L.</t>
  </si>
  <si>
    <t>Angela H</t>
  </si>
  <si>
    <t>Britt K</t>
  </si>
  <si>
    <t>Joyce R.</t>
  </si>
  <si>
    <t>Michaela L</t>
  </si>
  <si>
    <t>Daniel J.</t>
  </si>
  <si>
    <t>Matthew M</t>
  </si>
  <si>
    <t>Nadine A.</t>
  </si>
  <si>
    <t>Peter J. Jr.</t>
  </si>
  <si>
    <t>Douglas W</t>
  </si>
  <si>
    <t>Brandon S.</t>
  </si>
  <si>
    <t>Sean P</t>
  </si>
  <si>
    <t>John I. Jr.</t>
  </si>
  <si>
    <t>Shannon L.</t>
  </si>
  <si>
    <t>Kaitlin M.</t>
  </si>
  <si>
    <t>Daniel C</t>
  </si>
  <si>
    <t>Tracey L.</t>
  </si>
  <si>
    <t>Timothy P.</t>
  </si>
  <si>
    <t>Hugo M</t>
  </si>
  <si>
    <t>Daniel J. Jr.</t>
  </si>
  <si>
    <t>Austin D</t>
  </si>
  <si>
    <t>Becky G.</t>
  </si>
  <si>
    <t>Allison A</t>
  </si>
  <si>
    <t>Patricia A</t>
  </si>
  <si>
    <t>Thomas IV</t>
  </si>
  <si>
    <t>Bradley E</t>
  </si>
  <si>
    <t>Ruby J</t>
  </si>
  <si>
    <t>Robert A.</t>
  </si>
  <si>
    <t>Yemane Adhane</t>
  </si>
  <si>
    <t>Jesse A.</t>
  </si>
  <si>
    <t>Patrick M.</t>
  </si>
  <si>
    <t>Daniell L</t>
  </si>
  <si>
    <t>Elizabeth L</t>
  </si>
  <si>
    <t>Stephanie C.</t>
  </si>
  <si>
    <t>Mary K.</t>
  </si>
  <si>
    <t>Samuel M.</t>
  </si>
  <si>
    <t>Tom J.</t>
  </si>
  <si>
    <t>Dougie J</t>
  </si>
  <si>
    <t>Jeremiah H</t>
  </si>
  <si>
    <t>Ashley J.</t>
  </si>
  <si>
    <t>Turner J.</t>
  </si>
  <si>
    <t>Katherine H.</t>
  </si>
  <si>
    <t>Alison W.</t>
  </si>
  <si>
    <t>Tammara C</t>
  </si>
  <si>
    <t>Laura M.</t>
  </si>
  <si>
    <t>Melissa D.</t>
  </si>
  <si>
    <t>Dan C. Jr.</t>
  </si>
  <si>
    <t>Wesley C.</t>
  </si>
  <si>
    <t>Margaret P.</t>
  </si>
  <si>
    <t>Tiffany K</t>
  </si>
  <si>
    <t>David M.</t>
  </si>
  <si>
    <t>Christine E</t>
  </si>
  <si>
    <t>Lorcan A.</t>
  </si>
  <si>
    <t>Paul M.</t>
  </si>
  <si>
    <t>Brenda M.</t>
  </si>
  <si>
    <t>Jeff H</t>
  </si>
  <si>
    <t>Aleah K</t>
  </si>
  <si>
    <t>Amanda R</t>
  </si>
  <si>
    <t>Murray W.</t>
  </si>
  <si>
    <t>Meghan P.</t>
  </si>
  <si>
    <t>Michael P.</t>
  </si>
  <si>
    <t>Russell M</t>
  </si>
  <si>
    <t>Brock J</t>
  </si>
  <si>
    <t>Stephen F.</t>
  </si>
  <si>
    <t>Lauren M</t>
  </si>
  <si>
    <t>Leah C.</t>
  </si>
  <si>
    <t>Peter T II</t>
  </si>
  <si>
    <t>Kindsey P.</t>
  </si>
  <si>
    <t>Thomas G.</t>
  </si>
  <si>
    <t>Kyle S</t>
  </si>
  <si>
    <t>Alexander J.</t>
  </si>
  <si>
    <t>Dustin L</t>
  </si>
  <si>
    <t>Laurie B</t>
  </si>
  <si>
    <t>Rachel B.</t>
  </si>
  <si>
    <t>Lindsay E.</t>
  </si>
  <si>
    <t>Kathleen M.</t>
  </si>
  <si>
    <t>Carolyn R</t>
  </si>
  <si>
    <t>Holly A</t>
  </si>
  <si>
    <t>Mrs.  Cynthia</t>
  </si>
  <si>
    <t>Christopher L.</t>
  </si>
  <si>
    <t>Christopher P.</t>
  </si>
  <si>
    <t>Christopher W</t>
  </si>
  <si>
    <t>Norman H.</t>
  </si>
  <si>
    <t>Tatyana K</t>
  </si>
  <si>
    <t>Tara D.</t>
  </si>
  <si>
    <t>Rasim M</t>
  </si>
  <si>
    <t>Adriana S</t>
  </si>
  <si>
    <t>Kristen M</t>
  </si>
  <si>
    <t>Michael J</t>
  </si>
  <si>
    <t>Amanda C.</t>
  </si>
  <si>
    <t>Erica J</t>
  </si>
  <si>
    <t>Chance B</t>
  </si>
  <si>
    <t>Kelsey M</t>
  </si>
  <si>
    <t>Nicholas E.</t>
  </si>
  <si>
    <t>Chuck W. Jr.</t>
  </si>
  <si>
    <t>Louis C.</t>
  </si>
  <si>
    <t>Ildiko M.</t>
  </si>
  <si>
    <t>Melinda E.</t>
  </si>
  <si>
    <t>Ashley M</t>
  </si>
  <si>
    <t>Sean P.</t>
  </si>
  <si>
    <t>Emily G</t>
  </si>
  <si>
    <t>Paula C.</t>
  </si>
  <si>
    <t>Kirsten N.</t>
  </si>
  <si>
    <t>Laura T.</t>
  </si>
  <si>
    <t>Jennifer L.</t>
  </si>
  <si>
    <t>Jeremy M</t>
  </si>
  <si>
    <t>Megan L.</t>
  </si>
  <si>
    <t>Benjamin L</t>
  </si>
  <si>
    <t>Rob G</t>
  </si>
  <si>
    <t>Stefanie A</t>
  </si>
  <si>
    <t>Caroline F.</t>
  </si>
  <si>
    <t>Julia J.</t>
  </si>
  <si>
    <t>Trevor N.</t>
  </si>
  <si>
    <t>Allison R.</t>
  </si>
  <si>
    <t>Janae N.</t>
  </si>
  <si>
    <t>Nicole F</t>
  </si>
  <si>
    <t>Krista L</t>
  </si>
  <si>
    <t>Benjamin W.</t>
  </si>
  <si>
    <t>Julia M</t>
  </si>
  <si>
    <t>Shamus M.</t>
  </si>
  <si>
    <t>Mary Beth</t>
  </si>
  <si>
    <t>Paige P</t>
  </si>
  <si>
    <t>Carissa A</t>
  </si>
  <si>
    <t>Kristin R.</t>
  </si>
  <si>
    <t>Hilary K.</t>
  </si>
  <si>
    <t>Carlos I</t>
  </si>
  <si>
    <t>Sarah S</t>
  </si>
  <si>
    <t>Shauna R.</t>
  </si>
  <si>
    <t>Danya A.</t>
  </si>
  <si>
    <t>Jesus Sr.</t>
  </si>
  <si>
    <t>Catherine C.</t>
  </si>
  <si>
    <t>Nathan J</t>
  </si>
  <si>
    <t>Charlie T.</t>
  </si>
  <si>
    <t>Russell N.</t>
  </si>
  <si>
    <t>Scott R.</t>
  </si>
  <si>
    <t>Jose Francisco Sr.</t>
  </si>
  <si>
    <t>Paul J</t>
  </si>
  <si>
    <t>Edward J.</t>
  </si>
  <si>
    <t>Patrick A.</t>
  </si>
  <si>
    <t>Geraint H</t>
  </si>
  <si>
    <t>Zachary A</t>
  </si>
  <si>
    <t>Brian W.</t>
  </si>
  <si>
    <t>Ellen L.</t>
  </si>
  <si>
    <t>Grace H</t>
  </si>
  <si>
    <t>Caitie J.</t>
  </si>
  <si>
    <t>Ian T</t>
  </si>
  <si>
    <t>Aaron R</t>
  </si>
  <si>
    <t>Caitlin H.</t>
  </si>
  <si>
    <t>Harald E.</t>
  </si>
  <si>
    <t>Siobhan A.</t>
  </si>
  <si>
    <t>Andrea J.</t>
  </si>
  <si>
    <t>Rachel A.</t>
  </si>
  <si>
    <t>Chris C.</t>
  </si>
  <si>
    <t>Erik C.</t>
  </si>
  <si>
    <t>Shawn C</t>
  </si>
  <si>
    <t>Vajin L.</t>
  </si>
  <si>
    <t>John K. Jr.</t>
  </si>
  <si>
    <t>Kevin J.</t>
  </si>
  <si>
    <t>Kirby W.</t>
  </si>
  <si>
    <t>J A</t>
  </si>
  <si>
    <t>Dustin G.</t>
  </si>
  <si>
    <t>Anthony G</t>
  </si>
  <si>
    <t>Eric N</t>
  </si>
  <si>
    <t>Patrick H.</t>
  </si>
  <si>
    <t>Deborah L.</t>
  </si>
  <si>
    <t>Andrea K</t>
  </si>
  <si>
    <t>Brandon J</t>
  </si>
  <si>
    <t>Nina Wavik Sr.</t>
  </si>
  <si>
    <t>Trent A</t>
  </si>
  <si>
    <t>Jennifer E</t>
  </si>
  <si>
    <t>Tiffany A.</t>
  </si>
  <si>
    <t>Rebecca M.</t>
  </si>
  <si>
    <t>Gregory S</t>
  </si>
  <si>
    <t>Alexandra S</t>
  </si>
  <si>
    <t>Amy K.</t>
  </si>
  <si>
    <t>Christopher S.</t>
  </si>
  <si>
    <t>William R</t>
  </si>
  <si>
    <t>Eric S</t>
  </si>
  <si>
    <t>Martha L.</t>
  </si>
  <si>
    <t>Ryan C.</t>
  </si>
  <si>
    <t>Jeffrey M</t>
  </si>
  <si>
    <t>Christi A.</t>
  </si>
  <si>
    <t>Sandra K.</t>
  </si>
  <si>
    <t>Julia R</t>
  </si>
  <si>
    <t>Sean Henry</t>
  </si>
  <si>
    <t>Abby L.</t>
  </si>
  <si>
    <t>Alvaro Sr.</t>
  </si>
  <si>
    <t>Mark P.</t>
  </si>
  <si>
    <t>Mario Jr.</t>
  </si>
  <si>
    <t>Alan F</t>
  </si>
  <si>
    <t>Jacob J</t>
  </si>
  <si>
    <t>Mary Evan</t>
  </si>
  <si>
    <t>Justin K.</t>
  </si>
  <si>
    <t>Evelyn L</t>
  </si>
  <si>
    <t>Matthew S</t>
  </si>
  <si>
    <t>John T</t>
  </si>
  <si>
    <t>Candice M</t>
  </si>
  <si>
    <t>Theodore A.</t>
  </si>
  <si>
    <t>Meghan K</t>
  </si>
  <si>
    <t>Susan E</t>
  </si>
  <si>
    <t>Evan P</t>
  </si>
  <si>
    <t>Aaron K</t>
  </si>
  <si>
    <t>weight status</t>
  </si>
  <si>
    <t>diabetes status</t>
  </si>
  <si>
    <t>date of birth</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</si>
  <si>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</si>
  <si>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</si>
  <si>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</si>
  <si>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</si>
  <si>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</si>
  <si>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</si>
  <si>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</si>
  <si>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</si>
  <si>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</si>
  <si>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</si>
  <si>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</si>
  <si>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</si>
  <si>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</si>
  <si>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</si>
  <si>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</si>
  <si>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</si>
  <si>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</si>
  <si>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</si>
  <si>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</si>
  <si>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</si>
  <si>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</si>
  <si>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</si>
  <si>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</si>
  <si>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</si>
  <si>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</si>
  <si>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</si>
  <si>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</si>
  <si>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</si>
  <si>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</si>
  <si>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</si>
  <si>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</si>
  <si>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</si>
  <si>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</si>
  <si>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</si>
  <si>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</si>
  <si>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</si>
  <si>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</si>
  <si>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</si>
  <si>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</si>
  <si>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</si>
  <si>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</si>
  <si>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</si>
  <si>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</si>
  <si>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</si>
  <si>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</si>
  <si>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</si>
  <si>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</si>
  <si>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</si>
  <si>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</si>
  <si>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</si>
  <si>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</si>
  <si>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</si>
  <si>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</si>
  <si>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</si>
  <si>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</si>
  <si>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</si>
  <si>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</si>
  <si>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</si>
  <si>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</si>
  <si>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</si>
  <si>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</si>
  <si>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</si>
  <si>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</si>
  <si>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</si>
  <si>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</si>
  <si>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</si>
  <si>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</si>
  <si>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</si>
  <si>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Turner</t>
  </si>
  <si>
    <t>Rangel</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</si>
  <si>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</si>
  <si>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</si>
  <si>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</si>
  <si>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</si>
  <si>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</si>
  <si>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</si>
  <si>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</si>
  <si>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</si>
  <si>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</si>
  <si>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</si>
  <si>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</si>
  <si>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</si>
  <si>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</si>
  <si>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</si>
  <si>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</si>
  <si>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</si>
  <si>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</si>
  <si>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</si>
  <si>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</si>
  <si>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</si>
  <si>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</si>
  <si>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</si>
  <si>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</si>
  <si>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</si>
  <si>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</si>
  <si>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</si>
  <si>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</si>
  <si>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</si>
  <si>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</si>
  <si>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</si>
  <si>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</si>
  <si>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</si>
  <si>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</si>
  <si>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</si>
  <si>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</si>
  <si>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</si>
  <si>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</si>
  <si>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</si>
  <si>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</si>
  <si>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</si>
  <si>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</si>
  <si>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</si>
  <si>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</si>
  <si>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</si>
  <si>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</si>
  <si>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</si>
  <si>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</si>
  <si>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</si>
  <si>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</si>
  <si>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</si>
  <si>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</si>
  <si>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</si>
  <si>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</si>
  <si>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</si>
  <si>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</si>
  <si>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</si>
  <si>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</si>
  <si>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</si>
  <si>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</si>
  <si>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</si>
  <si>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</si>
  <si>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</si>
  <si>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</si>
  <si>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</si>
  <si>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</si>
  <si>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</si>
  <si>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</si>
  <si>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</si>
  <si>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</si>
  <si>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</si>
  <si>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</si>
  <si>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</si>
  <si>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</si>
  <si>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</si>
  <si>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</si>
  <si>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</si>
  <si>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</si>
  <si>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</si>
  <si>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</si>
  <si>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</si>
  <si>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</si>
  <si>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</si>
  <si>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</si>
  <si>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</si>
  <si>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</si>
  <si>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</si>
  <si>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</si>
  <si>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</si>
  <si>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</si>
  <si>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</si>
  <si>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</si>
  <si>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</si>
  <si>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</si>
  <si>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</si>
  <si>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</si>
  <si>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</si>
  <si>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</si>
  <si>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</si>
  <si>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</si>
  <si>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</si>
  <si>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</si>
  <si>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</si>
  <si>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</si>
  <si>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</si>
  <si>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</si>
  <si>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</si>
  <si>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</si>
  <si>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</si>
  <si>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</si>
  <si>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</si>
  <si>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</si>
  <si>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</si>
  <si>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</si>
  <si>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</si>
  <si>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</si>
  <si>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</si>
  <si>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</si>
  <si>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</si>
  <si>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</si>
  <si>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</si>
  <si>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</si>
  <si>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</si>
  <si>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</si>
  <si>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</si>
  <si>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</si>
  <si>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</si>
  <si>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</si>
  <si>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</si>
  <si>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</si>
  <si>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</si>
  <si>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</si>
  <si>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</si>
  <si>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</si>
  <si>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</si>
  <si>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</si>
  <si>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</si>
  <si>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</si>
  <si>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</si>
  <si>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</si>
  <si>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</si>
  <si>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</si>
  <si>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</si>
  <si>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</si>
  <si>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</si>
  <si>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</si>
  <si>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</si>
  <si>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</si>
  <si>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</si>
  <si>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</si>
  <si>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</si>
  <si>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</si>
  <si>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</si>
  <si>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</si>
  <si>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</si>
  <si>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</si>
  <si>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</si>
  <si>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</si>
  <si>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</si>
  <si>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</si>
  <si>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</si>
  <si>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</si>
  <si>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</si>
  <si>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</si>
  <si>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</si>
  <si>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</si>
  <si>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</si>
  <si>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</si>
  <si>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</si>
  <si>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</si>
  <si>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</si>
  <si>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</si>
  <si>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</si>
  <si>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</si>
  <si>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</si>
  <si>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</si>
  <si>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</si>
  <si>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</si>
  <si>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</si>
  <si>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</si>
  <si>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</si>
  <si>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</si>
  <si>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</si>
  <si>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</si>
  <si>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</si>
  <si>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</si>
  <si>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</si>
  <si>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</si>
  <si>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</si>
  <si>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</si>
  <si>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</si>
  <si>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</si>
  <si>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</si>
  <si>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</si>
  <si>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</si>
  <si>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</si>
  <si>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</si>
  <si>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</si>
  <si>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</si>
  <si>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</si>
  <si>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</si>
  <si>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</si>
  <si>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</si>
  <si>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</si>
  <si>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</si>
  <si>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</si>
  <si>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</si>
  <si>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</si>
  <si>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</si>
  <si>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</si>
  <si>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</si>
  <si>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</si>
  <si>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</si>
  <si>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</si>
  <si>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</si>
  <si>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</si>
  <si>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</si>
  <si>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</si>
  <si>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</si>
  <si>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</si>
  <si>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</si>
  <si>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</si>
  <si>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</si>
  <si>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</si>
  <si>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</si>
  <si>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</si>
  <si>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</si>
  <si>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</si>
  <si>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</si>
  <si>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</si>
  <si>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</si>
  <si>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</si>
  <si>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</si>
  <si>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</si>
  <si>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</si>
  <si>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</si>
  <si>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</si>
  <si>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</si>
  <si>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</si>
  <si>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</si>
  <si>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</si>
  <si>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</si>
  <si>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</si>
  <si>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</si>
  <si>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</si>
  <si>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</si>
  <si>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</si>
  <si>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</si>
  <si>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</si>
  <si>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</si>
  <si>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</si>
  <si>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</si>
  <si>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</si>
  <si>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</si>
  <si>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</si>
  <si>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</si>
  <si>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</si>
  <si>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</si>
  <si>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</si>
  <si>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</si>
  <si>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</si>
  <si>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</si>
  <si>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</si>
  <si>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</si>
  <si>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</si>
  <si>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</si>
  <si>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</si>
  <si>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</si>
  <si>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</si>
  <si>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</si>
  <si>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</si>
  <si>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</si>
  <si>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</si>
  <si>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</si>
  <si>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</si>
  <si>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</si>
  <si>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</si>
  <si>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</si>
  <si>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</si>
  <si>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</si>
  <si>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</si>
  <si>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</si>
  <si>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</si>
  <si>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</si>
  <si>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</si>
  <si>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</si>
  <si>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</si>
  <si>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</si>
  <si>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</si>
  <si>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</si>
  <si>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</si>
  <si>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</si>
  <si>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</si>
  <si>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</si>
  <si>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</si>
  <si>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</si>
  <si>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</si>
  <si>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</si>
  <si>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</si>
  <si>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</si>
  <si>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</si>
  <si>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</si>
  <si>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</si>
  <si>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</si>
  <si>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</si>
  <si>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</si>
  <si>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</si>
  <si>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</si>
  <si>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</si>
  <si>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</si>
  <si>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</si>
  <si>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</si>
  <si>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</si>
  <si>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</si>
  <si>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</si>
  <si>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</si>
  <si>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</si>
  <si>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</si>
  <si>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</si>
  <si>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</si>
  <si>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</si>
  <si>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</si>
  <si>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</si>
  <si>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</si>
  <si>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</si>
  <si>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</si>
  <si>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</si>
  <si>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</si>
  <si>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</si>
  <si>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</si>
  <si>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</si>
  <si>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</si>
  <si>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</si>
  <si>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</si>
  <si>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</si>
  <si>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</si>
  <si>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</si>
  <si>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</si>
  <si>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</si>
  <si>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</si>
  <si>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</si>
  <si>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</si>
  <si>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</si>
  <si>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</si>
  <si>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</si>
  <si>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</si>
  <si>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</si>
  <si>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</si>
  <si>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</si>
  <si>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</si>
  <si>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</si>
  <si>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</si>
  <si>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</si>
  <si>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</si>
  <si>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</si>
  <si>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</si>
  <si>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</si>
  <si>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</si>
  <si>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</si>
  <si>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</si>
  <si>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</si>
  <si>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</si>
  <si>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</si>
  <si>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</si>
  <si>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</si>
  <si>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</si>
  <si>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</si>
  <si>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</si>
  <si>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</si>
  <si>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</si>
  <si>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</si>
  <si>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</si>
  <si>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</si>
  <si>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</si>
  <si>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</si>
  <si>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</si>
  <si>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</si>
  <si>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</si>
  <si>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</si>
  <si>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</si>
  <si>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</si>
  <si>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</si>
  <si>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</si>
  <si>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</si>
  <si>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</si>
  <si>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</si>
  <si>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</si>
  <si>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</si>
  <si>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</si>
  <si>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</si>
  <si>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</si>
  <si>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</si>
  <si>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</si>
  <si>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</si>
  <si>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</si>
  <si>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</si>
  <si>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</si>
  <si>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</si>
  <si>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</si>
  <si>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</si>
  <si>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</si>
  <si>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</si>
  <si>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</si>
  <si>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</si>
  <si>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</si>
  <si>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</si>
  <si>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</si>
  <si>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</si>
  <si>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</si>
  <si>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</si>
  <si>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</si>
  <si>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</si>
  <si>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</si>
  <si>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</si>
  <si>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</si>
  <si>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</si>
  <si>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</si>
  <si>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</si>
  <si>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</si>
  <si>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</si>
  <si>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</si>
  <si>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</si>
  <si>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</si>
  <si>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</si>
  <si>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</si>
  <si>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</si>
  <si>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</si>
  <si>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</si>
  <si>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</si>
  <si>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</si>
  <si>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</si>
  <si>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</si>
  <si>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</si>
  <si>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</si>
  <si>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</si>
  <si>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</si>
  <si>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</si>
  <si>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</si>
  <si>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</si>
  <si>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</si>
  <si>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</si>
  <si>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</si>
  <si>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</si>
  <si>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</si>
  <si>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</si>
  <si>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</si>
  <si>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</si>
  <si>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</si>
  <si>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</si>
  <si>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</si>
  <si>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</si>
  <si>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</si>
  <si>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</si>
  <si>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</si>
  <si>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</si>
  <si>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</si>
  <si>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</si>
  <si>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</si>
  <si>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</si>
  <si>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</si>
  <si>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</si>
  <si>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</si>
  <si>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</si>
  <si>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</si>
  <si>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</si>
  <si>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</si>
  <si>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</si>
  <si>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</si>
  <si>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</si>
  <si>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</si>
  <si>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</si>
  <si>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</si>
  <si>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</si>
  <si>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</si>
  <si>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</si>
  <si>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</si>
  <si>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</si>
  <si>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</si>
  <si>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</si>
  <si>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</si>
  <si>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</si>
  <si>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</si>
  <si>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</si>
  <si>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</si>
  <si>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</si>
  <si>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</si>
  <si>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</si>
  <si>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</si>
  <si>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</si>
  <si>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</si>
  <si>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</si>
  <si>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</si>
  <si>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</si>
  <si>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</si>
  <si>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</si>
  <si>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</si>
  <si>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</si>
  <si>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</si>
  <si>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</si>
  <si>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</si>
  <si>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</si>
  <si>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</si>
  <si>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</si>
  <si>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</si>
  <si>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</si>
  <si>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</si>
  <si>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</si>
  <si>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</si>
  <si>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</si>
  <si>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</si>
  <si>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</si>
  <si>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</si>
  <si>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</si>
  <si>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</si>
  <si>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</si>
  <si>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</si>
  <si>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</si>
  <si>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</si>
  <si>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</si>
  <si>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</si>
  <si>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</si>
  <si>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</si>
  <si>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</si>
  <si>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</si>
  <si>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</si>
  <si>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</si>
  <si>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</si>
  <si>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</si>
  <si>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</si>
  <si>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</si>
  <si>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</si>
  <si>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</si>
  <si>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</si>
  <si>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</si>
  <si>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</si>
  <si>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</si>
  <si>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</si>
  <si>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</si>
  <si>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</si>
  <si>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</si>
  <si>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</si>
  <si>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</si>
  <si>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</si>
  <si>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</si>
  <si>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</si>
  <si>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</si>
  <si>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</si>
  <si>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</si>
  <si>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</si>
  <si>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</si>
  <si>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</si>
  <si>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</si>
  <si>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</si>
  <si>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</si>
  <si>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</si>
  <si>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</si>
  <si>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</si>
  <si>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</si>
  <si>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</si>
  <si>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</si>
  <si>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</si>
  <si>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</si>
  <si>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</si>
  <si>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</si>
  <si>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</si>
  <si>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</si>
  <si>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</si>
  <si>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</si>
  <si>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</si>
  <si>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</si>
  <si>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</si>
  <si>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</si>
  <si>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</si>
  <si>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</si>
  <si>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</si>
  <si>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</si>
  <si>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</si>
  <si>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</si>
  <si>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</si>
  <si>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</si>
  <si>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</si>
  <si>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</si>
  <si>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</si>
  <si>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</si>
  <si>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</si>
  <si>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</si>
  <si>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</si>
  <si>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</si>
  <si>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</si>
  <si>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</si>
  <si>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</si>
  <si>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</si>
  <si>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</si>
  <si>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</si>
  <si>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</si>
  <si>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</si>
  <si>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</si>
  <si>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</si>
  <si>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</si>
  <si>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</si>
  <si>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</si>
  <si>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</si>
  <si>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</si>
  <si>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</si>
  <si>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</si>
  <si>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</si>
  <si>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</si>
  <si>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</si>
  <si>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</si>
  <si>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</si>
  <si>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</si>
  <si>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</si>
  <si>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</si>
  <si>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</si>
  <si>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</si>
  <si>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</si>
  <si>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</si>
  <si>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</si>
  <si>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</si>
  <si>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</si>
  <si>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</si>
  <si>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</si>
  <si>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</si>
  <si>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</si>
  <si>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</si>
  <si>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</si>
  <si>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</si>
  <si>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</si>
  <si>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</si>
  <si>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</si>
  <si>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</si>
  <si>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</si>
  <si>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</si>
  <si>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</si>
  <si>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</si>
  <si>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</si>
  <si>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</si>
  <si>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</si>
  <si>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</si>
  <si>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</si>
  <si>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</si>
  <si>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</si>
  <si>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</si>
  <si>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</si>
  <si>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</si>
  <si>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Wallace</t>
  </si>
  <si>
    <t>Tillman</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</si>
  <si>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</si>
  <si>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</si>
  <si>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</si>
  <si>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</si>
  <si>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</si>
  <si>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</si>
  <si>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</si>
  <si>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</si>
  <si>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</si>
  <si>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</si>
  <si>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</si>
  <si>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</si>
  <si>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</si>
  <si>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</si>
  <si>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</si>
  <si>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</si>
  <si>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</si>
  <si>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</si>
  <si>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</si>
  <si>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</si>
  <si>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</si>
  <si>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</si>
  <si>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</si>
  <si>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</si>
  <si>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</si>
  <si>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</si>
  <si>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</si>
  <si>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</si>
  <si>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</si>
  <si>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</si>
  <si>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</si>
  <si>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</si>
  <si>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</si>
  <si>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</si>
  <si>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</si>
  <si>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</si>
  <si>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</si>
  <si>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</si>
  <si>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</si>
  <si>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</si>
  <si>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</si>
  <si>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</si>
  <si>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</si>
  <si>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</si>
  <si>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</si>
  <si>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</si>
  <si>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</si>
  <si>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</si>
  <si>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Pittaway</t>
  </si>
  <si>
    <t>Bill</t>
  </si>
  <si>
    <t>Antrim</t>
  </si>
  <si>
    <t>Doolittle-Crider</t>
  </si>
  <si>
    <t>Ruhlman</t>
  </si>
  <si>
    <t>Uchiyama</t>
  </si>
  <si>
    <t>Desota</t>
  </si>
  <si>
    <t>Edmonds</t>
  </si>
  <si>
    <t>Otto</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</si>
  <si>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</si>
  <si>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</si>
  <si>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</si>
  <si>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</si>
  <si>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</si>
  <si>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</si>
  <si>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</si>
  <si>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</si>
  <si>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</si>
  <si>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</si>
  <si>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</si>
  <si>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</si>
  <si>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</si>
  <si>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</si>
  <si>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</si>
  <si>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</si>
  <si>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</si>
  <si>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</si>
  <si>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</si>
  <si>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</si>
  <si>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</si>
  <si>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</si>
  <si>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</si>
  <si>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</si>
  <si>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</si>
  <si>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</si>
  <si>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</si>
  <si>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</si>
  <si>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</si>
  <si>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</si>
  <si>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</si>
  <si>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</si>
  <si>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</si>
  <si>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</si>
  <si>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</si>
  <si>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</si>
  <si>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</si>
  <si>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</si>
  <si>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</si>
  <si>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</si>
  <si>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</si>
  <si>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</si>
  <si>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</si>
  <si>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</si>
  <si>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</si>
  <si>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</si>
  <si>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</si>
  <si>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</si>
  <si>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</si>
  <si>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</si>
  <si>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</si>
  <si>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</si>
  <si>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</si>
  <si>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</si>
  <si>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</si>
  <si>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</si>
  <si>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</si>
  <si>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</si>
  <si>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</si>
  <si>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</si>
  <si>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</si>
  <si>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</si>
  <si>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</si>
  <si>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</si>
  <si>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</si>
  <si>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</si>
  <si>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</si>
  <si>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</si>
  <si>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</si>
  <si>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</si>
  <si>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</si>
  <si>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</si>
  <si>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</si>
  <si>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</si>
  <si>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</si>
  <si>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</si>
  <si>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</si>
  <si>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</si>
  <si>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</si>
  <si>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</si>
  <si>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</si>
  <si>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</si>
  <si>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</si>
  <si>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</si>
  <si>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</si>
  <si>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</si>
  <si>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</si>
  <si>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</si>
  <si>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</si>
  <si>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</si>
  <si>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</si>
  <si>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</si>
  <si>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</si>
  <si>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</si>
  <si>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</si>
  <si>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</si>
  <si>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</si>
  <si>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</si>
  <si>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</si>
  <si>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</si>
  <si>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</si>
  <si>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</si>
  <si>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</si>
  <si>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</si>
  <si>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</si>
  <si>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</si>
  <si>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</si>
  <si>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</si>
  <si>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</si>
  <si>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</si>
  <si>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</si>
  <si>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</si>
  <si>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</si>
  <si>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</si>
  <si>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</si>
  <si>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</si>
  <si>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</si>
  <si>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</si>
  <si>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</si>
  <si>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</si>
  <si>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</si>
  <si>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</si>
  <si>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</si>
  <si>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</si>
  <si>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</si>
  <si>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</si>
  <si>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</si>
  <si>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</si>
  <si>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</si>
  <si>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</si>
  <si>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</si>
  <si>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</si>
  <si>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</si>
  <si>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</si>
  <si>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</si>
  <si>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</si>
  <si>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</si>
  <si>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</si>
  <si>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</si>
  <si>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</si>
  <si>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</si>
  <si>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</si>
  <si>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</si>
  <si>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</si>
  <si>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</si>
  <si>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</si>
  <si>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</si>
  <si>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</si>
  <si>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</si>
  <si>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</si>
  <si>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</si>
  <si>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</si>
  <si>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</si>
  <si>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</si>
  <si>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</si>
  <si>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</si>
  <si>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</si>
  <si>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</si>
  <si>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</si>
  <si>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</si>
  <si>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</si>
  <si>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</si>
  <si>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</si>
  <si>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</si>
  <si>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</si>
  <si>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</si>
  <si>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</si>
  <si>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</si>
  <si>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</si>
  <si>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</si>
  <si>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</si>
  <si>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</si>
  <si>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</si>
  <si>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</si>
  <si>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</si>
  <si>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</si>
  <si>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</si>
  <si>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</si>
  <si>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</si>
  <si>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</si>
  <si>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</si>
  <si>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</si>
  <si>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</si>
  <si>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</si>
  <si>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</si>
  <si>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</si>
  <si>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</si>
  <si>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</si>
  <si>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</si>
  <si>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</si>
  <si>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</si>
  <si>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</si>
  <si>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</si>
  <si>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</si>
  <si>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</si>
  <si>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</si>
  <si>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</si>
  <si>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</si>
  <si>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</si>
  <si>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</si>
  <si>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</si>
  <si>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</si>
  <si>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</si>
  <si>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</si>
  <si>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</si>
  <si>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</si>
  <si>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</si>
  <si>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</si>
  <si>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</si>
  <si>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</si>
  <si>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</si>
  <si>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</si>
  <si>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</si>
  <si>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</si>
  <si>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</si>
  <si>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</si>
  <si>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</si>
  <si>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</si>
  <si>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</si>
  <si>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</si>
  <si>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</si>
  <si>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</si>
  <si>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</si>
  <si>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</si>
  <si>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</si>
  <si>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</si>
  <si>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</si>
  <si>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</si>
  <si>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</si>
  <si>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</si>
  <si>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</si>
  <si>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</si>
  <si>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</si>
  <si>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</si>
  <si>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</si>
  <si>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</si>
  <si>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</si>
  <si>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</si>
  <si>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</si>
  <si>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</si>
  <si>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</si>
  <si>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</si>
  <si>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</si>
  <si>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</si>
  <si>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</si>
  <si>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</si>
  <si>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</si>
  <si>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</si>
  <si>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</si>
  <si>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</si>
  <si>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</si>
  <si>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</si>
  <si>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</si>
  <si>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</si>
  <si>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</si>
  <si>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</si>
  <si>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</si>
  <si>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</si>
  <si>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</si>
  <si>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</si>
  <si>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</si>
  <si>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</si>
  <si>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</si>
  <si>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</si>
  <si>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</si>
  <si>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</si>
  <si>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</si>
  <si>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</si>
  <si>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</si>
  <si>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</si>
  <si>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</si>
  <si>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</si>
  <si>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</si>
  <si>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</si>
  <si>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</si>
  <si>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</si>
  <si>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</si>
  <si>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</si>
  <si>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</si>
  <si>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</si>
  <si>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</si>
  <si>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</si>
  <si>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</si>
  <si>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</si>
  <si>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</si>
  <si>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</si>
  <si>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</si>
  <si>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</si>
  <si>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</si>
  <si>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</si>
  <si>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</si>
  <si>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</si>
  <si>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</si>
  <si>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</si>
  <si>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</si>
  <si>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</si>
  <si>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</si>
  <si>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</si>
  <si>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</si>
  <si>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</si>
  <si>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</si>
  <si>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</si>
  <si>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</si>
  <si>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</si>
  <si>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</si>
  <si>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</si>
  <si>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</si>
  <si>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</si>
  <si>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</si>
  <si>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</si>
  <si>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</si>
  <si>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</si>
  <si>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</si>
  <si>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</si>
  <si>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</si>
  <si>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</si>
  <si>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</si>
  <si>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</si>
  <si>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</si>
  <si>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</si>
  <si>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</si>
  <si>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</si>
  <si>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</si>
  <si>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</si>
  <si>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</si>
  <si>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</si>
  <si>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</si>
  <si>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</si>
  <si>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</si>
  <si>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</si>
  <si>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</si>
  <si>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</si>
  <si>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</si>
  <si>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</si>
  <si>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</si>
  <si>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</si>
  <si>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</si>
  <si>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</si>
  <si>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</si>
  <si>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</si>
  <si>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</si>
  <si>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</si>
  <si>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</si>
  <si>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</si>
  <si>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</si>
  <si>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</si>
  <si>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</si>
  <si>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</si>
  <si>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</si>
  <si>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</si>
  <si>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</si>
  <si>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</si>
  <si>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</si>
  <si>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</si>
  <si>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</si>
  <si>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</si>
  <si>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</si>
  <si>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</si>
  <si>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</si>
  <si>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</si>
  <si>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</si>
  <si>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</si>
  <si>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</si>
  <si>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</si>
  <si>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</si>
  <si>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</si>
  <si>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</si>
  <si>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</si>
  <si>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</si>
  <si>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</si>
  <si>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</si>
  <si>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</si>
  <si>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</si>
  <si>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</si>
  <si>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</si>
  <si>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</si>
  <si>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</si>
  <si>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</si>
  <si>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</si>
  <si>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</si>
  <si>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</si>
  <si>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</si>
  <si>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</si>
  <si>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</si>
  <si>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</si>
  <si>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</si>
  <si>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</si>
  <si>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</si>
  <si>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</si>
  <si>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</si>
  <si>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</si>
  <si>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</si>
  <si>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</si>
  <si>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</si>
  <si>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</si>
  <si>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</si>
  <si>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</si>
  <si>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</si>
  <si>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</si>
  <si>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</si>
  <si>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</si>
  <si>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</si>
  <si>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</si>
  <si>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</si>
  <si>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</si>
  <si>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</si>
  <si>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</si>
  <si>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</si>
  <si>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</si>
  <si>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</si>
  <si>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</si>
  <si>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</si>
  <si>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</si>
  <si>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</si>
  <si>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</si>
  <si>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</si>
  <si>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</si>
  <si>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</si>
  <si>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</si>
  <si>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</si>
  <si>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</si>
  <si>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</si>
  <si>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</si>
  <si>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</si>
  <si>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</si>
  <si>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</si>
  <si>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</si>
  <si>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</si>
  <si>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</si>
  <si>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</si>
  <si>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</si>
  <si>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</si>
  <si>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</si>
  <si>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</si>
  <si>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</si>
  <si>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</si>
  <si>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</si>
  <si>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</si>
  <si>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</si>
  <si>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</si>
  <si>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</si>
  <si>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</si>
  <si>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</si>
  <si>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</si>
  <si>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</si>
  <si>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</si>
  <si>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</si>
  <si>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</si>
  <si>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</si>
  <si>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</si>
  <si>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</si>
  <si>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</si>
  <si>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</si>
  <si>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</si>
  <si>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</si>
  <si>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</si>
  <si>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</si>
  <si>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</si>
  <si>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</si>
  <si>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</si>
  <si>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</si>
  <si>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</si>
  <si>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</si>
  <si>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</si>
  <si>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</si>
  <si>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</si>
  <si>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</si>
  <si>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</si>
  <si>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</si>
  <si>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</si>
  <si>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</si>
  <si>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</si>
  <si>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</si>
  <si>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</si>
  <si>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</si>
  <si>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</si>
  <si>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</si>
  <si>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</si>
  <si>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</si>
  <si>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</si>
  <si>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</si>
  <si>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</si>
  <si>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</si>
  <si>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</si>
  <si>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</si>
  <si>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</si>
  <si>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</si>
  <si>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</si>
  <si>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</si>
  <si>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</si>
  <si>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</si>
  <si>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</si>
  <si>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</si>
  <si>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</si>
  <si>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</si>
  <si>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</si>
  <si>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</si>
  <si>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</si>
  <si>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</si>
  <si>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</si>
  <si>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</si>
  <si>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</si>
  <si>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</si>
  <si>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</si>
  <si>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</si>
  <si>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</si>
  <si>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</si>
  <si>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</si>
  <si>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</si>
  <si>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</si>
  <si>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</si>
  <si>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</si>
  <si>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</si>
  <si>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</si>
  <si>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</si>
  <si>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</si>
  <si>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</si>
  <si>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</si>
  <si>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</si>
  <si>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</si>
  <si>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</si>
  <si>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</si>
  <si>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</si>
  <si>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</si>
  <si>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</si>
  <si>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</si>
  <si>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</si>
  <si>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</si>
  <si>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</si>
  <si>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</si>
  <si>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</si>
  <si>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</si>
  <si>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</si>
  <si>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</si>
  <si>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</si>
  <si>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</si>
  <si>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</si>
  <si>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</si>
  <si>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</si>
  <si>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</si>
  <si>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</si>
  <si>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</si>
  <si>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</si>
  <si>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</si>
  <si>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</si>
  <si>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</si>
  <si>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</si>
  <si>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</si>
  <si>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</si>
  <si>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</si>
  <si>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</si>
  <si>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</si>
  <si>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</si>
  <si>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</si>
  <si>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</si>
  <si>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</si>
  <si>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Lorch</t>
  </si>
  <si>
    <t>Sullivan</t>
  </si>
  <si>
    <t>Cave</t>
  </si>
  <si>
    <t>Gudenkauf</t>
  </si>
  <si>
    <t>Holley</t>
  </si>
  <si>
    <t>Kemble</t>
  </si>
  <si>
    <t>Bentley</t>
  </si>
  <si>
    <t>Bellucci</t>
  </si>
  <si>
    <t>Collins</t>
  </si>
  <si>
    <t>Gillman</t>
  </si>
  <si>
    <t>West</t>
  </si>
  <si>
    <t>Chida</t>
  </si>
  <si>
    <t>Reisenauer</t>
  </si>
  <si>
    <t>Rosenberg-Wohl</t>
  </si>
  <si>
    <t>Theriault</t>
  </si>
  <si>
    <t>Demko</t>
  </si>
  <si>
    <t>Battaglia</t>
  </si>
  <si>
    <t>Follo</t>
  </si>
  <si>
    <t>Barana</t>
  </si>
  <si>
    <t>Lysaght</t>
  </si>
  <si>
    <t>Chalmers</t>
  </si>
  <si>
    <t>MacPherson</t>
  </si>
  <si>
    <t>Delfidio</t>
  </si>
  <si>
    <t>Cummings</t>
  </si>
  <si>
    <t>Schroegel</t>
  </si>
  <si>
    <t>Doyon</t>
  </si>
  <si>
    <t>Sankey</t>
  </si>
  <si>
    <t>Stilgenbauer</t>
  </si>
  <si>
    <t>Jaskiewicz</t>
  </si>
  <si>
    <t>Deppen</t>
  </si>
  <si>
    <t>Hine</t>
  </si>
  <si>
    <t>Mathews</t>
  </si>
  <si>
    <t>Yabu</t>
  </si>
  <si>
    <t>Strang</t>
  </si>
  <si>
    <t>Shanley</t>
  </si>
  <si>
    <t>Mancebo Garcia</t>
  </si>
  <si>
    <t>Keehan</t>
  </si>
  <si>
    <t>Mahaney</t>
  </si>
  <si>
    <t>Nolan</t>
  </si>
  <si>
    <t>Sobrino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</si>
  <si>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</si>
  <si>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</si>
  <si>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</si>
  <si>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</si>
  <si>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</si>
  <si>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</si>
  <si>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</si>
  <si>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</si>
  <si>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</si>
  <si>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</si>
  <si>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</si>
  <si>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</si>
  <si>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</si>
  <si>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</si>
  <si>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</si>
  <si>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</si>
  <si>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</si>
  <si>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</si>
  <si>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</si>
  <si>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</si>
  <si>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</si>
  <si>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</si>
  <si>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</si>
  <si>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</si>
  <si>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</si>
  <si>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</si>
  <si>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</si>
  <si>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</si>
  <si>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</si>
  <si>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</si>
  <si>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</si>
  <si>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</si>
  <si>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</si>
  <si>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</si>
  <si>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</si>
  <si>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</si>
  <si>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</si>
  <si>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</si>
  <si>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</si>
  <si>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</si>
  <si>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</si>
  <si>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</si>
  <si>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</si>
  <si>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</si>
  <si>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</si>
  <si>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</si>
  <si>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</si>
  <si>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</si>
  <si>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</si>
  <si>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</si>
  <si>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</si>
  <si>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</si>
  <si>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</si>
  <si>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</si>
  <si>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</si>
  <si>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</si>
  <si>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</si>
  <si>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</si>
  <si>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</si>
  <si>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</si>
  <si>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</si>
  <si>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</si>
  <si>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</si>
  <si>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</si>
  <si>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</si>
  <si>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</si>
  <si>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</si>
  <si>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</si>
  <si>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</si>
  <si>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</si>
  <si>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</si>
  <si>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</si>
  <si>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</si>
  <si>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</si>
  <si>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</si>
  <si>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</si>
  <si>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</si>
  <si>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</si>
  <si>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</si>
  <si>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</si>
  <si>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</si>
  <si>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</si>
  <si>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</si>
  <si>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</si>
  <si>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</si>
  <si>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</si>
  <si>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</si>
  <si>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</si>
  <si>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</si>
  <si>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</si>
  <si>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</si>
  <si>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</si>
  <si>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</si>
  <si>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</si>
  <si>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</si>
  <si>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</si>
  <si>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</si>
  <si>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</si>
  <si>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</si>
  <si>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</si>
  <si>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</si>
  <si>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</si>
  <si>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</si>
  <si>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</si>
  <si>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</si>
  <si>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</si>
  <si>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</si>
  <si>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</si>
  <si>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</si>
  <si>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</si>
  <si>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</si>
  <si>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</si>
  <si>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</si>
  <si>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</si>
  <si>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</si>
  <si>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</si>
  <si>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</si>
  <si>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</si>
  <si>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</si>
  <si>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</si>
  <si>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</si>
  <si>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</si>
  <si>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</si>
  <si>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</si>
  <si>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</si>
  <si>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</si>
  <si>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</si>
  <si>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</si>
  <si>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</si>
  <si>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</si>
  <si>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</si>
  <si>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</si>
  <si>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</si>
  <si>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</si>
  <si>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</si>
  <si>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</si>
  <si>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</si>
  <si>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</si>
  <si>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</si>
  <si>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</si>
  <si>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</si>
  <si>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</si>
  <si>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</si>
  <si>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</si>
  <si>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</si>
  <si>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</si>
  <si>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</si>
  <si>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</si>
  <si>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</si>
  <si>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</si>
  <si>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</si>
  <si>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</si>
  <si>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</si>
  <si>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</si>
  <si>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</si>
  <si>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</si>
  <si>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</si>
  <si>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</si>
  <si>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</si>
  <si>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</si>
  <si>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</si>
  <si>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</si>
  <si>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</si>
  <si>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</si>
  <si>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</si>
  <si>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</si>
  <si>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</si>
  <si>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</si>
  <si>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</si>
  <si>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</si>
  <si>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</si>
  <si>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</si>
  <si>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</si>
  <si>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</si>
  <si>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</si>
  <si>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</si>
  <si>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</si>
  <si>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</si>
  <si>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</si>
  <si>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</si>
  <si>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</si>
  <si>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</si>
  <si>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</si>
  <si>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</si>
  <si>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</si>
  <si>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</si>
  <si>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</si>
  <si>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</si>
  <si>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</si>
  <si>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</si>
  <si>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</si>
  <si>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</si>
  <si>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</si>
  <si>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</si>
  <si>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</si>
  <si>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</si>
  <si>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</si>
  <si>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</si>
  <si>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</si>
  <si>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</si>
  <si>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</si>
  <si>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</si>
  <si>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</si>
  <si>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</si>
  <si>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</si>
  <si>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</si>
  <si>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</si>
  <si>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</si>
  <si>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</si>
  <si>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</si>
  <si>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</si>
  <si>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</si>
  <si>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</si>
  <si>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</si>
  <si>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</si>
  <si>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</si>
  <si>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</si>
  <si>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</si>
  <si>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</si>
  <si>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</si>
  <si>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</si>
  <si>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</si>
  <si>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</si>
  <si>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</si>
  <si>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</si>
  <si>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</si>
  <si>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</si>
  <si>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</si>
  <si>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</si>
  <si>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</si>
  <si>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</si>
  <si>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</si>
  <si>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</si>
  <si>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</si>
  <si>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</si>
  <si>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</si>
  <si>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</si>
  <si>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</si>
  <si>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</si>
  <si>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</si>
  <si>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</si>
  <si>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</si>
  <si>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</si>
  <si>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</si>
  <si>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</si>
  <si>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</si>
  <si>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</si>
  <si>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</si>
  <si>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</si>
  <si>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</si>
  <si>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</si>
  <si>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</si>
  <si>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</si>
  <si>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</si>
  <si>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</si>
  <si>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</si>
  <si>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</si>
  <si>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</si>
  <si>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</si>
  <si>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</si>
  <si>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</si>
  <si>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</si>
  <si>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</si>
  <si>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</si>
  <si>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</si>
  <si>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</si>
  <si>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</si>
  <si>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</si>
  <si>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</si>
  <si>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</si>
  <si>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</si>
  <si>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</si>
  <si>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</si>
  <si>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</si>
  <si>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</si>
  <si>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</si>
  <si>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</si>
  <si>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</si>
  <si>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</si>
  <si>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</si>
  <si>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</si>
  <si>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</si>
  <si>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</si>
  <si>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</si>
  <si>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</si>
  <si>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</si>
  <si>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</si>
  <si>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</si>
  <si>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</si>
  <si>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</si>
  <si>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</si>
  <si>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</si>
  <si>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</si>
  <si>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</si>
  <si>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</si>
  <si>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</si>
  <si>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</si>
  <si>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</si>
  <si>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</si>
  <si>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</si>
  <si>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</si>
  <si>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</si>
  <si>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</si>
  <si>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</si>
  <si>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</si>
  <si>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</si>
  <si>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</si>
  <si>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</si>
  <si>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</si>
  <si>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</si>
  <si>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</si>
  <si>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</si>
  <si>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</si>
  <si>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</si>
  <si>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</si>
  <si>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</si>
  <si>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</si>
  <si>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</si>
  <si>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</si>
  <si>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</si>
  <si>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</si>
  <si>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</si>
  <si>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</si>
  <si>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</si>
  <si>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</si>
  <si>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</si>
  <si>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</si>
  <si>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</si>
  <si>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</si>
  <si>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</si>
  <si>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</si>
  <si>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</si>
  <si>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</si>
  <si>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</si>
  <si>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</si>
  <si>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</si>
  <si>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</si>
  <si>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</si>
  <si>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</si>
  <si>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</si>
  <si>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</si>
  <si>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</si>
  <si>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</si>
  <si>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</si>
  <si>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</si>
  <si>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</si>
  <si>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</si>
  <si>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</si>
  <si>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</si>
  <si>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</si>
  <si>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</si>
  <si>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</si>
  <si>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</si>
  <si>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</si>
  <si>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</si>
  <si>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</si>
  <si>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</si>
  <si>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</si>
  <si>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</si>
  <si>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</si>
  <si>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</si>
  <si>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</si>
  <si>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</si>
  <si>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</si>
  <si>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</si>
  <si>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</si>
  <si>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</si>
  <si>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</si>
  <si>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</si>
  <si>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</si>
  <si>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</si>
  <si>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</si>
  <si>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</si>
  <si>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</si>
  <si>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</si>
  <si>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</si>
  <si>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</si>
  <si>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</si>
  <si>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</si>
  <si>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</si>
  <si>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</si>
  <si>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</si>
  <si>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</si>
  <si>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</si>
  <si>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</si>
  <si>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</si>
  <si>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</si>
  <si>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</si>
  <si>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</si>
  <si>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</si>
  <si>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</si>
  <si>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</si>
  <si>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</si>
  <si>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</si>
  <si>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</si>
  <si>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</si>
  <si>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</si>
  <si>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</si>
  <si>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</si>
  <si>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</si>
  <si>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</si>
  <si>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</si>
  <si>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</si>
  <si>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</si>
  <si>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</si>
  <si>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</si>
  <si>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</si>
  <si>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</si>
  <si>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</si>
  <si>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</si>
  <si>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</si>
  <si>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</si>
  <si>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</si>
  <si>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</si>
  <si>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</si>
  <si>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</si>
  <si>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</si>
  <si>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</si>
  <si>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</si>
  <si>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</si>
  <si>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</si>
  <si>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</si>
  <si>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</si>
  <si>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</si>
  <si>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</si>
  <si>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</si>
  <si>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</si>
  <si>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</si>
  <si>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</si>
  <si>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</si>
  <si>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</si>
  <si>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</si>
  <si>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</si>
  <si>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</si>
  <si>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</si>
  <si>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</si>
  <si>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</si>
  <si>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</si>
  <si>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</si>
  <si>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</si>
  <si>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</si>
  <si>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</si>
  <si>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</si>
  <si>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</si>
  <si>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</si>
  <si>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</si>
  <si>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</si>
  <si>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</si>
  <si>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</si>
  <si>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</si>
  <si>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</si>
  <si>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</si>
  <si>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</si>
  <si>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</si>
  <si>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</si>
  <si>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</si>
  <si>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</si>
  <si>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</si>
  <si>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</si>
  <si>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</si>
  <si>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</si>
  <si>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</si>
  <si>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</si>
  <si>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</si>
  <si>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</si>
  <si>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</si>
  <si>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</si>
  <si>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</si>
  <si>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</si>
  <si>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</si>
  <si>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</si>
  <si>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</si>
  <si>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</si>
  <si>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</si>
  <si>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</si>
  <si>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</si>
  <si>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</si>
  <si>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</si>
  <si>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</si>
  <si>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</si>
  <si>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</si>
  <si>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</si>
  <si>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</si>
  <si>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</si>
  <si>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</si>
  <si>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</si>
  <si>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</si>
  <si>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</si>
  <si>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</si>
  <si>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</si>
  <si>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</si>
  <si>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</si>
  <si>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</si>
  <si>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</si>
  <si>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</si>
  <si>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</si>
  <si>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</si>
  <si>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</si>
  <si>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</si>
  <si>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</si>
  <si>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Van Meter</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</si>
  <si>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</si>
  <si>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</si>
  <si>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</si>
  <si>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</si>
  <si>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</si>
  <si>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</si>
  <si>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</si>
  <si>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</si>
  <si>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</si>
  <si>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</si>
  <si>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</si>
  <si>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</si>
  <si>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</si>
  <si>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</si>
  <si>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</si>
  <si>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</si>
  <si>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</si>
  <si>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</si>
  <si>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</si>
  <si>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</si>
  <si>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</si>
  <si>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</si>
  <si>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</si>
  <si>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</si>
  <si>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</si>
  <si>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</si>
  <si>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</si>
  <si>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</si>
  <si>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</si>
  <si>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</si>
  <si>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</si>
  <si>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</si>
  <si>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</si>
  <si>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</si>
  <si>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</si>
  <si>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</si>
  <si>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</si>
  <si>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</si>
  <si>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</si>
  <si>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</si>
  <si>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</si>
  <si>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</si>
  <si>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</si>
  <si>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</si>
  <si>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</si>
  <si>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</si>
  <si>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</si>
  <si>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</si>
  <si>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</si>
  <si>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</si>
  <si>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</si>
  <si>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</si>
  <si>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</si>
  <si>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</si>
  <si>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</si>
  <si>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</si>
  <si>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</si>
  <si>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</si>
  <si>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</si>
  <si>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</si>
  <si>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</si>
  <si>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</si>
  <si>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</si>
  <si>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</si>
  <si>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</si>
  <si>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</si>
  <si>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</si>
  <si>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</si>
  <si>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</si>
  <si>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</si>
  <si>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</si>
  <si>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</si>
  <si>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</si>
  <si>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</si>
  <si>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</si>
  <si>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</si>
  <si>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</si>
  <si>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</si>
  <si>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</si>
  <si>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</si>
  <si>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</si>
  <si>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</si>
  <si>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</si>
  <si>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</si>
  <si>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</si>
  <si>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</si>
  <si>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</si>
  <si>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</si>
  <si>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</si>
  <si>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</si>
  <si>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</si>
  <si>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Philippe</t>
  </si>
  <si>
    <t xml:space="preserve">  Zach</t>
  </si>
  <si>
    <t xml:space="preserve">  Flavio</t>
  </si>
  <si>
    <t xml:space="preserve">  Mark</t>
  </si>
  <si>
    <t xml:space="preserve">  Guillermo Sr.</t>
  </si>
  <si>
    <t xml:space="preserve">  Jorge</t>
  </si>
  <si>
    <t xml:space="preserve">  Miguel</t>
  </si>
  <si>
    <t xml:space="preserve">  Chris</t>
  </si>
  <si>
    <t xml:space="preserve">  Roberto</t>
  </si>
  <si>
    <t xml:space="preserve">  Joel</t>
  </si>
  <si>
    <t xml:space="preserve">  Daniel S</t>
  </si>
  <si>
    <t>Kamp,   Fritz</t>
  </si>
  <si>
    <t xml:space="preserve">  Javier</t>
  </si>
  <si>
    <t xml:space="preserve">  Jan</t>
  </si>
  <si>
    <t xml:space="preserve">  Jean-Marc</t>
  </si>
  <si>
    <t xml:space="preserve">  Ruben Dario</t>
  </si>
  <si>
    <t xml:space="preserve">  Edivaldo B. Sr.</t>
  </si>
  <si>
    <t xml:space="preserve">  Mauricio J. Sr.</t>
  </si>
  <si>
    <t xml:space="preserve">  Miguel Angel Sr.</t>
  </si>
  <si>
    <t xml:space="preserve">  Jacob</t>
  </si>
  <si>
    <t xml:space="preserve">  Arturo</t>
  </si>
  <si>
    <t xml:space="preserve">  Alejandro Sr.</t>
  </si>
  <si>
    <t xml:space="preserve">  Travis G.</t>
  </si>
  <si>
    <t xml:space="preserve">  Jose Guadalupe P. Sr.</t>
  </si>
  <si>
    <t xml:space="preserve">  Alfredo</t>
  </si>
  <si>
    <t xml:space="preserve">  Jose Norberto Sr.</t>
  </si>
  <si>
    <t xml:space="preserve">  Apolo U.</t>
  </si>
  <si>
    <t xml:space="preserve">  Danny</t>
  </si>
  <si>
    <t xml:space="preserve">  Jaime</t>
  </si>
  <si>
    <t xml:space="preserve">  Mohd Syahidan</t>
  </si>
  <si>
    <t xml:space="preserve">  Matthew</t>
  </si>
  <si>
    <t>Barros,   Jose Tomas</t>
  </si>
  <si>
    <t xml:space="preserve">  Juan D. Sr.</t>
  </si>
  <si>
    <t xml:space="preserve">  Paola Andrea</t>
  </si>
  <si>
    <t xml:space="preserve">  Danielle</t>
  </si>
  <si>
    <t xml:space="preserve">  Pamela J.</t>
  </si>
  <si>
    <t xml:space="preserve">  Bronwen L</t>
  </si>
  <si>
    <t xml:space="preserve">  Angielyn M</t>
  </si>
  <si>
    <t>Torres,   Maricela</t>
  </si>
  <si>
    <t xml:space="preserve">  Sarah E.</t>
  </si>
  <si>
    <t xml:space="preserve">  Cheryl</t>
  </si>
  <si>
    <t xml:space="preserve">  Dana</t>
  </si>
  <si>
    <t xml:space="preserve">  Ruth Angelica</t>
  </si>
  <si>
    <t xml:space="preserve">  Amy L.</t>
  </si>
  <si>
    <t xml:space="preserve">  Renee</t>
  </si>
  <si>
    <t xml:space="preserve">  Bronwyn</t>
  </si>
  <si>
    <t xml:space="preserve">  Justyna I.</t>
  </si>
  <si>
    <t xml:space="preserve">  Emma M</t>
  </si>
  <si>
    <t xml:space="preserve">  Yazmin</t>
  </si>
  <si>
    <t xml:space="preserve">  Elena</t>
  </si>
  <si>
    <t xml:space="preserve">  Nicole</t>
  </si>
  <si>
    <t xml:space="preserve">  Gabriela</t>
  </si>
  <si>
    <t xml:space="preserve">  Dara</t>
  </si>
  <si>
    <t xml:space="preserve">  Lisa J.</t>
  </si>
  <si>
    <t xml:space="preserve">  Kara H</t>
  </si>
  <si>
    <t xml:space="preserve">  Heather</t>
  </si>
  <si>
    <t xml:space="preserve">  Sabine</t>
  </si>
  <si>
    <t xml:space="preserve">  Flo</t>
  </si>
  <si>
    <t xml:space="preserve">  Brittany</t>
  </si>
  <si>
    <t xml:space="preserve">  Donna</t>
  </si>
  <si>
    <t xml:space="preserve">  Liza</t>
  </si>
  <si>
    <t xml:space="preserve">  Hallie</t>
  </si>
  <si>
    <t xml:space="preserve">  Lindsay J.</t>
  </si>
  <si>
    <t xml:space="preserve">  Jennifer</t>
  </si>
  <si>
    <t xml:space="preserve">  Abigail R.</t>
  </si>
  <si>
    <t xml:space="preserve">  Kathryn M.</t>
  </si>
  <si>
    <t xml:space="preserve">  Lindy</t>
  </si>
  <si>
    <t>Age</t>
  </si>
  <si>
    <t>Title</t>
  </si>
  <si>
    <t>Last Name</t>
  </si>
  <si>
    <t>First Name</t>
  </si>
  <si>
    <t>month2</t>
  </si>
  <si>
    <t>Column3</t>
  </si>
  <si>
    <t>Any transplatation</t>
  </si>
  <si>
    <t>Number of major surgeries</t>
  </si>
  <si>
    <t>Smoker</t>
  </si>
  <si>
    <t>Weight status</t>
  </si>
  <si>
    <t>Diabetes status</t>
  </si>
  <si>
    <t>Date of birth</t>
  </si>
  <si>
    <t>Row Labels</t>
  </si>
  <si>
    <t>Grand Total</t>
  </si>
  <si>
    <t>Count of Smoker</t>
  </si>
  <si>
    <t>(All)</t>
  </si>
  <si>
    <t>Sum of Charges</t>
  </si>
  <si>
    <t>Sum of HBA1C</t>
  </si>
  <si>
    <t>Sum of BMI</t>
  </si>
  <si>
    <t>Count of Number of major surgeries</t>
  </si>
  <si>
    <t>HEALTH CARE DASH BOARD</t>
  </si>
  <si>
    <t>Diabetes</t>
  </si>
  <si>
    <t>Underweight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</si>
</sst>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0.000000000"/>
    <numFmt numFmtId="166" formatCode="&quot;₹&quot;\ #,##0.00"/>
    <numFmt numFmtId="167" formatCode="&quot;₹&quot;\ #,##0"/>
  </numFmts>
  <fonts count="13"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0"/>
      <name val="Calibri"/>
      <family val="2"/>
      <scheme val="minor"/>
    </font>
    <font>
      <b/>
      <sz val="11"/>
      <color theme="5" tint="-0.499984740745262"/>
      <name val="Calibri"/>
      <family val="2"/>
      <scheme val="minor"/>
    </font>
    <font>
      <sz val="12"/>
      <color theme="0"/>
      <name val="Calibri"/>
      <family val="2"/>
      <scheme val="minor"/>
    </font>
    <font>
      <sz val="8"/>
      <name val="Calibri"/>
      <family val="2"/>
      <scheme val="minor"/>
    </font>
    <font>
      <b/>
      <sz val="12"/>
      <name val="Calibri"/>
      <family val="2"/>
      <scheme val="minor"/>
    </font>
    <font>
      <b/>
      <sz val="11"/>
      <name val="Calibri"/>
      <family val="2"/>
      <scheme val="minor"/>
    </font>
    <font>
      <sz val="36"/>
      <color theme="1" tint="4.9989318521683403E-2"/>
      <name val="Calibri"/>
      <family val="2"/>
      <scheme val="minor"/>
    </font>
    <font>
      <sz val="11"/>
      <color theme="1" tint="4.9989318521683403E-2"/>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bgColor indexed="64"/>
      </patternFill>
    </fill>
    <fill>
      <patternFill patternType="solid">
        <fgColor rgb="FFFFFF00"/>
        <bgColor indexed="64"/>
      </patternFill>
    </fill>
    <fill>
      <patternFill patternType="solid">
        <fgColor theme="4" tint="-0.249977111117893"/>
        <bgColor indexed="64"/>
      </patternFill>
    </fill>
    <fill>
      <patternFill patternType="solid">
        <fgColor theme="0"/>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7">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165" fontId="0" fillId="0" borderId="0" xfId="0" applyNumberFormat="1"/>
    <xf numFmtId="0" fontId="3" fillId="2" borderId="0" xfId="0" applyFont="1" applyFill="1" applyAlignment="1">
      <alignment horizontal="center" vertical="center"/>
    </xf>
    <xf numFmtId="14" fontId="0" fillId="0" borderId="0" xfId="0" applyNumberFormat="1"/>
    <xf numFmtId="15" fontId="0" fillId="0" borderId="0" xfId="0" applyNumberFormat="1"/>
    <xf numFmtId="166" fontId="0" fillId="0" borderId="0" xfId="0" applyNumberFormat="1"/>
    <xf numFmtId="167" fontId="0" fillId="0" borderId="0" xfId="0" applyNumberFormat="1"/>
    <xf numFmtId="0" fontId="6" fillId="5" borderId="2" xfId="0" applyFont="1" applyFill="1" applyBorder="1" applyAlignment="1">
      <alignment vertical="center"/>
    </xf>
    <xf numFmtId="0" fontId="7" fillId="4" borderId="0" xfId="0" applyFont="1" applyFill="1" applyAlignment="1">
      <alignment horizontal="center" vertical="center"/>
    </xf>
    <xf numFmtId="0" fontId="7" fillId="4" borderId="0" xfId="1" applyFont="1" applyFill="1" applyAlignment="1">
      <alignment horizontal="center" vertical="center"/>
    </xf>
    <xf numFmtId="0" fontId="5" fillId="4" borderId="0" xfId="0" applyFont="1" applyFill="1" applyAlignment="1">
      <alignment horizontal="center" vertical="center"/>
    </xf>
    <xf numFmtId="0" fontId="4" fillId="4" borderId="0" xfId="0" applyFont="1" applyFill="1" applyAlignment="1">
      <alignment horizontal="center" vertical="center"/>
    </xf>
    <xf numFmtId="0" fontId="9" fillId="6" borderId="1" xfId="0" applyFont="1" applyFill="1" applyBorder="1" applyAlignment="1">
      <alignment horizontal="center" vertical="center"/>
    </xf>
    <xf numFmtId="0" fontId="10" fillId="6"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7" borderId="0" xfId="0" applyFill="1"/>
    <xf numFmtId="0" fontId="0" fillId="8" borderId="0" xfId="0" applyFill="1"/>
    <xf numFmtId="0" fontId="11" fillId="9" borderId="0" xfId="0" applyFont="1" applyFill="1" applyAlignment="1">
      <alignment horizontal="center" vertical="center"/>
    </xf>
    <xf numFmtId="0" fontId="12" fillId="9" borderId="0" xfId="0" applyFont="1" applyFill="1" applyAlignment="1">
      <alignment horizontal="center" vertical="center"/>
    </xf>
  </cellXfs>
  <cellStyles count="2">
    <cellStyle name="Normal" xfId="0" builtinId="0"/>
    <cellStyle name="Normal 2" xfId="1" xr:uid="{00000000-0005-0000-0000-000001000000}"/>
  </cellStyles>
  <dxfs count="19">
    <dxf>
      <numFmt numFmtId="0" formatCode="General"/>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167" formatCode="&quot;₹&quot;\ #,##0"/>
    </dxf>
    <dxf>
      <numFmt numFmtId="0" formatCode="General"/>
    </dxf>
    <dxf>
      <numFmt numFmtId="0" formatCode="General"/>
    </dxf>
    <dxf>
      <numFmt numFmtId="19" formatCode="dd/mm/yyyy"/>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165" formatCode="0.000000000"/>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08-4EAF-A4C8-BAE8F6E4FE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08-4EAF-A4C8-BAE8F6E4FEA1}"/>
              </c:ext>
            </c:extLst>
          </c:dPt>
          <c:cat>
            <c:strRef>
              <c:f>'pivot tables'!$A$4:$A$6</c:f>
              <c:strCache>
                <c:ptCount val="2"/>
                <c:pt idx="0">
                  <c:v>No</c:v>
                </c:pt>
                <c:pt idx="1">
                  <c:v>Yes</c:v>
                </c:pt>
              </c:strCache>
            </c:strRef>
          </c:cat>
          <c:val>
            <c:numRef>
              <c:f>'pivot tables'!$B$4:$B$6</c:f>
              <c:numCache>
                <c:formatCode>General</c:formatCode>
                <c:ptCount val="2"/>
                <c:pt idx="0">
                  <c:v>63</c:v>
                </c:pt>
                <c:pt idx="1">
                  <c:v>2</c:v>
                </c:pt>
              </c:numCache>
            </c:numRef>
          </c:val>
          <c:extLst>
            <c:ext xmlns:c16="http://schemas.microsoft.com/office/drawing/2014/chart" uri="{C3380CC4-5D6E-409C-BE32-E72D297353CC}">
              <c16:uniqueId val="{00000000-AFD1-40DD-AFED-7D9CCE02983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tables'!$B$14</c:f>
              <c:strCache>
                <c:ptCount val="1"/>
                <c:pt idx="0">
                  <c:v>Sum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F4-4F67-8CA6-81745976D3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F4-4F67-8CA6-81745976D3C6}"/>
              </c:ext>
            </c:extLst>
          </c:dPt>
          <c:cat>
            <c:strRef>
              <c:f>'pivot tables'!$A$15:$A$16</c:f>
              <c:strCache>
                <c:ptCount val="1"/>
                <c:pt idx="0">
                  <c:v>No</c:v>
                </c:pt>
              </c:strCache>
            </c:strRef>
          </c:cat>
          <c:val>
            <c:numRef>
              <c:f>'pivot tables'!$B$15:$B$16</c:f>
              <c:numCache>
                <c:formatCode>General</c:formatCode>
                <c:ptCount val="1"/>
                <c:pt idx="0">
                  <c:v>610.62000000000012</c:v>
                </c:pt>
              </c:numCache>
            </c:numRef>
          </c:val>
          <c:extLst>
            <c:ext xmlns:c16="http://schemas.microsoft.com/office/drawing/2014/chart" uri="{C3380CC4-5D6E-409C-BE32-E72D297353CC}">
              <c16:uniqueId val="{00000000-EB12-4463-BA2B-71C40031E7D7}"/>
            </c:ext>
          </c:extLst>
        </c:ser>
        <c:ser>
          <c:idx val="1"/>
          <c:order val="1"/>
          <c:tx>
            <c:strRef>
              <c:f>'pivot tables'!$C$14</c:f>
              <c:strCache>
                <c:ptCount val="1"/>
                <c:pt idx="0">
                  <c:v>Count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62F4-4F67-8CA6-81745976D3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62F4-4F67-8CA6-81745976D3C6}"/>
              </c:ext>
            </c:extLst>
          </c:dPt>
          <c:cat>
            <c:strRef>
              <c:f>'pivot tables'!$A$15:$A$16</c:f>
              <c:strCache>
                <c:ptCount val="1"/>
                <c:pt idx="0">
                  <c:v>No</c:v>
                </c:pt>
              </c:strCache>
            </c:strRef>
          </c:cat>
          <c:val>
            <c:numRef>
              <c:f>'pivot tables'!$C$15:$C$16</c:f>
              <c:numCache>
                <c:formatCode>General</c:formatCode>
                <c:ptCount val="1"/>
                <c:pt idx="0">
                  <c:v>65</c:v>
                </c:pt>
              </c:numCache>
            </c:numRef>
          </c:val>
          <c:extLst>
            <c:ext xmlns:c16="http://schemas.microsoft.com/office/drawing/2014/chart" uri="{C3380CC4-5D6E-409C-BE32-E72D297353CC}">
              <c16:uniqueId val="{00000001-EB12-4463-BA2B-71C40031E7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tables'!$J$3</c:f>
              <c:strCache>
                <c:ptCount val="1"/>
                <c:pt idx="0">
                  <c:v>Total</c:v>
                </c:pt>
              </c:strCache>
            </c:strRef>
          </c:tx>
          <c:spPr>
            <a:solidFill>
              <a:schemeClr val="accent1"/>
            </a:solidFill>
            <a:ln>
              <a:noFill/>
            </a:ln>
            <a:effectLst/>
          </c:spPr>
          <c:invertIfNegative val="0"/>
          <c:cat>
            <c:multiLvlStrRef>
              <c:f>'pivot tables'!$I$4:$I$6</c:f>
              <c:multiLvlStrCache>
                <c:ptCount val="1"/>
                <c:lvl>
                  <c:pt idx="0">
                    <c:v>Diabetes</c:v>
                  </c:pt>
                </c:lvl>
                <c:lvl>
                  <c:pt idx="0">
                    <c:v>Underweight</c:v>
                  </c:pt>
                </c:lvl>
              </c:multiLvlStrCache>
            </c:multiLvlStrRef>
          </c:cat>
          <c:val>
            <c:numRef>
              <c:f>'pivot tables'!$J$4:$J$6</c:f>
              <c:numCache>
                <c:formatCode>"₹"\ #,##0.00</c:formatCode>
                <c:ptCount val="1"/>
                <c:pt idx="0">
                  <c:v>1084175.8600000001</c:v>
                </c:pt>
              </c:numCache>
            </c:numRef>
          </c:val>
          <c:extLst>
            <c:ext xmlns:c16="http://schemas.microsoft.com/office/drawing/2014/chart" uri="{C3380CC4-5D6E-409C-BE32-E72D297353CC}">
              <c16:uniqueId val="{00000000-8FA8-4982-9B37-C6FC6515CF92}"/>
            </c:ext>
          </c:extLst>
        </c:ser>
        <c:dLbls>
          <c:showLegendKey val="0"/>
          <c:showVal val="0"/>
          <c:showCatName val="0"/>
          <c:showSerName val="0"/>
          <c:showPercent val="0"/>
          <c:showBubbleSize val="0"/>
        </c:dLbls>
        <c:gapWidth val="219"/>
        <c:overlap val="-27"/>
        <c:axId val="579984927"/>
        <c:axId val="579983967"/>
      </c:barChart>
      <c:catAx>
        <c:axId val="57998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983967"/>
        <c:crosses val="autoZero"/>
        <c:auto val="1"/>
        <c:lblAlgn val="ctr"/>
        <c:lblOffset val="100"/>
        <c:noMultiLvlLbl val="0"/>
      </c:catAx>
      <c:valAx>
        <c:axId val="579983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98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tables'!$J$20</c:f>
              <c:strCache>
                <c:ptCount val="1"/>
                <c:pt idx="0">
                  <c:v>Total</c:v>
                </c:pt>
              </c:strCache>
            </c:strRef>
          </c:tx>
          <c:spPr>
            <a:solidFill>
              <a:schemeClr val="accent1"/>
            </a:solidFill>
            <a:ln>
              <a:noFill/>
            </a:ln>
            <a:effectLst/>
          </c:spPr>
          <c:invertIfNegative val="0"/>
          <c:cat>
            <c:strRef>
              <c:f>'pivot tables'!$I$21:$I$24</c:f>
              <c:strCache>
                <c:ptCount val="3"/>
                <c:pt idx="0">
                  <c:v>tier - 1</c:v>
                </c:pt>
                <c:pt idx="1">
                  <c:v>tier - 2</c:v>
                </c:pt>
                <c:pt idx="2">
                  <c:v>tier - 3</c:v>
                </c:pt>
              </c:strCache>
            </c:strRef>
          </c:cat>
          <c:val>
            <c:numRef>
              <c:f>'pivot tables'!$J$21:$J$24</c:f>
              <c:numCache>
                <c:formatCode>"₹"\ #,##0.00</c:formatCode>
                <c:ptCount val="3"/>
                <c:pt idx="0">
                  <c:v>19748.55</c:v>
                </c:pt>
                <c:pt idx="1">
                  <c:v>721687.2300000001</c:v>
                </c:pt>
                <c:pt idx="2">
                  <c:v>342740.07999999996</c:v>
                </c:pt>
              </c:numCache>
            </c:numRef>
          </c:val>
          <c:extLst>
            <c:ext xmlns:c16="http://schemas.microsoft.com/office/drawing/2014/chart" uri="{C3380CC4-5D6E-409C-BE32-E72D297353CC}">
              <c16:uniqueId val="{00000000-6660-43F0-8502-4692D8F9D729}"/>
            </c:ext>
          </c:extLst>
        </c:ser>
        <c:dLbls>
          <c:showLegendKey val="0"/>
          <c:showVal val="0"/>
          <c:showCatName val="0"/>
          <c:showSerName val="0"/>
          <c:showPercent val="0"/>
          <c:showBubbleSize val="0"/>
        </c:dLbls>
        <c:gapWidth val="182"/>
        <c:axId val="65435071"/>
        <c:axId val="65452831"/>
      </c:barChart>
      <c:catAx>
        <c:axId val="6543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2831"/>
        <c:crosses val="autoZero"/>
        <c:auto val="1"/>
        <c:lblAlgn val="ctr"/>
        <c:lblOffset val="100"/>
        <c:noMultiLvlLbl val="0"/>
      </c:catAx>
      <c:valAx>
        <c:axId val="654528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tables!PivotTable32</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4249781277340332"/>
          <c:w val="0.62701552930883642"/>
          <c:h val="0.58582239720035001"/>
        </c:manualLayout>
      </c:layout>
      <c:lineChart>
        <c:grouping val="standard"/>
        <c:varyColors val="0"/>
        <c:ser>
          <c:idx val="0"/>
          <c:order val="0"/>
          <c:tx>
            <c:strRef>
              <c:f>'pivot tables'!$U$14</c:f>
              <c:strCache>
                <c:ptCount val="1"/>
                <c:pt idx="0">
                  <c:v>Sum of HBA1C</c:v>
                </c:pt>
              </c:strCache>
            </c:strRef>
          </c:tx>
          <c:spPr>
            <a:ln w="28575" cap="rnd">
              <a:solidFill>
                <a:schemeClr val="accent1"/>
              </a:solidFill>
              <a:round/>
            </a:ln>
            <a:effectLst/>
          </c:spPr>
          <c:marker>
            <c:symbol val="none"/>
          </c:marker>
          <c:cat>
            <c:strRef>
              <c:f>'pivot tables'!$T$15:$T$29</c:f>
              <c:strCache>
                <c:ptCount val="14"/>
                <c:pt idx="0">
                  <c:v>20</c:v>
                </c:pt>
                <c:pt idx="1">
                  <c:v>36</c:v>
                </c:pt>
                <c:pt idx="2">
                  <c:v>41</c:v>
                </c:pt>
                <c:pt idx="3">
                  <c:v>44</c:v>
                </c:pt>
                <c:pt idx="4">
                  <c:v>47</c:v>
                </c:pt>
                <c:pt idx="5">
                  <c:v>48</c:v>
                </c:pt>
                <c:pt idx="6">
                  <c:v>49</c:v>
                </c:pt>
                <c:pt idx="7">
                  <c:v>51</c:v>
                </c:pt>
                <c:pt idx="8">
                  <c:v>52</c:v>
                </c:pt>
                <c:pt idx="9">
                  <c:v>53</c:v>
                </c:pt>
                <c:pt idx="10">
                  <c:v>54</c:v>
                </c:pt>
                <c:pt idx="11">
                  <c:v>57</c:v>
                </c:pt>
                <c:pt idx="12">
                  <c:v>59</c:v>
                </c:pt>
                <c:pt idx="13">
                  <c:v>60</c:v>
                </c:pt>
              </c:strCache>
            </c:strRef>
          </c:cat>
          <c:val>
            <c:numRef>
              <c:f>'pivot tables'!$U$15:$U$29</c:f>
              <c:numCache>
                <c:formatCode>General</c:formatCode>
                <c:ptCount val="14"/>
                <c:pt idx="0">
                  <c:v>77.330000000000013</c:v>
                </c:pt>
                <c:pt idx="1">
                  <c:v>31.64</c:v>
                </c:pt>
                <c:pt idx="2">
                  <c:v>53.58</c:v>
                </c:pt>
                <c:pt idx="3">
                  <c:v>50.19</c:v>
                </c:pt>
                <c:pt idx="4">
                  <c:v>15.27</c:v>
                </c:pt>
                <c:pt idx="5">
                  <c:v>51.819999999999993</c:v>
                </c:pt>
                <c:pt idx="6">
                  <c:v>33.790000000000006</c:v>
                </c:pt>
                <c:pt idx="7">
                  <c:v>35.49</c:v>
                </c:pt>
                <c:pt idx="8">
                  <c:v>83.78</c:v>
                </c:pt>
                <c:pt idx="9">
                  <c:v>11.75</c:v>
                </c:pt>
                <c:pt idx="10">
                  <c:v>33.699999999999996</c:v>
                </c:pt>
                <c:pt idx="11">
                  <c:v>74.73</c:v>
                </c:pt>
                <c:pt idx="12">
                  <c:v>15.55</c:v>
                </c:pt>
                <c:pt idx="13">
                  <c:v>42</c:v>
                </c:pt>
              </c:numCache>
            </c:numRef>
          </c:val>
          <c:smooth val="0"/>
          <c:extLst>
            <c:ext xmlns:c16="http://schemas.microsoft.com/office/drawing/2014/chart" uri="{C3380CC4-5D6E-409C-BE32-E72D297353CC}">
              <c16:uniqueId val="{00000000-C68D-4793-A70C-1F08A6694D6C}"/>
            </c:ext>
          </c:extLst>
        </c:ser>
        <c:ser>
          <c:idx val="1"/>
          <c:order val="1"/>
          <c:tx>
            <c:strRef>
              <c:f>'pivot tables'!$V$14</c:f>
              <c:strCache>
                <c:ptCount val="1"/>
                <c:pt idx="0">
                  <c:v>Sum of BMI</c:v>
                </c:pt>
              </c:strCache>
            </c:strRef>
          </c:tx>
          <c:spPr>
            <a:ln w="28575" cap="rnd">
              <a:solidFill>
                <a:schemeClr val="accent2"/>
              </a:solidFill>
              <a:round/>
            </a:ln>
            <a:effectLst/>
          </c:spPr>
          <c:marker>
            <c:symbol val="none"/>
          </c:marker>
          <c:cat>
            <c:strRef>
              <c:f>'pivot tables'!$T$15:$T$29</c:f>
              <c:strCache>
                <c:ptCount val="14"/>
                <c:pt idx="0">
                  <c:v>20</c:v>
                </c:pt>
                <c:pt idx="1">
                  <c:v>36</c:v>
                </c:pt>
                <c:pt idx="2">
                  <c:v>41</c:v>
                </c:pt>
                <c:pt idx="3">
                  <c:v>44</c:v>
                </c:pt>
                <c:pt idx="4">
                  <c:v>47</c:v>
                </c:pt>
                <c:pt idx="5">
                  <c:v>48</c:v>
                </c:pt>
                <c:pt idx="6">
                  <c:v>49</c:v>
                </c:pt>
                <c:pt idx="7">
                  <c:v>51</c:v>
                </c:pt>
                <c:pt idx="8">
                  <c:v>52</c:v>
                </c:pt>
                <c:pt idx="9">
                  <c:v>53</c:v>
                </c:pt>
                <c:pt idx="10">
                  <c:v>54</c:v>
                </c:pt>
                <c:pt idx="11">
                  <c:v>57</c:v>
                </c:pt>
                <c:pt idx="12">
                  <c:v>59</c:v>
                </c:pt>
                <c:pt idx="13">
                  <c:v>60</c:v>
                </c:pt>
              </c:strCache>
            </c:strRef>
          </c:cat>
          <c:val>
            <c:numRef>
              <c:f>'pivot tables'!$V$15:$V$29</c:f>
              <c:numCache>
                <c:formatCode>General</c:formatCode>
                <c:ptCount val="14"/>
                <c:pt idx="0">
                  <c:v>135.42000000000002</c:v>
                </c:pt>
                <c:pt idx="1">
                  <c:v>71.44</c:v>
                </c:pt>
                <c:pt idx="2">
                  <c:v>100.1</c:v>
                </c:pt>
                <c:pt idx="3">
                  <c:v>82.08</c:v>
                </c:pt>
                <c:pt idx="4">
                  <c:v>33.53</c:v>
                </c:pt>
                <c:pt idx="5">
                  <c:v>82.67</c:v>
                </c:pt>
                <c:pt idx="6">
                  <c:v>49.570000000000007</c:v>
                </c:pt>
                <c:pt idx="7">
                  <c:v>68.069999999999993</c:v>
                </c:pt>
                <c:pt idx="8">
                  <c:v>155.245</c:v>
                </c:pt>
                <c:pt idx="9">
                  <c:v>16.850000000000001</c:v>
                </c:pt>
                <c:pt idx="10">
                  <c:v>65.539999999999992</c:v>
                </c:pt>
                <c:pt idx="11">
                  <c:v>134.685</c:v>
                </c:pt>
                <c:pt idx="12">
                  <c:v>34.26</c:v>
                </c:pt>
                <c:pt idx="13">
                  <c:v>68.955000000000013</c:v>
                </c:pt>
              </c:numCache>
            </c:numRef>
          </c:val>
          <c:smooth val="0"/>
          <c:extLst>
            <c:ext xmlns:c16="http://schemas.microsoft.com/office/drawing/2014/chart" uri="{C3380CC4-5D6E-409C-BE32-E72D297353CC}">
              <c16:uniqueId val="{00000001-C68D-4793-A70C-1F08A6694D6C}"/>
            </c:ext>
          </c:extLst>
        </c:ser>
        <c:dLbls>
          <c:showLegendKey val="0"/>
          <c:showVal val="0"/>
          <c:showCatName val="0"/>
          <c:showSerName val="0"/>
          <c:showPercent val="0"/>
          <c:showBubbleSize val="0"/>
        </c:dLbls>
        <c:smooth val="0"/>
        <c:axId val="1916428175"/>
        <c:axId val="639155279"/>
      </c:lineChart>
      <c:catAx>
        <c:axId val="191642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155279"/>
        <c:crosses val="autoZero"/>
        <c:auto val="1"/>
        <c:lblAlgn val="ctr"/>
        <c:lblOffset val="100"/>
        <c:noMultiLvlLbl val="0"/>
      </c:catAx>
      <c:valAx>
        <c:axId val="63915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42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tables'!$O$11</c:f>
              <c:strCache>
                <c:ptCount val="1"/>
                <c:pt idx="0">
                  <c:v>Total</c:v>
                </c:pt>
              </c:strCache>
            </c:strRef>
          </c:tx>
          <c:spPr>
            <a:ln w="28575" cap="rnd">
              <a:solidFill>
                <a:schemeClr val="accent1"/>
              </a:solidFill>
              <a:round/>
            </a:ln>
            <a:effectLst/>
          </c:spPr>
          <c:marker>
            <c:symbol val="none"/>
          </c:marker>
          <c:cat>
            <c:strRef>
              <c:f>'pivot tables'!$N$12:$N$26</c:f>
              <c:strCache>
                <c:ptCount val="14"/>
                <c:pt idx="0">
                  <c:v>20</c:v>
                </c:pt>
                <c:pt idx="1">
                  <c:v>36</c:v>
                </c:pt>
                <c:pt idx="2">
                  <c:v>41</c:v>
                </c:pt>
                <c:pt idx="3">
                  <c:v>44</c:v>
                </c:pt>
                <c:pt idx="4">
                  <c:v>47</c:v>
                </c:pt>
                <c:pt idx="5">
                  <c:v>48</c:v>
                </c:pt>
                <c:pt idx="6">
                  <c:v>49</c:v>
                </c:pt>
                <c:pt idx="7">
                  <c:v>51</c:v>
                </c:pt>
                <c:pt idx="8">
                  <c:v>52</c:v>
                </c:pt>
                <c:pt idx="9">
                  <c:v>53</c:v>
                </c:pt>
                <c:pt idx="10">
                  <c:v>54</c:v>
                </c:pt>
                <c:pt idx="11">
                  <c:v>57</c:v>
                </c:pt>
                <c:pt idx="12">
                  <c:v>59</c:v>
                </c:pt>
                <c:pt idx="13">
                  <c:v>60</c:v>
                </c:pt>
              </c:strCache>
            </c:strRef>
          </c:cat>
          <c:val>
            <c:numRef>
              <c:f>'pivot tables'!$O$12:$O$26</c:f>
              <c:numCache>
                <c:formatCode>"₹"\ #,##0.00</c:formatCode>
                <c:ptCount val="14"/>
                <c:pt idx="0">
                  <c:v>78330.810000000012</c:v>
                </c:pt>
                <c:pt idx="1">
                  <c:v>88018.53</c:v>
                </c:pt>
                <c:pt idx="2">
                  <c:v>190557.71999999997</c:v>
                </c:pt>
                <c:pt idx="3">
                  <c:v>88951.209999999992</c:v>
                </c:pt>
                <c:pt idx="4">
                  <c:v>19908.66</c:v>
                </c:pt>
                <c:pt idx="5">
                  <c:v>82538.3</c:v>
                </c:pt>
                <c:pt idx="6">
                  <c:v>51679.41</c:v>
                </c:pt>
                <c:pt idx="7">
                  <c:v>78483.8</c:v>
                </c:pt>
                <c:pt idx="8">
                  <c:v>122870.21000000002</c:v>
                </c:pt>
                <c:pt idx="9">
                  <c:v>14696.77</c:v>
                </c:pt>
                <c:pt idx="10">
                  <c:v>51623.91</c:v>
                </c:pt>
                <c:pt idx="11">
                  <c:v>114788.31</c:v>
                </c:pt>
                <c:pt idx="12">
                  <c:v>26030.02</c:v>
                </c:pt>
                <c:pt idx="13">
                  <c:v>75698.2</c:v>
                </c:pt>
              </c:numCache>
            </c:numRef>
          </c:val>
          <c:smooth val="0"/>
          <c:extLst>
            <c:ext xmlns:c16="http://schemas.microsoft.com/office/drawing/2014/chart" uri="{C3380CC4-5D6E-409C-BE32-E72D297353CC}">
              <c16:uniqueId val="{00000000-C81C-4D34-84AB-4657E2FE98C6}"/>
            </c:ext>
          </c:extLst>
        </c:ser>
        <c:dLbls>
          <c:showLegendKey val="0"/>
          <c:showVal val="0"/>
          <c:showCatName val="0"/>
          <c:showSerName val="0"/>
          <c:showPercent val="0"/>
          <c:showBubbleSize val="0"/>
        </c:dLbls>
        <c:smooth val="0"/>
        <c:axId val="611242431"/>
        <c:axId val="611243871"/>
      </c:lineChart>
      <c:catAx>
        <c:axId val="61124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43871"/>
        <c:crosses val="autoZero"/>
        <c:auto val="1"/>
        <c:lblAlgn val="ctr"/>
        <c:lblOffset val="100"/>
        <c:noMultiLvlLbl val="0"/>
      </c:catAx>
      <c:valAx>
        <c:axId val="6112438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4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tables!PivotTable17</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B9A-442E-A084-431B605C15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B9A-442E-A084-431B605C15A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tables'!$A$4:$A$6</c:f>
              <c:strCache>
                <c:ptCount val="2"/>
                <c:pt idx="0">
                  <c:v>No</c:v>
                </c:pt>
                <c:pt idx="1">
                  <c:v>Yes</c:v>
                </c:pt>
              </c:strCache>
            </c:strRef>
          </c:cat>
          <c:val>
            <c:numRef>
              <c:f>'pivot tables'!$B$4:$B$6</c:f>
              <c:numCache>
                <c:formatCode>General</c:formatCode>
                <c:ptCount val="2"/>
                <c:pt idx="0">
                  <c:v>63</c:v>
                </c:pt>
                <c:pt idx="1">
                  <c:v>2</c:v>
                </c:pt>
              </c:numCache>
            </c:numRef>
          </c:val>
          <c:extLst>
            <c:ext xmlns:c16="http://schemas.microsoft.com/office/drawing/2014/chart" uri="{C3380CC4-5D6E-409C-BE32-E72D297353CC}">
              <c16:uniqueId val="{00000004-6B9A-442E-A084-431B605C15A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tables!PivotTable18</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s>
    <c:plotArea>
      <c:layout/>
      <c:pieChart>
        <c:varyColors val="1"/>
        <c:ser>
          <c:idx val="0"/>
          <c:order val="0"/>
          <c:tx>
            <c:strRef>
              <c:f>'pivot tables'!$B$14</c:f>
              <c:strCache>
                <c:ptCount val="1"/>
                <c:pt idx="0">
                  <c:v>Sum of HBA1C</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3971-478D-BB80-1688A43BEB7B}"/>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3971-478D-BB80-1688A43BEB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tables'!$A$15:$A$16</c:f>
              <c:strCache>
                <c:ptCount val="1"/>
                <c:pt idx="0">
                  <c:v>No</c:v>
                </c:pt>
              </c:strCache>
            </c:strRef>
          </c:cat>
          <c:val>
            <c:numRef>
              <c:f>'pivot tables'!$B$15:$B$16</c:f>
              <c:numCache>
                <c:formatCode>General</c:formatCode>
                <c:ptCount val="1"/>
                <c:pt idx="0">
                  <c:v>610.62000000000012</c:v>
                </c:pt>
              </c:numCache>
            </c:numRef>
          </c:val>
          <c:extLst>
            <c:ext xmlns:c16="http://schemas.microsoft.com/office/drawing/2014/chart" uri="{C3380CC4-5D6E-409C-BE32-E72D297353CC}">
              <c16:uniqueId val="{00000004-3971-478D-BB80-1688A43BEB7B}"/>
            </c:ext>
          </c:extLst>
        </c:ser>
        <c:ser>
          <c:idx val="1"/>
          <c:order val="1"/>
          <c:tx>
            <c:strRef>
              <c:f>'pivot tables'!$C$14</c:f>
              <c:strCache>
                <c:ptCount val="1"/>
                <c:pt idx="0">
                  <c:v>Count of Number of major surgeries</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6-3971-478D-BB80-1688A43BEB7B}"/>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8-3971-478D-BB80-1688A43BEB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tables'!$A$15:$A$16</c:f>
              <c:strCache>
                <c:ptCount val="1"/>
                <c:pt idx="0">
                  <c:v>No</c:v>
                </c:pt>
              </c:strCache>
            </c:strRef>
          </c:cat>
          <c:val>
            <c:numRef>
              <c:f>'pivot tables'!$C$15:$C$16</c:f>
              <c:numCache>
                <c:formatCode>General</c:formatCode>
                <c:ptCount val="1"/>
                <c:pt idx="0">
                  <c:v>65</c:v>
                </c:pt>
              </c:numCache>
            </c:numRef>
          </c:val>
          <c:extLst>
            <c:ext xmlns:c16="http://schemas.microsoft.com/office/drawing/2014/chart" uri="{C3380CC4-5D6E-409C-BE32-E72D297353CC}">
              <c16:uniqueId val="{00000009-3971-478D-BB80-1688A43BEB7B}"/>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tables!PivotTable19</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tables'!$I$4:$I$6</c:f>
              <c:multiLvlStrCache>
                <c:ptCount val="1"/>
                <c:lvl>
                  <c:pt idx="0">
                    <c:v>Diabetes</c:v>
                  </c:pt>
                </c:lvl>
                <c:lvl>
                  <c:pt idx="0">
                    <c:v>Underweight</c:v>
                  </c:pt>
                </c:lvl>
              </c:multiLvlStrCache>
            </c:multiLvlStrRef>
          </c:cat>
          <c:val>
            <c:numRef>
              <c:f>'pivot tables'!$J$4:$J$6</c:f>
              <c:numCache>
                <c:formatCode>"₹"\ #,##0.00</c:formatCode>
                <c:ptCount val="1"/>
                <c:pt idx="0">
                  <c:v>1084175.8600000001</c:v>
                </c:pt>
              </c:numCache>
            </c:numRef>
          </c:val>
          <c:extLst>
            <c:ext xmlns:c16="http://schemas.microsoft.com/office/drawing/2014/chart" uri="{C3380CC4-5D6E-409C-BE32-E72D297353CC}">
              <c16:uniqueId val="{00000000-7168-4A0C-A7BD-A5C37C85BCB3}"/>
            </c:ext>
          </c:extLst>
        </c:ser>
        <c:dLbls>
          <c:showLegendKey val="0"/>
          <c:showVal val="0"/>
          <c:showCatName val="0"/>
          <c:showSerName val="0"/>
          <c:showPercent val="0"/>
          <c:showBubbleSize val="0"/>
        </c:dLbls>
        <c:gapWidth val="100"/>
        <c:overlap val="-24"/>
        <c:axId val="579984927"/>
        <c:axId val="579983967"/>
      </c:barChart>
      <c:catAx>
        <c:axId val="579984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983967"/>
        <c:crosses val="autoZero"/>
        <c:auto val="1"/>
        <c:lblAlgn val="ctr"/>
        <c:lblOffset val="100"/>
        <c:noMultiLvlLbl val="0"/>
      </c:catAx>
      <c:valAx>
        <c:axId val="579983967"/>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98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tables!PivotTable23</c:name>
    <c:fmtId val="3"/>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tables'!$J$20</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'pivot tables'!$I$21:$I$24</c:f>
              <c:strCache>
                <c:ptCount val="3"/>
                <c:pt idx="0">
                  <c:v>tier - 1</c:v>
                </c:pt>
                <c:pt idx="1">
                  <c:v>tier - 2</c:v>
                </c:pt>
                <c:pt idx="2">
                  <c:v>tier - 3</c:v>
                </c:pt>
              </c:strCache>
            </c:strRef>
          </c:cat>
          <c:val>
            <c:numRef>
              <c:f>'pivot tables'!$J$21:$J$24</c:f>
              <c:numCache>
                <c:formatCode>"₹"\ #,##0.00</c:formatCode>
                <c:ptCount val="3"/>
                <c:pt idx="0">
                  <c:v>19748.55</c:v>
                </c:pt>
                <c:pt idx="1">
                  <c:v>721687.2300000001</c:v>
                </c:pt>
                <c:pt idx="2">
                  <c:v>342740.07999999996</c:v>
                </c:pt>
              </c:numCache>
            </c:numRef>
          </c:val>
          <c:extLst>
            <c:ext xmlns:c16="http://schemas.microsoft.com/office/drawing/2014/chart" uri="{C3380CC4-5D6E-409C-BE32-E72D297353CC}">
              <c16:uniqueId val="{00000000-7809-4466-9548-9EB72D6C0199}"/>
            </c:ext>
          </c:extLst>
        </c:ser>
        <c:dLbls>
          <c:showLegendKey val="0"/>
          <c:showVal val="0"/>
          <c:showCatName val="0"/>
          <c:showSerName val="0"/>
          <c:showPercent val="0"/>
          <c:showBubbleSize val="0"/>
        </c:dLbls>
        <c:gapWidth val="227"/>
        <c:overlap val="-48"/>
        <c:axId val="65435071"/>
        <c:axId val="65452831"/>
      </c:barChart>
      <c:catAx>
        <c:axId val="65435071"/>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2831"/>
        <c:crosses val="autoZero"/>
        <c:auto val="1"/>
        <c:lblAlgn val="ctr"/>
        <c:lblOffset val="100"/>
        <c:noMultiLvlLbl val="0"/>
      </c:catAx>
      <c:valAx>
        <c:axId val="65452831"/>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3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tables!PivotTable32</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4249781277340332"/>
          <c:w val="0.62701552930883642"/>
          <c:h val="0.58582239720035001"/>
        </c:manualLayout>
      </c:layout>
      <c:lineChart>
        <c:grouping val="standard"/>
        <c:varyColors val="0"/>
        <c:ser>
          <c:idx val="0"/>
          <c:order val="0"/>
          <c:tx>
            <c:strRef>
              <c:f>'pivot tables'!$U$14</c:f>
              <c:strCache>
                <c:ptCount val="1"/>
                <c:pt idx="0">
                  <c:v>Sum of HBA1C</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tables'!$T$15:$T$29</c:f>
              <c:strCache>
                <c:ptCount val="14"/>
                <c:pt idx="0">
                  <c:v>20</c:v>
                </c:pt>
                <c:pt idx="1">
                  <c:v>36</c:v>
                </c:pt>
                <c:pt idx="2">
                  <c:v>41</c:v>
                </c:pt>
                <c:pt idx="3">
                  <c:v>44</c:v>
                </c:pt>
                <c:pt idx="4">
                  <c:v>47</c:v>
                </c:pt>
                <c:pt idx="5">
                  <c:v>48</c:v>
                </c:pt>
                <c:pt idx="6">
                  <c:v>49</c:v>
                </c:pt>
                <c:pt idx="7">
                  <c:v>51</c:v>
                </c:pt>
                <c:pt idx="8">
                  <c:v>52</c:v>
                </c:pt>
                <c:pt idx="9">
                  <c:v>53</c:v>
                </c:pt>
                <c:pt idx="10">
                  <c:v>54</c:v>
                </c:pt>
                <c:pt idx="11">
                  <c:v>57</c:v>
                </c:pt>
                <c:pt idx="12">
                  <c:v>59</c:v>
                </c:pt>
                <c:pt idx="13">
                  <c:v>60</c:v>
                </c:pt>
              </c:strCache>
            </c:strRef>
          </c:cat>
          <c:val>
            <c:numRef>
              <c:f>'pivot tables'!$U$15:$U$29</c:f>
              <c:numCache>
                <c:formatCode>General</c:formatCode>
                <c:ptCount val="14"/>
                <c:pt idx="0">
                  <c:v>77.330000000000013</c:v>
                </c:pt>
                <c:pt idx="1">
                  <c:v>31.64</c:v>
                </c:pt>
                <c:pt idx="2">
                  <c:v>53.58</c:v>
                </c:pt>
                <c:pt idx="3">
                  <c:v>50.19</c:v>
                </c:pt>
                <c:pt idx="4">
                  <c:v>15.27</c:v>
                </c:pt>
                <c:pt idx="5">
                  <c:v>51.819999999999993</c:v>
                </c:pt>
                <c:pt idx="6">
                  <c:v>33.790000000000006</c:v>
                </c:pt>
                <c:pt idx="7">
                  <c:v>35.49</c:v>
                </c:pt>
                <c:pt idx="8">
                  <c:v>83.78</c:v>
                </c:pt>
                <c:pt idx="9">
                  <c:v>11.75</c:v>
                </c:pt>
                <c:pt idx="10">
                  <c:v>33.699999999999996</c:v>
                </c:pt>
                <c:pt idx="11">
                  <c:v>74.73</c:v>
                </c:pt>
                <c:pt idx="12">
                  <c:v>15.55</c:v>
                </c:pt>
                <c:pt idx="13">
                  <c:v>42</c:v>
                </c:pt>
              </c:numCache>
            </c:numRef>
          </c:val>
          <c:smooth val="0"/>
          <c:extLst>
            <c:ext xmlns:c16="http://schemas.microsoft.com/office/drawing/2014/chart" uri="{C3380CC4-5D6E-409C-BE32-E72D297353CC}">
              <c16:uniqueId val="{00000000-64A7-4051-857A-2AF84336E264}"/>
            </c:ext>
          </c:extLst>
        </c:ser>
        <c:ser>
          <c:idx val="1"/>
          <c:order val="1"/>
          <c:tx>
            <c:strRef>
              <c:f>'pivot tables'!$V$14</c:f>
              <c:strCache>
                <c:ptCount val="1"/>
                <c:pt idx="0">
                  <c:v>Sum of BMI</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tables'!$T$15:$T$29</c:f>
              <c:strCache>
                <c:ptCount val="14"/>
                <c:pt idx="0">
                  <c:v>20</c:v>
                </c:pt>
                <c:pt idx="1">
                  <c:v>36</c:v>
                </c:pt>
                <c:pt idx="2">
                  <c:v>41</c:v>
                </c:pt>
                <c:pt idx="3">
                  <c:v>44</c:v>
                </c:pt>
                <c:pt idx="4">
                  <c:v>47</c:v>
                </c:pt>
                <c:pt idx="5">
                  <c:v>48</c:v>
                </c:pt>
                <c:pt idx="6">
                  <c:v>49</c:v>
                </c:pt>
                <c:pt idx="7">
                  <c:v>51</c:v>
                </c:pt>
                <c:pt idx="8">
                  <c:v>52</c:v>
                </c:pt>
                <c:pt idx="9">
                  <c:v>53</c:v>
                </c:pt>
                <c:pt idx="10">
                  <c:v>54</c:v>
                </c:pt>
                <c:pt idx="11">
                  <c:v>57</c:v>
                </c:pt>
                <c:pt idx="12">
                  <c:v>59</c:v>
                </c:pt>
                <c:pt idx="13">
                  <c:v>60</c:v>
                </c:pt>
              </c:strCache>
            </c:strRef>
          </c:cat>
          <c:val>
            <c:numRef>
              <c:f>'pivot tables'!$V$15:$V$29</c:f>
              <c:numCache>
                <c:formatCode>General</c:formatCode>
                <c:ptCount val="14"/>
                <c:pt idx="0">
                  <c:v>135.42000000000002</c:v>
                </c:pt>
                <c:pt idx="1">
                  <c:v>71.44</c:v>
                </c:pt>
                <c:pt idx="2">
                  <c:v>100.1</c:v>
                </c:pt>
                <c:pt idx="3">
                  <c:v>82.08</c:v>
                </c:pt>
                <c:pt idx="4">
                  <c:v>33.53</c:v>
                </c:pt>
                <c:pt idx="5">
                  <c:v>82.67</c:v>
                </c:pt>
                <c:pt idx="6">
                  <c:v>49.570000000000007</c:v>
                </c:pt>
                <c:pt idx="7">
                  <c:v>68.069999999999993</c:v>
                </c:pt>
                <c:pt idx="8">
                  <c:v>155.245</c:v>
                </c:pt>
                <c:pt idx="9">
                  <c:v>16.850000000000001</c:v>
                </c:pt>
                <c:pt idx="10">
                  <c:v>65.539999999999992</c:v>
                </c:pt>
                <c:pt idx="11">
                  <c:v>134.685</c:v>
                </c:pt>
                <c:pt idx="12">
                  <c:v>34.26</c:v>
                </c:pt>
                <c:pt idx="13">
                  <c:v>68.955000000000013</c:v>
                </c:pt>
              </c:numCache>
            </c:numRef>
          </c:val>
          <c:smooth val="0"/>
          <c:extLst>
            <c:ext xmlns:c16="http://schemas.microsoft.com/office/drawing/2014/chart" uri="{C3380CC4-5D6E-409C-BE32-E72D297353CC}">
              <c16:uniqueId val="{00000001-64A7-4051-857A-2AF84336E26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16428175"/>
        <c:axId val="639155279"/>
      </c:lineChart>
      <c:catAx>
        <c:axId val="191642817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9155279"/>
        <c:crosses val="autoZero"/>
        <c:auto val="1"/>
        <c:lblAlgn val="ctr"/>
        <c:lblOffset val="100"/>
        <c:noMultiLvlLbl val="0"/>
      </c:catAx>
      <c:valAx>
        <c:axId val="639155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1642817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tables!PivotTable25</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tables'!$O$11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tables'!$N$12:$N$26</c:f>
              <c:strCache>
                <c:ptCount val="14"/>
                <c:pt idx="0">
                  <c:v>20</c:v>
                </c:pt>
                <c:pt idx="1">
                  <c:v>36</c:v>
                </c:pt>
                <c:pt idx="2">
                  <c:v>41</c:v>
                </c:pt>
                <c:pt idx="3">
                  <c:v>44</c:v>
                </c:pt>
                <c:pt idx="4">
                  <c:v>47</c:v>
                </c:pt>
                <c:pt idx="5">
                  <c:v>48</c:v>
                </c:pt>
                <c:pt idx="6">
                  <c:v>49</c:v>
                </c:pt>
                <c:pt idx="7">
                  <c:v>51</c:v>
                </c:pt>
                <c:pt idx="8">
                  <c:v>52</c:v>
                </c:pt>
                <c:pt idx="9">
                  <c:v>53</c:v>
                </c:pt>
                <c:pt idx="10">
                  <c:v>54</c:v>
                </c:pt>
                <c:pt idx="11">
                  <c:v>57</c:v>
                </c:pt>
                <c:pt idx="12">
                  <c:v>59</c:v>
                </c:pt>
                <c:pt idx="13">
                  <c:v>60</c:v>
                </c:pt>
              </c:strCache>
            </c:strRef>
          </c:cat>
          <c:val>
            <c:numRef>
              <c:f>'pivot tables'!$O$12:$O$26</c:f>
              <c:numCache>
                <c:formatCode>"₹"\ #,##0.00</c:formatCode>
                <c:ptCount val="14"/>
                <c:pt idx="0">
                  <c:v>78330.810000000012</c:v>
                </c:pt>
                <c:pt idx="1">
                  <c:v>88018.53</c:v>
                </c:pt>
                <c:pt idx="2">
                  <c:v>190557.71999999997</c:v>
                </c:pt>
                <c:pt idx="3">
                  <c:v>88951.209999999992</c:v>
                </c:pt>
                <c:pt idx="4">
                  <c:v>19908.66</c:v>
                </c:pt>
                <c:pt idx="5">
                  <c:v>82538.3</c:v>
                </c:pt>
                <c:pt idx="6">
                  <c:v>51679.41</c:v>
                </c:pt>
                <c:pt idx="7">
                  <c:v>78483.8</c:v>
                </c:pt>
                <c:pt idx="8">
                  <c:v>122870.21000000002</c:v>
                </c:pt>
                <c:pt idx="9">
                  <c:v>14696.77</c:v>
                </c:pt>
                <c:pt idx="10">
                  <c:v>51623.91</c:v>
                </c:pt>
                <c:pt idx="11">
                  <c:v>114788.31</c:v>
                </c:pt>
                <c:pt idx="12">
                  <c:v>26030.02</c:v>
                </c:pt>
                <c:pt idx="13">
                  <c:v>75698.2</c:v>
                </c:pt>
              </c:numCache>
            </c:numRef>
          </c:val>
          <c:smooth val="0"/>
          <c:extLst>
            <c:ext xmlns:c16="http://schemas.microsoft.com/office/drawing/2014/chart" uri="{C3380CC4-5D6E-409C-BE32-E72D297353CC}">
              <c16:uniqueId val="{00000000-7544-4C20-ADD1-4F54C11EB57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11242431"/>
        <c:axId val="611243871"/>
      </c:lineChart>
      <c:catAx>
        <c:axId val="61124243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11243871"/>
        <c:crosses val="autoZero"/>
        <c:auto val="1"/>
        <c:lblAlgn val="ctr"/>
        <c:lblOffset val="100"/>
        <c:noMultiLvlLbl val="0"/>
      </c:catAx>
      <c:valAx>
        <c:axId val="61124387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1124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121920</xdr:colOff>
      <xdr:row>0</xdr:row>
      <xdr:rowOff>152400</xdr:rowOff>
    </xdr:from>
    <xdr:to>
      <xdr:col>6</xdr:col>
      <xdr:colOff>167640</xdr:colOff>
      <xdr:row>10</xdr:row>
      <xdr:rowOff>152400</xdr:rowOff>
    </xdr:to>
    <xdr:graphicFrame macro="">
      <xdr:nvGraphicFramePr>
        <xdr:cNvPr id="2" name="Chart 1">
          <a:extLst>
            <a:ext uri="{FF2B5EF4-FFF2-40B4-BE49-F238E27FC236}">
              <a16:creationId xmlns:a16="http://schemas.microsoft.com/office/drawing/2014/main" id="{653C5760-D12E-9D43-9054-630C80BCC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800100</xdr:colOff>
      <xdr:row>10</xdr:row>
      <xdr:rowOff>83820</xdr:rowOff>
    </xdr:from>
    <xdr:to>
      <xdr:col>3</xdr:col>
      <xdr:colOff>22860</xdr:colOff>
      <xdr:row>25</xdr:row>
      <xdr:rowOff>83820</xdr:rowOff>
    </xdr:to>
    <xdr:graphicFrame macro="">
      <xdr:nvGraphicFramePr>
        <xdr:cNvPr id="3" name="Chart 2">
          <a:extLst>
            <a:ext uri="{FF2B5EF4-FFF2-40B4-BE49-F238E27FC236}">
              <a16:creationId xmlns:a16="http://schemas.microsoft.com/office/drawing/2014/main" id="{7ADC9DAD-1A71-0531-5FAD-0C85E8C59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1363980</xdr:colOff>
      <xdr:row>6</xdr:row>
      <xdr:rowOff>41910</xdr:rowOff>
    </xdr:from>
    <xdr:to>
      <xdr:col>9</xdr:col>
      <xdr:colOff>632460</xdr:colOff>
      <xdr:row>21</xdr:row>
      <xdr:rowOff>41910</xdr:rowOff>
    </xdr:to>
    <xdr:graphicFrame macro="">
      <xdr:nvGraphicFramePr>
        <xdr:cNvPr id="4" name="Chart 3">
          <a:extLst>
            <a:ext uri="{FF2B5EF4-FFF2-40B4-BE49-F238E27FC236}">
              <a16:creationId xmlns:a16="http://schemas.microsoft.com/office/drawing/2014/main" id="{FABC072B-5000-F83B-9267-47720214D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617220</xdr:colOff>
      <xdr:row>7</xdr:row>
      <xdr:rowOff>0</xdr:rowOff>
    </xdr:from>
    <xdr:to>
      <xdr:col>8</xdr:col>
      <xdr:colOff>388620</xdr:colOff>
      <xdr:row>22</xdr:row>
      <xdr:rowOff>0</xdr:rowOff>
    </xdr:to>
    <xdr:graphicFrame macro="">
      <xdr:nvGraphicFramePr>
        <xdr:cNvPr id="5" name="Chart 4">
          <a:extLst>
            <a:ext uri="{FF2B5EF4-FFF2-40B4-BE49-F238E27FC236}">
              <a16:creationId xmlns:a16="http://schemas.microsoft.com/office/drawing/2014/main" id="{8B45AE43-8815-E086-9201-FE499B2F5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83820</xdr:colOff>
      <xdr:row>0</xdr:row>
      <xdr:rowOff>0</xdr:rowOff>
    </xdr:from>
    <xdr:to>
      <xdr:col>23</xdr:col>
      <xdr:colOff>152400</xdr:colOff>
      <xdr:row>15</xdr:row>
      <xdr:rowOff>0</xdr:rowOff>
    </xdr:to>
    <xdr:graphicFrame macro="">
      <xdr:nvGraphicFramePr>
        <xdr:cNvPr id="7" name="Chart 6">
          <a:extLst>
            <a:ext uri="{FF2B5EF4-FFF2-40B4-BE49-F238E27FC236}">
              <a16:creationId xmlns:a16="http://schemas.microsoft.com/office/drawing/2014/main" id="{16B32942-AE28-EB8F-B53B-3E2BF6664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76200</xdr:colOff>
      <xdr:row>0</xdr:row>
      <xdr:rowOff>30480</xdr:rowOff>
    </xdr:from>
    <xdr:to>
      <xdr:col>12</xdr:col>
      <xdr:colOff>617220</xdr:colOff>
      <xdr:row>15</xdr:row>
      <xdr:rowOff>30480</xdr:rowOff>
    </xdr:to>
    <xdr:graphicFrame macro="">
      <xdr:nvGraphicFramePr>
        <xdr:cNvPr id="8" name="Chart 7">
          <a:extLst>
            <a:ext uri="{FF2B5EF4-FFF2-40B4-BE49-F238E27FC236}">
              <a16:creationId xmlns:a16="http://schemas.microsoft.com/office/drawing/2014/main" id="{1B8AFE6D-253B-14B7-813A-F9D2A9CEE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99060</xdr:colOff>
      <xdr:row>5</xdr:row>
      <xdr:rowOff>129540</xdr:rowOff>
    </xdr:from>
    <xdr:to>
      <xdr:col>8</xdr:col>
      <xdr:colOff>556260</xdr:colOff>
      <xdr:row>19</xdr:row>
      <xdr:rowOff>36195</xdr:rowOff>
    </xdr:to>
    <mc:AlternateContent xmlns:mc="http://schemas.openxmlformats.org/markup-compatibility/2006" xmlns:a14="http://schemas.microsoft.com/office/drawing/2010/main">
      <mc:Choice Requires="a14">
        <xdr:graphicFrame macro="">
          <xdr:nvGraphicFramePr>
            <xdr:cNvPr id="9" name="Weight status">
              <a:extLst>
                <a:ext uri="{FF2B5EF4-FFF2-40B4-BE49-F238E27FC236}">
                  <a16:creationId xmlns:a16="http://schemas.microsoft.com/office/drawing/2014/main" id="{60C36D53-0311-4050-6C07-9A9F62567909}"/>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438912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236220</xdr:colOff>
      <xdr:row>8</xdr:row>
      <xdr:rowOff>60960</xdr:rowOff>
    </xdr:from>
    <xdr:to>
      <xdr:col>9</xdr:col>
      <xdr:colOff>175260</xdr:colOff>
      <xdr:row>21</xdr:row>
      <xdr:rowOff>150495</xdr:rowOff>
    </xdr:to>
    <mc:AlternateContent xmlns:mc="http://schemas.openxmlformats.org/markup-compatibility/2006" xmlns:a14="http://schemas.microsoft.com/office/drawing/2010/main">
      <mc:Choice Requires="a14">
        <xdr:graphicFrame macro="">
          <xdr:nvGraphicFramePr>
            <xdr:cNvPr id="10" name="Diabetes status">
              <a:extLst>
                <a:ext uri="{FF2B5EF4-FFF2-40B4-BE49-F238E27FC236}">
                  <a16:creationId xmlns:a16="http://schemas.microsoft.com/office/drawing/2014/main" id="{F0E89BC0-29CC-DE1E-36DD-9249B653ADE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4869180" y="1524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7</xdr:row>
      <xdr:rowOff>38100</xdr:rowOff>
    </xdr:from>
    <xdr:to>
      <xdr:col>3</xdr:col>
      <xdr:colOff>297180</xdr:colOff>
      <xdr:row>19</xdr:row>
      <xdr:rowOff>0</xdr:rowOff>
    </xdr:to>
    <xdr:graphicFrame macro="">
      <xdr:nvGraphicFramePr>
        <xdr:cNvPr id="2" name="Chart 1">
          <a:extLst>
            <a:ext uri="{FF2B5EF4-FFF2-40B4-BE49-F238E27FC236}">
              <a16:creationId xmlns:a16="http://schemas.microsoft.com/office/drawing/2014/main" id="{76A4E708-997E-4F01-8131-488C80570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426720</xdr:colOff>
      <xdr:row>7</xdr:row>
      <xdr:rowOff>167640</xdr:rowOff>
    </xdr:from>
    <xdr:to>
      <xdr:col>6</xdr:col>
      <xdr:colOff>1828800</xdr:colOff>
      <xdr:row>22</xdr:row>
      <xdr:rowOff>167640</xdr:rowOff>
    </xdr:to>
    <xdr:graphicFrame macro="">
      <xdr:nvGraphicFramePr>
        <xdr:cNvPr id="3" name="Chart 2">
          <a:extLst>
            <a:ext uri="{FF2B5EF4-FFF2-40B4-BE49-F238E27FC236}">
              <a16:creationId xmlns:a16="http://schemas.microsoft.com/office/drawing/2014/main" id="{92F43342-E66B-4B31-9349-40B5EF5A7F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381000</xdr:colOff>
      <xdr:row>17</xdr:row>
      <xdr:rowOff>129540</xdr:rowOff>
    </xdr:from>
    <xdr:to>
      <xdr:col>12</xdr:col>
      <xdr:colOff>563880</xdr:colOff>
      <xdr:row>32</xdr:row>
      <xdr:rowOff>129540</xdr:rowOff>
    </xdr:to>
    <xdr:graphicFrame macro="">
      <xdr:nvGraphicFramePr>
        <xdr:cNvPr id="4" name="Chart 3">
          <a:extLst>
            <a:ext uri="{FF2B5EF4-FFF2-40B4-BE49-F238E27FC236}">
              <a16:creationId xmlns:a16="http://schemas.microsoft.com/office/drawing/2014/main" id="{CAD7AABB-CAB3-4AA5-8C69-F6974C114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11</xdr:row>
      <xdr:rowOff>0</xdr:rowOff>
    </xdr:from>
    <xdr:to>
      <xdr:col>19</xdr:col>
      <xdr:colOff>510540</xdr:colOff>
      <xdr:row>26</xdr:row>
      <xdr:rowOff>0</xdr:rowOff>
    </xdr:to>
    <xdr:graphicFrame macro="">
      <xdr:nvGraphicFramePr>
        <xdr:cNvPr id="5" name="Chart 4">
          <a:extLst>
            <a:ext uri="{FF2B5EF4-FFF2-40B4-BE49-F238E27FC236}">
              <a16:creationId xmlns:a16="http://schemas.microsoft.com/office/drawing/2014/main" id="{8A2F9236-7808-46C1-8892-DCF78275E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38</xdr:row>
      <xdr:rowOff>0</xdr:rowOff>
    </xdr:from>
    <xdr:to>
      <xdr:col>9</xdr:col>
      <xdr:colOff>426720</xdr:colOff>
      <xdr:row>58</xdr:row>
      <xdr:rowOff>0</xdr:rowOff>
    </xdr:to>
    <xdr:graphicFrame macro="">
      <xdr:nvGraphicFramePr>
        <xdr:cNvPr id="6" name="Chart 5">
          <a:extLst>
            <a:ext uri="{FF2B5EF4-FFF2-40B4-BE49-F238E27FC236}">
              <a16:creationId xmlns:a16="http://schemas.microsoft.com/office/drawing/2014/main" id="{93793597-324E-4868-A265-2E4D0D5C1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39</xdr:row>
      <xdr:rowOff>114300</xdr:rowOff>
    </xdr:from>
    <xdr:to>
      <xdr:col>21</xdr:col>
      <xdr:colOff>304800</xdr:colOff>
      <xdr:row>57</xdr:row>
      <xdr:rowOff>0</xdr:rowOff>
    </xdr:to>
    <xdr:graphicFrame macro="">
      <xdr:nvGraphicFramePr>
        <xdr:cNvPr id="7" name="Chart 6">
          <a:extLst>
            <a:ext uri="{FF2B5EF4-FFF2-40B4-BE49-F238E27FC236}">
              <a16:creationId xmlns:a16="http://schemas.microsoft.com/office/drawing/2014/main" id="{9FC347B3-9F5E-4BCF-918E-C0204E5EA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1</xdr:rowOff>
    </xdr:from>
    <xdr:to>
      <xdr:col>0</xdr:col>
      <xdr:colOff>1828800</xdr:colOff>
      <xdr:row>8</xdr:row>
      <xdr:rowOff>137161</xdr:rowOff>
    </xdr:to>
    <mc:AlternateContent xmlns:mc="http://schemas.openxmlformats.org/markup-compatibility/2006" xmlns:a14="http://schemas.microsoft.com/office/drawing/2010/main">
      <mc:Choice Requires="a14">
        <xdr:graphicFrame macro="">
          <xdr:nvGraphicFramePr>
            <xdr:cNvPr id="8" name="Diabetes status 1">
              <a:extLst>
                <a:ext uri="{FF2B5EF4-FFF2-40B4-BE49-F238E27FC236}">
                  <a16:creationId xmlns:a16="http://schemas.microsoft.com/office/drawing/2014/main" id="{C81FFE23-7847-4966-BAA6-4D7CA58E7231}"/>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0" y="36576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xdr:rowOff>
    </xdr:from>
    <xdr:to>
      <xdr:col>0</xdr:col>
      <xdr:colOff>1828800</xdr:colOff>
      <xdr:row>16</xdr:row>
      <xdr:rowOff>68580</xdr:rowOff>
    </xdr:to>
    <mc:AlternateContent xmlns:mc="http://schemas.openxmlformats.org/markup-compatibility/2006" xmlns:a14="http://schemas.microsoft.com/office/drawing/2010/main">
      <mc:Choice Requires="a14">
        <xdr:graphicFrame macro="">
          <xdr:nvGraphicFramePr>
            <xdr:cNvPr id="10" name="Weight status 1">
              <a:extLst>
                <a:ext uri="{FF2B5EF4-FFF2-40B4-BE49-F238E27FC236}">
                  <a16:creationId xmlns:a16="http://schemas.microsoft.com/office/drawing/2014/main" id="{8C652B76-F3E6-4C79-AD46-870E2C8E9D82}"/>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0" y="1828801"/>
              <a:ext cx="1828800" cy="1165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40.668444675925" createdVersion="8" refreshedVersion="8" minRefreshableVersion="3" recordCount="2335" xr:uid="{9DBDC871-0604-4970-BE83-ECDE1D8BA63D}">
  <cacheSource type="worksheet">
    <worksheetSource ref="A1:Q2336" sheet="HEALTH 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tation" numFmtId="0">
      <sharedItems count="2">
        <s v="No"/>
        <s v="yes"/>
      </sharedItems>
    </cacheField>
    <cacheField name="Cancer history" numFmtId="0">
      <sharedItems count="2">
        <s v="No"/>
        <s v="Yes"/>
      </sharedItems>
    </cacheField>
    <cacheField name="Number of major surgeries" numFmtId="0">
      <sharedItems count="4">
        <s v="0"/>
        <s v="2"/>
        <s v="3"/>
        <s v="1"/>
      </sharedItems>
    </cacheField>
    <cacheField name="Smoker" numFmtId="0">
      <sharedItems count="3">
        <s v="yes"/>
        <s v="No"/>
        <s v="unknown"/>
      </sharedItems>
    </cacheField>
    <cacheField name="Weight status" numFmtId="0">
      <sharedItems count="3">
        <s v="Obesity"/>
        <s v="Overweight"/>
        <s v="Underweight"/>
      </sharedItems>
    </cacheField>
    <cacheField name="Diabetes status" numFmtId="0">
      <sharedItems count="3">
        <s v="Diabetes"/>
        <s v="Prediabetes"/>
        <s v="Normal"/>
      </sharedItems>
    </cacheField>
    <cacheField name="Date of birth" numFmtId="0">
      <sharedItems/>
    </cacheField>
    <cacheField name="Charges" numFmtId="166">
      <sharedItems containsSemiMixedTypes="0" containsString="0" containsNumber="1" minValue="563.84" maxValue="63770.43" count="2325">
        <n v="38711"/>
        <n v="11265.71"/>
        <n v="11931.13"/>
        <n v="1635.73"/>
        <n v="1639.56"/>
        <n v="35302.089999999997"/>
        <n v="47305.31"/>
        <n v="1646.43"/>
        <n v="1665"/>
        <n v="1674.63"/>
        <n v="1682.6"/>
        <n v="1694.8"/>
        <n v="11938.26"/>
        <n v="1702.46"/>
        <n v="1704.57"/>
        <n v="1704.7"/>
        <n v="1705.62"/>
        <n v="1708"/>
        <n v="35315.96"/>
        <n v="1708.93"/>
        <n v="1711.03"/>
        <n v="1712.23"/>
        <n v="1719.44"/>
        <n v="11941.83"/>
        <n v="1720.35"/>
        <n v="1725.55"/>
        <n v="1727.54"/>
        <n v="1727.79"/>
        <n v="1728.9"/>
        <n v="1731.68"/>
        <n v="35345.730000000003"/>
        <n v="1737.38"/>
        <n v="1743.21"/>
        <n v="1744.47"/>
        <n v="11944.59"/>
        <n v="1748.77"/>
        <n v="1756.6"/>
        <n v="1759.34"/>
        <n v="1769.53"/>
        <n v="1815.88"/>
        <n v="1822.54"/>
        <n v="1824.29"/>
        <n v="35491.64"/>
        <n v="1826.84"/>
        <n v="1832.09"/>
        <n v="11945.13"/>
        <n v="1837.24"/>
        <n v="1837.28"/>
        <n v="1842.52"/>
        <n v="1850.55"/>
        <n v="1863.45"/>
        <n v="1865.98"/>
        <n v="1875.34"/>
        <n v="1877.93"/>
        <n v="35517.19"/>
        <n v="1880.07"/>
        <n v="40932.43"/>
        <n v="1880.49"/>
        <n v="1906.36"/>
        <n v="1908.9"/>
        <n v="1909.53"/>
        <n v="1917.32"/>
        <n v="1964.78"/>
        <n v="1967.02"/>
        <n v="1969.61"/>
        <n v="1972.95"/>
        <n v="35547.47"/>
        <n v="11946.63"/>
        <n v="1977.82"/>
        <n v="1980.07"/>
        <n v="1981.58"/>
        <n v="1984.45"/>
        <n v="1986.93"/>
        <n v="2007.95"/>
        <n v="2020.18"/>
        <n v="2020.55"/>
        <n v="2026.97"/>
        <n v="2045.69"/>
        <n v="11987.17"/>
        <n v="35547.72"/>
        <n v="2055.3200000000002"/>
        <n v="2094.1"/>
        <n v="2102.2600000000002"/>
        <n v="2103.08"/>
        <n v="2104.11"/>
        <n v="2106.2600000000002"/>
        <n v="2117.34"/>
        <n v="2118.61"/>
        <n v="2128.4299999999998"/>
        <n v="11987.68"/>
        <n v="2130.6799999999998"/>
        <n v="35573.26"/>
        <n v="2134.9"/>
        <n v="2136.88"/>
        <n v="2137.65"/>
        <n v="2138.0700000000002"/>
        <n v="2144.85"/>
        <n v="2150.4699999999998"/>
        <n v="2154.36"/>
        <n v="2155.6799999999998"/>
        <n v="11994.89"/>
        <n v="2156.75"/>
        <n v="2166.73"/>
        <n v="35583.17"/>
        <n v="2170.08"/>
        <n v="2193.1999999999998"/>
        <n v="2196.4699999999998"/>
        <n v="2198.19"/>
        <n v="2200.83"/>
        <n v="2201.1"/>
        <n v="2203.4699999999998"/>
        <n v="11272.33"/>
        <n v="12001.29"/>
        <n v="2203.7399999999998"/>
        <n v="2205.98"/>
        <n v="2207.6999999999998"/>
        <n v="35585.58"/>
        <n v="2211.13"/>
        <n v="2213.21"/>
        <n v="2217.4699999999998"/>
        <n v="2217.6"/>
        <n v="2219.4499999999998"/>
        <n v="2221.56"/>
        <n v="12029.29"/>
        <n v="2250.84"/>
        <n v="2254.8000000000002"/>
        <n v="2257.48"/>
        <n v="2261.5700000000002"/>
        <n v="35595.589999999997"/>
        <n v="47403.88"/>
        <n v="2277.7199999999998"/>
        <n v="2295.2399999999998"/>
        <n v="2302.3000000000002"/>
        <n v="2304"/>
        <n v="12032.33"/>
        <n v="2322.62"/>
        <n v="2331.52"/>
        <n v="2352.9699999999998"/>
        <n v="2362.23"/>
        <n v="2395.17"/>
        <n v="35701.9"/>
        <n v="2396.1"/>
        <n v="2404.73"/>
        <n v="2416.96"/>
        <n v="12035.18"/>
        <n v="2438.06"/>
        <n v="2457.21"/>
        <n v="2457.5"/>
        <n v="2459.7199999999998"/>
        <n v="2464.62"/>
        <n v="2473.33"/>
        <n v="2480.98"/>
        <n v="35711.39"/>
        <n v="2483.7399999999998"/>
        <n v="2494.02"/>
        <n v="12044.34"/>
        <n v="2497.04"/>
        <n v="2498.41"/>
        <n v="2500.9299999999998"/>
        <n v="2510.79"/>
        <n v="2523.17"/>
        <n v="2527.8200000000002"/>
        <n v="2534.39"/>
        <n v="2540.39"/>
        <n v="35733.96"/>
        <n v="2545.6799999999998"/>
        <n v="12048.13"/>
        <n v="2566.4699999999998"/>
        <n v="2585.04"/>
        <n v="2585.27"/>
        <n v="2585.85"/>
        <n v="2597.7800000000002"/>
        <n v="2632.99"/>
        <n v="2639.04"/>
        <n v="2643.27"/>
        <n v="2680.95"/>
        <n v="35883.269999999997"/>
        <n v="40941.29"/>
        <n v="2684.69"/>
        <n v="2689.5"/>
        <n v="2690.11"/>
        <n v="2699.57"/>
        <n v="2709.24"/>
        <n v="2710.83"/>
        <n v="2719.28"/>
        <n v="2721.32"/>
        <n v="2726.06"/>
        <n v="48970.25"/>
        <n v="35952.65"/>
        <n v="2727.4"/>
        <n v="2730.11"/>
        <n v="2731.91"/>
        <n v="2741.95"/>
        <n v="2755.02"/>
        <n v="2758.99"/>
        <n v="2773.46"/>
        <n v="2775.19"/>
        <n v="2789.06"/>
        <n v="12091.34"/>
        <n v="2801.26"/>
        <n v="36021.01"/>
        <n v="2803.7"/>
        <n v="2819.51"/>
        <n v="2842.76"/>
        <n v="2850.68"/>
        <n v="2855.44"/>
        <n v="2866.09"/>
        <n v="2867.12"/>
        <n v="2897.32"/>
        <n v="12094.48"/>
        <n v="2899.49"/>
        <n v="36074.339999999997"/>
        <n v="2902.91"/>
        <n v="2904.09"/>
        <n v="2913.57"/>
        <n v="2927.06"/>
        <n v="2943.41"/>
        <n v="2974.13"/>
        <n v="2979.52"/>
        <n v="11286.54"/>
        <n v="12096.65"/>
        <n v="2985.67"/>
        <n v="3012.22"/>
        <n v="3018.04"/>
        <n v="36085.22"/>
        <n v="3021.81"/>
        <n v="3044.21"/>
        <n v="3046.06"/>
        <n v="3051.73"/>
        <n v="3056.39"/>
        <n v="3062.51"/>
        <n v="12105.32"/>
        <n v="3065.49"/>
        <n v="3070.81"/>
        <n v="3077.1"/>
        <n v="3088.06"/>
        <n v="36090.49"/>
        <n v="3128.35"/>
        <n v="3161.45"/>
        <n v="3162.02"/>
        <n v="3171.61"/>
        <n v="12124.99"/>
        <n v="3172.02"/>
        <n v="3176.29"/>
        <n v="3176.82"/>
        <n v="3179.96"/>
        <n v="3180.51"/>
        <n v="36124.57"/>
        <n v="47462.89"/>
        <n v="62592.87"/>
        <n v="3201.25"/>
        <n v="3206.49"/>
        <n v="12129.61"/>
        <n v="3208.79"/>
        <n v="3213.62"/>
        <n v="3227.12"/>
        <n v="3238.44"/>
        <n v="3260.2"/>
        <n v="3268.85"/>
        <n v="3277.16"/>
        <n v="3279.87"/>
        <n v="36149.480000000003"/>
        <n v="3280.22"/>
        <n v="12130.8"/>
        <n v="3292.53"/>
        <n v="3300.7"/>
        <n v="3308.46"/>
        <n v="3309.79"/>
        <n v="3342.79"/>
        <n v="3353.28"/>
        <n v="3353.47"/>
        <n v="3366.67"/>
        <n v="3378.91"/>
        <n v="36182.870000000003"/>
        <n v="12137.6"/>
        <n v="3385.4"/>
        <n v="3392.37"/>
        <n v="3392.98"/>
        <n v="3393.36"/>
        <n v="3410.32"/>
        <n v="3434.38"/>
        <n v="3436.5"/>
        <n v="3443.06"/>
        <n v="3453.77"/>
        <n v="3463.51"/>
        <n v="12142.58"/>
        <n v="36189.1"/>
        <n v="3471.41"/>
        <n v="3481.87"/>
        <n v="3484.33"/>
        <n v="3490.55"/>
        <n v="3500.61"/>
        <n v="3537.7"/>
        <n v="3538.9"/>
        <n v="3540.12"/>
        <n v="3554.2"/>
        <n v="12146.97"/>
        <n v="3556.92"/>
        <n v="36197.699999999997"/>
        <n v="3558.62"/>
        <n v="3561.89"/>
        <n v="3562.87"/>
        <n v="3569.96"/>
        <n v="3578"/>
        <n v="3579.83"/>
        <n v="3589.14"/>
        <n v="3591.48"/>
        <n v="40961.29"/>
        <n v="3594.17"/>
        <n v="3597.6"/>
        <n v="36219.410000000003"/>
        <n v="3603.6"/>
        <n v="3606.43"/>
        <n v="3622.13"/>
        <n v="3645.09"/>
        <n v="3653.29"/>
        <n v="3659.35"/>
        <n v="3678.86"/>
        <n v="12148.2"/>
        <n v="3688.35"/>
        <n v="3688.38"/>
        <n v="3693.43"/>
        <n v="36307.800000000003"/>
        <n v="3699.54"/>
        <n v="3704.35"/>
        <n v="3722.23"/>
        <n v="3731.6"/>
        <n v="3732.63"/>
        <n v="3736.46"/>
        <n v="11289.11"/>
        <n v="12198.64"/>
        <n v="3748.56"/>
        <n v="3756.62"/>
        <n v="3757.84"/>
        <n v="3761.29"/>
        <n v="36314.050000000003"/>
        <n v="3766.88"/>
        <n v="3773.23"/>
        <n v="3785.77"/>
        <n v="3793.55"/>
        <n v="3796.36"/>
        <n v="12218.7"/>
        <n v="3797.2"/>
        <n v="3847.67"/>
        <n v="3857.76"/>
        <n v="3858.51"/>
        <n v="3861.21"/>
        <n v="36332.449999999997"/>
        <n v="3866.86"/>
        <n v="3875.73"/>
        <n v="3877.3"/>
        <n v="3889.2"/>
        <n v="12222.9"/>
        <n v="3898.35"/>
        <n v="3902.07"/>
        <n v="3906.13"/>
        <n v="3910.44"/>
        <n v="3925.76"/>
        <n v="3931.51"/>
        <n v="36350.71"/>
        <n v="3935.18"/>
        <n v="3943.6"/>
        <n v="3947.41"/>
        <n v="12224.35"/>
        <n v="3955.98"/>
        <n v="3956.07"/>
        <n v="3972.92"/>
        <n v="3981.98"/>
        <n v="3987.93"/>
        <n v="3989.84"/>
        <n v="3994.18"/>
        <n v="36397.58"/>
        <n v="47496.49"/>
        <n v="4002.36"/>
        <n v="12231.61"/>
        <n v="4005.42"/>
        <n v="4032.24"/>
        <n v="4038.41"/>
        <n v="4039.9"/>
        <n v="4040.56"/>
        <n v="4047.94"/>
        <n v="4058.12"/>
        <n v="4058.71"/>
        <n v="4070.42"/>
        <n v="36445.550000000003"/>
        <n v="12233.83"/>
        <n v="4070.51"/>
        <n v="4074.45"/>
        <n v="4076.5"/>
        <n v="4133.6400000000003"/>
        <n v="4134.08"/>
        <n v="4137.5200000000004"/>
        <n v="4149.74"/>
        <n v="4151.03"/>
        <n v="4154.97"/>
        <n v="4163.21"/>
        <n v="12235.84"/>
        <n v="36541.550000000003"/>
        <n v="4185.1000000000004"/>
        <n v="4188.7299999999996"/>
        <n v="4189.1099999999997"/>
        <n v="4234.93"/>
        <n v="4237.13"/>
        <n v="4239.8900000000003"/>
        <n v="4243.59"/>
        <n v="4250.24"/>
        <n v="4260.74"/>
        <n v="12237.73"/>
        <n v="4265.01"/>
        <n v="36572.800000000003"/>
        <n v="4266.17"/>
        <n v="4278.55"/>
        <n v="4296.2700000000004"/>
        <n v="4320.41"/>
        <n v="4337.74"/>
        <n v="4340.4399999999996"/>
        <n v="4347.0200000000004"/>
        <n v="4349.46"/>
        <n v="12244.53"/>
        <n v="4350.51"/>
        <n v="4357.04"/>
        <n v="36580.28"/>
        <n v="4391.6499999999996"/>
        <n v="4392.7"/>
        <n v="4397.3100000000004"/>
        <n v="4399.7299999999996"/>
        <n v="4402.2299999999996"/>
        <n v="4415.16"/>
        <n v="4420.95"/>
        <n v="40974.160000000003"/>
        <n v="4428.8900000000003"/>
        <n v="4433.3900000000003"/>
        <n v="4433.92"/>
        <n v="36786.370000000003"/>
        <n v="4435.09"/>
        <n v="4438.26"/>
        <n v="4441.21"/>
        <n v="4449.46"/>
        <n v="4454.3999999999996"/>
        <n v="4462.72"/>
        <n v="11294.57"/>
        <n v="12245.17"/>
        <n v="4463.21"/>
        <n v="4466.62"/>
        <n v="4468.25"/>
        <n v="4488.58"/>
        <n v="36795.29"/>
        <n v="4500.34"/>
        <n v="4504.66"/>
        <n v="4511.41"/>
        <n v="4515.71"/>
        <n v="4518.3999999999996"/>
        <n v="12255.04"/>
        <n v="4518.7700000000004"/>
        <n v="4518.83"/>
        <n v="4527.18"/>
        <n v="4529.4799999999996"/>
        <n v="4536.26"/>
        <n v="36837.47"/>
        <n v="4544.2299999999996"/>
        <n v="4561.1899999999996"/>
        <n v="4562.84"/>
        <n v="4564.1899999999996"/>
        <n v="12265.51"/>
        <n v="4571.41"/>
        <n v="4608.03"/>
        <n v="4618.08"/>
        <n v="4646.76"/>
        <n v="4661.29"/>
        <n v="4667.6099999999997"/>
        <n v="36889.99"/>
        <n v="4670.6400000000003"/>
        <n v="4673.3900000000003"/>
        <n v="4674.2"/>
        <n v="4678.8"/>
        <n v="4686.3900000000003"/>
        <n v="4687.8"/>
        <n v="4699.47"/>
        <n v="4712.12"/>
        <n v="4718.2"/>
        <n v="4719.5200000000004"/>
        <n v="36898.730000000003"/>
        <n v="4719.74"/>
        <n v="4728.71"/>
        <n v="12269.69"/>
        <n v="4734.6400000000003"/>
        <n v="4738.2700000000004"/>
        <n v="4740.78"/>
        <n v="4746.34"/>
        <n v="4747.05"/>
        <n v="4751.07"/>
        <n v="4753.6400000000003"/>
        <n v="4762.33"/>
        <n v="36910.61"/>
        <n v="47896.79"/>
        <n v="12282.03"/>
        <n v="4766.0200000000004"/>
        <n v="4779.6000000000004"/>
        <n v="4787.42"/>
        <n v="4795.66"/>
        <n v="4812.34"/>
        <n v="4827.1000000000004"/>
        <n v="4827.8999999999996"/>
        <n v="4830.63"/>
        <n v="4835.43"/>
        <n v="4837.58"/>
        <n v="12282.38"/>
        <n v="36911.99"/>
        <n v="4839.18"/>
        <n v="4840.95"/>
        <n v="4843.79"/>
        <n v="4844.67"/>
        <n v="4846.53"/>
        <n v="4846.92"/>
        <n v="4859.8900000000003"/>
        <n v="4877.9799999999996"/>
        <n v="4883.87"/>
        <n v="12299.59"/>
        <n v="4889.04"/>
        <n v="36922.61"/>
        <n v="4890"/>
        <n v="4894.3900000000003"/>
        <n v="4894.75"/>
        <n v="4906.41"/>
        <n v="4911.8900000000003"/>
        <n v="4915.0600000000004"/>
        <n v="4922.92"/>
        <n v="4931.6499999999996"/>
        <n v="12323.94"/>
        <n v="4934.71"/>
        <n v="4942.0600000000004"/>
        <n v="36935.64"/>
        <n v="4949.76"/>
        <n v="4985.22"/>
        <n v="4992.38"/>
        <n v="4999.04"/>
        <n v="5002.78"/>
        <n v="5003.7700000000004"/>
        <n v="5003.8500000000004"/>
        <n v="41034.22"/>
        <n v="5012.47"/>
        <n v="5028.1499999999996"/>
        <n v="5031.2700000000004"/>
        <n v="36950.26"/>
        <n v="5034.1000000000004"/>
        <n v="5038.57"/>
        <n v="5043.13"/>
        <n v="5045.1499999999996"/>
        <n v="5054.05"/>
        <n v="5059.5600000000004"/>
        <n v="11299.34"/>
        <n v="12333.83"/>
        <n v="5077.1899999999996"/>
        <n v="5080.1000000000004"/>
        <n v="5087.92"/>
        <n v="5116.5"/>
        <n v="36976.449999999997"/>
        <n v="5124.1899999999996"/>
        <n v="5125.22"/>
        <n v="5136.75"/>
        <n v="5138.26"/>
        <n v="5144.18"/>
        <n v="12347.17"/>
        <n v="5148.55"/>
        <n v="5152.13"/>
        <n v="5166.96"/>
        <n v="5177.12"/>
        <n v="5195.58"/>
        <n v="37040.879999999997"/>
        <n v="5198.6899999999996"/>
        <n v="5207.97"/>
        <n v="5209.58"/>
        <n v="5213.22"/>
        <n v="12363.55"/>
        <n v="5216.4799999999996"/>
        <n v="5227.99"/>
        <n v="5240.7700000000004"/>
        <n v="5245.23"/>
        <n v="5246.05"/>
        <n v="5253.52"/>
        <n v="37076.370000000003"/>
        <n v="5257.51"/>
        <n v="5261.47"/>
        <n v="5266.37"/>
        <n v="12369.89"/>
        <n v="5267.82"/>
        <n v="5272.18"/>
        <n v="5275.86"/>
        <n v="5291.71"/>
        <n v="5293.67"/>
        <n v="5306.7"/>
        <n v="5312.17"/>
        <n v="37079.370000000003"/>
        <n v="5322.24"/>
        <n v="5325.65"/>
        <n v="12404.88"/>
        <n v="5327.4"/>
        <n v="5344.81"/>
        <n v="5354.07"/>
        <n v="5364.66"/>
        <n v="5373.36"/>
        <n v="5375.04"/>
        <n v="5377.46"/>
        <n v="5383.54"/>
        <n v="37133.9"/>
        <n v="5385.34"/>
        <n v="12407.3"/>
        <n v="5396.44"/>
        <n v="5397.62"/>
        <n v="5400.98"/>
        <n v="5402.89"/>
        <n v="5411.99"/>
        <n v="5415.66"/>
        <n v="5425.02"/>
        <n v="5428.73"/>
        <n v="5428.98"/>
        <n v="37165.160000000003"/>
        <n v="12408.29"/>
        <n v="47928.03"/>
        <n v="5438.75"/>
        <n v="5458.05"/>
        <n v="5466.88"/>
        <n v="5469.01"/>
        <n v="5472.45"/>
        <n v="5478.04"/>
        <n v="5484.47"/>
        <n v="5488.26"/>
        <n v="5503.36"/>
        <n v="12430.95"/>
        <n v="5539.4"/>
        <n v="37251.22"/>
        <n v="5540.35"/>
        <n v="5552.61"/>
        <n v="5576.35"/>
        <n v="5582.95"/>
        <n v="5584.31"/>
        <n v="5587.59"/>
        <n v="5594.85"/>
        <n v="5612.83"/>
        <n v="12452.25"/>
        <n v="5615.37"/>
        <n v="5630.46"/>
        <n v="37270.15"/>
        <n v="5649.72"/>
        <n v="5650.14"/>
        <n v="5662.23"/>
        <n v="5679.13"/>
        <n v="5690.79"/>
        <n v="5693.43"/>
        <n v="5698.74"/>
        <n v="12475.35"/>
        <n v="5699.84"/>
        <n v="5708.87"/>
        <n v="5709.16"/>
        <n v="37272.339999999997"/>
        <n v="5720.38"/>
        <n v="5729.01"/>
        <n v="5741.67"/>
        <n v="5748.13"/>
        <n v="5757.41"/>
        <n v="5778.71"/>
        <n v="11305.93"/>
        <n v="41055.29"/>
        <n v="5807.06"/>
        <n v="5812.9"/>
        <n v="5816.58"/>
        <n v="5832.6"/>
        <n v="37277.269999999997"/>
        <n v="5836.52"/>
        <n v="5843.99"/>
        <n v="5847.24"/>
        <n v="5855.9"/>
        <n v="5877.02"/>
        <n v="12479.71"/>
        <n v="5910.94"/>
        <n v="5920.1"/>
        <n v="5926.85"/>
        <n v="5926.93"/>
        <n v="37425.94"/>
        <n v="5927.65"/>
        <n v="5934.38"/>
        <n v="5957.35"/>
        <n v="5960.91"/>
        <n v="5966.89"/>
        <n v="12485.8"/>
        <n v="5969.72"/>
        <n v="5972.38"/>
        <n v="5974.38"/>
        <n v="5976.83"/>
        <n v="5979.66"/>
        <n v="37465.339999999997"/>
        <n v="5979.73"/>
        <n v="5979.99"/>
        <n v="5989.52"/>
        <n v="5990.17"/>
        <n v="12495.29"/>
        <n v="5993.62"/>
        <n v="6059.17"/>
        <n v="6061.8"/>
        <n v="6064.37"/>
        <n v="6067.13"/>
        <n v="6074.37"/>
        <n v="37484.449999999997"/>
        <n v="6079.67"/>
        <n v="6082.41"/>
        <n v="6098.38"/>
        <n v="12499.88"/>
        <n v="6111.95"/>
        <n v="6112.35"/>
        <n v="6113.23"/>
        <n v="6117.49"/>
        <n v="6123.57"/>
        <n v="6128.8"/>
        <n v="6138.5"/>
        <n v="37607.53"/>
        <n v="6138.58"/>
        <n v="6139.14"/>
        <n v="12523.6"/>
        <n v="6147.12"/>
        <n v="6152.05"/>
        <n v="6159.57"/>
        <n v="6170.96"/>
        <n v="6183.32"/>
        <n v="6183.46"/>
        <n v="6184.3"/>
        <n v="6185.32"/>
        <n v="37650.74"/>
        <n v="6186.13"/>
        <n v="12557.61"/>
        <n v="6196.45"/>
        <n v="6198.75"/>
        <n v="6203.9"/>
        <n v="6207.26"/>
        <n v="6208.5"/>
        <n v="6219.93"/>
        <n v="6236.95"/>
        <n v="6238.3"/>
        <n v="6250.44"/>
        <n v="37675.06"/>
        <n v="12574.05"/>
        <n v="48173.36"/>
        <n v="6253.85"/>
        <n v="6254.13"/>
        <n v="6255.38"/>
        <n v="6261.2"/>
        <n v="6269.33"/>
        <n v="6272.48"/>
        <n v="6276.3"/>
        <n v="6282.24"/>
        <n v="6289.75"/>
        <n v="12579.92"/>
        <n v="6293.63"/>
        <n v="37701.879999999997"/>
        <n v="6302.23"/>
        <n v="6305.61"/>
        <n v="6311.11"/>
        <n v="6311.95"/>
        <n v="6313.76"/>
        <n v="6334.34"/>
        <n v="6335.64"/>
        <n v="6338.08"/>
        <n v="12592.53"/>
        <n v="6356.27"/>
        <n v="6358.78"/>
        <n v="37735.199999999997"/>
        <n v="6360.99"/>
        <n v="6361.47"/>
        <n v="6367.31"/>
        <n v="6373.56"/>
        <n v="6374.16"/>
        <n v="6389.38"/>
        <n v="6389.53"/>
        <n v="40309.93"/>
        <n v="12600.46"/>
        <n v="6393.6"/>
        <n v="6402.29"/>
        <n v="6406.41"/>
        <n v="37742.58"/>
        <n v="6407.05"/>
        <n v="6412.34"/>
        <n v="6414.18"/>
        <n v="6417.28"/>
        <n v="6423.48"/>
        <n v="6435.62"/>
        <n v="41097.160000000003"/>
        <n v="6455.86"/>
        <n v="6457.84"/>
        <n v="6473.15"/>
        <n v="6474.01"/>
        <n v="37800.980000000003"/>
        <n v="6481.67"/>
        <n v="6496.89"/>
        <n v="6500.24"/>
        <n v="6512.24"/>
        <n v="6529.21"/>
        <n v="12609.89"/>
        <n v="6532.04"/>
        <n v="6536.68"/>
        <n v="6546.16"/>
        <n v="6548.2"/>
        <n v="6551.75"/>
        <n v="37829.72"/>
        <n v="6552.01"/>
        <n v="6555.07"/>
        <n v="6571.02"/>
        <n v="6571.54"/>
        <n v="12622.18"/>
        <n v="6593.51"/>
        <n v="6600.21"/>
        <n v="6600.36"/>
        <n v="6610.11"/>
        <n v="6630.31"/>
        <n v="6638.16"/>
        <n v="38126.25"/>
        <n v="6639.3"/>
        <n v="6640.54"/>
        <n v="6651.26"/>
        <n v="12624.74"/>
        <n v="6652.53"/>
        <n v="6653.79"/>
        <n v="6664.32"/>
        <n v="6664.69"/>
        <n v="6666.24"/>
        <n v="6686.43"/>
        <n v="6700.56"/>
        <n v="38189.1"/>
        <n v="6706.47"/>
        <n v="6710.19"/>
        <n v="12629.17"/>
        <n v="6721.37"/>
        <n v="6737.98"/>
        <n v="6738.84"/>
        <n v="6746.74"/>
        <n v="6748.59"/>
        <n v="6749.63"/>
        <n v="6750.27"/>
        <n v="6753.04"/>
        <n v="38237.339999999997"/>
        <n v="6770.19"/>
        <n v="12629.9"/>
        <n v="6775.96"/>
        <n v="6781.35"/>
        <n v="6781.52"/>
        <n v="6796.86"/>
        <n v="6799.46"/>
        <n v="6809.46"/>
        <n v="6827.69"/>
        <n v="6837.37"/>
        <n v="6842.28"/>
        <n v="38241.74"/>
        <n v="12638.2"/>
        <n v="6843.17"/>
        <n v="6849.03"/>
        <n v="6858.48"/>
        <n v="6863.49"/>
        <n v="6868.39"/>
        <n v="6875.96"/>
        <n v="6876.53"/>
        <n v="6877.98"/>
        <n v="6895.19"/>
        <n v="6933.24"/>
        <n v="12640.24"/>
        <n v="38245.589999999997"/>
        <n v="48517.56"/>
        <n v="6938.11"/>
        <n v="6940.91"/>
        <n v="6940.94"/>
        <n v="6948.7"/>
        <n v="6951.12"/>
        <n v="6965.21"/>
        <n v="6985.51"/>
        <n v="6986.7"/>
        <n v="12643.38"/>
        <n v="6989.95"/>
        <n v="7003.1"/>
        <n v="38282.75"/>
        <n v="7033.08"/>
        <n v="7042.11"/>
        <n v="7045.5"/>
        <n v="7046.72"/>
        <n v="7050.02"/>
        <n v="7050.64"/>
        <n v="7054.41"/>
        <n v="11312.33"/>
        <n v="12644.59"/>
        <n v="7077.19"/>
        <n v="7096.98"/>
        <n v="7106.81"/>
        <n v="38313.129999999997"/>
        <n v="7125.25"/>
        <n v="7128.64"/>
        <n v="7133.9"/>
        <n v="7144.4"/>
        <n v="7144.86"/>
        <n v="7147.11"/>
        <n v="12646.21"/>
        <n v="7147.47"/>
        <n v="7151.09"/>
        <n v="7152.67"/>
        <n v="7153.55"/>
        <n v="38344.57"/>
        <n v="7160.09"/>
        <n v="7160.33"/>
        <n v="7162.01"/>
        <n v="7173.36"/>
        <n v="7175.51"/>
        <n v="41191.57"/>
        <n v="7179.52"/>
        <n v="7196.87"/>
        <n v="7201.7"/>
        <n v="7209.49"/>
        <n v="7220.25"/>
        <n v="38389.79"/>
        <n v="7222.79"/>
        <n v="7228.22"/>
        <n v="7243.81"/>
        <n v="7248.71"/>
        <n v="12648.7"/>
        <n v="7256.72"/>
        <n v="7261.74"/>
        <n v="7265.58"/>
        <n v="7265.7"/>
        <n v="7273.02"/>
        <n v="7281.51"/>
        <n v="38405.26"/>
        <n v="7302.46"/>
        <n v="7304.65"/>
        <n v="7318.21"/>
        <n v="12699.56"/>
        <n v="7318.22"/>
        <n v="7322.86"/>
        <n v="7323.73"/>
        <n v="7325.05"/>
        <n v="7325.47"/>
        <n v="7337.75"/>
        <n v="7339.93"/>
        <n v="38415.47"/>
        <n v="7345.08"/>
        <n v="7345.73"/>
        <n v="12700.63"/>
        <n v="7348.14"/>
        <n v="7349.12"/>
        <n v="7357.49"/>
        <n v="7358.18"/>
        <n v="7362.31"/>
        <n v="7371.77"/>
        <n v="7388.85"/>
        <n v="7403.98"/>
        <n v="38511.629999999997"/>
        <n v="7418.52"/>
        <n v="12713"/>
        <n v="7419.48"/>
        <n v="7421.19"/>
        <n v="7441.05"/>
        <n v="7441.5"/>
        <n v="7443.64"/>
        <n v="7445.92"/>
        <n v="7448.4"/>
        <n v="7450.36"/>
        <n v="7463.51"/>
        <n v="38652.089999999997"/>
        <n v="12718.21"/>
        <n v="7487.38"/>
        <n v="7494.63"/>
        <n v="7504.3"/>
        <n v="7512.27"/>
        <n v="7518.03"/>
        <n v="7526.71"/>
        <n v="7531.7"/>
        <n v="7537.16"/>
        <n v="7538.52"/>
        <n v="7567.13"/>
        <n v="12731"/>
        <n v="38709.18"/>
        <n v="7585.62"/>
        <n v="7607.03"/>
        <n v="7609.6"/>
        <n v="7623.13"/>
        <n v="7623.52"/>
        <n v="7624.63"/>
        <n v="7626.99"/>
        <n v="7633.72"/>
        <n v="7636.92"/>
        <n v="12741.17"/>
        <n v="7639.42"/>
        <n v="48549.18"/>
        <n v="7640.31"/>
        <n v="7642.05"/>
        <n v="7650.77"/>
        <n v="7650.8"/>
        <n v="7652.26"/>
        <n v="7657.69"/>
        <n v="7662.47"/>
        <n v="11318.57"/>
        <n v="12770.27"/>
        <n v="7670.75"/>
        <n v="7676.4"/>
        <n v="7680.92"/>
        <n v="38740.120000000003"/>
        <n v="7681.17"/>
        <n v="7682.67"/>
        <n v="7684.62"/>
        <n v="7726.85"/>
        <n v="7727.25"/>
        <n v="7729.65"/>
        <n v="12776.05"/>
        <n v="7731.43"/>
        <n v="7731.86"/>
        <n v="7736.39"/>
        <n v="7740.34"/>
        <n v="38746.36"/>
        <n v="7742.11"/>
        <n v="7749.16"/>
        <n v="7763.06"/>
        <n v="7789.64"/>
        <n v="7794.68"/>
        <n v="41250.39"/>
        <n v="7803.77"/>
        <n v="7804.16"/>
        <n v="7812.67"/>
        <n v="7824.37"/>
        <n v="7844.8"/>
        <n v="38792.69"/>
        <n v="7851.85"/>
        <n v="7896.41"/>
        <n v="7935.29"/>
        <n v="7948.22"/>
        <n v="12788.03"/>
        <n v="7953.72"/>
        <n v="7954.52"/>
        <n v="7958.13"/>
        <n v="7966.81"/>
        <n v="7980.34"/>
        <n v="7985.82"/>
        <n v="38836.980000000003"/>
        <n v="7986.48"/>
        <n v="8004.96"/>
        <n v="8014.62"/>
        <n v="12788.18"/>
        <n v="8017.06"/>
        <n v="8021.11"/>
        <n v="8023.14"/>
        <n v="8026.67"/>
        <n v="8027.97"/>
        <n v="8035.64"/>
        <n v="8059.06"/>
        <n v="38869.25"/>
        <n v="8059.68"/>
        <n v="8062.31"/>
        <n v="12797.21"/>
        <n v="8062.76"/>
        <n v="8067.83"/>
        <n v="8068.19"/>
        <n v="8071.57"/>
        <n v="8077.41"/>
        <n v="8081.26"/>
        <n v="8081.74"/>
        <n v="8083.92"/>
        <n v="38893.360000000001"/>
        <n v="8091.3"/>
        <n v="12815.44"/>
        <n v="8112.59"/>
        <n v="8116.27"/>
        <n v="8116.68"/>
        <n v="8124.41"/>
        <n v="8125.78"/>
        <n v="8157.92"/>
        <n v="8162.72"/>
        <n v="8177.9"/>
        <n v="8179.51"/>
        <n v="38924.04"/>
        <n v="12823.25"/>
        <n v="8182.89"/>
        <n v="8188.12"/>
        <n v="8211.1"/>
        <n v="8219.2000000000007"/>
        <n v="8232.64"/>
        <n v="8233.1"/>
        <n v="8240.59"/>
        <n v="8252.2800000000007"/>
        <n v="8268"/>
        <n v="8269.0400000000009"/>
        <n v="12829.46"/>
        <n v="38932.559999999998"/>
        <n v="8271.4599999999991"/>
        <n v="8277.52"/>
        <n v="8280.6200000000008"/>
        <n v="8283.68"/>
        <n v="8302.5400000000009"/>
        <n v="8310.84"/>
        <n v="8314.65"/>
        <n v="8334.4599999999991"/>
        <n v="8334.59"/>
        <n v="12847.24"/>
        <n v="8342.91"/>
        <n v="38947.43"/>
        <n v="8347.16"/>
        <n v="8355.5400000000009"/>
        <n v="8396.6200000000008"/>
        <n v="8400.01"/>
        <n v="8410.0499999999993"/>
        <n v="8413.4599999999991"/>
        <n v="8428.07"/>
        <n v="8440.0499999999993"/>
        <n v="11319.12"/>
        <n v="12852.37"/>
        <n v="8442.67"/>
        <n v="8444.4699999999993"/>
        <n v="38998.550000000003"/>
        <n v="48673.56"/>
        <n v="8448.66"/>
        <n v="8450.82"/>
        <n v="8457.82"/>
        <n v="8466.35"/>
        <n v="8471.65"/>
        <n v="8515.76"/>
        <n v="12856.84"/>
        <n v="8516.83"/>
        <n v="8520.0300000000007"/>
        <n v="8522"/>
        <n v="8527.5300000000007"/>
        <n v="39047.29"/>
        <n v="8534.67"/>
        <n v="8538.2900000000009"/>
        <n v="8539.67"/>
        <n v="8547.69"/>
        <n v="8551.35"/>
        <n v="12870.31"/>
        <n v="8556.91"/>
        <n v="8567.25"/>
        <n v="8569.86"/>
        <n v="8572.0400000000009"/>
        <n v="8573.2999999999993"/>
        <n v="39125.33"/>
        <n v="8582.2999999999993"/>
        <n v="8596.83"/>
        <n v="8601.33"/>
        <n v="8603.82"/>
        <n v="41271.5"/>
        <n v="8604.48"/>
        <n v="8605.36"/>
        <n v="8606.2199999999993"/>
        <n v="8615.2999999999993"/>
        <n v="8627.5400000000009"/>
        <n v="8665.09"/>
        <n v="39221.120000000003"/>
        <n v="8665.14"/>
        <n v="8671.19"/>
        <n v="8688.86"/>
        <n v="12890.06"/>
        <n v="8701.84"/>
        <n v="8703.4599999999991"/>
        <n v="8733.23"/>
        <n v="8760.1200000000008"/>
        <n v="8765.25"/>
        <n v="8782.4699999999993"/>
        <n v="39241.440000000002"/>
        <n v="8798.59"/>
        <n v="8800.49"/>
        <n v="8821.8799999999992"/>
        <n v="12913.99"/>
        <n v="8823.2800000000007"/>
        <n v="8823.99"/>
        <n v="8824.27"/>
        <n v="8825.09"/>
        <n v="8827.2099999999991"/>
        <n v="8835.26"/>
        <n v="8871.15"/>
        <n v="39315.279999999999"/>
        <n v="8890.59"/>
        <n v="8891.14"/>
        <n v="12925.89"/>
        <n v="8906.14"/>
        <n v="8908.4699999999993"/>
        <n v="8930.93"/>
        <n v="8932.08"/>
        <n v="8944.1200000000008"/>
        <n v="8954.99"/>
        <n v="8964.06"/>
        <n v="8965.7999999999993"/>
        <n v="39352.6"/>
        <n v="8968.33"/>
        <n v="12928.79"/>
        <n v="8978.19"/>
        <n v="8988.16"/>
        <n v="8998.43"/>
        <n v="9010.2000000000007"/>
        <n v="9048.0300000000007"/>
        <n v="9058.73"/>
        <n v="9095.07"/>
        <n v="9095.94"/>
        <n v="9101.7999999999993"/>
        <n v="39396.86"/>
        <n v="12949.16"/>
        <n v="9140.9500000000007"/>
        <n v="9144.57"/>
        <n v="9147.5"/>
        <n v="9159.51"/>
        <n v="9171.75"/>
        <n v="9174.14"/>
        <n v="9182.17"/>
        <n v="9193.84"/>
        <n v="9210.06"/>
        <n v="9222.4"/>
        <n v="12950.07"/>
        <n v="39556.49"/>
        <n v="9225.26"/>
        <n v="9247.94"/>
        <n v="9249.5"/>
        <n v="9264.7999999999993"/>
        <n v="9282.48"/>
        <n v="9283.56"/>
        <n v="9285.8700000000008"/>
        <n v="9288.0300000000007"/>
        <n v="9290.14"/>
        <n v="11321.49"/>
        <n v="12957.12"/>
        <n v="9301.89"/>
        <n v="39597.410000000003"/>
        <n v="9304.7000000000007"/>
        <n v="9310.81"/>
        <n v="9315.41"/>
        <n v="9320.26"/>
        <n v="9338.61"/>
        <n v="9344.2000000000007"/>
        <n v="9361.33"/>
        <n v="9377.4500000000007"/>
        <n v="12979.36"/>
        <n v="9377.9"/>
        <n v="9380.75"/>
        <n v="39611.760000000002"/>
        <n v="48675.519999999997"/>
        <n v="9386.16"/>
        <n v="9391.35"/>
        <n v="9411.01"/>
        <n v="9414.92"/>
        <n v="9432.93"/>
        <n v="9447.25"/>
        <n v="12982.87"/>
        <n v="9447.3799999999992"/>
        <n v="9448.42"/>
        <n v="9453.92"/>
        <n v="9487.64"/>
        <n v="39670.44"/>
        <n v="9500.57"/>
        <n v="9504.31"/>
        <n v="9507.68"/>
        <n v="9528.9"/>
        <n v="9538.65"/>
        <n v="41331.79"/>
        <n v="9540.17"/>
        <n v="9541.7000000000007"/>
        <n v="9549.57"/>
        <n v="9563.0300000000007"/>
        <n v="9566.99"/>
        <n v="39721.93"/>
        <n v="9582.5400000000009"/>
        <n v="9583.89"/>
        <n v="9584.0400000000009"/>
        <n v="9597.6299999999992"/>
        <n v="12994.12"/>
        <n v="9617.66"/>
        <n v="9619.18"/>
        <n v="9620.33"/>
        <n v="9625.92"/>
        <n v="9628.7900000000009"/>
        <n v="9630.2999999999993"/>
        <n v="39722.75"/>
        <n v="9630.4"/>
        <n v="9630.91"/>
        <n v="9634.5400000000009"/>
        <n v="13002.91"/>
        <n v="9644.25"/>
        <n v="9653.81"/>
        <n v="9664.34"/>
        <n v="9684.2900000000009"/>
        <n v="9698.42"/>
        <n v="9704.67"/>
        <n v="9710.7099999999991"/>
        <n v="39725.519999999997"/>
        <n v="9715.84"/>
        <n v="9722.77"/>
        <n v="13004.95"/>
        <n v="9724.5300000000007"/>
        <n v="9748.91"/>
        <n v="9753.49"/>
        <n v="9764.08"/>
        <n v="9778.35"/>
        <n v="9787.32"/>
        <n v="9788.8700000000008"/>
        <n v="9800.89"/>
        <n v="39727.61"/>
        <n v="9819.25"/>
        <n v="13008.07"/>
        <n v="9836.2099999999991"/>
        <n v="9844.4500000000007"/>
        <n v="9850.43"/>
        <n v="9855.1299999999992"/>
        <n v="9861.0300000000007"/>
        <n v="9863.4699999999993"/>
        <n v="9866.2999999999993"/>
        <n v="9869.81"/>
        <n v="9870.59"/>
        <n v="39774.28"/>
        <n v="13010.86"/>
        <n v="9872.7000000000007"/>
        <n v="9875.68"/>
        <n v="9877.61"/>
        <n v="9880.07"/>
        <n v="9890.23"/>
        <n v="9894.69"/>
        <n v="9907.83"/>
        <n v="9910.36"/>
        <n v="9930.64"/>
        <n v="9931.9599999999991"/>
        <n v="13012.21"/>
        <n v="39836.519999999997"/>
        <n v="9933.44"/>
        <n v="9957.7199999999993"/>
        <n v="9964.06"/>
        <n v="9991.0400000000009"/>
        <n v="10011.44"/>
        <n v="10027.15"/>
        <n v="10043.25"/>
        <n v="10065.41"/>
        <n v="10072.06"/>
        <n v="11326.71"/>
        <n v="13019.16"/>
        <n v="10085.85"/>
        <n v="39865.699999999997"/>
        <n v="10096.969999999999"/>
        <n v="10106.129999999999"/>
        <n v="10107.219999999999"/>
        <n v="10115.01"/>
        <n v="10118.42"/>
        <n v="10139.84"/>
        <n v="10141.14"/>
        <n v="10146.129999999999"/>
        <n v="13023.93"/>
        <n v="10156.780000000001"/>
        <n v="10160.870000000001"/>
        <n v="39871.699999999997"/>
        <n v="10191.82"/>
        <n v="10197.77"/>
        <n v="10214.64"/>
        <n v="10226.280000000001"/>
        <n v="10231.5"/>
        <n v="10259.129999999999"/>
        <n v="10264.44"/>
        <n v="13041.92"/>
        <n v="10269.459999999999"/>
        <n v="10274.33"/>
        <n v="10276.99"/>
        <n v="39963.120000000003"/>
        <n v="48824.45"/>
        <n v="10308.040000000001"/>
        <n v="10310.780000000001"/>
        <n v="10315.91"/>
        <n v="10322.9"/>
        <n v="10325.209999999999"/>
        <n v="13044.41"/>
        <n v="10329.06"/>
        <n v="10338.93"/>
        <n v="10345.93"/>
        <n v="10352.48"/>
        <n v="10355.64"/>
        <n v="39983.43"/>
        <n v="10356.67"/>
        <n v="10370.91"/>
        <n v="10381.48"/>
        <n v="10403.27"/>
        <n v="41351.879999999997"/>
        <n v="10407.09"/>
        <n v="10407.98"/>
        <n v="10419.59"/>
        <n v="10419.65"/>
        <n v="10422.92"/>
        <n v="10435.07"/>
        <n v="40003.33"/>
        <n v="10436.1"/>
        <n v="10450.549999999999"/>
        <n v="10455.1"/>
        <n v="49577.66"/>
        <n v="10455.14"/>
        <n v="10459.19"/>
        <n v="10461.98"/>
        <n v="10464.83"/>
        <n v="10486.55"/>
        <n v="10493.95"/>
        <n v="10495.6"/>
        <n v="40054.730000000003"/>
        <n v="10546.48"/>
        <n v="10560.49"/>
        <n v="13047.33"/>
        <n v="10564.88"/>
        <n v="10577.09"/>
        <n v="10579.71"/>
        <n v="10594.23"/>
        <n v="10594.5"/>
        <n v="10600.55"/>
        <n v="10601.41"/>
        <n v="10601.63"/>
        <n v="40069.440000000002"/>
        <n v="10602.39"/>
        <n v="13051.22"/>
        <n v="10608.67"/>
        <n v="10617.04"/>
        <n v="10620.26"/>
        <n v="10627.81"/>
        <n v="10665.44"/>
        <n v="10676.83"/>
        <n v="10690.11"/>
        <n v="10698.38"/>
        <n v="10702.64"/>
        <n v="40103.89"/>
        <n v="13063.88"/>
        <n v="10704.47"/>
        <n v="10713.64"/>
        <n v="10719.57"/>
        <n v="10736.87"/>
        <n v="10749.02"/>
        <n v="10769.75"/>
        <n v="10791.96"/>
        <n v="10795.94"/>
        <n v="10796.35"/>
        <n v="10797.34"/>
        <n v="13101.74"/>
        <n v="40182.25"/>
        <n v="10807.49"/>
        <n v="10825.25"/>
        <n v="10848.13"/>
        <n v="10886.66"/>
        <n v="10923.93"/>
        <n v="10928.85"/>
        <n v="10942.13"/>
        <n v="10959.33"/>
        <n v="10959.69"/>
        <n v="11344.32"/>
        <n v="13110.79"/>
        <n v="40204.83"/>
        <n v="10965.45"/>
        <n v="10976.25"/>
        <n v="10977.21"/>
        <n v="10982.5"/>
        <n v="10991.58"/>
        <n v="11013.71"/>
        <n v="11015.17"/>
        <n v="11018.05"/>
        <n v="11028.56"/>
        <n v="13112.6"/>
        <n v="11033.66"/>
        <n v="40208.559999999998"/>
        <n v="11037.51"/>
        <n v="11037.85"/>
        <n v="11046.02"/>
        <n v="11068.7"/>
        <n v="11068.77"/>
        <n v="11070.54"/>
        <n v="11073.18"/>
        <n v="11082.58"/>
        <n v="13113.51"/>
        <n v="11085.59"/>
        <n v="11090.72"/>
        <n v="40273.65"/>
        <n v="11093.62"/>
        <n v="11103.33"/>
        <n v="11150.78"/>
        <n v="11163.57"/>
        <n v="11165.42"/>
        <n v="11186.2"/>
        <n v="11187.66"/>
        <n v="13116.84"/>
        <n v="11217.35"/>
        <n v="11244.38"/>
        <n v="11250.43"/>
        <n v="40284.379999999997"/>
        <n v="48885.14"/>
        <n v="63770.43"/>
        <n v="13126.68"/>
        <n v="13129.6"/>
        <n v="41505.15"/>
        <n v="13143.34"/>
        <n v="13143.86"/>
        <n v="13204.29"/>
        <n v="11345.52"/>
        <n v="13214.43"/>
        <n v="13217.09"/>
        <n v="13224.69"/>
        <n v="13228.85"/>
        <n v="13292.52"/>
        <n v="17337.580000000002"/>
        <n v="13333.71"/>
        <n v="41636.199999999997"/>
        <n v="13352.1"/>
        <n v="13360.94"/>
        <n v="13375.76"/>
        <n v="11353.23"/>
        <n v="13377.41"/>
        <n v="13383.67"/>
        <n v="13390.56"/>
        <n v="13393.76"/>
        <n v="13405.39"/>
        <n v="13412.97"/>
        <n v="13415.04"/>
        <n v="41661.599999999999"/>
        <n v="13417.05"/>
        <n v="13429.04"/>
        <n v="11356.66"/>
        <n v="13430.27"/>
        <n v="13440.7"/>
        <n v="13451.12"/>
        <n v="13457.96"/>
        <n v="13462.52"/>
        <n v="13465.8"/>
        <n v="13470.8"/>
        <n v="13470.86"/>
        <n v="41676.080000000002"/>
        <n v="13472.19"/>
        <n v="11362.76"/>
        <n v="13480.83"/>
        <n v="13511.28"/>
        <n v="13555"/>
        <n v="13566.04"/>
        <n v="13588.17"/>
        <n v="13607.37"/>
        <n v="13616.36"/>
        <n v="13622.01"/>
        <n v="13635.64"/>
        <n v="41681.86"/>
        <n v="40373.74"/>
        <n v="13638.06"/>
        <n v="13677.68"/>
        <n v="13685.51"/>
        <n v="13714.55"/>
        <n v="13725.47"/>
        <n v="13726.21"/>
        <n v="13746.74"/>
        <n v="13747.87"/>
        <n v="13770.1"/>
        <n v="13801.61"/>
        <n v="11363.28"/>
        <n v="41794.629999999997"/>
        <n v="13819.49"/>
        <n v="13822.8"/>
        <n v="13831.12"/>
        <n v="13844.51"/>
        <n v="13844.8"/>
        <n v="13874.89"/>
        <n v="13880.95"/>
        <n v="13886.4"/>
        <n v="13887.2"/>
        <n v="11365.95"/>
        <n v="13887.97"/>
        <n v="41886.54"/>
        <n v="13919.82"/>
        <n v="13937.67"/>
        <n v="13974.46"/>
        <n v="13979.45"/>
        <n v="13981.85"/>
        <n v="14001.13"/>
        <n v="14001.29"/>
        <n v="14007.22"/>
        <n v="11369.39"/>
        <n v="14043.48"/>
        <n v="14081.93"/>
        <n v="41919.1"/>
        <n v="14098.07"/>
        <n v="14119.62"/>
        <n v="14133.04"/>
        <n v="14152.46"/>
        <n v="14193.55"/>
        <n v="14209.4"/>
        <n v="14210.54"/>
        <n v="11378.57"/>
        <n v="14235.07"/>
        <n v="14254.61"/>
        <n v="14256.19"/>
        <n v="41949.24"/>
        <n v="14256.79"/>
        <n v="14258.33"/>
        <n v="14283.46"/>
        <n v="14285.9"/>
        <n v="14313.85"/>
        <n v="14319.03"/>
        <n v="11381.33"/>
        <n v="14337.91"/>
        <n v="14349.85"/>
        <n v="14355.43"/>
        <n v="14358.36"/>
        <n v="41999.519999999997"/>
        <n v="51194.559999999998"/>
        <n v="14382.71"/>
        <n v="14394.4"/>
        <n v="14394.56"/>
        <n v="14410.93"/>
        <n v="11388.27"/>
        <n v="14418.28"/>
        <n v="14426.07"/>
        <n v="14426.66"/>
        <n v="14427.63"/>
        <n v="14449.85"/>
        <n v="13224.06"/>
        <n v="42111.66"/>
        <n v="14455.64"/>
        <n v="14470.01"/>
        <n v="14474.68"/>
        <n v="11394.07"/>
        <n v="14478.33"/>
        <n v="14507.46"/>
        <n v="14547.26"/>
        <n v="14571.89"/>
        <n v="14574.64"/>
        <n v="14590.63"/>
        <n v="14600.62"/>
        <n v="42112.24"/>
        <n v="14612.33"/>
        <n v="14630.52"/>
        <n v="11396.9"/>
        <n v="14640.35"/>
        <n v="14657.2"/>
        <n v="14665.75"/>
        <n v="14692.67"/>
        <n v="14696.77"/>
        <n v="14711.74"/>
        <n v="14738.43"/>
        <n v="14750.42"/>
        <n v="42124.52"/>
        <n v="14819"/>
        <n v="11411.69"/>
        <n v="14839.34"/>
        <n v="14843.96"/>
        <n v="14847.63"/>
        <n v="14901.52"/>
        <n v="14908.27"/>
        <n v="14926.97"/>
        <n v="14945.34"/>
        <n v="14988.43"/>
        <n v="15006.58"/>
        <n v="42188.15"/>
        <n v="11412.02"/>
        <n v="15019.76"/>
        <n v="15025.76"/>
        <n v="15026.3"/>
        <n v="15038.51"/>
        <n v="15052.68"/>
        <n v="15090.35"/>
        <n v="15103.69"/>
        <n v="15123.19"/>
        <n v="15150.44"/>
        <n v="15161.25"/>
        <n v="40419.019999999997"/>
        <n v="42211.14"/>
        <n v="15161.53"/>
        <n v="15170.07"/>
        <n v="15174.81"/>
        <n v="15207.92"/>
        <n v="15230.32"/>
        <n v="15260.52"/>
        <n v="15322.77"/>
        <n v="15359.1"/>
        <n v="15361.5"/>
        <n v="11419.49"/>
        <n v="15363.77"/>
        <n v="42303.69"/>
        <n v="15368.22"/>
        <n v="15377.77"/>
        <n v="15440.2"/>
        <n v="15450.48"/>
        <n v="15518.18"/>
        <n v="15532.16"/>
        <n v="15555.19"/>
        <n v="15556.67"/>
        <n v="11435.74"/>
        <n v="15608.58"/>
        <n v="15612.19"/>
        <n v="42478.6"/>
        <n v="15646.28"/>
        <n v="15670.3"/>
        <n v="15698.86"/>
        <n v="15746.62"/>
        <n v="15817.99"/>
        <n v="15820.7"/>
        <n v="15828.82"/>
        <n v="11436.74"/>
        <n v="15840.81"/>
        <n v="15922.29"/>
        <n v="15965.29"/>
        <n v="42538.720000000001"/>
        <n v="15966.19"/>
        <n v="16059.06"/>
        <n v="16062.89"/>
        <n v="16069.08"/>
        <n v="16085.13"/>
        <n v="16097.94"/>
        <n v="11454.02"/>
        <n v="16115.3"/>
        <n v="16122.65"/>
        <n v="16138.76"/>
        <n v="16152.04"/>
        <n v="42560.43"/>
        <n v="16190.97"/>
        <n v="16199.1"/>
        <n v="16205.88"/>
        <n v="16232.85"/>
        <n v="16267.32"/>
        <n v="11455.28"/>
        <n v="16297.85"/>
        <n v="16311.05"/>
        <n v="16351.42"/>
        <n v="16420.490000000002"/>
        <n v="16450.89"/>
        <n v="42644.2"/>
        <n v="52590.83"/>
        <n v="16455.71"/>
        <n v="16577.78"/>
        <n v="16586.5"/>
        <n v="11478.14"/>
        <n v="16587.96"/>
        <n v="16600.16"/>
        <n v="16602.18"/>
        <n v="16631.61"/>
        <n v="16657.72"/>
        <n v="16770.990000000002"/>
        <n v="16776.3"/>
        <n v="42760.5"/>
        <n v="16779.400000000001"/>
        <n v="16796.41"/>
        <n v="11482.63"/>
        <n v="16841.32"/>
        <n v="16884.919999999998"/>
        <n v="16903.5"/>
        <n v="16921.09"/>
        <n v="16990.55"/>
        <n v="17016.009999999998"/>
        <n v="17043.34"/>
        <n v="17081.080000000002"/>
        <n v="42764.12"/>
        <n v="17085.27"/>
        <n v="11488.32"/>
        <n v="17128.43"/>
        <n v="17172.27"/>
        <n v="17174.52"/>
        <n v="17178.68"/>
        <n v="17179.52"/>
        <n v="17253.43"/>
        <n v="17352.68"/>
        <n v="17361.77"/>
        <n v="42856.84"/>
        <n v="17468.98"/>
        <n v="11492.46"/>
        <n v="17479.53"/>
        <n v="17496.310000000001"/>
        <n v="17505.650000000001"/>
        <n v="17507.47"/>
        <n v="17556.88"/>
        <n v="17560.38"/>
        <n v="17584.72"/>
        <n v="17626.240000000002"/>
        <n v="17663.14"/>
        <n v="42969.85"/>
        <n v="11497.69"/>
        <n v="17748.509999999998"/>
        <n v="17777.73"/>
        <n v="17779.939999999999"/>
        <n v="17832.599999999999"/>
        <n v="17862.919999999998"/>
        <n v="17878.900000000001"/>
        <n v="17882.669999999998"/>
        <n v="17904.53"/>
        <n v="17929.3"/>
        <n v="17942.11"/>
        <n v="40590.550000000003"/>
        <n v="42983.46"/>
        <n v="18031.16"/>
        <n v="18031.189999999999"/>
        <n v="18033.97"/>
        <n v="18157.88"/>
        <n v="18208.34"/>
        <n v="18218.16"/>
        <n v="18223.45"/>
        <n v="18246.5"/>
        <n v="18259.22"/>
        <n v="11511.61"/>
        <n v="18310.740000000002"/>
        <n v="43073.760000000002"/>
        <n v="18328.240000000002"/>
        <n v="18443.11"/>
        <n v="18608.259999999998"/>
        <n v="18648.419999999998"/>
        <n v="18682.740000000002"/>
        <n v="18694.689999999999"/>
        <n v="18765.88"/>
        <n v="18767.740000000002"/>
        <n v="11512.41"/>
        <n v="18804.75"/>
        <n v="18806.150000000001"/>
        <n v="43254.42"/>
        <n v="18815.53"/>
        <n v="18838.7"/>
        <n v="18883.330000000002"/>
        <n v="18903.490000000002"/>
        <n v="18932.810000000001"/>
        <n v="18954.560000000001"/>
        <n v="18955.22"/>
        <n v="11520.1"/>
        <n v="18963.169999999998"/>
        <n v="18972.5"/>
        <n v="19023.259999999998"/>
        <n v="43578.94"/>
        <n v="19040.88"/>
        <n v="19107.78"/>
        <n v="19144.580000000002"/>
        <n v="19199.939999999999"/>
        <n v="19214.71"/>
        <n v="19259.96"/>
        <n v="11524.25"/>
        <n v="19321.060000000001"/>
        <n v="19350.37"/>
        <n v="19362"/>
        <n v="19442.349999999999"/>
        <n v="43753.34"/>
        <n v="19444.27"/>
        <n v="19496.72"/>
        <n v="19515.54"/>
        <n v="19521.97"/>
        <n v="19539.240000000002"/>
        <n v="11530.12"/>
        <n v="19551.34"/>
        <n v="19594.810000000001"/>
        <n v="19673.34"/>
        <n v="19719.689999999999"/>
        <n v="19749.38"/>
        <n v="43813.87"/>
        <n v="55135.4"/>
        <n v="19798.05"/>
        <n v="19933.46"/>
        <n v="19964.75"/>
        <n v="11534.87"/>
        <n v="19995.29"/>
        <n v="20009.63"/>
        <n v="20149.32"/>
        <n v="20167.34"/>
        <n v="20177.669999999998"/>
        <n v="20234.849999999999"/>
        <n v="20253.84"/>
        <n v="43817.45"/>
        <n v="20277.810000000001"/>
        <n v="20296.86"/>
        <n v="11538.42"/>
        <n v="20354.5"/>
        <n v="20420.599999999999"/>
        <n v="20446.849999999999"/>
        <n v="20463"/>
        <n v="20568.32"/>
        <n v="20630.28"/>
        <n v="20709.02"/>
        <n v="20745.990000000002"/>
        <n v="43896.38"/>
        <n v="20773.63"/>
        <n v="11540.25"/>
        <n v="20781.490000000002"/>
        <n v="20878.78"/>
        <n v="20893.060000000001"/>
        <n v="21082.16"/>
        <n v="21098.55"/>
        <n v="21195.82"/>
        <n v="21223.68"/>
        <n v="21232.18"/>
        <n v="21259.38"/>
        <n v="43921.18"/>
        <n v="11552.9"/>
        <n v="21344.85"/>
        <n v="21348.71"/>
        <n v="21472.48"/>
        <n v="21595.38"/>
        <n v="21659.93"/>
        <n v="21661.16"/>
        <n v="21677.279999999999"/>
        <n v="21771.34"/>
        <n v="21774.32"/>
        <n v="21797"/>
        <n v="1137.01"/>
        <n v="11554.22"/>
        <n v="43943.88"/>
        <n v="21880.82"/>
        <n v="21882.400000000001"/>
        <n v="21978.68"/>
        <n v="21984.47"/>
        <n v="22097.62"/>
        <n v="22144.03"/>
        <n v="22192.44"/>
        <n v="22218.11"/>
        <n v="22331.57"/>
        <n v="40692.910000000003"/>
        <n v="22395.74"/>
        <n v="44202.65"/>
        <n v="22412.65"/>
        <n v="22462.04"/>
        <n v="22478.6"/>
        <n v="22493.66"/>
        <n v="23045.57"/>
        <n v="23065.42"/>
        <n v="23082.959999999999"/>
        <n v="23241.47"/>
        <n v="11566.3"/>
        <n v="23244.79"/>
        <n v="23288.93"/>
        <n v="44260.75"/>
        <n v="23306.55"/>
        <n v="23401.31"/>
        <n v="23563.02"/>
        <n v="23568.27"/>
        <n v="23807.24"/>
        <n v="23887.66"/>
        <n v="23967.38"/>
        <n v="11576.13"/>
        <n v="24059.68"/>
        <n v="24106.91"/>
        <n v="24180.93"/>
        <n v="44400.41"/>
        <n v="24227.34"/>
        <n v="24294.02"/>
        <n v="24387.74"/>
        <n v="24393.62"/>
        <n v="24476.48"/>
        <n v="24513.09"/>
        <n v="11602.75"/>
        <n v="24520.26"/>
        <n v="24535.7"/>
        <n v="24603.05"/>
        <n v="24667.42"/>
        <n v="44423.8"/>
        <n v="24671.66"/>
        <n v="24795.040000000001"/>
        <n v="24817.25"/>
        <n v="24863.25"/>
        <n v="24869.84"/>
        <n v="11625.11"/>
        <n v="24873.38"/>
        <n v="24915.05"/>
        <n v="24915.22"/>
        <n v="25075.97"/>
        <n v="25081.77"/>
        <n v="44501.4"/>
        <n v="25127.22"/>
        <n v="25309.49"/>
        <n v="25333.33"/>
        <n v="25382.3"/>
        <n v="11657.72"/>
        <n v="25517.11"/>
        <n v="25648.98"/>
        <n v="25656.58"/>
        <n v="25678.78"/>
        <n v="25992.82"/>
        <n v="26018.95"/>
        <n v="44585.46"/>
        <n v="58571.07"/>
        <n v="26026.97"/>
        <n v="26109.33"/>
        <n v="11657.81"/>
        <n v="26125.67"/>
        <n v="26140.36"/>
        <n v="26236.58"/>
        <n v="26316.59"/>
        <n v="26392.26"/>
        <n v="26467.1"/>
        <n v="26479.4"/>
        <n v="26607.89"/>
        <n v="44641.2"/>
        <n v="26912.560000000001"/>
        <n v="11658.12"/>
        <n v="26926.51"/>
        <n v="26927.69"/>
        <n v="26936.98"/>
        <n v="27000.98"/>
        <n v="27037.91"/>
        <n v="27080.639999999999"/>
        <n v="27092.38"/>
        <n v="27117.99"/>
        <n v="27218.44"/>
        <n v="45008.959999999999"/>
        <n v="11658.38"/>
        <n v="27236.959999999999"/>
        <n v="27322.73"/>
        <n v="27346.04"/>
        <n v="27375.9"/>
        <n v="27432.73"/>
        <n v="27495.59"/>
        <n v="27533.91"/>
        <n v="27534.53"/>
        <n v="27598.93"/>
        <n v="27614.71"/>
        <n v="11253.42"/>
        <n v="11674.13"/>
        <n v="45702.02"/>
        <n v="27619.360000000001"/>
        <n v="27625.17"/>
        <n v="27696.11"/>
        <n v="27724.29"/>
        <n v="27808.73"/>
        <n v="27849.94"/>
        <n v="27925.86"/>
        <n v="27931.11"/>
        <n v="27941.29"/>
        <n v="11696.52"/>
        <n v="27980.77"/>
        <n v="45710.21"/>
        <n v="28006.94"/>
        <n v="28101.33"/>
        <n v="28245.34"/>
        <n v="28287.9"/>
        <n v="28302.33"/>
        <n v="28340.19"/>
        <n v="28468.92"/>
        <n v="28476.73"/>
        <n v="40720.550000000003"/>
        <n v="28542.86"/>
        <n v="28716.14"/>
        <n v="45863.21"/>
        <n v="28868.66"/>
        <n v="28923.14"/>
        <n v="28950.47"/>
        <n v="28998.68"/>
        <n v="29007.82"/>
        <n v="34303.17"/>
        <n v="29114.21"/>
        <n v="11712.97"/>
        <n v="29114.77"/>
        <n v="29141.360000000001"/>
        <n v="29160.39"/>
        <n v="29186.48"/>
        <n v="46113.51"/>
        <n v="29227.599999999999"/>
        <n v="29330.98"/>
        <n v="29352.560000000001"/>
        <n v="29443.59"/>
        <n v="11729.68"/>
        <n v="29583.8"/>
        <n v="29622.69"/>
        <n v="29757.69"/>
        <n v="29760.6"/>
        <n v="29816.639999999999"/>
        <n v="46130.53"/>
        <n v="29818.76"/>
        <n v="29852.48"/>
        <n v="29899.25"/>
        <n v="29929.56"/>
        <n v="11730.82"/>
        <n v="29933.75"/>
        <n v="29969.67"/>
        <n v="30026.87"/>
        <n v="30063.58"/>
        <n v="30095.97"/>
        <n v="30134.75"/>
        <n v="46151.12"/>
        <n v="30166.62"/>
        <n v="30184.94"/>
        <n v="30260"/>
        <n v="11735.88"/>
        <n v="30284.639999999999"/>
        <n v="30328.27"/>
        <n v="30366.93"/>
        <n v="30409.53"/>
        <n v="30422.03"/>
        <n v="30457.37"/>
        <n v="30530.5"/>
        <n v="46200.99"/>
        <n v="30625.65"/>
        <n v="30697.71"/>
        <n v="11737.85"/>
        <n v="30724.44"/>
        <n v="30763.01"/>
        <n v="30942.19"/>
        <n v="31196.61"/>
        <n v="31234.560000000001"/>
        <n v="31322.53"/>
        <n v="31328.27"/>
        <n v="31368.81"/>
        <n v="46255.11"/>
        <n v="60021.4"/>
        <n v="11741.73"/>
        <n v="31591.82"/>
        <n v="31620"/>
        <n v="31736.7"/>
        <n v="31743.919999999998"/>
        <n v="31897.1"/>
        <n v="31980.89"/>
        <n v="32086.21"/>
        <n v="32108.66"/>
        <n v="32192.76"/>
        <n v="32222.81"/>
        <n v="11743.3"/>
        <n v="46599.11"/>
        <n v="32259.96"/>
        <n v="32288.49"/>
        <n v="32428.63"/>
        <n v="32430.22"/>
        <n v="32462.35"/>
        <n v="32485.46"/>
        <n v="32548.34"/>
        <n v="32672.11"/>
        <n v="32686.080000000002"/>
        <n v="11255.29"/>
        <n v="11743.93"/>
        <n v="32716.2"/>
        <n v="46661.440000000002"/>
        <n v="32734.19"/>
        <n v="32760.48"/>
        <n v="32765.33"/>
        <n v="32787.46"/>
        <n v="32827.51"/>
        <n v="32906.69"/>
        <n v="32947.629999999997"/>
        <n v="33017.46"/>
        <n v="11752.68"/>
        <n v="33025.32"/>
        <n v="33057.230000000003"/>
        <n v="46718.16"/>
        <n v="33074.94"/>
        <n v="33090.660000000003"/>
        <n v="33121"/>
        <n v="33292.83"/>
        <n v="33307.550000000003"/>
        <n v="33344.449999999997"/>
        <n v="33450.99"/>
        <n v="11763"/>
        <n v="33471.97"/>
        <n v="33475.82"/>
        <n v="33527.1"/>
        <n v="46889.26"/>
        <n v="33611.71"/>
        <n v="33707.550000000003"/>
        <n v="33732.69"/>
        <n v="33750.29"/>
        <n v="33753.32"/>
        <n v="33829.39"/>
        <n v="40817.85"/>
        <n v="33900.65"/>
        <n v="33907.550000000003"/>
        <n v="33975.47"/>
        <n v="34053.360000000001"/>
        <n v="47055.53"/>
        <n v="34084.68"/>
        <n v="34166.269999999997"/>
        <n v="34205.07"/>
        <n v="34210.33"/>
        <n v="34218.019999999997"/>
        <n v="11773.06"/>
        <n v="20984.09"/>
        <n v="34254.050000000003"/>
        <n v="34289.43"/>
        <n v="34293.120000000003"/>
        <n v="34307.22"/>
        <n v="34402.22"/>
        <n v="47269.85"/>
        <n v="34439.86"/>
        <n v="34456.269999999997"/>
        <n v="34472.839999999997"/>
        <n v="11830.61"/>
        <n v="34543.39"/>
        <n v="34617.839999999997"/>
        <n v="34672.15"/>
        <n v="563.84"/>
        <n v="570.62"/>
        <n v="600"/>
        <n v="604.54"/>
        <n v="637.26"/>
        <n v="646.14"/>
        <n v="34779.620000000003"/>
        <n v="11833.78"/>
        <n v="650"/>
        <n v="668"/>
        <n v="670"/>
        <n v="687.54"/>
        <n v="700"/>
        <n v="722.99"/>
        <n v="750"/>
        <n v="760"/>
        <n v="11837.16"/>
        <n v="34806.47"/>
        <n v="770"/>
        <n v="770.38"/>
        <n v="773.54"/>
        <n v="830.52"/>
        <n v="865.41"/>
        <n v="896.21"/>
        <n v="915.07"/>
        <n v="928.59"/>
        <n v="964.71"/>
        <n v="11840.78"/>
        <n v="1006.65"/>
        <n v="34828.65"/>
        <n v="1012"/>
        <n v="1019"/>
        <n v="1033.74"/>
        <n v="1044"/>
        <n v="1047"/>
        <n v="1049"/>
        <n v="1056"/>
        <n v="1068"/>
        <n v="11842.44"/>
        <n v="1070"/>
        <n v="1071"/>
        <n v="34838.870000000003"/>
        <n v="47291.06"/>
        <n v="1082"/>
        <n v="1086"/>
        <n v="1121.8699999999999"/>
        <n v="1131.51"/>
        <n v="1132"/>
        <n v="1135"/>
        <n v="11264.54"/>
        <n v="11842.62"/>
        <n v="1135.94"/>
        <n v="1136.4000000000001"/>
        <n v="1137"/>
        <n v="34940.61"/>
        <n v="1137.47"/>
        <n v="1141"/>
        <n v="1141.45"/>
        <n v="1142"/>
        <n v="1146.8"/>
        <n v="11848.14"/>
        <n v="1149"/>
        <n v="1149.4000000000001"/>
        <n v="1158.32"/>
        <n v="1163.46"/>
        <n v="1165"/>
        <n v="34975.68"/>
        <n v="1167"/>
        <n v="1178"/>
        <n v="1178.07"/>
        <n v="1191"/>
        <n v="11856.41"/>
        <n v="1200"/>
        <n v="1200.55"/>
        <n v="1210"/>
        <n v="1220"/>
        <n v="1224"/>
        <n v="1228"/>
        <n v="34976.42"/>
        <n v="1234"/>
        <n v="1237"/>
        <n v="1240"/>
        <n v="11858.56"/>
        <n v="1241"/>
        <n v="1241.57"/>
        <n v="1242.26"/>
        <n v="1242.82"/>
        <n v="1252.4100000000001"/>
        <n v="1253"/>
        <n v="1253.94"/>
        <n v="34979.86"/>
        <n v="1256.3"/>
        <n v="1261.44"/>
        <n v="40904.199999999997"/>
        <n v="1261.8599999999999"/>
        <n v="1263.25"/>
        <n v="1267"/>
        <n v="1276"/>
        <n v="1283"/>
        <n v="1285"/>
        <n v="1286"/>
        <n v="1290.93"/>
        <n v="35000.730000000003"/>
        <n v="1293"/>
        <n v="11879.1"/>
        <n v="1304"/>
        <n v="1315"/>
        <n v="1329.17"/>
        <n v="1332.61"/>
        <n v="1338"/>
        <n v="1341.16"/>
        <n v="1359"/>
        <n v="1382"/>
        <n v="35050.620000000003"/>
        <n v="11881.36"/>
        <n v="1389"/>
        <n v="1390"/>
        <n v="1391.53"/>
        <n v="1402"/>
        <n v="1417"/>
        <n v="1421"/>
        <n v="1422"/>
        <n v="1438"/>
        <n v="1445"/>
        <n v="11881.97"/>
        <n v="35069.370000000003"/>
        <n v="1467"/>
        <n v="1477"/>
        <n v="1481"/>
        <n v="1493"/>
        <n v="1497"/>
        <n v="1515.34"/>
        <n v="1526.31"/>
        <n v="1532.47"/>
        <n v="1534.3"/>
        <n v="11884.05"/>
        <n v="1566.88"/>
        <n v="35147.53"/>
        <n v="1607.51"/>
        <n v="1615.77"/>
        <n v="1617.16"/>
        <n v="1621.34"/>
        <n v="1621.88"/>
        <n v="1622.19"/>
        <n v="1625.43"/>
        <n v="1627.28"/>
        <n v="11918.2"/>
        <n v="1628.47"/>
        <n v="1629.83"/>
        <n v="35160.129999999997"/>
        <n v="1631.67"/>
        <n v="1631.82"/>
        <n v="1632.04"/>
        <n v="1632.56"/>
        <n v="1633.04"/>
        <n v="1633.96"/>
        <n v="1634.57"/>
        <n v="12254.44"/>
        <n v="12697.48"/>
        <n v="12981.35"/>
        <n v="5846.92"/>
        <n v="8747.68"/>
        <n v="10806.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MixedTypes="1" containsNumber="1" containsInteger="1" minValue="18" maxValue="65" count="49">
        <n v="54"/>
        <n v="45"/>
        <n v="52"/>
        <n v="31"/>
        <n v="33"/>
        <n v="60"/>
        <n v="28"/>
        <n v="65"/>
        <n v="59"/>
        <n v="44"/>
        <n v="63"/>
        <n v="57"/>
        <n v="61"/>
        <n v="64"/>
        <n v="58"/>
        <n v="51"/>
        <n v="62"/>
        <n v="53"/>
        <n v="46"/>
        <n v="37"/>
        <n v="43"/>
        <n v="48"/>
        <n v="29"/>
        <n v="22"/>
        <n v="55"/>
        <n v="34"/>
        <n v="56"/>
        <n v="42"/>
        <n v="36"/>
        <n v="47"/>
        <n v="50"/>
        <n v="49"/>
        <n v="25"/>
        <n v="38"/>
        <n v="39"/>
        <n v="30"/>
        <n v="23"/>
        <n v="41"/>
        <n v="40"/>
        <n v="35"/>
        <n v="19"/>
        <n v="27"/>
        <n v="18"/>
        <n v="32"/>
        <n v="20"/>
        <n v="24"/>
        <n v="26"/>
        <n v="21"/>
        <e v="#NUM!"/>
      </sharedItems>
    </cacheField>
  </cacheFields>
  <extLst>
    <ext xmlns:x14="http://schemas.microsoft.com/office/spreadsheetml/2009/9/main" uri="{725AE2AE-9491-48be-B2B4-4EB974FC3084}">
      <x14:pivotCacheDefinition pivotCacheId="2145838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x v="0"/>
    <x v="0"/>
    <s v="No"/>
    <x v="0"/>
    <x v="0"/>
    <x v="0"/>
    <x v="0"/>
    <x v="0"/>
    <x v="0"/>
    <s v="22 Oct 1968"/>
    <x v="0"/>
    <x v="0"/>
    <s v="tier - 3"/>
    <x v="0"/>
    <x v="0"/>
  </r>
  <r>
    <s v="Id2"/>
    <s v="Matthew D"/>
    <x v="1"/>
    <x v="1"/>
    <s v="No"/>
    <x v="0"/>
    <x v="0"/>
    <x v="0"/>
    <x v="0"/>
    <x v="0"/>
    <x v="1"/>
    <s v="26 Jun 1977"/>
    <x v="1"/>
    <x v="1"/>
    <s v="tier - 3"/>
    <x v="0"/>
    <x v="1"/>
  </r>
  <r>
    <s v="Id3"/>
    <s v="Phil"/>
    <x v="2"/>
    <x v="2"/>
    <s v="yes"/>
    <x v="0"/>
    <x v="0"/>
    <x v="1"/>
    <x v="0"/>
    <x v="0"/>
    <x v="0"/>
    <s v="20 sep 1970"/>
    <x v="2"/>
    <x v="0"/>
    <s v="tier - 1"/>
    <x v="1"/>
    <x v="2"/>
  </r>
  <r>
    <s v="Id4"/>
    <s v="Kelsey"/>
    <x v="3"/>
    <x v="3"/>
    <s v="No"/>
    <x v="0"/>
    <x v="0"/>
    <x v="0"/>
    <x v="0"/>
    <x v="0"/>
    <x v="1"/>
    <s v="30 Jun 1991"/>
    <x v="3"/>
    <x v="0"/>
    <s v="tier - 3"/>
    <x v="2"/>
    <x v="3"/>
  </r>
  <r>
    <s v="Id5"/>
    <s v="Kristyn"/>
    <x v="4"/>
    <x v="4"/>
    <s v="No"/>
    <x v="0"/>
    <x v="0"/>
    <x v="0"/>
    <x v="0"/>
    <x v="0"/>
    <x v="2"/>
    <s v="16 Jun 1989"/>
    <x v="4"/>
    <x v="0"/>
    <s v="tier - 2"/>
    <x v="1"/>
    <x v="4"/>
  </r>
  <r>
    <s v="Id6"/>
    <s v="Russell B."/>
    <x v="5"/>
    <x v="5"/>
    <s v="No"/>
    <x v="0"/>
    <x v="0"/>
    <x v="0"/>
    <x v="0"/>
    <x v="0"/>
    <x v="0"/>
    <s v="21 Aug 1962"/>
    <x v="4"/>
    <x v="0"/>
    <s v="tier - 3"/>
    <x v="3"/>
    <x v="5"/>
  </r>
  <r>
    <s v="Id7"/>
    <s v="Scott"/>
    <x v="6"/>
    <x v="6"/>
    <s v="No"/>
    <x v="0"/>
    <x v="0"/>
    <x v="0"/>
    <x v="0"/>
    <x v="0"/>
    <x v="1"/>
    <s v="9 Oct 1994"/>
    <x v="5"/>
    <x v="0"/>
    <s v="tier - 3"/>
    <x v="3"/>
    <x v="6"/>
  </r>
  <r>
    <s v="Id8"/>
    <s v="Stephen"/>
    <x v="7"/>
    <x v="7"/>
    <s v="No"/>
    <x v="0"/>
    <x v="0"/>
    <x v="2"/>
    <x v="0"/>
    <x v="0"/>
    <x v="0"/>
    <s v="4 Jun 1958"/>
    <x v="6"/>
    <x v="1"/>
    <s v="tier - 2"/>
    <x v="0"/>
    <x v="7"/>
  </r>
  <r>
    <s v="Id9"/>
    <s v="Patrick R."/>
    <x v="8"/>
    <x v="8"/>
    <s v="yes"/>
    <x v="0"/>
    <x v="1"/>
    <x v="3"/>
    <x v="0"/>
    <x v="0"/>
    <x v="0"/>
    <s v="30 Sep 1963"/>
    <x v="7"/>
    <x v="0"/>
    <s v="tier - 2"/>
    <x v="0"/>
    <x v="8"/>
  </r>
  <r>
    <s v="Id10"/>
    <s v="Brooke N."/>
    <x v="9"/>
    <x v="9"/>
    <s v="No"/>
    <x v="0"/>
    <x v="0"/>
    <x v="0"/>
    <x v="0"/>
    <x v="0"/>
    <x v="0"/>
    <s v="23 Dec 1978"/>
    <x v="8"/>
    <x v="0"/>
    <s v="tier - 2"/>
    <x v="0"/>
    <x v="9"/>
  </r>
  <r>
    <s v="Id11"/>
    <s v="  Paola Andrea"/>
    <x v="10"/>
    <x v="10"/>
    <s v="yes"/>
    <x v="0"/>
    <x v="0"/>
    <x v="1"/>
    <x v="0"/>
    <x v="0"/>
    <x v="1"/>
    <s v="10 Jul 1959"/>
    <x v="9"/>
    <x v="1"/>
    <s v="tier - 1"/>
    <x v="3"/>
    <x v="10"/>
  </r>
  <r>
    <s v="Id12"/>
    <s v="David"/>
    <x v="11"/>
    <x v="11"/>
    <s v="No"/>
    <x v="0"/>
    <x v="0"/>
    <x v="0"/>
    <x v="0"/>
    <x v="0"/>
    <x v="0"/>
    <s v="21 Oct 1965"/>
    <x v="10"/>
    <x v="0"/>
    <s v="tier - 2"/>
    <x v="0"/>
    <x v="11"/>
  </r>
  <r>
    <s v="Id13"/>
    <s v="Wade"/>
    <x v="12"/>
    <x v="12"/>
    <s v="No"/>
    <x v="0"/>
    <x v="0"/>
    <x v="0"/>
    <x v="0"/>
    <x v="0"/>
    <x v="0"/>
    <s v="17 Oct 1962"/>
    <x v="11"/>
    <x v="0"/>
    <s v="tier - 2"/>
    <x v="0"/>
    <x v="5"/>
  </r>
  <r>
    <s v="Id14"/>
    <s v="Franklin"/>
    <x v="13"/>
    <x v="13"/>
    <s v="No"/>
    <x v="0"/>
    <x v="0"/>
    <x v="0"/>
    <x v="0"/>
    <x v="0"/>
    <x v="0"/>
    <s v="2 Dec 1968"/>
    <x v="12"/>
    <x v="0"/>
    <s v="tier - 3"/>
    <x v="4"/>
    <x v="0"/>
  </r>
  <r>
    <s v="Id15"/>
    <s v="Leilani M."/>
    <x v="14"/>
    <x v="14"/>
    <s v="yes"/>
    <x v="0"/>
    <x v="0"/>
    <x v="1"/>
    <x v="0"/>
    <x v="0"/>
    <x v="0"/>
    <s v="10 Dec 1961"/>
    <x v="13"/>
    <x v="0"/>
    <s v="tier - 3"/>
    <x v="2"/>
    <x v="12"/>
  </r>
  <r>
    <s v="Id16"/>
    <s v="  Philippe"/>
    <x v="15"/>
    <x v="15"/>
    <s v="No"/>
    <x v="0"/>
    <x v="0"/>
    <x v="0"/>
    <x v="0"/>
    <x v="0"/>
    <x v="0"/>
    <s v="7 Aug 1962"/>
    <x v="14"/>
    <x v="0"/>
    <s v="tier - 3"/>
    <x v="3"/>
    <x v="5"/>
  </r>
  <r>
    <s v="Id17"/>
    <s v="Jennifer A."/>
    <x v="16"/>
    <x v="16"/>
    <s v="No"/>
    <x v="0"/>
    <x v="0"/>
    <x v="2"/>
    <x v="0"/>
    <x v="0"/>
    <x v="0"/>
    <s v="14 Nov 1958"/>
    <x v="15"/>
    <x v="1"/>
    <s v="tier - 3"/>
    <x v="3"/>
    <x v="13"/>
  </r>
  <r>
    <s v="Id18"/>
    <s v="Christina M."/>
    <x v="17"/>
    <x v="17"/>
    <s v="yes"/>
    <x v="0"/>
    <x v="1"/>
    <x v="3"/>
    <x v="0"/>
    <x v="0"/>
    <x v="0"/>
    <s v="6 Aug 1963"/>
    <x v="16"/>
    <x v="0"/>
    <s v="tier - 3"/>
    <x v="2"/>
    <x v="8"/>
  </r>
  <r>
    <s v="Id19"/>
    <s v="Said Sr."/>
    <x v="18"/>
    <x v="18"/>
    <s v="yes"/>
    <x v="0"/>
    <x v="0"/>
    <x v="3"/>
    <x v="0"/>
    <x v="0"/>
    <x v="2"/>
    <s v="17 Nov 1964"/>
    <x v="17"/>
    <x v="0"/>
    <s v="tier - 3"/>
    <x v="1"/>
    <x v="14"/>
  </r>
  <r>
    <s v="Id20"/>
    <s v="John"/>
    <x v="19"/>
    <x v="19"/>
    <s v="No"/>
    <x v="0"/>
    <x v="0"/>
    <x v="0"/>
    <x v="0"/>
    <x v="0"/>
    <x v="0"/>
    <s v="19 Sep 1971"/>
    <x v="18"/>
    <x v="0"/>
    <s v="tier - 2"/>
    <x v="0"/>
    <x v="15"/>
  </r>
  <r>
    <s v="Id21"/>
    <s v="Myles"/>
    <x v="20"/>
    <x v="20"/>
    <s v="yes"/>
    <x v="0"/>
    <x v="0"/>
    <x v="1"/>
    <x v="0"/>
    <x v="0"/>
    <x v="0"/>
    <s v="12 Jun 1961"/>
    <x v="19"/>
    <x v="0"/>
    <s v="tier - 3"/>
    <x v="3"/>
    <x v="12"/>
  </r>
  <r>
    <s v="Id22"/>
    <s v="Madelyn C"/>
    <x v="21"/>
    <x v="21"/>
    <s v="yes"/>
    <x v="0"/>
    <x v="0"/>
    <x v="1"/>
    <x v="0"/>
    <x v="0"/>
    <x v="1"/>
    <s v="19 Oct 1959"/>
    <x v="20"/>
    <x v="1"/>
    <s v="tier - 1"/>
    <x v="3"/>
    <x v="10"/>
  </r>
  <r>
    <s v="Id23"/>
    <s v="Nicole"/>
    <x v="22"/>
    <x v="22"/>
    <s v="No"/>
    <x v="0"/>
    <x v="0"/>
    <x v="2"/>
    <x v="0"/>
    <x v="0"/>
    <x v="0"/>
    <s v="21 Sep 1958"/>
    <x v="21"/>
    <x v="1"/>
    <s v="tier - 1"/>
    <x v="3"/>
    <x v="13"/>
  </r>
  <r>
    <s v="Id24"/>
    <s v="Eric A."/>
    <x v="23"/>
    <x v="23"/>
    <s v="yes"/>
    <x v="0"/>
    <x v="0"/>
    <x v="1"/>
    <x v="0"/>
    <x v="0"/>
    <x v="0"/>
    <s v="10 Dec 1970"/>
    <x v="22"/>
    <x v="0"/>
    <s v="tier - 2"/>
    <x v="0"/>
    <x v="2"/>
  </r>
  <r>
    <s v="Id25"/>
    <s v="Emiliano I."/>
    <x v="24"/>
    <x v="24"/>
    <s v="yes"/>
    <x v="0"/>
    <x v="0"/>
    <x v="1"/>
    <x v="0"/>
    <x v="0"/>
    <x v="2"/>
    <s v="19 Jul 1959"/>
    <x v="23"/>
    <x v="1"/>
    <s v="tier - 1"/>
    <x v="0"/>
    <x v="10"/>
  </r>
  <r>
    <s v="Id26"/>
    <s v="Adam"/>
    <x v="25"/>
    <x v="25"/>
    <s v="No"/>
    <x v="0"/>
    <x v="0"/>
    <x v="2"/>
    <x v="0"/>
    <x v="0"/>
    <x v="0"/>
    <s v="11 Sep 1958"/>
    <x v="24"/>
    <x v="1"/>
    <s v="tier - 3"/>
    <x v="0"/>
    <x v="13"/>
  </r>
  <r>
    <s v="Id27"/>
    <s v="  Zach"/>
    <x v="26"/>
    <x v="26"/>
    <s v="No"/>
    <x v="0"/>
    <x v="0"/>
    <x v="0"/>
    <x v="0"/>
    <x v="0"/>
    <x v="0"/>
    <s v="21 Nov 1960"/>
    <x v="25"/>
    <x v="0"/>
    <s v="tier - 1"/>
    <x v="1"/>
    <x v="16"/>
  </r>
  <r>
    <s v="Id28"/>
    <s v="Stephanie W."/>
    <x v="27"/>
    <x v="27"/>
    <s v="yes"/>
    <x v="0"/>
    <x v="1"/>
    <x v="3"/>
    <x v="0"/>
    <x v="0"/>
    <x v="2"/>
    <s v="9 Jun 1969"/>
    <x v="26"/>
    <x v="0"/>
    <s v="tier - 3"/>
    <x v="1"/>
    <x v="17"/>
  </r>
  <r>
    <s v="Id29"/>
    <s v="Stephen"/>
    <x v="28"/>
    <x v="28"/>
    <s v="yes"/>
    <x v="0"/>
    <x v="0"/>
    <x v="1"/>
    <x v="0"/>
    <x v="0"/>
    <x v="0"/>
    <s v="21 Aug 1961"/>
    <x v="27"/>
    <x v="0"/>
    <s v="tier - 1"/>
    <x v="0"/>
    <x v="12"/>
  </r>
  <r>
    <s v="Id30"/>
    <s v="Natalie"/>
    <x v="29"/>
    <x v="29"/>
    <s v="No"/>
    <x v="0"/>
    <x v="0"/>
    <x v="0"/>
    <x v="0"/>
    <x v="0"/>
    <x v="0"/>
    <s v="1 Dec 1971"/>
    <x v="28"/>
    <x v="0"/>
    <s v="tier - 3"/>
    <x v="2"/>
    <x v="15"/>
  </r>
  <r>
    <s v="Id31"/>
    <s v="Nicole J."/>
    <x v="30"/>
    <x v="30"/>
    <s v="No"/>
    <x v="0"/>
    <x v="0"/>
    <x v="0"/>
    <x v="0"/>
    <x v="0"/>
    <x v="0"/>
    <s v="9 Aug 1978"/>
    <x v="29"/>
    <x v="0"/>
    <s v="tier - 1"/>
    <x v="0"/>
    <x v="9"/>
  </r>
  <r>
    <s v="Id32"/>
    <s v="Jefferson D"/>
    <x v="31"/>
    <x v="31"/>
    <s v="yes"/>
    <x v="0"/>
    <x v="0"/>
    <x v="0"/>
    <x v="0"/>
    <x v="0"/>
    <x v="2"/>
    <s v="22 Dec 1976"/>
    <x v="30"/>
    <x v="0"/>
    <s v="tier - 3"/>
    <x v="0"/>
    <x v="18"/>
  </r>
  <r>
    <s v="Id33"/>
    <s v="Brendan D."/>
    <x v="32"/>
    <x v="32"/>
    <s v="No"/>
    <x v="0"/>
    <x v="0"/>
    <x v="0"/>
    <x v="0"/>
    <x v="0"/>
    <x v="0"/>
    <s v="14 Dec 1962"/>
    <x v="31"/>
    <x v="0"/>
    <s v="tier - 1"/>
    <x v="1"/>
    <x v="5"/>
  </r>
  <r>
    <s v="Id34"/>
    <s v="Courtney"/>
    <x v="33"/>
    <x v="33"/>
    <s v="yes"/>
    <x v="0"/>
    <x v="0"/>
    <x v="0"/>
    <x v="0"/>
    <x v="0"/>
    <x v="1"/>
    <s v="25 Sep 1985"/>
    <x v="32"/>
    <x v="1"/>
    <s v="tier - 3"/>
    <x v="3"/>
    <x v="19"/>
  </r>
  <r>
    <s v="Id35"/>
    <s v="Sydney L."/>
    <x v="34"/>
    <x v="34"/>
    <s v="No"/>
    <x v="0"/>
    <x v="1"/>
    <x v="3"/>
    <x v="0"/>
    <x v="0"/>
    <x v="1"/>
    <s v="28 Aug 1979"/>
    <x v="33"/>
    <x v="1"/>
    <s v="tier - 1"/>
    <x v="0"/>
    <x v="20"/>
  </r>
  <r>
    <s v="Id36"/>
    <s v="Julien"/>
    <x v="35"/>
    <x v="35"/>
    <s v="No"/>
    <x v="0"/>
    <x v="0"/>
    <x v="0"/>
    <x v="0"/>
    <x v="0"/>
    <x v="0"/>
    <s v="25 Dec 1960"/>
    <x v="34"/>
    <x v="1"/>
    <s v="tier - 2"/>
    <x v="4"/>
    <x v="16"/>
  </r>
  <r>
    <s v="Id37"/>
    <s v="Ryan M"/>
    <x v="13"/>
    <x v="36"/>
    <s v="No"/>
    <x v="0"/>
    <x v="0"/>
    <x v="0"/>
    <x v="0"/>
    <x v="0"/>
    <x v="0"/>
    <s v="26 Aug 1974"/>
    <x v="35"/>
    <x v="1"/>
    <s v="tier - 2"/>
    <x v="1"/>
    <x v="21"/>
  </r>
  <r>
    <s v="Id38"/>
    <s v="Anna H."/>
    <x v="36"/>
    <x v="37"/>
    <s v="No"/>
    <x v="0"/>
    <x v="0"/>
    <x v="0"/>
    <x v="0"/>
    <x v="0"/>
    <x v="0"/>
    <s v="7 Dec 1962"/>
    <x v="36"/>
    <x v="1"/>
    <s v="tier - 2"/>
    <x v="0"/>
    <x v="5"/>
  </r>
  <r>
    <s v="Id39"/>
    <s v="Samantha"/>
    <x v="37"/>
    <x v="38"/>
    <s v="No"/>
    <x v="0"/>
    <x v="0"/>
    <x v="0"/>
    <x v="0"/>
    <x v="0"/>
    <x v="0"/>
    <s v="19 Aug 1971"/>
    <x v="37"/>
    <x v="1"/>
    <s v="tier - 3"/>
    <x v="2"/>
    <x v="15"/>
  </r>
  <r>
    <s v="Id40"/>
    <s v="Robert"/>
    <x v="38"/>
    <x v="39"/>
    <s v="No"/>
    <x v="0"/>
    <x v="1"/>
    <x v="3"/>
    <x v="0"/>
    <x v="0"/>
    <x v="2"/>
    <s v="13 Oct 1993"/>
    <x v="38"/>
    <x v="1"/>
    <s v="tier - 2"/>
    <x v="3"/>
    <x v="22"/>
  </r>
  <r>
    <s v="Id41"/>
    <s v="James R."/>
    <x v="39"/>
    <x v="40"/>
    <s v="No"/>
    <x v="1"/>
    <x v="0"/>
    <x v="3"/>
    <x v="0"/>
    <x v="0"/>
    <x v="2"/>
    <s v="25 Aug 2000"/>
    <x v="39"/>
    <x v="1"/>
    <s v="tier - 3"/>
    <x v="0"/>
    <x v="23"/>
  </r>
  <r>
    <s v="Id42"/>
    <s v="Roseann"/>
    <x v="40"/>
    <x v="41"/>
    <s v="yes"/>
    <x v="0"/>
    <x v="0"/>
    <x v="0"/>
    <x v="0"/>
    <x v="0"/>
    <x v="0"/>
    <s v="19 Sep 1967"/>
    <x v="40"/>
    <x v="1"/>
    <s v="tier - 3"/>
    <x v="0"/>
    <x v="24"/>
  </r>
  <r>
    <s v="Id43"/>
    <s v="Nicole"/>
    <x v="9"/>
    <x v="42"/>
    <s v="No"/>
    <x v="0"/>
    <x v="0"/>
    <x v="0"/>
    <x v="0"/>
    <x v="0"/>
    <x v="0"/>
    <s v="17 Oct 1971"/>
    <x v="41"/>
    <x v="1"/>
    <s v="tier - 2"/>
    <x v="0"/>
    <x v="15"/>
  </r>
  <r>
    <s v="Id44"/>
    <s v="Spencer"/>
    <x v="41"/>
    <x v="43"/>
    <s v="No"/>
    <x v="0"/>
    <x v="0"/>
    <x v="0"/>
    <x v="0"/>
    <x v="0"/>
    <x v="0"/>
    <s v="20 Nov 1968"/>
    <x v="42"/>
    <x v="1"/>
    <s v="tier - 1"/>
    <x v="0"/>
    <x v="0"/>
  </r>
  <r>
    <s v="Id45"/>
    <s v="Eric W"/>
    <x v="42"/>
    <x v="44"/>
    <s v="yes"/>
    <x v="0"/>
    <x v="0"/>
    <x v="3"/>
    <x v="0"/>
    <x v="0"/>
    <x v="0"/>
    <s v="1 Jun 1975"/>
    <x v="43"/>
    <x v="1"/>
    <s v="tier - 2"/>
    <x v="0"/>
    <x v="21"/>
  </r>
  <r>
    <s v="Id46"/>
    <s v="Brianna L"/>
    <x v="43"/>
    <x v="45"/>
    <s v="yes"/>
    <x v="0"/>
    <x v="0"/>
    <x v="3"/>
    <x v="0"/>
    <x v="0"/>
    <x v="2"/>
    <s v="11 Jul 1988"/>
    <x v="44"/>
    <x v="1"/>
    <s v="tier - 1"/>
    <x v="1"/>
    <x v="25"/>
  </r>
  <r>
    <s v="Id47"/>
    <s v="Thomas J."/>
    <x v="44"/>
    <x v="46"/>
    <s v="yes"/>
    <x v="0"/>
    <x v="0"/>
    <x v="1"/>
    <x v="0"/>
    <x v="0"/>
    <x v="2"/>
    <s v="1 Oct 1966"/>
    <x v="45"/>
    <x v="1"/>
    <s v="tier - 2"/>
    <x v="1"/>
    <x v="26"/>
  </r>
  <r>
    <s v="Id48"/>
    <s v="Melissa L"/>
    <x v="45"/>
    <x v="47"/>
    <s v="No"/>
    <x v="0"/>
    <x v="0"/>
    <x v="0"/>
    <x v="0"/>
    <x v="0"/>
    <x v="2"/>
    <s v="4 Nov 1980"/>
    <x v="46"/>
    <x v="1"/>
    <s v="tier - 1"/>
    <x v="0"/>
    <x v="27"/>
  </r>
  <r>
    <s v="Id49"/>
    <s v="  Flavio"/>
    <x v="46"/>
    <x v="48"/>
    <s v="yes"/>
    <x v="0"/>
    <x v="0"/>
    <x v="1"/>
    <x v="0"/>
    <x v="0"/>
    <x v="2"/>
    <s v="12 Jul 1966"/>
    <x v="47"/>
    <x v="1"/>
    <s v="tier - 3"/>
    <x v="1"/>
    <x v="26"/>
  </r>
  <r>
    <s v="Id50"/>
    <s v="Ryan"/>
    <x v="47"/>
    <x v="49"/>
    <s v="yes"/>
    <x v="0"/>
    <x v="0"/>
    <x v="1"/>
    <x v="0"/>
    <x v="0"/>
    <x v="2"/>
    <s v="20 Oct 1966"/>
    <x v="48"/>
    <x v="1"/>
    <s v="tier - 2"/>
    <x v="0"/>
    <x v="26"/>
  </r>
  <r>
    <s v="Id51"/>
    <s v="Anthony J."/>
    <x v="48"/>
    <x v="50"/>
    <s v="yes"/>
    <x v="0"/>
    <x v="0"/>
    <x v="3"/>
    <x v="0"/>
    <x v="0"/>
    <x v="0"/>
    <s v="6 Dec 1986"/>
    <x v="49"/>
    <x v="1"/>
    <s v="tier - 1"/>
    <x v="5"/>
    <x v="28"/>
  </r>
  <r>
    <s v="Id52"/>
    <s v="Alex"/>
    <x v="49"/>
    <x v="51"/>
    <s v="No"/>
    <x v="0"/>
    <x v="0"/>
    <x v="0"/>
    <x v="0"/>
    <x v="0"/>
    <x v="0"/>
    <s v="27 Aug 1965"/>
    <x v="50"/>
    <x v="1"/>
    <s v="tier - 2"/>
    <x v="1"/>
    <x v="11"/>
  </r>
  <r>
    <s v="Id53"/>
    <s v="David"/>
    <x v="50"/>
    <x v="52"/>
    <s v="yes"/>
    <x v="0"/>
    <x v="1"/>
    <x v="3"/>
    <x v="0"/>
    <x v="0"/>
    <x v="2"/>
    <s v="2 Dec 1969"/>
    <x v="51"/>
    <x v="1"/>
    <s v="tier - 2"/>
    <x v="4"/>
    <x v="17"/>
  </r>
  <r>
    <s v="Id54"/>
    <s v="Andrew B"/>
    <x v="51"/>
    <x v="53"/>
    <s v="No"/>
    <x v="0"/>
    <x v="0"/>
    <x v="0"/>
    <x v="0"/>
    <x v="0"/>
    <x v="0"/>
    <s v="22 Nov 1965"/>
    <x v="52"/>
    <x v="1"/>
    <s v="tier - 2"/>
    <x v="3"/>
    <x v="11"/>
  </r>
  <r>
    <s v="Id55"/>
    <s v="Dara E"/>
    <x v="52"/>
    <x v="54"/>
    <s v="No"/>
    <x v="0"/>
    <x v="0"/>
    <x v="0"/>
    <x v="0"/>
    <x v="0"/>
    <x v="0"/>
    <s v="29 Nov 1978"/>
    <x v="53"/>
    <x v="0"/>
    <s v="tier - 2"/>
    <x v="1"/>
    <x v="9"/>
  </r>
  <r>
    <s v="Id56"/>
    <s v="Inna"/>
    <x v="53"/>
    <x v="55"/>
    <s v="yes"/>
    <x v="0"/>
    <x v="0"/>
    <x v="3"/>
    <x v="0"/>
    <x v="0"/>
    <x v="0"/>
    <s v="16 Oct 1975"/>
    <x v="54"/>
    <x v="0"/>
    <s v="tier - 3"/>
    <x v="0"/>
    <x v="29"/>
  </r>
  <r>
    <s v="Id57"/>
    <s v="Ari"/>
    <x v="54"/>
    <x v="56"/>
    <s v="No"/>
    <x v="0"/>
    <x v="0"/>
    <x v="1"/>
    <x v="0"/>
    <x v="0"/>
    <x v="1"/>
    <s v="29 Sep 1972"/>
    <x v="55"/>
    <x v="0"/>
    <s v="tier - 1"/>
    <x v="3"/>
    <x v="30"/>
  </r>
  <r>
    <s v="Id58"/>
    <s v="Lindsey"/>
    <x v="55"/>
    <x v="57"/>
    <s v="No"/>
    <x v="0"/>
    <x v="0"/>
    <x v="0"/>
    <x v="0"/>
    <x v="0"/>
    <x v="0"/>
    <s v="4 Oct 1965"/>
    <x v="56"/>
    <x v="0"/>
    <s v="tier - 2"/>
    <x v="3"/>
    <x v="11"/>
  </r>
  <r>
    <s v="Id59"/>
    <s v="Kenny"/>
    <x v="56"/>
    <x v="58"/>
    <s v="No"/>
    <x v="0"/>
    <x v="0"/>
    <x v="0"/>
    <x v="0"/>
    <x v="0"/>
    <x v="1"/>
    <s v="21 Oct 1977"/>
    <x v="57"/>
    <x v="0"/>
    <s v="tier - 2"/>
    <x v="1"/>
    <x v="1"/>
  </r>
  <r>
    <s v="Id60"/>
    <s v="Louise"/>
    <x v="57"/>
    <x v="59"/>
    <s v="No"/>
    <x v="0"/>
    <x v="0"/>
    <x v="0"/>
    <x v="0"/>
    <x v="0"/>
    <x v="0"/>
    <s v="10 Nov 1971"/>
    <x v="58"/>
    <x v="0"/>
    <s v="tier - 3"/>
    <x v="3"/>
    <x v="15"/>
  </r>
  <r>
    <s v="Id61"/>
    <s v="Cameron"/>
    <x v="9"/>
    <x v="60"/>
    <s v="No"/>
    <x v="0"/>
    <x v="1"/>
    <x v="3"/>
    <x v="0"/>
    <x v="0"/>
    <x v="1"/>
    <s v="6 Dec 1979"/>
    <x v="59"/>
    <x v="0"/>
    <s v="tier - 3"/>
    <x v="0"/>
    <x v="20"/>
  </r>
  <r>
    <s v="Id62"/>
    <s v="Katie T."/>
    <x v="58"/>
    <x v="61"/>
    <s v="yes"/>
    <x v="0"/>
    <x v="0"/>
    <x v="0"/>
    <x v="0"/>
    <x v="0"/>
    <x v="0"/>
    <s v="3 Jun 1967"/>
    <x v="60"/>
    <x v="0"/>
    <s v="tier - 3"/>
    <x v="3"/>
    <x v="26"/>
  </r>
  <r>
    <s v="Id63"/>
    <s v="Casey"/>
    <x v="59"/>
    <x v="62"/>
    <s v="No"/>
    <x v="0"/>
    <x v="0"/>
    <x v="0"/>
    <x v="0"/>
    <x v="0"/>
    <x v="0"/>
    <s v="9 Aug 1968"/>
    <x v="61"/>
    <x v="0"/>
    <s v="tier - 2"/>
    <x v="3"/>
    <x v="0"/>
  </r>
  <r>
    <s v="Id64"/>
    <s v="David"/>
    <x v="60"/>
    <x v="13"/>
    <s v="yes"/>
    <x v="0"/>
    <x v="0"/>
    <x v="0"/>
    <x v="0"/>
    <x v="0"/>
    <x v="0"/>
    <s v="7 Jun 1967"/>
    <x v="62"/>
    <x v="0"/>
    <s v="tier - 2"/>
    <x v="4"/>
    <x v="26"/>
  </r>
  <r>
    <s v="Id65"/>
    <s v="Bryson C."/>
    <x v="61"/>
    <x v="63"/>
    <s v="yes"/>
    <x v="0"/>
    <x v="0"/>
    <x v="3"/>
    <x v="0"/>
    <x v="0"/>
    <x v="0"/>
    <s v="29 Aug 1975"/>
    <x v="63"/>
    <x v="0"/>
    <s v="tier - 3"/>
    <x v="0"/>
    <x v="29"/>
  </r>
  <r>
    <s v="Id66"/>
    <s v="Megan"/>
    <x v="62"/>
    <x v="64"/>
    <s v="No"/>
    <x v="0"/>
    <x v="0"/>
    <x v="1"/>
    <x v="0"/>
    <x v="0"/>
    <x v="0"/>
    <s v="28 Sep 1973"/>
    <x v="64"/>
    <x v="0"/>
    <s v="tier - 1"/>
    <x v="3"/>
    <x v="31"/>
  </r>
  <r>
    <s v="Id67"/>
    <s v="Daniel"/>
    <x v="63"/>
    <x v="65"/>
    <s v="No"/>
    <x v="0"/>
    <x v="1"/>
    <x v="3"/>
    <x v="0"/>
    <x v="0"/>
    <x v="1"/>
    <s v="5 Jul 1979"/>
    <x v="65"/>
    <x v="0"/>
    <s v="tier - 1"/>
    <x v="0"/>
    <x v="20"/>
  </r>
  <r>
    <s v="Id68"/>
    <s v="Steven M."/>
    <x v="64"/>
    <x v="66"/>
    <s v="yes"/>
    <x v="0"/>
    <x v="1"/>
    <x v="3"/>
    <x v="0"/>
    <x v="0"/>
    <x v="2"/>
    <s v="13 Dec 1997"/>
    <x v="66"/>
    <x v="0"/>
    <s v="tier - 3"/>
    <x v="0"/>
    <x v="32"/>
  </r>
  <r>
    <s v="Id69"/>
    <s v="Jenna L."/>
    <x v="4"/>
    <x v="67"/>
    <s v="yes"/>
    <x v="0"/>
    <x v="0"/>
    <x v="0"/>
    <x v="0"/>
    <x v="0"/>
    <x v="2"/>
    <s v="29 Nov 1976"/>
    <x v="67"/>
    <x v="0"/>
    <s v="tier - 1"/>
    <x v="2"/>
    <x v="18"/>
  </r>
  <r>
    <s v="Id70"/>
    <s v="Freeman"/>
    <x v="65"/>
    <x v="68"/>
    <s v="No"/>
    <x v="0"/>
    <x v="0"/>
    <x v="0"/>
    <x v="0"/>
    <x v="0"/>
    <x v="0"/>
    <s v="29 Dec 1968"/>
    <x v="68"/>
    <x v="0"/>
    <s v="tier - 3"/>
    <x v="0"/>
    <x v="0"/>
  </r>
  <r>
    <s v="Id71"/>
    <s v="Jeff"/>
    <x v="66"/>
    <x v="69"/>
    <s v="No"/>
    <x v="0"/>
    <x v="0"/>
    <x v="3"/>
    <x v="0"/>
    <x v="0"/>
    <x v="2"/>
    <s v="16 Nov 1984"/>
    <x v="69"/>
    <x v="0"/>
    <s v="tier - 1"/>
    <x v="0"/>
    <x v="33"/>
  </r>
  <r>
    <s v="Id72"/>
    <s v="Elenilton V. Sr."/>
    <x v="67"/>
    <x v="70"/>
    <s v="No"/>
    <x v="0"/>
    <x v="0"/>
    <x v="1"/>
    <x v="0"/>
    <x v="0"/>
    <x v="2"/>
    <s v="29 Jun 1972"/>
    <x v="70"/>
    <x v="0"/>
    <s v="tier - 1"/>
    <x v="4"/>
    <x v="30"/>
  </r>
  <r>
    <s v="Id73"/>
    <s v="Maurya"/>
    <x v="68"/>
    <x v="21"/>
    <s v="yes"/>
    <x v="0"/>
    <x v="0"/>
    <x v="1"/>
    <x v="0"/>
    <x v="0"/>
    <x v="1"/>
    <s v="29 Sep 1966"/>
    <x v="71"/>
    <x v="0"/>
    <s v="tier - 3"/>
    <x v="3"/>
    <x v="26"/>
  </r>
  <r>
    <s v="Id74"/>
    <s v="Samantha C"/>
    <x v="69"/>
    <x v="71"/>
    <s v="No"/>
    <x v="0"/>
    <x v="0"/>
    <x v="0"/>
    <x v="0"/>
    <x v="0"/>
    <x v="0"/>
    <s v="14 Sep 1962"/>
    <x v="72"/>
    <x v="0"/>
    <s v="tier - 3"/>
    <x v="3"/>
    <x v="5"/>
  </r>
  <r>
    <s v="Id75"/>
    <s v="Bethany A"/>
    <x v="70"/>
    <x v="72"/>
    <s v="yes"/>
    <x v="0"/>
    <x v="0"/>
    <x v="3"/>
    <x v="0"/>
    <x v="0"/>
    <x v="0"/>
    <s v="14 Sep 1975"/>
    <x v="73"/>
    <x v="0"/>
    <s v="tier - 1"/>
    <x v="3"/>
    <x v="29"/>
  </r>
  <r>
    <s v="Id76"/>
    <s v="Yves"/>
    <x v="71"/>
    <x v="73"/>
    <s v="yes"/>
    <x v="0"/>
    <x v="0"/>
    <x v="3"/>
    <x v="0"/>
    <x v="0"/>
    <x v="0"/>
    <s v="1 Nov 1975"/>
    <x v="74"/>
    <x v="0"/>
    <s v="tier - 2"/>
    <x v="0"/>
    <x v="29"/>
  </r>
  <r>
    <s v="Id77"/>
    <s v="  Danielle"/>
    <x v="72"/>
    <x v="74"/>
    <s v="yes"/>
    <x v="0"/>
    <x v="0"/>
    <x v="0"/>
    <x v="0"/>
    <x v="0"/>
    <x v="1"/>
    <s v="6 Oct 1976"/>
    <x v="75"/>
    <x v="0"/>
    <s v="tier - 3"/>
    <x v="3"/>
    <x v="18"/>
  </r>
  <r>
    <s v="Id78"/>
    <s v="Julia"/>
    <x v="73"/>
    <x v="75"/>
    <s v="No"/>
    <x v="0"/>
    <x v="0"/>
    <x v="0"/>
    <x v="0"/>
    <x v="0"/>
    <x v="0"/>
    <s v="4 Nov 1974"/>
    <x v="76"/>
    <x v="0"/>
    <s v="tier - 1"/>
    <x v="3"/>
    <x v="21"/>
  </r>
  <r>
    <s v="Id79"/>
    <s v="Joshua"/>
    <x v="74"/>
    <x v="76"/>
    <s v="yes"/>
    <x v="0"/>
    <x v="0"/>
    <x v="0"/>
    <x v="0"/>
    <x v="0"/>
    <x v="0"/>
    <s v="2 Dec 1967"/>
    <x v="77"/>
    <x v="0"/>
    <s v="tier - 2"/>
    <x v="3"/>
    <x v="24"/>
  </r>
  <r>
    <s v="Id80"/>
    <s v="Jennifer"/>
    <x v="75"/>
    <x v="77"/>
    <s v="No"/>
    <x v="0"/>
    <x v="0"/>
    <x v="0"/>
    <x v="0"/>
    <x v="0"/>
    <x v="0"/>
    <s v="22 Oct 1971"/>
    <x v="78"/>
    <x v="0"/>
    <s v="tier - 2"/>
    <x v="3"/>
    <x v="15"/>
  </r>
  <r>
    <s v="Id81"/>
    <s v="Gwen M."/>
    <x v="76"/>
    <x v="78"/>
    <s v="yes"/>
    <x v="0"/>
    <x v="0"/>
    <x v="3"/>
    <x v="0"/>
    <x v="0"/>
    <x v="2"/>
    <s v="27 Oct 1964"/>
    <x v="79"/>
    <x v="0"/>
    <s v="tier - 2"/>
    <x v="3"/>
    <x v="14"/>
  </r>
  <r>
    <s v="Id82"/>
    <s v="Patrick"/>
    <x v="77"/>
    <x v="45"/>
    <s v="No"/>
    <x v="0"/>
    <x v="0"/>
    <x v="0"/>
    <x v="0"/>
    <x v="0"/>
    <x v="2"/>
    <s v="26 Aug 1977"/>
    <x v="80"/>
    <x v="0"/>
    <s v="tier - 2"/>
    <x v="3"/>
    <x v="1"/>
  </r>
  <r>
    <s v="Id83"/>
    <s v="Kate"/>
    <x v="78"/>
    <x v="79"/>
    <s v="yes"/>
    <x v="0"/>
    <x v="0"/>
    <x v="3"/>
    <x v="0"/>
    <x v="0"/>
    <x v="2"/>
    <s v="12 Jun 1964"/>
    <x v="81"/>
    <x v="0"/>
    <s v="tier - 3"/>
    <x v="3"/>
    <x v="14"/>
  </r>
  <r>
    <s v="Id84"/>
    <s v="Kevin"/>
    <x v="79"/>
    <x v="80"/>
    <s v="yes"/>
    <x v="0"/>
    <x v="1"/>
    <x v="3"/>
    <x v="0"/>
    <x v="0"/>
    <x v="2"/>
    <s v="14 Aug 1969"/>
    <x v="82"/>
    <x v="0"/>
    <s v="tier - 2"/>
    <x v="3"/>
    <x v="17"/>
  </r>
  <r>
    <s v="Id85"/>
    <s v="Stephen II"/>
    <x v="80"/>
    <x v="81"/>
    <s v="No"/>
    <x v="0"/>
    <x v="0"/>
    <x v="1"/>
    <x v="0"/>
    <x v="0"/>
    <x v="2"/>
    <s v="22 Sep 1972"/>
    <x v="83"/>
    <x v="0"/>
    <s v="tier - 3"/>
    <x v="4"/>
    <x v="30"/>
  </r>
  <r>
    <s v="Id86"/>
    <s v="Philip"/>
    <x v="81"/>
    <x v="82"/>
    <s v="No"/>
    <x v="0"/>
    <x v="0"/>
    <x v="1"/>
    <x v="0"/>
    <x v="0"/>
    <x v="2"/>
    <s v="28 Aug 1972"/>
    <x v="84"/>
    <x v="0"/>
    <s v="tier - 2"/>
    <x v="3"/>
    <x v="30"/>
  </r>
  <r>
    <s v="Id87"/>
    <s v="Brett A"/>
    <x v="37"/>
    <x v="83"/>
    <s v="No"/>
    <x v="0"/>
    <x v="1"/>
    <x v="3"/>
    <x v="0"/>
    <x v="0"/>
    <x v="2"/>
    <s v="21 Oct 1979"/>
    <x v="85"/>
    <x v="0"/>
    <s v="tier - 3"/>
    <x v="6"/>
    <x v="20"/>
  </r>
  <r>
    <s v="Id88"/>
    <s v="Rebecca"/>
    <x v="82"/>
    <x v="84"/>
    <s v="No"/>
    <x v="0"/>
    <x v="0"/>
    <x v="0"/>
    <x v="0"/>
    <x v="0"/>
    <x v="0"/>
    <s v="30 Jun 1974"/>
    <x v="86"/>
    <x v="0"/>
    <s v="tier - 2"/>
    <x v="0"/>
    <x v="21"/>
  </r>
  <r>
    <s v="Id89"/>
    <s v="Kelley"/>
    <x v="83"/>
    <x v="85"/>
    <s v="yes"/>
    <x v="0"/>
    <x v="1"/>
    <x v="3"/>
    <x v="0"/>
    <x v="0"/>
    <x v="1"/>
    <s v="4 Sep 1983"/>
    <x v="87"/>
    <x v="0"/>
    <s v="tier - 2"/>
    <x v="3"/>
    <x v="34"/>
  </r>
  <r>
    <s v="Id90"/>
    <s v="Abigail K"/>
    <x v="84"/>
    <x v="86"/>
    <s v="No"/>
    <x v="0"/>
    <x v="1"/>
    <x v="3"/>
    <x v="0"/>
    <x v="0"/>
    <x v="2"/>
    <s v="30 Sep 1979"/>
    <x v="88"/>
    <x v="0"/>
    <s v="tier - 2"/>
    <x v="0"/>
    <x v="20"/>
  </r>
  <r>
    <s v="Id91"/>
    <s v="Hope"/>
    <x v="85"/>
    <x v="87"/>
    <s v="No"/>
    <x v="0"/>
    <x v="0"/>
    <x v="3"/>
    <x v="0"/>
    <x v="0"/>
    <x v="1"/>
    <s v="4 Aug 1992"/>
    <x v="89"/>
    <x v="0"/>
    <s v="tier - 2"/>
    <x v="0"/>
    <x v="35"/>
  </r>
  <r>
    <s v="Id92"/>
    <s v="Elyse M."/>
    <x v="86"/>
    <x v="88"/>
    <s v="No"/>
    <x v="0"/>
    <x v="0"/>
    <x v="0"/>
    <x v="0"/>
    <x v="0"/>
    <x v="2"/>
    <s v="22 Jul 1999"/>
    <x v="90"/>
    <x v="0"/>
    <s v="tier - 1"/>
    <x v="2"/>
    <x v="36"/>
  </r>
  <r>
    <s v="Id93"/>
    <s v="Nicholas"/>
    <x v="87"/>
    <x v="89"/>
    <s v="No"/>
    <x v="0"/>
    <x v="0"/>
    <x v="1"/>
    <x v="0"/>
    <x v="0"/>
    <x v="2"/>
    <s v="29 Jun 1972"/>
    <x v="91"/>
    <x v="0"/>
    <s v="tier - 3"/>
    <x v="3"/>
    <x v="30"/>
  </r>
  <r>
    <s v="Id94"/>
    <s v="David"/>
    <x v="88"/>
    <x v="90"/>
    <s v="yes"/>
    <x v="0"/>
    <x v="0"/>
    <x v="0"/>
    <x v="0"/>
    <x v="0"/>
    <x v="2"/>
    <s v="1 Dec 1976"/>
    <x v="92"/>
    <x v="0"/>
    <s v="tier - 3"/>
    <x v="1"/>
    <x v="18"/>
  </r>
  <r>
    <s v="Id95"/>
    <s v="Natalie"/>
    <x v="89"/>
    <x v="8"/>
    <s v="yes"/>
    <x v="0"/>
    <x v="0"/>
    <x v="1"/>
    <x v="0"/>
    <x v="0"/>
    <x v="0"/>
    <s v="26 Sep 1970"/>
    <x v="93"/>
    <x v="0"/>
    <s v="tier - 1"/>
    <x v="3"/>
    <x v="2"/>
  </r>
  <r>
    <s v="Id96"/>
    <s v="Thomas"/>
    <x v="90"/>
    <x v="91"/>
    <s v="yes"/>
    <x v="0"/>
    <x v="0"/>
    <x v="3"/>
    <x v="0"/>
    <x v="0"/>
    <x v="0"/>
    <s v="3 Jul 1975"/>
    <x v="94"/>
    <x v="0"/>
    <s v="tier - 3"/>
    <x v="1"/>
    <x v="29"/>
  </r>
  <r>
    <s v="Id97"/>
    <s v="  Pamela J."/>
    <x v="66"/>
    <x v="92"/>
    <s v="yes"/>
    <x v="0"/>
    <x v="0"/>
    <x v="0"/>
    <x v="0"/>
    <x v="0"/>
    <x v="2"/>
    <s v="19 Nov 1985"/>
    <x v="95"/>
    <x v="0"/>
    <s v="tier - 2"/>
    <x v="0"/>
    <x v="19"/>
  </r>
  <r>
    <s v="Id98"/>
    <s v="Jessica"/>
    <x v="91"/>
    <x v="93"/>
    <s v="yes"/>
    <x v="0"/>
    <x v="0"/>
    <x v="1"/>
    <x v="0"/>
    <x v="0"/>
    <x v="2"/>
    <s v="4 Aug 1966"/>
    <x v="96"/>
    <x v="0"/>
    <s v="tier - 3"/>
    <x v="3"/>
    <x v="26"/>
  </r>
  <r>
    <s v="Id99"/>
    <s v="Ron N"/>
    <x v="92"/>
    <x v="94"/>
    <s v="No"/>
    <x v="0"/>
    <x v="0"/>
    <x v="0"/>
    <x v="0"/>
    <x v="0"/>
    <x v="0"/>
    <s v="27 Sep 1962"/>
    <x v="97"/>
    <x v="0"/>
    <s v="tier - 3"/>
    <x v="3"/>
    <x v="5"/>
  </r>
  <r>
    <s v="Id100"/>
    <s v="Daniel"/>
    <x v="93"/>
    <x v="95"/>
    <s v="No"/>
    <x v="0"/>
    <x v="0"/>
    <x v="0"/>
    <x v="0"/>
    <x v="0"/>
    <x v="2"/>
    <s v="22 Jun 1977"/>
    <x v="98"/>
    <x v="0"/>
    <s v="tier - 3"/>
    <x v="1"/>
    <x v="1"/>
  </r>
  <r>
    <s v="Id101"/>
    <s v="Brian"/>
    <x v="94"/>
    <x v="96"/>
    <s v="yes"/>
    <x v="0"/>
    <x v="0"/>
    <x v="0"/>
    <x v="0"/>
    <x v="0"/>
    <x v="0"/>
    <s v="29 Oct 1981"/>
    <x v="99"/>
    <x v="0"/>
    <s v="tier - 3"/>
    <x v="0"/>
    <x v="37"/>
  </r>
  <r>
    <s v="Id102"/>
    <s v="Sari"/>
    <x v="95"/>
    <x v="97"/>
    <s v="yes"/>
    <x v="0"/>
    <x v="0"/>
    <x v="0"/>
    <x v="0"/>
    <x v="0"/>
    <x v="0"/>
    <s v="12 Jul 1981"/>
    <x v="100"/>
    <x v="0"/>
    <s v="tier - 2"/>
    <x v="3"/>
    <x v="37"/>
  </r>
  <r>
    <s v="Id103"/>
    <s v="Robert M."/>
    <x v="96"/>
    <x v="98"/>
    <s v="No"/>
    <x v="0"/>
    <x v="1"/>
    <x v="3"/>
    <x v="0"/>
    <x v="0"/>
    <x v="2"/>
    <s v="10 Aug 1979"/>
    <x v="101"/>
    <x v="0"/>
    <s v="tier - 3"/>
    <x v="1"/>
    <x v="20"/>
  </r>
  <r>
    <s v="Id104"/>
    <s v="Ricardo"/>
    <x v="97"/>
    <x v="46"/>
    <s v="yes"/>
    <x v="0"/>
    <x v="0"/>
    <x v="0"/>
    <x v="0"/>
    <x v="0"/>
    <x v="2"/>
    <s v="23 Oct 1985"/>
    <x v="102"/>
    <x v="0"/>
    <s v="tier - 2"/>
    <x v="3"/>
    <x v="19"/>
  </r>
  <r>
    <s v="Id105"/>
    <s v="Gedion"/>
    <x v="98"/>
    <x v="99"/>
    <s v="yes"/>
    <x v="0"/>
    <x v="1"/>
    <x v="3"/>
    <x v="0"/>
    <x v="0"/>
    <x v="1"/>
    <s v="10 Oct 1983"/>
    <x v="103"/>
    <x v="0"/>
    <s v="tier - 2"/>
    <x v="3"/>
    <x v="34"/>
  </r>
  <r>
    <s v="Id106"/>
    <s v="  Mark"/>
    <x v="99"/>
    <x v="100"/>
    <s v="yes"/>
    <x v="0"/>
    <x v="0"/>
    <x v="1"/>
    <x v="0"/>
    <x v="0"/>
    <x v="1"/>
    <s v="27 Aug 1966"/>
    <x v="104"/>
    <x v="0"/>
    <s v="tier - 3"/>
    <x v="3"/>
    <x v="26"/>
  </r>
  <r>
    <s v="Id107"/>
    <s v="Gamini P."/>
    <x v="100"/>
    <x v="101"/>
    <s v="No"/>
    <x v="0"/>
    <x v="0"/>
    <x v="0"/>
    <x v="0"/>
    <x v="0"/>
    <x v="0"/>
    <s v="16 Dec 1978"/>
    <x v="105"/>
    <x v="0"/>
    <s v="tier - 3"/>
    <x v="3"/>
    <x v="9"/>
  </r>
  <r>
    <s v="Id108"/>
    <s v="Emily J"/>
    <x v="101"/>
    <x v="102"/>
    <s v="No"/>
    <x v="0"/>
    <x v="0"/>
    <x v="0"/>
    <x v="0"/>
    <x v="0"/>
    <x v="2"/>
    <s v="7 Dec 1982"/>
    <x v="106"/>
    <x v="0"/>
    <s v="tier - 1"/>
    <x v="1"/>
    <x v="38"/>
  </r>
  <r>
    <s v="Id109"/>
    <s v="Amanda"/>
    <x v="50"/>
    <x v="103"/>
    <s v="No"/>
    <x v="0"/>
    <x v="0"/>
    <x v="3"/>
    <x v="0"/>
    <x v="0"/>
    <x v="2"/>
    <s v="3 Aug 1987"/>
    <x v="107"/>
    <x v="1"/>
    <s v="tier - 3"/>
    <x v="1"/>
    <x v="39"/>
  </r>
  <r>
    <s v="Id110"/>
    <s v="Nicholas"/>
    <x v="102"/>
    <x v="104"/>
    <s v="yes"/>
    <x v="0"/>
    <x v="0"/>
    <x v="3"/>
    <x v="0"/>
    <x v="0"/>
    <x v="0"/>
    <s v="12 Dec 1975"/>
    <x v="108"/>
    <x v="1"/>
    <s v="tier - 2"/>
    <x v="3"/>
    <x v="29"/>
  </r>
  <r>
    <s v="Id111"/>
    <s v="Knox"/>
    <x v="103"/>
    <x v="105"/>
    <s v="yes"/>
    <x v="0"/>
    <x v="0"/>
    <x v="0"/>
    <x v="0"/>
    <x v="0"/>
    <x v="1"/>
    <s v="27 Aug 1985"/>
    <x v="109"/>
    <x v="0"/>
    <s v="tier - 2"/>
    <x v="0"/>
    <x v="19"/>
  </r>
  <r>
    <s v="Id112"/>
    <s v="Yianna"/>
    <x v="104"/>
    <x v="106"/>
    <s v="yes"/>
    <x v="0"/>
    <x v="1"/>
    <x v="3"/>
    <x v="0"/>
    <x v="0"/>
    <x v="1"/>
    <s v="6 Jun 1983"/>
    <x v="110"/>
    <x v="1"/>
    <s v="tier - 2"/>
    <x v="3"/>
    <x v="38"/>
  </r>
  <r>
    <s v="Id113"/>
    <s v="Roberta"/>
    <x v="105"/>
    <x v="18"/>
    <s v="yes"/>
    <x v="0"/>
    <x v="0"/>
    <x v="0"/>
    <x v="0"/>
    <x v="0"/>
    <x v="2"/>
    <s v="4 Jul 1985"/>
    <x v="111"/>
    <x v="1"/>
    <s v="tier - 1"/>
    <x v="3"/>
    <x v="19"/>
  </r>
  <r>
    <s v="Id114"/>
    <s v="Benjamin P."/>
    <x v="106"/>
    <x v="107"/>
    <s v="No"/>
    <x v="0"/>
    <x v="0"/>
    <x v="3"/>
    <x v="0"/>
    <x v="0"/>
    <x v="2"/>
    <s v="17 Jul 1987"/>
    <x v="112"/>
    <x v="0"/>
    <s v="tier - 1"/>
    <x v="7"/>
    <x v="39"/>
  </r>
  <r>
    <s v="Id115"/>
    <s v="Craig"/>
    <x v="107"/>
    <x v="108"/>
    <s v="No"/>
    <x v="0"/>
    <x v="0"/>
    <x v="1"/>
    <x v="0"/>
    <x v="0"/>
    <x v="0"/>
    <s v="28 Dec 1973"/>
    <x v="113"/>
    <x v="0"/>
    <s v="tier - 2"/>
    <x v="3"/>
    <x v="31"/>
  </r>
  <r>
    <s v="Id116"/>
    <s v="Ann"/>
    <x v="88"/>
    <x v="109"/>
    <s v="No"/>
    <x v="0"/>
    <x v="0"/>
    <x v="0"/>
    <x v="0"/>
    <x v="0"/>
    <x v="1"/>
    <s v="13 Aug 1977"/>
    <x v="114"/>
    <x v="1"/>
    <s v="tier - 1"/>
    <x v="1"/>
    <x v="1"/>
  </r>
  <r>
    <s v="Id117"/>
    <s v="Jamie P"/>
    <x v="108"/>
    <x v="60"/>
    <s v="No"/>
    <x v="0"/>
    <x v="1"/>
    <x v="3"/>
    <x v="0"/>
    <x v="0"/>
    <x v="1"/>
    <s v="6 Jul 2003"/>
    <x v="115"/>
    <x v="0"/>
    <s v="tier - 1"/>
    <x v="0"/>
    <x v="40"/>
  </r>
  <r>
    <s v="Id118"/>
    <s v="John"/>
    <x v="109"/>
    <x v="110"/>
    <s v="No"/>
    <x v="0"/>
    <x v="0"/>
    <x v="0"/>
    <x v="0"/>
    <x v="0"/>
    <x v="0"/>
    <s v="19 Sep 1968"/>
    <x v="116"/>
    <x v="1"/>
    <s v="tier - 2"/>
    <x v="3"/>
    <x v="0"/>
  </r>
  <r>
    <s v="Id119"/>
    <s v="Charlie"/>
    <x v="110"/>
    <x v="111"/>
    <s v="No"/>
    <x v="0"/>
    <x v="0"/>
    <x v="0"/>
    <x v="0"/>
    <x v="0"/>
    <x v="2"/>
    <s v="27 Dec 1977"/>
    <x v="117"/>
    <x v="1"/>
    <s v="tier - 1"/>
    <x v="1"/>
    <x v="1"/>
  </r>
  <r>
    <s v="Id120"/>
    <s v="Meb"/>
    <x v="11"/>
    <x v="112"/>
    <s v="yes"/>
    <x v="0"/>
    <x v="0"/>
    <x v="3"/>
    <x v="0"/>
    <x v="0"/>
    <x v="2"/>
    <s v="17 Aug 1995"/>
    <x v="118"/>
    <x v="0"/>
    <s v="tier - 3"/>
    <x v="0"/>
    <x v="41"/>
  </r>
  <r>
    <s v="Id121"/>
    <s v="Aaqib L."/>
    <x v="111"/>
    <x v="113"/>
    <s v="yes"/>
    <x v="0"/>
    <x v="0"/>
    <x v="0"/>
    <x v="0"/>
    <x v="0"/>
    <x v="0"/>
    <s v="13 Jul 1981"/>
    <x v="119"/>
    <x v="0"/>
    <s v="tier - 2"/>
    <x v="6"/>
    <x v="37"/>
  </r>
  <r>
    <s v="Id122"/>
    <s v="Craig A."/>
    <x v="32"/>
    <x v="114"/>
    <s v="No"/>
    <x v="0"/>
    <x v="0"/>
    <x v="0"/>
    <x v="0"/>
    <x v="0"/>
    <x v="0"/>
    <s v="25 Jul 1978"/>
    <x v="120"/>
    <x v="0"/>
    <s v="tier - 2"/>
    <x v="5"/>
    <x v="9"/>
  </r>
  <r>
    <s v="Id123"/>
    <s v="Meredith"/>
    <x v="112"/>
    <x v="115"/>
    <s v="yes"/>
    <x v="0"/>
    <x v="0"/>
    <x v="1"/>
    <x v="0"/>
    <x v="0"/>
    <x v="2"/>
    <s v="12 Jun 1966"/>
    <x v="121"/>
    <x v="1"/>
    <s v="tier - 2"/>
    <x v="3"/>
    <x v="26"/>
  </r>
  <r>
    <s v="Id124"/>
    <s v="Doug"/>
    <x v="113"/>
    <x v="116"/>
    <s v="No"/>
    <x v="0"/>
    <x v="0"/>
    <x v="0"/>
    <x v="0"/>
    <x v="0"/>
    <x v="0"/>
    <s v="10 Aug 1978"/>
    <x v="122"/>
    <x v="1"/>
    <s v="tier - 3"/>
    <x v="3"/>
    <x v="9"/>
  </r>
  <r>
    <s v="Id125"/>
    <s v="Elizabeth J."/>
    <x v="114"/>
    <x v="117"/>
    <s v="No"/>
    <x v="0"/>
    <x v="0"/>
    <x v="0"/>
    <x v="0"/>
    <x v="0"/>
    <x v="2"/>
    <s v="9 Aug 1982"/>
    <x v="123"/>
    <x v="1"/>
    <s v="tier - 3"/>
    <x v="3"/>
    <x v="38"/>
  </r>
  <r>
    <s v="Id126"/>
    <s v="Matthew P"/>
    <x v="115"/>
    <x v="109"/>
    <s v="No"/>
    <x v="0"/>
    <x v="0"/>
    <x v="3"/>
    <x v="0"/>
    <x v="0"/>
    <x v="1"/>
    <s v="30 Nov 1992"/>
    <x v="124"/>
    <x v="0"/>
    <s v="tier - 3"/>
    <x v="3"/>
    <x v="35"/>
  </r>
  <r>
    <s v="Id127"/>
    <s v="  Guillermo Sr."/>
    <x v="116"/>
    <x v="118"/>
    <s v="No"/>
    <x v="0"/>
    <x v="0"/>
    <x v="0"/>
    <x v="0"/>
    <x v="0"/>
    <x v="0"/>
    <s v="11 Jul 1962"/>
    <x v="125"/>
    <x v="1"/>
    <s v="tier - 1"/>
    <x v="3"/>
    <x v="5"/>
  </r>
  <r>
    <s v="Id128"/>
    <s v="Ryan C"/>
    <x v="101"/>
    <x v="18"/>
    <s v="No"/>
    <x v="0"/>
    <x v="0"/>
    <x v="0"/>
    <x v="0"/>
    <x v="0"/>
    <x v="2"/>
    <s v="15 Aug 1982"/>
    <x v="126"/>
    <x v="0"/>
    <s v="tier - 1"/>
    <x v="4"/>
    <x v="38"/>
  </r>
  <r>
    <s v="Id129"/>
    <s v="Dane"/>
    <x v="54"/>
    <x v="119"/>
    <s v="yes"/>
    <x v="0"/>
    <x v="0"/>
    <x v="0"/>
    <x v="0"/>
    <x v="0"/>
    <x v="1"/>
    <s v="12 Sep 1985"/>
    <x v="127"/>
    <x v="0"/>
    <s v="tier - 3"/>
    <x v="6"/>
    <x v="19"/>
  </r>
  <r>
    <s v="Id130"/>
    <s v="Jonas"/>
    <x v="117"/>
    <x v="8"/>
    <s v="No"/>
    <x v="0"/>
    <x v="0"/>
    <x v="0"/>
    <x v="0"/>
    <x v="0"/>
    <x v="0"/>
    <s v="17 Oct 1978"/>
    <x v="128"/>
    <x v="0"/>
    <s v="tier - 1"/>
    <x v="3"/>
    <x v="9"/>
  </r>
  <r>
    <s v="Id131"/>
    <s v="George E"/>
    <x v="118"/>
    <x v="1"/>
    <s v="No"/>
    <x v="0"/>
    <x v="0"/>
    <x v="0"/>
    <x v="0"/>
    <x v="0"/>
    <x v="1"/>
    <s v="13 Sep 1980"/>
    <x v="129"/>
    <x v="1"/>
    <s v="tier - 3"/>
    <x v="3"/>
    <x v="27"/>
  </r>
  <r>
    <s v="Id132"/>
    <s v="Sara S"/>
    <x v="119"/>
    <x v="24"/>
    <s v="yes"/>
    <x v="0"/>
    <x v="0"/>
    <x v="0"/>
    <x v="0"/>
    <x v="0"/>
    <x v="2"/>
    <s v="16 Dec 1976"/>
    <x v="130"/>
    <x v="1"/>
    <s v="tier - 3"/>
    <x v="3"/>
    <x v="18"/>
  </r>
  <r>
    <s v="Id133"/>
    <s v="Nick"/>
    <x v="120"/>
    <x v="120"/>
    <s v="No"/>
    <x v="0"/>
    <x v="0"/>
    <x v="3"/>
    <x v="0"/>
    <x v="0"/>
    <x v="2"/>
    <s v="5 Jun 1987"/>
    <x v="131"/>
    <x v="1"/>
    <s v="tier - 2"/>
    <x v="3"/>
    <x v="28"/>
  </r>
  <r>
    <s v="Id134"/>
    <s v="Timothy"/>
    <x v="121"/>
    <x v="121"/>
    <s v="yes"/>
    <x v="0"/>
    <x v="0"/>
    <x v="0"/>
    <x v="0"/>
    <x v="0"/>
    <x v="0"/>
    <s v="28 Jul 1967"/>
    <x v="132"/>
    <x v="0"/>
    <s v="tier - 2"/>
    <x v="3"/>
    <x v="24"/>
  </r>
  <r>
    <s v="Id135"/>
    <s v="Becky L"/>
    <x v="66"/>
    <x v="78"/>
    <s v="yes"/>
    <x v="0"/>
    <x v="0"/>
    <x v="3"/>
    <x v="0"/>
    <x v="0"/>
    <x v="2"/>
    <s v="6 Jun 1964"/>
    <x v="133"/>
    <x v="1"/>
    <s v="tier - 2"/>
    <x v="3"/>
    <x v="8"/>
  </r>
  <r>
    <s v="Id136"/>
    <s v="Steph K."/>
    <x v="122"/>
    <x v="69"/>
    <s v="No"/>
    <x v="0"/>
    <x v="1"/>
    <x v="3"/>
    <x v="0"/>
    <x v="0"/>
    <x v="2"/>
    <s v="29 Dec 1979"/>
    <x v="134"/>
    <x v="1"/>
    <s v="tier - 1"/>
    <x v="3"/>
    <x v="20"/>
  </r>
  <r>
    <s v="Id137"/>
    <s v="Kristine B."/>
    <x v="123"/>
    <x v="122"/>
    <s v="No"/>
    <x v="1"/>
    <x v="0"/>
    <x v="3"/>
    <x v="0"/>
    <x v="0"/>
    <x v="2"/>
    <s v="17 Dec 2004"/>
    <x v="135"/>
    <x v="1"/>
    <s v="tier - 2"/>
    <x v="0"/>
    <x v="42"/>
  </r>
  <r>
    <s v="Id138"/>
    <s v="Taylor B"/>
    <x v="124"/>
    <x v="123"/>
    <s v="No"/>
    <x v="0"/>
    <x v="0"/>
    <x v="0"/>
    <x v="0"/>
    <x v="0"/>
    <x v="1"/>
    <s v="18 Nov 1991"/>
    <x v="136"/>
    <x v="0"/>
    <s v="tier - 2"/>
    <x v="1"/>
    <x v="3"/>
  </r>
  <r>
    <s v="Id139"/>
    <s v="William"/>
    <x v="125"/>
    <x v="124"/>
    <s v="yes"/>
    <x v="0"/>
    <x v="0"/>
    <x v="0"/>
    <x v="0"/>
    <x v="0"/>
    <x v="2"/>
    <s v="21 Jun 1976"/>
    <x v="137"/>
    <x v="1"/>
    <s v="tier - 2"/>
    <x v="1"/>
    <x v="18"/>
  </r>
  <r>
    <s v="Id140"/>
    <s v="Sage"/>
    <x v="20"/>
    <x v="125"/>
    <s v="No"/>
    <x v="0"/>
    <x v="0"/>
    <x v="0"/>
    <x v="0"/>
    <x v="0"/>
    <x v="2"/>
    <s v="5 Nov 1991"/>
    <x v="138"/>
    <x v="1"/>
    <s v="tier - 2"/>
    <x v="3"/>
    <x v="3"/>
  </r>
  <r>
    <s v="Id141"/>
    <s v="Cole"/>
    <x v="40"/>
    <x v="126"/>
    <s v="yes"/>
    <x v="0"/>
    <x v="0"/>
    <x v="3"/>
    <x v="0"/>
    <x v="0"/>
    <x v="0"/>
    <s v="17 Jul 1986"/>
    <x v="139"/>
    <x v="0"/>
    <s v="tier - 3"/>
    <x v="0"/>
    <x v="28"/>
  </r>
  <r>
    <s v="Id142"/>
    <s v="Jesse"/>
    <x v="126"/>
    <x v="127"/>
    <s v="No"/>
    <x v="0"/>
    <x v="0"/>
    <x v="0"/>
    <x v="0"/>
    <x v="0"/>
    <x v="2"/>
    <s v="19 Jul 1990"/>
    <x v="140"/>
    <x v="1"/>
    <s v="tier - 2"/>
    <x v="3"/>
    <x v="43"/>
  </r>
  <r>
    <s v="Id143"/>
    <s v="Tammi J."/>
    <x v="106"/>
    <x v="128"/>
    <s v="No"/>
    <x v="0"/>
    <x v="0"/>
    <x v="0"/>
    <x v="0"/>
    <x v="0"/>
    <x v="1"/>
    <s v="10 Nov 1999"/>
    <x v="141"/>
    <x v="1"/>
    <s v="tier - 2"/>
    <x v="2"/>
    <x v="36"/>
  </r>
  <r>
    <s v="Id144"/>
    <s v="Matthew S."/>
    <x v="127"/>
    <x v="129"/>
    <s v="yes"/>
    <x v="0"/>
    <x v="0"/>
    <x v="3"/>
    <x v="0"/>
    <x v="0"/>
    <x v="0"/>
    <s v="3 Jun 1986"/>
    <x v="142"/>
    <x v="0"/>
    <s v="tier - 2"/>
    <x v="3"/>
    <x v="19"/>
  </r>
  <r>
    <s v="Id145"/>
    <s v="Eric"/>
    <x v="128"/>
    <x v="130"/>
    <s v="No"/>
    <x v="0"/>
    <x v="0"/>
    <x v="0"/>
    <x v="0"/>
    <x v="0"/>
    <x v="0"/>
    <s v="12 Dec 1971"/>
    <x v="143"/>
    <x v="1"/>
    <s v="tier - 1"/>
    <x v="3"/>
    <x v="15"/>
  </r>
  <r>
    <s v="Id146"/>
    <s v="Valeria R"/>
    <x v="129"/>
    <x v="131"/>
    <s v="yes"/>
    <x v="0"/>
    <x v="0"/>
    <x v="1"/>
    <x v="0"/>
    <x v="0"/>
    <x v="0"/>
    <s v="16 Aug 1970"/>
    <x v="144"/>
    <x v="1"/>
    <s v="tier - 3"/>
    <x v="3"/>
    <x v="2"/>
  </r>
  <r>
    <s v="Id147"/>
    <s v="Michael P"/>
    <x v="130"/>
    <x v="132"/>
    <s v="No"/>
    <x v="0"/>
    <x v="0"/>
    <x v="0"/>
    <x v="0"/>
    <x v="0"/>
    <x v="0"/>
    <s v="21 Sep 2002"/>
    <x v="145"/>
    <x v="0"/>
    <s v="tier - 3"/>
    <x v="3"/>
    <x v="44"/>
  </r>
  <r>
    <s v="Id148"/>
    <s v="Rami"/>
    <x v="131"/>
    <x v="133"/>
    <s v="No"/>
    <x v="0"/>
    <x v="0"/>
    <x v="0"/>
    <x v="0"/>
    <x v="0"/>
    <x v="2"/>
    <s v="29 Jun 1980"/>
    <x v="146"/>
    <x v="0"/>
    <s v="tier - 3"/>
    <x v="3"/>
    <x v="27"/>
  </r>
  <r>
    <s v="Id149"/>
    <s v="Denis"/>
    <x v="94"/>
    <x v="40"/>
    <s v="No"/>
    <x v="0"/>
    <x v="0"/>
    <x v="0"/>
    <x v="0"/>
    <x v="0"/>
    <x v="2"/>
    <s v="19 Oct 1989"/>
    <x v="147"/>
    <x v="0"/>
    <s v="tier - 2"/>
    <x v="0"/>
    <x v="4"/>
  </r>
  <r>
    <s v="Id150"/>
    <s v="Brian E"/>
    <x v="132"/>
    <x v="134"/>
    <s v="No"/>
    <x v="0"/>
    <x v="0"/>
    <x v="0"/>
    <x v="0"/>
    <x v="1"/>
    <x v="2"/>
    <s v="11 Aug 1980"/>
    <x v="148"/>
    <x v="0"/>
    <s v="tier - 2"/>
    <x v="0"/>
    <x v="27"/>
  </r>
  <r>
    <s v="Id151"/>
    <s v="Bonnie"/>
    <x v="133"/>
    <x v="135"/>
    <s v="yes"/>
    <x v="0"/>
    <x v="0"/>
    <x v="3"/>
    <x v="0"/>
    <x v="0"/>
    <x v="2"/>
    <s v="17 Jun 1964"/>
    <x v="149"/>
    <x v="1"/>
    <s v="tier - 3"/>
    <x v="3"/>
    <x v="14"/>
  </r>
  <r>
    <s v="Id152"/>
    <s v="Michael P"/>
    <x v="134"/>
    <x v="120"/>
    <s v="No"/>
    <x v="0"/>
    <x v="0"/>
    <x v="0"/>
    <x v="0"/>
    <x v="0"/>
    <x v="2"/>
    <s v="2 Sep 1989"/>
    <x v="150"/>
    <x v="1"/>
    <s v="tier - 3"/>
    <x v="3"/>
    <x v="4"/>
  </r>
  <r>
    <s v="Id153"/>
    <s v="Paul"/>
    <x v="135"/>
    <x v="60"/>
    <s v="No"/>
    <x v="0"/>
    <x v="0"/>
    <x v="1"/>
    <x v="0"/>
    <x v="0"/>
    <x v="1"/>
    <s v="20 Nov 1972"/>
    <x v="151"/>
    <x v="1"/>
    <s v="tier - 2"/>
    <x v="3"/>
    <x v="30"/>
  </r>
  <r>
    <s v="Id154"/>
    <s v="Michael"/>
    <x v="136"/>
    <x v="136"/>
    <s v="No"/>
    <x v="0"/>
    <x v="0"/>
    <x v="3"/>
    <x v="0"/>
    <x v="0"/>
    <x v="1"/>
    <s v="15 Jul 1998"/>
    <x v="152"/>
    <x v="0"/>
    <s v="tier - 3"/>
    <x v="0"/>
    <x v="45"/>
  </r>
  <r>
    <s v="Id155"/>
    <s v="Samuel"/>
    <x v="137"/>
    <x v="67"/>
    <s v="No"/>
    <x v="0"/>
    <x v="1"/>
    <x v="3"/>
    <x v="0"/>
    <x v="1"/>
    <x v="2"/>
    <s v="6 Sep 1979"/>
    <x v="153"/>
    <x v="0"/>
    <s v="tier - 2"/>
    <x v="3"/>
    <x v="20"/>
  </r>
  <r>
    <s v="Id156"/>
    <s v="Matthew"/>
    <x v="138"/>
    <x v="70"/>
    <s v="yes"/>
    <x v="0"/>
    <x v="1"/>
    <x v="3"/>
    <x v="0"/>
    <x v="0"/>
    <x v="2"/>
    <s v="14 Jul 1983"/>
    <x v="154"/>
    <x v="1"/>
    <s v="tier - 2"/>
    <x v="3"/>
    <x v="34"/>
  </r>
  <r>
    <s v="Id157"/>
    <s v="Daniel"/>
    <x v="139"/>
    <x v="137"/>
    <s v="yes"/>
    <x v="0"/>
    <x v="0"/>
    <x v="3"/>
    <x v="0"/>
    <x v="0"/>
    <x v="0"/>
    <s v="24 Aug 1986"/>
    <x v="155"/>
    <x v="0"/>
    <s v="tier - 1"/>
    <x v="0"/>
    <x v="28"/>
  </r>
  <r>
    <s v="Id158"/>
    <s v="Syndy"/>
    <x v="140"/>
    <x v="138"/>
    <s v="yes"/>
    <x v="0"/>
    <x v="0"/>
    <x v="0"/>
    <x v="0"/>
    <x v="0"/>
    <x v="2"/>
    <s v="9 Sep 1976"/>
    <x v="156"/>
    <x v="1"/>
    <s v="tier - 2"/>
    <x v="3"/>
    <x v="18"/>
  </r>
  <r>
    <s v="Id159"/>
    <s v="Aleksandra"/>
    <x v="141"/>
    <x v="89"/>
    <s v="yes"/>
    <x v="0"/>
    <x v="0"/>
    <x v="3"/>
    <x v="0"/>
    <x v="0"/>
    <x v="2"/>
    <s v="15 Oct 1988"/>
    <x v="157"/>
    <x v="1"/>
    <s v="tier - 3"/>
    <x v="8"/>
    <x v="25"/>
  </r>
  <r>
    <s v="Id160"/>
    <s v="Steeve T Sr."/>
    <x v="142"/>
    <x v="116"/>
    <s v="yes"/>
    <x v="0"/>
    <x v="0"/>
    <x v="1"/>
    <x v="0"/>
    <x v="0"/>
    <x v="0"/>
    <s v="6 Oct 1970"/>
    <x v="158"/>
    <x v="1"/>
    <s v="tier - 3"/>
    <x v="3"/>
    <x v="2"/>
  </r>
  <r>
    <s v="Id161"/>
    <s v="Richard"/>
    <x v="143"/>
    <x v="139"/>
    <s v="No"/>
    <x v="0"/>
    <x v="0"/>
    <x v="0"/>
    <x v="0"/>
    <x v="0"/>
    <x v="2"/>
    <s v="5 Jun 1982"/>
    <x v="159"/>
    <x v="1"/>
    <s v="tier - 2"/>
    <x v="1"/>
    <x v="37"/>
  </r>
  <r>
    <s v="Id162"/>
    <s v="Aaron T"/>
    <x v="44"/>
    <x v="140"/>
    <s v="No"/>
    <x v="0"/>
    <x v="0"/>
    <x v="0"/>
    <x v="0"/>
    <x v="0"/>
    <x v="2"/>
    <s v="2 Nov 1990"/>
    <x v="160"/>
    <x v="0"/>
    <s v="tier - 2"/>
    <x v="9"/>
    <x v="43"/>
  </r>
  <r>
    <s v="Id163"/>
    <s v="Akira"/>
    <x v="103"/>
    <x v="141"/>
    <s v="No"/>
    <x v="1"/>
    <x v="0"/>
    <x v="3"/>
    <x v="0"/>
    <x v="0"/>
    <x v="2"/>
    <s v="25 Oct 2000"/>
    <x v="161"/>
    <x v="0"/>
    <s v="tier - 1"/>
    <x v="0"/>
    <x v="23"/>
  </r>
  <r>
    <s v="Id164"/>
    <s v="Ben"/>
    <x v="144"/>
    <x v="142"/>
    <s v="No"/>
    <x v="0"/>
    <x v="0"/>
    <x v="0"/>
    <x v="0"/>
    <x v="0"/>
    <x v="0"/>
    <s v="28 Sep 2002"/>
    <x v="162"/>
    <x v="0"/>
    <s v="tier - 2"/>
    <x v="1"/>
    <x v="44"/>
  </r>
  <r>
    <s v="Id165"/>
    <s v="Jana"/>
    <x v="145"/>
    <x v="143"/>
    <s v="No"/>
    <x v="0"/>
    <x v="1"/>
    <x v="3"/>
    <x v="0"/>
    <x v="0"/>
    <x v="2"/>
    <s v="1 Aug 1979"/>
    <x v="163"/>
    <x v="1"/>
    <s v="tier - 1"/>
    <x v="3"/>
    <x v="20"/>
  </r>
  <r>
    <s v="Id166"/>
    <s v="Jay T."/>
    <x v="146"/>
    <x v="144"/>
    <s v="yes"/>
    <x v="0"/>
    <x v="1"/>
    <x v="3"/>
    <x v="0"/>
    <x v="0"/>
    <x v="2"/>
    <s v="4 Oct 1969"/>
    <x v="164"/>
    <x v="0"/>
    <s v="tier - 3"/>
    <x v="3"/>
    <x v="17"/>
  </r>
  <r>
    <s v="Id167"/>
    <s v="Marie-Helene"/>
    <x v="147"/>
    <x v="96"/>
    <s v="yes"/>
    <x v="0"/>
    <x v="0"/>
    <x v="3"/>
    <x v="0"/>
    <x v="0"/>
    <x v="0"/>
    <s v="17 Nov 1975"/>
    <x v="165"/>
    <x v="1"/>
    <s v="tier - 3"/>
    <x v="3"/>
    <x v="29"/>
  </r>
  <r>
    <s v="Id168"/>
    <s v="Bret R"/>
    <x v="111"/>
    <x v="145"/>
    <s v="yes"/>
    <x v="0"/>
    <x v="0"/>
    <x v="0"/>
    <x v="0"/>
    <x v="0"/>
    <x v="2"/>
    <s v="7 Nov 1985"/>
    <x v="166"/>
    <x v="1"/>
    <s v="tier - 1"/>
    <x v="2"/>
    <x v="19"/>
  </r>
  <r>
    <s v="Id169"/>
    <s v="Gardner L"/>
    <x v="148"/>
    <x v="146"/>
    <s v="No"/>
    <x v="0"/>
    <x v="0"/>
    <x v="0"/>
    <x v="0"/>
    <x v="0"/>
    <x v="2"/>
    <s v="11 Oct 1990"/>
    <x v="167"/>
    <x v="1"/>
    <s v="tier - 2"/>
    <x v="3"/>
    <x v="43"/>
  </r>
  <r>
    <s v="Id170"/>
    <s v="Bobby"/>
    <x v="149"/>
    <x v="147"/>
    <s v="yes"/>
    <x v="1"/>
    <x v="0"/>
    <x v="1"/>
    <x v="0"/>
    <x v="0"/>
    <x v="1"/>
    <s v="20 Sep 2000"/>
    <x v="168"/>
    <x v="0"/>
    <s v="tier - 3"/>
    <x v="10"/>
    <x v="23"/>
  </r>
  <r>
    <s v="Id171"/>
    <s v="Natalie"/>
    <x v="61"/>
    <x v="148"/>
    <s v="yes"/>
    <x v="0"/>
    <x v="0"/>
    <x v="3"/>
    <x v="0"/>
    <x v="0"/>
    <x v="1"/>
    <s v="15 Oct 1995"/>
    <x v="169"/>
    <x v="1"/>
    <s v="tier - 2"/>
    <x v="0"/>
    <x v="41"/>
  </r>
  <r>
    <s v="Id172"/>
    <s v="Lina"/>
    <x v="150"/>
    <x v="66"/>
    <s v="No"/>
    <x v="0"/>
    <x v="0"/>
    <x v="0"/>
    <x v="0"/>
    <x v="0"/>
    <x v="2"/>
    <s v="28 Jun 1989"/>
    <x v="170"/>
    <x v="1"/>
    <s v="tier - 3"/>
    <x v="3"/>
    <x v="4"/>
  </r>
  <r>
    <s v="Id173"/>
    <s v="Zebulon"/>
    <x v="151"/>
    <x v="149"/>
    <s v="yes"/>
    <x v="0"/>
    <x v="0"/>
    <x v="3"/>
    <x v="0"/>
    <x v="0"/>
    <x v="1"/>
    <s v="26 Dec 1988"/>
    <x v="171"/>
    <x v="1"/>
    <s v="tier - 1"/>
    <x v="3"/>
    <x v="25"/>
  </r>
  <r>
    <s v="Id174"/>
    <s v="Amanda"/>
    <x v="152"/>
    <x v="150"/>
    <s v="No"/>
    <x v="0"/>
    <x v="0"/>
    <x v="0"/>
    <x v="0"/>
    <x v="0"/>
    <x v="2"/>
    <s v="26 Nov 1991"/>
    <x v="172"/>
    <x v="1"/>
    <s v="tier - 2"/>
    <x v="3"/>
    <x v="3"/>
  </r>
  <r>
    <s v="Id175"/>
    <s v="Greg"/>
    <x v="153"/>
    <x v="151"/>
    <s v="No"/>
    <x v="0"/>
    <x v="0"/>
    <x v="3"/>
    <x v="0"/>
    <x v="0"/>
    <x v="2"/>
    <s v="24 Sep 1992"/>
    <x v="173"/>
    <x v="1"/>
    <s v="tier - 3"/>
    <x v="3"/>
    <x v="35"/>
  </r>
  <r>
    <s v="Id176"/>
    <s v="John"/>
    <x v="4"/>
    <x v="152"/>
    <s v="No"/>
    <x v="0"/>
    <x v="0"/>
    <x v="3"/>
    <x v="0"/>
    <x v="0"/>
    <x v="2"/>
    <s v="9 Aug 1992"/>
    <x v="174"/>
    <x v="0"/>
    <s v="tier - 1"/>
    <x v="0"/>
    <x v="35"/>
  </r>
  <r>
    <s v="Id177"/>
    <s v="Kelsey A."/>
    <x v="154"/>
    <x v="149"/>
    <s v="No"/>
    <x v="0"/>
    <x v="0"/>
    <x v="0"/>
    <x v="0"/>
    <x v="0"/>
    <x v="1"/>
    <s v="5 Aug 1977"/>
    <x v="175"/>
    <x v="1"/>
    <s v="tier - 1"/>
    <x v="3"/>
    <x v="1"/>
  </r>
  <r>
    <s v="Id178"/>
    <s v="  Bronwen L"/>
    <x v="155"/>
    <x v="153"/>
    <s v="No"/>
    <x v="0"/>
    <x v="0"/>
    <x v="0"/>
    <x v="0"/>
    <x v="0"/>
    <x v="0"/>
    <s v="18 Oct 1968"/>
    <x v="176"/>
    <x v="1"/>
    <s v="tier - 1"/>
    <x v="3"/>
    <x v="0"/>
  </r>
  <r>
    <s v="Id179"/>
    <s v="Manuela"/>
    <x v="156"/>
    <x v="34"/>
    <s v="No"/>
    <x v="0"/>
    <x v="0"/>
    <x v="0"/>
    <x v="0"/>
    <x v="0"/>
    <x v="1"/>
    <s v="16 Jun 1991"/>
    <x v="177"/>
    <x v="1"/>
    <s v="tier - 2"/>
    <x v="3"/>
    <x v="3"/>
  </r>
  <r>
    <s v="Id180"/>
    <s v="Jennifer L"/>
    <x v="105"/>
    <x v="154"/>
    <s v="yes"/>
    <x v="0"/>
    <x v="1"/>
    <x v="3"/>
    <x v="1"/>
    <x v="0"/>
    <x v="0"/>
    <s v="17 Jul 1963"/>
    <x v="178"/>
    <x v="1"/>
    <s v="tier - 2"/>
    <x v="3"/>
    <x v="8"/>
  </r>
  <r>
    <s v="Id181"/>
    <s v="Abby W."/>
    <x v="157"/>
    <x v="144"/>
    <s v="No"/>
    <x v="0"/>
    <x v="1"/>
    <x v="3"/>
    <x v="0"/>
    <x v="0"/>
    <x v="2"/>
    <s v="2 Jun 2003"/>
    <x v="179"/>
    <x v="1"/>
    <s v="tier - 1"/>
    <x v="1"/>
    <x v="44"/>
  </r>
  <r>
    <s v="Id182"/>
    <s v="Tyler"/>
    <x v="158"/>
    <x v="155"/>
    <s v="No"/>
    <x v="0"/>
    <x v="0"/>
    <x v="1"/>
    <x v="0"/>
    <x v="0"/>
    <x v="1"/>
    <s v="11 Dec 1972"/>
    <x v="180"/>
    <x v="0"/>
    <s v="tier - 3"/>
    <x v="3"/>
    <x v="30"/>
  </r>
  <r>
    <s v="Id183"/>
    <s v="Jeffrey"/>
    <x v="98"/>
    <x v="34"/>
    <s v="No"/>
    <x v="0"/>
    <x v="0"/>
    <x v="3"/>
    <x v="0"/>
    <x v="0"/>
    <x v="1"/>
    <s v="13 Jul 1992"/>
    <x v="181"/>
    <x v="1"/>
    <s v="tier - 3"/>
    <x v="3"/>
    <x v="35"/>
  </r>
  <r>
    <s v="Id184"/>
    <s v="Matthew F"/>
    <x v="159"/>
    <x v="156"/>
    <s v="No"/>
    <x v="0"/>
    <x v="0"/>
    <x v="0"/>
    <x v="0"/>
    <x v="0"/>
    <x v="0"/>
    <s v="21 Dec 1965"/>
    <x v="182"/>
    <x v="1"/>
    <s v="tier - 1"/>
    <x v="3"/>
    <x v="11"/>
  </r>
  <r>
    <s v="Id185"/>
    <s v="Ryan J."/>
    <x v="160"/>
    <x v="157"/>
    <s v="yes"/>
    <x v="0"/>
    <x v="0"/>
    <x v="1"/>
    <x v="0"/>
    <x v="0"/>
    <x v="0"/>
    <s v="1 Jul 1970"/>
    <x v="183"/>
    <x v="0"/>
    <s v="tier - 1"/>
    <x v="3"/>
    <x v="2"/>
  </r>
  <r>
    <s v="Id186"/>
    <s v="Amy"/>
    <x v="161"/>
    <x v="158"/>
    <s v="yes"/>
    <x v="0"/>
    <x v="0"/>
    <x v="1"/>
    <x v="1"/>
    <x v="0"/>
    <x v="0"/>
    <s v="6 Jul 1961"/>
    <x v="184"/>
    <x v="1"/>
    <s v="tier - 2"/>
    <x v="0"/>
    <x v="12"/>
  </r>
  <r>
    <s v="Id187"/>
    <s v="Andrew P"/>
    <x v="162"/>
    <x v="159"/>
    <s v="No"/>
    <x v="0"/>
    <x v="0"/>
    <x v="3"/>
    <x v="0"/>
    <x v="0"/>
    <x v="2"/>
    <s v="30 Oct 1992"/>
    <x v="185"/>
    <x v="0"/>
    <s v="tier - 2"/>
    <x v="3"/>
    <x v="35"/>
  </r>
  <r>
    <s v="Id188"/>
    <s v="George M. V"/>
    <x v="163"/>
    <x v="73"/>
    <s v="No"/>
    <x v="0"/>
    <x v="0"/>
    <x v="1"/>
    <x v="0"/>
    <x v="0"/>
    <x v="0"/>
    <s v="20 Aug 1973"/>
    <x v="186"/>
    <x v="1"/>
    <s v="tier - 3"/>
    <x v="3"/>
    <x v="31"/>
  </r>
  <r>
    <s v="Id189"/>
    <s v="Sarah"/>
    <x v="164"/>
    <x v="160"/>
    <s v="No"/>
    <x v="0"/>
    <x v="0"/>
    <x v="0"/>
    <x v="0"/>
    <x v="1"/>
    <x v="0"/>
    <s v="4 Nov 1962"/>
    <x v="187"/>
    <x v="1"/>
    <s v="tier - 2"/>
    <x v="3"/>
    <x v="5"/>
  </r>
  <r>
    <s v="Id190"/>
    <s v="Lara"/>
    <x v="165"/>
    <x v="161"/>
    <s v="No"/>
    <x v="0"/>
    <x v="1"/>
    <x v="3"/>
    <x v="0"/>
    <x v="0"/>
    <x v="2"/>
    <s v="22 Dec 2003"/>
    <x v="188"/>
    <x v="1"/>
    <s v="tier - 3"/>
    <x v="3"/>
    <x v="40"/>
  </r>
  <r>
    <s v="Id191"/>
    <s v="Sebastien"/>
    <x v="166"/>
    <x v="162"/>
    <s v="yes"/>
    <x v="0"/>
    <x v="0"/>
    <x v="3"/>
    <x v="0"/>
    <x v="0"/>
    <x v="0"/>
    <s v="6 Jun 1975"/>
    <x v="189"/>
    <x v="0"/>
    <s v="tier - 2"/>
    <x v="3"/>
    <x v="21"/>
  </r>
  <r>
    <s v="Id192"/>
    <s v="Padraig"/>
    <x v="167"/>
    <x v="163"/>
    <s v="yes"/>
    <x v="0"/>
    <x v="0"/>
    <x v="0"/>
    <x v="0"/>
    <x v="0"/>
    <x v="0"/>
    <s v="3 Oct 1967"/>
    <x v="190"/>
    <x v="0"/>
    <s v="tier - 3"/>
    <x v="3"/>
    <x v="24"/>
  </r>
  <r>
    <s v="Id193"/>
    <s v="Heather"/>
    <x v="59"/>
    <x v="164"/>
    <s v="No"/>
    <x v="0"/>
    <x v="0"/>
    <x v="3"/>
    <x v="0"/>
    <x v="0"/>
    <x v="2"/>
    <s v="17 Jun 1992"/>
    <x v="191"/>
    <x v="1"/>
    <s v="tier - 2"/>
    <x v="3"/>
    <x v="35"/>
  </r>
  <r>
    <s v="Id194"/>
    <s v="  Jorge"/>
    <x v="168"/>
    <x v="165"/>
    <s v="No"/>
    <x v="1"/>
    <x v="0"/>
    <x v="3"/>
    <x v="0"/>
    <x v="0"/>
    <x v="2"/>
    <s v="3 Dec 2004"/>
    <x v="192"/>
    <x v="0"/>
    <s v="tier - 2"/>
    <x v="0"/>
    <x v="42"/>
  </r>
  <r>
    <s v="Id195"/>
    <s v="Jack R"/>
    <x v="18"/>
    <x v="85"/>
    <s v="No"/>
    <x v="0"/>
    <x v="1"/>
    <x v="3"/>
    <x v="0"/>
    <x v="0"/>
    <x v="1"/>
    <s v="11 Sep 2003"/>
    <x v="193"/>
    <x v="0"/>
    <s v="tier - 1"/>
    <x v="1"/>
    <x v="40"/>
  </r>
  <r>
    <s v="Id196"/>
    <s v="Felix"/>
    <x v="169"/>
    <x v="166"/>
    <s v="No"/>
    <x v="0"/>
    <x v="1"/>
    <x v="3"/>
    <x v="0"/>
    <x v="0"/>
    <x v="2"/>
    <s v="10 Dec 1993"/>
    <x v="194"/>
    <x v="0"/>
    <s v="tier - 3"/>
    <x v="3"/>
    <x v="22"/>
  </r>
  <r>
    <s v="Id197"/>
    <s v="Christopher C"/>
    <x v="170"/>
    <x v="167"/>
    <s v="No"/>
    <x v="0"/>
    <x v="0"/>
    <x v="0"/>
    <x v="0"/>
    <x v="0"/>
    <x v="2"/>
    <s v="14 Oct 1999"/>
    <x v="195"/>
    <x v="0"/>
    <s v="tier - 3"/>
    <x v="4"/>
    <x v="36"/>
  </r>
  <r>
    <s v="Id198"/>
    <s v="Jesse"/>
    <x v="171"/>
    <x v="168"/>
    <s v="No"/>
    <x v="0"/>
    <x v="0"/>
    <x v="0"/>
    <x v="0"/>
    <x v="0"/>
    <x v="0"/>
    <s v="29 Dec 1974"/>
    <x v="196"/>
    <x v="1"/>
    <s v="tier - 3"/>
    <x v="1"/>
    <x v="21"/>
  </r>
  <r>
    <s v="Id199"/>
    <s v="Jill"/>
    <x v="172"/>
    <x v="169"/>
    <s v="No"/>
    <x v="1"/>
    <x v="0"/>
    <x v="3"/>
    <x v="0"/>
    <x v="0"/>
    <x v="1"/>
    <s v="24 Aug 2004"/>
    <x v="197"/>
    <x v="1"/>
    <s v="tier - 2"/>
    <x v="0"/>
    <x v="42"/>
  </r>
  <r>
    <s v="Id200"/>
    <s v="William"/>
    <x v="161"/>
    <x v="170"/>
    <s v="yes"/>
    <x v="0"/>
    <x v="1"/>
    <x v="3"/>
    <x v="0"/>
    <x v="0"/>
    <x v="2"/>
    <s v="2 Jun 1997"/>
    <x v="198"/>
    <x v="0"/>
    <s v="tier - 3"/>
    <x v="0"/>
    <x v="46"/>
  </r>
  <r>
    <s v="Id201"/>
    <s v="Alejandro"/>
    <x v="173"/>
    <x v="171"/>
    <s v="No"/>
    <x v="0"/>
    <x v="1"/>
    <x v="3"/>
    <x v="0"/>
    <x v="0"/>
    <x v="2"/>
    <s v="4 Nov 1979"/>
    <x v="199"/>
    <x v="1"/>
    <s v="tier - 2"/>
    <x v="3"/>
    <x v="20"/>
  </r>
  <r>
    <s v="Id202"/>
    <s v="Ian E."/>
    <x v="174"/>
    <x v="106"/>
    <s v="yes"/>
    <x v="0"/>
    <x v="0"/>
    <x v="0"/>
    <x v="0"/>
    <x v="0"/>
    <x v="1"/>
    <s v="4 Aug 1996"/>
    <x v="200"/>
    <x v="0"/>
    <s v="tier - 1"/>
    <x v="3"/>
    <x v="46"/>
  </r>
  <r>
    <s v="Id203"/>
    <s v="Hector Sr."/>
    <x v="175"/>
    <x v="172"/>
    <s v="yes"/>
    <x v="0"/>
    <x v="1"/>
    <x v="3"/>
    <x v="0"/>
    <x v="1"/>
    <x v="0"/>
    <s v="23 Jul 1963"/>
    <x v="201"/>
    <x v="1"/>
    <s v="tier - 1"/>
    <x v="3"/>
    <x v="8"/>
  </r>
  <r>
    <s v="Id204"/>
    <s v="Rebecca"/>
    <x v="176"/>
    <x v="173"/>
    <s v="No"/>
    <x v="0"/>
    <x v="0"/>
    <x v="0"/>
    <x v="0"/>
    <x v="0"/>
    <x v="2"/>
    <s v="1 Sep 1999"/>
    <x v="202"/>
    <x v="1"/>
    <s v="tier - 3"/>
    <x v="0"/>
    <x v="36"/>
  </r>
  <r>
    <s v="Id205"/>
    <s v="Matt"/>
    <x v="177"/>
    <x v="129"/>
    <s v="yes"/>
    <x v="0"/>
    <x v="0"/>
    <x v="0"/>
    <x v="0"/>
    <x v="0"/>
    <x v="0"/>
    <s v="15 Nov 1981"/>
    <x v="203"/>
    <x v="0"/>
    <s v="tier - 3"/>
    <x v="3"/>
    <x v="37"/>
  </r>
  <r>
    <s v="Id206"/>
    <s v="Elizabeth H"/>
    <x v="178"/>
    <x v="150"/>
    <s v="No"/>
    <x v="0"/>
    <x v="0"/>
    <x v="3"/>
    <x v="0"/>
    <x v="0"/>
    <x v="2"/>
    <s v="17 Jun 1992"/>
    <x v="204"/>
    <x v="1"/>
    <s v="tier - 1"/>
    <x v="3"/>
    <x v="35"/>
  </r>
  <r>
    <s v="Id207"/>
    <s v="Grace"/>
    <x v="179"/>
    <x v="174"/>
    <s v="yes"/>
    <x v="0"/>
    <x v="0"/>
    <x v="0"/>
    <x v="0"/>
    <x v="0"/>
    <x v="2"/>
    <s v="4 Oct 1976"/>
    <x v="205"/>
    <x v="1"/>
    <s v="tier - 2"/>
    <x v="3"/>
    <x v="18"/>
  </r>
  <r>
    <s v="Id208"/>
    <s v="Jaime"/>
    <x v="180"/>
    <x v="118"/>
    <s v="No"/>
    <x v="0"/>
    <x v="0"/>
    <x v="0"/>
    <x v="0"/>
    <x v="0"/>
    <x v="0"/>
    <s v="1 Jul 1974"/>
    <x v="206"/>
    <x v="1"/>
    <s v="tier - 3"/>
    <x v="1"/>
    <x v="21"/>
  </r>
  <r>
    <s v="Id209"/>
    <s v="Calesse"/>
    <x v="172"/>
    <x v="175"/>
    <s v="No"/>
    <x v="0"/>
    <x v="0"/>
    <x v="0"/>
    <x v="0"/>
    <x v="0"/>
    <x v="0"/>
    <s v="12 Dec 1978"/>
    <x v="207"/>
    <x v="1"/>
    <s v="tier - 1"/>
    <x v="3"/>
    <x v="9"/>
  </r>
  <r>
    <s v="Id210"/>
    <s v="Kate L"/>
    <x v="181"/>
    <x v="176"/>
    <s v="No"/>
    <x v="1"/>
    <x v="0"/>
    <x v="3"/>
    <x v="0"/>
    <x v="0"/>
    <x v="2"/>
    <s v="21 Dec 2000"/>
    <x v="208"/>
    <x v="1"/>
    <s v="tier - 3"/>
    <x v="0"/>
    <x v="23"/>
  </r>
  <r>
    <s v="Id211"/>
    <s v="Sergey"/>
    <x v="182"/>
    <x v="93"/>
    <s v="yes"/>
    <x v="1"/>
    <x v="0"/>
    <x v="1"/>
    <x v="0"/>
    <x v="0"/>
    <x v="2"/>
    <s v="21 Nov 2000"/>
    <x v="209"/>
    <x v="1"/>
    <s v="tier - 3"/>
    <x v="3"/>
    <x v="23"/>
  </r>
  <r>
    <s v="Id212"/>
    <s v="Timothy V"/>
    <x v="124"/>
    <x v="177"/>
    <s v="No"/>
    <x v="0"/>
    <x v="0"/>
    <x v="0"/>
    <x v="0"/>
    <x v="0"/>
    <x v="0"/>
    <s v="1 Aug 1971"/>
    <x v="210"/>
    <x v="0"/>
    <s v="tier - 3"/>
    <x v="3"/>
    <x v="15"/>
  </r>
  <r>
    <s v="Id213"/>
    <s v="Andrew S"/>
    <x v="183"/>
    <x v="178"/>
    <s v="yes"/>
    <x v="0"/>
    <x v="0"/>
    <x v="3"/>
    <x v="0"/>
    <x v="1"/>
    <x v="1"/>
    <s v="22 Aug 1964"/>
    <x v="211"/>
    <x v="1"/>
    <s v="tier - 1"/>
    <x v="3"/>
    <x v="14"/>
  </r>
  <r>
    <s v="Id214"/>
    <s v="Matthew D"/>
    <x v="184"/>
    <x v="179"/>
    <s v="No"/>
    <x v="0"/>
    <x v="0"/>
    <x v="1"/>
    <x v="0"/>
    <x v="0"/>
    <x v="0"/>
    <s v="24 Oct 1973"/>
    <x v="212"/>
    <x v="0"/>
    <s v="tier - 1"/>
    <x v="3"/>
    <x v="31"/>
  </r>
  <r>
    <s v="Id215"/>
    <s v="Jessica"/>
    <x v="185"/>
    <x v="180"/>
    <s v="No"/>
    <x v="0"/>
    <x v="0"/>
    <x v="3"/>
    <x v="0"/>
    <x v="0"/>
    <x v="2"/>
    <s v="13 Sep 1992"/>
    <x v="213"/>
    <x v="1"/>
    <s v="tier - 3"/>
    <x v="3"/>
    <x v="35"/>
  </r>
  <r>
    <s v="Id216"/>
    <s v="Lawrence"/>
    <x v="186"/>
    <x v="181"/>
    <s v="No"/>
    <x v="0"/>
    <x v="0"/>
    <x v="1"/>
    <x v="0"/>
    <x v="0"/>
    <x v="0"/>
    <s v="5 Dec 1973"/>
    <x v="214"/>
    <x v="1"/>
    <s v="tier - 2"/>
    <x v="3"/>
    <x v="31"/>
  </r>
  <r>
    <s v="Id217"/>
    <s v="Alex"/>
    <x v="65"/>
    <x v="182"/>
    <s v="yes"/>
    <x v="0"/>
    <x v="0"/>
    <x v="3"/>
    <x v="0"/>
    <x v="0"/>
    <x v="2"/>
    <s v="30 Nov 1988"/>
    <x v="215"/>
    <x v="0"/>
    <s v="tier - 2"/>
    <x v="3"/>
    <x v="25"/>
  </r>
  <r>
    <s v="Id218"/>
    <s v="Kevin"/>
    <x v="187"/>
    <x v="183"/>
    <s v="No"/>
    <x v="0"/>
    <x v="0"/>
    <x v="0"/>
    <x v="0"/>
    <x v="0"/>
    <x v="0"/>
    <s v="30 Sep 1971"/>
    <x v="216"/>
    <x v="1"/>
    <s v="tier - 3"/>
    <x v="3"/>
    <x v="15"/>
  </r>
  <r>
    <s v="Id219"/>
    <s v="Gavin M."/>
    <x v="188"/>
    <x v="3"/>
    <s v="yes"/>
    <x v="0"/>
    <x v="0"/>
    <x v="3"/>
    <x v="0"/>
    <x v="0"/>
    <x v="1"/>
    <s v="24 Sep 1988"/>
    <x v="217"/>
    <x v="1"/>
    <s v="tier - 1"/>
    <x v="3"/>
    <x v="25"/>
  </r>
  <r>
    <s v="Id220"/>
    <s v="Rick E"/>
    <x v="189"/>
    <x v="184"/>
    <s v="yes"/>
    <x v="0"/>
    <x v="1"/>
    <x v="3"/>
    <x v="0"/>
    <x v="0"/>
    <x v="1"/>
    <s v="18 Jul 1997"/>
    <x v="218"/>
    <x v="0"/>
    <s v="tier - 2"/>
    <x v="3"/>
    <x v="32"/>
  </r>
  <r>
    <s v="Id221"/>
    <s v="Andrea H."/>
    <x v="190"/>
    <x v="185"/>
    <s v="yes"/>
    <x v="0"/>
    <x v="0"/>
    <x v="0"/>
    <x v="1"/>
    <x v="1"/>
    <x v="0"/>
    <s v="14 Dec 1967"/>
    <x v="219"/>
    <x v="1"/>
    <s v="tier - 2"/>
    <x v="3"/>
    <x v="24"/>
  </r>
  <r>
    <s v="Id222"/>
    <s v="Anthony S"/>
    <x v="191"/>
    <x v="89"/>
    <s v="No"/>
    <x v="0"/>
    <x v="0"/>
    <x v="3"/>
    <x v="0"/>
    <x v="1"/>
    <x v="2"/>
    <s v="9 Dec 1998"/>
    <x v="220"/>
    <x v="0"/>
    <s v="tier - 1"/>
    <x v="4"/>
    <x v="45"/>
  </r>
  <r>
    <s v="Id223"/>
    <s v="Erik"/>
    <x v="192"/>
    <x v="186"/>
    <s v="No"/>
    <x v="0"/>
    <x v="0"/>
    <x v="0"/>
    <x v="0"/>
    <x v="1"/>
    <x v="1"/>
    <s v="20 Jun 1977"/>
    <x v="221"/>
    <x v="0"/>
    <s v="tier - 1"/>
    <x v="6"/>
    <x v="1"/>
  </r>
  <r>
    <s v="Id224"/>
    <s v="Kiley D"/>
    <x v="193"/>
    <x v="187"/>
    <s v="yes"/>
    <x v="0"/>
    <x v="0"/>
    <x v="3"/>
    <x v="0"/>
    <x v="0"/>
    <x v="0"/>
    <s v="15 Aug 1975"/>
    <x v="222"/>
    <x v="1"/>
    <s v="tier - 1"/>
    <x v="3"/>
    <x v="29"/>
  </r>
  <r>
    <s v="Id225"/>
    <s v="Jennifer"/>
    <x v="194"/>
    <x v="188"/>
    <s v="No"/>
    <x v="0"/>
    <x v="0"/>
    <x v="0"/>
    <x v="0"/>
    <x v="0"/>
    <x v="2"/>
    <s v="28 Jul 1982"/>
    <x v="223"/>
    <x v="1"/>
    <s v="tier - 3"/>
    <x v="3"/>
    <x v="38"/>
  </r>
  <r>
    <s v="Id226"/>
    <s v="Chris"/>
    <x v="195"/>
    <x v="189"/>
    <s v="yes"/>
    <x v="0"/>
    <x v="1"/>
    <x v="3"/>
    <x v="0"/>
    <x v="0"/>
    <x v="2"/>
    <s v="20 Aug 1997"/>
    <x v="224"/>
    <x v="1"/>
    <s v="tier - 2"/>
    <x v="3"/>
    <x v="32"/>
  </r>
  <r>
    <s v="Id227"/>
    <s v="Marian M."/>
    <x v="196"/>
    <x v="150"/>
    <s v="No"/>
    <x v="0"/>
    <x v="0"/>
    <x v="3"/>
    <x v="0"/>
    <x v="0"/>
    <x v="2"/>
    <s v="19 Aug 1998"/>
    <x v="225"/>
    <x v="1"/>
    <s v="tier - 1"/>
    <x v="3"/>
    <x v="45"/>
  </r>
  <r>
    <s v="Id228"/>
    <s v="Jeremy"/>
    <x v="197"/>
    <x v="190"/>
    <s v="yes"/>
    <x v="0"/>
    <x v="0"/>
    <x v="0"/>
    <x v="0"/>
    <x v="1"/>
    <x v="0"/>
    <s v="15 Oct 1967"/>
    <x v="226"/>
    <x v="1"/>
    <s v="tier - 2"/>
    <x v="3"/>
    <x v="24"/>
  </r>
  <r>
    <s v="Id229"/>
    <s v="Allison H"/>
    <x v="198"/>
    <x v="191"/>
    <s v="yes"/>
    <x v="0"/>
    <x v="1"/>
    <x v="3"/>
    <x v="0"/>
    <x v="0"/>
    <x v="2"/>
    <s v="9 Jul 1983"/>
    <x v="227"/>
    <x v="1"/>
    <s v="tier - 3"/>
    <x v="3"/>
    <x v="34"/>
  </r>
  <r>
    <s v="Id230"/>
    <s v="Elizabeth"/>
    <x v="199"/>
    <x v="192"/>
    <s v="yes"/>
    <x v="0"/>
    <x v="0"/>
    <x v="3"/>
    <x v="0"/>
    <x v="0"/>
    <x v="2"/>
    <s v="22 Oct 1995"/>
    <x v="228"/>
    <x v="1"/>
    <s v="tier - 3"/>
    <x v="3"/>
    <x v="41"/>
  </r>
  <r>
    <s v="Id231"/>
    <s v="Andrew"/>
    <x v="200"/>
    <x v="21"/>
    <s v="No"/>
    <x v="0"/>
    <x v="1"/>
    <x v="3"/>
    <x v="0"/>
    <x v="0"/>
    <x v="1"/>
    <s v="21 Sep 2003"/>
    <x v="229"/>
    <x v="0"/>
    <s v="tier - 3"/>
    <x v="3"/>
    <x v="40"/>
  </r>
  <r>
    <s v="Id232"/>
    <s v="Anders J"/>
    <x v="201"/>
    <x v="193"/>
    <s v="yes"/>
    <x v="0"/>
    <x v="0"/>
    <x v="3"/>
    <x v="0"/>
    <x v="0"/>
    <x v="2"/>
    <s v="26 Dec 1995"/>
    <x v="230"/>
    <x v="0"/>
    <s v="tier - 2"/>
    <x v="0"/>
    <x v="41"/>
  </r>
  <r>
    <s v="Id233"/>
    <s v="Sean"/>
    <x v="105"/>
    <x v="194"/>
    <s v="No"/>
    <x v="0"/>
    <x v="1"/>
    <x v="3"/>
    <x v="0"/>
    <x v="0"/>
    <x v="1"/>
    <s v="25 Jul 2003"/>
    <x v="231"/>
    <x v="0"/>
    <s v="tier - 2"/>
    <x v="3"/>
    <x v="40"/>
  </r>
  <r>
    <s v="Id234"/>
    <s v="Brian M."/>
    <x v="202"/>
    <x v="171"/>
    <s v="No"/>
    <x v="0"/>
    <x v="0"/>
    <x v="0"/>
    <x v="0"/>
    <x v="0"/>
    <x v="2"/>
    <s v="1 Jul 1994"/>
    <x v="232"/>
    <x v="0"/>
    <s v="tier - 3"/>
    <x v="0"/>
    <x v="6"/>
  </r>
  <r>
    <s v="Id235"/>
    <s v="Jeremy"/>
    <x v="203"/>
    <x v="195"/>
    <s v="No"/>
    <x v="1"/>
    <x v="0"/>
    <x v="3"/>
    <x v="0"/>
    <x v="0"/>
    <x v="1"/>
    <s v="10 Oct 2004"/>
    <x v="233"/>
    <x v="0"/>
    <s v="tier - 3"/>
    <x v="4"/>
    <x v="42"/>
  </r>
  <r>
    <s v="Id236"/>
    <s v="Susannah"/>
    <x v="141"/>
    <x v="196"/>
    <s v="yes"/>
    <x v="0"/>
    <x v="0"/>
    <x v="0"/>
    <x v="0"/>
    <x v="0"/>
    <x v="2"/>
    <s v="13 Nov 1976"/>
    <x v="234"/>
    <x v="1"/>
    <s v="tier - 3"/>
    <x v="3"/>
    <x v="18"/>
  </r>
  <r>
    <s v="Id237"/>
    <s v="Randy"/>
    <x v="204"/>
    <x v="197"/>
    <s v="No"/>
    <x v="0"/>
    <x v="0"/>
    <x v="3"/>
    <x v="0"/>
    <x v="0"/>
    <x v="2"/>
    <s v="1 Jun 1998"/>
    <x v="235"/>
    <x v="0"/>
    <s v="tier - 3"/>
    <x v="3"/>
    <x v="32"/>
  </r>
  <r>
    <s v="Id238"/>
    <s v="Leslie"/>
    <x v="205"/>
    <x v="27"/>
    <s v="No"/>
    <x v="0"/>
    <x v="0"/>
    <x v="0"/>
    <x v="0"/>
    <x v="0"/>
    <x v="2"/>
    <s v="4 Sep 1990"/>
    <x v="236"/>
    <x v="0"/>
    <s v="tier - 2"/>
    <x v="3"/>
    <x v="43"/>
  </r>
  <r>
    <s v="Id239"/>
    <s v="Brittany L."/>
    <x v="82"/>
    <x v="198"/>
    <s v="No"/>
    <x v="0"/>
    <x v="1"/>
    <x v="3"/>
    <x v="0"/>
    <x v="0"/>
    <x v="2"/>
    <s v="25 Oct 2003"/>
    <x v="237"/>
    <x v="1"/>
    <s v="tier - 1"/>
    <x v="0"/>
    <x v="40"/>
  </r>
  <r>
    <s v="Id240"/>
    <s v="Cassie J."/>
    <x v="206"/>
    <x v="199"/>
    <s v="No"/>
    <x v="0"/>
    <x v="0"/>
    <x v="3"/>
    <x v="0"/>
    <x v="0"/>
    <x v="2"/>
    <s v="10 Oct 1984"/>
    <x v="238"/>
    <x v="1"/>
    <s v="tier - 3"/>
    <x v="3"/>
    <x v="33"/>
  </r>
  <r>
    <s v="Id241"/>
    <s v="Peter W"/>
    <x v="207"/>
    <x v="200"/>
    <s v="yes"/>
    <x v="0"/>
    <x v="1"/>
    <x v="3"/>
    <x v="0"/>
    <x v="0"/>
    <x v="1"/>
    <s v="25 Oct 1983"/>
    <x v="239"/>
    <x v="1"/>
    <s v="tier - 2"/>
    <x v="1"/>
    <x v="34"/>
  </r>
  <r>
    <s v="Id242"/>
    <s v="Douglas"/>
    <x v="208"/>
    <x v="201"/>
    <s v="yes"/>
    <x v="0"/>
    <x v="0"/>
    <x v="3"/>
    <x v="0"/>
    <x v="0"/>
    <x v="0"/>
    <s v="25 Oct 1986"/>
    <x v="240"/>
    <x v="0"/>
    <s v="tier - 2"/>
    <x v="3"/>
    <x v="28"/>
  </r>
  <r>
    <s v="Id243"/>
    <s v="Dan"/>
    <x v="209"/>
    <x v="202"/>
    <s v="yes"/>
    <x v="0"/>
    <x v="0"/>
    <x v="3"/>
    <x v="0"/>
    <x v="0"/>
    <x v="2"/>
    <s v="20 Oct 1995"/>
    <x v="241"/>
    <x v="0"/>
    <s v="tier - 1"/>
    <x v="3"/>
    <x v="41"/>
  </r>
  <r>
    <s v="Id244"/>
    <s v="Dan M."/>
    <x v="210"/>
    <x v="203"/>
    <s v="No"/>
    <x v="0"/>
    <x v="0"/>
    <x v="3"/>
    <x v="0"/>
    <x v="0"/>
    <x v="2"/>
    <s v="6 Jun 1998"/>
    <x v="242"/>
    <x v="0"/>
    <s v="tier - 3"/>
    <x v="9"/>
    <x v="32"/>
  </r>
  <r>
    <s v="Id245"/>
    <s v="Eric L."/>
    <x v="211"/>
    <x v="204"/>
    <s v="No"/>
    <x v="0"/>
    <x v="0"/>
    <x v="0"/>
    <x v="0"/>
    <x v="1"/>
    <x v="0"/>
    <s v="14 Jul 1962"/>
    <x v="243"/>
    <x v="0"/>
    <s v="tier - 1"/>
    <x v="3"/>
    <x v="5"/>
  </r>
  <r>
    <s v="Id246"/>
    <s v="Les J"/>
    <x v="212"/>
    <x v="205"/>
    <s v="yes"/>
    <x v="0"/>
    <x v="0"/>
    <x v="3"/>
    <x v="0"/>
    <x v="0"/>
    <x v="0"/>
    <s v="3 Jul 1975"/>
    <x v="244"/>
    <x v="1"/>
    <s v="tier - 1"/>
    <x v="1"/>
    <x v="29"/>
  </r>
  <r>
    <s v="Id247"/>
    <s v="Stephanie"/>
    <x v="213"/>
    <x v="14"/>
    <s v="No"/>
    <x v="0"/>
    <x v="0"/>
    <x v="0"/>
    <x v="0"/>
    <x v="1"/>
    <x v="0"/>
    <s v="23 Aug 1971"/>
    <x v="245"/>
    <x v="1"/>
    <s v="tier - 2"/>
    <x v="3"/>
    <x v="15"/>
  </r>
  <r>
    <s v="Id248"/>
    <s v="Melissa Y"/>
    <x v="199"/>
    <x v="206"/>
    <s v="No"/>
    <x v="0"/>
    <x v="0"/>
    <x v="0"/>
    <x v="0"/>
    <x v="0"/>
    <x v="2"/>
    <s v="2 Nov 1999"/>
    <x v="246"/>
    <x v="1"/>
    <s v="tier - 3"/>
    <x v="3"/>
    <x v="36"/>
  </r>
  <r>
    <s v="Id249"/>
    <s v="Ashley"/>
    <x v="214"/>
    <x v="41"/>
    <s v="No"/>
    <x v="0"/>
    <x v="0"/>
    <x v="0"/>
    <x v="0"/>
    <x v="0"/>
    <x v="0"/>
    <s v="12 Dec 2002"/>
    <x v="247"/>
    <x v="1"/>
    <s v="tier - 3"/>
    <x v="3"/>
    <x v="44"/>
  </r>
  <r>
    <s v="Id250"/>
    <s v="Stephanie M."/>
    <x v="215"/>
    <x v="40"/>
    <s v="No"/>
    <x v="0"/>
    <x v="0"/>
    <x v="1"/>
    <x v="0"/>
    <x v="0"/>
    <x v="2"/>
    <s v="27 Jul 1972"/>
    <x v="248"/>
    <x v="1"/>
    <s v="tier - 2"/>
    <x v="3"/>
    <x v="30"/>
  </r>
  <r>
    <s v="Id251"/>
    <s v="Kylie"/>
    <x v="216"/>
    <x v="138"/>
    <s v="No"/>
    <x v="0"/>
    <x v="0"/>
    <x v="0"/>
    <x v="0"/>
    <x v="0"/>
    <x v="2"/>
    <s v="8 Sep 1994"/>
    <x v="249"/>
    <x v="1"/>
    <s v="tier - 2"/>
    <x v="3"/>
    <x v="6"/>
  </r>
  <r>
    <s v="Id252"/>
    <s v="Kelly"/>
    <x v="217"/>
    <x v="119"/>
    <s v="No"/>
    <x v="1"/>
    <x v="0"/>
    <x v="1"/>
    <x v="0"/>
    <x v="0"/>
    <x v="1"/>
    <s v="11 Dec 2000"/>
    <x v="250"/>
    <x v="1"/>
    <s v="tier - 2"/>
    <x v="1"/>
    <x v="23"/>
  </r>
  <r>
    <s v="Id253"/>
    <s v="Carrie"/>
    <x v="117"/>
    <x v="47"/>
    <s v="yes"/>
    <x v="0"/>
    <x v="1"/>
    <x v="3"/>
    <x v="0"/>
    <x v="0"/>
    <x v="2"/>
    <s v="5 Aug 1997"/>
    <x v="251"/>
    <x v="1"/>
    <s v="tier - 3"/>
    <x v="3"/>
    <x v="32"/>
  </r>
  <r>
    <s v="Id254"/>
    <s v="Alex"/>
    <x v="218"/>
    <x v="176"/>
    <s v="yes"/>
    <x v="1"/>
    <x v="0"/>
    <x v="1"/>
    <x v="0"/>
    <x v="0"/>
    <x v="2"/>
    <s v="4 Oct 2000"/>
    <x v="252"/>
    <x v="1"/>
    <s v="tier - 3"/>
    <x v="3"/>
    <x v="23"/>
  </r>
  <r>
    <s v="Id255"/>
    <s v="Zach S"/>
    <x v="219"/>
    <x v="207"/>
    <s v="No"/>
    <x v="0"/>
    <x v="0"/>
    <x v="0"/>
    <x v="0"/>
    <x v="1"/>
    <x v="0"/>
    <s v="22 Dec 1962"/>
    <x v="253"/>
    <x v="0"/>
    <s v="tier - 3"/>
    <x v="3"/>
    <x v="5"/>
  </r>
  <r>
    <s v="Id256"/>
    <s v="Alan"/>
    <x v="141"/>
    <x v="78"/>
    <s v="No"/>
    <x v="0"/>
    <x v="1"/>
    <x v="3"/>
    <x v="0"/>
    <x v="0"/>
    <x v="2"/>
    <s v="6 Sep 2003"/>
    <x v="254"/>
    <x v="0"/>
    <s v="tier - 3"/>
    <x v="1"/>
    <x v="40"/>
  </r>
  <r>
    <s v="Id257"/>
    <s v="Nate"/>
    <x v="170"/>
    <x v="208"/>
    <s v="No"/>
    <x v="1"/>
    <x v="0"/>
    <x v="3"/>
    <x v="0"/>
    <x v="0"/>
    <x v="1"/>
    <s v="2 Nov 2004"/>
    <x v="255"/>
    <x v="0"/>
    <s v="tier - 1"/>
    <x v="6"/>
    <x v="42"/>
  </r>
  <r>
    <s v="Id258"/>
    <s v="Jesse G."/>
    <x v="220"/>
    <x v="60"/>
    <s v="No"/>
    <x v="0"/>
    <x v="1"/>
    <x v="3"/>
    <x v="0"/>
    <x v="0"/>
    <x v="1"/>
    <s v="2 Nov 1993"/>
    <x v="256"/>
    <x v="1"/>
    <s v="tier - 2"/>
    <x v="3"/>
    <x v="22"/>
  </r>
  <r>
    <s v="Id259"/>
    <s v="Jason"/>
    <x v="221"/>
    <x v="27"/>
    <s v="No"/>
    <x v="0"/>
    <x v="1"/>
    <x v="3"/>
    <x v="0"/>
    <x v="0"/>
    <x v="2"/>
    <s v="13 Sep 2003"/>
    <x v="257"/>
    <x v="0"/>
    <s v="tier - 2"/>
    <x v="3"/>
    <x v="40"/>
  </r>
  <r>
    <s v="Id260"/>
    <s v="Megan A."/>
    <x v="222"/>
    <x v="209"/>
    <s v="No"/>
    <x v="0"/>
    <x v="0"/>
    <x v="3"/>
    <x v="0"/>
    <x v="0"/>
    <x v="2"/>
    <s v="2 Jul 1984"/>
    <x v="258"/>
    <x v="1"/>
    <s v="tier - 3"/>
    <x v="3"/>
    <x v="33"/>
  </r>
  <r>
    <s v="Id261"/>
    <s v="Luke M"/>
    <x v="60"/>
    <x v="210"/>
    <s v="No"/>
    <x v="0"/>
    <x v="0"/>
    <x v="0"/>
    <x v="0"/>
    <x v="0"/>
    <x v="0"/>
    <s v="1 Aug 2002"/>
    <x v="259"/>
    <x v="0"/>
    <s v="tier - 1"/>
    <x v="11"/>
    <x v="44"/>
  </r>
  <r>
    <s v="Id262"/>
    <s v="Jacy D"/>
    <x v="223"/>
    <x v="211"/>
    <s v="yes"/>
    <x v="0"/>
    <x v="0"/>
    <x v="1"/>
    <x v="1"/>
    <x v="0"/>
    <x v="0"/>
    <s v="6 Jun 1970"/>
    <x v="260"/>
    <x v="1"/>
    <s v="tier - 2"/>
    <x v="1"/>
    <x v="17"/>
  </r>
  <r>
    <s v="Id263"/>
    <s v="Simon G."/>
    <x v="224"/>
    <x v="212"/>
    <s v="yes"/>
    <x v="0"/>
    <x v="0"/>
    <x v="0"/>
    <x v="0"/>
    <x v="0"/>
    <x v="2"/>
    <s v="30 Dec 1985"/>
    <x v="261"/>
    <x v="1"/>
    <s v="tier - 2"/>
    <x v="3"/>
    <x v="19"/>
  </r>
  <r>
    <s v="Id264"/>
    <s v="Ainsley E."/>
    <x v="225"/>
    <x v="1"/>
    <s v="No"/>
    <x v="0"/>
    <x v="0"/>
    <x v="1"/>
    <x v="0"/>
    <x v="1"/>
    <x v="1"/>
    <s v="3 Sep 1972"/>
    <x v="262"/>
    <x v="1"/>
    <s v="tier - 3"/>
    <x v="3"/>
    <x v="30"/>
  </r>
  <r>
    <s v="Id265"/>
    <s v="Erica A."/>
    <x v="226"/>
    <x v="213"/>
    <s v="No"/>
    <x v="0"/>
    <x v="1"/>
    <x v="3"/>
    <x v="0"/>
    <x v="0"/>
    <x v="1"/>
    <s v="6 Nov 2003"/>
    <x v="263"/>
    <x v="1"/>
    <s v="tier - 3"/>
    <x v="1"/>
    <x v="40"/>
  </r>
  <r>
    <s v="Id266"/>
    <s v="Erik"/>
    <x v="227"/>
    <x v="214"/>
    <s v="No"/>
    <x v="0"/>
    <x v="0"/>
    <x v="0"/>
    <x v="0"/>
    <x v="0"/>
    <x v="1"/>
    <s v="17 Oct 1990"/>
    <x v="264"/>
    <x v="1"/>
    <s v="tier - 1"/>
    <x v="3"/>
    <x v="43"/>
  </r>
  <r>
    <s v="Id267"/>
    <s v="Erin C."/>
    <x v="228"/>
    <x v="215"/>
    <s v="yes"/>
    <x v="0"/>
    <x v="0"/>
    <x v="0"/>
    <x v="0"/>
    <x v="0"/>
    <x v="2"/>
    <s v="5 Jul 1985"/>
    <x v="265"/>
    <x v="1"/>
    <s v="tier - 1"/>
    <x v="3"/>
    <x v="19"/>
  </r>
  <r>
    <s v="Id268"/>
    <s v="Adrienne"/>
    <x v="229"/>
    <x v="216"/>
    <s v="yes"/>
    <x v="0"/>
    <x v="1"/>
    <x v="3"/>
    <x v="0"/>
    <x v="1"/>
    <x v="1"/>
    <s v="18 Oct 1969"/>
    <x v="266"/>
    <x v="1"/>
    <s v="tier - 2"/>
    <x v="3"/>
    <x v="17"/>
  </r>
  <r>
    <s v="Id269"/>
    <s v="Adam"/>
    <x v="230"/>
    <x v="217"/>
    <s v="No"/>
    <x v="0"/>
    <x v="0"/>
    <x v="0"/>
    <x v="0"/>
    <x v="1"/>
    <x v="0"/>
    <s v="20 Jul 1962"/>
    <x v="267"/>
    <x v="0"/>
    <s v="tier - 2"/>
    <x v="3"/>
    <x v="5"/>
  </r>
  <r>
    <s v="Id270"/>
    <s v="Yutaka"/>
    <x v="231"/>
    <x v="78"/>
    <s v="No"/>
    <x v="0"/>
    <x v="0"/>
    <x v="0"/>
    <x v="0"/>
    <x v="0"/>
    <x v="2"/>
    <s v="1 Jul 1994"/>
    <x v="268"/>
    <x v="0"/>
    <s v="tier - 2"/>
    <x v="3"/>
    <x v="6"/>
  </r>
  <r>
    <s v="Id271"/>
    <s v="Tyler M"/>
    <x v="232"/>
    <x v="218"/>
    <s v="yes"/>
    <x v="0"/>
    <x v="0"/>
    <x v="0"/>
    <x v="0"/>
    <x v="1"/>
    <x v="0"/>
    <s v="28 Jul 1967"/>
    <x v="269"/>
    <x v="1"/>
    <s v="tier - 3"/>
    <x v="3"/>
    <x v="24"/>
  </r>
  <r>
    <s v="Id272"/>
    <s v="Stephen"/>
    <x v="233"/>
    <x v="219"/>
    <s v="yes"/>
    <x v="0"/>
    <x v="0"/>
    <x v="3"/>
    <x v="0"/>
    <x v="0"/>
    <x v="2"/>
    <s v="23 Jul 1995"/>
    <x v="270"/>
    <x v="0"/>
    <s v="tier - 1"/>
    <x v="3"/>
    <x v="41"/>
  </r>
  <r>
    <s v="Id273"/>
    <s v="Andrew B."/>
    <x v="234"/>
    <x v="220"/>
    <s v="No"/>
    <x v="0"/>
    <x v="0"/>
    <x v="0"/>
    <x v="0"/>
    <x v="1"/>
    <x v="0"/>
    <s v="7 Aug 1971"/>
    <x v="271"/>
    <x v="1"/>
    <s v="tier - 1"/>
    <x v="3"/>
    <x v="15"/>
  </r>
  <r>
    <s v="Id274"/>
    <s v="James"/>
    <x v="235"/>
    <x v="221"/>
    <s v="yes"/>
    <x v="0"/>
    <x v="0"/>
    <x v="0"/>
    <x v="0"/>
    <x v="0"/>
    <x v="0"/>
    <s v="14 Nov 1981"/>
    <x v="272"/>
    <x v="1"/>
    <s v="tier - 3"/>
    <x v="3"/>
    <x v="37"/>
  </r>
  <r>
    <s v="Id275"/>
    <s v="Shawn P."/>
    <x v="236"/>
    <x v="166"/>
    <s v="yes"/>
    <x v="0"/>
    <x v="0"/>
    <x v="3"/>
    <x v="0"/>
    <x v="0"/>
    <x v="2"/>
    <s v="6 Dec 1995"/>
    <x v="273"/>
    <x v="0"/>
    <s v="tier - 2"/>
    <x v="3"/>
    <x v="41"/>
  </r>
  <r>
    <s v="Id276"/>
    <s v="Matt"/>
    <x v="237"/>
    <x v="196"/>
    <s v="No"/>
    <x v="0"/>
    <x v="0"/>
    <x v="0"/>
    <x v="0"/>
    <x v="1"/>
    <x v="2"/>
    <s v="16 Dec 1980"/>
    <x v="274"/>
    <x v="0"/>
    <s v="tier - 3"/>
    <x v="1"/>
    <x v="27"/>
  </r>
  <r>
    <s v="Id277"/>
    <s v="Nathaniel"/>
    <x v="238"/>
    <x v="152"/>
    <s v="No"/>
    <x v="0"/>
    <x v="0"/>
    <x v="1"/>
    <x v="0"/>
    <x v="1"/>
    <x v="2"/>
    <s v="13 Nov 1972"/>
    <x v="275"/>
    <x v="1"/>
    <s v="tier - 2"/>
    <x v="1"/>
    <x v="30"/>
  </r>
  <r>
    <s v="Id278"/>
    <s v="Kevin D."/>
    <x v="239"/>
    <x v="222"/>
    <s v="No"/>
    <x v="0"/>
    <x v="0"/>
    <x v="0"/>
    <x v="0"/>
    <x v="1"/>
    <x v="0"/>
    <s v="10 Dec 1974"/>
    <x v="276"/>
    <x v="0"/>
    <s v="tier - 1"/>
    <x v="3"/>
    <x v="21"/>
  </r>
  <r>
    <s v="Id279"/>
    <s v="Joan"/>
    <x v="240"/>
    <x v="133"/>
    <s v="No"/>
    <x v="0"/>
    <x v="0"/>
    <x v="0"/>
    <x v="0"/>
    <x v="2"/>
    <x v="2"/>
    <s v="27 Jul 1990"/>
    <x v="277"/>
    <x v="1"/>
    <s v="tier - 1"/>
    <x v="1"/>
    <x v="43"/>
  </r>
  <r>
    <s v="Id280"/>
    <s v="Christopher A"/>
    <x v="241"/>
    <x v="99"/>
    <s v="No"/>
    <x v="0"/>
    <x v="0"/>
    <x v="0"/>
    <x v="0"/>
    <x v="0"/>
    <x v="1"/>
    <s v="16 Sep 1990"/>
    <x v="278"/>
    <x v="0"/>
    <s v="tier - 2"/>
    <x v="3"/>
    <x v="43"/>
  </r>
  <r>
    <s v="Id281"/>
    <s v="Kacy L."/>
    <x v="242"/>
    <x v="223"/>
    <s v="No"/>
    <x v="0"/>
    <x v="0"/>
    <x v="0"/>
    <x v="0"/>
    <x v="1"/>
    <x v="0"/>
    <s v="19 Nov 1968"/>
    <x v="279"/>
    <x v="1"/>
    <s v="tier - 3"/>
    <x v="3"/>
    <x v="0"/>
  </r>
  <r>
    <s v="Id282"/>
    <s v="Benjamin H."/>
    <x v="243"/>
    <x v="80"/>
    <s v="No"/>
    <x v="0"/>
    <x v="0"/>
    <x v="0"/>
    <x v="0"/>
    <x v="0"/>
    <x v="2"/>
    <s v="26 Jul 1990"/>
    <x v="280"/>
    <x v="0"/>
    <s v="tier - 1"/>
    <x v="3"/>
    <x v="43"/>
  </r>
  <r>
    <s v="Id283"/>
    <s v="Xaviour J."/>
    <x v="215"/>
    <x v="224"/>
    <s v="No"/>
    <x v="0"/>
    <x v="1"/>
    <x v="3"/>
    <x v="0"/>
    <x v="0"/>
    <x v="2"/>
    <s v="27 Oct 2003"/>
    <x v="281"/>
    <x v="0"/>
    <s v="tier - 2"/>
    <x v="0"/>
    <x v="40"/>
  </r>
  <r>
    <s v="Id284"/>
    <s v="Michael T."/>
    <x v="244"/>
    <x v="106"/>
    <s v="yes"/>
    <x v="0"/>
    <x v="0"/>
    <x v="0"/>
    <x v="0"/>
    <x v="1"/>
    <x v="1"/>
    <s v="20 Sep 1976"/>
    <x v="282"/>
    <x v="1"/>
    <s v="tier - 1"/>
    <x v="3"/>
    <x v="18"/>
  </r>
  <r>
    <s v="Id285"/>
    <s v="Bradley"/>
    <x v="245"/>
    <x v="225"/>
    <s v="yes"/>
    <x v="0"/>
    <x v="0"/>
    <x v="0"/>
    <x v="0"/>
    <x v="0"/>
    <x v="0"/>
    <s v="14 Sep 1981"/>
    <x v="283"/>
    <x v="1"/>
    <s v="tier - 2"/>
    <x v="3"/>
    <x v="37"/>
  </r>
  <r>
    <s v="Id286"/>
    <s v="Andrea"/>
    <x v="246"/>
    <x v="226"/>
    <s v="yes"/>
    <x v="0"/>
    <x v="0"/>
    <x v="0"/>
    <x v="0"/>
    <x v="1"/>
    <x v="2"/>
    <s v="29 Aug 1976"/>
    <x v="284"/>
    <x v="1"/>
    <s v="tier - 3"/>
    <x v="3"/>
    <x v="18"/>
  </r>
  <r>
    <s v="Id287"/>
    <s v="Nancy M"/>
    <x v="247"/>
    <x v="100"/>
    <s v="No"/>
    <x v="0"/>
    <x v="0"/>
    <x v="1"/>
    <x v="0"/>
    <x v="1"/>
    <x v="1"/>
    <s v="4 Oct 1972"/>
    <x v="285"/>
    <x v="1"/>
    <s v="tier - 2"/>
    <x v="3"/>
    <x v="30"/>
  </r>
  <r>
    <s v="Id288"/>
    <s v="Matt"/>
    <x v="248"/>
    <x v="227"/>
    <s v="yes"/>
    <x v="0"/>
    <x v="0"/>
    <x v="3"/>
    <x v="0"/>
    <x v="0"/>
    <x v="0"/>
    <s v="1 Dec 1986"/>
    <x v="286"/>
    <x v="1"/>
    <s v="tier - 2"/>
    <x v="3"/>
    <x v="28"/>
  </r>
  <r>
    <s v="Id289"/>
    <s v="Lee"/>
    <x v="249"/>
    <x v="14"/>
    <s v="yes"/>
    <x v="0"/>
    <x v="0"/>
    <x v="3"/>
    <x v="0"/>
    <x v="1"/>
    <x v="0"/>
    <s v="12 Dec 1975"/>
    <x v="287"/>
    <x v="1"/>
    <s v="tier - 3"/>
    <x v="1"/>
    <x v="29"/>
  </r>
  <r>
    <s v="Id290"/>
    <s v="Chris"/>
    <x v="250"/>
    <x v="228"/>
    <s v="No"/>
    <x v="0"/>
    <x v="0"/>
    <x v="0"/>
    <x v="0"/>
    <x v="0"/>
    <x v="2"/>
    <s v="26 Sep 1994"/>
    <x v="288"/>
    <x v="1"/>
    <s v="tier - 1"/>
    <x v="3"/>
    <x v="6"/>
  </r>
  <r>
    <s v="Id291"/>
    <s v="Erik T."/>
    <x v="251"/>
    <x v="229"/>
    <s v="yes"/>
    <x v="0"/>
    <x v="1"/>
    <x v="3"/>
    <x v="0"/>
    <x v="1"/>
    <x v="1"/>
    <s v="19 Sep 1969"/>
    <x v="289"/>
    <x v="0"/>
    <s v="tier - 2"/>
    <x v="3"/>
    <x v="17"/>
  </r>
  <r>
    <s v="Id292"/>
    <s v="Rod W"/>
    <x v="252"/>
    <x v="230"/>
    <s v="No"/>
    <x v="0"/>
    <x v="0"/>
    <x v="0"/>
    <x v="1"/>
    <x v="1"/>
    <x v="0"/>
    <s v="18 Nov 1978"/>
    <x v="290"/>
    <x v="0"/>
    <s v="tier - 3"/>
    <x v="6"/>
    <x v="9"/>
  </r>
  <r>
    <s v="Id293"/>
    <s v="Joey"/>
    <x v="253"/>
    <x v="124"/>
    <s v="No"/>
    <x v="0"/>
    <x v="1"/>
    <x v="3"/>
    <x v="0"/>
    <x v="0"/>
    <x v="2"/>
    <s v="22 Sep 1993"/>
    <x v="291"/>
    <x v="0"/>
    <s v="tier - 3"/>
    <x v="3"/>
    <x v="22"/>
  </r>
  <r>
    <s v="Id294"/>
    <s v="Hillary L."/>
    <x v="254"/>
    <x v="231"/>
    <s v="No"/>
    <x v="0"/>
    <x v="0"/>
    <x v="1"/>
    <x v="0"/>
    <x v="1"/>
    <x v="1"/>
    <s v="16 Sep 1972"/>
    <x v="292"/>
    <x v="1"/>
    <s v="tier - 1"/>
    <x v="3"/>
    <x v="30"/>
  </r>
  <r>
    <s v="Id295"/>
    <s v="Eric J"/>
    <x v="255"/>
    <x v="232"/>
    <s v="yes"/>
    <x v="0"/>
    <x v="0"/>
    <x v="3"/>
    <x v="0"/>
    <x v="1"/>
    <x v="0"/>
    <s v="24 Sep 1975"/>
    <x v="293"/>
    <x v="1"/>
    <s v="tier - 3"/>
    <x v="3"/>
    <x v="29"/>
  </r>
  <r>
    <s v="Id296"/>
    <s v="Nicolas"/>
    <x v="256"/>
    <x v="112"/>
    <s v="No"/>
    <x v="0"/>
    <x v="0"/>
    <x v="3"/>
    <x v="0"/>
    <x v="1"/>
    <x v="2"/>
    <s v="15 Sep 1984"/>
    <x v="294"/>
    <x v="1"/>
    <s v="tier - 1"/>
    <x v="3"/>
    <x v="33"/>
  </r>
  <r>
    <s v="Id297"/>
    <s v="Marcel"/>
    <x v="257"/>
    <x v="233"/>
    <s v="No"/>
    <x v="0"/>
    <x v="0"/>
    <x v="0"/>
    <x v="0"/>
    <x v="1"/>
    <x v="2"/>
    <s v="22 Oct 1977"/>
    <x v="295"/>
    <x v="1"/>
    <s v="tier - 2"/>
    <x v="1"/>
    <x v="1"/>
  </r>
  <r>
    <s v="Id298"/>
    <s v="Ashley N"/>
    <x v="27"/>
    <x v="54"/>
    <s v="No"/>
    <x v="0"/>
    <x v="0"/>
    <x v="0"/>
    <x v="1"/>
    <x v="0"/>
    <x v="0"/>
    <s v="15 Dec 1960"/>
    <x v="296"/>
    <x v="1"/>
    <s v="tier - 1"/>
    <x v="2"/>
    <x v="16"/>
  </r>
  <r>
    <s v="Id299"/>
    <s v="Evan D"/>
    <x v="258"/>
    <x v="234"/>
    <s v="yes"/>
    <x v="0"/>
    <x v="0"/>
    <x v="3"/>
    <x v="0"/>
    <x v="1"/>
    <x v="0"/>
    <s v="24 Oct 1975"/>
    <x v="297"/>
    <x v="1"/>
    <s v="tier - 1"/>
    <x v="3"/>
    <x v="29"/>
  </r>
  <r>
    <s v="Id300"/>
    <s v="Krisana"/>
    <x v="259"/>
    <x v="235"/>
    <s v="No"/>
    <x v="0"/>
    <x v="0"/>
    <x v="0"/>
    <x v="0"/>
    <x v="1"/>
    <x v="0"/>
    <s v="28 Oct 1974"/>
    <x v="298"/>
    <x v="1"/>
    <s v="tier - 3"/>
    <x v="3"/>
    <x v="21"/>
  </r>
  <r>
    <s v="Id301"/>
    <s v="Kyle"/>
    <x v="260"/>
    <x v="27"/>
    <s v="yes"/>
    <x v="0"/>
    <x v="0"/>
    <x v="3"/>
    <x v="0"/>
    <x v="0"/>
    <x v="2"/>
    <s v="9 Sep 1995"/>
    <x v="299"/>
    <x v="1"/>
    <s v="tier - 2"/>
    <x v="3"/>
    <x v="41"/>
  </r>
  <r>
    <s v="Id302"/>
    <s v="Kate"/>
    <x v="261"/>
    <x v="12"/>
    <s v="No"/>
    <x v="0"/>
    <x v="0"/>
    <x v="0"/>
    <x v="0"/>
    <x v="1"/>
    <x v="0"/>
    <s v="16 Jul 1968"/>
    <x v="300"/>
    <x v="1"/>
    <s v="tier - 1"/>
    <x v="3"/>
    <x v="0"/>
  </r>
  <r>
    <s v="Id303"/>
    <s v="Martin A."/>
    <x v="262"/>
    <x v="236"/>
    <s v="yes"/>
    <x v="1"/>
    <x v="0"/>
    <x v="1"/>
    <x v="0"/>
    <x v="0"/>
    <x v="1"/>
    <s v="10 Jul 2000"/>
    <x v="301"/>
    <x v="0"/>
    <s v="tier - 1"/>
    <x v="3"/>
    <x v="23"/>
  </r>
  <r>
    <s v="Id304"/>
    <s v="Stacey"/>
    <x v="263"/>
    <x v="237"/>
    <s v="No"/>
    <x v="1"/>
    <x v="0"/>
    <x v="3"/>
    <x v="0"/>
    <x v="0"/>
    <x v="2"/>
    <s v="18 Nov 2004"/>
    <x v="302"/>
    <x v="1"/>
    <s v="tier - 1"/>
    <x v="3"/>
    <x v="42"/>
  </r>
  <r>
    <s v="Id305"/>
    <s v="Christine"/>
    <x v="264"/>
    <x v="238"/>
    <s v="yes"/>
    <x v="0"/>
    <x v="0"/>
    <x v="1"/>
    <x v="0"/>
    <x v="1"/>
    <x v="0"/>
    <s v="23 Sep 1961"/>
    <x v="303"/>
    <x v="1"/>
    <s v="tier - 2"/>
    <x v="0"/>
    <x v="12"/>
  </r>
  <r>
    <s v="Id306"/>
    <s v="Sarah C."/>
    <x v="265"/>
    <x v="239"/>
    <s v="yes"/>
    <x v="0"/>
    <x v="0"/>
    <x v="3"/>
    <x v="0"/>
    <x v="1"/>
    <x v="2"/>
    <s v="11 Sep 1988"/>
    <x v="304"/>
    <x v="1"/>
    <s v="tier - 1"/>
    <x v="3"/>
    <x v="25"/>
  </r>
  <r>
    <s v="Id307"/>
    <s v="Megan"/>
    <x v="266"/>
    <x v="194"/>
    <s v="yes"/>
    <x v="0"/>
    <x v="1"/>
    <x v="3"/>
    <x v="0"/>
    <x v="1"/>
    <x v="1"/>
    <s v="27 Dec 1983"/>
    <x v="305"/>
    <x v="1"/>
    <s v="tier - 3"/>
    <x v="3"/>
    <x v="34"/>
  </r>
  <r>
    <s v="Id308"/>
    <s v="Jason W"/>
    <x v="267"/>
    <x v="240"/>
    <s v="No"/>
    <x v="0"/>
    <x v="0"/>
    <x v="0"/>
    <x v="0"/>
    <x v="0"/>
    <x v="1"/>
    <s v="6 Sep 1999"/>
    <x v="306"/>
    <x v="0"/>
    <s v="tier - 2"/>
    <x v="3"/>
    <x v="36"/>
  </r>
  <r>
    <s v="Id309"/>
    <s v="Michele"/>
    <x v="268"/>
    <x v="241"/>
    <s v="yes"/>
    <x v="0"/>
    <x v="0"/>
    <x v="1"/>
    <x v="0"/>
    <x v="1"/>
    <x v="0"/>
    <s v="8 Nov 1970"/>
    <x v="307"/>
    <x v="1"/>
    <s v="tier - 3"/>
    <x v="3"/>
    <x v="2"/>
  </r>
  <r>
    <s v="Id310"/>
    <s v="Nikki"/>
    <x v="269"/>
    <x v="242"/>
    <s v="yes"/>
    <x v="0"/>
    <x v="0"/>
    <x v="3"/>
    <x v="0"/>
    <x v="1"/>
    <x v="0"/>
    <s v="4 Aug 1986"/>
    <x v="308"/>
    <x v="1"/>
    <s v="tier - 1"/>
    <x v="3"/>
    <x v="28"/>
  </r>
  <r>
    <s v="Id311"/>
    <s v="Philip J."/>
    <x v="270"/>
    <x v="236"/>
    <s v="yes"/>
    <x v="0"/>
    <x v="1"/>
    <x v="3"/>
    <x v="0"/>
    <x v="1"/>
    <x v="1"/>
    <s v="12 Sep 1983"/>
    <x v="309"/>
    <x v="1"/>
    <s v="tier - 1"/>
    <x v="1"/>
    <x v="34"/>
  </r>
  <r>
    <s v="Id312"/>
    <s v="Bryan L"/>
    <x v="271"/>
    <x v="141"/>
    <s v="No"/>
    <x v="0"/>
    <x v="0"/>
    <x v="3"/>
    <x v="0"/>
    <x v="0"/>
    <x v="2"/>
    <s v="5 Oct 1998"/>
    <x v="310"/>
    <x v="1"/>
    <s v="tier - 3"/>
    <x v="3"/>
    <x v="45"/>
  </r>
  <r>
    <s v="Id313"/>
    <s v="Timothy F"/>
    <x v="272"/>
    <x v="243"/>
    <s v="yes"/>
    <x v="0"/>
    <x v="0"/>
    <x v="0"/>
    <x v="0"/>
    <x v="2"/>
    <x v="2"/>
    <s v="4 Sep 1976"/>
    <x v="311"/>
    <x v="1"/>
    <s v="tier - 3"/>
    <x v="1"/>
    <x v="18"/>
  </r>
  <r>
    <s v="Id314"/>
    <s v="  Angielyn M"/>
    <x v="273"/>
    <x v="244"/>
    <s v="yes"/>
    <x v="0"/>
    <x v="1"/>
    <x v="3"/>
    <x v="0"/>
    <x v="2"/>
    <x v="2"/>
    <s v="11 Jul 1969"/>
    <x v="312"/>
    <x v="1"/>
    <s v="tier - 2"/>
    <x v="3"/>
    <x v="17"/>
  </r>
  <r>
    <s v="Id315"/>
    <s v="Jeanie M."/>
    <x v="274"/>
    <x v="245"/>
    <s v="No"/>
    <x v="1"/>
    <x v="0"/>
    <x v="3"/>
    <x v="0"/>
    <x v="0"/>
    <x v="1"/>
    <s v="14 Jun 2004"/>
    <x v="313"/>
    <x v="1"/>
    <s v="tier - 2"/>
    <x v="3"/>
    <x v="42"/>
  </r>
  <r>
    <s v="Id316"/>
    <s v="Greg"/>
    <x v="275"/>
    <x v="27"/>
    <s v="No"/>
    <x v="0"/>
    <x v="0"/>
    <x v="1"/>
    <x v="1"/>
    <x v="1"/>
    <x v="2"/>
    <s v="17 Jul 1972"/>
    <x v="314"/>
    <x v="0"/>
    <s v="tier - 1"/>
    <x v="1"/>
    <x v="30"/>
  </r>
  <r>
    <s v="Id317"/>
    <s v="John"/>
    <x v="276"/>
    <x v="246"/>
    <s v="No"/>
    <x v="0"/>
    <x v="0"/>
    <x v="0"/>
    <x v="1"/>
    <x v="1"/>
    <x v="0"/>
    <s v="8 Sep 1962"/>
    <x v="315"/>
    <x v="0"/>
    <s v="tier - 1"/>
    <x v="7"/>
    <x v="5"/>
  </r>
  <r>
    <s v="Id318"/>
    <s v="Aliaksandr"/>
    <x v="277"/>
    <x v="247"/>
    <s v="yes"/>
    <x v="0"/>
    <x v="1"/>
    <x v="3"/>
    <x v="0"/>
    <x v="1"/>
    <x v="0"/>
    <s v="14 Sep 1963"/>
    <x v="316"/>
    <x v="0"/>
    <s v="tier - 1"/>
    <x v="7"/>
    <x v="8"/>
  </r>
  <r>
    <s v="Id319"/>
    <s v="Jason M."/>
    <x v="278"/>
    <x v="248"/>
    <s v="No"/>
    <x v="0"/>
    <x v="0"/>
    <x v="2"/>
    <x v="1"/>
    <x v="1"/>
    <x v="0"/>
    <s v="6 Aug 1958"/>
    <x v="317"/>
    <x v="0"/>
    <s v="tier - 3"/>
    <x v="1"/>
    <x v="13"/>
  </r>
  <r>
    <s v="Id320"/>
    <s v="Sheera K"/>
    <x v="279"/>
    <x v="68"/>
    <s v="No"/>
    <x v="0"/>
    <x v="0"/>
    <x v="0"/>
    <x v="0"/>
    <x v="2"/>
    <x v="0"/>
    <s v="5 Dec 1971"/>
    <x v="318"/>
    <x v="1"/>
    <s v="tier - 3"/>
    <x v="3"/>
    <x v="15"/>
  </r>
  <r>
    <s v="Id321"/>
    <s v="Janice"/>
    <x v="280"/>
    <x v="249"/>
    <s v="No"/>
    <x v="0"/>
    <x v="1"/>
    <x v="3"/>
    <x v="0"/>
    <x v="1"/>
    <x v="2"/>
    <s v="10 Sep 1979"/>
    <x v="319"/>
    <x v="1"/>
    <s v="tier - 3"/>
    <x v="3"/>
    <x v="20"/>
  </r>
  <r>
    <s v="Id322"/>
    <s v="Timothy G."/>
    <x v="281"/>
    <x v="250"/>
    <s v="yes"/>
    <x v="0"/>
    <x v="0"/>
    <x v="0"/>
    <x v="1"/>
    <x v="0"/>
    <x v="0"/>
    <s v="14 Jun 1967"/>
    <x v="320"/>
    <x v="0"/>
    <s v="tier - 1"/>
    <x v="1"/>
    <x v="24"/>
  </r>
  <r>
    <s v="Id323"/>
    <s v="Alan R"/>
    <x v="282"/>
    <x v="201"/>
    <s v="yes"/>
    <x v="0"/>
    <x v="0"/>
    <x v="0"/>
    <x v="0"/>
    <x v="1"/>
    <x v="0"/>
    <s v="21 Aug 1981"/>
    <x v="321"/>
    <x v="1"/>
    <s v="tier - 3"/>
    <x v="1"/>
    <x v="37"/>
  </r>
  <r>
    <s v="Id324"/>
    <s v="Michael"/>
    <x v="283"/>
    <x v="251"/>
    <s v="No"/>
    <x v="0"/>
    <x v="0"/>
    <x v="0"/>
    <x v="0"/>
    <x v="1"/>
    <x v="2"/>
    <s v="25 Oct 1991"/>
    <x v="322"/>
    <x v="0"/>
    <s v="tier - 1"/>
    <x v="3"/>
    <x v="3"/>
  </r>
  <r>
    <s v="Id325"/>
    <s v="Marie-France"/>
    <x v="272"/>
    <x v="252"/>
    <s v="yes"/>
    <x v="0"/>
    <x v="0"/>
    <x v="0"/>
    <x v="0"/>
    <x v="2"/>
    <x v="2"/>
    <s v="18 Jun 1976"/>
    <x v="323"/>
    <x v="0"/>
    <s v="tier - 1"/>
    <x v="3"/>
    <x v="18"/>
  </r>
  <r>
    <s v="Id326"/>
    <s v="Erik F."/>
    <x v="284"/>
    <x v="253"/>
    <s v="yes"/>
    <x v="0"/>
    <x v="0"/>
    <x v="3"/>
    <x v="0"/>
    <x v="1"/>
    <x v="2"/>
    <s v="2 Dec 1988"/>
    <x v="324"/>
    <x v="0"/>
    <s v="tier - 1"/>
    <x v="3"/>
    <x v="25"/>
  </r>
  <r>
    <s v="Id327"/>
    <s v="Andrew"/>
    <x v="285"/>
    <x v="254"/>
    <s v="yes"/>
    <x v="0"/>
    <x v="0"/>
    <x v="3"/>
    <x v="0"/>
    <x v="1"/>
    <x v="0"/>
    <s v="5 Aug 1975"/>
    <x v="325"/>
    <x v="0"/>
    <s v="tier - 3"/>
    <x v="3"/>
    <x v="29"/>
  </r>
  <r>
    <s v="Id328"/>
    <s v="Anthony"/>
    <x v="286"/>
    <x v="34"/>
    <s v="No"/>
    <x v="0"/>
    <x v="0"/>
    <x v="0"/>
    <x v="0"/>
    <x v="1"/>
    <x v="1"/>
    <s v="1 Dec 1989"/>
    <x v="326"/>
    <x v="0"/>
    <s v="tier - 3"/>
    <x v="3"/>
    <x v="4"/>
  </r>
  <r>
    <s v="Id329"/>
    <s v="Chris"/>
    <x v="287"/>
    <x v="67"/>
    <s v="No"/>
    <x v="0"/>
    <x v="0"/>
    <x v="0"/>
    <x v="0"/>
    <x v="1"/>
    <x v="2"/>
    <s v="22 Oct 1982"/>
    <x v="327"/>
    <x v="0"/>
    <s v="tier - 1"/>
    <x v="1"/>
    <x v="38"/>
  </r>
  <r>
    <s v="Id330"/>
    <s v="Yu"/>
    <x v="288"/>
    <x v="255"/>
    <s v="yes"/>
    <x v="0"/>
    <x v="0"/>
    <x v="0"/>
    <x v="0"/>
    <x v="1"/>
    <x v="0"/>
    <s v="22 Aug 1981"/>
    <x v="328"/>
    <x v="0"/>
    <s v="tier - 2"/>
    <x v="3"/>
    <x v="37"/>
  </r>
  <r>
    <s v="Id331"/>
    <s v="Caleb N"/>
    <x v="289"/>
    <x v="256"/>
    <s v="No"/>
    <x v="0"/>
    <x v="0"/>
    <x v="3"/>
    <x v="0"/>
    <x v="0"/>
    <x v="1"/>
    <s v="22 Jun 1998"/>
    <x v="329"/>
    <x v="0"/>
    <s v="tier - 2"/>
    <x v="3"/>
    <x v="45"/>
  </r>
  <r>
    <s v="Id332"/>
    <s v="Jason M."/>
    <x v="290"/>
    <x v="257"/>
    <s v="No"/>
    <x v="0"/>
    <x v="0"/>
    <x v="1"/>
    <x v="0"/>
    <x v="1"/>
    <x v="0"/>
    <s v="29 Aug 1973"/>
    <x v="330"/>
    <x v="0"/>
    <s v="tier - 3"/>
    <x v="3"/>
    <x v="31"/>
  </r>
  <r>
    <s v="Id333"/>
    <s v="Angela R"/>
    <x v="291"/>
    <x v="87"/>
    <s v="No"/>
    <x v="0"/>
    <x v="1"/>
    <x v="3"/>
    <x v="0"/>
    <x v="0"/>
    <x v="1"/>
    <s v="9 Jul 1993"/>
    <x v="331"/>
    <x v="0"/>
    <s v="tier - 1"/>
    <x v="3"/>
    <x v="22"/>
  </r>
  <r>
    <s v="Id334"/>
    <s v="Keith J"/>
    <x v="272"/>
    <x v="258"/>
    <s v="yes"/>
    <x v="0"/>
    <x v="0"/>
    <x v="3"/>
    <x v="0"/>
    <x v="2"/>
    <x v="0"/>
    <s v="28 Nov 1975"/>
    <x v="332"/>
    <x v="0"/>
    <s v="tier - 1"/>
    <x v="3"/>
    <x v="29"/>
  </r>
  <r>
    <s v="Id335"/>
    <s v="Emma"/>
    <x v="292"/>
    <x v="82"/>
    <s v="yes"/>
    <x v="0"/>
    <x v="0"/>
    <x v="1"/>
    <x v="0"/>
    <x v="1"/>
    <x v="2"/>
    <s v="25 Oct 1959"/>
    <x v="333"/>
    <x v="0"/>
    <s v="tier - 2"/>
    <x v="2"/>
    <x v="10"/>
  </r>
  <r>
    <s v="Id336"/>
    <s v="Nathan A"/>
    <x v="293"/>
    <x v="259"/>
    <s v="No"/>
    <x v="0"/>
    <x v="0"/>
    <x v="3"/>
    <x v="0"/>
    <x v="1"/>
    <x v="1"/>
    <s v="24 Jul 1987"/>
    <x v="334"/>
    <x v="0"/>
    <s v="tier - 1"/>
    <x v="3"/>
    <x v="39"/>
  </r>
  <r>
    <s v="Id337"/>
    <s v="Kathryn"/>
    <x v="294"/>
    <x v="141"/>
    <s v="yes"/>
    <x v="0"/>
    <x v="0"/>
    <x v="0"/>
    <x v="0"/>
    <x v="1"/>
    <x v="2"/>
    <s v="16 Nov 1985"/>
    <x v="335"/>
    <x v="0"/>
    <s v="tier - 1"/>
    <x v="3"/>
    <x v="19"/>
  </r>
  <r>
    <s v="Id338"/>
    <s v="Elizabeth H."/>
    <x v="295"/>
    <x v="260"/>
    <s v="No"/>
    <x v="0"/>
    <x v="0"/>
    <x v="2"/>
    <x v="0"/>
    <x v="1"/>
    <x v="0"/>
    <s v="21 Jun 1958"/>
    <x v="336"/>
    <x v="0"/>
    <s v="tier - 2"/>
    <x v="1"/>
    <x v="13"/>
  </r>
  <r>
    <s v="Id339"/>
    <s v="Ben"/>
    <x v="296"/>
    <x v="217"/>
    <s v="No"/>
    <x v="0"/>
    <x v="0"/>
    <x v="0"/>
    <x v="0"/>
    <x v="2"/>
    <x v="0"/>
    <s v="24 Jul 1978"/>
    <x v="337"/>
    <x v="0"/>
    <s v="tier - 3"/>
    <x v="1"/>
    <x v="9"/>
  </r>
  <r>
    <s v="Id340"/>
    <s v="Cheryl A"/>
    <x v="67"/>
    <x v="143"/>
    <s v="yes"/>
    <x v="0"/>
    <x v="1"/>
    <x v="3"/>
    <x v="1"/>
    <x v="0"/>
    <x v="2"/>
    <s v="13 Jul 1969"/>
    <x v="338"/>
    <x v="0"/>
    <s v="tier - 3"/>
    <x v="2"/>
    <x v="17"/>
  </r>
  <r>
    <s v="Id341"/>
    <s v="Kimberly A"/>
    <x v="297"/>
    <x v="261"/>
    <s v="yes"/>
    <x v="0"/>
    <x v="0"/>
    <x v="0"/>
    <x v="0"/>
    <x v="2"/>
    <x v="2"/>
    <s v="28 Nov 1976"/>
    <x v="339"/>
    <x v="0"/>
    <s v="tier - 2"/>
    <x v="3"/>
    <x v="18"/>
  </r>
  <r>
    <s v="Id342"/>
    <s v="Cynthia"/>
    <x v="298"/>
    <x v="262"/>
    <s v="yes"/>
    <x v="0"/>
    <x v="0"/>
    <x v="1"/>
    <x v="0"/>
    <x v="1"/>
    <x v="0"/>
    <s v="24 Dec 1961"/>
    <x v="340"/>
    <x v="0"/>
    <s v="tier - 3"/>
    <x v="1"/>
    <x v="12"/>
  </r>
  <r>
    <s v="Id343"/>
    <s v="Jessica"/>
    <x v="299"/>
    <x v="263"/>
    <s v="No"/>
    <x v="0"/>
    <x v="0"/>
    <x v="0"/>
    <x v="0"/>
    <x v="2"/>
    <x v="0"/>
    <s v="14 Nov 1978"/>
    <x v="341"/>
    <x v="0"/>
    <s v="tier - 1"/>
    <x v="3"/>
    <x v="9"/>
  </r>
  <r>
    <s v="Id344"/>
    <s v="Bruce"/>
    <x v="300"/>
    <x v="159"/>
    <s v="No"/>
    <x v="0"/>
    <x v="0"/>
    <x v="0"/>
    <x v="0"/>
    <x v="1"/>
    <x v="2"/>
    <s v="29 Jul 1980"/>
    <x v="342"/>
    <x v="0"/>
    <s v="tier - 3"/>
    <x v="3"/>
    <x v="27"/>
  </r>
  <r>
    <s v="Id345"/>
    <s v="Allison"/>
    <x v="301"/>
    <x v="139"/>
    <s v="No"/>
    <x v="0"/>
    <x v="0"/>
    <x v="3"/>
    <x v="0"/>
    <x v="0"/>
    <x v="2"/>
    <s v="12 Jul 1992"/>
    <x v="343"/>
    <x v="0"/>
    <s v="tier - 3"/>
    <x v="3"/>
    <x v="35"/>
  </r>
  <r>
    <s v="Id346"/>
    <s v="Alex"/>
    <x v="302"/>
    <x v="264"/>
    <s v="No"/>
    <x v="0"/>
    <x v="1"/>
    <x v="3"/>
    <x v="0"/>
    <x v="0"/>
    <x v="2"/>
    <s v="19 Sep 2003"/>
    <x v="344"/>
    <x v="0"/>
    <s v="tier - 3"/>
    <x v="3"/>
    <x v="40"/>
  </r>
  <r>
    <s v="Id347"/>
    <s v="Gabriela"/>
    <x v="303"/>
    <x v="127"/>
    <s v="yes"/>
    <x v="0"/>
    <x v="0"/>
    <x v="1"/>
    <x v="0"/>
    <x v="1"/>
    <x v="2"/>
    <s v="6 Dec 1959"/>
    <x v="345"/>
    <x v="0"/>
    <s v="tier - 1"/>
    <x v="1"/>
    <x v="10"/>
  </r>
  <r>
    <s v="Id348"/>
    <s v="Sharon"/>
    <x v="304"/>
    <x v="265"/>
    <s v="No"/>
    <x v="0"/>
    <x v="0"/>
    <x v="0"/>
    <x v="1"/>
    <x v="1"/>
    <x v="0"/>
    <s v="18 Jul 1962"/>
    <x v="346"/>
    <x v="0"/>
    <s v="tier - 1"/>
    <x v="1"/>
    <x v="5"/>
  </r>
  <r>
    <s v="Id349"/>
    <s v="Jason A"/>
    <x v="237"/>
    <x v="266"/>
    <s v="yes"/>
    <x v="0"/>
    <x v="0"/>
    <x v="1"/>
    <x v="0"/>
    <x v="1"/>
    <x v="0"/>
    <s v="18 Aug 1961"/>
    <x v="347"/>
    <x v="0"/>
    <s v="tier - 2"/>
    <x v="1"/>
    <x v="12"/>
  </r>
  <r>
    <s v="Id350"/>
    <s v="Chelsey C."/>
    <x v="305"/>
    <x v="267"/>
    <s v="No"/>
    <x v="0"/>
    <x v="0"/>
    <x v="0"/>
    <x v="0"/>
    <x v="1"/>
    <x v="2"/>
    <s v="24 Dec 1990"/>
    <x v="348"/>
    <x v="0"/>
    <s v="tier - 3"/>
    <x v="3"/>
    <x v="43"/>
  </r>
  <r>
    <s v="Id351"/>
    <s v="Devon A."/>
    <x v="306"/>
    <x v="105"/>
    <s v="yes"/>
    <x v="0"/>
    <x v="0"/>
    <x v="0"/>
    <x v="0"/>
    <x v="1"/>
    <x v="1"/>
    <s v="25 Sep 1985"/>
    <x v="349"/>
    <x v="0"/>
    <s v="tier - 3"/>
    <x v="3"/>
    <x v="19"/>
  </r>
  <r>
    <s v="Id352"/>
    <s v="Joni L"/>
    <x v="307"/>
    <x v="6"/>
    <s v="No"/>
    <x v="0"/>
    <x v="0"/>
    <x v="0"/>
    <x v="1"/>
    <x v="0"/>
    <x v="1"/>
    <s v="23 Dec 1982"/>
    <x v="350"/>
    <x v="0"/>
    <s v="tier - 2"/>
    <x v="1"/>
    <x v="38"/>
  </r>
  <r>
    <s v="Id353"/>
    <s v="Colin"/>
    <x v="106"/>
    <x v="246"/>
    <s v="No"/>
    <x v="0"/>
    <x v="0"/>
    <x v="0"/>
    <x v="1"/>
    <x v="0"/>
    <x v="0"/>
    <s v="13 Sep 1974"/>
    <x v="351"/>
    <x v="0"/>
    <s v="tier - 1"/>
    <x v="1"/>
    <x v="21"/>
  </r>
  <r>
    <s v="Id354"/>
    <s v="Rachael"/>
    <x v="308"/>
    <x v="164"/>
    <s v="No"/>
    <x v="0"/>
    <x v="0"/>
    <x v="0"/>
    <x v="1"/>
    <x v="1"/>
    <x v="2"/>
    <s v="20 Dec 1977"/>
    <x v="352"/>
    <x v="0"/>
    <s v="tier - 2"/>
    <x v="1"/>
    <x v="1"/>
  </r>
  <r>
    <s v="Id355"/>
    <s v="Torres,   Maricela"/>
    <x v="309"/>
    <x v="268"/>
    <s v="No"/>
    <x v="0"/>
    <x v="0"/>
    <x v="0"/>
    <x v="0"/>
    <x v="1"/>
    <x v="1"/>
    <s v="14 Dec 1990"/>
    <x v="353"/>
    <x v="0"/>
    <s v="tier - 2"/>
    <x v="3"/>
    <x v="43"/>
  </r>
  <r>
    <s v="Id356"/>
    <s v="Marie"/>
    <x v="310"/>
    <x v="269"/>
    <s v="yes"/>
    <x v="0"/>
    <x v="1"/>
    <x v="3"/>
    <x v="1"/>
    <x v="0"/>
    <x v="0"/>
    <s v="27 Nov 1963"/>
    <x v="354"/>
    <x v="0"/>
    <s v="tier - 1"/>
    <x v="0"/>
    <x v="8"/>
  </r>
  <r>
    <s v="Id357"/>
    <s v="Frank"/>
    <x v="311"/>
    <x v="115"/>
    <s v="No"/>
    <x v="0"/>
    <x v="0"/>
    <x v="0"/>
    <x v="0"/>
    <x v="0"/>
    <x v="2"/>
    <s v="24 Sep 1999"/>
    <x v="355"/>
    <x v="0"/>
    <s v="tier - 3"/>
    <x v="3"/>
    <x v="36"/>
  </r>
  <r>
    <s v="Id358"/>
    <s v="Jeffry"/>
    <x v="312"/>
    <x v="205"/>
    <s v="No"/>
    <x v="0"/>
    <x v="0"/>
    <x v="0"/>
    <x v="0"/>
    <x v="1"/>
    <x v="0"/>
    <s v="5 Nov 1960"/>
    <x v="356"/>
    <x v="0"/>
    <s v="tier - 2"/>
    <x v="9"/>
    <x v="16"/>
  </r>
  <r>
    <s v="Id359"/>
    <s v="Mike"/>
    <x v="313"/>
    <x v="103"/>
    <s v="yes"/>
    <x v="0"/>
    <x v="0"/>
    <x v="0"/>
    <x v="0"/>
    <x v="2"/>
    <x v="2"/>
    <s v="10 Nov 1985"/>
    <x v="357"/>
    <x v="0"/>
    <s v="tier - 2"/>
    <x v="3"/>
    <x v="19"/>
  </r>
  <r>
    <s v="Id360"/>
    <s v="Rick"/>
    <x v="314"/>
    <x v="270"/>
    <s v="No"/>
    <x v="0"/>
    <x v="0"/>
    <x v="0"/>
    <x v="0"/>
    <x v="0"/>
    <x v="2"/>
    <s v="15 Dec 1999"/>
    <x v="358"/>
    <x v="0"/>
    <s v="tier - 1"/>
    <x v="3"/>
    <x v="36"/>
  </r>
  <r>
    <s v="Id361"/>
    <s v="Pierre-Michel"/>
    <x v="315"/>
    <x v="271"/>
    <s v="yes"/>
    <x v="0"/>
    <x v="0"/>
    <x v="1"/>
    <x v="1"/>
    <x v="0"/>
    <x v="0"/>
    <s v="5 Jul 1961"/>
    <x v="359"/>
    <x v="0"/>
    <s v="tier - 3"/>
    <x v="3"/>
    <x v="12"/>
  </r>
  <r>
    <s v="Id362"/>
    <s v="Daniel"/>
    <x v="316"/>
    <x v="272"/>
    <s v="No"/>
    <x v="0"/>
    <x v="0"/>
    <x v="0"/>
    <x v="0"/>
    <x v="1"/>
    <x v="1"/>
    <s v="24 Jun 1991"/>
    <x v="360"/>
    <x v="0"/>
    <s v="tier - 3"/>
    <x v="3"/>
    <x v="3"/>
  </r>
  <r>
    <s v="Id363"/>
    <s v="Brian L."/>
    <x v="317"/>
    <x v="273"/>
    <s v="No"/>
    <x v="0"/>
    <x v="0"/>
    <x v="0"/>
    <x v="0"/>
    <x v="1"/>
    <x v="2"/>
    <s v="29 Nov 1989"/>
    <x v="361"/>
    <x v="0"/>
    <s v="tier - 2"/>
    <x v="3"/>
    <x v="4"/>
  </r>
  <r>
    <s v="Id364"/>
    <s v="Morgan M."/>
    <x v="318"/>
    <x v="274"/>
    <s v="yes"/>
    <x v="0"/>
    <x v="0"/>
    <x v="0"/>
    <x v="0"/>
    <x v="2"/>
    <x v="2"/>
    <s v="11 Dec 1985"/>
    <x v="362"/>
    <x v="0"/>
    <s v="tier - 1"/>
    <x v="3"/>
    <x v="19"/>
  </r>
  <r>
    <s v="Id365"/>
    <s v="Caroline"/>
    <x v="319"/>
    <x v="181"/>
    <s v="No"/>
    <x v="0"/>
    <x v="0"/>
    <x v="0"/>
    <x v="0"/>
    <x v="1"/>
    <x v="0"/>
    <s v="2 Jul 1960"/>
    <x v="363"/>
    <x v="0"/>
    <s v="tier - 1"/>
    <x v="0"/>
    <x v="16"/>
  </r>
  <r>
    <s v="Id366"/>
    <s v="Drew T."/>
    <x v="320"/>
    <x v="275"/>
    <s v="No"/>
    <x v="0"/>
    <x v="0"/>
    <x v="0"/>
    <x v="1"/>
    <x v="0"/>
    <x v="0"/>
    <s v="10 Dec 2002"/>
    <x v="364"/>
    <x v="0"/>
    <s v="tier - 3"/>
    <x v="0"/>
    <x v="44"/>
  </r>
  <r>
    <s v="Id367"/>
    <s v="Austin W"/>
    <x v="321"/>
    <x v="276"/>
    <s v="No"/>
    <x v="0"/>
    <x v="0"/>
    <x v="3"/>
    <x v="0"/>
    <x v="1"/>
    <x v="2"/>
    <s v="11 Jul 1992"/>
    <x v="365"/>
    <x v="0"/>
    <s v="tier - 2"/>
    <x v="3"/>
    <x v="35"/>
  </r>
  <r>
    <s v="Id368"/>
    <s v="Berenice"/>
    <x v="322"/>
    <x v="80"/>
    <s v="yes"/>
    <x v="0"/>
    <x v="1"/>
    <x v="3"/>
    <x v="0"/>
    <x v="0"/>
    <x v="2"/>
    <s v="29 Oct 1997"/>
    <x v="366"/>
    <x v="0"/>
    <s v="tier - 1"/>
    <x v="3"/>
    <x v="32"/>
  </r>
  <r>
    <s v="Id369"/>
    <s v="Kenneth A"/>
    <x v="323"/>
    <x v="277"/>
    <s v="yes"/>
    <x v="0"/>
    <x v="1"/>
    <x v="3"/>
    <x v="0"/>
    <x v="0"/>
    <x v="1"/>
    <s v="17 Sep 1997"/>
    <x v="367"/>
    <x v="1"/>
    <s v="tier - 3"/>
    <x v="3"/>
    <x v="32"/>
  </r>
  <r>
    <s v="Id370"/>
    <s v="  Miguel"/>
    <x v="190"/>
    <x v="102"/>
    <s v="No"/>
    <x v="0"/>
    <x v="0"/>
    <x v="3"/>
    <x v="0"/>
    <x v="1"/>
    <x v="2"/>
    <s v="8 Jun 1992"/>
    <x v="368"/>
    <x v="1"/>
    <s v="tier - 3"/>
    <x v="3"/>
    <x v="3"/>
  </r>
  <r>
    <s v="Id371"/>
    <s v="Hadley T."/>
    <x v="324"/>
    <x v="212"/>
    <s v="yes"/>
    <x v="0"/>
    <x v="0"/>
    <x v="0"/>
    <x v="0"/>
    <x v="2"/>
    <x v="2"/>
    <s v="22 Nov 1985"/>
    <x v="369"/>
    <x v="1"/>
    <s v="tier - 1"/>
    <x v="3"/>
    <x v="19"/>
  </r>
  <r>
    <s v="Id372"/>
    <s v="Taylor"/>
    <x v="325"/>
    <x v="49"/>
    <s v="No"/>
    <x v="0"/>
    <x v="0"/>
    <x v="3"/>
    <x v="0"/>
    <x v="2"/>
    <x v="2"/>
    <s v="1 Jul 1984"/>
    <x v="370"/>
    <x v="1"/>
    <s v="tier - 2"/>
    <x v="3"/>
    <x v="33"/>
  </r>
  <r>
    <s v="Id373"/>
    <s v="Tenielle M"/>
    <x v="326"/>
    <x v="278"/>
    <s v="No"/>
    <x v="0"/>
    <x v="0"/>
    <x v="0"/>
    <x v="0"/>
    <x v="1"/>
    <x v="0"/>
    <s v="9 Oct 1965"/>
    <x v="371"/>
    <x v="1"/>
    <s v="tier - 3"/>
    <x v="0"/>
    <x v="11"/>
  </r>
  <r>
    <s v="Id374"/>
    <s v="Andrea"/>
    <x v="327"/>
    <x v="279"/>
    <s v="yes"/>
    <x v="0"/>
    <x v="0"/>
    <x v="0"/>
    <x v="0"/>
    <x v="2"/>
    <x v="0"/>
    <s v="7 Oct 1981"/>
    <x v="372"/>
    <x v="1"/>
    <s v="tier - 1"/>
    <x v="3"/>
    <x v="37"/>
  </r>
  <r>
    <s v="Id375"/>
    <s v="Nora P"/>
    <x v="328"/>
    <x v="270"/>
    <s v="yes"/>
    <x v="0"/>
    <x v="0"/>
    <x v="0"/>
    <x v="0"/>
    <x v="2"/>
    <x v="2"/>
    <s v="10 Dec 1985"/>
    <x v="373"/>
    <x v="1"/>
    <s v="tier - 1"/>
    <x v="3"/>
    <x v="19"/>
  </r>
  <r>
    <s v="Id376"/>
    <s v="Zachary"/>
    <x v="329"/>
    <x v="82"/>
    <s v="yes"/>
    <x v="0"/>
    <x v="0"/>
    <x v="3"/>
    <x v="1"/>
    <x v="1"/>
    <x v="2"/>
    <s v="24 Sep 1988"/>
    <x v="374"/>
    <x v="1"/>
    <s v="tier - 3"/>
    <x v="5"/>
    <x v="25"/>
  </r>
  <r>
    <s v="Id377"/>
    <s v="Michael"/>
    <x v="32"/>
    <x v="280"/>
    <s v="yes"/>
    <x v="0"/>
    <x v="1"/>
    <x v="3"/>
    <x v="1"/>
    <x v="0"/>
    <x v="2"/>
    <s v="13 Oct 1969"/>
    <x v="375"/>
    <x v="1"/>
    <s v="tier - 2"/>
    <x v="0"/>
    <x v="17"/>
  </r>
  <r>
    <s v="Id378"/>
    <s v="Alyssa K."/>
    <x v="330"/>
    <x v="57"/>
    <s v="No"/>
    <x v="0"/>
    <x v="0"/>
    <x v="0"/>
    <x v="1"/>
    <x v="0"/>
    <x v="0"/>
    <s v="11 Jun 1968"/>
    <x v="376"/>
    <x v="1"/>
    <s v="tier - 2"/>
    <x v="0"/>
    <x v="0"/>
  </r>
  <r>
    <s v="Id379"/>
    <s v="Heather"/>
    <x v="323"/>
    <x v="219"/>
    <s v="No"/>
    <x v="0"/>
    <x v="0"/>
    <x v="0"/>
    <x v="0"/>
    <x v="0"/>
    <x v="2"/>
    <s v="7 Dec 1999"/>
    <x v="377"/>
    <x v="1"/>
    <s v="tier - 1"/>
    <x v="3"/>
    <x v="36"/>
  </r>
  <r>
    <s v="Id380"/>
    <s v="Dante"/>
    <x v="331"/>
    <x v="281"/>
    <s v="No"/>
    <x v="0"/>
    <x v="0"/>
    <x v="0"/>
    <x v="0"/>
    <x v="1"/>
    <x v="0"/>
    <s v="10 Dec 1965"/>
    <x v="378"/>
    <x v="1"/>
    <s v="tier - 1"/>
    <x v="6"/>
    <x v="11"/>
  </r>
  <r>
    <s v="Id381"/>
    <s v="Sara E."/>
    <x v="332"/>
    <x v="282"/>
    <s v="yes"/>
    <x v="0"/>
    <x v="0"/>
    <x v="1"/>
    <x v="1"/>
    <x v="1"/>
    <x v="0"/>
    <s v="26 Oct 1970"/>
    <x v="379"/>
    <x v="1"/>
    <s v="tier - 2"/>
    <x v="0"/>
    <x v="2"/>
  </r>
  <r>
    <s v="Id382"/>
    <s v="Scott"/>
    <x v="333"/>
    <x v="191"/>
    <s v="No"/>
    <x v="0"/>
    <x v="0"/>
    <x v="0"/>
    <x v="0"/>
    <x v="1"/>
    <x v="2"/>
    <s v="30 Dec 1990"/>
    <x v="380"/>
    <x v="1"/>
    <s v="tier - 3"/>
    <x v="3"/>
    <x v="43"/>
  </r>
  <r>
    <s v="Id383"/>
    <s v="Sean"/>
    <x v="334"/>
    <x v="283"/>
    <s v="No"/>
    <x v="0"/>
    <x v="0"/>
    <x v="0"/>
    <x v="0"/>
    <x v="1"/>
    <x v="2"/>
    <s v="13 Jul 1994"/>
    <x v="381"/>
    <x v="1"/>
    <s v="tier - 2"/>
    <x v="3"/>
    <x v="6"/>
  </r>
  <r>
    <s v="Id384"/>
    <s v="Danielle"/>
    <x v="335"/>
    <x v="284"/>
    <s v="No"/>
    <x v="0"/>
    <x v="0"/>
    <x v="2"/>
    <x v="0"/>
    <x v="1"/>
    <x v="0"/>
    <s v="14 Jun 1958"/>
    <x v="382"/>
    <x v="1"/>
    <s v="tier - 2"/>
    <x v="0"/>
    <x v="13"/>
  </r>
  <r>
    <s v="Id385"/>
    <s v="Andrew D."/>
    <x v="336"/>
    <x v="285"/>
    <s v="No"/>
    <x v="0"/>
    <x v="0"/>
    <x v="0"/>
    <x v="1"/>
    <x v="0"/>
    <x v="0"/>
    <s v="16 Jul 1960"/>
    <x v="383"/>
    <x v="1"/>
    <s v="tier - 2"/>
    <x v="0"/>
    <x v="16"/>
  </r>
  <r>
    <s v="Id386"/>
    <s v="Joel D"/>
    <x v="337"/>
    <x v="194"/>
    <s v="No"/>
    <x v="1"/>
    <x v="0"/>
    <x v="1"/>
    <x v="0"/>
    <x v="0"/>
    <x v="1"/>
    <s v="19 Nov 2000"/>
    <x v="384"/>
    <x v="1"/>
    <s v="tier - 3"/>
    <x v="3"/>
    <x v="23"/>
  </r>
  <r>
    <s v="Id387"/>
    <s v="Michelle"/>
    <x v="338"/>
    <x v="286"/>
    <s v="No"/>
    <x v="0"/>
    <x v="0"/>
    <x v="0"/>
    <x v="0"/>
    <x v="0"/>
    <x v="0"/>
    <s v="19 Jun 2002"/>
    <x v="385"/>
    <x v="1"/>
    <s v="tier - 2"/>
    <x v="3"/>
    <x v="44"/>
  </r>
  <r>
    <s v="Id388"/>
    <s v="Michael J."/>
    <x v="339"/>
    <x v="287"/>
    <s v="No"/>
    <x v="0"/>
    <x v="0"/>
    <x v="2"/>
    <x v="0"/>
    <x v="1"/>
    <x v="0"/>
    <s v="18 Dec 1958"/>
    <x v="386"/>
    <x v="1"/>
    <s v="tier - 1"/>
    <x v="0"/>
    <x v="13"/>
  </r>
  <r>
    <s v="Id389"/>
    <s v="Nikki"/>
    <x v="340"/>
    <x v="288"/>
    <s v="No"/>
    <x v="0"/>
    <x v="0"/>
    <x v="0"/>
    <x v="0"/>
    <x v="1"/>
    <x v="1"/>
    <s v="1 Aug 1991"/>
    <x v="387"/>
    <x v="1"/>
    <s v="tier - 2"/>
    <x v="3"/>
    <x v="3"/>
  </r>
  <r>
    <s v="Id390"/>
    <s v="Summer B."/>
    <x v="341"/>
    <x v="109"/>
    <s v="yes"/>
    <x v="0"/>
    <x v="0"/>
    <x v="3"/>
    <x v="0"/>
    <x v="2"/>
    <x v="1"/>
    <s v="14 Jul 1988"/>
    <x v="388"/>
    <x v="1"/>
    <s v="tier - 1"/>
    <x v="3"/>
    <x v="25"/>
  </r>
  <r>
    <s v="Id391"/>
    <s v="Edward"/>
    <x v="342"/>
    <x v="93"/>
    <s v="No"/>
    <x v="1"/>
    <x v="0"/>
    <x v="3"/>
    <x v="0"/>
    <x v="0"/>
    <x v="2"/>
    <s v="21 Sep 2004"/>
    <x v="389"/>
    <x v="1"/>
    <s v="tier - 2"/>
    <x v="3"/>
    <x v="42"/>
  </r>
  <r>
    <s v="Id392"/>
    <s v="Ryan"/>
    <x v="17"/>
    <x v="54"/>
    <s v="yes"/>
    <x v="0"/>
    <x v="0"/>
    <x v="1"/>
    <x v="1"/>
    <x v="0"/>
    <x v="0"/>
    <s v="6 Aug 1970"/>
    <x v="390"/>
    <x v="1"/>
    <s v="tier - 3"/>
    <x v="1"/>
    <x v="2"/>
  </r>
  <r>
    <s v="Id393"/>
    <s v="Kacee"/>
    <x v="343"/>
    <x v="30"/>
    <s v="No"/>
    <x v="0"/>
    <x v="0"/>
    <x v="0"/>
    <x v="1"/>
    <x v="0"/>
    <x v="0"/>
    <s v="18 Sep 1974"/>
    <x v="391"/>
    <x v="1"/>
    <s v="tier - 2"/>
    <x v="2"/>
    <x v="21"/>
  </r>
  <r>
    <s v="Id394"/>
    <s v="Dave"/>
    <x v="344"/>
    <x v="145"/>
    <s v="No"/>
    <x v="1"/>
    <x v="0"/>
    <x v="3"/>
    <x v="0"/>
    <x v="0"/>
    <x v="2"/>
    <s v="28 Dec 2004"/>
    <x v="392"/>
    <x v="1"/>
    <s v="tier - 3"/>
    <x v="3"/>
    <x v="42"/>
  </r>
  <r>
    <s v="Id395"/>
    <s v="Maryanna"/>
    <x v="345"/>
    <x v="289"/>
    <s v="yes"/>
    <x v="0"/>
    <x v="0"/>
    <x v="3"/>
    <x v="1"/>
    <x v="1"/>
    <x v="0"/>
    <s v="4 Jun 1975"/>
    <x v="393"/>
    <x v="1"/>
    <s v="tier - 1"/>
    <x v="3"/>
    <x v="21"/>
  </r>
  <r>
    <s v="Id396"/>
    <s v="Jessica H."/>
    <x v="346"/>
    <x v="290"/>
    <s v="No"/>
    <x v="0"/>
    <x v="0"/>
    <x v="1"/>
    <x v="1"/>
    <x v="1"/>
    <x v="0"/>
    <s v="26 Jul 1973"/>
    <x v="394"/>
    <x v="1"/>
    <s v="tier - 3"/>
    <x v="3"/>
    <x v="31"/>
  </r>
  <r>
    <s v="Id397"/>
    <s v="Deanna"/>
    <x v="347"/>
    <x v="291"/>
    <s v="No"/>
    <x v="0"/>
    <x v="0"/>
    <x v="0"/>
    <x v="0"/>
    <x v="1"/>
    <x v="0"/>
    <s v="16 Oct 2002"/>
    <x v="395"/>
    <x v="1"/>
    <s v="tier - 1"/>
    <x v="0"/>
    <x v="44"/>
  </r>
  <r>
    <s v="Id398"/>
    <s v="Peter"/>
    <x v="312"/>
    <x v="82"/>
    <s v="yes"/>
    <x v="0"/>
    <x v="0"/>
    <x v="1"/>
    <x v="0"/>
    <x v="1"/>
    <x v="2"/>
    <s v="15 Jul 1966"/>
    <x v="396"/>
    <x v="1"/>
    <s v="tier - 3"/>
    <x v="1"/>
    <x v="26"/>
  </r>
  <r>
    <s v="Id399"/>
    <s v="Rebecca"/>
    <x v="348"/>
    <x v="3"/>
    <s v="yes"/>
    <x v="1"/>
    <x v="0"/>
    <x v="3"/>
    <x v="0"/>
    <x v="1"/>
    <x v="1"/>
    <s v="9 Dec 2000"/>
    <x v="397"/>
    <x v="1"/>
    <s v="tier - 3"/>
    <x v="3"/>
    <x v="23"/>
  </r>
  <r>
    <s v="Id400"/>
    <s v="Elizabeth M."/>
    <x v="349"/>
    <x v="82"/>
    <s v="yes"/>
    <x v="0"/>
    <x v="0"/>
    <x v="0"/>
    <x v="1"/>
    <x v="0"/>
    <x v="2"/>
    <s v="25 Jun 2001"/>
    <x v="398"/>
    <x v="1"/>
    <s v="tier - 2"/>
    <x v="1"/>
    <x v="47"/>
  </r>
  <r>
    <s v="Id401"/>
    <s v="Gregory"/>
    <x v="350"/>
    <x v="292"/>
    <s v="yes"/>
    <x v="0"/>
    <x v="0"/>
    <x v="1"/>
    <x v="1"/>
    <x v="1"/>
    <x v="0"/>
    <s v="3 Dec 1970"/>
    <x v="399"/>
    <x v="1"/>
    <s v="tier - 2"/>
    <x v="0"/>
    <x v="2"/>
  </r>
  <r>
    <s v="Id402"/>
    <s v="  Sarah E."/>
    <x v="351"/>
    <x v="293"/>
    <s v="yes"/>
    <x v="0"/>
    <x v="1"/>
    <x v="3"/>
    <x v="0"/>
    <x v="1"/>
    <x v="0"/>
    <s v="6 Aug 1963"/>
    <x v="400"/>
    <x v="1"/>
    <s v="tier - 3"/>
    <x v="1"/>
    <x v="8"/>
  </r>
  <r>
    <s v="Id403"/>
    <s v="Anne Elise"/>
    <x v="352"/>
    <x v="169"/>
    <s v="No"/>
    <x v="0"/>
    <x v="0"/>
    <x v="1"/>
    <x v="1"/>
    <x v="1"/>
    <x v="1"/>
    <s v="14 Jul 1972"/>
    <x v="401"/>
    <x v="1"/>
    <s v="tier - 3"/>
    <x v="2"/>
    <x v="30"/>
  </r>
  <r>
    <s v="Id404"/>
    <s v="Christopher R"/>
    <x v="353"/>
    <x v="219"/>
    <s v="yes"/>
    <x v="0"/>
    <x v="0"/>
    <x v="0"/>
    <x v="0"/>
    <x v="1"/>
    <x v="2"/>
    <s v="27 Aug 2001"/>
    <x v="402"/>
    <x v="1"/>
    <s v="tier - 1"/>
    <x v="3"/>
    <x v="47"/>
  </r>
  <r>
    <s v="Id405"/>
    <s v="Elliot"/>
    <x v="247"/>
    <x v="35"/>
    <s v="No"/>
    <x v="0"/>
    <x v="0"/>
    <x v="0"/>
    <x v="1"/>
    <x v="1"/>
    <x v="0"/>
    <s v="3 Dec 1968"/>
    <x v="403"/>
    <x v="1"/>
    <s v="tier - 3"/>
    <x v="6"/>
    <x v="0"/>
  </r>
  <r>
    <s v="Id406"/>
    <s v="Christopher D."/>
    <x v="354"/>
    <x v="294"/>
    <s v="No"/>
    <x v="0"/>
    <x v="0"/>
    <x v="0"/>
    <x v="0"/>
    <x v="1"/>
    <x v="0"/>
    <s v="1 Aug 1968"/>
    <x v="404"/>
    <x v="1"/>
    <s v="tier - 2"/>
    <x v="3"/>
    <x v="0"/>
  </r>
  <r>
    <s v="Id407"/>
    <s v="Corey"/>
    <x v="355"/>
    <x v="70"/>
    <s v="No"/>
    <x v="0"/>
    <x v="0"/>
    <x v="1"/>
    <x v="1"/>
    <x v="0"/>
    <x v="2"/>
    <s v="16 Sep 1972"/>
    <x v="405"/>
    <x v="1"/>
    <s v="tier - 2"/>
    <x v="6"/>
    <x v="30"/>
  </r>
  <r>
    <s v="Id408"/>
    <s v="Patrick D."/>
    <x v="356"/>
    <x v="295"/>
    <s v="yes"/>
    <x v="0"/>
    <x v="0"/>
    <x v="3"/>
    <x v="0"/>
    <x v="1"/>
    <x v="0"/>
    <s v="14 Dec 1975"/>
    <x v="406"/>
    <x v="1"/>
    <s v="tier - 1"/>
    <x v="3"/>
    <x v="29"/>
  </r>
  <r>
    <s v="Id409"/>
    <s v="Anthony D."/>
    <x v="357"/>
    <x v="70"/>
    <s v="No"/>
    <x v="0"/>
    <x v="0"/>
    <x v="3"/>
    <x v="0"/>
    <x v="1"/>
    <x v="2"/>
    <s v="29 Nov 1998"/>
    <x v="407"/>
    <x v="1"/>
    <s v="tier - 3"/>
    <x v="3"/>
    <x v="45"/>
  </r>
  <r>
    <s v="Id410"/>
    <s v="Melissa"/>
    <x v="358"/>
    <x v="100"/>
    <s v="No"/>
    <x v="0"/>
    <x v="0"/>
    <x v="3"/>
    <x v="1"/>
    <x v="1"/>
    <x v="1"/>
    <s v="20 Jun 1998"/>
    <x v="408"/>
    <x v="1"/>
    <s v="tier - 2"/>
    <x v="0"/>
    <x v="45"/>
  </r>
  <r>
    <s v="Id411"/>
    <s v="Raven"/>
    <x v="359"/>
    <x v="212"/>
    <s v="yes"/>
    <x v="0"/>
    <x v="0"/>
    <x v="3"/>
    <x v="0"/>
    <x v="1"/>
    <x v="2"/>
    <s v="9 Dec 1995"/>
    <x v="409"/>
    <x v="1"/>
    <s v="tier - 2"/>
    <x v="3"/>
    <x v="41"/>
  </r>
  <r>
    <s v="Id412"/>
    <s v="Christopher"/>
    <x v="360"/>
    <x v="296"/>
    <s v="yes"/>
    <x v="0"/>
    <x v="0"/>
    <x v="3"/>
    <x v="0"/>
    <x v="1"/>
    <x v="0"/>
    <s v="18 Nov 1975"/>
    <x v="410"/>
    <x v="1"/>
    <s v="tier - 3"/>
    <x v="1"/>
    <x v="29"/>
  </r>
  <r>
    <s v="Id413"/>
    <s v="Kendra A"/>
    <x v="3"/>
    <x v="70"/>
    <s v="No"/>
    <x v="0"/>
    <x v="0"/>
    <x v="3"/>
    <x v="1"/>
    <x v="0"/>
    <x v="2"/>
    <s v="8 Jun 1987"/>
    <x v="411"/>
    <x v="1"/>
    <s v="tier - 1"/>
    <x v="2"/>
    <x v="28"/>
  </r>
  <r>
    <s v="Id414"/>
    <s v="Jordan"/>
    <x v="361"/>
    <x v="297"/>
    <s v="yes"/>
    <x v="0"/>
    <x v="1"/>
    <x v="3"/>
    <x v="0"/>
    <x v="1"/>
    <x v="1"/>
    <s v="25 Jul 1969"/>
    <x v="412"/>
    <x v="1"/>
    <s v="tier - 1"/>
    <x v="2"/>
    <x v="17"/>
  </r>
  <r>
    <s v="Id415"/>
    <s v="Nils"/>
    <x v="362"/>
    <x v="298"/>
    <s v="yes"/>
    <x v="0"/>
    <x v="0"/>
    <x v="1"/>
    <x v="0"/>
    <x v="1"/>
    <x v="0"/>
    <s v="19 Nov 1970"/>
    <x v="413"/>
    <x v="1"/>
    <s v="tier - 2"/>
    <x v="4"/>
    <x v="2"/>
  </r>
  <r>
    <s v="Id416"/>
    <s v="Scott"/>
    <x v="363"/>
    <x v="299"/>
    <s v="yes"/>
    <x v="0"/>
    <x v="0"/>
    <x v="3"/>
    <x v="0"/>
    <x v="1"/>
    <x v="2"/>
    <s v="2 Jun 1995"/>
    <x v="414"/>
    <x v="1"/>
    <s v="tier - 3"/>
    <x v="3"/>
    <x v="6"/>
  </r>
  <r>
    <s v="Id417"/>
    <s v="Angela"/>
    <x v="364"/>
    <x v="300"/>
    <s v="No"/>
    <x v="0"/>
    <x v="0"/>
    <x v="0"/>
    <x v="0"/>
    <x v="1"/>
    <x v="1"/>
    <s v="26 Sep 1994"/>
    <x v="415"/>
    <x v="1"/>
    <s v="tier - 2"/>
    <x v="3"/>
    <x v="6"/>
  </r>
  <r>
    <s v="Id418"/>
    <s v="Allison"/>
    <x v="365"/>
    <x v="301"/>
    <s v="No"/>
    <x v="0"/>
    <x v="0"/>
    <x v="3"/>
    <x v="0"/>
    <x v="2"/>
    <x v="1"/>
    <s v="1 Oct 1992"/>
    <x v="416"/>
    <x v="1"/>
    <s v="tier - 3"/>
    <x v="3"/>
    <x v="35"/>
  </r>
  <r>
    <s v="Id419"/>
    <s v="Caitlin O."/>
    <x v="366"/>
    <x v="141"/>
    <s v="yes"/>
    <x v="0"/>
    <x v="0"/>
    <x v="0"/>
    <x v="1"/>
    <x v="1"/>
    <x v="2"/>
    <s v="1 Aug 1996"/>
    <x v="417"/>
    <x v="1"/>
    <s v="tier - 1"/>
    <x v="2"/>
    <x v="46"/>
  </r>
  <r>
    <s v="Id420"/>
    <s v="Tracy M"/>
    <x v="367"/>
    <x v="302"/>
    <s v="yes"/>
    <x v="0"/>
    <x v="0"/>
    <x v="1"/>
    <x v="0"/>
    <x v="1"/>
    <x v="0"/>
    <s v="17 Jun 1970"/>
    <x v="418"/>
    <x v="1"/>
    <s v="tier - 3"/>
    <x v="0"/>
    <x v="2"/>
  </r>
  <r>
    <s v="Id421"/>
    <s v="Dustin M."/>
    <x v="368"/>
    <x v="239"/>
    <s v="yes"/>
    <x v="0"/>
    <x v="0"/>
    <x v="0"/>
    <x v="1"/>
    <x v="1"/>
    <x v="2"/>
    <s v="13 Oct 1976"/>
    <x v="419"/>
    <x v="1"/>
    <s v="tier - 2"/>
    <x v="3"/>
    <x v="18"/>
  </r>
  <r>
    <s v="Id422"/>
    <s v="Jenny"/>
    <x v="308"/>
    <x v="303"/>
    <s v="yes"/>
    <x v="0"/>
    <x v="0"/>
    <x v="3"/>
    <x v="0"/>
    <x v="1"/>
    <x v="0"/>
    <s v="28 Jun 1975"/>
    <x v="420"/>
    <x v="1"/>
    <s v="tier - 2"/>
    <x v="1"/>
    <x v="29"/>
  </r>
  <r>
    <s v="Id423"/>
    <s v="Emily"/>
    <x v="368"/>
    <x v="151"/>
    <s v="No"/>
    <x v="0"/>
    <x v="0"/>
    <x v="1"/>
    <x v="0"/>
    <x v="1"/>
    <x v="2"/>
    <s v="29 Sep 1972"/>
    <x v="421"/>
    <x v="1"/>
    <s v="tier - 3"/>
    <x v="3"/>
    <x v="30"/>
  </r>
  <r>
    <s v="Id424"/>
    <s v="Fabienne"/>
    <x v="369"/>
    <x v="304"/>
    <s v="yes"/>
    <x v="0"/>
    <x v="0"/>
    <x v="1"/>
    <x v="1"/>
    <x v="1"/>
    <x v="0"/>
    <s v="29 Oct 1961"/>
    <x v="422"/>
    <x v="1"/>
    <s v="tier - 2"/>
    <x v="0"/>
    <x v="12"/>
  </r>
  <r>
    <s v="Id425"/>
    <s v="Jordan"/>
    <x v="226"/>
    <x v="305"/>
    <s v="No"/>
    <x v="0"/>
    <x v="0"/>
    <x v="0"/>
    <x v="1"/>
    <x v="0"/>
    <x v="0"/>
    <s v="29 Jul 1968"/>
    <x v="423"/>
    <x v="1"/>
    <s v="tier - 2"/>
    <x v="1"/>
    <x v="0"/>
  </r>
  <r>
    <s v="Id426"/>
    <s v="Matt"/>
    <x v="352"/>
    <x v="306"/>
    <s v="yes"/>
    <x v="0"/>
    <x v="0"/>
    <x v="1"/>
    <x v="0"/>
    <x v="1"/>
    <x v="0"/>
    <s v="18 Nov 1970"/>
    <x v="424"/>
    <x v="1"/>
    <s v="tier - 3"/>
    <x v="1"/>
    <x v="2"/>
  </r>
  <r>
    <s v="Id427"/>
    <s v="Taryn L"/>
    <x v="370"/>
    <x v="49"/>
    <s v="No"/>
    <x v="0"/>
    <x v="0"/>
    <x v="0"/>
    <x v="0"/>
    <x v="1"/>
    <x v="2"/>
    <s v="11 Oct 1999"/>
    <x v="425"/>
    <x v="1"/>
    <s v="tier - 1"/>
    <x v="3"/>
    <x v="36"/>
  </r>
  <r>
    <s v="Id428"/>
    <s v="Temima"/>
    <x v="371"/>
    <x v="237"/>
    <s v="No"/>
    <x v="1"/>
    <x v="0"/>
    <x v="3"/>
    <x v="0"/>
    <x v="1"/>
    <x v="2"/>
    <s v="13 Aug 2004"/>
    <x v="426"/>
    <x v="1"/>
    <s v="tier - 1"/>
    <x v="3"/>
    <x v="42"/>
  </r>
  <r>
    <s v="Id429"/>
    <s v="Jennifer"/>
    <x v="372"/>
    <x v="213"/>
    <s v="yes"/>
    <x v="0"/>
    <x v="0"/>
    <x v="3"/>
    <x v="1"/>
    <x v="0"/>
    <x v="1"/>
    <s v="16 Dec 1964"/>
    <x v="427"/>
    <x v="1"/>
    <s v="tier - 1"/>
    <x v="0"/>
    <x v="14"/>
  </r>
  <r>
    <s v="Id430"/>
    <s v="Serena M."/>
    <x v="373"/>
    <x v="307"/>
    <s v="No"/>
    <x v="0"/>
    <x v="0"/>
    <x v="0"/>
    <x v="0"/>
    <x v="1"/>
    <x v="0"/>
    <s v="15 Sep 1974"/>
    <x v="428"/>
    <x v="1"/>
    <s v="tier - 1"/>
    <x v="0"/>
    <x v="21"/>
  </r>
  <r>
    <s v="Id431"/>
    <s v="Victoria M."/>
    <x v="374"/>
    <x v="308"/>
    <s v="No"/>
    <x v="0"/>
    <x v="0"/>
    <x v="1"/>
    <x v="0"/>
    <x v="1"/>
    <x v="0"/>
    <s v="5 Jun 1973"/>
    <x v="429"/>
    <x v="1"/>
    <s v="tier - 2"/>
    <x v="2"/>
    <x v="30"/>
  </r>
  <r>
    <s v="Id432"/>
    <s v="Phoebe"/>
    <x v="375"/>
    <x v="182"/>
    <s v="No"/>
    <x v="0"/>
    <x v="1"/>
    <x v="3"/>
    <x v="1"/>
    <x v="0"/>
    <x v="2"/>
    <s v="29 Dec 2003"/>
    <x v="430"/>
    <x v="1"/>
    <s v="tier - 2"/>
    <x v="1"/>
    <x v="40"/>
  </r>
  <r>
    <s v="Id433"/>
    <s v="Corey"/>
    <x v="376"/>
    <x v="309"/>
    <s v="No"/>
    <x v="0"/>
    <x v="0"/>
    <x v="0"/>
    <x v="0"/>
    <x v="1"/>
    <x v="0"/>
    <s v="4 Jul 1971"/>
    <x v="431"/>
    <x v="1"/>
    <s v="tier - 2"/>
    <x v="1"/>
    <x v="15"/>
  </r>
  <r>
    <s v="Id434"/>
    <s v="Rebecca"/>
    <x v="377"/>
    <x v="310"/>
    <s v="yes"/>
    <x v="0"/>
    <x v="0"/>
    <x v="1"/>
    <x v="0"/>
    <x v="1"/>
    <x v="0"/>
    <s v="23 Aug 1970"/>
    <x v="432"/>
    <x v="1"/>
    <s v="tier - 3"/>
    <x v="1"/>
    <x v="2"/>
  </r>
  <r>
    <s v="Id435"/>
    <s v="Nicholas D"/>
    <x v="304"/>
    <x v="311"/>
    <s v="No"/>
    <x v="0"/>
    <x v="0"/>
    <x v="1"/>
    <x v="0"/>
    <x v="1"/>
    <x v="0"/>
    <s v="14 Jun 1973"/>
    <x v="433"/>
    <x v="1"/>
    <s v="tier - 3"/>
    <x v="1"/>
    <x v="31"/>
  </r>
  <r>
    <s v="Id436"/>
    <s v="Christian"/>
    <x v="378"/>
    <x v="130"/>
    <s v="No"/>
    <x v="0"/>
    <x v="0"/>
    <x v="0"/>
    <x v="0"/>
    <x v="1"/>
    <x v="0"/>
    <s v="8 Jun 1974"/>
    <x v="434"/>
    <x v="1"/>
    <s v="tier - 2"/>
    <x v="3"/>
    <x v="31"/>
  </r>
  <r>
    <s v="Id437"/>
    <s v="Jonathon S."/>
    <x v="97"/>
    <x v="138"/>
    <s v="yes"/>
    <x v="0"/>
    <x v="1"/>
    <x v="3"/>
    <x v="1"/>
    <x v="0"/>
    <x v="2"/>
    <s v="24 Aug 1983"/>
    <x v="435"/>
    <x v="1"/>
    <s v="tier - 2"/>
    <x v="0"/>
    <x v="34"/>
  </r>
  <r>
    <s v="Id438"/>
    <s v="Caroline"/>
    <x v="379"/>
    <x v="312"/>
    <s v="yes"/>
    <x v="0"/>
    <x v="0"/>
    <x v="3"/>
    <x v="0"/>
    <x v="1"/>
    <x v="0"/>
    <s v="3 Nov 1975"/>
    <x v="436"/>
    <x v="1"/>
    <s v="tier - 3"/>
    <x v="2"/>
    <x v="29"/>
  </r>
  <r>
    <s v="Id439"/>
    <s v="Joshua D."/>
    <x v="380"/>
    <x v="313"/>
    <s v="No"/>
    <x v="0"/>
    <x v="0"/>
    <x v="1"/>
    <x v="0"/>
    <x v="1"/>
    <x v="0"/>
    <s v="28 Oct 1973"/>
    <x v="437"/>
    <x v="1"/>
    <s v="tier - 2"/>
    <x v="3"/>
    <x v="31"/>
  </r>
  <r>
    <s v="Id440"/>
    <s v="Nichole"/>
    <x v="362"/>
    <x v="314"/>
    <s v="No"/>
    <x v="0"/>
    <x v="0"/>
    <x v="0"/>
    <x v="1"/>
    <x v="1"/>
    <x v="1"/>
    <s v="8 Oct 1994"/>
    <x v="438"/>
    <x v="1"/>
    <s v="tier - 3"/>
    <x v="2"/>
    <x v="6"/>
  </r>
  <r>
    <s v="Id441"/>
    <s v="Denise M"/>
    <x v="251"/>
    <x v="268"/>
    <s v="yes"/>
    <x v="0"/>
    <x v="1"/>
    <x v="3"/>
    <x v="0"/>
    <x v="1"/>
    <x v="1"/>
    <s v="15 Nov 1969"/>
    <x v="439"/>
    <x v="1"/>
    <s v="tier - 3"/>
    <x v="0"/>
    <x v="17"/>
  </r>
  <r>
    <s v="Id442"/>
    <s v="Peter R."/>
    <x v="381"/>
    <x v="46"/>
    <s v="yes"/>
    <x v="0"/>
    <x v="1"/>
    <x v="3"/>
    <x v="1"/>
    <x v="1"/>
    <x v="2"/>
    <s v="14 Aug 1997"/>
    <x v="440"/>
    <x v="1"/>
    <s v="tier - 3"/>
    <x v="11"/>
    <x v="32"/>
  </r>
  <r>
    <s v="Id443"/>
    <s v="Johnson K"/>
    <x v="382"/>
    <x v="315"/>
    <s v="No"/>
    <x v="0"/>
    <x v="1"/>
    <x v="3"/>
    <x v="1"/>
    <x v="0"/>
    <x v="2"/>
    <s v="23 Dec 2003"/>
    <x v="441"/>
    <x v="1"/>
    <s v="tier - 2"/>
    <x v="3"/>
    <x v="40"/>
  </r>
  <r>
    <s v="Id444"/>
    <s v="Katherine"/>
    <x v="383"/>
    <x v="77"/>
    <s v="yes"/>
    <x v="0"/>
    <x v="0"/>
    <x v="3"/>
    <x v="0"/>
    <x v="1"/>
    <x v="0"/>
    <s v="4 Sep 1975"/>
    <x v="442"/>
    <x v="1"/>
    <s v="tier - 2"/>
    <x v="0"/>
    <x v="29"/>
  </r>
  <r>
    <s v="Id445"/>
    <s v="Lynda"/>
    <x v="26"/>
    <x v="221"/>
    <s v="yes"/>
    <x v="0"/>
    <x v="0"/>
    <x v="1"/>
    <x v="1"/>
    <x v="0"/>
    <x v="0"/>
    <s v="20 Nov 1970"/>
    <x v="443"/>
    <x v="1"/>
    <s v="tier - 2"/>
    <x v="2"/>
    <x v="2"/>
  </r>
  <r>
    <s v="Id446"/>
    <s v="Anthony"/>
    <x v="384"/>
    <x v="69"/>
    <s v="No"/>
    <x v="0"/>
    <x v="1"/>
    <x v="3"/>
    <x v="1"/>
    <x v="1"/>
    <x v="2"/>
    <s v="18 Jul 2003"/>
    <x v="444"/>
    <x v="1"/>
    <s v="tier - 1"/>
    <x v="1"/>
    <x v="40"/>
  </r>
  <r>
    <s v="Id447"/>
    <s v="Linnea C."/>
    <x v="385"/>
    <x v="182"/>
    <s v="No"/>
    <x v="0"/>
    <x v="1"/>
    <x v="3"/>
    <x v="0"/>
    <x v="1"/>
    <x v="2"/>
    <s v="12 Nov 1979"/>
    <x v="445"/>
    <x v="2"/>
    <s v="tier - 2"/>
    <x v="3"/>
    <x v="20"/>
  </r>
  <r>
    <s v="Id448"/>
    <s v="Massimiliano A."/>
    <x v="386"/>
    <x v="10"/>
    <s v="yes"/>
    <x v="0"/>
    <x v="1"/>
    <x v="3"/>
    <x v="0"/>
    <x v="1"/>
    <x v="1"/>
    <s v="28 Dec 1983"/>
    <x v="446"/>
    <x v="2"/>
    <s v="tier - 1"/>
    <x v="9"/>
    <x v="34"/>
  </r>
  <r>
    <s v="Id449"/>
    <s v="James M."/>
    <x v="387"/>
    <x v="144"/>
    <s v="yes"/>
    <x v="0"/>
    <x v="0"/>
    <x v="1"/>
    <x v="0"/>
    <x v="1"/>
    <x v="2"/>
    <s v="26 Aug 1966"/>
    <x v="447"/>
    <x v="2"/>
    <s v="tier - 3"/>
    <x v="7"/>
    <x v="26"/>
  </r>
  <r>
    <s v="Id450"/>
    <s v="Lauren"/>
    <x v="388"/>
    <x v="197"/>
    <s v="No"/>
    <x v="0"/>
    <x v="0"/>
    <x v="0"/>
    <x v="1"/>
    <x v="1"/>
    <x v="2"/>
    <s v="13 Aug 1999"/>
    <x v="448"/>
    <x v="2"/>
    <s v="tier - 2"/>
    <x v="2"/>
    <x v="36"/>
  </r>
  <r>
    <s v="Id451"/>
    <s v="Michele V."/>
    <x v="389"/>
    <x v="316"/>
    <s v="No"/>
    <x v="0"/>
    <x v="0"/>
    <x v="0"/>
    <x v="0"/>
    <x v="1"/>
    <x v="2"/>
    <s v="27 Dec 1982"/>
    <x v="449"/>
    <x v="1"/>
    <s v="tier - 3"/>
    <x v="2"/>
    <x v="38"/>
  </r>
  <r>
    <s v="Id452"/>
    <s v="Xiao"/>
    <x v="358"/>
    <x v="132"/>
    <s v="No"/>
    <x v="0"/>
    <x v="0"/>
    <x v="0"/>
    <x v="0"/>
    <x v="1"/>
    <x v="0"/>
    <s v="16 Jun 1971"/>
    <x v="450"/>
    <x v="1"/>
    <s v="tier - 3"/>
    <x v="0"/>
    <x v="15"/>
  </r>
  <r>
    <s v="Id453"/>
    <s v="Harper L"/>
    <x v="390"/>
    <x v="156"/>
    <s v="No"/>
    <x v="0"/>
    <x v="0"/>
    <x v="0"/>
    <x v="1"/>
    <x v="1"/>
    <x v="0"/>
    <s v="2 Aug 1965"/>
    <x v="451"/>
    <x v="2"/>
    <s v="tier - 1"/>
    <x v="0"/>
    <x v="11"/>
  </r>
  <r>
    <s v="Id454"/>
    <s v="Nick"/>
    <x v="391"/>
    <x v="200"/>
    <s v="No"/>
    <x v="0"/>
    <x v="0"/>
    <x v="0"/>
    <x v="0"/>
    <x v="1"/>
    <x v="1"/>
    <s v="13 Sep 1980"/>
    <x v="452"/>
    <x v="1"/>
    <s v="tier - 2"/>
    <x v="3"/>
    <x v="27"/>
  </r>
  <r>
    <s v="Id455"/>
    <s v="Scott"/>
    <x v="392"/>
    <x v="52"/>
    <s v="yes"/>
    <x v="0"/>
    <x v="0"/>
    <x v="0"/>
    <x v="0"/>
    <x v="2"/>
    <x v="2"/>
    <s v="5 Aug 2001"/>
    <x v="453"/>
    <x v="2"/>
    <s v="tier - 1"/>
    <x v="3"/>
    <x v="47"/>
  </r>
  <r>
    <s v="Id456"/>
    <s v="Wilson"/>
    <x v="393"/>
    <x v="173"/>
    <s v="No"/>
    <x v="0"/>
    <x v="0"/>
    <x v="0"/>
    <x v="1"/>
    <x v="1"/>
    <x v="2"/>
    <s v="21 Oct 1989"/>
    <x v="454"/>
    <x v="2"/>
    <s v="tier - 1"/>
    <x v="1"/>
    <x v="4"/>
  </r>
  <r>
    <s v="Id457"/>
    <s v="Lee"/>
    <x v="394"/>
    <x v="317"/>
    <s v="yes"/>
    <x v="0"/>
    <x v="0"/>
    <x v="3"/>
    <x v="0"/>
    <x v="1"/>
    <x v="0"/>
    <s v="13 Dec 1975"/>
    <x v="455"/>
    <x v="2"/>
    <s v="tier - 3"/>
    <x v="0"/>
    <x v="29"/>
  </r>
  <r>
    <s v="Id458"/>
    <s v="Shizhong"/>
    <x v="395"/>
    <x v="123"/>
    <s v="No"/>
    <x v="0"/>
    <x v="1"/>
    <x v="3"/>
    <x v="0"/>
    <x v="2"/>
    <x v="1"/>
    <s v="29 Sep 2003"/>
    <x v="456"/>
    <x v="1"/>
    <s v="tier - 1"/>
    <x v="3"/>
    <x v="40"/>
  </r>
  <r>
    <s v="Id459"/>
    <s v="Marie-Claire"/>
    <x v="278"/>
    <x v="67"/>
    <s v="No"/>
    <x v="0"/>
    <x v="1"/>
    <x v="3"/>
    <x v="0"/>
    <x v="1"/>
    <x v="2"/>
    <s v="13 Aug 1979"/>
    <x v="457"/>
    <x v="2"/>
    <s v="tier - 1"/>
    <x v="1"/>
    <x v="20"/>
  </r>
  <r>
    <s v="Id460"/>
    <s v="Todd J."/>
    <x v="396"/>
    <x v="318"/>
    <s v="yes"/>
    <x v="0"/>
    <x v="1"/>
    <x v="3"/>
    <x v="1"/>
    <x v="0"/>
    <x v="0"/>
    <s v="4 Aug 1963"/>
    <x v="458"/>
    <x v="2"/>
    <s v="tier - 1"/>
    <x v="3"/>
    <x v="8"/>
  </r>
  <r>
    <s v="Id461"/>
    <s v="Carolyn"/>
    <x v="295"/>
    <x v="107"/>
    <s v="No"/>
    <x v="0"/>
    <x v="1"/>
    <x v="3"/>
    <x v="0"/>
    <x v="1"/>
    <x v="2"/>
    <s v="17 Sep 1979"/>
    <x v="459"/>
    <x v="2"/>
    <s v="tier - 2"/>
    <x v="1"/>
    <x v="20"/>
  </r>
  <r>
    <s v="Id462"/>
    <s v="Lindsey"/>
    <x v="397"/>
    <x v="319"/>
    <s v="No"/>
    <x v="0"/>
    <x v="1"/>
    <x v="3"/>
    <x v="0"/>
    <x v="1"/>
    <x v="2"/>
    <s v="22 Sep 1979"/>
    <x v="460"/>
    <x v="2"/>
    <s v="tier - 1"/>
    <x v="2"/>
    <x v="20"/>
  </r>
  <r>
    <s v="Id463"/>
    <s v="Marissa D"/>
    <x v="351"/>
    <x v="320"/>
    <s v="yes"/>
    <x v="0"/>
    <x v="0"/>
    <x v="0"/>
    <x v="0"/>
    <x v="1"/>
    <x v="2"/>
    <s v="20 Jul 1976"/>
    <x v="461"/>
    <x v="2"/>
    <s v="tier - 1"/>
    <x v="1"/>
    <x v="18"/>
  </r>
  <r>
    <s v="Id464"/>
    <s v="Jean Luc"/>
    <x v="398"/>
    <x v="223"/>
    <s v="No"/>
    <x v="0"/>
    <x v="0"/>
    <x v="0"/>
    <x v="1"/>
    <x v="0"/>
    <x v="0"/>
    <s v="25 Nov 1962"/>
    <x v="462"/>
    <x v="1"/>
    <s v="tier - 2"/>
    <x v="1"/>
    <x v="5"/>
  </r>
  <r>
    <s v="Id465"/>
    <s v="Danielle"/>
    <x v="399"/>
    <x v="148"/>
    <s v="yes"/>
    <x v="0"/>
    <x v="1"/>
    <x v="3"/>
    <x v="0"/>
    <x v="1"/>
    <x v="1"/>
    <s v="6 Dec 1983"/>
    <x v="463"/>
    <x v="2"/>
    <s v="tier - 3"/>
    <x v="2"/>
    <x v="34"/>
  </r>
  <r>
    <s v="Id466"/>
    <s v="Jim"/>
    <x v="400"/>
    <x v="321"/>
    <s v="No"/>
    <x v="0"/>
    <x v="0"/>
    <x v="0"/>
    <x v="1"/>
    <x v="1"/>
    <x v="2"/>
    <s v="18 Jun 1999"/>
    <x v="464"/>
    <x v="1"/>
    <s v="tier - 3"/>
    <x v="1"/>
    <x v="36"/>
  </r>
  <r>
    <s v="Id467"/>
    <s v="Matthew T"/>
    <x v="389"/>
    <x v="259"/>
    <s v="No"/>
    <x v="0"/>
    <x v="0"/>
    <x v="0"/>
    <x v="0"/>
    <x v="1"/>
    <x v="1"/>
    <s v="2 Nov 1990"/>
    <x v="465"/>
    <x v="1"/>
    <s v="tier - 2"/>
    <x v="1"/>
    <x v="43"/>
  </r>
  <r>
    <s v="Id468"/>
    <s v="Rachel L."/>
    <x v="401"/>
    <x v="165"/>
    <s v="No"/>
    <x v="0"/>
    <x v="0"/>
    <x v="0"/>
    <x v="0"/>
    <x v="1"/>
    <x v="2"/>
    <s v="29 Sep 1980"/>
    <x v="466"/>
    <x v="1"/>
    <s v="tier - 1"/>
    <x v="1"/>
    <x v="27"/>
  </r>
  <r>
    <s v="Id469"/>
    <s v="Corina"/>
    <x v="402"/>
    <x v="233"/>
    <s v="No"/>
    <x v="1"/>
    <x v="0"/>
    <x v="3"/>
    <x v="1"/>
    <x v="0"/>
    <x v="2"/>
    <s v="22 Aug 2004"/>
    <x v="467"/>
    <x v="2"/>
    <s v="tier - 1"/>
    <x v="2"/>
    <x v="42"/>
  </r>
  <r>
    <s v="Id470"/>
    <s v="Guannan"/>
    <x v="403"/>
    <x v="233"/>
    <s v="No"/>
    <x v="0"/>
    <x v="0"/>
    <x v="0"/>
    <x v="0"/>
    <x v="1"/>
    <x v="2"/>
    <s v="25 Dec 1980"/>
    <x v="468"/>
    <x v="2"/>
    <s v="tier - 3"/>
    <x v="9"/>
    <x v="27"/>
  </r>
  <r>
    <s v="Id471"/>
    <s v="Don"/>
    <x v="404"/>
    <x v="322"/>
    <s v="No"/>
    <x v="0"/>
    <x v="0"/>
    <x v="0"/>
    <x v="1"/>
    <x v="1"/>
    <x v="0"/>
    <s v="5 Sep 1974"/>
    <x v="469"/>
    <x v="2"/>
    <s v="tier - 2"/>
    <x v="3"/>
    <x v="21"/>
  </r>
  <r>
    <s v="Id472"/>
    <s v="Chris"/>
    <x v="347"/>
    <x v="323"/>
    <s v="No"/>
    <x v="0"/>
    <x v="0"/>
    <x v="0"/>
    <x v="0"/>
    <x v="1"/>
    <x v="0"/>
    <s v="5 Oct 1974"/>
    <x v="470"/>
    <x v="2"/>
    <s v="tier - 2"/>
    <x v="0"/>
    <x v="21"/>
  </r>
  <r>
    <s v="Id473"/>
    <s v="Gavin V."/>
    <x v="405"/>
    <x v="188"/>
    <s v="yes"/>
    <x v="0"/>
    <x v="1"/>
    <x v="3"/>
    <x v="0"/>
    <x v="1"/>
    <x v="2"/>
    <s v="26 Aug 1969"/>
    <x v="471"/>
    <x v="2"/>
    <s v="tier - 1"/>
    <x v="0"/>
    <x v="17"/>
  </r>
  <r>
    <s v="Id474"/>
    <s v="David"/>
    <x v="192"/>
    <x v="100"/>
    <s v="No"/>
    <x v="0"/>
    <x v="0"/>
    <x v="0"/>
    <x v="0"/>
    <x v="1"/>
    <x v="1"/>
    <s v="13 Nov 1977"/>
    <x v="472"/>
    <x v="2"/>
    <s v="tier - 3"/>
    <x v="1"/>
    <x v="1"/>
  </r>
  <r>
    <s v="Id475"/>
    <s v="Jatin"/>
    <x v="406"/>
    <x v="324"/>
    <s v="yes"/>
    <x v="0"/>
    <x v="1"/>
    <x v="3"/>
    <x v="0"/>
    <x v="1"/>
    <x v="2"/>
    <s v="18 Jul 1983"/>
    <x v="473"/>
    <x v="2"/>
    <s v="tier - 2"/>
    <x v="3"/>
    <x v="34"/>
  </r>
  <r>
    <s v="Id476"/>
    <s v="J P. II"/>
    <x v="407"/>
    <x v="325"/>
    <s v="yes"/>
    <x v="0"/>
    <x v="0"/>
    <x v="3"/>
    <x v="1"/>
    <x v="0"/>
    <x v="2"/>
    <s v="4 Nov 1964"/>
    <x v="474"/>
    <x v="1"/>
    <s v="tier - 3"/>
    <x v="1"/>
    <x v="14"/>
  </r>
  <r>
    <s v="Id477"/>
    <s v="Angela M."/>
    <x v="408"/>
    <x v="15"/>
    <s v="yes"/>
    <x v="0"/>
    <x v="0"/>
    <x v="3"/>
    <x v="1"/>
    <x v="0"/>
    <x v="0"/>
    <s v="4 Dec 1975"/>
    <x v="475"/>
    <x v="1"/>
    <s v="tier - 1"/>
    <x v="2"/>
    <x v="29"/>
  </r>
  <r>
    <s v="Id478"/>
    <s v="Blake K."/>
    <x v="409"/>
    <x v="118"/>
    <s v="yes"/>
    <x v="0"/>
    <x v="0"/>
    <x v="0"/>
    <x v="1"/>
    <x v="0"/>
    <x v="0"/>
    <s v="22 Sep 1967"/>
    <x v="476"/>
    <x v="1"/>
    <s v="tier - 3"/>
    <x v="0"/>
    <x v="24"/>
  </r>
  <r>
    <s v="Id479"/>
    <s v="Brian T."/>
    <x v="410"/>
    <x v="16"/>
    <s v="yes"/>
    <x v="0"/>
    <x v="0"/>
    <x v="3"/>
    <x v="0"/>
    <x v="1"/>
    <x v="0"/>
    <s v="4 Aug 1986"/>
    <x v="477"/>
    <x v="1"/>
    <s v="tier - 3"/>
    <x v="6"/>
    <x v="28"/>
  </r>
  <r>
    <s v="Id480"/>
    <s v="Damon"/>
    <x v="411"/>
    <x v="195"/>
    <s v="No"/>
    <x v="0"/>
    <x v="0"/>
    <x v="3"/>
    <x v="0"/>
    <x v="1"/>
    <x v="1"/>
    <s v="12 Sep 1992"/>
    <x v="478"/>
    <x v="2"/>
    <s v="tier - 1"/>
    <x v="1"/>
    <x v="35"/>
  </r>
  <r>
    <s v="Id481"/>
    <s v="Jeffrey"/>
    <x v="412"/>
    <x v="142"/>
    <s v="No"/>
    <x v="0"/>
    <x v="0"/>
    <x v="0"/>
    <x v="1"/>
    <x v="0"/>
    <x v="0"/>
    <s v="9 Aug 1965"/>
    <x v="479"/>
    <x v="2"/>
    <s v="tier - 2"/>
    <x v="9"/>
    <x v="11"/>
  </r>
  <r>
    <s v="Id482"/>
    <s v="Malcolm J."/>
    <x v="413"/>
    <x v="230"/>
    <s v="yes"/>
    <x v="0"/>
    <x v="0"/>
    <x v="0"/>
    <x v="1"/>
    <x v="0"/>
    <x v="0"/>
    <s v="28 Dec 1967"/>
    <x v="480"/>
    <x v="1"/>
    <s v="tier - 3"/>
    <x v="3"/>
    <x v="24"/>
  </r>
  <r>
    <s v="Id483"/>
    <s v="Margaret B."/>
    <x v="414"/>
    <x v="326"/>
    <s v="yes"/>
    <x v="0"/>
    <x v="0"/>
    <x v="1"/>
    <x v="1"/>
    <x v="0"/>
    <x v="2"/>
    <s v="21 Jul 1966"/>
    <x v="481"/>
    <x v="2"/>
    <s v="tier - 2"/>
    <x v="1"/>
    <x v="26"/>
  </r>
  <r>
    <s v="Id484"/>
    <s v="Helen"/>
    <x v="9"/>
    <x v="219"/>
    <s v="yes"/>
    <x v="0"/>
    <x v="1"/>
    <x v="3"/>
    <x v="1"/>
    <x v="0"/>
    <x v="2"/>
    <s v="12 Oct 1969"/>
    <x v="482"/>
    <x v="1"/>
    <s v="tier - 2"/>
    <x v="0"/>
    <x v="17"/>
  </r>
  <r>
    <s v="Id485"/>
    <s v="Matthew"/>
    <x v="415"/>
    <x v="327"/>
    <s v="No"/>
    <x v="0"/>
    <x v="0"/>
    <x v="0"/>
    <x v="1"/>
    <x v="0"/>
    <x v="0"/>
    <s v="2 Oct 1962"/>
    <x v="483"/>
    <x v="1"/>
    <s v="tier - 1"/>
    <x v="1"/>
    <x v="5"/>
  </r>
  <r>
    <s v="Id486"/>
    <s v="Jeff"/>
    <x v="356"/>
    <x v="123"/>
    <s v="yes"/>
    <x v="0"/>
    <x v="0"/>
    <x v="0"/>
    <x v="1"/>
    <x v="1"/>
    <x v="1"/>
    <s v="28 Jul 1985"/>
    <x v="484"/>
    <x v="2"/>
    <s v="tier - 2"/>
    <x v="3"/>
    <x v="19"/>
  </r>
  <r>
    <s v="Id487"/>
    <s v="Tara R"/>
    <x v="416"/>
    <x v="13"/>
    <s v="No"/>
    <x v="0"/>
    <x v="0"/>
    <x v="0"/>
    <x v="1"/>
    <x v="0"/>
    <x v="0"/>
    <s v="5 Jul 1962"/>
    <x v="485"/>
    <x v="2"/>
    <s v="tier - 2"/>
    <x v="12"/>
    <x v="5"/>
  </r>
  <r>
    <s v="Id488"/>
    <s v="Kristin"/>
    <x v="417"/>
    <x v="197"/>
    <s v="yes"/>
    <x v="0"/>
    <x v="0"/>
    <x v="0"/>
    <x v="0"/>
    <x v="1"/>
    <x v="2"/>
    <s v="12 Sep 1985"/>
    <x v="486"/>
    <x v="2"/>
    <s v="tier - 1"/>
    <x v="2"/>
    <x v="19"/>
  </r>
  <r>
    <s v="Id489"/>
    <s v="Timothy"/>
    <x v="366"/>
    <x v="328"/>
    <s v="No"/>
    <x v="0"/>
    <x v="1"/>
    <x v="3"/>
    <x v="1"/>
    <x v="1"/>
    <x v="2"/>
    <s v="24 Sep 1993"/>
    <x v="487"/>
    <x v="2"/>
    <s v="tier - 3"/>
    <x v="4"/>
    <x v="22"/>
  </r>
  <r>
    <s v="Id490"/>
    <s v="Scott"/>
    <x v="418"/>
    <x v="45"/>
    <s v="yes"/>
    <x v="0"/>
    <x v="0"/>
    <x v="1"/>
    <x v="1"/>
    <x v="0"/>
    <x v="2"/>
    <s v="5 Aug 1966"/>
    <x v="488"/>
    <x v="1"/>
    <s v="tier - 3"/>
    <x v="1"/>
    <x v="26"/>
  </r>
  <r>
    <s v="Id491"/>
    <s v="Carly E"/>
    <x v="410"/>
    <x v="120"/>
    <s v="No"/>
    <x v="0"/>
    <x v="0"/>
    <x v="3"/>
    <x v="0"/>
    <x v="1"/>
    <x v="2"/>
    <s v="2 Oct 1987"/>
    <x v="489"/>
    <x v="1"/>
    <s v="tier - 3"/>
    <x v="1"/>
    <x v="39"/>
  </r>
  <r>
    <s v="Id492"/>
    <s v="Lisa"/>
    <x v="419"/>
    <x v="326"/>
    <s v="No"/>
    <x v="0"/>
    <x v="0"/>
    <x v="0"/>
    <x v="1"/>
    <x v="1"/>
    <x v="2"/>
    <s v="22 Jun 1994"/>
    <x v="490"/>
    <x v="1"/>
    <s v="tier - 1"/>
    <x v="3"/>
    <x v="6"/>
  </r>
  <r>
    <s v="Id493"/>
    <s v="Stacey"/>
    <x v="420"/>
    <x v="110"/>
    <s v="No"/>
    <x v="0"/>
    <x v="0"/>
    <x v="0"/>
    <x v="0"/>
    <x v="1"/>
    <x v="0"/>
    <s v="16 Jul 2002"/>
    <x v="491"/>
    <x v="2"/>
    <s v="tier - 3"/>
    <x v="3"/>
    <x v="44"/>
  </r>
  <r>
    <s v="Id494"/>
    <s v="Louis"/>
    <x v="421"/>
    <x v="329"/>
    <s v="yes"/>
    <x v="0"/>
    <x v="1"/>
    <x v="3"/>
    <x v="0"/>
    <x v="1"/>
    <x v="2"/>
    <s v="27 Oct 1983"/>
    <x v="492"/>
    <x v="1"/>
    <s v="tier - 1"/>
    <x v="4"/>
    <x v="34"/>
  </r>
  <r>
    <s v="Id495"/>
    <s v="Brian R."/>
    <x v="422"/>
    <x v="229"/>
    <s v="yes"/>
    <x v="0"/>
    <x v="0"/>
    <x v="3"/>
    <x v="0"/>
    <x v="1"/>
    <x v="1"/>
    <s v="24 Jul 1988"/>
    <x v="493"/>
    <x v="1"/>
    <s v="tier - 1"/>
    <x v="1"/>
    <x v="25"/>
  </r>
  <r>
    <s v="Id496"/>
    <s v="Jessica"/>
    <x v="423"/>
    <x v="244"/>
    <s v="yes"/>
    <x v="0"/>
    <x v="0"/>
    <x v="1"/>
    <x v="1"/>
    <x v="0"/>
    <x v="2"/>
    <s v="5 Aug 1966"/>
    <x v="494"/>
    <x v="0"/>
    <s v="tier - 3"/>
    <x v="12"/>
    <x v="26"/>
  </r>
  <r>
    <s v="Id497"/>
    <s v="Dawn M."/>
    <x v="424"/>
    <x v="330"/>
    <s v="No"/>
    <x v="0"/>
    <x v="0"/>
    <x v="0"/>
    <x v="0"/>
    <x v="1"/>
    <x v="1"/>
    <s v="16 Oct 1980"/>
    <x v="495"/>
    <x v="0"/>
    <s v="tier - 2"/>
    <x v="2"/>
    <x v="27"/>
  </r>
  <r>
    <s v="Id498"/>
    <s v="  Chris"/>
    <x v="425"/>
    <x v="200"/>
    <s v="yes"/>
    <x v="0"/>
    <x v="1"/>
    <x v="3"/>
    <x v="0"/>
    <x v="1"/>
    <x v="1"/>
    <s v="1 Oct 1997"/>
    <x v="496"/>
    <x v="0"/>
    <s v="tier - 3"/>
    <x v="3"/>
    <x v="32"/>
  </r>
  <r>
    <s v="Id499"/>
    <s v="Karen"/>
    <x v="426"/>
    <x v="331"/>
    <s v="No"/>
    <x v="0"/>
    <x v="1"/>
    <x v="3"/>
    <x v="0"/>
    <x v="1"/>
    <x v="1"/>
    <s v="9 Oct 1979"/>
    <x v="497"/>
    <x v="0"/>
    <s v="tier - 1"/>
    <x v="2"/>
    <x v="20"/>
  </r>
  <r>
    <s v="Id500"/>
    <s v="Jessica"/>
    <x v="383"/>
    <x v="332"/>
    <s v="No"/>
    <x v="0"/>
    <x v="0"/>
    <x v="1"/>
    <x v="1"/>
    <x v="1"/>
    <x v="2"/>
    <s v="22 Jun 1972"/>
    <x v="498"/>
    <x v="0"/>
    <s v="tier - 3"/>
    <x v="0"/>
    <x v="30"/>
  </r>
  <r>
    <s v="Id501"/>
    <s v="Mathieu"/>
    <x v="427"/>
    <x v="112"/>
    <s v="No"/>
    <x v="0"/>
    <x v="0"/>
    <x v="0"/>
    <x v="0"/>
    <x v="1"/>
    <x v="2"/>
    <s v="16 Aug 1990"/>
    <x v="499"/>
    <x v="0"/>
    <s v="tier - 2"/>
    <x v="0"/>
    <x v="43"/>
  </r>
  <r>
    <s v="Id502"/>
    <s v="Kam S."/>
    <x v="428"/>
    <x v="140"/>
    <s v="No"/>
    <x v="0"/>
    <x v="0"/>
    <x v="0"/>
    <x v="1"/>
    <x v="0"/>
    <x v="2"/>
    <s v="3 Aug 1994"/>
    <x v="500"/>
    <x v="0"/>
    <s v="tier - 2"/>
    <x v="1"/>
    <x v="6"/>
  </r>
  <r>
    <s v="Id503"/>
    <s v="Valerie A"/>
    <x v="429"/>
    <x v="181"/>
    <s v="No"/>
    <x v="0"/>
    <x v="0"/>
    <x v="0"/>
    <x v="0"/>
    <x v="1"/>
    <x v="0"/>
    <s v="3 Sep 1978"/>
    <x v="501"/>
    <x v="0"/>
    <s v="tier - 1"/>
    <x v="2"/>
    <x v="9"/>
  </r>
  <r>
    <s v="Id504"/>
    <s v="Freya R"/>
    <x v="430"/>
    <x v="333"/>
    <s v="yes"/>
    <x v="0"/>
    <x v="1"/>
    <x v="3"/>
    <x v="1"/>
    <x v="0"/>
    <x v="0"/>
    <s v="1 Jul 1963"/>
    <x v="502"/>
    <x v="0"/>
    <s v="tier - 3"/>
    <x v="1"/>
    <x v="8"/>
  </r>
  <r>
    <s v="Id505"/>
    <s v="Jennifer"/>
    <x v="350"/>
    <x v="189"/>
    <s v="yes"/>
    <x v="0"/>
    <x v="0"/>
    <x v="0"/>
    <x v="0"/>
    <x v="1"/>
    <x v="2"/>
    <s v="27 Sep 1985"/>
    <x v="503"/>
    <x v="0"/>
    <s v="tier - 1"/>
    <x v="0"/>
    <x v="19"/>
  </r>
  <r>
    <s v="Id506"/>
    <s v="Kara"/>
    <x v="431"/>
    <x v="6"/>
    <s v="No"/>
    <x v="0"/>
    <x v="0"/>
    <x v="3"/>
    <x v="0"/>
    <x v="1"/>
    <x v="1"/>
    <s v="11 Aug 1992"/>
    <x v="504"/>
    <x v="0"/>
    <s v="tier - 2"/>
    <x v="0"/>
    <x v="35"/>
  </r>
  <r>
    <s v="Id507"/>
    <s v="Bradley A."/>
    <x v="432"/>
    <x v="280"/>
    <s v="No"/>
    <x v="0"/>
    <x v="0"/>
    <x v="0"/>
    <x v="0"/>
    <x v="1"/>
    <x v="2"/>
    <s v="10 Nov 1980"/>
    <x v="505"/>
    <x v="0"/>
    <s v="tier - 1"/>
    <x v="0"/>
    <x v="27"/>
  </r>
  <r>
    <s v="Id508"/>
    <s v="Brendan"/>
    <x v="433"/>
    <x v="334"/>
    <s v="No"/>
    <x v="0"/>
    <x v="0"/>
    <x v="3"/>
    <x v="1"/>
    <x v="0"/>
    <x v="1"/>
    <s v="29 Nov 1987"/>
    <x v="506"/>
    <x v="0"/>
    <s v="tier - 3"/>
    <x v="9"/>
    <x v="39"/>
  </r>
  <r>
    <s v="Id509"/>
    <s v="Amber R"/>
    <x v="434"/>
    <x v="335"/>
    <s v="No"/>
    <x v="0"/>
    <x v="0"/>
    <x v="0"/>
    <x v="0"/>
    <x v="1"/>
    <x v="2"/>
    <s v="10 Dec 1982"/>
    <x v="507"/>
    <x v="0"/>
    <s v="tier - 1"/>
    <x v="0"/>
    <x v="38"/>
  </r>
  <r>
    <s v="Id510"/>
    <s v="Sean K"/>
    <x v="408"/>
    <x v="270"/>
    <s v="No"/>
    <x v="0"/>
    <x v="1"/>
    <x v="3"/>
    <x v="1"/>
    <x v="0"/>
    <x v="2"/>
    <s v="15 Sep 1993"/>
    <x v="508"/>
    <x v="0"/>
    <s v="tier - 3"/>
    <x v="1"/>
    <x v="22"/>
  </r>
  <r>
    <s v="Id511"/>
    <s v="Rick"/>
    <x v="347"/>
    <x v="336"/>
    <s v="No"/>
    <x v="0"/>
    <x v="0"/>
    <x v="3"/>
    <x v="0"/>
    <x v="1"/>
    <x v="1"/>
    <s v="29 Jun 1987"/>
    <x v="509"/>
    <x v="0"/>
    <s v="tier - 3"/>
    <x v="0"/>
    <x v="39"/>
  </r>
  <r>
    <s v="Id512"/>
    <s v="Matthew"/>
    <x v="326"/>
    <x v="224"/>
    <s v="No"/>
    <x v="0"/>
    <x v="0"/>
    <x v="0"/>
    <x v="0"/>
    <x v="1"/>
    <x v="2"/>
    <s v="13 Aug 1991"/>
    <x v="510"/>
    <x v="0"/>
    <s v="tier - 3"/>
    <x v="0"/>
    <x v="3"/>
  </r>
  <r>
    <s v="Id513"/>
    <s v="Brady"/>
    <x v="218"/>
    <x v="171"/>
    <s v="yes"/>
    <x v="0"/>
    <x v="0"/>
    <x v="1"/>
    <x v="1"/>
    <x v="0"/>
    <x v="2"/>
    <s v="11 Nov 1966"/>
    <x v="511"/>
    <x v="0"/>
    <s v="tier - 1"/>
    <x v="1"/>
    <x v="26"/>
  </r>
  <r>
    <s v="Id514"/>
    <s v="Kameko"/>
    <x v="435"/>
    <x v="222"/>
    <s v="yes"/>
    <x v="0"/>
    <x v="0"/>
    <x v="0"/>
    <x v="1"/>
    <x v="0"/>
    <x v="0"/>
    <s v="7 Jul 1967"/>
    <x v="512"/>
    <x v="0"/>
    <s v="tier - 1"/>
    <x v="1"/>
    <x v="24"/>
  </r>
  <r>
    <s v="Id515"/>
    <s v="Jeremy A"/>
    <x v="71"/>
    <x v="315"/>
    <s v="yes"/>
    <x v="0"/>
    <x v="0"/>
    <x v="0"/>
    <x v="1"/>
    <x v="0"/>
    <x v="2"/>
    <s v="27 Dec 1985"/>
    <x v="513"/>
    <x v="0"/>
    <s v="tier - 3"/>
    <x v="0"/>
    <x v="19"/>
  </r>
  <r>
    <s v="Id516"/>
    <s v="Daniel"/>
    <x v="436"/>
    <x v="95"/>
    <s v="No"/>
    <x v="0"/>
    <x v="0"/>
    <x v="0"/>
    <x v="0"/>
    <x v="1"/>
    <x v="2"/>
    <s v="1 Sep 1991"/>
    <x v="514"/>
    <x v="0"/>
    <s v="tier - 3"/>
    <x v="3"/>
    <x v="3"/>
  </r>
  <r>
    <s v="Id517"/>
    <s v="Amanda"/>
    <x v="437"/>
    <x v="337"/>
    <s v="No"/>
    <x v="0"/>
    <x v="1"/>
    <x v="3"/>
    <x v="1"/>
    <x v="0"/>
    <x v="2"/>
    <s v="29 Jul 1979"/>
    <x v="515"/>
    <x v="0"/>
    <s v="tier - 1"/>
    <x v="2"/>
    <x v="20"/>
  </r>
  <r>
    <s v="Id518"/>
    <s v="Karen"/>
    <x v="438"/>
    <x v="338"/>
    <s v="No"/>
    <x v="0"/>
    <x v="1"/>
    <x v="3"/>
    <x v="0"/>
    <x v="1"/>
    <x v="2"/>
    <s v="23 Sep 1993"/>
    <x v="516"/>
    <x v="0"/>
    <s v="tier - 2"/>
    <x v="0"/>
    <x v="22"/>
  </r>
  <r>
    <s v="Id519"/>
    <s v="Gregory"/>
    <x v="346"/>
    <x v="208"/>
    <s v="No"/>
    <x v="0"/>
    <x v="0"/>
    <x v="0"/>
    <x v="0"/>
    <x v="1"/>
    <x v="1"/>
    <s v="28 Jun 1989"/>
    <x v="517"/>
    <x v="0"/>
    <s v="tier - 3"/>
    <x v="3"/>
    <x v="4"/>
  </r>
  <r>
    <s v="Id520"/>
    <s v="Sabine"/>
    <x v="439"/>
    <x v="339"/>
    <s v="yes"/>
    <x v="0"/>
    <x v="1"/>
    <x v="3"/>
    <x v="0"/>
    <x v="2"/>
    <x v="2"/>
    <s v="27 Dec 1983"/>
    <x v="518"/>
    <x v="0"/>
    <s v="tier - 3"/>
    <x v="3"/>
    <x v="34"/>
  </r>
  <r>
    <s v="Id521"/>
    <s v="Joseph"/>
    <x v="367"/>
    <x v="340"/>
    <s v="yes"/>
    <x v="0"/>
    <x v="0"/>
    <x v="3"/>
    <x v="0"/>
    <x v="1"/>
    <x v="2"/>
    <s v="22 Oct 1988"/>
    <x v="519"/>
    <x v="0"/>
    <s v="tier - 3"/>
    <x v="0"/>
    <x v="25"/>
  </r>
  <r>
    <s v="Id522"/>
    <s v="Adam"/>
    <x v="440"/>
    <x v="341"/>
    <s v="No"/>
    <x v="0"/>
    <x v="0"/>
    <x v="3"/>
    <x v="1"/>
    <x v="0"/>
    <x v="1"/>
    <s v="10 Nov 1992"/>
    <x v="520"/>
    <x v="0"/>
    <s v="tier - 1"/>
    <x v="0"/>
    <x v="35"/>
  </r>
  <r>
    <s v="Id523"/>
    <s v="Karolyn A"/>
    <x v="368"/>
    <x v="332"/>
    <s v="No"/>
    <x v="0"/>
    <x v="0"/>
    <x v="3"/>
    <x v="1"/>
    <x v="1"/>
    <x v="2"/>
    <s v="28 Aug 1998"/>
    <x v="521"/>
    <x v="0"/>
    <s v="tier - 3"/>
    <x v="3"/>
    <x v="45"/>
  </r>
  <r>
    <s v="Id524"/>
    <s v="Anita L."/>
    <x v="441"/>
    <x v="342"/>
    <s v="yes"/>
    <x v="0"/>
    <x v="1"/>
    <x v="3"/>
    <x v="1"/>
    <x v="0"/>
    <x v="0"/>
    <s v="23 Oct 1963"/>
    <x v="522"/>
    <x v="0"/>
    <s v="tier - 1"/>
    <x v="12"/>
    <x v="8"/>
  </r>
  <r>
    <s v="Id525"/>
    <s v="Laura E."/>
    <x v="442"/>
    <x v="107"/>
    <s v="yes"/>
    <x v="0"/>
    <x v="1"/>
    <x v="3"/>
    <x v="1"/>
    <x v="0"/>
    <x v="2"/>
    <s v="10 Aug 1969"/>
    <x v="523"/>
    <x v="0"/>
    <s v="tier - 3"/>
    <x v="1"/>
    <x v="17"/>
  </r>
  <r>
    <s v="Id526"/>
    <s v="Sarah"/>
    <x v="443"/>
    <x v="251"/>
    <s v="yes"/>
    <x v="0"/>
    <x v="0"/>
    <x v="3"/>
    <x v="1"/>
    <x v="0"/>
    <x v="2"/>
    <s v="18 Sep 1995"/>
    <x v="524"/>
    <x v="0"/>
    <s v="tier - 2"/>
    <x v="2"/>
    <x v="41"/>
  </r>
  <r>
    <s v="Id527"/>
    <s v="Ashley E"/>
    <x v="444"/>
    <x v="343"/>
    <s v="yes"/>
    <x v="0"/>
    <x v="1"/>
    <x v="3"/>
    <x v="1"/>
    <x v="0"/>
    <x v="0"/>
    <s v="21 Dec 1963"/>
    <x v="525"/>
    <x v="0"/>
    <s v="tier - 1"/>
    <x v="12"/>
    <x v="8"/>
  </r>
  <r>
    <s v="Id528"/>
    <s v="Lindsey"/>
    <x v="445"/>
    <x v="145"/>
    <s v="No"/>
    <x v="0"/>
    <x v="1"/>
    <x v="3"/>
    <x v="1"/>
    <x v="1"/>
    <x v="2"/>
    <s v="10 Jul 2003"/>
    <x v="526"/>
    <x v="0"/>
    <s v="tier - 3"/>
    <x v="1"/>
    <x v="40"/>
  </r>
  <r>
    <s v="Id529"/>
    <s v="Alan"/>
    <x v="446"/>
    <x v="344"/>
    <s v="No"/>
    <x v="0"/>
    <x v="0"/>
    <x v="0"/>
    <x v="1"/>
    <x v="0"/>
    <x v="0"/>
    <s v="23 Dec 1962"/>
    <x v="527"/>
    <x v="0"/>
    <s v="tier - 1"/>
    <x v="8"/>
    <x v="5"/>
  </r>
  <r>
    <s v="Id530"/>
    <s v="Dan R."/>
    <x v="320"/>
    <x v="231"/>
    <s v="No"/>
    <x v="0"/>
    <x v="1"/>
    <x v="3"/>
    <x v="1"/>
    <x v="0"/>
    <x v="1"/>
    <s v="29 Oct 1979"/>
    <x v="528"/>
    <x v="0"/>
    <s v="tier - 2"/>
    <x v="0"/>
    <x v="20"/>
  </r>
  <r>
    <s v="Id531"/>
    <s v="Katie"/>
    <x v="217"/>
    <x v="212"/>
    <s v="yes"/>
    <x v="0"/>
    <x v="0"/>
    <x v="3"/>
    <x v="1"/>
    <x v="0"/>
    <x v="2"/>
    <s v="27 Nov 1995"/>
    <x v="529"/>
    <x v="0"/>
    <s v="tier - 1"/>
    <x v="1"/>
    <x v="41"/>
  </r>
  <r>
    <s v="Id532"/>
    <s v="Eric"/>
    <x v="447"/>
    <x v="345"/>
    <s v="No"/>
    <x v="0"/>
    <x v="1"/>
    <x v="3"/>
    <x v="0"/>
    <x v="1"/>
    <x v="1"/>
    <s v="26 Nov 1979"/>
    <x v="530"/>
    <x v="0"/>
    <s v="tier - 1"/>
    <x v="0"/>
    <x v="20"/>
  </r>
  <r>
    <s v="Id533"/>
    <s v="Cathryn"/>
    <x v="351"/>
    <x v="39"/>
    <s v="No"/>
    <x v="0"/>
    <x v="0"/>
    <x v="3"/>
    <x v="0"/>
    <x v="1"/>
    <x v="2"/>
    <s v="13 Dec 1992"/>
    <x v="531"/>
    <x v="0"/>
    <s v="tier - 2"/>
    <x v="1"/>
    <x v="35"/>
  </r>
  <r>
    <s v="Id534"/>
    <s v="Brendan"/>
    <x v="448"/>
    <x v="68"/>
    <s v="yes"/>
    <x v="0"/>
    <x v="0"/>
    <x v="0"/>
    <x v="1"/>
    <x v="0"/>
    <x v="0"/>
    <s v="30 Aug 1967"/>
    <x v="532"/>
    <x v="0"/>
    <s v="tier - 1"/>
    <x v="8"/>
    <x v="24"/>
  </r>
  <r>
    <s v="Id535"/>
    <s v="Shauna"/>
    <x v="449"/>
    <x v="63"/>
    <s v="yes"/>
    <x v="0"/>
    <x v="0"/>
    <x v="1"/>
    <x v="1"/>
    <x v="0"/>
    <x v="0"/>
    <s v="7 Oct 1970"/>
    <x v="533"/>
    <x v="0"/>
    <s v="tier - 3"/>
    <x v="1"/>
    <x v="2"/>
  </r>
  <r>
    <s v="Id536"/>
    <s v="Terence"/>
    <x v="277"/>
    <x v="85"/>
    <s v="No"/>
    <x v="0"/>
    <x v="0"/>
    <x v="3"/>
    <x v="0"/>
    <x v="1"/>
    <x v="1"/>
    <s v="24 Sep 1998"/>
    <x v="534"/>
    <x v="0"/>
    <s v="tier - 1"/>
    <x v="9"/>
    <x v="45"/>
  </r>
  <r>
    <s v="Id537"/>
    <s v="Marisol"/>
    <x v="450"/>
    <x v="346"/>
    <s v="yes"/>
    <x v="0"/>
    <x v="0"/>
    <x v="3"/>
    <x v="0"/>
    <x v="1"/>
    <x v="0"/>
    <s v="5 Aug 1986"/>
    <x v="535"/>
    <x v="0"/>
    <s v="tier - 3"/>
    <x v="3"/>
    <x v="28"/>
  </r>
  <r>
    <s v="Id538"/>
    <s v="Lindsay"/>
    <x v="451"/>
    <x v="69"/>
    <s v="yes"/>
    <x v="0"/>
    <x v="0"/>
    <x v="3"/>
    <x v="1"/>
    <x v="0"/>
    <x v="2"/>
    <s v="4 Sep 1964"/>
    <x v="536"/>
    <x v="0"/>
    <s v="tier - 2"/>
    <x v="1"/>
    <x v="14"/>
  </r>
  <r>
    <s v="Id539"/>
    <s v="Katie"/>
    <x v="452"/>
    <x v="143"/>
    <s v="No"/>
    <x v="0"/>
    <x v="0"/>
    <x v="0"/>
    <x v="0"/>
    <x v="1"/>
    <x v="2"/>
    <s v="9 Dec 1999"/>
    <x v="537"/>
    <x v="0"/>
    <s v="tier - 2"/>
    <x v="0"/>
    <x v="36"/>
  </r>
  <r>
    <s v="Id540"/>
    <s v="Daniel"/>
    <x v="191"/>
    <x v="122"/>
    <s v="yes"/>
    <x v="0"/>
    <x v="0"/>
    <x v="3"/>
    <x v="0"/>
    <x v="1"/>
    <x v="2"/>
    <s v="8 Jul 1995"/>
    <x v="538"/>
    <x v="0"/>
    <s v="tier - 3"/>
    <x v="1"/>
    <x v="41"/>
  </r>
  <r>
    <s v="Id541"/>
    <s v="Brett W"/>
    <x v="453"/>
    <x v="193"/>
    <s v="No"/>
    <x v="0"/>
    <x v="0"/>
    <x v="3"/>
    <x v="0"/>
    <x v="1"/>
    <x v="2"/>
    <s v="11 Dec 1992"/>
    <x v="539"/>
    <x v="0"/>
    <s v="tier - 3"/>
    <x v="3"/>
    <x v="35"/>
  </r>
  <r>
    <s v="Id542"/>
    <s v="Dylan J"/>
    <x v="454"/>
    <x v="150"/>
    <s v="yes"/>
    <x v="0"/>
    <x v="0"/>
    <x v="3"/>
    <x v="0"/>
    <x v="1"/>
    <x v="2"/>
    <s v="9 Aug 1995"/>
    <x v="540"/>
    <x v="0"/>
    <s v="tier - 1"/>
    <x v="0"/>
    <x v="41"/>
  </r>
  <r>
    <s v="Id543"/>
    <s v="Elizabeth"/>
    <x v="455"/>
    <x v="18"/>
    <s v="No"/>
    <x v="1"/>
    <x v="0"/>
    <x v="3"/>
    <x v="0"/>
    <x v="1"/>
    <x v="2"/>
    <s v="28 Sep 2004"/>
    <x v="541"/>
    <x v="0"/>
    <s v="tier - 3"/>
    <x v="0"/>
    <x v="42"/>
  </r>
  <r>
    <s v="Id544"/>
    <s v="Brooke M."/>
    <x v="456"/>
    <x v="347"/>
    <s v="yes"/>
    <x v="0"/>
    <x v="1"/>
    <x v="3"/>
    <x v="1"/>
    <x v="0"/>
    <x v="2"/>
    <s v="10 Jun 1997"/>
    <x v="542"/>
    <x v="0"/>
    <s v="tier - 1"/>
    <x v="0"/>
    <x v="32"/>
  </r>
  <r>
    <s v="Id545"/>
    <s v="Teiko"/>
    <x v="457"/>
    <x v="168"/>
    <s v="yes"/>
    <x v="0"/>
    <x v="1"/>
    <x v="3"/>
    <x v="1"/>
    <x v="0"/>
    <x v="0"/>
    <s v="25 Jul 1963"/>
    <x v="543"/>
    <x v="0"/>
    <s v="tier - 2"/>
    <x v="12"/>
    <x v="8"/>
  </r>
  <r>
    <s v="Id546"/>
    <s v="Zachary"/>
    <x v="252"/>
    <x v="165"/>
    <s v="No"/>
    <x v="0"/>
    <x v="1"/>
    <x v="3"/>
    <x v="1"/>
    <x v="1"/>
    <x v="2"/>
    <s v="29 Jul 1993"/>
    <x v="544"/>
    <x v="0"/>
    <s v="tier - 1"/>
    <x v="1"/>
    <x v="22"/>
  </r>
  <r>
    <s v="Id547"/>
    <s v="Johannah"/>
    <x v="237"/>
    <x v="348"/>
    <s v="No"/>
    <x v="0"/>
    <x v="0"/>
    <x v="0"/>
    <x v="0"/>
    <x v="1"/>
    <x v="1"/>
    <s v="4 Oct 1999"/>
    <x v="545"/>
    <x v="0"/>
    <s v="tier - 1"/>
    <x v="1"/>
    <x v="36"/>
  </r>
  <r>
    <s v="Id548"/>
    <s v="Ryan A"/>
    <x v="458"/>
    <x v="349"/>
    <s v="No"/>
    <x v="0"/>
    <x v="0"/>
    <x v="0"/>
    <x v="1"/>
    <x v="0"/>
    <x v="0"/>
    <s v="16 Oct 1965"/>
    <x v="546"/>
    <x v="0"/>
    <s v="tier - 2"/>
    <x v="1"/>
    <x v="11"/>
  </r>
  <r>
    <s v="Id549"/>
    <s v="Andres Sr."/>
    <x v="459"/>
    <x v="350"/>
    <s v="yes"/>
    <x v="0"/>
    <x v="0"/>
    <x v="3"/>
    <x v="1"/>
    <x v="0"/>
    <x v="0"/>
    <s v="29 Jun 1975"/>
    <x v="547"/>
    <x v="0"/>
    <s v="tier - 3"/>
    <x v="8"/>
    <x v="29"/>
  </r>
  <r>
    <s v="Id550"/>
    <s v="Bryan"/>
    <x v="460"/>
    <x v="351"/>
    <s v="yes"/>
    <x v="0"/>
    <x v="0"/>
    <x v="0"/>
    <x v="0"/>
    <x v="1"/>
    <x v="2"/>
    <s v="7 Sep 2001"/>
    <x v="548"/>
    <x v="0"/>
    <s v="tier - 2"/>
    <x v="3"/>
    <x v="47"/>
  </r>
  <r>
    <s v="Id551"/>
    <s v="Lizette"/>
    <x v="47"/>
    <x v="188"/>
    <s v="No"/>
    <x v="0"/>
    <x v="0"/>
    <x v="0"/>
    <x v="1"/>
    <x v="0"/>
    <x v="2"/>
    <s v="11 Oct 1977"/>
    <x v="549"/>
    <x v="0"/>
    <s v="tier - 2"/>
    <x v="0"/>
    <x v="1"/>
  </r>
  <r>
    <s v="Id552"/>
    <s v="Don"/>
    <x v="376"/>
    <x v="193"/>
    <s v="No"/>
    <x v="0"/>
    <x v="0"/>
    <x v="0"/>
    <x v="0"/>
    <x v="1"/>
    <x v="2"/>
    <s v="25 Dec 1989"/>
    <x v="550"/>
    <x v="0"/>
    <s v="tier - 2"/>
    <x v="6"/>
    <x v="4"/>
  </r>
  <r>
    <s v="Id553"/>
    <s v="Jeb"/>
    <x v="461"/>
    <x v="103"/>
    <s v="No"/>
    <x v="0"/>
    <x v="1"/>
    <x v="3"/>
    <x v="1"/>
    <x v="0"/>
    <x v="2"/>
    <s v="2 Nov 1979"/>
    <x v="551"/>
    <x v="0"/>
    <s v="tier - 3"/>
    <x v="1"/>
    <x v="20"/>
  </r>
  <r>
    <s v="Id554"/>
    <s v="Amy R."/>
    <x v="462"/>
    <x v="299"/>
    <s v="yes"/>
    <x v="0"/>
    <x v="1"/>
    <x v="3"/>
    <x v="1"/>
    <x v="0"/>
    <x v="2"/>
    <s v="22 Aug 1997"/>
    <x v="552"/>
    <x v="0"/>
    <s v="tier - 2"/>
    <x v="2"/>
    <x v="32"/>
  </r>
  <r>
    <s v="Id555"/>
    <s v="Brian"/>
    <x v="463"/>
    <x v="352"/>
    <s v="yes"/>
    <x v="0"/>
    <x v="0"/>
    <x v="0"/>
    <x v="1"/>
    <x v="0"/>
    <x v="2"/>
    <s v="14 Dec 1976"/>
    <x v="553"/>
    <x v="0"/>
    <s v="tier - 2"/>
    <x v="1"/>
    <x v="18"/>
  </r>
  <r>
    <s v="Id556"/>
    <s v="Mike G"/>
    <x v="464"/>
    <x v="263"/>
    <s v="yes"/>
    <x v="0"/>
    <x v="1"/>
    <x v="3"/>
    <x v="1"/>
    <x v="0"/>
    <x v="0"/>
    <s v="19 Dec 1963"/>
    <x v="554"/>
    <x v="0"/>
    <s v="tier - 2"/>
    <x v="1"/>
    <x v="8"/>
  </r>
  <r>
    <s v="Id557"/>
    <s v="Simonezitrone Sr."/>
    <x v="465"/>
    <x v="79"/>
    <s v="No"/>
    <x v="0"/>
    <x v="1"/>
    <x v="3"/>
    <x v="1"/>
    <x v="0"/>
    <x v="2"/>
    <s v="18 Oct 1979"/>
    <x v="555"/>
    <x v="0"/>
    <s v="tier - 2"/>
    <x v="1"/>
    <x v="20"/>
  </r>
  <r>
    <s v="Id558"/>
    <s v="Nicholas"/>
    <x v="466"/>
    <x v="228"/>
    <s v="yes"/>
    <x v="0"/>
    <x v="0"/>
    <x v="1"/>
    <x v="1"/>
    <x v="0"/>
    <x v="2"/>
    <s v="13 Jun 1966"/>
    <x v="556"/>
    <x v="0"/>
    <s v="tier - 3"/>
    <x v="1"/>
    <x v="26"/>
  </r>
  <r>
    <s v="Id559"/>
    <s v="Angela M"/>
    <x v="467"/>
    <x v="353"/>
    <s v="No"/>
    <x v="0"/>
    <x v="1"/>
    <x v="3"/>
    <x v="0"/>
    <x v="1"/>
    <x v="2"/>
    <s v="1 Jul 2003"/>
    <x v="557"/>
    <x v="0"/>
    <s v="tier - 1"/>
    <x v="1"/>
    <x v="40"/>
  </r>
  <r>
    <s v="Id560"/>
    <s v="Oz"/>
    <x v="390"/>
    <x v="166"/>
    <s v="No"/>
    <x v="0"/>
    <x v="0"/>
    <x v="0"/>
    <x v="2"/>
    <x v="1"/>
    <x v="2"/>
    <s v="13 Jul 1994"/>
    <x v="558"/>
    <x v="0"/>
    <s v="tier - 3"/>
    <x v="0"/>
    <x v="6"/>
  </r>
  <r>
    <s v="Id561"/>
    <s v="Erin M."/>
    <x v="468"/>
    <x v="146"/>
    <s v="No"/>
    <x v="0"/>
    <x v="0"/>
    <x v="0"/>
    <x v="1"/>
    <x v="1"/>
    <x v="2"/>
    <s v="15 Oct 1990"/>
    <x v="559"/>
    <x v="0"/>
    <s v="tier - 3"/>
    <x v="0"/>
    <x v="43"/>
  </r>
  <r>
    <s v="Id562"/>
    <s v="Bobby E."/>
    <x v="469"/>
    <x v="354"/>
    <s v="yes"/>
    <x v="0"/>
    <x v="0"/>
    <x v="1"/>
    <x v="1"/>
    <x v="0"/>
    <x v="0"/>
    <s v="10 Jul 1970"/>
    <x v="560"/>
    <x v="0"/>
    <s v="tier - 3"/>
    <x v="1"/>
    <x v="2"/>
  </r>
  <r>
    <s v="Id563"/>
    <s v="Daniel P."/>
    <x v="410"/>
    <x v="355"/>
    <s v="No"/>
    <x v="0"/>
    <x v="0"/>
    <x v="0"/>
    <x v="0"/>
    <x v="1"/>
    <x v="0"/>
    <s v="22 Aug 2002"/>
    <x v="561"/>
    <x v="0"/>
    <s v="tier - 1"/>
    <x v="1"/>
    <x v="44"/>
  </r>
  <r>
    <s v="Id564"/>
    <s v="Marie E."/>
    <x v="470"/>
    <x v="356"/>
    <s v="yes"/>
    <x v="0"/>
    <x v="1"/>
    <x v="3"/>
    <x v="1"/>
    <x v="0"/>
    <x v="0"/>
    <s v="22 Nov 1963"/>
    <x v="562"/>
    <x v="0"/>
    <s v="tier - 2"/>
    <x v="1"/>
    <x v="8"/>
  </r>
  <r>
    <s v="Id565"/>
    <s v="Katie"/>
    <x v="471"/>
    <x v="118"/>
    <s v="No"/>
    <x v="0"/>
    <x v="0"/>
    <x v="0"/>
    <x v="1"/>
    <x v="0"/>
    <x v="0"/>
    <s v="22 Jul 1968"/>
    <x v="563"/>
    <x v="0"/>
    <s v="tier - 1"/>
    <x v="12"/>
    <x v="0"/>
  </r>
  <r>
    <s v="Id566"/>
    <s v="Eric D"/>
    <x v="472"/>
    <x v="357"/>
    <s v="No"/>
    <x v="0"/>
    <x v="0"/>
    <x v="0"/>
    <x v="1"/>
    <x v="0"/>
    <x v="0"/>
    <s v="9 Jun 1965"/>
    <x v="564"/>
    <x v="0"/>
    <s v="tier - 2"/>
    <x v="8"/>
    <x v="11"/>
  </r>
  <r>
    <s v="Id567"/>
    <s v="Tara"/>
    <x v="473"/>
    <x v="358"/>
    <s v="No"/>
    <x v="0"/>
    <x v="0"/>
    <x v="0"/>
    <x v="0"/>
    <x v="1"/>
    <x v="2"/>
    <s v="29 Dec 1990"/>
    <x v="565"/>
    <x v="0"/>
    <s v="tier - 2"/>
    <x v="3"/>
    <x v="43"/>
  </r>
  <r>
    <s v="Id568"/>
    <s v="Haley L"/>
    <x v="474"/>
    <x v="359"/>
    <s v="No"/>
    <x v="0"/>
    <x v="0"/>
    <x v="0"/>
    <x v="1"/>
    <x v="0"/>
    <x v="0"/>
    <s v="16 Jun 1971"/>
    <x v="566"/>
    <x v="0"/>
    <s v="tier - 1"/>
    <x v="1"/>
    <x v="15"/>
  </r>
  <r>
    <s v="Id569"/>
    <s v="Kayla B."/>
    <x v="237"/>
    <x v="109"/>
    <s v="No"/>
    <x v="0"/>
    <x v="1"/>
    <x v="3"/>
    <x v="0"/>
    <x v="1"/>
    <x v="1"/>
    <s v="12 Nov 2003"/>
    <x v="567"/>
    <x v="1"/>
    <s v="tier - 1"/>
    <x v="1"/>
    <x v="40"/>
  </r>
  <r>
    <s v="Id570"/>
    <s v="Mark D."/>
    <x v="335"/>
    <x v="109"/>
    <s v="No"/>
    <x v="0"/>
    <x v="0"/>
    <x v="3"/>
    <x v="0"/>
    <x v="1"/>
    <x v="1"/>
    <s v="1 Oct 1992"/>
    <x v="568"/>
    <x v="1"/>
    <s v="tier - 1"/>
    <x v="1"/>
    <x v="35"/>
  </r>
  <r>
    <s v="Id571"/>
    <s v="Patrick J."/>
    <x v="298"/>
    <x v="89"/>
    <s v="No"/>
    <x v="0"/>
    <x v="1"/>
    <x v="3"/>
    <x v="0"/>
    <x v="1"/>
    <x v="2"/>
    <s v="6 Nov 2003"/>
    <x v="569"/>
    <x v="1"/>
    <s v="tier - 3"/>
    <x v="1"/>
    <x v="40"/>
  </r>
  <r>
    <s v="Id572"/>
    <s v="Alejandro"/>
    <x v="475"/>
    <x v="360"/>
    <s v="yes"/>
    <x v="0"/>
    <x v="1"/>
    <x v="3"/>
    <x v="1"/>
    <x v="0"/>
    <x v="0"/>
    <s v="24 Jul 1963"/>
    <x v="570"/>
    <x v="1"/>
    <s v="tier - 3"/>
    <x v="8"/>
    <x v="8"/>
  </r>
  <r>
    <s v="Id573"/>
    <s v="Beth A"/>
    <x v="476"/>
    <x v="232"/>
    <s v="yes"/>
    <x v="0"/>
    <x v="0"/>
    <x v="3"/>
    <x v="1"/>
    <x v="0"/>
    <x v="0"/>
    <s v="17 Aug 1975"/>
    <x v="571"/>
    <x v="1"/>
    <s v="tier - 3"/>
    <x v="12"/>
    <x v="29"/>
  </r>
  <r>
    <s v="Id574"/>
    <s v="Jason R"/>
    <x v="477"/>
    <x v="48"/>
    <s v="No"/>
    <x v="0"/>
    <x v="0"/>
    <x v="0"/>
    <x v="0"/>
    <x v="1"/>
    <x v="2"/>
    <s v="1 Oct 1982"/>
    <x v="572"/>
    <x v="1"/>
    <s v="tier - 1"/>
    <x v="0"/>
    <x v="38"/>
  </r>
  <r>
    <s v="Id575"/>
    <s v="Yoshinori"/>
    <x v="352"/>
    <x v="347"/>
    <s v="No"/>
    <x v="1"/>
    <x v="0"/>
    <x v="3"/>
    <x v="0"/>
    <x v="1"/>
    <x v="2"/>
    <s v="29 Aug 2004"/>
    <x v="573"/>
    <x v="1"/>
    <s v="tier - 2"/>
    <x v="9"/>
    <x v="42"/>
  </r>
  <r>
    <s v="Id576"/>
    <s v="Adrienne G."/>
    <x v="478"/>
    <x v="361"/>
    <s v="yes"/>
    <x v="0"/>
    <x v="0"/>
    <x v="3"/>
    <x v="1"/>
    <x v="0"/>
    <x v="2"/>
    <s v="6 Jun 1964"/>
    <x v="574"/>
    <x v="1"/>
    <s v="tier - 2"/>
    <x v="1"/>
    <x v="8"/>
  </r>
  <r>
    <s v="Id577"/>
    <s v="Meredith"/>
    <x v="479"/>
    <x v="362"/>
    <s v="No"/>
    <x v="0"/>
    <x v="0"/>
    <x v="0"/>
    <x v="1"/>
    <x v="0"/>
    <x v="0"/>
    <s v="29 Sep 1965"/>
    <x v="575"/>
    <x v="1"/>
    <s v="tier - 2"/>
    <x v="12"/>
    <x v="11"/>
  </r>
  <r>
    <s v="Id578"/>
    <s v="Junyong"/>
    <x v="44"/>
    <x v="363"/>
    <s v="No"/>
    <x v="0"/>
    <x v="0"/>
    <x v="3"/>
    <x v="1"/>
    <x v="0"/>
    <x v="2"/>
    <s v="26 Jun 1998"/>
    <x v="576"/>
    <x v="1"/>
    <s v="tier - 3"/>
    <x v="4"/>
    <x v="45"/>
  </r>
  <r>
    <s v="Id579"/>
    <s v="Kristen A."/>
    <x v="480"/>
    <x v="364"/>
    <s v="No"/>
    <x v="0"/>
    <x v="0"/>
    <x v="0"/>
    <x v="0"/>
    <x v="1"/>
    <x v="1"/>
    <s v="5 Jun 2002"/>
    <x v="577"/>
    <x v="1"/>
    <s v="tier - 3"/>
    <x v="0"/>
    <x v="47"/>
  </r>
  <r>
    <s v="Id580"/>
    <s v="Maria I."/>
    <x v="406"/>
    <x v="208"/>
    <s v="No"/>
    <x v="0"/>
    <x v="1"/>
    <x v="3"/>
    <x v="0"/>
    <x v="1"/>
    <x v="1"/>
    <s v="9 Dec 2003"/>
    <x v="578"/>
    <x v="1"/>
    <s v="tier - 2"/>
    <x v="3"/>
    <x v="40"/>
  </r>
  <r>
    <s v="Id581"/>
    <s v="Jonathan"/>
    <x v="481"/>
    <x v="300"/>
    <s v="yes"/>
    <x v="0"/>
    <x v="0"/>
    <x v="0"/>
    <x v="0"/>
    <x v="1"/>
    <x v="1"/>
    <s v="6 Jun 1996"/>
    <x v="579"/>
    <x v="1"/>
    <s v="tier - 3"/>
    <x v="0"/>
    <x v="41"/>
  </r>
  <r>
    <s v="Id582"/>
    <s v="Phil"/>
    <x v="482"/>
    <x v="234"/>
    <s v="No"/>
    <x v="0"/>
    <x v="0"/>
    <x v="0"/>
    <x v="1"/>
    <x v="0"/>
    <x v="0"/>
    <s v="17 Aug 1971"/>
    <x v="580"/>
    <x v="1"/>
    <s v="tier - 2"/>
    <x v="8"/>
    <x v="15"/>
  </r>
  <r>
    <s v="Id583"/>
    <s v="Benjamina C"/>
    <x v="483"/>
    <x v="111"/>
    <s v="No"/>
    <x v="0"/>
    <x v="0"/>
    <x v="0"/>
    <x v="1"/>
    <x v="0"/>
    <x v="2"/>
    <s v="25 Jul 1980"/>
    <x v="581"/>
    <x v="1"/>
    <s v="tier - 3"/>
    <x v="1"/>
    <x v="27"/>
  </r>
  <r>
    <s v="Id584"/>
    <s v="Christopher"/>
    <x v="484"/>
    <x v="252"/>
    <s v="No"/>
    <x v="0"/>
    <x v="0"/>
    <x v="0"/>
    <x v="1"/>
    <x v="0"/>
    <x v="2"/>
    <s v="19 Aug 1977"/>
    <x v="582"/>
    <x v="1"/>
    <s v="tier - 3"/>
    <x v="8"/>
    <x v="1"/>
  </r>
  <r>
    <s v="Id585"/>
    <s v="Alison B"/>
    <x v="485"/>
    <x v="50"/>
    <s v="No"/>
    <x v="0"/>
    <x v="0"/>
    <x v="0"/>
    <x v="1"/>
    <x v="0"/>
    <x v="0"/>
    <s v="25 Oct 1968"/>
    <x v="583"/>
    <x v="1"/>
    <s v="tier - 3"/>
    <x v="1"/>
    <x v="0"/>
  </r>
  <r>
    <s v="Id586"/>
    <s v="Caroline"/>
    <x v="486"/>
    <x v="216"/>
    <s v="No"/>
    <x v="0"/>
    <x v="1"/>
    <x v="3"/>
    <x v="0"/>
    <x v="1"/>
    <x v="1"/>
    <s v="26 Sep 2003"/>
    <x v="584"/>
    <x v="1"/>
    <s v="tier - 2"/>
    <x v="3"/>
    <x v="40"/>
  </r>
  <r>
    <s v="Id587"/>
    <s v="Alexis N"/>
    <x v="487"/>
    <x v="365"/>
    <s v="No"/>
    <x v="0"/>
    <x v="0"/>
    <x v="0"/>
    <x v="1"/>
    <x v="0"/>
    <x v="0"/>
    <s v="20 Aug 1974"/>
    <x v="585"/>
    <x v="1"/>
    <s v="tier - 3"/>
    <x v="3"/>
    <x v="21"/>
  </r>
  <r>
    <s v="Id588"/>
    <s v="Shanda L"/>
    <x v="375"/>
    <x v="209"/>
    <s v="yes"/>
    <x v="0"/>
    <x v="0"/>
    <x v="3"/>
    <x v="1"/>
    <x v="0"/>
    <x v="2"/>
    <s v="20 Oct 1995"/>
    <x v="586"/>
    <x v="1"/>
    <s v="tier - 3"/>
    <x v="2"/>
    <x v="41"/>
  </r>
  <r>
    <s v="Id589"/>
    <s v="Lacey"/>
    <x v="488"/>
    <x v="113"/>
    <s v="No"/>
    <x v="0"/>
    <x v="0"/>
    <x v="0"/>
    <x v="1"/>
    <x v="0"/>
    <x v="0"/>
    <s v="1 Jul 1962"/>
    <x v="587"/>
    <x v="1"/>
    <s v="tier - 2"/>
    <x v="12"/>
    <x v="5"/>
  </r>
  <r>
    <s v="Id590"/>
    <s v="Laurette"/>
    <x v="489"/>
    <x v="366"/>
    <s v="No"/>
    <x v="0"/>
    <x v="0"/>
    <x v="0"/>
    <x v="0"/>
    <x v="1"/>
    <x v="1"/>
    <s v="12 Sep 1989"/>
    <x v="588"/>
    <x v="1"/>
    <s v="tier - 2"/>
    <x v="2"/>
    <x v="4"/>
  </r>
  <r>
    <s v="Id591"/>
    <s v="Jason"/>
    <x v="490"/>
    <x v="367"/>
    <s v="No"/>
    <x v="0"/>
    <x v="0"/>
    <x v="0"/>
    <x v="1"/>
    <x v="0"/>
    <x v="0"/>
    <s v="22 Aug 1974"/>
    <x v="589"/>
    <x v="1"/>
    <s v="tier - 1"/>
    <x v="1"/>
    <x v="21"/>
  </r>
  <r>
    <s v="Id592"/>
    <s v="Mary"/>
    <x v="491"/>
    <x v="368"/>
    <s v="No"/>
    <x v="0"/>
    <x v="1"/>
    <x v="3"/>
    <x v="0"/>
    <x v="1"/>
    <x v="2"/>
    <s v="9 Nov 1993"/>
    <x v="590"/>
    <x v="1"/>
    <s v="tier - 1"/>
    <x v="2"/>
    <x v="22"/>
  </r>
  <r>
    <s v="Id593"/>
    <s v="Kati A"/>
    <x v="492"/>
    <x v="152"/>
    <s v="No"/>
    <x v="0"/>
    <x v="0"/>
    <x v="0"/>
    <x v="1"/>
    <x v="0"/>
    <x v="2"/>
    <s v="13 Sep 1977"/>
    <x v="591"/>
    <x v="1"/>
    <s v="tier - 1"/>
    <x v="1"/>
    <x v="1"/>
  </r>
  <r>
    <s v="Id594"/>
    <s v="Kelly J"/>
    <x v="493"/>
    <x v="201"/>
    <s v="yes"/>
    <x v="0"/>
    <x v="0"/>
    <x v="3"/>
    <x v="1"/>
    <x v="0"/>
    <x v="0"/>
    <s v="10 Jul 1975"/>
    <x v="592"/>
    <x v="1"/>
    <s v="tier - 1"/>
    <x v="12"/>
    <x v="29"/>
  </r>
  <r>
    <s v="Id595"/>
    <s v="Greer D"/>
    <x v="494"/>
    <x v="369"/>
    <s v="yes"/>
    <x v="0"/>
    <x v="0"/>
    <x v="1"/>
    <x v="1"/>
    <x v="0"/>
    <x v="0"/>
    <s v="2 Jul 1970"/>
    <x v="593"/>
    <x v="1"/>
    <s v="tier - 2"/>
    <x v="3"/>
    <x v="2"/>
  </r>
  <r>
    <s v="Id596"/>
    <s v="Brent"/>
    <x v="495"/>
    <x v="370"/>
    <s v="yes"/>
    <x v="0"/>
    <x v="1"/>
    <x v="3"/>
    <x v="1"/>
    <x v="0"/>
    <x v="0"/>
    <s v="18 Jun 1963"/>
    <x v="594"/>
    <x v="1"/>
    <s v="tier - 2"/>
    <x v="8"/>
    <x v="8"/>
  </r>
  <r>
    <s v="Id597"/>
    <s v="Eugene M"/>
    <x v="181"/>
    <x v="231"/>
    <s v="yes"/>
    <x v="0"/>
    <x v="0"/>
    <x v="0"/>
    <x v="1"/>
    <x v="0"/>
    <x v="1"/>
    <s v="29 Jun 2001"/>
    <x v="595"/>
    <x v="1"/>
    <s v="tier - 1"/>
    <x v="0"/>
    <x v="47"/>
  </r>
  <r>
    <s v="Id598"/>
    <s v="Erin D"/>
    <x v="496"/>
    <x v="67"/>
    <s v="yes"/>
    <x v="0"/>
    <x v="0"/>
    <x v="3"/>
    <x v="0"/>
    <x v="1"/>
    <x v="2"/>
    <s v="28 Dec 1995"/>
    <x v="596"/>
    <x v="1"/>
    <s v="tier - 1"/>
    <x v="0"/>
    <x v="41"/>
  </r>
  <r>
    <s v="Id599"/>
    <s v="Kamilla"/>
    <x v="402"/>
    <x v="371"/>
    <s v="No"/>
    <x v="0"/>
    <x v="0"/>
    <x v="2"/>
    <x v="1"/>
    <x v="0"/>
    <x v="0"/>
    <s v="15 Oct 1958"/>
    <x v="597"/>
    <x v="1"/>
    <s v="tier - 2"/>
    <x v="1"/>
    <x v="13"/>
  </r>
  <r>
    <s v="Id600"/>
    <s v="Wayne I."/>
    <x v="497"/>
    <x v="138"/>
    <s v="No"/>
    <x v="0"/>
    <x v="1"/>
    <x v="3"/>
    <x v="0"/>
    <x v="1"/>
    <x v="2"/>
    <s v="7 Dec 2003"/>
    <x v="598"/>
    <x v="1"/>
    <s v="tier - 1"/>
    <x v="1"/>
    <x v="40"/>
  </r>
  <r>
    <s v="Id601"/>
    <s v="Tracy L"/>
    <x v="426"/>
    <x v="372"/>
    <s v="yes"/>
    <x v="0"/>
    <x v="0"/>
    <x v="3"/>
    <x v="0"/>
    <x v="1"/>
    <x v="2"/>
    <s v="7 Sep 1995"/>
    <x v="599"/>
    <x v="1"/>
    <s v="tier - 3"/>
    <x v="1"/>
    <x v="41"/>
  </r>
  <r>
    <s v="Id602"/>
    <s v="Heather"/>
    <x v="498"/>
    <x v="373"/>
    <s v="No"/>
    <x v="0"/>
    <x v="0"/>
    <x v="0"/>
    <x v="1"/>
    <x v="0"/>
    <x v="0"/>
    <s v="1 Dec 1965"/>
    <x v="600"/>
    <x v="1"/>
    <s v="tier - 3"/>
    <x v="12"/>
    <x v="11"/>
  </r>
  <r>
    <s v="Id603"/>
    <s v="Megan C"/>
    <x v="499"/>
    <x v="105"/>
    <s v="yes"/>
    <x v="0"/>
    <x v="1"/>
    <x v="3"/>
    <x v="1"/>
    <x v="0"/>
    <x v="1"/>
    <s v="18 Aug 1969"/>
    <x v="601"/>
    <x v="1"/>
    <s v="tier - 3"/>
    <x v="12"/>
    <x v="17"/>
  </r>
  <r>
    <s v="Id604"/>
    <s v="Jonathan"/>
    <x v="500"/>
    <x v="374"/>
    <s v="No"/>
    <x v="0"/>
    <x v="1"/>
    <x v="3"/>
    <x v="0"/>
    <x v="1"/>
    <x v="2"/>
    <s v="22 Aug 2003"/>
    <x v="602"/>
    <x v="1"/>
    <s v="tier - 3"/>
    <x v="3"/>
    <x v="40"/>
  </r>
  <r>
    <s v="Id605"/>
    <s v="Greg D."/>
    <x v="501"/>
    <x v="375"/>
    <s v="No"/>
    <x v="0"/>
    <x v="0"/>
    <x v="1"/>
    <x v="1"/>
    <x v="0"/>
    <x v="2"/>
    <s v="1 Jul 1972"/>
    <x v="603"/>
    <x v="1"/>
    <s v="tier - 2"/>
    <x v="8"/>
    <x v="30"/>
  </r>
  <r>
    <s v="Id606"/>
    <s v="Steven L."/>
    <x v="502"/>
    <x v="57"/>
    <s v="No"/>
    <x v="0"/>
    <x v="0"/>
    <x v="0"/>
    <x v="0"/>
    <x v="1"/>
    <x v="0"/>
    <s v="30 Sep 2002"/>
    <x v="604"/>
    <x v="1"/>
    <s v="tier - 1"/>
    <x v="3"/>
    <x v="44"/>
  </r>
  <r>
    <s v="Id607"/>
    <s v="Gianfilippo"/>
    <x v="503"/>
    <x v="376"/>
    <s v="yes"/>
    <x v="0"/>
    <x v="0"/>
    <x v="3"/>
    <x v="1"/>
    <x v="0"/>
    <x v="2"/>
    <s v="8 Aug 1988"/>
    <x v="605"/>
    <x v="1"/>
    <s v="tier - 1"/>
    <x v="1"/>
    <x v="25"/>
  </r>
  <r>
    <s v="Id608"/>
    <s v="Hector"/>
    <x v="504"/>
    <x v="152"/>
    <s v="yes"/>
    <x v="0"/>
    <x v="0"/>
    <x v="3"/>
    <x v="1"/>
    <x v="0"/>
    <x v="2"/>
    <s v="21 Aug 1988"/>
    <x v="606"/>
    <x v="1"/>
    <s v="tier - 2"/>
    <x v="1"/>
    <x v="25"/>
  </r>
  <r>
    <s v="Id609"/>
    <s v="Mark W."/>
    <x v="505"/>
    <x v="377"/>
    <s v="No"/>
    <x v="0"/>
    <x v="0"/>
    <x v="0"/>
    <x v="1"/>
    <x v="0"/>
    <x v="0"/>
    <s v="6 Sep 1974"/>
    <x v="607"/>
    <x v="1"/>
    <s v="tier - 3"/>
    <x v="1"/>
    <x v="21"/>
  </r>
  <r>
    <s v="Id610"/>
    <s v="Aubri"/>
    <x v="118"/>
    <x v="169"/>
    <s v="No"/>
    <x v="0"/>
    <x v="0"/>
    <x v="0"/>
    <x v="1"/>
    <x v="0"/>
    <x v="1"/>
    <s v="3 Jul 1982"/>
    <x v="608"/>
    <x v="1"/>
    <s v="tier - 1"/>
    <x v="12"/>
    <x v="38"/>
  </r>
  <r>
    <s v="Id611"/>
    <s v="Justin"/>
    <x v="192"/>
    <x v="81"/>
    <s v="No"/>
    <x v="0"/>
    <x v="1"/>
    <x v="3"/>
    <x v="0"/>
    <x v="1"/>
    <x v="2"/>
    <s v="1 Dec 1993"/>
    <x v="609"/>
    <x v="1"/>
    <s v="tier - 3"/>
    <x v="6"/>
    <x v="22"/>
  </r>
  <r>
    <s v="Id612"/>
    <s v="Megan A."/>
    <x v="506"/>
    <x v="166"/>
    <s v="No"/>
    <x v="0"/>
    <x v="0"/>
    <x v="3"/>
    <x v="1"/>
    <x v="0"/>
    <x v="2"/>
    <s v="23 Oct 1987"/>
    <x v="610"/>
    <x v="1"/>
    <s v="tier - 1"/>
    <x v="3"/>
    <x v="39"/>
  </r>
  <r>
    <s v="Id613"/>
    <s v="Erika M."/>
    <x v="507"/>
    <x v="315"/>
    <s v="No"/>
    <x v="0"/>
    <x v="1"/>
    <x v="3"/>
    <x v="0"/>
    <x v="1"/>
    <x v="2"/>
    <s v="27 Aug 1993"/>
    <x v="611"/>
    <x v="1"/>
    <s v="tier - 1"/>
    <x v="2"/>
    <x v="22"/>
  </r>
  <r>
    <s v="Id614"/>
    <s v="Daniel G."/>
    <x v="508"/>
    <x v="112"/>
    <s v="yes"/>
    <x v="0"/>
    <x v="0"/>
    <x v="0"/>
    <x v="1"/>
    <x v="0"/>
    <x v="2"/>
    <s v="27 Aug 1985"/>
    <x v="612"/>
    <x v="1"/>
    <s v="tier - 3"/>
    <x v="1"/>
    <x v="19"/>
  </r>
  <r>
    <s v="Id615"/>
    <s v="Devin C."/>
    <x v="85"/>
    <x v="14"/>
    <s v="No"/>
    <x v="0"/>
    <x v="0"/>
    <x v="2"/>
    <x v="1"/>
    <x v="0"/>
    <x v="0"/>
    <s v="6 Jun 1958"/>
    <x v="613"/>
    <x v="1"/>
    <s v="tier - 2"/>
    <x v="0"/>
    <x v="7"/>
  </r>
  <r>
    <s v="Id616"/>
    <s v="Louise A"/>
    <x v="80"/>
    <x v="378"/>
    <s v="No"/>
    <x v="0"/>
    <x v="0"/>
    <x v="2"/>
    <x v="1"/>
    <x v="0"/>
    <x v="0"/>
    <s v="17 Oct 1958"/>
    <x v="614"/>
    <x v="1"/>
    <s v="tier - 2"/>
    <x v="2"/>
    <x v="13"/>
  </r>
  <r>
    <s v="Id617"/>
    <s v="Sarah"/>
    <x v="509"/>
    <x v="379"/>
    <s v="No"/>
    <x v="0"/>
    <x v="0"/>
    <x v="0"/>
    <x v="1"/>
    <x v="0"/>
    <x v="0"/>
    <s v="8 Sep 1978"/>
    <x v="615"/>
    <x v="1"/>
    <s v="tier - 2"/>
    <x v="12"/>
    <x v="9"/>
  </r>
  <r>
    <s v="Id618"/>
    <s v="Amy"/>
    <x v="510"/>
    <x v="324"/>
    <s v="yes"/>
    <x v="0"/>
    <x v="0"/>
    <x v="3"/>
    <x v="1"/>
    <x v="0"/>
    <x v="2"/>
    <s v="5 Dec 1988"/>
    <x v="616"/>
    <x v="1"/>
    <s v="tier - 3"/>
    <x v="1"/>
    <x v="25"/>
  </r>
  <r>
    <s v="Id619"/>
    <s v="Brittany L."/>
    <x v="511"/>
    <x v="380"/>
    <s v="No"/>
    <x v="0"/>
    <x v="0"/>
    <x v="0"/>
    <x v="1"/>
    <x v="0"/>
    <x v="2"/>
    <s v="14 Sep 1980"/>
    <x v="617"/>
    <x v="1"/>
    <s v="tier - 2"/>
    <x v="1"/>
    <x v="27"/>
  </r>
  <r>
    <s v="Id620"/>
    <s v="Jessica L"/>
    <x v="512"/>
    <x v="206"/>
    <s v="No"/>
    <x v="0"/>
    <x v="0"/>
    <x v="0"/>
    <x v="1"/>
    <x v="0"/>
    <x v="2"/>
    <s v="16 Jul 1982"/>
    <x v="618"/>
    <x v="1"/>
    <s v="tier - 1"/>
    <x v="1"/>
    <x v="38"/>
  </r>
  <r>
    <s v="Id621"/>
    <s v="Kristina K"/>
    <x v="513"/>
    <x v="18"/>
    <s v="No"/>
    <x v="0"/>
    <x v="0"/>
    <x v="0"/>
    <x v="1"/>
    <x v="0"/>
    <x v="2"/>
    <s v="25 Oct 1980"/>
    <x v="619"/>
    <x v="1"/>
    <s v="tier - 3"/>
    <x v="12"/>
    <x v="27"/>
  </r>
  <r>
    <s v="Id622"/>
    <s v="Brad"/>
    <x v="172"/>
    <x v="381"/>
    <s v="No"/>
    <x v="0"/>
    <x v="0"/>
    <x v="0"/>
    <x v="1"/>
    <x v="0"/>
    <x v="0"/>
    <s v="25 Dec 1962"/>
    <x v="620"/>
    <x v="1"/>
    <s v="tier - 1"/>
    <x v="13"/>
    <x v="5"/>
  </r>
  <r>
    <s v="Id623"/>
    <s v="Margaret O"/>
    <x v="514"/>
    <x v="335"/>
    <s v="No"/>
    <x v="0"/>
    <x v="0"/>
    <x v="0"/>
    <x v="1"/>
    <x v="1"/>
    <x v="2"/>
    <s v="24 Nov 1982"/>
    <x v="621"/>
    <x v="1"/>
    <s v="tier - 3"/>
    <x v="3"/>
    <x v="38"/>
  </r>
  <r>
    <s v="Id624"/>
    <s v="Craig R."/>
    <x v="515"/>
    <x v="135"/>
    <s v="No"/>
    <x v="0"/>
    <x v="0"/>
    <x v="3"/>
    <x v="0"/>
    <x v="1"/>
    <x v="2"/>
    <s v="2 Jun 1984"/>
    <x v="622"/>
    <x v="1"/>
    <s v="tier - 3"/>
    <x v="3"/>
    <x v="34"/>
  </r>
  <r>
    <s v="Id625"/>
    <s v="Simo"/>
    <x v="377"/>
    <x v="319"/>
    <s v="yes"/>
    <x v="0"/>
    <x v="1"/>
    <x v="3"/>
    <x v="0"/>
    <x v="1"/>
    <x v="2"/>
    <s v="12 Oct 1997"/>
    <x v="623"/>
    <x v="1"/>
    <s v="tier - 2"/>
    <x v="1"/>
    <x v="32"/>
  </r>
  <r>
    <s v="Id626"/>
    <s v="Christopher J"/>
    <x v="516"/>
    <x v="382"/>
    <s v="No"/>
    <x v="0"/>
    <x v="0"/>
    <x v="0"/>
    <x v="1"/>
    <x v="0"/>
    <x v="0"/>
    <s v="30 Aug 1974"/>
    <x v="624"/>
    <x v="1"/>
    <s v="tier - 1"/>
    <x v="1"/>
    <x v="21"/>
  </r>
  <r>
    <s v="Id627"/>
    <s v="Mario Sr."/>
    <x v="517"/>
    <x v="112"/>
    <s v="yes"/>
    <x v="0"/>
    <x v="0"/>
    <x v="0"/>
    <x v="1"/>
    <x v="0"/>
    <x v="2"/>
    <s v="26 Sep 1976"/>
    <x v="625"/>
    <x v="1"/>
    <s v="tier - 2"/>
    <x v="1"/>
    <x v="18"/>
  </r>
  <r>
    <s v="Id628"/>
    <s v="Meghann R."/>
    <x v="518"/>
    <x v="383"/>
    <s v="No"/>
    <x v="0"/>
    <x v="0"/>
    <x v="1"/>
    <x v="1"/>
    <x v="0"/>
    <x v="0"/>
    <s v="17 Jun 1973"/>
    <x v="626"/>
    <x v="1"/>
    <s v="tier - 2"/>
    <x v="12"/>
    <x v="31"/>
  </r>
  <r>
    <s v="Id629"/>
    <s v="Scott M"/>
    <x v="519"/>
    <x v="88"/>
    <s v="yes"/>
    <x v="0"/>
    <x v="0"/>
    <x v="3"/>
    <x v="1"/>
    <x v="0"/>
    <x v="2"/>
    <s v="29 Dec 1988"/>
    <x v="627"/>
    <x v="1"/>
    <s v="tier - 2"/>
    <x v="3"/>
    <x v="25"/>
  </r>
  <r>
    <s v="Id630"/>
    <s v="Caitlin E."/>
    <x v="520"/>
    <x v="384"/>
    <s v="No"/>
    <x v="0"/>
    <x v="0"/>
    <x v="0"/>
    <x v="1"/>
    <x v="0"/>
    <x v="0"/>
    <s v="4 Jun 1960"/>
    <x v="628"/>
    <x v="1"/>
    <s v="tier - 2"/>
    <x v="1"/>
    <x v="10"/>
  </r>
  <r>
    <s v="Id631"/>
    <s v="Samantha A."/>
    <x v="521"/>
    <x v="385"/>
    <s v="No"/>
    <x v="0"/>
    <x v="0"/>
    <x v="0"/>
    <x v="1"/>
    <x v="0"/>
    <x v="0"/>
    <s v="7 Oct 1965"/>
    <x v="629"/>
    <x v="1"/>
    <s v="tier - 2"/>
    <x v="12"/>
    <x v="11"/>
  </r>
  <r>
    <s v="Id632"/>
    <s v="Erik"/>
    <x v="522"/>
    <x v="386"/>
    <s v="No"/>
    <x v="0"/>
    <x v="0"/>
    <x v="0"/>
    <x v="1"/>
    <x v="0"/>
    <x v="0"/>
    <s v="17 Jul 1974"/>
    <x v="630"/>
    <x v="1"/>
    <s v="tier - 2"/>
    <x v="1"/>
    <x v="21"/>
  </r>
  <r>
    <s v="Id633"/>
    <s v="Christopher"/>
    <x v="462"/>
    <x v="78"/>
    <s v="yes"/>
    <x v="0"/>
    <x v="0"/>
    <x v="1"/>
    <x v="1"/>
    <x v="0"/>
    <x v="2"/>
    <s v="7 Oct 1959"/>
    <x v="631"/>
    <x v="1"/>
    <s v="tier - 3"/>
    <x v="1"/>
    <x v="10"/>
  </r>
  <r>
    <s v="Id634"/>
    <s v="Maya"/>
    <x v="523"/>
    <x v="387"/>
    <s v="No"/>
    <x v="0"/>
    <x v="0"/>
    <x v="0"/>
    <x v="1"/>
    <x v="0"/>
    <x v="0"/>
    <s v="22 Jun 1974"/>
    <x v="632"/>
    <x v="1"/>
    <s v="tier - 2"/>
    <x v="12"/>
    <x v="21"/>
  </r>
  <r>
    <s v="Id635"/>
    <s v="Zachary T"/>
    <x v="524"/>
    <x v="98"/>
    <s v="No"/>
    <x v="1"/>
    <x v="0"/>
    <x v="3"/>
    <x v="2"/>
    <x v="1"/>
    <x v="2"/>
    <s v="18 Jul 2004"/>
    <x v="633"/>
    <x v="1"/>
    <s v="tier - 3"/>
    <x v="5"/>
    <x v="42"/>
  </r>
  <r>
    <s v="Id636"/>
    <s v="Hilda"/>
    <x v="525"/>
    <x v="145"/>
    <s v="yes"/>
    <x v="0"/>
    <x v="0"/>
    <x v="0"/>
    <x v="1"/>
    <x v="0"/>
    <x v="2"/>
    <s v="5 Jul 1976"/>
    <x v="634"/>
    <x v="1"/>
    <s v="tier - 1"/>
    <x v="12"/>
    <x v="18"/>
  </r>
  <r>
    <s v="Id637"/>
    <s v="Stephanie"/>
    <x v="526"/>
    <x v="388"/>
    <s v="No"/>
    <x v="0"/>
    <x v="0"/>
    <x v="0"/>
    <x v="1"/>
    <x v="0"/>
    <x v="2"/>
    <s v="21 Oct 1990"/>
    <x v="635"/>
    <x v="1"/>
    <s v="tier - 1"/>
    <x v="1"/>
    <x v="43"/>
  </r>
  <r>
    <s v="Id638"/>
    <s v="Doug"/>
    <x v="527"/>
    <x v="340"/>
    <s v="yes"/>
    <x v="0"/>
    <x v="0"/>
    <x v="3"/>
    <x v="1"/>
    <x v="0"/>
    <x v="2"/>
    <s v="3 Sep 1964"/>
    <x v="636"/>
    <x v="1"/>
    <s v="tier - 2"/>
    <x v="1"/>
    <x v="14"/>
  </r>
  <r>
    <s v="Id639"/>
    <s v="Bethany N."/>
    <x v="528"/>
    <x v="389"/>
    <s v="No"/>
    <x v="0"/>
    <x v="0"/>
    <x v="0"/>
    <x v="1"/>
    <x v="0"/>
    <x v="0"/>
    <s v="18 Sep 1962"/>
    <x v="637"/>
    <x v="1"/>
    <s v="tier - 2"/>
    <x v="3"/>
    <x v="5"/>
  </r>
  <r>
    <s v="Id640"/>
    <s v="Sandra H"/>
    <x v="529"/>
    <x v="390"/>
    <s v="No"/>
    <x v="0"/>
    <x v="0"/>
    <x v="0"/>
    <x v="1"/>
    <x v="0"/>
    <x v="0"/>
    <s v="11 Jul 1968"/>
    <x v="638"/>
    <x v="1"/>
    <s v="tier - 1"/>
    <x v="12"/>
    <x v="0"/>
  </r>
  <r>
    <s v="Id641"/>
    <s v="Takuo"/>
    <x v="530"/>
    <x v="391"/>
    <s v="yes"/>
    <x v="0"/>
    <x v="0"/>
    <x v="3"/>
    <x v="1"/>
    <x v="0"/>
    <x v="2"/>
    <s v="9 Dec 1988"/>
    <x v="639"/>
    <x v="1"/>
    <s v="tier - 3"/>
    <x v="8"/>
    <x v="25"/>
  </r>
  <r>
    <s v="Id642"/>
    <s v="Kelly A."/>
    <x v="507"/>
    <x v="209"/>
    <s v="yes"/>
    <x v="0"/>
    <x v="0"/>
    <x v="0"/>
    <x v="0"/>
    <x v="1"/>
    <x v="2"/>
    <s v="15 Jul 2001"/>
    <x v="640"/>
    <x v="1"/>
    <s v="tier - 3"/>
    <x v="2"/>
    <x v="47"/>
  </r>
  <r>
    <s v="Id643"/>
    <s v="Scott"/>
    <x v="61"/>
    <x v="392"/>
    <s v="yes"/>
    <x v="0"/>
    <x v="1"/>
    <x v="3"/>
    <x v="1"/>
    <x v="0"/>
    <x v="0"/>
    <s v="9 Dec 1963"/>
    <x v="641"/>
    <x v="1"/>
    <s v="tier - 3"/>
    <x v="14"/>
    <x v="8"/>
  </r>
  <r>
    <s v="Id644"/>
    <s v="Benoit"/>
    <x v="531"/>
    <x v="273"/>
    <s v="yes"/>
    <x v="0"/>
    <x v="1"/>
    <x v="3"/>
    <x v="1"/>
    <x v="0"/>
    <x v="2"/>
    <s v="17 Sep 1969"/>
    <x v="642"/>
    <x v="1"/>
    <s v="tier - 2"/>
    <x v="8"/>
    <x v="17"/>
  </r>
  <r>
    <s v="Id645"/>
    <s v="Elizabeth M."/>
    <x v="3"/>
    <x v="393"/>
    <s v="No"/>
    <x v="0"/>
    <x v="0"/>
    <x v="0"/>
    <x v="1"/>
    <x v="0"/>
    <x v="0"/>
    <s v="8 Jul 1960"/>
    <x v="643"/>
    <x v="1"/>
    <s v="tier - 2"/>
    <x v="2"/>
    <x v="16"/>
  </r>
  <r>
    <s v="Id646"/>
    <s v="Jessica A."/>
    <x v="532"/>
    <x v="394"/>
    <s v="No"/>
    <x v="0"/>
    <x v="0"/>
    <x v="0"/>
    <x v="1"/>
    <x v="0"/>
    <x v="0"/>
    <s v="27 Nov 1978"/>
    <x v="644"/>
    <x v="1"/>
    <s v="tier - 1"/>
    <x v="1"/>
    <x v="9"/>
  </r>
  <r>
    <s v="Id647"/>
    <s v="Monica K"/>
    <x v="533"/>
    <x v="156"/>
    <s v="No"/>
    <x v="0"/>
    <x v="0"/>
    <x v="0"/>
    <x v="1"/>
    <x v="0"/>
    <x v="0"/>
    <s v="3 Jun 1962"/>
    <x v="645"/>
    <x v="1"/>
    <s v="tier - 1"/>
    <x v="1"/>
    <x v="12"/>
  </r>
  <r>
    <s v="Id648"/>
    <s v="Kevin L"/>
    <x v="142"/>
    <x v="347"/>
    <s v="yes"/>
    <x v="0"/>
    <x v="0"/>
    <x v="1"/>
    <x v="1"/>
    <x v="0"/>
    <x v="2"/>
    <s v="12 Dec 1959"/>
    <x v="646"/>
    <x v="1"/>
    <s v="tier - 3"/>
    <x v="3"/>
    <x v="10"/>
  </r>
  <r>
    <s v="Id649"/>
    <s v="Gregory"/>
    <x v="534"/>
    <x v="120"/>
    <s v="yes"/>
    <x v="0"/>
    <x v="0"/>
    <x v="1"/>
    <x v="1"/>
    <x v="0"/>
    <x v="2"/>
    <s v="28 Jun 1959"/>
    <x v="647"/>
    <x v="1"/>
    <s v="tier - 1"/>
    <x v="0"/>
    <x v="10"/>
  </r>
  <r>
    <s v="Id650"/>
    <s v="Della"/>
    <x v="38"/>
    <x v="395"/>
    <s v="No"/>
    <x v="0"/>
    <x v="0"/>
    <x v="0"/>
    <x v="1"/>
    <x v="0"/>
    <x v="0"/>
    <s v="3 Oct 1962"/>
    <x v="648"/>
    <x v="1"/>
    <s v="tier - 2"/>
    <x v="1"/>
    <x v="5"/>
  </r>
  <r>
    <s v="Id651"/>
    <s v="David"/>
    <x v="535"/>
    <x v="396"/>
    <s v="No"/>
    <x v="0"/>
    <x v="0"/>
    <x v="0"/>
    <x v="1"/>
    <x v="0"/>
    <x v="0"/>
    <s v="6 Nov 1971"/>
    <x v="649"/>
    <x v="1"/>
    <s v="tier - 1"/>
    <x v="8"/>
    <x v="15"/>
  </r>
  <r>
    <s v="Id652"/>
    <s v="Victoria"/>
    <x v="536"/>
    <x v="397"/>
    <s v="No"/>
    <x v="0"/>
    <x v="0"/>
    <x v="0"/>
    <x v="1"/>
    <x v="0"/>
    <x v="0"/>
    <s v="26 Sep 1978"/>
    <x v="650"/>
    <x v="1"/>
    <s v="tier - 1"/>
    <x v="3"/>
    <x v="9"/>
  </r>
  <r>
    <s v="Id653"/>
    <s v="Tasos"/>
    <x v="537"/>
    <x v="353"/>
    <s v="No"/>
    <x v="0"/>
    <x v="0"/>
    <x v="1"/>
    <x v="1"/>
    <x v="0"/>
    <x v="2"/>
    <s v="15 Nov 1972"/>
    <x v="651"/>
    <x v="1"/>
    <s v="tier - 1"/>
    <x v="1"/>
    <x v="30"/>
  </r>
  <r>
    <s v="Id654"/>
    <s v="Thomas"/>
    <x v="538"/>
    <x v="254"/>
    <s v="yes"/>
    <x v="0"/>
    <x v="0"/>
    <x v="3"/>
    <x v="1"/>
    <x v="0"/>
    <x v="0"/>
    <s v="3 Oct 1975"/>
    <x v="652"/>
    <x v="1"/>
    <s v="tier - 1"/>
    <x v="8"/>
    <x v="29"/>
  </r>
  <r>
    <s v="Id655"/>
    <s v="Lukasz"/>
    <x v="539"/>
    <x v="398"/>
    <s v="No"/>
    <x v="0"/>
    <x v="0"/>
    <x v="0"/>
    <x v="1"/>
    <x v="0"/>
    <x v="0"/>
    <s v="30 Jun 1968"/>
    <x v="653"/>
    <x v="1"/>
    <s v="tier - 2"/>
    <x v="13"/>
    <x v="0"/>
  </r>
  <r>
    <s v="Id656"/>
    <s v="Matthew A."/>
    <x v="540"/>
    <x v="399"/>
    <s v="No"/>
    <x v="0"/>
    <x v="0"/>
    <x v="0"/>
    <x v="1"/>
    <x v="0"/>
    <x v="0"/>
    <s v="9 Aug 1971"/>
    <x v="654"/>
    <x v="1"/>
    <s v="tier - 3"/>
    <x v="8"/>
    <x v="15"/>
  </r>
  <r>
    <s v="Id657"/>
    <s v="Meta"/>
    <x v="478"/>
    <x v="26"/>
    <s v="yes"/>
    <x v="0"/>
    <x v="0"/>
    <x v="1"/>
    <x v="1"/>
    <x v="0"/>
    <x v="0"/>
    <s v="18 Sep 1970"/>
    <x v="655"/>
    <x v="1"/>
    <s v="tier - 3"/>
    <x v="3"/>
    <x v="2"/>
  </r>
  <r>
    <s v="Id658"/>
    <s v="Rachel E"/>
    <x v="541"/>
    <x v="202"/>
    <s v="No"/>
    <x v="0"/>
    <x v="1"/>
    <x v="3"/>
    <x v="1"/>
    <x v="0"/>
    <x v="2"/>
    <s v="19 Nov 1979"/>
    <x v="656"/>
    <x v="1"/>
    <s v="tier - 1"/>
    <x v="3"/>
    <x v="20"/>
  </r>
  <r>
    <s v="Id659"/>
    <s v="Angelica"/>
    <x v="88"/>
    <x v="201"/>
    <s v="No"/>
    <x v="0"/>
    <x v="0"/>
    <x v="0"/>
    <x v="1"/>
    <x v="0"/>
    <x v="0"/>
    <s v="21 Aug 1960"/>
    <x v="657"/>
    <x v="1"/>
    <s v="tier - 2"/>
    <x v="1"/>
    <x v="16"/>
  </r>
  <r>
    <s v="Id660"/>
    <s v="Kathleen"/>
    <x v="542"/>
    <x v="319"/>
    <s v="yes"/>
    <x v="0"/>
    <x v="0"/>
    <x v="3"/>
    <x v="0"/>
    <x v="2"/>
    <x v="2"/>
    <s v="10 Aug 1995"/>
    <x v="658"/>
    <x v="1"/>
    <s v="tier - 2"/>
    <x v="2"/>
    <x v="41"/>
  </r>
  <r>
    <s v="Id661"/>
    <s v="Gabriel D."/>
    <x v="380"/>
    <x v="400"/>
    <s v="No"/>
    <x v="0"/>
    <x v="0"/>
    <x v="2"/>
    <x v="1"/>
    <x v="1"/>
    <x v="0"/>
    <s v="30 Jul 1958"/>
    <x v="659"/>
    <x v="1"/>
    <s v="tier - 3"/>
    <x v="3"/>
    <x v="13"/>
  </r>
  <r>
    <s v="Id662"/>
    <s v="Jeff T"/>
    <x v="41"/>
    <x v="401"/>
    <s v="No"/>
    <x v="0"/>
    <x v="0"/>
    <x v="0"/>
    <x v="1"/>
    <x v="0"/>
    <x v="0"/>
    <s v="1 Nov 1962"/>
    <x v="660"/>
    <x v="1"/>
    <s v="tier - 1"/>
    <x v="14"/>
    <x v="5"/>
  </r>
  <r>
    <s v="Id663"/>
    <s v="Neil D"/>
    <x v="543"/>
    <x v="285"/>
    <s v="No"/>
    <x v="0"/>
    <x v="0"/>
    <x v="0"/>
    <x v="1"/>
    <x v="0"/>
    <x v="0"/>
    <s v="6 Nov 1968"/>
    <x v="661"/>
    <x v="1"/>
    <s v="tier - 2"/>
    <x v="1"/>
    <x v="0"/>
  </r>
  <r>
    <s v="Id664"/>
    <s v="Katherine L."/>
    <x v="544"/>
    <x v="402"/>
    <s v="yes"/>
    <x v="0"/>
    <x v="0"/>
    <x v="0"/>
    <x v="1"/>
    <x v="0"/>
    <x v="0"/>
    <s v="12 Jul 1981"/>
    <x v="662"/>
    <x v="1"/>
    <s v="tier - 1"/>
    <x v="3"/>
    <x v="37"/>
  </r>
  <r>
    <s v="Id665"/>
    <s v="Ariel E"/>
    <x v="545"/>
    <x v="394"/>
    <s v="No"/>
    <x v="0"/>
    <x v="0"/>
    <x v="2"/>
    <x v="1"/>
    <x v="0"/>
    <x v="0"/>
    <s v="18 Oct 1958"/>
    <x v="663"/>
    <x v="1"/>
    <s v="tier - 2"/>
    <x v="2"/>
    <x v="13"/>
  </r>
  <r>
    <s v="Id666"/>
    <s v="Christopher P"/>
    <x v="546"/>
    <x v="403"/>
    <s v="yes"/>
    <x v="0"/>
    <x v="0"/>
    <x v="1"/>
    <x v="1"/>
    <x v="0"/>
    <x v="0"/>
    <s v="2 Nov 1970"/>
    <x v="664"/>
    <x v="1"/>
    <s v="tier - 2"/>
    <x v="8"/>
    <x v="2"/>
  </r>
  <r>
    <s v="Id667"/>
    <s v="Erin M."/>
    <x v="547"/>
    <x v="404"/>
    <s v="yes"/>
    <x v="0"/>
    <x v="0"/>
    <x v="0"/>
    <x v="1"/>
    <x v="0"/>
    <x v="0"/>
    <s v="22 Jun 1981"/>
    <x v="665"/>
    <x v="1"/>
    <s v="tier - 3"/>
    <x v="12"/>
    <x v="37"/>
  </r>
  <r>
    <s v="Id668"/>
    <s v="Molly K."/>
    <x v="548"/>
    <x v="80"/>
    <s v="No"/>
    <x v="0"/>
    <x v="1"/>
    <x v="3"/>
    <x v="1"/>
    <x v="0"/>
    <x v="2"/>
    <s v="27 Oct 1979"/>
    <x v="666"/>
    <x v="1"/>
    <s v="tier - 3"/>
    <x v="12"/>
    <x v="20"/>
  </r>
  <r>
    <s v="Id669"/>
    <s v="Ryan J."/>
    <x v="549"/>
    <x v="405"/>
    <s v="yes"/>
    <x v="0"/>
    <x v="0"/>
    <x v="3"/>
    <x v="1"/>
    <x v="0"/>
    <x v="0"/>
    <s v="30 Dec 1975"/>
    <x v="667"/>
    <x v="1"/>
    <s v="tier - 3"/>
    <x v="8"/>
    <x v="29"/>
  </r>
  <r>
    <s v="Id670"/>
    <s v="Jennifer"/>
    <x v="550"/>
    <x v="296"/>
    <s v="No"/>
    <x v="0"/>
    <x v="0"/>
    <x v="0"/>
    <x v="1"/>
    <x v="0"/>
    <x v="0"/>
    <s v="27 Jul 1965"/>
    <x v="668"/>
    <x v="1"/>
    <s v="tier - 2"/>
    <x v="12"/>
    <x v="11"/>
  </r>
  <r>
    <s v="Id671"/>
    <s v="Daniel M"/>
    <x v="551"/>
    <x v="406"/>
    <s v="No"/>
    <x v="0"/>
    <x v="0"/>
    <x v="0"/>
    <x v="1"/>
    <x v="0"/>
    <x v="0"/>
    <s v="20 Jul 1962"/>
    <x v="669"/>
    <x v="1"/>
    <s v="tier - 3"/>
    <x v="14"/>
    <x v="5"/>
  </r>
  <r>
    <s v="Id672"/>
    <s v="Hiruni"/>
    <x v="329"/>
    <x v="28"/>
    <s v="No"/>
    <x v="0"/>
    <x v="0"/>
    <x v="0"/>
    <x v="0"/>
    <x v="1"/>
    <x v="0"/>
    <s v="18 Sep 2002"/>
    <x v="670"/>
    <x v="1"/>
    <s v="tier - 2"/>
    <x v="1"/>
    <x v="44"/>
  </r>
  <r>
    <s v="Id673"/>
    <s v="Reina H."/>
    <x v="552"/>
    <x v="189"/>
    <s v="No"/>
    <x v="0"/>
    <x v="0"/>
    <x v="0"/>
    <x v="1"/>
    <x v="0"/>
    <x v="2"/>
    <s v="22 Sep 1982"/>
    <x v="671"/>
    <x v="1"/>
    <s v="tier - 2"/>
    <x v="3"/>
    <x v="38"/>
  </r>
  <r>
    <s v="Id674"/>
    <s v="Kristi"/>
    <x v="520"/>
    <x v="407"/>
    <s v="No"/>
    <x v="0"/>
    <x v="0"/>
    <x v="2"/>
    <x v="1"/>
    <x v="0"/>
    <x v="0"/>
    <s v="19 Jul 1958"/>
    <x v="672"/>
    <x v="1"/>
    <s v="tier - 1"/>
    <x v="1"/>
    <x v="13"/>
  </r>
  <r>
    <s v="Id675"/>
    <s v="Meredith L."/>
    <x v="553"/>
    <x v="340"/>
    <s v="yes"/>
    <x v="0"/>
    <x v="1"/>
    <x v="3"/>
    <x v="1"/>
    <x v="0"/>
    <x v="2"/>
    <s v="12 Oct 1969"/>
    <x v="673"/>
    <x v="1"/>
    <s v="tier - 1"/>
    <x v="1"/>
    <x v="17"/>
  </r>
  <r>
    <s v="Id676"/>
    <s v="Jocelyn"/>
    <x v="554"/>
    <x v="257"/>
    <s v="yes"/>
    <x v="0"/>
    <x v="0"/>
    <x v="0"/>
    <x v="1"/>
    <x v="0"/>
    <x v="0"/>
    <s v="8 Nov 1981"/>
    <x v="674"/>
    <x v="1"/>
    <s v="tier - 1"/>
    <x v="1"/>
    <x v="37"/>
  </r>
  <r>
    <s v="Id677"/>
    <s v="Daphne"/>
    <x v="555"/>
    <x v="408"/>
    <s v="yes"/>
    <x v="0"/>
    <x v="0"/>
    <x v="0"/>
    <x v="1"/>
    <x v="0"/>
    <x v="0"/>
    <s v="21 Sep 1967"/>
    <x v="675"/>
    <x v="1"/>
    <s v="tier - 3"/>
    <x v="12"/>
    <x v="24"/>
  </r>
  <r>
    <s v="Id678"/>
    <s v="Margaret E"/>
    <x v="556"/>
    <x v="409"/>
    <s v="No"/>
    <x v="0"/>
    <x v="0"/>
    <x v="0"/>
    <x v="1"/>
    <x v="0"/>
    <x v="2"/>
    <s v="29 Aug 1991"/>
    <x v="676"/>
    <x v="1"/>
    <s v="tier - 3"/>
    <x v="3"/>
    <x v="3"/>
  </r>
  <r>
    <s v="Id679"/>
    <s v="Mario J."/>
    <x v="38"/>
    <x v="410"/>
    <s v="No"/>
    <x v="0"/>
    <x v="0"/>
    <x v="0"/>
    <x v="1"/>
    <x v="0"/>
    <x v="0"/>
    <s v="13 Nov 1965"/>
    <x v="677"/>
    <x v="1"/>
    <s v="tier - 3"/>
    <x v="14"/>
    <x v="11"/>
  </r>
  <r>
    <s v="Id680"/>
    <s v="Peter"/>
    <x v="557"/>
    <x v="411"/>
    <s v="yes"/>
    <x v="0"/>
    <x v="0"/>
    <x v="0"/>
    <x v="1"/>
    <x v="0"/>
    <x v="0"/>
    <s v="3 Jul 1967"/>
    <x v="678"/>
    <x v="1"/>
    <s v="tier - 3"/>
    <x v="13"/>
    <x v="24"/>
  </r>
  <r>
    <s v="Id681"/>
    <s v="Carolina"/>
    <x v="443"/>
    <x v="210"/>
    <s v="yes"/>
    <x v="0"/>
    <x v="1"/>
    <x v="3"/>
    <x v="1"/>
    <x v="0"/>
    <x v="0"/>
    <s v="30 Oct 1963"/>
    <x v="679"/>
    <x v="1"/>
    <s v="tier - 1"/>
    <x v="2"/>
    <x v="8"/>
  </r>
  <r>
    <s v="Id682"/>
    <s v="Jenny K."/>
    <x v="558"/>
    <x v="355"/>
    <s v="No"/>
    <x v="0"/>
    <x v="0"/>
    <x v="0"/>
    <x v="1"/>
    <x v="0"/>
    <x v="0"/>
    <s v="14 Dec 1962"/>
    <x v="680"/>
    <x v="1"/>
    <s v="tier - 1"/>
    <x v="15"/>
    <x v="5"/>
  </r>
  <r>
    <s v="Id683"/>
    <s v="Jessica"/>
    <x v="559"/>
    <x v="4"/>
    <s v="No"/>
    <x v="0"/>
    <x v="0"/>
    <x v="3"/>
    <x v="0"/>
    <x v="1"/>
    <x v="2"/>
    <s v="13 Sep 1998"/>
    <x v="681"/>
    <x v="1"/>
    <s v="tier - 1"/>
    <x v="2"/>
    <x v="45"/>
  </r>
  <r>
    <s v="Id684"/>
    <s v="Kimberly D"/>
    <x v="483"/>
    <x v="136"/>
    <s v="No"/>
    <x v="0"/>
    <x v="0"/>
    <x v="0"/>
    <x v="1"/>
    <x v="0"/>
    <x v="1"/>
    <s v="15 Jul 1989"/>
    <x v="682"/>
    <x v="1"/>
    <s v="tier - 3"/>
    <x v="3"/>
    <x v="4"/>
  </r>
  <r>
    <s v="Id685"/>
    <s v="Marc-Olivier"/>
    <x v="560"/>
    <x v="66"/>
    <s v="No"/>
    <x v="0"/>
    <x v="0"/>
    <x v="0"/>
    <x v="1"/>
    <x v="0"/>
    <x v="2"/>
    <s v="5 Jul 1989"/>
    <x v="683"/>
    <x v="1"/>
    <s v="tier - 3"/>
    <x v="1"/>
    <x v="4"/>
  </r>
  <r>
    <s v="Id686"/>
    <s v="Russell J"/>
    <x v="561"/>
    <x v="348"/>
    <s v="No"/>
    <x v="0"/>
    <x v="1"/>
    <x v="3"/>
    <x v="1"/>
    <x v="1"/>
    <x v="1"/>
    <s v="1 Oct 1979"/>
    <x v="684"/>
    <x v="1"/>
    <s v="tier - 2"/>
    <x v="0"/>
    <x v="20"/>
  </r>
  <r>
    <s v="Id687"/>
    <s v="Karine"/>
    <x v="40"/>
    <x v="106"/>
    <s v="yes"/>
    <x v="0"/>
    <x v="0"/>
    <x v="1"/>
    <x v="1"/>
    <x v="0"/>
    <x v="1"/>
    <s v="21 Nov 1959"/>
    <x v="685"/>
    <x v="1"/>
    <s v="tier - 2"/>
    <x v="0"/>
    <x v="10"/>
  </r>
  <r>
    <s v="Id688"/>
    <s v="  Cheryl"/>
    <x v="562"/>
    <x v="412"/>
    <s v="yes"/>
    <x v="0"/>
    <x v="0"/>
    <x v="0"/>
    <x v="1"/>
    <x v="0"/>
    <x v="1"/>
    <s v="22 Nov 1976"/>
    <x v="686"/>
    <x v="1"/>
    <s v="tier - 3"/>
    <x v="1"/>
    <x v="18"/>
  </r>
  <r>
    <s v="Id689"/>
    <s v="Allison M."/>
    <x v="563"/>
    <x v="319"/>
    <s v="yes"/>
    <x v="0"/>
    <x v="0"/>
    <x v="0"/>
    <x v="0"/>
    <x v="2"/>
    <x v="2"/>
    <s v="19 Nov 1996"/>
    <x v="687"/>
    <x v="1"/>
    <s v="tier - 3"/>
    <x v="2"/>
    <x v="46"/>
  </r>
  <r>
    <s v="Id690"/>
    <s v="Adriana"/>
    <x v="564"/>
    <x v="159"/>
    <s v="yes"/>
    <x v="0"/>
    <x v="0"/>
    <x v="1"/>
    <x v="1"/>
    <x v="1"/>
    <x v="2"/>
    <s v="11 Aug 1959"/>
    <x v="688"/>
    <x v="1"/>
    <s v="tier - 3"/>
    <x v="8"/>
    <x v="10"/>
  </r>
  <r>
    <s v="Id691"/>
    <s v="Miranda J"/>
    <x v="565"/>
    <x v="112"/>
    <s v="yes"/>
    <x v="0"/>
    <x v="0"/>
    <x v="1"/>
    <x v="1"/>
    <x v="1"/>
    <x v="2"/>
    <s v="25 Jun 1959"/>
    <x v="689"/>
    <x v="1"/>
    <s v="tier - 1"/>
    <x v="2"/>
    <x v="10"/>
  </r>
  <r>
    <s v="Id692"/>
    <s v="  Roberto"/>
    <x v="566"/>
    <x v="210"/>
    <s v="yes"/>
    <x v="0"/>
    <x v="0"/>
    <x v="0"/>
    <x v="1"/>
    <x v="0"/>
    <x v="0"/>
    <s v="27 Nov 1967"/>
    <x v="690"/>
    <x v="1"/>
    <s v="tier - 2"/>
    <x v="14"/>
    <x v="24"/>
  </r>
  <r>
    <s v="Id693"/>
    <s v="Rebecca B."/>
    <x v="61"/>
    <x v="413"/>
    <s v="yes"/>
    <x v="0"/>
    <x v="0"/>
    <x v="0"/>
    <x v="1"/>
    <x v="0"/>
    <x v="0"/>
    <s v="10 Aug 1967"/>
    <x v="691"/>
    <x v="1"/>
    <s v="tier - 2"/>
    <x v="12"/>
    <x v="24"/>
  </r>
  <r>
    <s v="Id694"/>
    <s v="Tiffany"/>
    <x v="567"/>
    <x v="297"/>
    <s v="No"/>
    <x v="0"/>
    <x v="0"/>
    <x v="0"/>
    <x v="1"/>
    <x v="1"/>
    <x v="1"/>
    <s v="11 Aug 1999"/>
    <x v="692"/>
    <x v="1"/>
    <s v="tier - 1"/>
    <x v="1"/>
    <x v="36"/>
  </r>
  <r>
    <s v="Id695"/>
    <s v="Alexander"/>
    <x v="568"/>
    <x v="359"/>
    <s v="No"/>
    <x v="0"/>
    <x v="0"/>
    <x v="2"/>
    <x v="1"/>
    <x v="0"/>
    <x v="0"/>
    <s v="10 Sep 1958"/>
    <x v="693"/>
    <x v="1"/>
    <s v="tier - 3"/>
    <x v="0"/>
    <x v="13"/>
  </r>
  <r>
    <s v="Id696"/>
    <s v="Rich M"/>
    <x v="569"/>
    <x v="414"/>
    <s v="No"/>
    <x v="0"/>
    <x v="0"/>
    <x v="2"/>
    <x v="1"/>
    <x v="0"/>
    <x v="0"/>
    <s v="17 Jul 1958"/>
    <x v="694"/>
    <x v="1"/>
    <s v="tier - 2"/>
    <x v="4"/>
    <x v="13"/>
  </r>
  <r>
    <s v="Id697"/>
    <s v="Aaron C"/>
    <x v="421"/>
    <x v="415"/>
    <s v="No"/>
    <x v="0"/>
    <x v="0"/>
    <x v="2"/>
    <x v="1"/>
    <x v="1"/>
    <x v="0"/>
    <s v="3 Sep 1958"/>
    <x v="695"/>
    <x v="1"/>
    <s v="tier - 1"/>
    <x v="11"/>
    <x v="13"/>
  </r>
  <r>
    <s v="Id698"/>
    <s v="Kate"/>
    <x v="570"/>
    <x v="416"/>
    <s v="No"/>
    <x v="0"/>
    <x v="0"/>
    <x v="0"/>
    <x v="1"/>
    <x v="1"/>
    <x v="0"/>
    <s v="8 Jun 1965"/>
    <x v="696"/>
    <x v="1"/>
    <s v="tier - 3"/>
    <x v="2"/>
    <x v="14"/>
  </r>
  <r>
    <s v="Id699"/>
    <s v="Maria M"/>
    <x v="312"/>
    <x v="417"/>
    <s v="yes"/>
    <x v="0"/>
    <x v="1"/>
    <x v="3"/>
    <x v="1"/>
    <x v="1"/>
    <x v="0"/>
    <s v="16 Jul 1963"/>
    <x v="697"/>
    <x v="1"/>
    <s v="tier - 2"/>
    <x v="1"/>
    <x v="8"/>
  </r>
  <r>
    <s v="Id700"/>
    <s v="Daven W"/>
    <x v="5"/>
    <x v="87"/>
    <s v="yes"/>
    <x v="0"/>
    <x v="0"/>
    <x v="3"/>
    <x v="1"/>
    <x v="0"/>
    <x v="1"/>
    <s v="28 Nov 1988"/>
    <x v="698"/>
    <x v="1"/>
    <s v="tier - 2"/>
    <x v="3"/>
    <x v="25"/>
  </r>
  <r>
    <s v="Id701"/>
    <s v="Mrs.  Brianne"/>
    <x v="571"/>
    <x v="418"/>
    <s v="yes"/>
    <x v="0"/>
    <x v="0"/>
    <x v="0"/>
    <x v="1"/>
    <x v="0"/>
    <x v="0"/>
    <s v="8 Oct 1967"/>
    <x v="699"/>
    <x v="1"/>
    <s v="tier - 1"/>
    <x v="12"/>
    <x v="24"/>
  </r>
  <r>
    <s v="Id702"/>
    <s v="Hiroki"/>
    <x v="565"/>
    <x v="419"/>
    <s v="yes"/>
    <x v="0"/>
    <x v="0"/>
    <x v="1"/>
    <x v="1"/>
    <x v="1"/>
    <x v="2"/>
    <s v="21 Dec 1959"/>
    <x v="700"/>
    <x v="1"/>
    <s v="tier - 2"/>
    <x v="1"/>
    <x v="10"/>
  </r>
  <r>
    <s v="Id703"/>
    <s v="Anders"/>
    <x v="572"/>
    <x v="24"/>
    <s v="yes"/>
    <x v="0"/>
    <x v="1"/>
    <x v="3"/>
    <x v="1"/>
    <x v="0"/>
    <x v="2"/>
    <s v="8 Sep 1969"/>
    <x v="701"/>
    <x v="1"/>
    <s v="tier - 3"/>
    <x v="13"/>
    <x v="17"/>
  </r>
  <r>
    <s v="Id704"/>
    <s v="Danielle"/>
    <x v="573"/>
    <x v="420"/>
    <s v="No"/>
    <x v="0"/>
    <x v="0"/>
    <x v="2"/>
    <x v="1"/>
    <x v="0"/>
    <x v="0"/>
    <s v="12 Jul 1958"/>
    <x v="702"/>
    <x v="1"/>
    <s v="tier - 2"/>
    <x v="3"/>
    <x v="13"/>
  </r>
  <r>
    <s v="Id705"/>
    <s v="Candace N"/>
    <x v="63"/>
    <x v="421"/>
    <s v="No"/>
    <x v="0"/>
    <x v="0"/>
    <x v="2"/>
    <x v="1"/>
    <x v="0"/>
    <x v="0"/>
    <s v="14 Oct 1958"/>
    <x v="703"/>
    <x v="1"/>
    <s v="tier - 3"/>
    <x v="0"/>
    <x v="13"/>
  </r>
  <r>
    <s v="Id706"/>
    <s v="Bruno F."/>
    <x v="574"/>
    <x v="422"/>
    <s v="No"/>
    <x v="0"/>
    <x v="0"/>
    <x v="0"/>
    <x v="1"/>
    <x v="0"/>
    <x v="0"/>
    <s v="25 Dec 1968"/>
    <x v="704"/>
    <x v="1"/>
    <s v="tier - 3"/>
    <x v="1"/>
    <x v="0"/>
  </r>
  <r>
    <s v="Id707"/>
    <s v="Emily"/>
    <x v="565"/>
    <x v="161"/>
    <s v="No"/>
    <x v="1"/>
    <x v="0"/>
    <x v="3"/>
    <x v="0"/>
    <x v="1"/>
    <x v="2"/>
    <s v="9 Sep 2004"/>
    <x v="705"/>
    <x v="1"/>
    <s v="tier - 2"/>
    <x v="2"/>
    <x v="42"/>
  </r>
  <r>
    <s v="Id708"/>
    <s v="Katie"/>
    <x v="575"/>
    <x v="119"/>
    <s v="No"/>
    <x v="0"/>
    <x v="0"/>
    <x v="1"/>
    <x v="1"/>
    <x v="0"/>
    <x v="1"/>
    <s v="12 Jul 1972"/>
    <x v="706"/>
    <x v="1"/>
    <s v="tier - 2"/>
    <x v="12"/>
    <x v="30"/>
  </r>
  <r>
    <s v="Id709"/>
    <s v="Sally"/>
    <x v="576"/>
    <x v="370"/>
    <s v="No"/>
    <x v="0"/>
    <x v="0"/>
    <x v="0"/>
    <x v="1"/>
    <x v="0"/>
    <x v="0"/>
    <s v="9 Dec 1974"/>
    <x v="707"/>
    <x v="1"/>
    <s v="tier - 2"/>
    <x v="12"/>
    <x v="21"/>
  </r>
  <r>
    <s v="Id710"/>
    <s v="Meaghan J"/>
    <x v="577"/>
    <x v="191"/>
    <s v="yes"/>
    <x v="0"/>
    <x v="0"/>
    <x v="1"/>
    <x v="1"/>
    <x v="1"/>
    <x v="2"/>
    <s v="21 Nov 1959"/>
    <x v="708"/>
    <x v="1"/>
    <s v="tier - 3"/>
    <x v="1"/>
    <x v="10"/>
  </r>
  <r>
    <s v="Id711"/>
    <s v="Rina"/>
    <x v="369"/>
    <x v="56"/>
    <s v="yes"/>
    <x v="0"/>
    <x v="0"/>
    <x v="1"/>
    <x v="1"/>
    <x v="1"/>
    <x v="1"/>
    <s v="25 Oct 1959"/>
    <x v="709"/>
    <x v="1"/>
    <s v="tier - 1"/>
    <x v="1"/>
    <x v="10"/>
  </r>
  <r>
    <s v="Id712"/>
    <s v="Kristin P."/>
    <x v="578"/>
    <x v="423"/>
    <s v="yes"/>
    <x v="0"/>
    <x v="0"/>
    <x v="1"/>
    <x v="1"/>
    <x v="0"/>
    <x v="0"/>
    <s v="11 Sep 1961"/>
    <x v="710"/>
    <x v="1"/>
    <s v="tier - 1"/>
    <x v="3"/>
    <x v="12"/>
  </r>
  <r>
    <s v="Id713"/>
    <s v="Albert"/>
    <x v="579"/>
    <x v="355"/>
    <s v="No"/>
    <x v="0"/>
    <x v="0"/>
    <x v="2"/>
    <x v="1"/>
    <x v="0"/>
    <x v="0"/>
    <s v="16 Sep 1958"/>
    <x v="711"/>
    <x v="1"/>
    <s v="tier - 2"/>
    <x v="1"/>
    <x v="13"/>
  </r>
  <r>
    <s v="Id714"/>
    <s v="Ashley"/>
    <x v="580"/>
    <x v="86"/>
    <s v="yes"/>
    <x v="0"/>
    <x v="1"/>
    <x v="3"/>
    <x v="1"/>
    <x v="0"/>
    <x v="2"/>
    <s v="18 Nov 1983"/>
    <x v="712"/>
    <x v="1"/>
    <s v="tier - 1"/>
    <x v="12"/>
    <x v="34"/>
  </r>
  <r>
    <s v="Id715"/>
    <s v="Shannon L"/>
    <x v="581"/>
    <x v="424"/>
    <s v="No"/>
    <x v="0"/>
    <x v="0"/>
    <x v="0"/>
    <x v="1"/>
    <x v="0"/>
    <x v="0"/>
    <s v="9 Dec 1968"/>
    <x v="713"/>
    <x v="1"/>
    <s v="tier - 1"/>
    <x v="12"/>
    <x v="0"/>
  </r>
  <r>
    <s v="Id716"/>
    <s v="Amy B"/>
    <x v="582"/>
    <x v="425"/>
    <s v="No"/>
    <x v="0"/>
    <x v="0"/>
    <x v="3"/>
    <x v="1"/>
    <x v="0"/>
    <x v="1"/>
    <s v="16 Jul 1984"/>
    <x v="714"/>
    <x v="1"/>
    <s v="tier - 1"/>
    <x v="1"/>
    <x v="33"/>
  </r>
  <r>
    <s v="Id717"/>
    <s v="A Danielle"/>
    <x v="166"/>
    <x v="49"/>
    <s v="No"/>
    <x v="1"/>
    <x v="0"/>
    <x v="3"/>
    <x v="1"/>
    <x v="0"/>
    <x v="2"/>
    <s v="5 Jul 2004"/>
    <x v="715"/>
    <x v="1"/>
    <s v="tier - 3"/>
    <x v="0"/>
    <x v="42"/>
  </r>
  <r>
    <s v="Id718"/>
    <s v="Conrad F"/>
    <x v="67"/>
    <x v="426"/>
    <s v="yes"/>
    <x v="0"/>
    <x v="0"/>
    <x v="1"/>
    <x v="1"/>
    <x v="0"/>
    <x v="0"/>
    <s v="12 Jun 1961"/>
    <x v="716"/>
    <x v="1"/>
    <s v="tier - 1"/>
    <x v="1"/>
    <x v="12"/>
  </r>
  <r>
    <s v="Id719"/>
    <s v="Josh"/>
    <x v="583"/>
    <x v="427"/>
    <s v="yes"/>
    <x v="0"/>
    <x v="0"/>
    <x v="0"/>
    <x v="1"/>
    <x v="0"/>
    <x v="1"/>
    <s v="16 Sep 1976"/>
    <x v="717"/>
    <x v="1"/>
    <s v="tier - 3"/>
    <x v="8"/>
    <x v="18"/>
  </r>
  <r>
    <s v="Id720"/>
    <s v="Maxime"/>
    <x v="584"/>
    <x v="176"/>
    <s v="No"/>
    <x v="0"/>
    <x v="0"/>
    <x v="0"/>
    <x v="1"/>
    <x v="0"/>
    <x v="2"/>
    <s v="14 Sep 1991"/>
    <x v="718"/>
    <x v="1"/>
    <s v="tier - 3"/>
    <x v="1"/>
    <x v="3"/>
  </r>
  <r>
    <s v="Id721"/>
    <s v="Natalie"/>
    <x v="170"/>
    <x v="365"/>
    <s v="No"/>
    <x v="0"/>
    <x v="0"/>
    <x v="0"/>
    <x v="1"/>
    <x v="0"/>
    <x v="0"/>
    <s v="6 Nov 1960"/>
    <x v="719"/>
    <x v="1"/>
    <s v="tier - 3"/>
    <x v="2"/>
    <x v="16"/>
  </r>
  <r>
    <s v="Id722"/>
    <s v="Melissa"/>
    <x v="585"/>
    <x v="428"/>
    <s v="yes"/>
    <x v="0"/>
    <x v="1"/>
    <x v="3"/>
    <x v="1"/>
    <x v="0"/>
    <x v="0"/>
    <s v="15 Jul 1963"/>
    <x v="720"/>
    <x v="1"/>
    <s v="tier - 3"/>
    <x v="3"/>
    <x v="8"/>
  </r>
  <r>
    <s v="Id723"/>
    <s v="Laura P."/>
    <x v="383"/>
    <x v="429"/>
    <s v="yes"/>
    <x v="0"/>
    <x v="1"/>
    <x v="3"/>
    <x v="1"/>
    <x v="1"/>
    <x v="0"/>
    <s v="6 Jul 1963"/>
    <x v="721"/>
    <x v="1"/>
    <s v="tier - 2"/>
    <x v="0"/>
    <x v="8"/>
  </r>
  <r>
    <s v="Id724"/>
    <s v="Lisa"/>
    <x v="586"/>
    <x v="430"/>
    <s v="yes"/>
    <x v="0"/>
    <x v="1"/>
    <x v="3"/>
    <x v="1"/>
    <x v="1"/>
    <x v="0"/>
    <s v="9 Dec 1963"/>
    <x v="722"/>
    <x v="1"/>
    <s v="tier - 1"/>
    <x v="0"/>
    <x v="8"/>
  </r>
  <r>
    <s v="Id725"/>
    <s v="William D. Jr."/>
    <x v="17"/>
    <x v="338"/>
    <s v="yes"/>
    <x v="0"/>
    <x v="0"/>
    <x v="1"/>
    <x v="1"/>
    <x v="0"/>
    <x v="2"/>
    <s v="5 Sep 1959"/>
    <x v="723"/>
    <x v="1"/>
    <s v="tier - 1"/>
    <x v="4"/>
    <x v="10"/>
  </r>
  <r>
    <s v="Id726"/>
    <s v="James"/>
    <x v="587"/>
    <x v="337"/>
    <s v="No"/>
    <x v="0"/>
    <x v="0"/>
    <x v="0"/>
    <x v="1"/>
    <x v="0"/>
    <x v="2"/>
    <s v="1 Jul 1990"/>
    <x v="724"/>
    <x v="1"/>
    <s v="tier - 1"/>
    <x v="8"/>
    <x v="43"/>
  </r>
  <r>
    <s v="Id727"/>
    <s v="John"/>
    <x v="588"/>
    <x v="171"/>
    <s v="yes"/>
    <x v="0"/>
    <x v="0"/>
    <x v="1"/>
    <x v="1"/>
    <x v="0"/>
    <x v="2"/>
    <s v="22 Aug 1959"/>
    <x v="725"/>
    <x v="1"/>
    <s v="tier - 2"/>
    <x v="9"/>
    <x v="10"/>
  </r>
  <r>
    <s v="Id728"/>
    <s v="Adam S"/>
    <x v="589"/>
    <x v="431"/>
    <s v="No"/>
    <x v="0"/>
    <x v="0"/>
    <x v="0"/>
    <x v="1"/>
    <x v="1"/>
    <x v="0"/>
    <s v="20 Jun 1960"/>
    <x v="726"/>
    <x v="1"/>
    <s v="tier - 1"/>
    <x v="1"/>
    <x v="16"/>
  </r>
  <r>
    <s v="Id729"/>
    <s v="Armando"/>
    <x v="82"/>
    <x v="432"/>
    <s v="No"/>
    <x v="0"/>
    <x v="0"/>
    <x v="0"/>
    <x v="1"/>
    <x v="0"/>
    <x v="0"/>
    <s v="1 Jul 1962"/>
    <x v="727"/>
    <x v="1"/>
    <s v="tier - 2"/>
    <x v="0"/>
    <x v="5"/>
  </r>
  <r>
    <s v="Id730"/>
    <s v="  Dana"/>
    <x v="172"/>
    <x v="200"/>
    <s v="yes"/>
    <x v="0"/>
    <x v="0"/>
    <x v="1"/>
    <x v="1"/>
    <x v="0"/>
    <x v="1"/>
    <s v="28 Jul 1959"/>
    <x v="728"/>
    <x v="1"/>
    <s v="tier - 2"/>
    <x v="0"/>
    <x v="10"/>
  </r>
  <r>
    <s v="Id731"/>
    <s v="Jennifer L"/>
    <x v="20"/>
    <x v="427"/>
    <s v="yes"/>
    <x v="0"/>
    <x v="0"/>
    <x v="1"/>
    <x v="1"/>
    <x v="0"/>
    <x v="1"/>
    <s v="23 Dec 1959"/>
    <x v="729"/>
    <x v="1"/>
    <s v="tier - 3"/>
    <x v="0"/>
    <x v="10"/>
  </r>
  <r>
    <s v="Id732"/>
    <s v="Benjamin"/>
    <x v="590"/>
    <x v="363"/>
    <s v="yes"/>
    <x v="0"/>
    <x v="0"/>
    <x v="0"/>
    <x v="1"/>
    <x v="0"/>
    <x v="2"/>
    <s v="22 Sep 1985"/>
    <x v="730"/>
    <x v="1"/>
    <s v="tier - 2"/>
    <x v="1"/>
    <x v="19"/>
  </r>
  <r>
    <s v="Id733"/>
    <s v="Tanya"/>
    <x v="591"/>
    <x v="332"/>
    <s v="yes"/>
    <x v="0"/>
    <x v="0"/>
    <x v="1"/>
    <x v="1"/>
    <x v="0"/>
    <x v="2"/>
    <s v="22 Oct 1959"/>
    <x v="731"/>
    <x v="1"/>
    <s v="tier - 2"/>
    <x v="3"/>
    <x v="10"/>
  </r>
  <r>
    <s v="Id734"/>
    <s v="Tracy"/>
    <x v="592"/>
    <x v="433"/>
    <s v="No"/>
    <x v="0"/>
    <x v="0"/>
    <x v="0"/>
    <x v="1"/>
    <x v="0"/>
    <x v="0"/>
    <s v="10 Dec 1978"/>
    <x v="732"/>
    <x v="1"/>
    <s v="tier - 1"/>
    <x v="1"/>
    <x v="9"/>
  </r>
  <r>
    <s v="Id735"/>
    <s v="Emily S"/>
    <x v="349"/>
    <x v="2"/>
    <s v="No"/>
    <x v="0"/>
    <x v="0"/>
    <x v="0"/>
    <x v="1"/>
    <x v="0"/>
    <x v="0"/>
    <s v="12 Jul 1960"/>
    <x v="733"/>
    <x v="1"/>
    <s v="tier - 2"/>
    <x v="1"/>
    <x v="16"/>
  </r>
  <r>
    <s v="Id736"/>
    <s v="Kelly R"/>
    <x v="593"/>
    <x v="166"/>
    <s v="No"/>
    <x v="0"/>
    <x v="1"/>
    <x v="3"/>
    <x v="0"/>
    <x v="1"/>
    <x v="2"/>
    <s v="29 Jun 2003"/>
    <x v="734"/>
    <x v="1"/>
    <s v="tier - 1"/>
    <x v="3"/>
    <x v="40"/>
  </r>
  <r>
    <s v="Id737"/>
    <s v="Kyle"/>
    <x v="594"/>
    <x v="381"/>
    <s v="No"/>
    <x v="0"/>
    <x v="0"/>
    <x v="2"/>
    <x v="1"/>
    <x v="0"/>
    <x v="0"/>
    <s v="19 Dec 1958"/>
    <x v="735"/>
    <x v="2"/>
    <s v="tier - 1"/>
    <x v="0"/>
    <x v="13"/>
  </r>
  <r>
    <s v="Id738"/>
    <s v="Bruce A Jr."/>
    <x v="224"/>
    <x v="434"/>
    <s v="No"/>
    <x v="0"/>
    <x v="0"/>
    <x v="2"/>
    <x v="1"/>
    <x v="0"/>
    <x v="0"/>
    <s v="11 Nov 1958"/>
    <x v="736"/>
    <x v="2"/>
    <s v="tier - 3"/>
    <x v="3"/>
    <x v="13"/>
  </r>
  <r>
    <s v="Id739"/>
    <s v="Cary J"/>
    <x v="595"/>
    <x v="289"/>
    <s v="yes"/>
    <x v="0"/>
    <x v="0"/>
    <x v="3"/>
    <x v="1"/>
    <x v="0"/>
    <x v="0"/>
    <s v="10 Dec 1986"/>
    <x v="737"/>
    <x v="2"/>
    <s v="tier - 2"/>
    <x v="1"/>
    <x v="28"/>
  </r>
  <r>
    <s v="Id740"/>
    <s v="Jill M"/>
    <x v="596"/>
    <x v="435"/>
    <s v="yes"/>
    <x v="0"/>
    <x v="0"/>
    <x v="1"/>
    <x v="1"/>
    <x v="0"/>
    <x v="2"/>
    <s v="28 Nov 1966"/>
    <x v="738"/>
    <x v="2"/>
    <s v="tier - 3"/>
    <x v="12"/>
    <x v="26"/>
  </r>
  <r>
    <s v="Id741"/>
    <s v="Chris"/>
    <x v="237"/>
    <x v="10"/>
    <s v="yes"/>
    <x v="0"/>
    <x v="0"/>
    <x v="1"/>
    <x v="1"/>
    <x v="1"/>
    <x v="1"/>
    <s v="28 Aug 1959"/>
    <x v="739"/>
    <x v="2"/>
    <s v="tier - 1"/>
    <x v="1"/>
    <x v="10"/>
  </r>
  <r>
    <s v="Id742"/>
    <s v="Michael E."/>
    <x v="597"/>
    <x v="436"/>
    <s v="No"/>
    <x v="1"/>
    <x v="0"/>
    <x v="3"/>
    <x v="0"/>
    <x v="1"/>
    <x v="2"/>
    <s v="27 Jul 2004"/>
    <x v="740"/>
    <x v="2"/>
    <s v="tier - 2"/>
    <x v="11"/>
    <x v="42"/>
  </r>
  <r>
    <s v="Id743"/>
    <s v="Lauren"/>
    <x v="598"/>
    <x v="127"/>
    <s v="yes"/>
    <x v="0"/>
    <x v="1"/>
    <x v="3"/>
    <x v="1"/>
    <x v="0"/>
    <x v="2"/>
    <s v="11 Oct 1969"/>
    <x v="741"/>
    <x v="2"/>
    <s v="tier - 2"/>
    <x v="12"/>
    <x v="17"/>
  </r>
  <r>
    <s v="Id744"/>
    <s v="Kathryn E"/>
    <x v="599"/>
    <x v="320"/>
    <s v="yes"/>
    <x v="0"/>
    <x v="0"/>
    <x v="0"/>
    <x v="1"/>
    <x v="0"/>
    <x v="2"/>
    <s v="8 Aug 1985"/>
    <x v="742"/>
    <x v="2"/>
    <s v="tier - 3"/>
    <x v="12"/>
    <x v="19"/>
  </r>
  <r>
    <s v="Id745"/>
    <s v="Polly"/>
    <x v="491"/>
    <x v="230"/>
    <s v="yes"/>
    <x v="0"/>
    <x v="0"/>
    <x v="0"/>
    <x v="1"/>
    <x v="1"/>
    <x v="0"/>
    <s v="11 Aug 1981"/>
    <x v="743"/>
    <x v="2"/>
    <s v="tier - 2"/>
    <x v="2"/>
    <x v="37"/>
  </r>
  <r>
    <s v="Id746"/>
    <s v="Mark H."/>
    <x v="600"/>
    <x v="437"/>
    <s v="yes"/>
    <x v="0"/>
    <x v="0"/>
    <x v="3"/>
    <x v="1"/>
    <x v="0"/>
    <x v="0"/>
    <s v="17 Nov 1986"/>
    <x v="744"/>
    <x v="2"/>
    <s v="tier - 2"/>
    <x v="8"/>
    <x v="28"/>
  </r>
  <r>
    <s v="Id747"/>
    <s v="Jessie M."/>
    <x v="470"/>
    <x v="145"/>
    <s v="yes"/>
    <x v="0"/>
    <x v="0"/>
    <x v="0"/>
    <x v="1"/>
    <x v="0"/>
    <x v="2"/>
    <s v="25 Sep 1985"/>
    <x v="745"/>
    <x v="2"/>
    <s v="tier - 1"/>
    <x v="12"/>
    <x v="19"/>
  </r>
  <r>
    <s v="Id748"/>
    <s v="Chris"/>
    <x v="601"/>
    <x v="438"/>
    <s v="yes"/>
    <x v="0"/>
    <x v="1"/>
    <x v="3"/>
    <x v="1"/>
    <x v="0"/>
    <x v="0"/>
    <s v="30 Aug 1963"/>
    <x v="746"/>
    <x v="2"/>
    <s v="tier - 2"/>
    <x v="14"/>
    <x v="8"/>
  </r>
  <r>
    <s v="Id749"/>
    <s v="Daniel"/>
    <x v="602"/>
    <x v="325"/>
    <s v="No"/>
    <x v="0"/>
    <x v="0"/>
    <x v="3"/>
    <x v="1"/>
    <x v="0"/>
    <x v="2"/>
    <s v="16 Jul 1984"/>
    <x v="747"/>
    <x v="2"/>
    <s v="tier - 3"/>
    <x v="8"/>
    <x v="33"/>
  </r>
  <r>
    <s v="Id750"/>
    <s v="Megan"/>
    <x v="343"/>
    <x v="379"/>
    <s v="yes"/>
    <x v="0"/>
    <x v="0"/>
    <x v="1"/>
    <x v="1"/>
    <x v="0"/>
    <x v="0"/>
    <s v="24 Dec 1961"/>
    <x v="748"/>
    <x v="2"/>
    <s v="tier - 3"/>
    <x v="2"/>
    <x v="12"/>
  </r>
  <r>
    <s v="Id751"/>
    <s v="Kevin"/>
    <x v="603"/>
    <x v="170"/>
    <s v="yes"/>
    <x v="0"/>
    <x v="1"/>
    <x v="3"/>
    <x v="1"/>
    <x v="0"/>
    <x v="2"/>
    <s v="26 Jul 1969"/>
    <x v="749"/>
    <x v="2"/>
    <s v="tier - 3"/>
    <x v="1"/>
    <x v="17"/>
  </r>
  <r>
    <s v="Id752"/>
    <s v="Caroline S."/>
    <x v="604"/>
    <x v="333"/>
    <s v="yes"/>
    <x v="0"/>
    <x v="0"/>
    <x v="1"/>
    <x v="1"/>
    <x v="1"/>
    <x v="0"/>
    <s v="26 Nov 1961"/>
    <x v="750"/>
    <x v="2"/>
    <s v="tier - 3"/>
    <x v="2"/>
    <x v="12"/>
  </r>
  <r>
    <s v="Id753"/>
    <s v="Nuta"/>
    <x v="80"/>
    <x v="315"/>
    <s v="yes"/>
    <x v="0"/>
    <x v="0"/>
    <x v="3"/>
    <x v="1"/>
    <x v="0"/>
    <x v="2"/>
    <s v="4 Sep 1964"/>
    <x v="751"/>
    <x v="2"/>
    <s v="tier - 1"/>
    <x v="2"/>
    <x v="14"/>
  </r>
  <r>
    <s v="Id754"/>
    <s v="Margie"/>
    <x v="605"/>
    <x v="188"/>
    <s v="No"/>
    <x v="0"/>
    <x v="0"/>
    <x v="3"/>
    <x v="1"/>
    <x v="0"/>
    <x v="2"/>
    <s v="10 Aug 1992"/>
    <x v="752"/>
    <x v="2"/>
    <s v="tier - 1"/>
    <x v="1"/>
    <x v="35"/>
  </r>
  <r>
    <s v="Id755"/>
    <s v="Heidi"/>
    <x v="606"/>
    <x v="439"/>
    <s v="No"/>
    <x v="0"/>
    <x v="0"/>
    <x v="0"/>
    <x v="1"/>
    <x v="0"/>
    <x v="0"/>
    <s v="17 Jul 1968"/>
    <x v="753"/>
    <x v="2"/>
    <s v="tier - 3"/>
    <x v="12"/>
    <x v="0"/>
  </r>
  <r>
    <s v="Id756"/>
    <s v="Diego J"/>
    <x v="355"/>
    <x v="440"/>
    <s v="No"/>
    <x v="0"/>
    <x v="0"/>
    <x v="0"/>
    <x v="1"/>
    <x v="0"/>
    <x v="0"/>
    <s v="4 Jul 1960"/>
    <x v="754"/>
    <x v="2"/>
    <s v="tier - 3"/>
    <x v="6"/>
    <x v="16"/>
  </r>
  <r>
    <s v="Id757"/>
    <s v="Enrique M Sr."/>
    <x v="607"/>
    <x v="441"/>
    <s v="yes"/>
    <x v="0"/>
    <x v="1"/>
    <x v="3"/>
    <x v="1"/>
    <x v="0"/>
    <x v="0"/>
    <s v="27 Oct 1963"/>
    <x v="755"/>
    <x v="2"/>
    <s v="tier - 1"/>
    <x v="1"/>
    <x v="8"/>
  </r>
  <r>
    <s v="Id758"/>
    <s v="Greg"/>
    <x v="608"/>
    <x v="315"/>
    <s v="No"/>
    <x v="0"/>
    <x v="0"/>
    <x v="0"/>
    <x v="1"/>
    <x v="0"/>
    <x v="2"/>
    <s v="19 Aug 1990"/>
    <x v="756"/>
    <x v="2"/>
    <s v="tier - 2"/>
    <x v="8"/>
    <x v="43"/>
  </r>
  <r>
    <s v="Id759"/>
    <s v="Filip"/>
    <x v="609"/>
    <x v="442"/>
    <s v="yes"/>
    <x v="0"/>
    <x v="0"/>
    <x v="3"/>
    <x v="1"/>
    <x v="0"/>
    <x v="0"/>
    <s v="15 Aug 1975"/>
    <x v="757"/>
    <x v="2"/>
    <s v="tier - 2"/>
    <x v="1"/>
    <x v="29"/>
  </r>
  <r>
    <s v="Id760"/>
    <s v="Rosemary E."/>
    <x v="610"/>
    <x v="22"/>
    <s v="No"/>
    <x v="0"/>
    <x v="0"/>
    <x v="0"/>
    <x v="1"/>
    <x v="0"/>
    <x v="0"/>
    <s v="13 Jul 1960"/>
    <x v="758"/>
    <x v="2"/>
    <s v="tier - 3"/>
    <x v="3"/>
    <x v="16"/>
  </r>
  <r>
    <s v="Id761"/>
    <s v="Lisa"/>
    <x v="568"/>
    <x v="443"/>
    <s v="No"/>
    <x v="0"/>
    <x v="0"/>
    <x v="0"/>
    <x v="1"/>
    <x v="0"/>
    <x v="0"/>
    <s v="25 Jul 1960"/>
    <x v="759"/>
    <x v="2"/>
    <s v="tier - 2"/>
    <x v="0"/>
    <x v="16"/>
  </r>
  <r>
    <s v="Id762"/>
    <s v="Jason"/>
    <x v="611"/>
    <x v="264"/>
    <s v="yes"/>
    <x v="0"/>
    <x v="0"/>
    <x v="0"/>
    <x v="1"/>
    <x v="0"/>
    <x v="2"/>
    <s v="21 Aug 1985"/>
    <x v="760"/>
    <x v="2"/>
    <s v="tier - 1"/>
    <x v="1"/>
    <x v="19"/>
  </r>
  <r>
    <s v="Id763"/>
    <s v="Courtney"/>
    <x v="612"/>
    <x v="444"/>
    <s v="No"/>
    <x v="0"/>
    <x v="0"/>
    <x v="0"/>
    <x v="1"/>
    <x v="0"/>
    <x v="0"/>
    <s v="18 Dec 1960"/>
    <x v="761"/>
    <x v="2"/>
    <s v="tier - 2"/>
    <x v="3"/>
    <x v="16"/>
  </r>
  <r>
    <s v="Id764"/>
    <s v="Jennifer R."/>
    <x v="264"/>
    <x v="445"/>
    <s v="No"/>
    <x v="0"/>
    <x v="0"/>
    <x v="0"/>
    <x v="1"/>
    <x v="1"/>
    <x v="0"/>
    <s v="19 Jul 1960"/>
    <x v="762"/>
    <x v="2"/>
    <s v="tier - 1"/>
    <x v="0"/>
    <x v="16"/>
  </r>
  <r>
    <s v="Id765"/>
    <s v="Lauren E"/>
    <x v="613"/>
    <x v="446"/>
    <s v="No"/>
    <x v="0"/>
    <x v="0"/>
    <x v="0"/>
    <x v="1"/>
    <x v="1"/>
    <x v="0"/>
    <s v="30 Aug 1960"/>
    <x v="763"/>
    <x v="2"/>
    <s v="tier - 1"/>
    <x v="3"/>
    <x v="16"/>
  </r>
  <r>
    <s v="Id766"/>
    <s v="Ashley M."/>
    <x v="614"/>
    <x v="447"/>
    <s v="yes"/>
    <x v="0"/>
    <x v="0"/>
    <x v="3"/>
    <x v="1"/>
    <x v="0"/>
    <x v="0"/>
    <s v="18 Jun 1975"/>
    <x v="764"/>
    <x v="2"/>
    <s v="tier - 2"/>
    <x v="1"/>
    <x v="29"/>
  </r>
  <r>
    <s v="Id767"/>
    <s v="Alison R."/>
    <x v="67"/>
    <x v="124"/>
    <s v="yes"/>
    <x v="0"/>
    <x v="0"/>
    <x v="1"/>
    <x v="1"/>
    <x v="0"/>
    <x v="2"/>
    <s v="24 Nov 1966"/>
    <x v="765"/>
    <x v="2"/>
    <s v="tier - 3"/>
    <x v="2"/>
    <x v="26"/>
  </r>
  <r>
    <s v="Id768"/>
    <s v="Madeleine"/>
    <x v="49"/>
    <x v="448"/>
    <s v="yes"/>
    <x v="0"/>
    <x v="0"/>
    <x v="1"/>
    <x v="1"/>
    <x v="0"/>
    <x v="0"/>
    <s v="7 Nov 1961"/>
    <x v="766"/>
    <x v="2"/>
    <s v="tier - 3"/>
    <x v="1"/>
    <x v="12"/>
  </r>
  <r>
    <s v="Id769"/>
    <s v="Stacey"/>
    <x v="519"/>
    <x v="159"/>
    <s v="No"/>
    <x v="0"/>
    <x v="0"/>
    <x v="0"/>
    <x v="1"/>
    <x v="0"/>
    <x v="2"/>
    <s v="9 Jun 1994"/>
    <x v="767"/>
    <x v="2"/>
    <s v="tier - 3"/>
    <x v="1"/>
    <x v="6"/>
  </r>
  <r>
    <s v="Id770"/>
    <s v="Kimberly"/>
    <x v="615"/>
    <x v="449"/>
    <s v="yes"/>
    <x v="0"/>
    <x v="0"/>
    <x v="1"/>
    <x v="1"/>
    <x v="1"/>
    <x v="0"/>
    <s v="13 Jul 1961"/>
    <x v="768"/>
    <x v="2"/>
    <s v="tier - 2"/>
    <x v="1"/>
    <x v="12"/>
  </r>
  <r>
    <s v="Id771"/>
    <s v="Matthew D"/>
    <x v="616"/>
    <x v="74"/>
    <s v="No"/>
    <x v="0"/>
    <x v="0"/>
    <x v="3"/>
    <x v="1"/>
    <x v="0"/>
    <x v="1"/>
    <s v="18 Dec 1992"/>
    <x v="769"/>
    <x v="2"/>
    <s v="tier - 3"/>
    <x v="8"/>
    <x v="35"/>
  </r>
  <r>
    <s v="Id772"/>
    <s v="Michael"/>
    <x v="617"/>
    <x v="236"/>
    <s v="yes"/>
    <x v="0"/>
    <x v="0"/>
    <x v="1"/>
    <x v="1"/>
    <x v="0"/>
    <x v="1"/>
    <s v="6 Dec 1959"/>
    <x v="770"/>
    <x v="2"/>
    <s v="tier - 3"/>
    <x v="0"/>
    <x v="10"/>
  </r>
  <r>
    <s v="Id773"/>
    <s v="Ben"/>
    <x v="382"/>
    <x v="27"/>
    <s v="yes"/>
    <x v="0"/>
    <x v="0"/>
    <x v="1"/>
    <x v="1"/>
    <x v="0"/>
    <x v="2"/>
    <s v="16 Nov 1959"/>
    <x v="771"/>
    <x v="2"/>
    <s v="tier - 1"/>
    <x v="3"/>
    <x v="10"/>
  </r>
  <r>
    <s v="Id774"/>
    <s v="Chris"/>
    <x v="65"/>
    <x v="161"/>
    <s v="yes"/>
    <x v="0"/>
    <x v="0"/>
    <x v="1"/>
    <x v="1"/>
    <x v="0"/>
    <x v="2"/>
    <s v="4 Dec 1959"/>
    <x v="772"/>
    <x v="2"/>
    <s v="tier - 3"/>
    <x v="3"/>
    <x v="10"/>
  </r>
  <r>
    <s v="Id775"/>
    <s v="Jeremy J"/>
    <x v="618"/>
    <x v="134"/>
    <s v="No"/>
    <x v="0"/>
    <x v="0"/>
    <x v="3"/>
    <x v="1"/>
    <x v="0"/>
    <x v="2"/>
    <s v="11 Jun 1984"/>
    <x v="773"/>
    <x v="2"/>
    <s v="tier - 2"/>
    <x v="8"/>
    <x v="33"/>
  </r>
  <r>
    <s v="Id776"/>
    <s v="Amy L."/>
    <x v="619"/>
    <x v="409"/>
    <s v="No"/>
    <x v="0"/>
    <x v="1"/>
    <x v="3"/>
    <x v="1"/>
    <x v="0"/>
    <x v="2"/>
    <s v="28 Sep 1979"/>
    <x v="774"/>
    <x v="2"/>
    <s v="tier - 3"/>
    <x v="12"/>
    <x v="20"/>
  </r>
  <r>
    <s v="Id777"/>
    <s v="Karen L."/>
    <x v="620"/>
    <x v="450"/>
    <s v="yes"/>
    <x v="0"/>
    <x v="0"/>
    <x v="3"/>
    <x v="1"/>
    <x v="0"/>
    <x v="2"/>
    <s v="9 Sep 1964"/>
    <x v="775"/>
    <x v="2"/>
    <s v="tier - 2"/>
    <x v="15"/>
    <x v="14"/>
  </r>
  <r>
    <s v="Id778"/>
    <s v="Tennille"/>
    <x v="621"/>
    <x v="319"/>
    <s v="No"/>
    <x v="0"/>
    <x v="0"/>
    <x v="0"/>
    <x v="1"/>
    <x v="0"/>
    <x v="2"/>
    <s v="10 Oct 1990"/>
    <x v="776"/>
    <x v="2"/>
    <s v="tier - 1"/>
    <x v="1"/>
    <x v="43"/>
  </r>
  <r>
    <s v="Id779"/>
    <s v="Matt"/>
    <x v="226"/>
    <x v="451"/>
    <s v="No"/>
    <x v="0"/>
    <x v="0"/>
    <x v="0"/>
    <x v="1"/>
    <x v="0"/>
    <x v="0"/>
    <s v="15 Nov 1960"/>
    <x v="777"/>
    <x v="2"/>
    <s v="tier - 1"/>
    <x v="1"/>
    <x v="16"/>
  </r>
  <r>
    <s v="Id780"/>
    <s v="Emily"/>
    <x v="622"/>
    <x v="251"/>
    <s v="yes"/>
    <x v="0"/>
    <x v="0"/>
    <x v="0"/>
    <x v="1"/>
    <x v="0"/>
    <x v="2"/>
    <s v="20 Aug 1976"/>
    <x v="778"/>
    <x v="2"/>
    <s v="tier - 2"/>
    <x v="1"/>
    <x v="18"/>
  </r>
  <r>
    <s v="Id781"/>
    <s v="Justin E"/>
    <x v="623"/>
    <x v="326"/>
    <s v="No"/>
    <x v="0"/>
    <x v="0"/>
    <x v="0"/>
    <x v="1"/>
    <x v="0"/>
    <x v="2"/>
    <s v="22 Jul 1994"/>
    <x v="779"/>
    <x v="2"/>
    <s v="tier - 3"/>
    <x v="1"/>
    <x v="6"/>
  </r>
  <r>
    <s v="Id782"/>
    <s v="Shalane"/>
    <x v="624"/>
    <x v="452"/>
    <s v="No"/>
    <x v="0"/>
    <x v="0"/>
    <x v="0"/>
    <x v="1"/>
    <x v="0"/>
    <x v="0"/>
    <s v="4 Oct 1962"/>
    <x v="780"/>
    <x v="2"/>
    <s v="tier - 3"/>
    <x v="8"/>
    <x v="5"/>
  </r>
  <r>
    <s v="Id783"/>
    <s v="Jessica N."/>
    <x v="625"/>
    <x v="453"/>
    <s v="No"/>
    <x v="0"/>
    <x v="0"/>
    <x v="0"/>
    <x v="1"/>
    <x v="1"/>
    <x v="0"/>
    <s v="30 Nov 1962"/>
    <x v="781"/>
    <x v="2"/>
    <s v="tier - 2"/>
    <x v="3"/>
    <x v="5"/>
  </r>
  <r>
    <s v="Id784"/>
    <s v="Melanie"/>
    <x v="626"/>
    <x v="454"/>
    <s v="No"/>
    <x v="0"/>
    <x v="0"/>
    <x v="0"/>
    <x v="1"/>
    <x v="0"/>
    <x v="0"/>
    <s v="5 Nov 1965"/>
    <x v="782"/>
    <x v="2"/>
    <s v="tier - 3"/>
    <x v="2"/>
    <x v="11"/>
  </r>
  <r>
    <s v="Id785"/>
    <s v="  Ruth Angelica"/>
    <x v="589"/>
    <x v="455"/>
    <s v="No"/>
    <x v="0"/>
    <x v="0"/>
    <x v="0"/>
    <x v="1"/>
    <x v="1"/>
    <x v="0"/>
    <s v="22 Dec 1962"/>
    <x v="783"/>
    <x v="2"/>
    <s v="tier - 1"/>
    <x v="2"/>
    <x v="5"/>
  </r>
  <r>
    <s v="Id786"/>
    <s v="Una M"/>
    <x v="627"/>
    <x v="140"/>
    <s v="No"/>
    <x v="0"/>
    <x v="0"/>
    <x v="0"/>
    <x v="1"/>
    <x v="0"/>
    <x v="2"/>
    <s v="6 Oct 1982"/>
    <x v="784"/>
    <x v="2"/>
    <s v="tier - 2"/>
    <x v="1"/>
    <x v="38"/>
  </r>
  <r>
    <s v="Id787"/>
    <s v="Taralyn"/>
    <x v="628"/>
    <x v="221"/>
    <s v="No"/>
    <x v="0"/>
    <x v="0"/>
    <x v="0"/>
    <x v="1"/>
    <x v="2"/>
    <x v="0"/>
    <s v="26 Aug 1962"/>
    <x v="785"/>
    <x v="2"/>
    <s v="tier - 1"/>
    <x v="2"/>
    <x v="5"/>
  </r>
  <r>
    <s v="Id788"/>
    <s v="James A"/>
    <x v="629"/>
    <x v="411"/>
    <s v="yes"/>
    <x v="0"/>
    <x v="0"/>
    <x v="1"/>
    <x v="1"/>
    <x v="0"/>
    <x v="0"/>
    <s v="1 Dec 1961"/>
    <x v="786"/>
    <x v="2"/>
    <s v="tier - 2"/>
    <x v="4"/>
    <x v="12"/>
  </r>
  <r>
    <s v="Id789"/>
    <s v="Ning"/>
    <x v="203"/>
    <x v="108"/>
    <s v="yes"/>
    <x v="0"/>
    <x v="0"/>
    <x v="1"/>
    <x v="1"/>
    <x v="0"/>
    <x v="0"/>
    <s v="27 Dec 1961"/>
    <x v="787"/>
    <x v="2"/>
    <s v="tier - 2"/>
    <x v="16"/>
    <x v="12"/>
  </r>
  <r>
    <s v="Id790"/>
    <s v="  Joel"/>
    <x v="351"/>
    <x v="456"/>
    <s v="yes"/>
    <x v="0"/>
    <x v="0"/>
    <x v="1"/>
    <x v="1"/>
    <x v="1"/>
    <x v="0"/>
    <s v="8 Sep 1961"/>
    <x v="788"/>
    <x v="2"/>
    <s v="tier - 2"/>
    <x v="6"/>
    <x v="12"/>
  </r>
  <r>
    <s v="Id791"/>
    <s v="Pamela J."/>
    <x v="378"/>
    <x v="252"/>
    <s v="No"/>
    <x v="0"/>
    <x v="0"/>
    <x v="0"/>
    <x v="1"/>
    <x v="1"/>
    <x v="2"/>
    <s v="26 Aug 1999"/>
    <x v="789"/>
    <x v="2"/>
    <s v="tier - 3"/>
    <x v="3"/>
    <x v="36"/>
  </r>
  <r>
    <s v="Id792"/>
    <s v="Brittney"/>
    <x v="322"/>
    <x v="457"/>
    <s v="yes"/>
    <x v="0"/>
    <x v="1"/>
    <x v="3"/>
    <x v="1"/>
    <x v="0"/>
    <x v="0"/>
    <s v="1 Sep 1963"/>
    <x v="790"/>
    <x v="2"/>
    <s v="tier - 1"/>
    <x v="1"/>
    <x v="8"/>
  </r>
  <r>
    <s v="Id793"/>
    <s v="Sheila"/>
    <x v="630"/>
    <x v="458"/>
    <s v="No"/>
    <x v="0"/>
    <x v="0"/>
    <x v="3"/>
    <x v="1"/>
    <x v="0"/>
    <x v="2"/>
    <s v="9 Aug 1992"/>
    <x v="791"/>
    <x v="2"/>
    <s v="tier - 2"/>
    <x v="12"/>
    <x v="35"/>
  </r>
  <r>
    <s v="Id794"/>
    <s v="Koji"/>
    <x v="362"/>
    <x v="459"/>
    <s v="No"/>
    <x v="0"/>
    <x v="0"/>
    <x v="0"/>
    <x v="1"/>
    <x v="1"/>
    <x v="0"/>
    <s v="28 Aug 1962"/>
    <x v="792"/>
    <x v="2"/>
    <s v="tier - 3"/>
    <x v="1"/>
    <x v="5"/>
  </r>
  <r>
    <s v="Id795"/>
    <s v="Sarah"/>
    <x v="9"/>
    <x v="460"/>
    <s v="No"/>
    <x v="0"/>
    <x v="0"/>
    <x v="0"/>
    <x v="1"/>
    <x v="0"/>
    <x v="0"/>
    <s v="7 Oct 1971"/>
    <x v="793"/>
    <x v="2"/>
    <s v="tier - 2"/>
    <x v="3"/>
    <x v="15"/>
  </r>
  <r>
    <s v="Id796"/>
    <s v="Colleen M"/>
    <x v="10"/>
    <x v="461"/>
    <s v="No"/>
    <x v="0"/>
    <x v="0"/>
    <x v="0"/>
    <x v="1"/>
    <x v="0"/>
    <x v="0"/>
    <s v="23 Jul 1978"/>
    <x v="794"/>
    <x v="2"/>
    <s v="tier - 2"/>
    <x v="12"/>
    <x v="9"/>
  </r>
  <r>
    <s v="Id797"/>
    <s v="Deedra G."/>
    <x v="631"/>
    <x v="390"/>
    <s v="yes"/>
    <x v="0"/>
    <x v="0"/>
    <x v="1"/>
    <x v="1"/>
    <x v="0"/>
    <x v="0"/>
    <s v="18 Nov 1961"/>
    <x v="795"/>
    <x v="2"/>
    <s v="tier - 2"/>
    <x v="3"/>
    <x v="12"/>
  </r>
  <r>
    <s v="Id798"/>
    <s v="Kulwinder"/>
    <x v="632"/>
    <x v="65"/>
    <s v="yes"/>
    <x v="0"/>
    <x v="0"/>
    <x v="0"/>
    <x v="1"/>
    <x v="0"/>
    <x v="1"/>
    <s v="12 Oct 1985"/>
    <x v="796"/>
    <x v="2"/>
    <s v="tier - 1"/>
    <x v="12"/>
    <x v="19"/>
  </r>
  <r>
    <s v="Id799"/>
    <s v="Ann M."/>
    <x v="275"/>
    <x v="462"/>
    <s v="yes"/>
    <x v="0"/>
    <x v="0"/>
    <x v="0"/>
    <x v="1"/>
    <x v="1"/>
    <x v="0"/>
    <s v="2 Aug 1967"/>
    <x v="797"/>
    <x v="2"/>
    <s v="tier - 3"/>
    <x v="2"/>
    <x v="24"/>
  </r>
  <r>
    <s v="Id800"/>
    <s v="Sarah E"/>
    <x v="633"/>
    <x v="85"/>
    <s v="yes"/>
    <x v="0"/>
    <x v="1"/>
    <x v="3"/>
    <x v="1"/>
    <x v="0"/>
    <x v="1"/>
    <s v="3 Sep 1969"/>
    <x v="798"/>
    <x v="2"/>
    <s v="tier - 1"/>
    <x v="1"/>
    <x v="17"/>
  </r>
  <r>
    <s v="Id801"/>
    <s v="Apryl J."/>
    <x v="634"/>
    <x v="463"/>
    <s v="yes"/>
    <x v="0"/>
    <x v="0"/>
    <x v="1"/>
    <x v="1"/>
    <x v="1"/>
    <x v="0"/>
    <s v="18 Nov 1961"/>
    <x v="799"/>
    <x v="2"/>
    <s v="tier - 1"/>
    <x v="3"/>
    <x v="12"/>
  </r>
  <r>
    <s v="Id802"/>
    <s v="Ilana"/>
    <x v="635"/>
    <x v="464"/>
    <s v="No"/>
    <x v="0"/>
    <x v="0"/>
    <x v="0"/>
    <x v="1"/>
    <x v="0"/>
    <x v="0"/>
    <s v="6 Nov 1965"/>
    <x v="800"/>
    <x v="2"/>
    <s v="tier - 2"/>
    <x v="15"/>
    <x v="11"/>
  </r>
  <r>
    <s v="Id803"/>
    <s v="Katherine"/>
    <x v="443"/>
    <x v="159"/>
    <s v="yes"/>
    <x v="0"/>
    <x v="0"/>
    <x v="3"/>
    <x v="1"/>
    <x v="0"/>
    <x v="2"/>
    <s v="9 Sep 1964"/>
    <x v="801"/>
    <x v="2"/>
    <s v="tier - 1"/>
    <x v="2"/>
    <x v="14"/>
  </r>
  <r>
    <s v="Id804"/>
    <s v="Katherine"/>
    <x v="636"/>
    <x v="308"/>
    <s v="No"/>
    <x v="0"/>
    <x v="0"/>
    <x v="0"/>
    <x v="1"/>
    <x v="1"/>
    <x v="0"/>
    <s v="11 Jul 1962"/>
    <x v="802"/>
    <x v="2"/>
    <s v="tier - 1"/>
    <x v="1"/>
    <x v="5"/>
  </r>
  <r>
    <s v="Id805"/>
    <s v="Karl"/>
    <x v="637"/>
    <x v="319"/>
    <s v="No"/>
    <x v="0"/>
    <x v="0"/>
    <x v="1"/>
    <x v="1"/>
    <x v="0"/>
    <x v="2"/>
    <s v="20 Sep 1972"/>
    <x v="803"/>
    <x v="2"/>
    <s v="tier - 2"/>
    <x v="1"/>
    <x v="30"/>
  </r>
  <r>
    <s v="Id806"/>
    <s v="Stephen"/>
    <x v="638"/>
    <x v="272"/>
    <s v="yes"/>
    <x v="0"/>
    <x v="1"/>
    <x v="3"/>
    <x v="1"/>
    <x v="0"/>
    <x v="1"/>
    <s v="20 Dec 1969"/>
    <x v="804"/>
    <x v="2"/>
    <s v="tier - 3"/>
    <x v="1"/>
    <x v="17"/>
  </r>
  <r>
    <s v="Id807"/>
    <s v="Will"/>
    <x v="639"/>
    <x v="257"/>
    <s v="No"/>
    <x v="0"/>
    <x v="0"/>
    <x v="0"/>
    <x v="1"/>
    <x v="1"/>
    <x v="0"/>
    <s v="5 Jun 1962"/>
    <x v="805"/>
    <x v="2"/>
    <s v="tier - 1"/>
    <x v="1"/>
    <x v="12"/>
  </r>
  <r>
    <s v="Id808"/>
    <s v="Bradley D"/>
    <x v="640"/>
    <x v="465"/>
    <s v="yes"/>
    <x v="0"/>
    <x v="0"/>
    <x v="0"/>
    <x v="1"/>
    <x v="0"/>
    <x v="0"/>
    <s v="19 Oct 1981"/>
    <x v="806"/>
    <x v="2"/>
    <s v="tier - 1"/>
    <x v="1"/>
    <x v="37"/>
  </r>
  <r>
    <s v="Id809"/>
    <s v="Amy M"/>
    <x v="641"/>
    <x v="224"/>
    <s v="No"/>
    <x v="0"/>
    <x v="1"/>
    <x v="3"/>
    <x v="1"/>
    <x v="0"/>
    <x v="2"/>
    <s v="22 Nov 1979"/>
    <x v="807"/>
    <x v="2"/>
    <s v="tier - 2"/>
    <x v="12"/>
    <x v="20"/>
  </r>
  <r>
    <s v="Id810"/>
    <s v="Matthew W."/>
    <x v="642"/>
    <x v="356"/>
    <s v="No"/>
    <x v="0"/>
    <x v="0"/>
    <x v="0"/>
    <x v="1"/>
    <x v="0"/>
    <x v="0"/>
    <s v="29 Nov 1960"/>
    <x v="808"/>
    <x v="2"/>
    <s v="tier - 1"/>
    <x v="0"/>
    <x v="16"/>
  </r>
  <r>
    <s v="Id811"/>
    <s v="Doug"/>
    <x v="440"/>
    <x v="466"/>
    <s v="No"/>
    <x v="0"/>
    <x v="0"/>
    <x v="0"/>
    <x v="1"/>
    <x v="0"/>
    <x v="0"/>
    <s v="7 Sep 1960"/>
    <x v="809"/>
    <x v="2"/>
    <s v="tier - 3"/>
    <x v="0"/>
    <x v="16"/>
  </r>
  <r>
    <s v="Id812"/>
    <s v="Tom"/>
    <x v="396"/>
    <x v="467"/>
    <s v="No"/>
    <x v="0"/>
    <x v="0"/>
    <x v="0"/>
    <x v="1"/>
    <x v="0"/>
    <x v="0"/>
    <s v="28 Jun 1960"/>
    <x v="810"/>
    <x v="2"/>
    <s v="tier - 1"/>
    <x v="3"/>
    <x v="16"/>
  </r>
  <r>
    <s v="Id813"/>
    <s v="Jonathan"/>
    <x v="643"/>
    <x v="211"/>
    <s v="No"/>
    <x v="0"/>
    <x v="0"/>
    <x v="0"/>
    <x v="1"/>
    <x v="1"/>
    <x v="0"/>
    <s v="29 Nov 1960"/>
    <x v="811"/>
    <x v="2"/>
    <s v="tier - 1"/>
    <x v="3"/>
    <x v="16"/>
  </r>
  <r>
    <s v="Id814"/>
    <s v="Wayne A."/>
    <x v="644"/>
    <x v="296"/>
    <s v="yes"/>
    <x v="0"/>
    <x v="0"/>
    <x v="1"/>
    <x v="1"/>
    <x v="0"/>
    <x v="0"/>
    <s v="4 Aug 1961"/>
    <x v="812"/>
    <x v="2"/>
    <s v="tier - 1"/>
    <x v="1"/>
    <x v="12"/>
  </r>
  <r>
    <s v="Id815"/>
    <s v="Nobuyori"/>
    <x v="534"/>
    <x v="140"/>
    <s v="yes"/>
    <x v="0"/>
    <x v="0"/>
    <x v="1"/>
    <x v="1"/>
    <x v="0"/>
    <x v="2"/>
    <s v="29 Dec 1966"/>
    <x v="813"/>
    <x v="2"/>
    <s v="tier - 3"/>
    <x v="0"/>
    <x v="26"/>
  </r>
  <r>
    <s v="Id816"/>
    <s v="Rich"/>
    <x v="47"/>
    <x v="468"/>
    <s v="yes"/>
    <x v="0"/>
    <x v="1"/>
    <x v="3"/>
    <x v="1"/>
    <x v="0"/>
    <x v="0"/>
    <s v="6 Aug 1963"/>
    <x v="814"/>
    <x v="2"/>
    <s v="tier - 2"/>
    <x v="0"/>
    <x v="8"/>
  </r>
  <r>
    <s v="Id817"/>
    <s v="Marcos S"/>
    <x v="425"/>
    <x v="469"/>
    <s v="yes"/>
    <x v="0"/>
    <x v="1"/>
    <x v="3"/>
    <x v="1"/>
    <x v="1"/>
    <x v="0"/>
    <s v="8 Sep 1963"/>
    <x v="815"/>
    <x v="2"/>
    <s v="tier - 2"/>
    <x v="0"/>
    <x v="8"/>
  </r>
  <r>
    <s v="Id818"/>
    <s v="Dave"/>
    <x v="247"/>
    <x v="97"/>
    <s v="yes"/>
    <x v="0"/>
    <x v="1"/>
    <x v="3"/>
    <x v="1"/>
    <x v="1"/>
    <x v="0"/>
    <s v="8 Aug 1963"/>
    <x v="816"/>
    <x v="2"/>
    <s v="tier - 2"/>
    <x v="4"/>
    <x v="8"/>
  </r>
  <r>
    <s v="Id819"/>
    <s v="Andy"/>
    <x v="173"/>
    <x v="470"/>
    <s v="No"/>
    <x v="1"/>
    <x v="0"/>
    <x v="3"/>
    <x v="1"/>
    <x v="0"/>
    <x v="2"/>
    <s v="28 Jul 2004"/>
    <x v="817"/>
    <x v="2"/>
    <s v="tier - 1"/>
    <x v="9"/>
    <x v="42"/>
  </r>
  <r>
    <s v="Id820"/>
    <s v="Mary"/>
    <x v="645"/>
    <x v="436"/>
    <s v="No"/>
    <x v="0"/>
    <x v="0"/>
    <x v="3"/>
    <x v="1"/>
    <x v="0"/>
    <x v="2"/>
    <s v="1 Aug 1984"/>
    <x v="818"/>
    <x v="2"/>
    <s v="tier - 3"/>
    <x v="1"/>
    <x v="33"/>
  </r>
  <r>
    <s v="Id821"/>
    <s v="Marcus B"/>
    <x v="646"/>
    <x v="471"/>
    <s v="yes"/>
    <x v="0"/>
    <x v="1"/>
    <x v="3"/>
    <x v="1"/>
    <x v="1"/>
    <x v="0"/>
    <s v="19 Sep 1963"/>
    <x v="819"/>
    <x v="2"/>
    <s v="tier - 3"/>
    <x v="14"/>
    <x v="8"/>
  </r>
  <r>
    <s v="Id822"/>
    <s v="Thomas K."/>
    <x v="647"/>
    <x v="472"/>
    <s v="No"/>
    <x v="0"/>
    <x v="0"/>
    <x v="1"/>
    <x v="1"/>
    <x v="0"/>
    <x v="0"/>
    <s v="27 Sep 1973"/>
    <x v="820"/>
    <x v="2"/>
    <s v="tier - 1"/>
    <x v="1"/>
    <x v="31"/>
  </r>
  <r>
    <s v="Id823"/>
    <s v="Robert"/>
    <x v="648"/>
    <x v="89"/>
    <s v="No"/>
    <x v="0"/>
    <x v="1"/>
    <x v="3"/>
    <x v="1"/>
    <x v="0"/>
    <x v="2"/>
    <s v="17 Sep 1993"/>
    <x v="821"/>
    <x v="2"/>
    <s v="tier - 2"/>
    <x v="1"/>
    <x v="22"/>
  </r>
  <r>
    <s v="Id824"/>
    <s v="Geoff"/>
    <x v="649"/>
    <x v="473"/>
    <s v="No"/>
    <x v="1"/>
    <x v="0"/>
    <x v="3"/>
    <x v="0"/>
    <x v="2"/>
    <x v="2"/>
    <s v="20 Nov 2004"/>
    <x v="822"/>
    <x v="2"/>
    <s v="tier - 3"/>
    <x v="4"/>
    <x v="42"/>
  </r>
  <r>
    <s v="Id825"/>
    <s v="Chris J."/>
    <x v="650"/>
    <x v="474"/>
    <s v="yes"/>
    <x v="0"/>
    <x v="0"/>
    <x v="0"/>
    <x v="1"/>
    <x v="0"/>
    <x v="0"/>
    <s v="9 Sep 1967"/>
    <x v="823"/>
    <x v="2"/>
    <s v="tier - 3"/>
    <x v="14"/>
    <x v="24"/>
  </r>
  <r>
    <s v="Id826"/>
    <s v="Kate A."/>
    <x v="651"/>
    <x v="423"/>
    <s v="yes"/>
    <x v="0"/>
    <x v="1"/>
    <x v="3"/>
    <x v="1"/>
    <x v="1"/>
    <x v="0"/>
    <s v="13 Jul 1963"/>
    <x v="824"/>
    <x v="2"/>
    <s v="tier - 3"/>
    <x v="2"/>
    <x v="8"/>
  </r>
  <r>
    <s v="Id827"/>
    <s v="Kelli"/>
    <x v="56"/>
    <x v="305"/>
    <s v="No"/>
    <x v="0"/>
    <x v="0"/>
    <x v="0"/>
    <x v="1"/>
    <x v="0"/>
    <x v="0"/>
    <s v="19 Jul 1978"/>
    <x v="825"/>
    <x v="2"/>
    <s v="tier - 1"/>
    <x v="2"/>
    <x v="9"/>
  </r>
  <r>
    <s v="Id828"/>
    <s v="Maggie M"/>
    <x v="568"/>
    <x v="219"/>
    <s v="yes"/>
    <x v="0"/>
    <x v="1"/>
    <x v="3"/>
    <x v="1"/>
    <x v="0"/>
    <x v="2"/>
    <s v="12 Oct 1983"/>
    <x v="826"/>
    <x v="2"/>
    <s v="tier - 1"/>
    <x v="12"/>
    <x v="34"/>
  </r>
  <r>
    <s v="Id829"/>
    <s v="Michelle L."/>
    <x v="652"/>
    <x v="475"/>
    <s v="yes"/>
    <x v="0"/>
    <x v="1"/>
    <x v="3"/>
    <x v="1"/>
    <x v="1"/>
    <x v="0"/>
    <s v="12 Dec 1963"/>
    <x v="827"/>
    <x v="2"/>
    <s v="tier - 3"/>
    <x v="15"/>
    <x v="8"/>
  </r>
  <r>
    <s v="Id830"/>
    <s v="Ashley K"/>
    <x v="653"/>
    <x v="351"/>
    <s v="No"/>
    <x v="0"/>
    <x v="0"/>
    <x v="1"/>
    <x v="1"/>
    <x v="0"/>
    <x v="2"/>
    <s v="4 Oct 1972"/>
    <x v="828"/>
    <x v="2"/>
    <s v="tier - 3"/>
    <x v="12"/>
    <x v="30"/>
  </r>
  <r>
    <s v="Id831"/>
    <s v="Michael"/>
    <x v="654"/>
    <x v="354"/>
    <s v="yes"/>
    <x v="0"/>
    <x v="0"/>
    <x v="3"/>
    <x v="1"/>
    <x v="0"/>
    <x v="0"/>
    <s v="13 Sep 1975"/>
    <x v="829"/>
    <x v="2"/>
    <s v="tier - 3"/>
    <x v="14"/>
    <x v="29"/>
  </r>
  <r>
    <s v="Id832"/>
    <s v="Ryan K."/>
    <x v="18"/>
    <x v="476"/>
    <s v="No"/>
    <x v="0"/>
    <x v="0"/>
    <x v="0"/>
    <x v="1"/>
    <x v="0"/>
    <x v="0"/>
    <s v="21 Oct 1962"/>
    <x v="830"/>
    <x v="2"/>
    <s v="tier - 1"/>
    <x v="6"/>
    <x v="5"/>
  </r>
  <r>
    <s v="Id833"/>
    <s v="Matthew J"/>
    <x v="366"/>
    <x v="477"/>
    <s v="No"/>
    <x v="0"/>
    <x v="0"/>
    <x v="0"/>
    <x v="1"/>
    <x v="1"/>
    <x v="0"/>
    <s v="18 Sep 1962"/>
    <x v="831"/>
    <x v="2"/>
    <s v="tier - 3"/>
    <x v="4"/>
    <x v="5"/>
  </r>
  <r>
    <s v="Id834"/>
    <s v="Karine"/>
    <x v="655"/>
    <x v="478"/>
    <s v="yes"/>
    <x v="0"/>
    <x v="0"/>
    <x v="3"/>
    <x v="1"/>
    <x v="0"/>
    <x v="1"/>
    <s v="7 Jul 1988"/>
    <x v="832"/>
    <x v="2"/>
    <s v="tier - 1"/>
    <x v="12"/>
    <x v="25"/>
  </r>
  <r>
    <s v="Id835"/>
    <s v="Antonia G"/>
    <x v="656"/>
    <x v="463"/>
    <s v="yes"/>
    <x v="0"/>
    <x v="0"/>
    <x v="1"/>
    <x v="1"/>
    <x v="0"/>
    <x v="0"/>
    <s v="5 Jul 1970"/>
    <x v="833"/>
    <x v="2"/>
    <s v="tier - 1"/>
    <x v="3"/>
    <x v="2"/>
  </r>
  <r>
    <s v="Id836"/>
    <s v="Casondra L"/>
    <x v="657"/>
    <x v="184"/>
    <s v="yes"/>
    <x v="0"/>
    <x v="0"/>
    <x v="3"/>
    <x v="1"/>
    <x v="0"/>
    <x v="1"/>
    <s v="17 Nov 1964"/>
    <x v="834"/>
    <x v="2"/>
    <s v="tier - 3"/>
    <x v="3"/>
    <x v="14"/>
  </r>
  <r>
    <s v="Id837"/>
    <s v="Wendy"/>
    <x v="658"/>
    <x v="216"/>
    <s v="No"/>
    <x v="0"/>
    <x v="0"/>
    <x v="3"/>
    <x v="1"/>
    <x v="0"/>
    <x v="1"/>
    <s v="9 Jul 1992"/>
    <x v="835"/>
    <x v="2"/>
    <s v="tier - 2"/>
    <x v="3"/>
    <x v="35"/>
  </r>
  <r>
    <s v="Id838"/>
    <s v="Eric D"/>
    <x v="106"/>
    <x v="466"/>
    <s v="No"/>
    <x v="0"/>
    <x v="0"/>
    <x v="0"/>
    <x v="1"/>
    <x v="0"/>
    <x v="0"/>
    <s v="10 Sep 1974"/>
    <x v="836"/>
    <x v="2"/>
    <s v="tier - 3"/>
    <x v="14"/>
    <x v="21"/>
  </r>
  <r>
    <s v="Id839"/>
    <s v="Elizabeth"/>
    <x v="9"/>
    <x v="479"/>
    <s v="No"/>
    <x v="0"/>
    <x v="0"/>
    <x v="0"/>
    <x v="1"/>
    <x v="0"/>
    <x v="0"/>
    <s v="8 Aug 1962"/>
    <x v="837"/>
    <x v="2"/>
    <s v="tier - 2"/>
    <x v="0"/>
    <x v="5"/>
  </r>
  <r>
    <s v="Id840"/>
    <s v="Laura F"/>
    <x v="659"/>
    <x v="480"/>
    <s v="No"/>
    <x v="0"/>
    <x v="0"/>
    <x v="0"/>
    <x v="1"/>
    <x v="0"/>
    <x v="0"/>
    <s v="21 Sep 1965"/>
    <x v="838"/>
    <x v="2"/>
    <s v="tier - 2"/>
    <x v="3"/>
    <x v="11"/>
  </r>
  <r>
    <s v="Id841"/>
    <s v="Amelia F."/>
    <x v="660"/>
    <x v="481"/>
    <s v="No"/>
    <x v="0"/>
    <x v="0"/>
    <x v="0"/>
    <x v="1"/>
    <x v="0"/>
    <x v="0"/>
    <s v="22 Jul 1962"/>
    <x v="839"/>
    <x v="2"/>
    <s v="tier - 2"/>
    <x v="3"/>
    <x v="5"/>
  </r>
  <r>
    <s v="Id842"/>
    <s v="  Amy L."/>
    <x v="428"/>
    <x v="256"/>
    <s v="yes"/>
    <x v="0"/>
    <x v="0"/>
    <x v="1"/>
    <x v="1"/>
    <x v="0"/>
    <x v="1"/>
    <s v="3 Dec 1966"/>
    <x v="840"/>
    <x v="2"/>
    <s v="tier - 1"/>
    <x v="1"/>
    <x v="26"/>
  </r>
  <r>
    <s v="Id843"/>
    <s v="Katie J"/>
    <x v="661"/>
    <x v="482"/>
    <s v="No"/>
    <x v="0"/>
    <x v="0"/>
    <x v="1"/>
    <x v="1"/>
    <x v="0"/>
    <x v="2"/>
    <s v="8 Sep 1972"/>
    <x v="841"/>
    <x v="2"/>
    <s v="tier - 1"/>
    <x v="3"/>
    <x v="30"/>
  </r>
  <r>
    <s v="Id844"/>
    <s v="Laura E."/>
    <x v="662"/>
    <x v="207"/>
    <s v="No"/>
    <x v="0"/>
    <x v="0"/>
    <x v="0"/>
    <x v="1"/>
    <x v="0"/>
    <x v="0"/>
    <s v="23 Jul 1962"/>
    <x v="842"/>
    <x v="2"/>
    <s v="tier - 1"/>
    <x v="3"/>
    <x v="5"/>
  </r>
  <r>
    <s v="Id845"/>
    <s v="Mayumi"/>
    <x v="663"/>
    <x v="290"/>
    <s v="No"/>
    <x v="0"/>
    <x v="0"/>
    <x v="0"/>
    <x v="1"/>
    <x v="1"/>
    <x v="0"/>
    <s v="24 Nov 1962"/>
    <x v="843"/>
    <x v="2"/>
    <s v="tier - 3"/>
    <x v="0"/>
    <x v="5"/>
  </r>
  <r>
    <s v="Id846"/>
    <s v="Vanessa"/>
    <x v="664"/>
    <x v="185"/>
    <s v="No"/>
    <x v="0"/>
    <x v="0"/>
    <x v="0"/>
    <x v="1"/>
    <x v="1"/>
    <x v="0"/>
    <s v="29 Oct 1965"/>
    <x v="844"/>
    <x v="2"/>
    <s v="tier - 1"/>
    <x v="0"/>
    <x v="11"/>
  </r>
  <r>
    <s v="Id847"/>
    <s v="Natali N"/>
    <x v="665"/>
    <x v="483"/>
    <s v="yes"/>
    <x v="0"/>
    <x v="0"/>
    <x v="1"/>
    <x v="1"/>
    <x v="0"/>
    <x v="0"/>
    <s v="17 Dec 1970"/>
    <x v="845"/>
    <x v="2"/>
    <s v="tier - 1"/>
    <x v="1"/>
    <x v="2"/>
  </r>
  <r>
    <s v="Id848"/>
    <s v="Beth"/>
    <x v="32"/>
    <x v="484"/>
    <s v="yes"/>
    <x v="0"/>
    <x v="1"/>
    <x v="3"/>
    <x v="1"/>
    <x v="0"/>
    <x v="0"/>
    <s v="8 Aug 1963"/>
    <x v="846"/>
    <x v="2"/>
    <s v="tier - 1"/>
    <x v="1"/>
    <x v="8"/>
  </r>
  <r>
    <s v="Id849"/>
    <s v="Alex"/>
    <x v="666"/>
    <x v="388"/>
    <s v="No"/>
    <x v="0"/>
    <x v="0"/>
    <x v="3"/>
    <x v="1"/>
    <x v="1"/>
    <x v="2"/>
    <s v="15 Nov 1998"/>
    <x v="847"/>
    <x v="2"/>
    <s v="tier - 3"/>
    <x v="1"/>
    <x v="45"/>
  </r>
  <r>
    <s v="Id850"/>
    <s v="Spencer"/>
    <x v="667"/>
    <x v="184"/>
    <s v="yes"/>
    <x v="0"/>
    <x v="0"/>
    <x v="3"/>
    <x v="1"/>
    <x v="0"/>
    <x v="1"/>
    <s v="30 Aug 1988"/>
    <x v="848"/>
    <x v="2"/>
    <s v="tier - 1"/>
    <x v="8"/>
    <x v="25"/>
  </r>
  <r>
    <s v="Id851"/>
    <s v="Andee W."/>
    <x v="668"/>
    <x v="485"/>
    <s v="yes"/>
    <x v="0"/>
    <x v="0"/>
    <x v="1"/>
    <x v="1"/>
    <x v="0"/>
    <x v="0"/>
    <s v="16 Jun 1970"/>
    <x v="849"/>
    <x v="2"/>
    <s v="tier - 2"/>
    <x v="0"/>
    <x v="2"/>
  </r>
  <r>
    <s v="Id852"/>
    <s v="Amy"/>
    <x v="669"/>
    <x v="93"/>
    <s v="yes"/>
    <x v="0"/>
    <x v="1"/>
    <x v="3"/>
    <x v="1"/>
    <x v="0"/>
    <x v="2"/>
    <s v="22 Nov 1969"/>
    <x v="850"/>
    <x v="2"/>
    <s v="tier - 1"/>
    <x v="15"/>
    <x v="17"/>
  </r>
  <r>
    <s v="Id853"/>
    <s v="Joshua"/>
    <x v="670"/>
    <x v="486"/>
    <s v="yes"/>
    <x v="0"/>
    <x v="0"/>
    <x v="1"/>
    <x v="1"/>
    <x v="0"/>
    <x v="0"/>
    <s v="15 Nov 1961"/>
    <x v="851"/>
    <x v="2"/>
    <s v="tier - 1"/>
    <x v="3"/>
    <x v="12"/>
  </r>
  <r>
    <s v="Id854"/>
    <s v="C Fred"/>
    <x v="671"/>
    <x v="487"/>
    <s v="yes"/>
    <x v="0"/>
    <x v="0"/>
    <x v="1"/>
    <x v="1"/>
    <x v="0"/>
    <x v="0"/>
    <s v="4 Nov 1961"/>
    <x v="852"/>
    <x v="2"/>
    <s v="tier - 3"/>
    <x v="0"/>
    <x v="12"/>
  </r>
  <r>
    <s v="Id855"/>
    <s v="Jeremy"/>
    <x v="362"/>
    <x v="488"/>
    <s v="No"/>
    <x v="0"/>
    <x v="0"/>
    <x v="0"/>
    <x v="1"/>
    <x v="1"/>
    <x v="0"/>
    <s v="19 Oct 1962"/>
    <x v="853"/>
    <x v="2"/>
    <s v="tier - 3"/>
    <x v="1"/>
    <x v="5"/>
  </r>
  <r>
    <s v="Id856"/>
    <s v="Patrick Sr."/>
    <x v="672"/>
    <x v="473"/>
    <s v="yes"/>
    <x v="0"/>
    <x v="0"/>
    <x v="1"/>
    <x v="1"/>
    <x v="0"/>
    <x v="2"/>
    <s v="5 Jul 1966"/>
    <x v="854"/>
    <x v="2"/>
    <s v="tier - 2"/>
    <x v="1"/>
    <x v="26"/>
  </r>
  <r>
    <s v="Id857"/>
    <s v="Kelly M."/>
    <x v="673"/>
    <x v="266"/>
    <s v="No"/>
    <x v="0"/>
    <x v="0"/>
    <x v="0"/>
    <x v="1"/>
    <x v="0"/>
    <x v="0"/>
    <s v="23 Dec 1968"/>
    <x v="855"/>
    <x v="2"/>
    <s v="tier - 3"/>
    <x v="1"/>
    <x v="0"/>
  </r>
  <r>
    <s v="Id858"/>
    <s v="Katherine"/>
    <x v="674"/>
    <x v="489"/>
    <s v="yes"/>
    <x v="0"/>
    <x v="0"/>
    <x v="0"/>
    <x v="1"/>
    <x v="0"/>
    <x v="0"/>
    <s v="23 Sep 1967"/>
    <x v="856"/>
    <x v="2"/>
    <s v="tier - 3"/>
    <x v="0"/>
    <x v="24"/>
  </r>
  <r>
    <s v="Id859"/>
    <s v="Keila L"/>
    <x v="403"/>
    <x v="488"/>
    <s v="No"/>
    <x v="0"/>
    <x v="0"/>
    <x v="0"/>
    <x v="1"/>
    <x v="1"/>
    <x v="0"/>
    <s v="24 Nov 1968"/>
    <x v="857"/>
    <x v="2"/>
    <s v="tier - 3"/>
    <x v="1"/>
    <x v="0"/>
  </r>
  <r>
    <s v="Id860"/>
    <s v="Zanae E"/>
    <x v="675"/>
    <x v="490"/>
    <s v="No"/>
    <x v="0"/>
    <x v="0"/>
    <x v="0"/>
    <x v="1"/>
    <x v="1"/>
    <x v="0"/>
    <s v="10 Nov 1968"/>
    <x v="858"/>
    <x v="2"/>
    <s v="tier - 1"/>
    <x v="1"/>
    <x v="0"/>
  </r>
  <r>
    <s v="Id861"/>
    <s v="Alex"/>
    <x v="676"/>
    <x v="98"/>
    <s v="yes"/>
    <x v="0"/>
    <x v="0"/>
    <x v="3"/>
    <x v="1"/>
    <x v="0"/>
    <x v="2"/>
    <s v="21 Aug 1995"/>
    <x v="859"/>
    <x v="2"/>
    <s v="tier - 3"/>
    <x v="1"/>
    <x v="41"/>
  </r>
  <r>
    <s v="Id862"/>
    <s v="Kathryn"/>
    <x v="520"/>
    <x v="259"/>
    <s v="yes"/>
    <x v="0"/>
    <x v="0"/>
    <x v="3"/>
    <x v="1"/>
    <x v="0"/>
    <x v="1"/>
    <s v="5 Aug 1964"/>
    <x v="860"/>
    <x v="2"/>
    <s v="tier - 3"/>
    <x v="2"/>
    <x v="14"/>
  </r>
  <r>
    <s v="Id863"/>
    <s v="Jason L."/>
    <x v="677"/>
    <x v="473"/>
    <s v="No"/>
    <x v="0"/>
    <x v="1"/>
    <x v="3"/>
    <x v="1"/>
    <x v="0"/>
    <x v="2"/>
    <s v="5 Jul 1979"/>
    <x v="861"/>
    <x v="2"/>
    <s v="tier - 1"/>
    <x v="13"/>
    <x v="20"/>
  </r>
  <r>
    <s v="Id864"/>
    <s v="Benjamin J."/>
    <x v="606"/>
    <x v="189"/>
    <s v="No"/>
    <x v="0"/>
    <x v="0"/>
    <x v="1"/>
    <x v="1"/>
    <x v="0"/>
    <x v="2"/>
    <s v="16 Aug 1972"/>
    <x v="862"/>
    <x v="2"/>
    <s v="tier - 2"/>
    <x v="14"/>
    <x v="30"/>
  </r>
  <r>
    <s v="Id865"/>
    <s v="Steven M."/>
    <x v="678"/>
    <x v="368"/>
    <s v="No"/>
    <x v="0"/>
    <x v="0"/>
    <x v="0"/>
    <x v="1"/>
    <x v="0"/>
    <x v="2"/>
    <s v="21 Dec 1989"/>
    <x v="863"/>
    <x v="2"/>
    <s v="tier - 3"/>
    <x v="4"/>
    <x v="4"/>
  </r>
  <r>
    <s v="Id866"/>
    <s v="Erika"/>
    <x v="679"/>
    <x v="398"/>
    <s v="No"/>
    <x v="0"/>
    <x v="0"/>
    <x v="0"/>
    <x v="1"/>
    <x v="1"/>
    <x v="0"/>
    <s v="29 Sep 1962"/>
    <x v="864"/>
    <x v="2"/>
    <s v="tier - 2"/>
    <x v="2"/>
    <x v="5"/>
  </r>
  <r>
    <s v="Id867"/>
    <s v="Chad"/>
    <x v="315"/>
    <x v="120"/>
    <s v="yes"/>
    <x v="0"/>
    <x v="0"/>
    <x v="1"/>
    <x v="1"/>
    <x v="0"/>
    <x v="2"/>
    <s v="30 Dec 1966"/>
    <x v="865"/>
    <x v="2"/>
    <s v="tier - 3"/>
    <x v="3"/>
    <x v="26"/>
  </r>
  <r>
    <s v="Id868"/>
    <s v="Mark"/>
    <x v="680"/>
    <x v="491"/>
    <s v="yes"/>
    <x v="0"/>
    <x v="1"/>
    <x v="3"/>
    <x v="1"/>
    <x v="0"/>
    <x v="0"/>
    <s v="5 Sep 1963"/>
    <x v="866"/>
    <x v="2"/>
    <s v="tier - 3"/>
    <x v="3"/>
    <x v="8"/>
  </r>
  <r>
    <s v="Id869"/>
    <s v="David"/>
    <x v="419"/>
    <x v="492"/>
    <s v="yes"/>
    <x v="0"/>
    <x v="1"/>
    <x v="3"/>
    <x v="1"/>
    <x v="1"/>
    <x v="0"/>
    <s v="15 Aug 1963"/>
    <x v="867"/>
    <x v="2"/>
    <s v="tier - 2"/>
    <x v="3"/>
    <x v="8"/>
  </r>
  <r>
    <s v="Id870"/>
    <s v="Matthew R"/>
    <x v="278"/>
    <x v="493"/>
    <s v="yes"/>
    <x v="0"/>
    <x v="1"/>
    <x v="3"/>
    <x v="1"/>
    <x v="1"/>
    <x v="0"/>
    <s v="18 Aug 1963"/>
    <x v="868"/>
    <x v="2"/>
    <s v="tier - 3"/>
    <x v="6"/>
    <x v="8"/>
  </r>
  <r>
    <s v="Id871"/>
    <s v="Orla"/>
    <x v="681"/>
    <x v="494"/>
    <s v="yes"/>
    <x v="0"/>
    <x v="1"/>
    <x v="3"/>
    <x v="1"/>
    <x v="1"/>
    <x v="0"/>
    <s v="3 Oct 1963"/>
    <x v="869"/>
    <x v="2"/>
    <s v="tier - 1"/>
    <x v="15"/>
    <x v="8"/>
  </r>
  <r>
    <s v="Id872"/>
    <s v="Shaista S"/>
    <x v="682"/>
    <x v="239"/>
    <s v="No"/>
    <x v="0"/>
    <x v="0"/>
    <x v="0"/>
    <x v="1"/>
    <x v="0"/>
    <x v="2"/>
    <s v="10 Oct 1990"/>
    <x v="870"/>
    <x v="2"/>
    <s v="tier - 1"/>
    <x v="3"/>
    <x v="43"/>
  </r>
  <r>
    <s v="Id873"/>
    <s v="Mrs.  Emily"/>
    <x v="683"/>
    <x v="495"/>
    <s v="yes"/>
    <x v="0"/>
    <x v="0"/>
    <x v="1"/>
    <x v="1"/>
    <x v="1"/>
    <x v="2"/>
    <s v="18 Nov 1966"/>
    <x v="871"/>
    <x v="2"/>
    <s v="tier - 1"/>
    <x v="15"/>
    <x v="26"/>
  </r>
  <r>
    <s v="Id874"/>
    <s v="Julie A."/>
    <x v="203"/>
    <x v="295"/>
    <s v="yes"/>
    <x v="0"/>
    <x v="0"/>
    <x v="0"/>
    <x v="1"/>
    <x v="0"/>
    <x v="0"/>
    <s v="17 Aug 1967"/>
    <x v="872"/>
    <x v="2"/>
    <s v="tier - 2"/>
    <x v="1"/>
    <x v="24"/>
  </r>
  <r>
    <s v="Id875"/>
    <s v="Megumi"/>
    <x v="101"/>
    <x v="68"/>
    <s v="yes"/>
    <x v="0"/>
    <x v="0"/>
    <x v="0"/>
    <x v="1"/>
    <x v="0"/>
    <x v="0"/>
    <s v="1 Dec 1967"/>
    <x v="873"/>
    <x v="2"/>
    <s v="tier - 1"/>
    <x v="1"/>
    <x v="24"/>
  </r>
  <r>
    <s v="Id876"/>
    <s v="Skylar"/>
    <x v="684"/>
    <x v="335"/>
    <s v="yes"/>
    <x v="0"/>
    <x v="0"/>
    <x v="1"/>
    <x v="1"/>
    <x v="0"/>
    <x v="2"/>
    <s v="6 Dec 1966"/>
    <x v="874"/>
    <x v="2"/>
    <s v="tier - 3"/>
    <x v="0"/>
    <x v="26"/>
  </r>
  <r>
    <s v="Id877"/>
    <s v="Victoria"/>
    <x v="685"/>
    <x v="496"/>
    <s v="yes"/>
    <x v="0"/>
    <x v="0"/>
    <x v="3"/>
    <x v="1"/>
    <x v="0"/>
    <x v="0"/>
    <s v="30 Aug 1986"/>
    <x v="875"/>
    <x v="2"/>
    <s v="tier - 2"/>
    <x v="12"/>
    <x v="28"/>
  </r>
  <r>
    <s v="Id878"/>
    <s v="Amanda L"/>
    <x v="11"/>
    <x v="497"/>
    <s v="No"/>
    <x v="0"/>
    <x v="0"/>
    <x v="0"/>
    <x v="1"/>
    <x v="0"/>
    <x v="2"/>
    <s v="2 Nov 1989"/>
    <x v="876"/>
    <x v="2"/>
    <s v="tier - 3"/>
    <x v="12"/>
    <x v="4"/>
  </r>
  <r>
    <s v="Id879"/>
    <s v="  Renee"/>
    <x v="243"/>
    <x v="498"/>
    <s v="No"/>
    <x v="0"/>
    <x v="0"/>
    <x v="0"/>
    <x v="1"/>
    <x v="0"/>
    <x v="0"/>
    <s v="29 Jun 1974"/>
    <x v="877"/>
    <x v="2"/>
    <s v="tier - 1"/>
    <x v="1"/>
    <x v="21"/>
  </r>
  <r>
    <s v="Id880"/>
    <s v="Nellie A."/>
    <x v="40"/>
    <x v="55"/>
    <s v="yes"/>
    <x v="0"/>
    <x v="1"/>
    <x v="3"/>
    <x v="1"/>
    <x v="0"/>
    <x v="0"/>
    <s v="26 Jul 1963"/>
    <x v="878"/>
    <x v="2"/>
    <s v="tier - 1"/>
    <x v="0"/>
    <x v="8"/>
  </r>
  <r>
    <s v="Id881"/>
    <s v="Tamara"/>
    <x v="686"/>
    <x v="122"/>
    <s v="yes"/>
    <x v="0"/>
    <x v="0"/>
    <x v="1"/>
    <x v="1"/>
    <x v="1"/>
    <x v="2"/>
    <s v="22 Jul 1966"/>
    <x v="879"/>
    <x v="2"/>
    <s v="tier - 3"/>
    <x v="1"/>
    <x v="26"/>
  </r>
  <r>
    <s v="Id882"/>
    <s v="Joan"/>
    <x v="56"/>
    <x v="203"/>
    <s v="yes"/>
    <x v="0"/>
    <x v="0"/>
    <x v="3"/>
    <x v="1"/>
    <x v="0"/>
    <x v="2"/>
    <s v="21 Oct 1964"/>
    <x v="880"/>
    <x v="2"/>
    <s v="tier - 3"/>
    <x v="1"/>
    <x v="14"/>
  </r>
  <r>
    <s v="Id883"/>
    <s v="Aimee J."/>
    <x v="419"/>
    <x v="404"/>
    <s v="yes"/>
    <x v="0"/>
    <x v="1"/>
    <x v="3"/>
    <x v="1"/>
    <x v="1"/>
    <x v="0"/>
    <s v="28 Jul 1963"/>
    <x v="881"/>
    <x v="2"/>
    <s v="tier - 1"/>
    <x v="3"/>
    <x v="8"/>
  </r>
  <r>
    <s v="Id884"/>
    <s v="Suzanne"/>
    <x v="687"/>
    <x v="229"/>
    <s v="yes"/>
    <x v="0"/>
    <x v="0"/>
    <x v="3"/>
    <x v="1"/>
    <x v="0"/>
    <x v="1"/>
    <s v="24 Jun 1964"/>
    <x v="882"/>
    <x v="2"/>
    <s v="tier - 3"/>
    <x v="1"/>
    <x v="14"/>
  </r>
  <r>
    <s v="Id885"/>
    <s v="Kristin A."/>
    <x v="360"/>
    <x v="109"/>
    <s v="yes"/>
    <x v="0"/>
    <x v="0"/>
    <x v="3"/>
    <x v="1"/>
    <x v="1"/>
    <x v="1"/>
    <s v="22 Jul 1964"/>
    <x v="883"/>
    <x v="2"/>
    <s v="tier - 1"/>
    <x v="1"/>
    <x v="14"/>
  </r>
  <r>
    <s v="Id886"/>
    <s v="  Bronwyn"/>
    <x v="688"/>
    <x v="85"/>
    <s v="yes"/>
    <x v="0"/>
    <x v="0"/>
    <x v="3"/>
    <x v="1"/>
    <x v="1"/>
    <x v="1"/>
    <s v="11 Jul 1964"/>
    <x v="884"/>
    <x v="2"/>
    <s v="tier - 2"/>
    <x v="1"/>
    <x v="14"/>
  </r>
  <r>
    <s v="Id887"/>
    <s v="Taylor J"/>
    <x v="689"/>
    <x v="65"/>
    <s v="No"/>
    <x v="0"/>
    <x v="0"/>
    <x v="0"/>
    <x v="1"/>
    <x v="0"/>
    <x v="1"/>
    <s v="6 Aug 1977"/>
    <x v="885"/>
    <x v="2"/>
    <s v="tier - 1"/>
    <x v="1"/>
    <x v="1"/>
  </r>
  <r>
    <s v="Id888"/>
    <s v="Kimberly M."/>
    <x v="690"/>
    <x v="149"/>
    <s v="No"/>
    <x v="0"/>
    <x v="0"/>
    <x v="0"/>
    <x v="1"/>
    <x v="0"/>
    <x v="1"/>
    <s v="18 Aug 1991"/>
    <x v="886"/>
    <x v="2"/>
    <s v="tier - 3"/>
    <x v="12"/>
    <x v="3"/>
  </r>
  <r>
    <s v="Id889"/>
    <s v="Joshua E."/>
    <x v="691"/>
    <x v="178"/>
    <s v="No"/>
    <x v="0"/>
    <x v="0"/>
    <x v="3"/>
    <x v="1"/>
    <x v="0"/>
    <x v="1"/>
    <s v="11 Oct 1987"/>
    <x v="887"/>
    <x v="2"/>
    <s v="tier - 3"/>
    <x v="1"/>
    <x v="39"/>
  </r>
  <r>
    <s v="Id890"/>
    <s v="Jeffrey"/>
    <x v="692"/>
    <x v="499"/>
    <s v="No"/>
    <x v="0"/>
    <x v="0"/>
    <x v="0"/>
    <x v="1"/>
    <x v="1"/>
    <x v="0"/>
    <s v="12 Sep 1962"/>
    <x v="888"/>
    <x v="2"/>
    <s v="tier - 3"/>
    <x v="3"/>
    <x v="5"/>
  </r>
  <r>
    <s v="Id891"/>
    <s v="Andrew R"/>
    <x v="664"/>
    <x v="469"/>
    <s v="No"/>
    <x v="0"/>
    <x v="0"/>
    <x v="0"/>
    <x v="1"/>
    <x v="1"/>
    <x v="0"/>
    <s v="29 Nov 1962"/>
    <x v="889"/>
    <x v="2"/>
    <s v="tier - 2"/>
    <x v="0"/>
    <x v="5"/>
  </r>
  <r>
    <s v="Id892"/>
    <s v="Francisco J. Sr."/>
    <x v="693"/>
    <x v="265"/>
    <s v="No"/>
    <x v="0"/>
    <x v="0"/>
    <x v="0"/>
    <x v="1"/>
    <x v="0"/>
    <x v="0"/>
    <s v="1 Sep 1974"/>
    <x v="890"/>
    <x v="2"/>
    <s v="tier - 3"/>
    <x v="1"/>
    <x v="21"/>
  </r>
  <r>
    <s v="Id893"/>
    <s v="Rhonda"/>
    <x v="694"/>
    <x v="500"/>
    <s v="No"/>
    <x v="0"/>
    <x v="0"/>
    <x v="0"/>
    <x v="1"/>
    <x v="0"/>
    <x v="2"/>
    <s v="7 Nov 1991"/>
    <x v="891"/>
    <x v="2"/>
    <s v="tier - 3"/>
    <x v="12"/>
    <x v="3"/>
  </r>
  <r>
    <s v="Id894"/>
    <s v="John"/>
    <x v="570"/>
    <x v="501"/>
    <s v="yes"/>
    <x v="0"/>
    <x v="1"/>
    <x v="3"/>
    <x v="1"/>
    <x v="1"/>
    <x v="0"/>
    <s v="8 Jun 1963"/>
    <x v="892"/>
    <x v="2"/>
    <s v="tier - 1"/>
    <x v="1"/>
    <x v="5"/>
  </r>
  <r>
    <s v="Id895"/>
    <s v="Miles J."/>
    <x v="247"/>
    <x v="453"/>
    <s v="yes"/>
    <x v="0"/>
    <x v="1"/>
    <x v="3"/>
    <x v="1"/>
    <x v="1"/>
    <x v="0"/>
    <s v="21 Jul 1963"/>
    <x v="893"/>
    <x v="2"/>
    <s v="tier - 1"/>
    <x v="1"/>
    <x v="8"/>
  </r>
  <r>
    <s v="Id896"/>
    <s v="  Justyna I."/>
    <x v="65"/>
    <x v="400"/>
    <s v="No"/>
    <x v="0"/>
    <x v="0"/>
    <x v="0"/>
    <x v="1"/>
    <x v="0"/>
    <x v="0"/>
    <s v="24 Oct 1968"/>
    <x v="894"/>
    <x v="2"/>
    <s v="tier - 3"/>
    <x v="3"/>
    <x v="0"/>
  </r>
  <r>
    <s v="Id897"/>
    <s v="Lucille"/>
    <x v="467"/>
    <x v="20"/>
    <s v="No"/>
    <x v="0"/>
    <x v="0"/>
    <x v="0"/>
    <x v="1"/>
    <x v="1"/>
    <x v="0"/>
    <s v="14 Dec 1968"/>
    <x v="895"/>
    <x v="2"/>
    <s v="tier - 1"/>
    <x v="2"/>
    <x v="0"/>
  </r>
  <r>
    <s v="Id898"/>
    <s v="April"/>
    <x v="257"/>
    <x v="502"/>
    <s v="No"/>
    <x v="0"/>
    <x v="0"/>
    <x v="0"/>
    <x v="1"/>
    <x v="1"/>
    <x v="0"/>
    <s v="30 Jun 1968"/>
    <x v="896"/>
    <x v="2"/>
    <s v="tier - 3"/>
    <x v="3"/>
    <x v="0"/>
  </r>
  <r>
    <s v="Id899"/>
    <s v="Robert"/>
    <x v="695"/>
    <x v="58"/>
    <s v="No"/>
    <x v="0"/>
    <x v="0"/>
    <x v="3"/>
    <x v="1"/>
    <x v="0"/>
    <x v="1"/>
    <s v="29 Sep 1984"/>
    <x v="897"/>
    <x v="2"/>
    <s v="tier - 2"/>
    <x v="13"/>
    <x v="33"/>
  </r>
  <r>
    <s v="Id900"/>
    <s v="Alyssa"/>
    <x v="696"/>
    <x v="12"/>
    <s v="yes"/>
    <x v="0"/>
    <x v="0"/>
    <x v="3"/>
    <x v="1"/>
    <x v="0"/>
    <x v="0"/>
    <s v="6 Sep 1986"/>
    <x v="898"/>
    <x v="2"/>
    <s v="tier - 2"/>
    <x v="12"/>
    <x v="28"/>
  </r>
  <r>
    <s v="Id901"/>
    <s v="Jessica E."/>
    <x v="401"/>
    <x v="103"/>
    <s v="yes"/>
    <x v="0"/>
    <x v="0"/>
    <x v="1"/>
    <x v="1"/>
    <x v="1"/>
    <x v="2"/>
    <s v="17 Nov 1966"/>
    <x v="899"/>
    <x v="2"/>
    <s v="tier - 1"/>
    <x v="1"/>
    <x v="26"/>
  </r>
  <r>
    <s v="Id902"/>
    <s v="Patrick J."/>
    <x v="697"/>
    <x v="81"/>
    <s v="No"/>
    <x v="0"/>
    <x v="1"/>
    <x v="3"/>
    <x v="1"/>
    <x v="0"/>
    <x v="2"/>
    <s v="17 Oct 1979"/>
    <x v="900"/>
    <x v="2"/>
    <s v="tier - 3"/>
    <x v="14"/>
    <x v="20"/>
  </r>
  <r>
    <s v="Id903"/>
    <s v="Emilie"/>
    <x v="698"/>
    <x v="130"/>
    <s v="No"/>
    <x v="0"/>
    <x v="0"/>
    <x v="0"/>
    <x v="1"/>
    <x v="1"/>
    <x v="0"/>
    <s v="22 Oct 1965"/>
    <x v="901"/>
    <x v="2"/>
    <s v="tier - 1"/>
    <x v="3"/>
    <x v="11"/>
  </r>
  <r>
    <s v="Id904"/>
    <s v="Caitlin B."/>
    <x v="699"/>
    <x v="503"/>
    <s v="No"/>
    <x v="0"/>
    <x v="0"/>
    <x v="0"/>
    <x v="1"/>
    <x v="1"/>
    <x v="0"/>
    <s v="7 Jun 1965"/>
    <x v="902"/>
    <x v="2"/>
    <s v="tier - 2"/>
    <x v="2"/>
    <x v="14"/>
  </r>
  <r>
    <s v="Id905"/>
    <s v="Joseph W"/>
    <x v="566"/>
    <x v="200"/>
    <s v="No"/>
    <x v="0"/>
    <x v="0"/>
    <x v="0"/>
    <x v="1"/>
    <x v="0"/>
    <x v="1"/>
    <s v="30 Oct 1982"/>
    <x v="903"/>
    <x v="2"/>
    <s v="tier - 3"/>
    <x v="14"/>
    <x v="38"/>
  </r>
  <r>
    <s v="Id906"/>
    <s v="Wendy"/>
    <x v="700"/>
    <x v="70"/>
    <s v="No"/>
    <x v="0"/>
    <x v="1"/>
    <x v="3"/>
    <x v="1"/>
    <x v="0"/>
    <x v="2"/>
    <s v="16 Dec 1993"/>
    <x v="904"/>
    <x v="2"/>
    <s v="tier - 2"/>
    <x v="1"/>
    <x v="22"/>
  </r>
  <r>
    <s v="Id907"/>
    <s v="Leah L."/>
    <x v="677"/>
    <x v="208"/>
    <s v="yes"/>
    <x v="0"/>
    <x v="1"/>
    <x v="3"/>
    <x v="1"/>
    <x v="0"/>
    <x v="1"/>
    <s v="19 Jul 1983"/>
    <x v="905"/>
    <x v="2"/>
    <s v="tier - 2"/>
    <x v="12"/>
    <x v="34"/>
  </r>
  <r>
    <s v="Id908"/>
    <s v="Wayne L."/>
    <x v="25"/>
    <x v="386"/>
    <s v="yes"/>
    <x v="0"/>
    <x v="0"/>
    <x v="0"/>
    <x v="1"/>
    <x v="0"/>
    <x v="0"/>
    <s v="8 Dec 1967"/>
    <x v="906"/>
    <x v="2"/>
    <s v="tier - 3"/>
    <x v="0"/>
    <x v="24"/>
  </r>
  <r>
    <s v="Id909"/>
    <s v="Jason M."/>
    <x v="701"/>
    <x v="31"/>
    <s v="yes"/>
    <x v="0"/>
    <x v="0"/>
    <x v="3"/>
    <x v="1"/>
    <x v="0"/>
    <x v="2"/>
    <s v="26 Sep 1964"/>
    <x v="907"/>
    <x v="2"/>
    <s v="tier - 2"/>
    <x v="0"/>
    <x v="14"/>
  </r>
  <r>
    <s v="Id910"/>
    <s v="Floris"/>
    <x v="44"/>
    <x v="271"/>
    <s v="No"/>
    <x v="0"/>
    <x v="0"/>
    <x v="0"/>
    <x v="1"/>
    <x v="0"/>
    <x v="0"/>
    <s v="14 Nov 1965"/>
    <x v="908"/>
    <x v="2"/>
    <s v="tier - 2"/>
    <x v="1"/>
    <x v="11"/>
  </r>
  <r>
    <s v="Id911"/>
    <s v="Marc"/>
    <x v="702"/>
    <x v="353"/>
    <s v="yes"/>
    <x v="0"/>
    <x v="0"/>
    <x v="3"/>
    <x v="1"/>
    <x v="0"/>
    <x v="2"/>
    <s v="11 Dec 1964"/>
    <x v="909"/>
    <x v="2"/>
    <s v="tier - 2"/>
    <x v="4"/>
    <x v="14"/>
  </r>
  <r>
    <s v="Id912"/>
    <s v="Christopher"/>
    <x v="525"/>
    <x v="374"/>
    <s v="No"/>
    <x v="0"/>
    <x v="0"/>
    <x v="0"/>
    <x v="1"/>
    <x v="0"/>
    <x v="2"/>
    <s v="21 Oct 1991"/>
    <x v="910"/>
    <x v="2"/>
    <s v="tier - 1"/>
    <x v="8"/>
    <x v="3"/>
  </r>
  <r>
    <s v="Id913"/>
    <s v="Kevin"/>
    <x v="703"/>
    <x v="159"/>
    <s v="yes"/>
    <x v="0"/>
    <x v="0"/>
    <x v="3"/>
    <x v="1"/>
    <x v="0"/>
    <x v="2"/>
    <s v="28 Aug 1964"/>
    <x v="911"/>
    <x v="2"/>
    <s v="tier - 3"/>
    <x v="9"/>
    <x v="14"/>
  </r>
  <r>
    <s v="Id914"/>
    <s v="Aharon N"/>
    <x v="524"/>
    <x v="252"/>
    <s v="yes"/>
    <x v="0"/>
    <x v="0"/>
    <x v="3"/>
    <x v="1"/>
    <x v="1"/>
    <x v="2"/>
    <s v="22 Dec 1964"/>
    <x v="912"/>
    <x v="2"/>
    <s v="tier - 1"/>
    <x v="9"/>
    <x v="14"/>
  </r>
  <r>
    <s v="Id915"/>
    <s v="Lawrence D."/>
    <x v="190"/>
    <x v="251"/>
    <s v="yes"/>
    <x v="0"/>
    <x v="0"/>
    <x v="3"/>
    <x v="1"/>
    <x v="1"/>
    <x v="2"/>
    <s v="15 Nov 1964"/>
    <x v="913"/>
    <x v="2"/>
    <s v="tier - 1"/>
    <x v="14"/>
    <x v="14"/>
  </r>
  <r>
    <s v="Id916"/>
    <s v="Malcolm"/>
    <x v="704"/>
    <x v="352"/>
    <s v="No"/>
    <x v="1"/>
    <x v="0"/>
    <x v="3"/>
    <x v="1"/>
    <x v="1"/>
    <x v="2"/>
    <s v="13 Jun 2004"/>
    <x v="914"/>
    <x v="2"/>
    <s v="tier - 3"/>
    <x v="0"/>
    <x v="42"/>
  </r>
  <r>
    <s v="Id917"/>
    <s v="Anna E."/>
    <x v="705"/>
    <x v="306"/>
    <s v="yes"/>
    <x v="0"/>
    <x v="0"/>
    <x v="0"/>
    <x v="1"/>
    <x v="0"/>
    <x v="0"/>
    <s v="2 Oct 1967"/>
    <x v="915"/>
    <x v="2"/>
    <s v="tier - 1"/>
    <x v="0"/>
    <x v="24"/>
  </r>
  <r>
    <s v="Id918"/>
    <s v="Jenny"/>
    <x v="425"/>
    <x v="423"/>
    <s v="yes"/>
    <x v="0"/>
    <x v="0"/>
    <x v="0"/>
    <x v="1"/>
    <x v="1"/>
    <x v="0"/>
    <s v="24 Jul 1967"/>
    <x v="916"/>
    <x v="2"/>
    <s v="tier - 2"/>
    <x v="3"/>
    <x v="24"/>
  </r>
  <r>
    <s v="Id919"/>
    <s v="Melissa L"/>
    <x v="443"/>
    <x v="504"/>
    <s v="yes"/>
    <x v="0"/>
    <x v="0"/>
    <x v="0"/>
    <x v="1"/>
    <x v="0"/>
    <x v="0"/>
    <s v="27 Aug 1967"/>
    <x v="917"/>
    <x v="2"/>
    <s v="tier - 3"/>
    <x v="2"/>
    <x v="24"/>
  </r>
  <r>
    <s v="Id920"/>
    <s v="Chia J."/>
    <x v="171"/>
    <x v="279"/>
    <s v="No"/>
    <x v="0"/>
    <x v="0"/>
    <x v="0"/>
    <x v="1"/>
    <x v="0"/>
    <x v="0"/>
    <s v="14 Jul 1974"/>
    <x v="918"/>
    <x v="2"/>
    <s v="tier - 3"/>
    <x v="3"/>
    <x v="21"/>
  </r>
  <r>
    <s v="Id921"/>
    <s v="Laura A"/>
    <x v="85"/>
    <x v="173"/>
    <s v="yes"/>
    <x v="0"/>
    <x v="0"/>
    <x v="3"/>
    <x v="1"/>
    <x v="0"/>
    <x v="2"/>
    <s v="13 Sep 1964"/>
    <x v="919"/>
    <x v="2"/>
    <s v="tier - 2"/>
    <x v="0"/>
    <x v="14"/>
  </r>
  <r>
    <s v="Id922"/>
    <s v="Aditi"/>
    <x v="382"/>
    <x v="339"/>
    <s v="yes"/>
    <x v="0"/>
    <x v="0"/>
    <x v="3"/>
    <x v="1"/>
    <x v="0"/>
    <x v="2"/>
    <s v="25 Jun 1964"/>
    <x v="920"/>
    <x v="2"/>
    <s v="tier - 2"/>
    <x v="3"/>
    <x v="14"/>
  </r>
  <r>
    <s v="Id923"/>
    <s v="Leah A."/>
    <x v="80"/>
    <x v="480"/>
    <s v="No"/>
    <x v="0"/>
    <x v="0"/>
    <x v="0"/>
    <x v="1"/>
    <x v="0"/>
    <x v="0"/>
    <s v="4 Nov 1965"/>
    <x v="921"/>
    <x v="2"/>
    <s v="tier - 3"/>
    <x v="1"/>
    <x v="11"/>
  </r>
  <r>
    <s v="Id924"/>
    <s v="Marianne"/>
    <x v="683"/>
    <x v="69"/>
    <s v="yes"/>
    <x v="0"/>
    <x v="0"/>
    <x v="3"/>
    <x v="1"/>
    <x v="1"/>
    <x v="2"/>
    <s v="18 Jul 1964"/>
    <x v="922"/>
    <x v="2"/>
    <s v="tier - 2"/>
    <x v="3"/>
    <x v="14"/>
  </r>
  <r>
    <s v="Id925"/>
    <s v="Carla"/>
    <x v="88"/>
    <x v="64"/>
    <s v="No"/>
    <x v="0"/>
    <x v="0"/>
    <x v="0"/>
    <x v="1"/>
    <x v="0"/>
    <x v="0"/>
    <s v="2 Sep 1965"/>
    <x v="923"/>
    <x v="2"/>
    <s v="tier - 2"/>
    <x v="1"/>
    <x v="11"/>
  </r>
  <r>
    <s v="Id926"/>
    <s v="Oksana"/>
    <x v="706"/>
    <x v="178"/>
    <s v="yes"/>
    <x v="0"/>
    <x v="0"/>
    <x v="3"/>
    <x v="1"/>
    <x v="1"/>
    <x v="1"/>
    <s v="23 Sep 1964"/>
    <x v="924"/>
    <x v="2"/>
    <s v="tier - 3"/>
    <x v="3"/>
    <x v="14"/>
  </r>
  <r>
    <s v="Id927"/>
    <s v="Rebecca B."/>
    <x v="316"/>
    <x v="47"/>
    <s v="yes"/>
    <x v="0"/>
    <x v="0"/>
    <x v="3"/>
    <x v="1"/>
    <x v="1"/>
    <x v="2"/>
    <s v="26 Jun 1964"/>
    <x v="925"/>
    <x v="2"/>
    <s v="tier - 3"/>
    <x v="0"/>
    <x v="14"/>
  </r>
  <r>
    <s v="Id928"/>
    <s v="Maria A."/>
    <x v="567"/>
    <x v="205"/>
    <s v="No"/>
    <x v="0"/>
    <x v="0"/>
    <x v="0"/>
    <x v="1"/>
    <x v="1"/>
    <x v="0"/>
    <s v="6 Oct 1965"/>
    <x v="926"/>
    <x v="2"/>
    <s v="tier - 1"/>
    <x v="1"/>
    <x v="11"/>
  </r>
  <r>
    <s v="Id929"/>
    <s v="Lisa M"/>
    <x v="707"/>
    <x v="251"/>
    <s v="No"/>
    <x v="0"/>
    <x v="0"/>
    <x v="0"/>
    <x v="1"/>
    <x v="0"/>
    <x v="2"/>
    <s v="25 Nov 1982"/>
    <x v="927"/>
    <x v="2"/>
    <s v="tier - 3"/>
    <x v="12"/>
    <x v="38"/>
  </r>
  <r>
    <s v="Id930"/>
    <s v="Steve Jr."/>
    <x v="355"/>
    <x v="505"/>
    <s v="yes"/>
    <x v="0"/>
    <x v="0"/>
    <x v="1"/>
    <x v="1"/>
    <x v="0"/>
    <x v="2"/>
    <s v="7 Jul 1966"/>
    <x v="928"/>
    <x v="2"/>
    <s v="tier - 3"/>
    <x v="4"/>
    <x v="26"/>
  </r>
  <r>
    <s v="Id931"/>
    <s v="Tiffany"/>
    <x v="708"/>
    <x v="478"/>
    <s v="No"/>
    <x v="0"/>
    <x v="1"/>
    <x v="3"/>
    <x v="1"/>
    <x v="0"/>
    <x v="1"/>
    <s v="11 Nov 1979"/>
    <x v="929"/>
    <x v="2"/>
    <s v="tier - 1"/>
    <x v="12"/>
    <x v="20"/>
  </r>
  <r>
    <s v="Id932"/>
    <s v="Greg"/>
    <x v="124"/>
    <x v="288"/>
    <s v="yes"/>
    <x v="0"/>
    <x v="0"/>
    <x v="3"/>
    <x v="1"/>
    <x v="0"/>
    <x v="1"/>
    <s v="11 Dec 1964"/>
    <x v="930"/>
    <x v="2"/>
    <s v="tier - 1"/>
    <x v="1"/>
    <x v="14"/>
  </r>
  <r>
    <s v="Id933"/>
    <s v="Dale"/>
    <x v="350"/>
    <x v="506"/>
    <s v="yes"/>
    <x v="0"/>
    <x v="1"/>
    <x v="3"/>
    <x v="1"/>
    <x v="1"/>
    <x v="0"/>
    <s v="15 Jun 1963"/>
    <x v="931"/>
    <x v="2"/>
    <s v="tier - 3"/>
    <x v="0"/>
    <x v="8"/>
  </r>
  <r>
    <s v="Id934"/>
    <s v="Brittany A."/>
    <x v="709"/>
    <x v="427"/>
    <s v="yes"/>
    <x v="0"/>
    <x v="1"/>
    <x v="3"/>
    <x v="1"/>
    <x v="1"/>
    <x v="1"/>
    <s v="19 Nov 1969"/>
    <x v="932"/>
    <x v="2"/>
    <s v="tier - 1"/>
    <x v="3"/>
    <x v="17"/>
  </r>
  <r>
    <s v="Id935"/>
    <s v="Robert S"/>
    <x v="710"/>
    <x v="117"/>
    <s v="yes"/>
    <x v="0"/>
    <x v="0"/>
    <x v="3"/>
    <x v="1"/>
    <x v="1"/>
    <x v="2"/>
    <s v="25 Sep 1988"/>
    <x v="933"/>
    <x v="2"/>
    <s v="tier - 1"/>
    <x v="3"/>
    <x v="25"/>
  </r>
  <r>
    <s v="Id936"/>
    <s v="Cameron"/>
    <x v="276"/>
    <x v="82"/>
    <s v="yes"/>
    <x v="0"/>
    <x v="0"/>
    <x v="3"/>
    <x v="1"/>
    <x v="1"/>
    <x v="2"/>
    <s v="19 Nov 1964"/>
    <x v="934"/>
    <x v="2"/>
    <s v="tier - 1"/>
    <x v="1"/>
    <x v="14"/>
  </r>
  <r>
    <s v="Id937"/>
    <s v="Ulrike"/>
    <x v="677"/>
    <x v="169"/>
    <s v="No"/>
    <x v="0"/>
    <x v="0"/>
    <x v="3"/>
    <x v="1"/>
    <x v="0"/>
    <x v="1"/>
    <s v="15 Nov 1984"/>
    <x v="935"/>
    <x v="2"/>
    <s v="tier - 3"/>
    <x v="12"/>
    <x v="33"/>
  </r>
  <r>
    <s v="Id938"/>
    <s v="Katlyn A."/>
    <x v="711"/>
    <x v="140"/>
    <s v="yes"/>
    <x v="0"/>
    <x v="1"/>
    <x v="3"/>
    <x v="1"/>
    <x v="1"/>
    <x v="2"/>
    <s v="21 Oct 1969"/>
    <x v="936"/>
    <x v="2"/>
    <s v="tier - 1"/>
    <x v="2"/>
    <x v="17"/>
  </r>
  <r>
    <s v="Id939"/>
    <s v="Morgan B."/>
    <x v="712"/>
    <x v="243"/>
    <s v="No"/>
    <x v="0"/>
    <x v="0"/>
    <x v="0"/>
    <x v="1"/>
    <x v="0"/>
    <x v="2"/>
    <s v="18 Oct 1982"/>
    <x v="937"/>
    <x v="2"/>
    <s v="tier - 2"/>
    <x v="14"/>
    <x v="38"/>
  </r>
  <r>
    <s v="Id940"/>
    <s v="Peter"/>
    <x v="713"/>
    <x v="310"/>
    <s v="yes"/>
    <x v="0"/>
    <x v="0"/>
    <x v="1"/>
    <x v="1"/>
    <x v="0"/>
    <x v="0"/>
    <s v="26 Dec 1970"/>
    <x v="938"/>
    <x v="2"/>
    <s v="tier - 1"/>
    <x v="14"/>
    <x v="2"/>
  </r>
  <r>
    <s v="Id941"/>
    <s v="Chandler"/>
    <x v="184"/>
    <x v="507"/>
    <s v="yes"/>
    <x v="0"/>
    <x v="0"/>
    <x v="1"/>
    <x v="1"/>
    <x v="0"/>
    <x v="2"/>
    <s v="28 Nov 1966"/>
    <x v="939"/>
    <x v="2"/>
    <s v="tier - 1"/>
    <x v="3"/>
    <x v="26"/>
  </r>
  <r>
    <s v="Id942"/>
    <s v="Silvana M."/>
    <x v="570"/>
    <x v="180"/>
    <s v="yes"/>
    <x v="0"/>
    <x v="0"/>
    <x v="1"/>
    <x v="1"/>
    <x v="1"/>
    <x v="2"/>
    <s v="1 Aug 1966"/>
    <x v="940"/>
    <x v="2"/>
    <s v="tier - 3"/>
    <x v="2"/>
    <x v="26"/>
  </r>
  <r>
    <s v="Id943"/>
    <s v="Natty"/>
    <x v="276"/>
    <x v="98"/>
    <s v="yes"/>
    <x v="0"/>
    <x v="0"/>
    <x v="1"/>
    <x v="1"/>
    <x v="1"/>
    <x v="2"/>
    <s v="5 Jul 1966"/>
    <x v="941"/>
    <x v="2"/>
    <s v="tier - 1"/>
    <x v="2"/>
    <x v="26"/>
  </r>
  <r>
    <s v="Id944"/>
    <s v="Nicholas T"/>
    <x v="209"/>
    <x v="83"/>
    <s v="No"/>
    <x v="0"/>
    <x v="0"/>
    <x v="0"/>
    <x v="1"/>
    <x v="0"/>
    <x v="2"/>
    <s v="21 Jul 1994"/>
    <x v="942"/>
    <x v="2"/>
    <s v="tier - 2"/>
    <x v="8"/>
    <x v="6"/>
  </r>
  <r>
    <s v="Id945"/>
    <s v="Rebecca"/>
    <x v="237"/>
    <x v="508"/>
    <s v="yes"/>
    <x v="0"/>
    <x v="0"/>
    <x v="1"/>
    <x v="1"/>
    <x v="1"/>
    <x v="2"/>
    <s v="16 Oct 1966"/>
    <x v="943"/>
    <x v="2"/>
    <s v="tier - 2"/>
    <x v="2"/>
    <x v="26"/>
  </r>
  <r>
    <s v="Id946"/>
    <s v="John"/>
    <x v="66"/>
    <x v="509"/>
    <s v="yes"/>
    <x v="0"/>
    <x v="0"/>
    <x v="3"/>
    <x v="1"/>
    <x v="0"/>
    <x v="0"/>
    <s v="9 Jul 1986"/>
    <x v="944"/>
    <x v="2"/>
    <s v="tier - 3"/>
    <x v="13"/>
    <x v="28"/>
  </r>
  <r>
    <s v="Id947"/>
    <s v="Antony G"/>
    <x v="714"/>
    <x v="507"/>
    <s v="yes"/>
    <x v="0"/>
    <x v="0"/>
    <x v="3"/>
    <x v="1"/>
    <x v="1"/>
    <x v="2"/>
    <s v="24 Jun 1964"/>
    <x v="945"/>
    <x v="2"/>
    <s v="tier - 1"/>
    <x v="16"/>
    <x v="14"/>
  </r>
  <r>
    <s v="Id948"/>
    <s v="Eric"/>
    <x v="715"/>
    <x v="510"/>
    <s v="No"/>
    <x v="0"/>
    <x v="0"/>
    <x v="0"/>
    <x v="1"/>
    <x v="0"/>
    <x v="0"/>
    <s v="22 Nov 1965"/>
    <x v="946"/>
    <x v="2"/>
    <s v="tier - 3"/>
    <x v="3"/>
    <x v="11"/>
  </r>
  <r>
    <s v="Id949"/>
    <s v="Erik"/>
    <x v="716"/>
    <x v="511"/>
    <s v="No"/>
    <x v="0"/>
    <x v="0"/>
    <x v="0"/>
    <x v="1"/>
    <x v="0"/>
    <x v="0"/>
    <s v="5 Dec 1965"/>
    <x v="947"/>
    <x v="2"/>
    <s v="tier - 3"/>
    <x v="4"/>
    <x v="11"/>
  </r>
  <r>
    <s v="Id950"/>
    <s v="Matthew T"/>
    <x v="438"/>
    <x v="487"/>
    <s v="No"/>
    <x v="0"/>
    <x v="0"/>
    <x v="0"/>
    <x v="1"/>
    <x v="1"/>
    <x v="0"/>
    <s v="12 Oct 1965"/>
    <x v="948"/>
    <x v="2"/>
    <s v="tier - 1"/>
    <x v="0"/>
    <x v="11"/>
  </r>
  <r>
    <s v="Id951"/>
    <s v="Cassandra"/>
    <x v="330"/>
    <x v="371"/>
    <s v="No"/>
    <x v="0"/>
    <x v="0"/>
    <x v="1"/>
    <x v="1"/>
    <x v="0"/>
    <x v="0"/>
    <s v="19 Jul 1973"/>
    <x v="949"/>
    <x v="2"/>
    <s v="tier - 2"/>
    <x v="3"/>
    <x v="31"/>
  </r>
  <r>
    <s v="Id952"/>
    <s v="Rosemary C"/>
    <x v="717"/>
    <x v="512"/>
    <s v="No"/>
    <x v="0"/>
    <x v="0"/>
    <x v="0"/>
    <x v="1"/>
    <x v="0"/>
    <x v="0"/>
    <s v="8 Dec 1971"/>
    <x v="950"/>
    <x v="2"/>
    <s v="tier - 1"/>
    <x v="1"/>
    <x v="15"/>
  </r>
  <r>
    <s v="Id953"/>
    <s v="Carrie A."/>
    <x v="516"/>
    <x v="333"/>
    <s v="No"/>
    <x v="0"/>
    <x v="0"/>
    <x v="0"/>
    <x v="1"/>
    <x v="0"/>
    <x v="0"/>
    <s v="12 Nov 1968"/>
    <x v="951"/>
    <x v="2"/>
    <s v="tier - 1"/>
    <x v="3"/>
    <x v="0"/>
  </r>
  <r>
    <s v="Id954"/>
    <s v="Gerardo Sr."/>
    <x v="628"/>
    <x v="187"/>
    <s v="No"/>
    <x v="0"/>
    <x v="0"/>
    <x v="0"/>
    <x v="1"/>
    <x v="2"/>
    <x v="0"/>
    <s v="2 Oct 1965"/>
    <x v="952"/>
    <x v="2"/>
    <s v="tier - 1"/>
    <x v="6"/>
    <x v="11"/>
  </r>
  <r>
    <s v="Id955"/>
    <s v="Matthew R."/>
    <x v="718"/>
    <x v="513"/>
    <s v="yes"/>
    <x v="0"/>
    <x v="0"/>
    <x v="1"/>
    <x v="1"/>
    <x v="0"/>
    <x v="0"/>
    <s v="25 Jul 1970"/>
    <x v="953"/>
    <x v="2"/>
    <s v="tier - 1"/>
    <x v="1"/>
    <x v="2"/>
  </r>
  <r>
    <s v="Id956"/>
    <s v="Meghan E"/>
    <x v="719"/>
    <x v="133"/>
    <s v="yes"/>
    <x v="0"/>
    <x v="0"/>
    <x v="3"/>
    <x v="1"/>
    <x v="0"/>
    <x v="2"/>
    <s v="1 Jun 1988"/>
    <x v="954"/>
    <x v="2"/>
    <s v="tier - 1"/>
    <x v="12"/>
    <x v="39"/>
  </r>
  <r>
    <s v="Id957"/>
    <s v="Eric"/>
    <x v="720"/>
    <x v="323"/>
    <s v="No"/>
    <x v="0"/>
    <x v="0"/>
    <x v="0"/>
    <x v="1"/>
    <x v="1"/>
    <x v="0"/>
    <s v="7 Dec 1971"/>
    <x v="955"/>
    <x v="2"/>
    <s v="tier - 1"/>
    <x v="1"/>
    <x v="15"/>
  </r>
  <r>
    <s v="Id958"/>
    <s v="Lisa B"/>
    <x v="67"/>
    <x v="514"/>
    <s v="No"/>
    <x v="0"/>
    <x v="0"/>
    <x v="0"/>
    <x v="1"/>
    <x v="0"/>
    <x v="0"/>
    <s v="25 Jun 1968"/>
    <x v="956"/>
    <x v="2"/>
    <s v="tier - 1"/>
    <x v="2"/>
    <x v="0"/>
  </r>
  <r>
    <s v="Id959"/>
    <s v="Jane R."/>
    <x v="721"/>
    <x v="39"/>
    <s v="No"/>
    <x v="0"/>
    <x v="0"/>
    <x v="0"/>
    <x v="1"/>
    <x v="0"/>
    <x v="2"/>
    <s v="30 Oct 1989"/>
    <x v="957"/>
    <x v="2"/>
    <s v="tier - 3"/>
    <x v="12"/>
    <x v="4"/>
  </r>
  <r>
    <s v="Id960"/>
    <s v="Allison M"/>
    <x v="391"/>
    <x v="515"/>
    <s v="yes"/>
    <x v="0"/>
    <x v="1"/>
    <x v="3"/>
    <x v="1"/>
    <x v="1"/>
    <x v="2"/>
    <s v="1 Aug 1969"/>
    <x v="958"/>
    <x v="2"/>
    <s v="tier - 1"/>
    <x v="1"/>
    <x v="17"/>
  </r>
  <r>
    <s v="Id961"/>
    <s v="Sarah E."/>
    <x v="722"/>
    <x v="49"/>
    <s v="yes"/>
    <x v="0"/>
    <x v="1"/>
    <x v="3"/>
    <x v="1"/>
    <x v="0"/>
    <x v="2"/>
    <s v="4 Jun 1983"/>
    <x v="959"/>
    <x v="2"/>
    <s v="tier - 3"/>
    <x v="12"/>
    <x v="38"/>
  </r>
  <r>
    <s v="Id962"/>
    <s v="Philip J"/>
    <x v="723"/>
    <x v="354"/>
    <s v="yes"/>
    <x v="0"/>
    <x v="0"/>
    <x v="1"/>
    <x v="1"/>
    <x v="0"/>
    <x v="0"/>
    <s v="13 Oct 1970"/>
    <x v="960"/>
    <x v="2"/>
    <s v="tier - 1"/>
    <x v="7"/>
    <x v="2"/>
  </r>
  <r>
    <s v="Id963"/>
    <s v="Jillian A."/>
    <x v="25"/>
    <x v="82"/>
    <s v="No"/>
    <x v="1"/>
    <x v="0"/>
    <x v="3"/>
    <x v="1"/>
    <x v="0"/>
    <x v="2"/>
    <s v="17 Sep 2004"/>
    <x v="961"/>
    <x v="2"/>
    <s v="tier - 2"/>
    <x v="0"/>
    <x v="42"/>
  </r>
  <r>
    <s v="Id964"/>
    <s v="Laura D"/>
    <x v="724"/>
    <x v="67"/>
    <s v="yes"/>
    <x v="0"/>
    <x v="0"/>
    <x v="1"/>
    <x v="1"/>
    <x v="1"/>
    <x v="2"/>
    <s v="14 Sep 1966"/>
    <x v="962"/>
    <x v="2"/>
    <s v="tier - 2"/>
    <x v="15"/>
    <x v="26"/>
  </r>
  <r>
    <s v="Id965"/>
    <s v="Megan E."/>
    <x v="625"/>
    <x v="516"/>
    <s v="No"/>
    <x v="0"/>
    <x v="0"/>
    <x v="0"/>
    <x v="1"/>
    <x v="1"/>
    <x v="0"/>
    <s v="15 Jun 1965"/>
    <x v="963"/>
    <x v="2"/>
    <s v="tier - 2"/>
    <x v="3"/>
    <x v="11"/>
  </r>
  <r>
    <s v="Id966"/>
    <s v="Shannon J."/>
    <x v="725"/>
    <x v="458"/>
    <s v="yes"/>
    <x v="0"/>
    <x v="0"/>
    <x v="1"/>
    <x v="1"/>
    <x v="1"/>
    <x v="2"/>
    <s v="28 Jun 1966"/>
    <x v="964"/>
    <x v="2"/>
    <s v="tier - 1"/>
    <x v="1"/>
    <x v="26"/>
  </r>
  <r>
    <s v="Id967"/>
    <s v="Rachelle M"/>
    <x v="14"/>
    <x v="517"/>
    <s v="No"/>
    <x v="0"/>
    <x v="0"/>
    <x v="0"/>
    <x v="1"/>
    <x v="0"/>
    <x v="0"/>
    <s v="10 Sep 1971"/>
    <x v="965"/>
    <x v="2"/>
    <s v="tier - 3"/>
    <x v="1"/>
    <x v="15"/>
  </r>
  <r>
    <s v="Id968"/>
    <s v="Casey"/>
    <x v="726"/>
    <x v="120"/>
    <s v="No"/>
    <x v="0"/>
    <x v="0"/>
    <x v="0"/>
    <x v="1"/>
    <x v="0"/>
    <x v="2"/>
    <s v="18 Jul 1980"/>
    <x v="966"/>
    <x v="2"/>
    <s v="tier - 3"/>
    <x v="14"/>
    <x v="27"/>
  </r>
  <r>
    <s v="Id969"/>
    <s v="Jessica L"/>
    <x v="727"/>
    <x v="144"/>
    <s v="yes"/>
    <x v="0"/>
    <x v="0"/>
    <x v="0"/>
    <x v="1"/>
    <x v="0"/>
    <x v="2"/>
    <s v="10 Jun 1985"/>
    <x v="967"/>
    <x v="2"/>
    <s v="tier - 1"/>
    <x v="1"/>
    <x v="19"/>
  </r>
  <r>
    <s v="Id970"/>
    <s v="Brandon F"/>
    <x v="728"/>
    <x v="435"/>
    <s v="yes"/>
    <x v="0"/>
    <x v="1"/>
    <x v="3"/>
    <x v="1"/>
    <x v="0"/>
    <x v="2"/>
    <s v="14 Oct 1983"/>
    <x v="968"/>
    <x v="2"/>
    <s v="tier - 1"/>
    <x v="14"/>
    <x v="34"/>
  </r>
  <r>
    <s v="Id971"/>
    <s v="Melissa"/>
    <x v="729"/>
    <x v="518"/>
    <s v="yes"/>
    <x v="0"/>
    <x v="0"/>
    <x v="1"/>
    <x v="1"/>
    <x v="0"/>
    <x v="0"/>
    <s v="22 Oct 1970"/>
    <x v="969"/>
    <x v="2"/>
    <s v="tier - 2"/>
    <x v="3"/>
    <x v="2"/>
  </r>
  <r>
    <s v="Id972"/>
    <s v="Danielle N"/>
    <x v="644"/>
    <x v="519"/>
    <s v="yes"/>
    <x v="0"/>
    <x v="0"/>
    <x v="1"/>
    <x v="1"/>
    <x v="0"/>
    <x v="0"/>
    <s v="15 Oct 1970"/>
    <x v="970"/>
    <x v="2"/>
    <s v="tier - 3"/>
    <x v="2"/>
    <x v="2"/>
  </r>
  <r>
    <s v="Id973"/>
    <s v="Matthew"/>
    <x v="678"/>
    <x v="520"/>
    <s v="yes"/>
    <x v="0"/>
    <x v="0"/>
    <x v="0"/>
    <x v="1"/>
    <x v="0"/>
    <x v="0"/>
    <s v="14 Dec 1967"/>
    <x v="971"/>
    <x v="2"/>
    <s v="tier - 1"/>
    <x v="11"/>
    <x v="24"/>
  </r>
  <r>
    <s v="Id974"/>
    <s v="Bettina"/>
    <x v="730"/>
    <x v="199"/>
    <s v="yes"/>
    <x v="0"/>
    <x v="1"/>
    <x v="3"/>
    <x v="1"/>
    <x v="0"/>
    <x v="2"/>
    <s v="2 Jul 1997"/>
    <x v="972"/>
    <x v="2"/>
    <s v="tier - 2"/>
    <x v="12"/>
    <x v="32"/>
  </r>
  <r>
    <s v="Id975"/>
    <s v="Alexander"/>
    <x v="731"/>
    <x v="508"/>
    <s v="yes"/>
    <x v="0"/>
    <x v="0"/>
    <x v="3"/>
    <x v="1"/>
    <x v="0"/>
    <x v="2"/>
    <s v="20 Jun 1964"/>
    <x v="973"/>
    <x v="2"/>
    <s v="tier - 2"/>
    <x v="0"/>
    <x v="14"/>
  </r>
  <r>
    <s v="Id976"/>
    <s v="Holli"/>
    <x v="732"/>
    <x v="99"/>
    <s v="No"/>
    <x v="0"/>
    <x v="0"/>
    <x v="1"/>
    <x v="1"/>
    <x v="0"/>
    <x v="1"/>
    <s v="17 Dec 1972"/>
    <x v="974"/>
    <x v="2"/>
    <s v="tier - 2"/>
    <x v="15"/>
    <x v="30"/>
  </r>
  <r>
    <s v="Id977"/>
    <s v="Heather C"/>
    <x v="733"/>
    <x v="3"/>
    <s v="No"/>
    <x v="0"/>
    <x v="1"/>
    <x v="3"/>
    <x v="1"/>
    <x v="0"/>
    <x v="1"/>
    <s v="30 Jun 1979"/>
    <x v="975"/>
    <x v="2"/>
    <s v="tier - 1"/>
    <x v="12"/>
    <x v="20"/>
  </r>
  <r>
    <s v="Id978"/>
    <s v="Kyle"/>
    <x v="659"/>
    <x v="245"/>
    <s v="yes"/>
    <x v="0"/>
    <x v="0"/>
    <x v="3"/>
    <x v="1"/>
    <x v="0"/>
    <x v="1"/>
    <s v="3 Dec 1964"/>
    <x v="976"/>
    <x v="2"/>
    <s v="tier - 2"/>
    <x v="3"/>
    <x v="14"/>
  </r>
  <r>
    <s v="Id979"/>
    <s v="Thomas J"/>
    <x v="61"/>
    <x v="208"/>
    <s v="yes"/>
    <x v="0"/>
    <x v="0"/>
    <x v="3"/>
    <x v="1"/>
    <x v="0"/>
    <x v="1"/>
    <s v="17 Jul 1964"/>
    <x v="977"/>
    <x v="2"/>
    <s v="tier - 1"/>
    <x v="0"/>
    <x v="14"/>
  </r>
  <r>
    <s v="Id980"/>
    <s v="Chris"/>
    <x v="697"/>
    <x v="324"/>
    <s v="yes"/>
    <x v="0"/>
    <x v="0"/>
    <x v="3"/>
    <x v="1"/>
    <x v="0"/>
    <x v="2"/>
    <s v="28 Jul 1964"/>
    <x v="978"/>
    <x v="2"/>
    <s v="tier - 1"/>
    <x v="3"/>
    <x v="14"/>
  </r>
  <r>
    <s v="Id981"/>
    <s v="Graham"/>
    <x v="734"/>
    <x v="521"/>
    <s v="No"/>
    <x v="0"/>
    <x v="0"/>
    <x v="0"/>
    <x v="1"/>
    <x v="0"/>
    <x v="0"/>
    <s v="6 Sep 1965"/>
    <x v="979"/>
    <x v="2"/>
    <s v="tier - 3"/>
    <x v="1"/>
    <x v="11"/>
  </r>
  <r>
    <s v="Id982"/>
    <s v="Garrett"/>
    <x v="735"/>
    <x v="379"/>
    <s v="No"/>
    <x v="0"/>
    <x v="0"/>
    <x v="0"/>
    <x v="1"/>
    <x v="0"/>
    <x v="0"/>
    <s v="29 Nov 1965"/>
    <x v="980"/>
    <x v="2"/>
    <s v="tier - 1"/>
    <x v="1"/>
    <x v="11"/>
  </r>
  <r>
    <s v="Id983"/>
    <s v="Andrew"/>
    <x v="736"/>
    <x v="332"/>
    <s v="yes"/>
    <x v="0"/>
    <x v="0"/>
    <x v="3"/>
    <x v="1"/>
    <x v="1"/>
    <x v="2"/>
    <s v="24 Jul 1964"/>
    <x v="981"/>
    <x v="2"/>
    <s v="tier - 3"/>
    <x v="3"/>
    <x v="14"/>
  </r>
  <r>
    <s v="Id984"/>
    <s v="Annabelle M"/>
    <x v="737"/>
    <x v="502"/>
    <s v="No"/>
    <x v="0"/>
    <x v="0"/>
    <x v="0"/>
    <x v="1"/>
    <x v="1"/>
    <x v="0"/>
    <s v="13 Nov 1968"/>
    <x v="982"/>
    <x v="2"/>
    <s v="tier - 2"/>
    <x v="15"/>
    <x v="0"/>
  </r>
  <r>
    <s v="Id985"/>
    <s v="Daniel T."/>
    <x v="738"/>
    <x v="92"/>
    <s v="No"/>
    <x v="0"/>
    <x v="0"/>
    <x v="0"/>
    <x v="1"/>
    <x v="0"/>
    <x v="2"/>
    <s v="1 Aug 1989"/>
    <x v="983"/>
    <x v="2"/>
    <s v="tier - 3"/>
    <x v="0"/>
    <x v="4"/>
  </r>
  <r>
    <s v="Id986"/>
    <s v="Deanne"/>
    <x v="414"/>
    <x v="488"/>
    <s v="No"/>
    <x v="0"/>
    <x v="0"/>
    <x v="0"/>
    <x v="1"/>
    <x v="0"/>
    <x v="0"/>
    <s v="20 Sep 2002"/>
    <x v="984"/>
    <x v="2"/>
    <s v="tier - 3"/>
    <x v="1"/>
    <x v="44"/>
  </r>
  <r>
    <s v="Id987"/>
    <s v="Carrie"/>
    <x v="739"/>
    <x v="522"/>
    <s v="yes"/>
    <x v="0"/>
    <x v="1"/>
    <x v="3"/>
    <x v="1"/>
    <x v="1"/>
    <x v="0"/>
    <s v="2 Jul 1963"/>
    <x v="0"/>
    <x v="2"/>
    <s v="tier - 1"/>
    <x v="1"/>
    <x v="8"/>
  </r>
  <r>
    <s v="Id988"/>
    <s v="Suzanne"/>
    <x v="740"/>
    <x v="523"/>
    <s v="yes"/>
    <x v="0"/>
    <x v="0"/>
    <x v="3"/>
    <x v="1"/>
    <x v="0"/>
    <x v="2"/>
    <s v="1 Dec 1995"/>
    <x v="985"/>
    <x v="2"/>
    <s v="tier - 2"/>
    <x v="12"/>
    <x v="41"/>
  </r>
  <r>
    <s v="Id989"/>
    <s v="Jasmine P."/>
    <x v="741"/>
    <x v="524"/>
    <s v="yes"/>
    <x v="0"/>
    <x v="1"/>
    <x v="3"/>
    <x v="1"/>
    <x v="1"/>
    <x v="0"/>
    <s v="24 Nov 1963"/>
    <x v="986"/>
    <x v="2"/>
    <s v="tier - 3"/>
    <x v="1"/>
    <x v="8"/>
  </r>
  <r>
    <s v="Id990"/>
    <s v="Jennifer"/>
    <x v="308"/>
    <x v="525"/>
    <s v="No"/>
    <x v="0"/>
    <x v="0"/>
    <x v="0"/>
    <x v="1"/>
    <x v="1"/>
    <x v="0"/>
    <s v="15 Oct 1968"/>
    <x v="987"/>
    <x v="2"/>
    <s v="tier - 1"/>
    <x v="1"/>
    <x v="0"/>
  </r>
  <r>
    <s v="Id991"/>
    <s v="Tracie"/>
    <x v="742"/>
    <x v="138"/>
    <s v="No"/>
    <x v="0"/>
    <x v="0"/>
    <x v="1"/>
    <x v="1"/>
    <x v="0"/>
    <x v="2"/>
    <s v="16 Sep 1972"/>
    <x v="988"/>
    <x v="2"/>
    <s v="tier - 2"/>
    <x v="3"/>
    <x v="30"/>
  </r>
  <r>
    <s v="Id992"/>
    <s v="Tristan D."/>
    <x v="743"/>
    <x v="409"/>
    <s v="yes"/>
    <x v="0"/>
    <x v="0"/>
    <x v="3"/>
    <x v="1"/>
    <x v="0"/>
    <x v="2"/>
    <s v="10 Nov 1988"/>
    <x v="989"/>
    <x v="2"/>
    <s v="tier - 1"/>
    <x v="13"/>
    <x v="25"/>
  </r>
  <r>
    <s v="Id993"/>
    <s v="Peiweng"/>
    <x v="101"/>
    <x v="526"/>
    <s v="yes"/>
    <x v="0"/>
    <x v="0"/>
    <x v="1"/>
    <x v="1"/>
    <x v="0"/>
    <x v="0"/>
    <s v="30 Jun 1970"/>
    <x v="990"/>
    <x v="2"/>
    <s v="tier - 1"/>
    <x v="1"/>
    <x v="2"/>
  </r>
  <r>
    <s v="Id994"/>
    <s v="Theresa M."/>
    <x v="277"/>
    <x v="527"/>
    <s v="yes"/>
    <x v="0"/>
    <x v="0"/>
    <x v="0"/>
    <x v="1"/>
    <x v="1"/>
    <x v="0"/>
    <s v="27 Jun 1967"/>
    <x v="991"/>
    <x v="2"/>
    <s v="tier - 3"/>
    <x v="2"/>
    <x v="24"/>
  </r>
  <r>
    <s v="Id995"/>
    <s v="Daniel J"/>
    <x v="237"/>
    <x v="188"/>
    <s v="No"/>
    <x v="1"/>
    <x v="0"/>
    <x v="3"/>
    <x v="1"/>
    <x v="1"/>
    <x v="2"/>
    <s v="9 Oct 2004"/>
    <x v="992"/>
    <x v="2"/>
    <s v="tier - 2"/>
    <x v="9"/>
    <x v="42"/>
  </r>
  <r>
    <s v="Id996"/>
    <s v="Courtney M."/>
    <x v="744"/>
    <x v="211"/>
    <s v="No"/>
    <x v="0"/>
    <x v="0"/>
    <x v="0"/>
    <x v="1"/>
    <x v="1"/>
    <x v="0"/>
    <s v="10 Dec 1971"/>
    <x v="993"/>
    <x v="2"/>
    <s v="tier - 1"/>
    <x v="15"/>
    <x v="15"/>
  </r>
  <r>
    <s v="Id997"/>
    <s v="Jose A."/>
    <x v="745"/>
    <x v="112"/>
    <s v="yes"/>
    <x v="0"/>
    <x v="1"/>
    <x v="3"/>
    <x v="1"/>
    <x v="0"/>
    <x v="2"/>
    <s v="25 Oct 1969"/>
    <x v="994"/>
    <x v="2"/>
    <s v="tier - 2"/>
    <x v="3"/>
    <x v="17"/>
  </r>
  <r>
    <s v="Id998"/>
    <s v="Lauren"/>
    <x v="746"/>
    <x v="528"/>
    <s v="yes"/>
    <x v="0"/>
    <x v="0"/>
    <x v="0"/>
    <x v="1"/>
    <x v="0"/>
    <x v="0"/>
    <s v="24 Oct 1981"/>
    <x v="995"/>
    <x v="2"/>
    <s v="tier - 1"/>
    <x v="12"/>
    <x v="37"/>
  </r>
  <r>
    <s v="Id999"/>
    <s v="Jonathon M."/>
    <x v="747"/>
    <x v="209"/>
    <s v="yes"/>
    <x v="0"/>
    <x v="1"/>
    <x v="3"/>
    <x v="1"/>
    <x v="1"/>
    <x v="2"/>
    <s v="13 Aug 1969"/>
    <x v="996"/>
    <x v="2"/>
    <s v="tier - 1"/>
    <x v="3"/>
    <x v="17"/>
  </r>
  <r>
    <s v="Id1000"/>
    <s v="Stephanie A"/>
    <x v="748"/>
    <x v="325"/>
    <s v="No"/>
    <x v="0"/>
    <x v="0"/>
    <x v="0"/>
    <x v="1"/>
    <x v="0"/>
    <x v="2"/>
    <s v="11 Dec 1989"/>
    <x v="997"/>
    <x v="2"/>
    <s v="tier - 2"/>
    <x v="12"/>
    <x v="4"/>
  </r>
  <r>
    <s v="Id1001"/>
    <s v="Patrick"/>
    <x v="421"/>
    <x v="74"/>
    <s v="yes"/>
    <x v="0"/>
    <x v="1"/>
    <x v="3"/>
    <x v="1"/>
    <x v="1"/>
    <x v="1"/>
    <s v="15 Dec 1969"/>
    <x v="998"/>
    <x v="2"/>
    <s v="tier - 1"/>
    <x v="4"/>
    <x v="17"/>
  </r>
  <r>
    <s v="Id1002"/>
    <s v="Krista"/>
    <x v="749"/>
    <x v="330"/>
    <s v="yes"/>
    <x v="0"/>
    <x v="0"/>
    <x v="0"/>
    <x v="1"/>
    <x v="0"/>
    <x v="1"/>
    <s v="19 Jun 1976"/>
    <x v="999"/>
    <x v="2"/>
    <s v="tier - 2"/>
    <x v="15"/>
    <x v="18"/>
  </r>
  <r>
    <s v="Id1003"/>
    <s v="Jenessa"/>
    <x v="170"/>
    <x v="179"/>
    <s v="yes"/>
    <x v="0"/>
    <x v="0"/>
    <x v="1"/>
    <x v="1"/>
    <x v="0"/>
    <x v="0"/>
    <s v="18 Jun 1970"/>
    <x v="1000"/>
    <x v="2"/>
    <s v="tier - 2"/>
    <x v="1"/>
    <x v="2"/>
  </r>
  <r>
    <s v="Id1004"/>
    <s v="Ryan M."/>
    <x v="750"/>
    <x v="361"/>
    <s v="No"/>
    <x v="0"/>
    <x v="0"/>
    <x v="1"/>
    <x v="1"/>
    <x v="0"/>
    <x v="2"/>
    <s v="12 Sep 1972"/>
    <x v="1001"/>
    <x v="2"/>
    <s v="tier - 2"/>
    <x v="14"/>
    <x v="30"/>
  </r>
  <r>
    <s v="Id1005"/>
    <s v="Thomas"/>
    <x v="751"/>
    <x v="10"/>
    <s v="yes"/>
    <x v="0"/>
    <x v="0"/>
    <x v="1"/>
    <x v="1"/>
    <x v="1"/>
    <x v="1"/>
    <s v="29 Aug 1966"/>
    <x v="1002"/>
    <x v="2"/>
    <s v="tier - 1"/>
    <x v="4"/>
    <x v="26"/>
  </r>
  <r>
    <s v="Id1006"/>
    <s v="Amanda N."/>
    <x v="752"/>
    <x v="239"/>
    <s v="yes"/>
    <x v="0"/>
    <x v="1"/>
    <x v="3"/>
    <x v="1"/>
    <x v="0"/>
    <x v="2"/>
    <s v="2 Jun 1969"/>
    <x v="1003"/>
    <x v="2"/>
    <s v="tier - 2"/>
    <x v="3"/>
    <x v="0"/>
  </r>
  <r>
    <s v="Id1007"/>
    <s v="Teresa P."/>
    <x v="385"/>
    <x v="111"/>
    <s v="yes"/>
    <x v="0"/>
    <x v="1"/>
    <x v="3"/>
    <x v="1"/>
    <x v="1"/>
    <x v="2"/>
    <s v="10 Nov 1969"/>
    <x v="1004"/>
    <x v="2"/>
    <s v="tier - 2"/>
    <x v="3"/>
    <x v="17"/>
  </r>
  <r>
    <s v="Id1008"/>
    <s v="Dorian"/>
    <x v="753"/>
    <x v="529"/>
    <s v="No"/>
    <x v="0"/>
    <x v="0"/>
    <x v="0"/>
    <x v="1"/>
    <x v="0"/>
    <x v="2"/>
    <s v="7 Aug 1980"/>
    <x v="1005"/>
    <x v="2"/>
    <s v="tier - 1"/>
    <x v="14"/>
    <x v="27"/>
  </r>
  <r>
    <s v="Id1009"/>
    <s v="Amy"/>
    <x v="372"/>
    <x v="329"/>
    <s v="yes"/>
    <x v="0"/>
    <x v="0"/>
    <x v="1"/>
    <x v="1"/>
    <x v="0"/>
    <x v="2"/>
    <s v="4 Jul 1966"/>
    <x v="1006"/>
    <x v="2"/>
    <s v="tier - 1"/>
    <x v="0"/>
    <x v="26"/>
  </r>
  <r>
    <s v="Id1010"/>
    <s v="Aberu"/>
    <x v="754"/>
    <x v="3"/>
    <s v="yes"/>
    <x v="0"/>
    <x v="0"/>
    <x v="1"/>
    <x v="1"/>
    <x v="0"/>
    <x v="1"/>
    <s v="29 Sep 1966"/>
    <x v="1007"/>
    <x v="2"/>
    <s v="tier - 1"/>
    <x v="0"/>
    <x v="26"/>
  </r>
  <r>
    <s v="Id1011"/>
    <s v="Ashley"/>
    <x v="389"/>
    <x v="145"/>
    <s v="No"/>
    <x v="0"/>
    <x v="0"/>
    <x v="1"/>
    <x v="1"/>
    <x v="1"/>
    <x v="2"/>
    <s v="18 Oct 1972"/>
    <x v="1008"/>
    <x v="2"/>
    <s v="tier - 2"/>
    <x v="1"/>
    <x v="30"/>
  </r>
  <r>
    <s v="Id1012"/>
    <s v="Anna E"/>
    <x v="303"/>
    <x v="241"/>
    <s v="yes"/>
    <x v="0"/>
    <x v="0"/>
    <x v="0"/>
    <x v="1"/>
    <x v="1"/>
    <x v="0"/>
    <s v="4 Sep 1967"/>
    <x v="1009"/>
    <x v="2"/>
    <s v="tier - 2"/>
    <x v="1"/>
    <x v="24"/>
  </r>
  <r>
    <s v="Id1013"/>
    <s v="Tania K."/>
    <x v="755"/>
    <x v="87"/>
    <s v="yes"/>
    <x v="0"/>
    <x v="0"/>
    <x v="1"/>
    <x v="1"/>
    <x v="1"/>
    <x v="1"/>
    <s v="8 Nov 1966"/>
    <x v="1010"/>
    <x v="2"/>
    <s v="tier - 3"/>
    <x v="3"/>
    <x v="26"/>
  </r>
  <r>
    <s v="Id1014"/>
    <s v="Ashley E"/>
    <x v="367"/>
    <x v="27"/>
    <s v="yes"/>
    <x v="0"/>
    <x v="0"/>
    <x v="1"/>
    <x v="1"/>
    <x v="1"/>
    <x v="2"/>
    <s v="12 Nov 1966"/>
    <x v="1011"/>
    <x v="2"/>
    <s v="tier - 3"/>
    <x v="3"/>
    <x v="26"/>
  </r>
  <r>
    <s v="Id1015"/>
    <s v="Aleksandra"/>
    <x v="215"/>
    <x v="307"/>
    <s v="No"/>
    <x v="0"/>
    <x v="0"/>
    <x v="0"/>
    <x v="1"/>
    <x v="0"/>
    <x v="0"/>
    <s v="30 Nov 1971"/>
    <x v="1012"/>
    <x v="2"/>
    <s v="tier - 2"/>
    <x v="1"/>
    <x v="15"/>
  </r>
  <r>
    <s v="Id1016"/>
    <s v="Valery L"/>
    <x v="756"/>
    <x v="82"/>
    <s v="yes"/>
    <x v="1"/>
    <x v="0"/>
    <x v="1"/>
    <x v="1"/>
    <x v="0"/>
    <x v="2"/>
    <s v="21 Sep 2000"/>
    <x v="1013"/>
    <x v="2"/>
    <s v="tier - 1"/>
    <x v="3"/>
    <x v="23"/>
  </r>
  <r>
    <s v="Id1017"/>
    <s v="Joanna G."/>
    <x v="508"/>
    <x v="134"/>
    <s v="yes"/>
    <x v="0"/>
    <x v="0"/>
    <x v="0"/>
    <x v="1"/>
    <x v="0"/>
    <x v="2"/>
    <s v="6 Dec 2001"/>
    <x v="1014"/>
    <x v="2"/>
    <s v="tier - 1"/>
    <x v="12"/>
    <x v="47"/>
  </r>
  <r>
    <s v="Id1018"/>
    <s v="Stefanie F."/>
    <x v="757"/>
    <x v="530"/>
    <s v="No"/>
    <x v="0"/>
    <x v="0"/>
    <x v="0"/>
    <x v="1"/>
    <x v="0"/>
    <x v="0"/>
    <s v="25 Aug 1974"/>
    <x v="1015"/>
    <x v="2"/>
    <s v="tier - 2"/>
    <x v="15"/>
    <x v="21"/>
  </r>
  <r>
    <s v="Id1019"/>
    <s v="Stephen"/>
    <x v="758"/>
    <x v="122"/>
    <s v="No"/>
    <x v="0"/>
    <x v="0"/>
    <x v="0"/>
    <x v="1"/>
    <x v="0"/>
    <x v="2"/>
    <s v="6 Oct 1989"/>
    <x v="1016"/>
    <x v="2"/>
    <s v="tier - 1"/>
    <x v="1"/>
    <x v="4"/>
  </r>
  <r>
    <s v="Id1020"/>
    <s v="Liza J."/>
    <x v="759"/>
    <x v="457"/>
    <s v="No"/>
    <x v="0"/>
    <x v="0"/>
    <x v="0"/>
    <x v="1"/>
    <x v="0"/>
    <x v="0"/>
    <s v="2 Dec 1974"/>
    <x v="1017"/>
    <x v="2"/>
    <s v="tier - 3"/>
    <x v="1"/>
    <x v="21"/>
  </r>
  <r>
    <s v="Id1021"/>
    <s v="Ian M."/>
    <x v="760"/>
    <x v="267"/>
    <s v="yes"/>
    <x v="0"/>
    <x v="0"/>
    <x v="0"/>
    <x v="1"/>
    <x v="0"/>
    <x v="2"/>
    <s v="9 Jul 1996"/>
    <x v="1018"/>
    <x v="2"/>
    <s v="tier - 3"/>
    <x v="1"/>
    <x v="46"/>
  </r>
  <r>
    <s v="Id1022"/>
    <s v="Claudia L."/>
    <x v="761"/>
    <x v="450"/>
    <s v="No"/>
    <x v="0"/>
    <x v="0"/>
    <x v="0"/>
    <x v="1"/>
    <x v="0"/>
    <x v="2"/>
    <s v="21 Jun 1991"/>
    <x v="1019"/>
    <x v="2"/>
    <s v="tier - 2"/>
    <x v="1"/>
    <x v="3"/>
  </r>
  <r>
    <s v="Id1023"/>
    <s v="Jessica M"/>
    <x v="445"/>
    <x v="531"/>
    <s v="No"/>
    <x v="0"/>
    <x v="0"/>
    <x v="0"/>
    <x v="1"/>
    <x v="1"/>
    <x v="0"/>
    <s v="12 Dec 1974"/>
    <x v="1020"/>
    <x v="2"/>
    <s v="tier - 1"/>
    <x v="1"/>
    <x v="21"/>
  </r>
  <r>
    <s v="Id1024"/>
    <s v="Billy Jr."/>
    <x v="762"/>
    <x v="36"/>
    <s v="No"/>
    <x v="0"/>
    <x v="0"/>
    <x v="0"/>
    <x v="1"/>
    <x v="1"/>
    <x v="0"/>
    <s v="5 Oct 1968"/>
    <x v="1021"/>
    <x v="2"/>
    <s v="tier - 1"/>
    <x v="0"/>
    <x v="0"/>
  </r>
  <r>
    <s v="Id1025"/>
    <s v="David"/>
    <x v="763"/>
    <x v="388"/>
    <s v="yes"/>
    <x v="1"/>
    <x v="0"/>
    <x v="1"/>
    <x v="1"/>
    <x v="0"/>
    <x v="2"/>
    <s v="5 Sep 2000"/>
    <x v="1022"/>
    <x v="2"/>
    <s v="tier - 3"/>
    <x v="1"/>
    <x v="23"/>
  </r>
  <r>
    <s v="Id1026"/>
    <s v="Tim"/>
    <x v="45"/>
    <x v="465"/>
    <s v="No"/>
    <x v="0"/>
    <x v="0"/>
    <x v="0"/>
    <x v="1"/>
    <x v="0"/>
    <x v="0"/>
    <s v="17 Dec 1965"/>
    <x v="1023"/>
    <x v="2"/>
    <s v="tier - 3"/>
    <x v="0"/>
    <x v="11"/>
  </r>
  <r>
    <s v="Id1027"/>
    <s v="  Emma M"/>
    <x v="617"/>
    <x v="532"/>
    <s v="No"/>
    <x v="0"/>
    <x v="0"/>
    <x v="1"/>
    <x v="1"/>
    <x v="0"/>
    <x v="0"/>
    <s v="10 Oct 1973"/>
    <x v="1024"/>
    <x v="2"/>
    <s v="tier - 1"/>
    <x v="0"/>
    <x v="31"/>
  </r>
  <r>
    <s v="Id1028"/>
    <s v="Tim"/>
    <x v="764"/>
    <x v="49"/>
    <s v="yes"/>
    <x v="0"/>
    <x v="0"/>
    <x v="1"/>
    <x v="1"/>
    <x v="0"/>
    <x v="2"/>
    <s v="20 Jul 1966"/>
    <x v="1025"/>
    <x v="2"/>
    <s v="tier - 2"/>
    <x v="1"/>
    <x v="26"/>
  </r>
  <r>
    <s v="Id1029"/>
    <s v="Patrick"/>
    <x v="709"/>
    <x v="533"/>
    <s v="No"/>
    <x v="0"/>
    <x v="0"/>
    <x v="0"/>
    <x v="1"/>
    <x v="1"/>
    <x v="0"/>
    <s v="29 Jun 1965"/>
    <x v="1026"/>
    <x v="2"/>
    <s v="tier - 2"/>
    <x v="3"/>
    <x v="11"/>
  </r>
  <r>
    <s v="Id1030"/>
    <s v="Bridget K."/>
    <x v="661"/>
    <x v="261"/>
    <s v="yes"/>
    <x v="0"/>
    <x v="1"/>
    <x v="3"/>
    <x v="1"/>
    <x v="0"/>
    <x v="2"/>
    <s v="5 Aug 1969"/>
    <x v="1027"/>
    <x v="2"/>
    <s v="tier - 3"/>
    <x v="1"/>
    <x v="17"/>
  </r>
  <r>
    <s v="Id1031"/>
    <s v="Gabriel"/>
    <x v="765"/>
    <x v="446"/>
    <s v="No"/>
    <x v="0"/>
    <x v="0"/>
    <x v="0"/>
    <x v="1"/>
    <x v="1"/>
    <x v="0"/>
    <s v="9 Dec 1965"/>
    <x v="1028"/>
    <x v="2"/>
    <s v="tier - 3"/>
    <x v="3"/>
    <x v="11"/>
  </r>
  <r>
    <s v="Id1032"/>
    <s v="Natasha"/>
    <x v="376"/>
    <x v="212"/>
    <s v="yes"/>
    <x v="0"/>
    <x v="1"/>
    <x v="3"/>
    <x v="1"/>
    <x v="1"/>
    <x v="2"/>
    <s v="28 Nov 1969"/>
    <x v="1029"/>
    <x v="2"/>
    <s v="tier - 3"/>
    <x v="1"/>
    <x v="17"/>
  </r>
  <r>
    <s v="Id1033"/>
    <s v="Abby A."/>
    <x v="330"/>
    <x v="43"/>
    <s v="No"/>
    <x v="0"/>
    <x v="0"/>
    <x v="0"/>
    <x v="1"/>
    <x v="0"/>
    <x v="0"/>
    <s v="19 Nov 1968"/>
    <x v="1030"/>
    <x v="2"/>
    <s v="tier - 3"/>
    <x v="0"/>
    <x v="0"/>
  </r>
  <r>
    <s v="Id1034"/>
    <s v="Michelle"/>
    <x v="349"/>
    <x v="534"/>
    <s v="No"/>
    <x v="0"/>
    <x v="0"/>
    <x v="0"/>
    <x v="1"/>
    <x v="0"/>
    <x v="0"/>
    <s v="10 Nov 1968"/>
    <x v="1031"/>
    <x v="2"/>
    <s v="tier - 1"/>
    <x v="2"/>
    <x v="0"/>
  </r>
  <r>
    <s v="Id1035"/>
    <s v="Mckendree"/>
    <x v="482"/>
    <x v="283"/>
    <s v="No"/>
    <x v="0"/>
    <x v="0"/>
    <x v="0"/>
    <x v="1"/>
    <x v="0"/>
    <x v="2"/>
    <s v="23 Sep 1994"/>
    <x v="1032"/>
    <x v="2"/>
    <s v="tier - 3"/>
    <x v="1"/>
    <x v="6"/>
  </r>
  <r>
    <s v="Id1036"/>
    <s v="Tara"/>
    <x v="106"/>
    <x v="535"/>
    <s v="No"/>
    <x v="0"/>
    <x v="0"/>
    <x v="0"/>
    <x v="1"/>
    <x v="0"/>
    <x v="0"/>
    <s v="28 Dec 1971"/>
    <x v="1033"/>
    <x v="2"/>
    <s v="tier - 3"/>
    <x v="1"/>
    <x v="15"/>
  </r>
  <r>
    <s v="Id1037"/>
    <s v="Daniel"/>
    <x v="44"/>
    <x v="291"/>
    <s v="No"/>
    <x v="0"/>
    <x v="0"/>
    <x v="0"/>
    <x v="1"/>
    <x v="0"/>
    <x v="0"/>
    <s v="3 Jul 1968"/>
    <x v="1034"/>
    <x v="2"/>
    <s v="tier - 3"/>
    <x v="1"/>
    <x v="0"/>
  </r>
  <r>
    <s v="Id1038"/>
    <s v="Joshua P"/>
    <x v="235"/>
    <x v="536"/>
    <s v="yes"/>
    <x v="0"/>
    <x v="0"/>
    <x v="0"/>
    <x v="1"/>
    <x v="0"/>
    <x v="0"/>
    <s v="20 Oct 1967"/>
    <x v="1035"/>
    <x v="2"/>
    <s v="tier - 2"/>
    <x v="0"/>
    <x v="24"/>
  </r>
  <r>
    <s v="Id1039"/>
    <s v="Erin C"/>
    <x v="766"/>
    <x v="296"/>
    <s v="yes"/>
    <x v="0"/>
    <x v="0"/>
    <x v="1"/>
    <x v="1"/>
    <x v="0"/>
    <x v="0"/>
    <s v="22 Dec 1970"/>
    <x v="1036"/>
    <x v="2"/>
    <s v="tier - 2"/>
    <x v="3"/>
    <x v="2"/>
  </r>
  <r>
    <s v="Id1040"/>
    <s v="Shure"/>
    <x v="111"/>
    <x v="537"/>
    <s v="yes"/>
    <x v="0"/>
    <x v="0"/>
    <x v="1"/>
    <x v="1"/>
    <x v="0"/>
    <x v="0"/>
    <s v="18 Oct 1970"/>
    <x v="1037"/>
    <x v="2"/>
    <s v="tier - 2"/>
    <x v="8"/>
    <x v="2"/>
  </r>
  <r>
    <s v="Id1041"/>
    <s v="Richard"/>
    <x v="331"/>
    <x v="469"/>
    <s v="yes"/>
    <x v="0"/>
    <x v="0"/>
    <x v="0"/>
    <x v="1"/>
    <x v="1"/>
    <x v="0"/>
    <s v="29 Oct 1967"/>
    <x v="1038"/>
    <x v="2"/>
    <s v="tier - 1"/>
    <x v="9"/>
    <x v="24"/>
  </r>
  <r>
    <s v="Id1042"/>
    <s v="Brenda"/>
    <x v="127"/>
    <x v="95"/>
    <s v="No"/>
    <x v="0"/>
    <x v="0"/>
    <x v="0"/>
    <x v="1"/>
    <x v="0"/>
    <x v="2"/>
    <s v="8 Dec 1999"/>
    <x v="1039"/>
    <x v="2"/>
    <s v="tier - 1"/>
    <x v="3"/>
    <x v="36"/>
  </r>
  <r>
    <s v="Id1043"/>
    <s v="Joseph M"/>
    <x v="767"/>
    <x v="68"/>
    <s v="yes"/>
    <x v="0"/>
    <x v="0"/>
    <x v="0"/>
    <x v="1"/>
    <x v="1"/>
    <x v="0"/>
    <s v="3 Nov 1967"/>
    <x v="1040"/>
    <x v="2"/>
    <s v="tier - 2"/>
    <x v="3"/>
    <x v="24"/>
  </r>
  <r>
    <s v="Id1044"/>
    <s v="Stephen J."/>
    <x v="641"/>
    <x v="85"/>
    <s v="No"/>
    <x v="0"/>
    <x v="0"/>
    <x v="0"/>
    <x v="1"/>
    <x v="0"/>
    <x v="1"/>
    <s v="17 Nov 1989"/>
    <x v="1041"/>
    <x v="2"/>
    <s v="tier - 2"/>
    <x v="13"/>
    <x v="4"/>
  </r>
  <r>
    <s v="Id1045"/>
    <s v="Kathya"/>
    <x v="768"/>
    <x v="234"/>
    <s v="yes"/>
    <x v="0"/>
    <x v="0"/>
    <x v="3"/>
    <x v="1"/>
    <x v="0"/>
    <x v="0"/>
    <s v="20 Aug 1986"/>
    <x v="1042"/>
    <x v="2"/>
    <s v="tier - 1"/>
    <x v="12"/>
    <x v="28"/>
  </r>
  <r>
    <s v="Id1046"/>
    <s v="Wesley"/>
    <x v="144"/>
    <x v="9"/>
    <s v="No"/>
    <x v="0"/>
    <x v="0"/>
    <x v="0"/>
    <x v="1"/>
    <x v="0"/>
    <x v="0"/>
    <s v="6 Dec 1974"/>
    <x v="1043"/>
    <x v="2"/>
    <s v="tier - 1"/>
    <x v="4"/>
    <x v="21"/>
  </r>
  <r>
    <s v="Id1047"/>
    <s v="Tim"/>
    <x v="769"/>
    <x v="538"/>
    <s v="No"/>
    <x v="0"/>
    <x v="0"/>
    <x v="3"/>
    <x v="1"/>
    <x v="0"/>
    <x v="2"/>
    <s v="12 Jun 1992"/>
    <x v="1044"/>
    <x v="2"/>
    <s v="tier - 1"/>
    <x v="1"/>
    <x v="35"/>
  </r>
  <r>
    <s v="Id1048"/>
    <s v="Jamie L."/>
    <x v="680"/>
    <x v="463"/>
    <s v="yes"/>
    <x v="0"/>
    <x v="0"/>
    <x v="0"/>
    <x v="1"/>
    <x v="0"/>
    <x v="0"/>
    <s v="28 Oct 1967"/>
    <x v="1045"/>
    <x v="2"/>
    <s v="tier - 3"/>
    <x v="3"/>
    <x v="24"/>
  </r>
  <r>
    <s v="Id1049"/>
    <s v="Alexandra"/>
    <x v="662"/>
    <x v="539"/>
    <s v="yes"/>
    <x v="0"/>
    <x v="0"/>
    <x v="0"/>
    <x v="1"/>
    <x v="0"/>
    <x v="0"/>
    <s v="6 Jul 1967"/>
    <x v="1046"/>
    <x v="2"/>
    <s v="tier - 2"/>
    <x v="3"/>
    <x v="24"/>
  </r>
  <r>
    <s v="Id1050"/>
    <s v="Tiffany"/>
    <x v="225"/>
    <x v="209"/>
    <s v="No"/>
    <x v="0"/>
    <x v="0"/>
    <x v="1"/>
    <x v="1"/>
    <x v="1"/>
    <x v="2"/>
    <s v="27 Oct 1972"/>
    <x v="1047"/>
    <x v="2"/>
    <s v="tier - 3"/>
    <x v="0"/>
    <x v="30"/>
  </r>
  <r>
    <s v="Id1051"/>
    <s v="Rebecca J"/>
    <x v="770"/>
    <x v="409"/>
    <s v="yes"/>
    <x v="0"/>
    <x v="0"/>
    <x v="0"/>
    <x v="1"/>
    <x v="1"/>
    <x v="2"/>
    <s v="12 Sep 1976"/>
    <x v="1048"/>
    <x v="2"/>
    <s v="tier - 1"/>
    <x v="15"/>
    <x v="18"/>
  </r>
  <r>
    <s v="Id1052"/>
    <s v="Austin T."/>
    <x v="771"/>
    <x v="347"/>
    <s v="No"/>
    <x v="0"/>
    <x v="0"/>
    <x v="0"/>
    <x v="1"/>
    <x v="0"/>
    <x v="2"/>
    <s v="24 Aug 1977"/>
    <x v="1049"/>
    <x v="2"/>
    <s v="tier - 2"/>
    <x v="14"/>
    <x v="1"/>
  </r>
  <r>
    <s v="Id1053"/>
    <s v="Jamie T"/>
    <x v="772"/>
    <x v="290"/>
    <s v="No"/>
    <x v="0"/>
    <x v="0"/>
    <x v="0"/>
    <x v="1"/>
    <x v="1"/>
    <x v="0"/>
    <s v="28 Sep 1962"/>
    <x v="1050"/>
    <x v="2"/>
    <s v="tier - 3"/>
    <x v="0"/>
    <x v="5"/>
  </r>
  <r>
    <s v="Id1054"/>
    <s v="Matthew T."/>
    <x v="773"/>
    <x v="193"/>
    <s v="yes"/>
    <x v="0"/>
    <x v="0"/>
    <x v="0"/>
    <x v="1"/>
    <x v="1"/>
    <x v="2"/>
    <s v="11 Nov 1976"/>
    <x v="1051"/>
    <x v="2"/>
    <s v="tier - 2"/>
    <x v="14"/>
    <x v="18"/>
  </r>
  <r>
    <s v="Id1055"/>
    <s v="Emily"/>
    <x v="774"/>
    <x v="473"/>
    <s v="yes"/>
    <x v="0"/>
    <x v="0"/>
    <x v="3"/>
    <x v="1"/>
    <x v="1"/>
    <x v="2"/>
    <s v="15 Aug 1964"/>
    <x v="1052"/>
    <x v="2"/>
    <s v="tier - 3"/>
    <x v="0"/>
    <x v="14"/>
  </r>
  <r>
    <s v="Id1056"/>
    <s v="Gillian"/>
    <x v="775"/>
    <x v="231"/>
    <s v="No"/>
    <x v="0"/>
    <x v="0"/>
    <x v="0"/>
    <x v="1"/>
    <x v="0"/>
    <x v="1"/>
    <s v="21 Jul 1990"/>
    <x v="1053"/>
    <x v="2"/>
    <s v="tier - 3"/>
    <x v="1"/>
    <x v="43"/>
  </r>
  <r>
    <s v="Id1057"/>
    <s v="Brenn E."/>
    <x v="776"/>
    <x v="268"/>
    <s v="No"/>
    <x v="0"/>
    <x v="0"/>
    <x v="3"/>
    <x v="1"/>
    <x v="0"/>
    <x v="1"/>
    <s v="7 Jul 1992"/>
    <x v="1054"/>
    <x v="2"/>
    <s v="tier - 3"/>
    <x v="12"/>
    <x v="35"/>
  </r>
  <r>
    <s v="Id1058"/>
    <s v="Lisa M"/>
    <x v="777"/>
    <x v="232"/>
    <s v="No"/>
    <x v="0"/>
    <x v="0"/>
    <x v="0"/>
    <x v="1"/>
    <x v="1"/>
    <x v="0"/>
    <s v="28 Jun 1965"/>
    <x v="1055"/>
    <x v="2"/>
    <s v="tier - 3"/>
    <x v="1"/>
    <x v="11"/>
  </r>
  <r>
    <s v="Id1059"/>
    <s v="Matt"/>
    <x v="778"/>
    <x v="352"/>
    <s v="yes"/>
    <x v="0"/>
    <x v="0"/>
    <x v="1"/>
    <x v="1"/>
    <x v="0"/>
    <x v="2"/>
    <s v="12 Jul 1966"/>
    <x v="1056"/>
    <x v="2"/>
    <s v="tier - 3"/>
    <x v="3"/>
    <x v="26"/>
  </r>
  <r>
    <s v="Id1060"/>
    <s v="Thomas A."/>
    <x v="101"/>
    <x v="439"/>
    <s v="yes"/>
    <x v="0"/>
    <x v="0"/>
    <x v="0"/>
    <x v="1"/>
    <x v="0"/>
    <x v="0"/>
    <s v="21 Jun 1967"/>
    <x v="1057"/>
    <x v="2"/>
    <s v="tier - 2"/>
    <x v="1"/>
    <x v="24"/>
  </r>
  <r>
    <s v="Id1061"/>
    <s v="Kevin J"/>
    <x v="529"/>
    <x v="78"/>
    <s v="yes"/>
    <x v="0"/>
    <x v="0"/>
    <x v="1"/>
    <x v="1"/>
    <x v="0"/>
    <x v="2"/>
    <s v="30 Jul 1966"/>
    <x v="1058"/>
    <x v="2"/>
    <s v="tier - 2"/>
    <x v="3"/>
    <x v="26"/>
  </r>
  <r>
    <s v="Id1062"/>
    <s v="William H. III"/>
    <x v="779"/>
    <x v="540"/>
    <s v="No"/>
    <x v="0"/>
    <x v="0"/>
    <x v="1"/>
    <x v="1"/>
    <x v="0"/>
    <x v="2"/>
    <s v="10 Dec 1972"/>
    <x v="1059"/>
    <x v="2"/>
    <s v="tier - 1"/>
    <x v="1"/>
    <x v="30"/>
  </r>
  <r>
    <s v="Id1063"/>
    <s v="Gal"/>
    <x v="308"/>
    <x v="541"/>
    <s v="yes"/>
    <x v="0"/>
    <x v="0"/>
    <x v="0"/>
    <x v="1"/>
    <x v="1"/>
    <x v="0"/>
    <s v="20 Nov 1967"/>
    <x v="1060"/>
    <x v="2"/>
    <s v="tier - 1"/>
    <x v="1"/>
    <x v="24"/>
  </r>
  <r>
    <s v="Id1064"/>
    <s v="Anton"/>
    <x v="139"/>
    <x v="10"/>
    <s v="yes"/>
    <x v="0"/>
    <x v="0"/>
    <x v="1"/>
    <x v="1"/>
    <x v="0"/>
    <x v="1"/>
    <s v="11 Nov 1966"/>
    <x v="1061"/>
    <x v="2"/>
    <s v="tier - 3"/>
    <x v="0"/>
    <x v="26"/>
  </r>
  <r>
    <s v="Id1065"/>
    <s v="  Yazmin"/>
    <x v="529"/>
    <x v="321"/>
    <s v="yes"/>
    <x v="0"/>
    <x v="1"/>
    <x v="3"/>
    <x v="1"/>
    <x v="0"/>
    <x v="2"/>
    <s v="1 Dec 1969"/>
    <x v="1062"/>
    <x v="2"/>
    <s v="tier - 3"/>
    <x v="0"/>
    <x v="17"/>
  </r>
  <r>
    <s v="Id1066"/>
    <s v="Florian"/>
    <x v="780"/>
    <x v="347"/>
    <s v="yes"/>
    <x v="0"/>
    <x v="0"/>
    <x v="1"/>
    <x v="1"/>
    <x v="1"/>
    <x v="2"/>
    <s v="16 Dec 1966"/>
    <x v="1063"/>
    <x v="2"/>
    <s v="tier - 3"/>
    <x v="3"/>
    <x v="26"/>
  </r>
  <r>
    <s v="Id1067"/>
    <s v="Karen L"/>
    <x v="781"/>
    <x v="409"/>
    <s v="yes"/>
    <x v="0"/>
    <x v="1"/>
    <x v="3"/>
    <x v="1"/>
    <x v="0"/>
    <x v="2"/>
    <s v="30 Jul 1969"/>
    <x v="1064"/>
    <x v="2"/>
    <s v="tier - 1"/>
    <x v="2"/>
    <x v="17"/>
  </r>
  <r>
    <s v="Id1068"/>
    <s v="Scott"/>
    <x v="161"/>
    <x v="542"/>
    <s v="No"/>
    <x v="0"/>
    <x v="0"/>
    <x v="0"/>
    <x v="1"/>
    <x v="0"/>
    <x v="0"/>
    <s v="3 Jun 1971"/>
    <x v="1065"/>
    <x v="2"/>
    <s v="tier - 2"/>
    <x v="0"/>
    <x v="2"/>
  </r>
  <r>
    <s v="Id1069"/>
    <s v="Claire"/>
    <x v="662"/>
    <x v="9"/>
    <s v="No"/>
    <x v="0"/>
    <x v="0"/>
    <x v="0"/>
    <x v="1"/>
    <x v="0"/>
    <x v="0"/>
    <s v="21 Sep 1971"/>
    <x v="1066"/>
    <x v="2"/>
    <s v="tier - 3"/>
    <x v="3"/>
    <x v="15"/>
  </r>
  <r>
    <s v="Id1070"/>
    <s v="Lynn M."/>
    <x v="782"/>
    <x v="180"/>
    <s v="No"/>
    <x v="0"/>
    <x v="0"/>
    <x v="0"/>
    <x v="1"/>
    <x v="0"/>
    <x v="2"/>
    <s v="28 Oct 1977"/>
    <x v="1067"/>
    <x v="2"/>
    <s v="tier - 1"/>
    <x v="1"/>
    <x v="1"/>
  </r>
  <r>
    <s v="Id1071"/>
    <s v="Sharon"/>
    <x v="577"/>
    <x v="334"/>
    <s v="No"/>
    <x v="0"/>
    <x v="0"/>
    <x v="1"/>
    <x v="1"/>
    <x v="1"/>
    <x v="1"/>
    <s v="5 Oct 1972"/>
    <x v="1068"/>
    <x v="2"/>
    <s v="tier - 1"/>
    <x v="1"/>
    <x v="30"/>
  </r>
  <r>
    <s v="Id1072"/>
    <s v="Candice"/>
    <x v="783"/>
    <x v="543"/>
    <s v="No"/>
    <x v="0"/>
    <x v="0"/>
    <x v="0"/>
    <x v="1"/>
    <x v="1"/>
    <x v="0"/>
    <s v="8 Aug 1978"/>
    <x v="1069"/>
    <x v="2"/>
    <s v="tier - 3"/>
    <x v="15"/>
    <x v="9"/>
  </r>
  <r>
    <s v="Id1073"/>
    <s v="Jennifer D"/>
    <x v="784"/>
    <x v="213"/>
    <s v="No"/>
    <x v="0"/>
    <x v="0"/>
    <x v="3"/>
    <x v="1"/>
    <x v="0"/>
    <x v="1"/>
    <s v="16 Jun 1987"/>
    <x v="1070"/>
    <x v="2"/>
    <s v="tier - 1"/>
    <x v="1"/>
    <x v="39"/>
  </r>
  <r>
    <s v="Id1074"/>
    <s v="Eric"/>
    <x v="49"/>
    <x v="228"/>
    <s v="yes"/>
    <x v="0"/>
    <x v="1"/>
    <x v="3"/>
    <x v="1"/>
    <x v="0"/>
    <x v="2"/>
    <s v="25 Sep 1969"/>
    <x v="1071"/>
    <x v="2"/>
    <s v="tier - 1"/>
    <x v="1"/>
    <x v="17"/>
  </r>
  <r>
    <s v="Id1075"/>
    <s v="Bryan"/>
    <x v="785"/>
    <x v="98"/>
    <s v="yes"/>
    <x v="0"/>
    <x v="0"/>
    <x v="3"/>
    <x v="1"/>
    <x v="1"/>
    <x v="2"/>
    <s v="21 Jul 1964"/>
    <x v="1072"/>
    <x v="2"/>
    <s v="tier - 1"/>
    <x v="0"/>
    <x v="14"/>
  </r>
  <r>
    <s v="Id1076"/>
    <s v="Devon R."/>
    <x v="786"/>
    <x v="544"/>
    <s v="yes"/>
    <x v="0"/>
    <x v="0"/>
    <x v="0"/>
    <x v="1"/>
    <x v="1"/>
    <x v="2"/>
    <s v="23 Aug 1976"/>
    <x v="1073"/>
    <x v="2"/>
    <s v="tier - 2"/>
    <x v="14"/>
    <x v="18"/>
  </r>
  <r>
    <s v="Id1077"/>
    <s v="  Elena"/>
    <x v="787"/>
    <x v="325"/>
    <s v="yes"/>
    <x v="0"/>
    <x v="0"/>
    <x v="3"/>
    <x v="1"/>
    <x v="1"/>
    <x v="2"/>
    <s v="24 Oct 1964"/>
    <x v="1074"/>
    <x v="2"/>
    <s v="tier - 1"/>
    <x v="1"/>
    <x v="14"/>
  </r>
  <r>
    <s v="Id1078"/>
    <s v="Chris"/>
    <x v="529"/>
    <x v="545"/>
    <s v="No"/>
    <x v="0"/>
    <x v="0"/>
    <x v="0"/>
    <x v="1"/>
    <x v="0"/>
    <x v="0"/>
    <s v="30 Nov 1968"/>
    <x v="1075"/>
    <x v="2"/>
    <s v="tier - 1"/>
    <x v="3"/>
    <x v="0"/>
  </r>
  <r>
    <s v="Id1079"/>
    <s v="Bert"/>
    <x v="788"/>
    <x v="546"/>
    <s v="No"/>
    <x v="0"/>
    <x v="0"/>
    <x v="0"/>
    <x v="1"/>
    <x v="1"/>
    <x v="0"/>
    <s v="3 Aug 1968"/>
    <x v="1076"/>
    <x v="2"/>
    <s v="tier - 3"/>
    <x v="3"/>
    <x v="0"/>
  </r>
  <r>
    <s v="Id1080"/>
    <s v="John P."/>
    <x v="101"/>
    <x v="547"/>
    <s v="No"/>
    <x v="0"/>
    <x v="0"/>
    <x v="0"/>
    <x v="1"/>
    <x v="0"/>
    <x v="0"/>
    <s v="30 Aug 1968"/>
    <x v="1077"/>
    <x v="2"/>
    <s v="tier - 1"/>
    <x v="4"/>
    <x v="0"/>
  </r>
  <r>
    <s v="Id1081"/>
    <s v="Daniel P"/>
    <x v="636"/>
    <x v="519"/>
    <s v="No"/>
    <x v="0"/>
    <x v="0"/>
    <x v="0"/>
    <x v="1"/>
    <x v="1"/>
    <x v="0"/>
    <s v="2 Dec 1968"/>
    <x v="1078"/>
    <x v="2"/>
    <s v="tier - 1"/>
    <x v="6"/>
    <x v="0"/>
  </r>
  <r>
    <s v="Id1082"/>
    <s v="Lisa K."/>
    <x v="789"/>
    <x v="256"/>
    <s v="No"/>
    <x v="0"/>
    <x v="1"/>
    <x v="3"/>
    <x v="1"/>
    <x v="0"/>
    <x v="1"/>
    <s v="27 Nov 1979"/>
    <x v="1079"/>
    <x v="2"/>
    <s v="tier - 2"/>
    <x v="15"/>
    <x v="20"/>
  </r>
  <r>
    <s v="Id1083"/>
    <s v="Kristine"/>
    <x v="646"/>
    <x v="548"/>
    <s v="No"/>
    <x v="0"/>
    <x v="0"/>
    <x v="1"/>
    <x v="1"/>
    <x v="1"/>
    <x v="0"/>
    <s v="5 Oct 1973"/>
    <x v="1080"/>
    <x v="2"/>
    <s v="tier - 2"/>
    <x v="15"/>
    <x v="31"/>
  </r>
  <r>
    <s v="Id1084"/>
    <s v="Paul A"/>
    <x v="790"/>
    <x v="92"/>
    <s v="No"/>
    <x v="0"/>
    <x v="0"/>
    <x v="0"/>
    <x v="1"/>
    <x v="0"/>
    <x v="2"/>
    <s v="5 Oct 1980"/>
    <x v="1081"/>
    <x v="2"/>
    <s v="tier - 1"/>
    <x v="14"/>
    <x v="27"/>
  </r>
  <r>
    <s v="Id1085"/>
    <s v="Bryan"/>
    <x v="360"/>
    <x v="549"/>
    <s v="yes"/>
    <x v="0"/>
    <x v="0"/>
    <x v="3"/>
    <x v="1"/>
    <x v="1"/>
    <x v="0"/>
    <s v="9 Jun 1975"/>
    <x v="1082"/>
    <x v="2"/>
    <s v="tier - 1"/>
    <x v="5"/>
    <x v="29"/>
  </r>
  <r>
    <s v="Id1086"/>
    <s v="Chris"/>
    <x v="791"/>
    <x v="550"/>
    <s v="yes"/>
    <x v="0"/>
    <x v="1"/>
    <x v="3"/>
    <x v="1"/>
    <x v="1"/>
    <x v="2"/>
    <s v="15 Jul 1969"/>
    <x v="1083"/>
    <x v="2"/>
    <s v="tier - 2"/>
    <x v="16"/>
    <x v="17"/>
  </r>
  <r>
    <s v="Id1087"/>
    <s v="Milah B"/>
    <x v="53"/>
    <x v="551"/>
    <s v="No"/>
    <x v="0"/>
    <x v="0"/>
    <x v="1"/>
    <x v="1"/>
    <x v="0"/>
    <x v="0"/>
    <s v="28 Sep 1973"/>
    <x v="1084"/>
    <x v="2"/>
    <s v="tier - 3"/>
    <x v="0"/>
    <x v="31"/>
  </r>
  <r>
    <s v="Id1088"/>
    <s v="Annette M."/>
    <x v="408"/>
    <x v="524"/>
    <s v="No"/>
    <x v="0"/>
    <x v="0"/>
    <x v="1"/>
    <x v="1"/>
    <x v="0"/>
    <x v="0"/>
    <s v="26 Sep 1973"/>
    <x v="1085"/>
    <x v="2"/>
    <s v="tier - 3"/>
    <x v="2"/>
    <x v="31"/>
  </r>
  <r>
    <s v="Id1089"/>
    <s v="Yoko"/>
    <x v="792"/>
    <x v="381"/>
    <s v="No"/>
    <x v="0"/>
    <x v="0"/>
    <x v="0"/>
    <x v="1"/>
    <x v="1"/>
    <x v="0"/>
    <s v="22 Sep 1971"/>
    <x v="1086"/>
    <x v="2"/>
    <s v="tier - 1"/>
    <x v="15"/>
    <x v="15"/>
  </r>
  <r>
    <s v="Id1090"/>
    <s v="Laura"/>
    <x v="401"/>
    <x v="173"/>
    <s v="yes"/>
    <x v="0"/>
    <x v="1"/>
    <x v="3"/>
    <x v="1"/>
    <x v="1"/>
    <x v="2"/>
    <s v="6 Jun 1969"/>
    <x v="1087"/>
    <x v="2"/>
    <s v="tier - 1"/>
    <x v="1"/>
    <x v="0"/>
  </r>
  <r>
    <s v="Id1091"/>
    <s v="Tess A."/>
    <x v="793"/>
    <x v="55"/>
    <s v="No"/>
    <x v="0"/>
    <x v="0"/>
    <x v="0"/>
    <x v="1"/>
    <x v="0"/>
    <x v="0"/>
    <s v="26 Sep 1974"/>
    <x v="1088"/>
    <x v="2"/>
    <s v="tier - 1"/>
    <x v="1"/>
    <x v="21"/>
  </r>
  <r>
    <s v="Id1092"/>
    <s v="William G."/>
    <x v="794"/>
    <x v="64"/>
    <s v="No"/>
    <x v="0"/>
    <x v="0"/>
    <x v="1"/>
    <x v="1"/>
    <x v="1"/>
    <x v="0"/>
    <s v="7 Aug 1973"/>
    <x v="1089"/>
    <x v="2"/>
    <s v="tier - 2"/>
    <x v="14"/>
    <x v="31"/>
  </r>
  <r>
    <s v="Id1093"/>
    <s v="Paige"/>
    <x v="718"/>
    <x v="552"/>
    <s v="No"/>
    <x v="0"/>
    <x v="0"/>
    <x v="0"/>
    <x v="1"/>
    <x v="0"/>
    <x v="0"/>
    <s v="22 Jul 1968"/>
    <x v="1090"/>
    <x v="2"/>
    <s v="tier - 1"/>
    <x v="0"/>
    <x v="0"/>
  </r>
  <r>
    <s v="Id1094"/>
    <s v="Matthew J"/>
    <x v="735"/>
    <x v="321"/>
    <s v="No"/>
    <x v="0"/>
    <x v="0"/>
    <x v="0"/>
    <x v="1"/>
    <x v="0"/>
    <x v="2"/>
    <s v="12 Jul 1982"/>
    <x v="1091"/>
    <x v="2"/>
    <s v="tier - 1"/>
    <x v="14"/>
    <x v="38"/>
  </r>
  <r>
    <s v="Id1095"/>
    <s v="Matthew"/>
    <x v="795"/>
    <x v="463"/>
    <s v="yes"/>
    <x v="0"/>
    <x v="0"/>
    <x v="1"/>
    <x v="1"/>
    <x v="0"/>
    <x v="0"/>
    <s v="20 Dec 1970"/>
    <x v="1092"/>
    <x v="2"/>
    <s v="tier - 3"/>
    <x v="3"/>
    <x v="2"/>
  </r>
  <r>
    <s v="Id1096"/>
    <s v="Maria"/>
    <x v="796"/>
    <x v="87"/>
    <s v="No"/>
    <x v="0"/>
    <x v="0"/>
    <x v="0"/>
    <x v="1"/>
    <x v="0"/>
    <x v="1"/>
    <s v="27 Aug 1991"/>
    <x v="1093"/>
    <x v="2"/>
    <s v="tier - 1"/>
    <x v="12"/>
    <x v="3"/>
  </r>
  <r>
    <s v="Id1097"/>
    <s v="Stephanie D"/>
    <x v="797"/>
    <x v="89"/>
    <s v="No"/>
    <x v="0"/>
    <x v="0"/>
    <x v="0"/>
    <x v="1"/>
    <x v="0"/>
    <x v="2"/>
    <s v="7 Nov 1991"/>
    <x v="1094"/>
    <x v="2"/>
    <s v="tier - 2"/>
    <x v="1"/>
    <x v="3"/>
  </r>
  <r>
    <s v="Id1098"/>
    <s v="Tiffany"/>
    <x v="359"/>
    <x v="553"/>
    <s v="No"/>
    <x v="0"/>
    <x v="0"/>
    <x v="0"/>
    <x v="1"/>
    <x v="1"/>
    <x v="0"/>
    <s v="24 Jul 1962"/>
    <x v="1095"/>
    <x v="2"/>
    <s v="tier - 3"/>
    <x v="1"/>
    <x v="5"/>
  </r>
  <r>
    <s v="Id1099"/>
    <s v="Sara M."/>
    <x v="798"/>
    <x v="8"/>
    <s v="yes"/>
    <x v="0"/>
    <x v="1"/>
    <x v="3"/>
    <x v="1"/>
    <x v="1"/>
    <x v="0"/>
    <s v="12 Sep 1963"/>
    <x v="1096"/>
    <x v="2"/>
    <s v="tier - 1"/>
    <x v="0"/>
    <x v="8"/>
  </r>
  <r>
    <s v="Id1100"/>
    <s v="Scott A."/>
    <x v="746"/>
    <x v="554"/>
    <s v="yes"/>
    <x v="0"/>
    <x v="0"/>
    <x v="3"/>
    <x v="1"/>
    <x v="0"/>
    <x v="1"/>
    <s v="21 Sep 1988"/>
    <x v="1097"/>
    <x v="2"/>
    <s v="tier - 1"/>
    <x v="14"/>
    <x v="25"/>
  </r>
  <r>
    <s v="Id1101"/>
    <s v="Lauren"/>
    <x v="799"/>
    <x v="555"/>
    <s v="yes"/>
    <x v="0"/>
    <x v="0"/>
    <x v="1"/>
    <x v="1"/>
    <x v="1"/>
    <x v="0"/>
    <s v="4 Jun 1970"/>
    <x v="1098"/>
    <x v="2"/>
    <s v="tier - 1"/>
    <x v="2"/>
    <x v="17"/>
  </r>
  <r>
    <s v="Id1102"/>
    <s v="Scott"/>
    <x v="67"/>
    <x v="556"/>
    <s v="No"/>
    <x v="0"/>
    <x v="0"/>
    <x v="1"/>
    <x v="1"/>
    <x v="0"/>
    <x v="0"/>
    <s v="18 Nov 1973"/>
    <x v="1099"/>
    <x v="2"/>
    <s v="tier - 3"/>
    <x v="1"/>
    <x v="31"/>
  </r>
  <r>
    <s v="Id1103"/>
    <s v="Brian A."/>
    <x v="411"/>
    <x v="557"/>
    <s v="No"/>
    <x v="0"/>
    <x v="0"/>
    <x v="1"/>
    <x v="1"/>
    <x v="1"/>
    <x v="0"/>
    <s v="11 Sep 1973"/>
    <x v="1100"/>
    <x v="2"/>
    <s v="tier - 2"/>
    <x v="1"/>
    <x v="31"/>
  </r>
  <r>
    <s v="Id1104"/>
    <s v="Kaitlin R."/>
    <x v="800"/>
    <x v="457"/>
    <s v="yes"/>
    <x v="0"/>
    <x v="0"/>
    <x v="3"/>
    <x v="1"/>
    <x v="0"/>
    <x v="0"/>
    <s v="4 Aug 1975"/>
    <x v="1101"/>
    <x v="2"/>
    <s v="tier - 2"/>
    <x v="3"/>
    <x v="29"/>
  </r>
  <r>
    <s v="Id1105"/>
    <s v="Mohammad"/>
    <x v="43"/>
    <x v="558"/>
    <s v="No"/>
    <x v="0"/>
    <x v="0"/>
    <x v="0"/>
    <x v="1"/>
    <x v="0"/>
    <x v="0"/>
    <s v="28 Sep 1968"/>
    <x v="1102"/>
    <x v="2"/>
    <s v="tier - 1"/>
    <x v="1"/>
    <x v="0"/>
  </r>
  <r>
    <s v="Id1106"/>
    <s v="Charlie"/>
    <x v="166"/>
    <x v="559"/>
    <s v="yes"/>
    <x v="0"/>
    <x v="0"/>
    <x v="0"/>
    <x v="1"/>
    <x v="0"/>
    <x v="0"/>
    <s v="24 Jun 1967"/>
    <x v="1103"/>
    <x v="2"/>
    <s v="tier - 3"/>
    <x v="0"/>
    <x v="24"/>
  </r>
  <r>
    <s v="Id1107"/>
    <s v="Brent"/>
    <x v="801"/>
    <x v="254"/>
    <s v="yes"/>
    <x v="0"/>
    <x v="0"/>
    <x v="0"/>
    <x v="1"/>
    <x v="1"/>
    <x v="0"/>
    <s v="6 Sep 1967"/>
    <x v="458"/>
    <x v="2"/>
    <s v="tier - 2"/>
    <x v="3"/>
    <x v="24"/>
  </r>
  <r>
    <s v="Id1108"/>
    <s v="Kelli M"/>
    <x v="567"/>
    <x v="560"/>
    <s v="yes"/>
    <x v="0"/>
    <x v="0"/>
    <x v="1"/>
    <x v="1"/>
    <x v="1"/>
    <x v="0"/>
    <s v="11 Dec 1970"/>
    <x v="1104"/>
    <x v="2"/>
    <s v="tier - 1"/>
    <x v="2"/>
    <x v="2"/>
  </r>
  <r>
    <s v="Id1109"/>
    <s v="Sheridan H"/>
    <x v="802"/>
    <x v="103"/>
    <s v="yes"/>
    <x v="0"/>
    <x v="0"/>
    <x v="0"/>
    <x v="1"/>
    <x v="0"/>
    <x v="2"/>
    <s v="22 Oct 1985"/>
    <x v="1105"/>
    <x v="2"/>
    <s v="tier - 2"/>
    <x v="12"/>
    <x v="19"/>
  </r>
  <r>
    <s v="Id1110"/>
    <s v="Sarah M."/>
    <x v="803"/>
    <x v="561"/>
    <s v="No"/>
    <x v="0"/>
    <x v="0"/>
    <x v="1"/>
    <x v="1"/>
    <x v="1"/>
    <x v="1"/>
    <s v="9 Jul 1972"/>
    <x v="1106"/>
    <x v="2"/>
    <s v="tier - 3"/>
    <x v="15"/>
    <x v="30"/>
  </r>
  <r>
    <s v="Id1111"/>
    <s v="Jennifer"/>
    <x v="567"/>
    <x v="525"/>
    <s v="No"/>
    <x v="0"/>
    <x v="0"/>
    <x v="1"/>
    <x v="1"/>
    <x v="1"/>
    <x v="0"/>
    <s v="4 Oct 1973"/>
    <x v="1107"/>
    <x v="2"/>
    <s v="tier - 2"/>
    <x v="1"/>
    <x v="31"/>
  </r>
  <r>
    <s v="Id1112"/>
    <s v="Laura J"/>
    <x v="804"/>
    <x v="282"/>
    <s v="yes"/>
    <x v="0"/>
    <x v="0"/>
    <x v="0"/>
    <x v="1"/>
    <x v="0"/>
    <x v="0"/>
    <s v="12 Jun 1981"/>
    <x v="1108"/>
    <x v="2"/>
    <s v="tier - 1"/>
    <x v="15"/>
    <x v="37"/>
  </r>
  <r>
    <s v="Id1113"/>
    <s v="Thomas"/>
    <x v="111"/>
    <x v="447"/>
    <s v="No"/>
    <x v="0"/>
    <x v="0"/>
    <x v="0"/>
    <x v="1"/>
    <x v="0"/>
    <x v="0"/>
    <s v="11 Dec 1974"/>
    <x v="1109"/>
    <x v="2"/>
    <s v="tier - 1"/>
    <x v="4"/>
    <x v="21"/>
  </r>
  <r>
    <s v="Id1114"/>
    <s v="Gisele"/>
    <x v="805"/>
    <x v="109"/>
    <s v="yes"/>
    <x v="0"/>
    <x v="1"/>
    <x v="3"/>
    <x v="1"/>
    <x v="0"/>
    <x v="1"/>
    <s v="12 Sep 1997"/>
    <x v="1110"/>
    <x v="2"/>
    <s v="tier - 2"/>
    <x v="1"/>
    <x v="32"/>
  </r>
  <r>
    <s v="Id1115"/>
    <s v="Myra L"/>
    <x v="806"/>
    <x v="56"/>
    <s v="No"/>
    <x v="0"/>
    <x v="0"/>
    <x v="1"/>
    <x v="1"/>
    <x v="0"/>
    <x v="1"/>
    <s v="19 Nov 1972"/>
    <x v="1111"/>
    <x v="2"/>
    <s v="tier - 3"/>
    <x v="3"/>
    <x v="30"/>
  </r>
  <r>
    <s v="Id1116"/>
    <s v="Melissa M."/>
    <x v="629"/>
    <x v="485"/>
    <s v="yes"/>
    <x v="0"/>
    <x v="0"/>
    <x v="3"/>
    <x v="1"/>
    <x v="0"/>
    <x v="0"/>
    <s v="26 Jul 1975"/>
    <x v="1112"/>
    <x v="2"/>
    <s v="tier - 3"/>
    <x v="1"/>
    <x v="29"/>
  </r>
  <r>
    <s v="Id1117"/>
    <s v="Eleanor F."/>
    <x v="807"/>
    <x v="199"/>
    <s v="No"/>
    <x v="0"/>
    <x v="0"/>
    <x v="1"/>
    <x v="1"/>
    <x v="1"/>
    <x v="2"/>
    <s v="9 Aug 1972"/>
    <x v="1113"/>
    <x v="2"/>
    <s v="tier - 1"/>
    <x v="0"/>
    <x v="30"/>
  </r>
  <r>
    <s v="Id1118"/>
    <s v="Elizabeth"/>
    <x v="808"/>
    <x v="500"/>
    <s v="No"/>
    <x v="0"/>
    <x v="0"/>
    <x v="1"/>
    <x v="1"/>
    <x v="1"/>
    <x v="2"/>
    <s v="10 Oct 1972"/>
    <x v="1114"/>
    <x v="2"/>
    <s v="tier - 1"/>
    <x v="2"/>
    <x v="30"/>
  </r>
  <r>
    <s v="Id1119"/>
    <s v="Kenneth"/>
    <x v="809"/>
    <x v="315"/>
    <s v="yes"/>
    <x v="0"/>
    <x v="0"/>
    <x v="0"/>
    <x v="1"/>
    <x v="1"/>
    <x v="2"/>
    <s v="26 Dec 1976"/>
    <x v="1115"/>
    <x v="2"/>
    <s v="tier - 2"/>
    <x v="3"/>
    <x v="18"/>
  </r>
  <r>
    <s v="Id1120"/>
    <s v="Robert G."/>
    <x v="315"/>
    <x v="473"/>
    <s v="yes"/>
    <x v="0"/>
    <x v="1"/>
    <x v="3"/>
    <x v="1"/>
    <x v="0"/>
    <x v="2"/>
    <s v="27 Jul 1969"/>
    <x v="1116"/>
    <x v="2"/>
    <s v="tier - 3"/>
    <x v="3"/>
    <x v="17"/>
  </r>
  <r>
    <s v="Id1121"/>
    <s v="Thomas C."/>
    <x v="88"/>
    <x v="300"/>
    <s v="yes"/>
    <x v="0"/>
    <x v="1"/>
    <x v="3"/>
    <x v="1"/>
    <x v="0"/>
    <x v="1"/>
    <s v="21 Oct 1969"/>
    <x v="1117"/>
    <x v="2"/>
    <s v="tier - 1"/>
    <x v="6"/>
    <x v="17"/>
  </r>
  <r>
    <s v="Id1122"/>
    <s v="Matthew J."/>
    <x v="643"/>
    <x v="562"/>
    <s v="yes"/>
    <x v="0"/>
    <x v="1"/>
    <x v="3"/>
    <x v="1"/>
    <x v="1"/>
    <x v="1"/>
    <s v="29 Aug 1969"/>
    <x v="1118"/>
    <x v="2"/>
    <s v="tier - 2"/>
    <x v="3"/>
    <x v="17"/>
  </r>
  <r>
    <s v="Id1123"/>
    <s v="Mallory D."/>
    <x v="67"/>
    <x v="172"/>
    <s v="No"/>
    <x v="0"/>
    <x v="0"/>
    <x v="0"/>
    <x v="1"/>
    <x v="0"/>
    <x v="0"/>
    <s v="13 Aug 1974"/>
    <x v="1119"/>
    <x v="2"/>
    <s v="tier - 2"/>
    <x v="2"/>
    <x v="21"/>
  </r>
  <r>
    <s v="Id1124"/>
    <s v="Christopher D."/>
    <x v="175"/>
    <x v="561"/>
    <s v="No"/>
    <x v="0"/>
    <x v="1"/>
    <x v="3"/>
    <x v="1"/>
    <x v="1"/>
    <x v="1"/>
    <s v="26 Dec 1979"/>
    <x v="1120"/>
    <x v="2"/>
    <s v="tier - 1"/>
    <x v="14"/>
    <x v="20"/>
  </r>
  <r>
    <s v="Id1125"/>
    <s v="Jamie"/>
    <x v="810"/>
    <x v="563"/>
    <s v="yes"/>
    <x v="0"/>
    <x v="0"/>
    <x v="3"/>
    <x v="1"/>
    <x v="0"/>
    <x v="1"/>
    <s v="20 Jul 1988"/>
    <x v="1121"/>
    <x v="2"/>
    <s v="tier - 3"/>
    <x v="12"/>
    <x v="25"/>
  </r>
  <r>
    <s v="Id1126"/>
    <s v="Ariell"/>
    <x v="628"/>
    <x v="564"/>
    <s v="yes"/>
    <x v="0"/>
    <x v="0"/>
    <x v="1"/>
    <x v="1"/>
    <x v="2"/>
    <x v="0"/>
    <s v="24 Aug 1970"/>
    <x v="1122"/>
    <x v="1"/>
    <s v="tier - 3"/>
    <x v="1"/>
    <x v="2"/>
  </r>
  <r>
    <s v="Id1127"/>
    <s v="Christopher"/>
    <x v="67"/>
    <x v="399"/>
    <s v="No"/>
    <x v="0"/>
    <x v="0"/>
    <x v="0"/>
    <x v="1"/>
    <x v="0"/>
    <x v="0"/>
    <s v="27 Oct 1971"/>
    <x v="1123"/>
    <x v="1"/>
    <s v="tier - 2"/>
    <x v="9"/>
    <x v="15"/>
  </r>
  <r>
    <s v="Id1128"/>
    <s v="Ryan"/>
    <x v="292"/>
    <x v="410"/>
    <s v="No"/>
    <x v="0"/>
    <x v="0"/>
    <x v="0"/>
    <x v="1"/>
    <x v="1"/>
    <x v="0"/>
    <s v="6 Dec 1971"/>
    <x v="1124"/>
    <x v="1"/>
    <s v="tier - 3"/>
    <x v="11"/>
    <x v="15"/>
  </r>
  <r>
    <s v="Id1129"/>
    <s v="Thomas B."/>
    <x v="811"/>
    <x v="138"/>
    <s v="yes"/>
    <x v="0"/>
    <x v="0"/>
    <x v="3"/>
    <x v="1"/>
    <x v="1"/>
    <x v="2"/>
    <s v="12 Sep 1964"/>
    <x v="1125"/>
    <x v="2"/>
    <s v="tier - 3"/>
    <x v="0"/>
    <x v="14"/>
  </r>
  <r>
    <s v="Id1130"/>
    <s v="Katie"/>
    <x v="607"/>
    <x v="180"/>
    <s v="yes"/>
    <x v="0"/>
    <x v="1"/>
    <x v="3"/>
    <x v="1"/>
    <x v="0"/>
    <x v="2"/>
    <s v="6 Dec 1983"/>
    <x v="1126"/>
    <x v="1"/>
    <s v="tier - 2"/>
    <x v="1"/>
    <x v="34"/>
  </r>
  <r>
    <s v="Id1131"/>
    <s v="Rachelle L"/>
    <x v="812"/>
    <x v="332"/>
    <s v="yes"/>
    <x v="0"/>
    <x v="0"/>
    <x v="0"/>
    <x v="1"/>
    <x v="0"/>
    <x v="2"/>
    <s v="6 Aug 1985"/>
    <x v="1127"/>
    <x v="1"/>
    <s v="tier - 3"/>
    <x v="15"/>
    <x v="19"/>
  </r>
  <r>
    <s v="Id1132"/>
    <s v="Colleen"/>
    <x v="402"/>
    <x v="115"/>
    <s v="No"/>
    <x v="0"/>
    <x v="0"/>
    <x v="1"/>
    <x v="1"/>
    <x v="0"/>
    <x v="2"/>
    <s v="21 Sep 1972"/>
    <x v="1128"/>
    <x v="1"/>
    <s v="tier - 3"/>
    <x v="1"/>
    <x v="30"/>
  </r>
  <r>
    <s v="Id1133"/>
    <s v="Gregory A"/>
    <x v="813"/>
    <x v="64"/>
    <s v="No"/>
    <x v="0"/>
    <x v="0"/>
    <x v="0"/>
    <x v="1"/>
    <x v="1"/>
    <x v="0"/>
    <s v="21 Aug 1962"/>
    <x v="1129"/>
    <x v="2"/>
    <s v="tier - 2"/>
    <x v="0"/>
    <x v="5"/>
  </r>
  <r>
    <s v="Id1134"/>
    <s v="Lara"/>
    <x v="814"/>
    <x v="80"/>
    <s v="yes"/>
    <x v="0"/>
    <x v="0"/>
    <x v="0"/>
    <x v="1"/>
    <x v="0"/>
    <x v="2"/>
    <s v="26 Jul 1996"/>
    <x v="1130"/>
    <x v="1"/>
    <s v="tier - 3"/>
    <x v="1"/>
    <x v="46"/>
  </r>
  <r>
    <s v="Id1135"/>
    <s v="Megan"/>
    <x v="613"/>
    <x v="134"/>
    <s v="yes"/>
    <x v="0"/>
    <x v="0"/>
    <x v="1"/>
    <x v="1"/>
    <x v="1"/>
    <x v="2"/>
    <s v="6 Nov 1966"/>
    <x v="1131"/>
    <x v="2"/>
    <s v="tier - 3"/>
    <x v="0"/>
    <x v="26"/>
  </r>
  <r>
    <s v="Id1136"/>
    <s v="Sara"/>
    <x v="815"/>
    <x v="485"/>
    <s v="No"/>
    <x v="0"/>
    <x v="0"/>
    <x v="0"/>
    <x v="1"/>
    <x v="0"/>
    <x v="0"/>
    <s v="11 Nov 1971"/>
    <x v="1132"/>
    <x v="1"/>
    <s v="tier - 3"/>
    <x v="3"/>
    <x v="15"/>
  </r>
  <r>
    <s v="Id1137"/>
    <s v="Lucie J."/>
    <x v="816"/>
    <x v="565"/>
    <s v="No"/>
    <x v="0"/>
    <x v="0"/>
    <x v="0"/>
    <x v="1"/>
    <x v="0"/>
    <x v="0"/>
    <s v="4 Oct 1971"/>
    <x v="1133"/>
    <x v="1"/>
    <s v="tier - 1"/>
    <x v="0"/>
    <x v="15"/>
  </r>
  <r>
    <s v="Id1138"/>
    <s v="Elizabeth S."/>
    <x v="817"/>
    <x v="220"/>
    <s v="No"/>
    <x v="0"/>
    <x v="0"/>
    <x v="0"/>
    <x v="1"/>
    <x v="0"/>
    <x v="0"/>
    <s v="30 Jul 1971"/>
    <x v="1134"/>
    <x v="1"/>
    <s v="tier - 3"/>
    <x v="2"/>
    <x v="15"/>
  </r>
  <r>
    <s v="Id1139"/>
    <s v="Carma S"/>
    <x v="54"/>
    <x v="566"/>
    <s v="No"/>
    <x v="0"/>
    <x v="0"/>
    <x v="0"/>
    <x v="1"/>
    <x v="0"/>
    <x v="0"/>
    <s v="25 Dec 1971"/>
    <x v="1135"/>
    <x v="1"/>
    <s v="tier - 2"/>
    <x v="3"/>
    <x v="15"/>
  </r>
  <r>
    <s v="Id1140"/>
    <s v="Ryan"/>
    <x v="547"/>
    <x v="85"/>
    <s v="No"/>
    <x v="0"/>
    <x v="0"/>
    <x v="3"/>
    <x v="1"/>
    <x v="0"/>
    <x v="1"/>
    <s v="11 Jul 1998"/>
    <x v="1136"/>
    <x v="1"/>
    <s v="tier - 2"/>
    <x v="8"/>
    <x v="45"/>
  </r>
  <r>
    <s v="Id1141"/>
    <s v="Daniel"/>
    <x v="467"/>
    <x v="320"/>
    <s v="yes"/>
    <x v="0"/>
    <x v="1"/>
    <x v="3"/>
    <x v="1"/>
    <x v="1"/>
    <x v="2"/>
    <s v="24 Aug 1969"/>
    <x v="1137"/>
    <x v="2"/>
    <s v="tier - 3"/>
    <x v="1"/>
    <x v="17"/>
  </r>
  <r>
    <s v="Id1142"/>
    <s v="Sarah"/>
    <x v="629"/>
    <x v="453"/>
    <s v="No"/>
    <x v="0"/>
    <x v="0"/>
    <x v="0"/>
    <x v="1"/>
    <x v="0"/>
    <x v="0"/>
    <s v="27 Nov 1971"/>
    <x v="1138"/>
    <x v="1"/>
    <s v="tier - 3"/>
    <x v="2"/>
    <x v="15"/>
  </r>
  <r>
    <s v="Id1143"/>
    <s v="Matthew J"/>
    <x v="362"/>
    <x v="259"/>
    <s v="yes"/>
    <x v="0"/>
    <x v="1"/>
    <x v="3"/>
    <x v="1"/>
    <x v="1"/>
    <x v="1"/>
    <s v="12 Oct 1969"/>
    <x v="1139"/>
    <x v="2"/>
    <s v="tier - 3"/>
    <x v="1"/>
    <x v="17"/>
  </r>
  <r>
    <s v="Id1144"/>
    <s v="Francesca"/>
    <x v="809"/>
    <x v="567"/>
    <s v="No"/>
    <x v="0"/>
    <x v="0"/>
    <x v="0"/>
    <x v="1"/>
    <x v="1"/>
    <x v="0"/>
    <s v="15 Jul 1971"/>
    <x v="1140"/>
    <x v="1"/>
    <s v="tier - 2"/>
    <x v="3"/>
    <x v="15"/>
  </r>
  <r>
    <s v="Id1145"/>
    <s v="Nicole"/>
    <x v="818"/>
    <x v="525"/>
    <s v="No"/>
    <x v="0"/>
    <x v="0"/>
    <x v="0"/>
    <x v="1"/>
    <x v="1"/>
    <x v="0"/>
    <s v="17 Oct 1971"/>
    <x v="1141"/>
    <x v="1"/>
    <s v="tier - 3"/>
    <x v="0"/>
    <x v="15"/>
  </r>
  <r>
    <s v="Id1146"/>
    <s v="Toshiyuki"/>
    <x v="806"/>
    <x v="423"/>
    <s v="No"/>
    <x v="0"/>
    <x v="0"/>
    <x v="0"/>
    <x v="1"/>
    <x v="0"/>
    <x v="0"/>
    <s v="2 Nov 1968"/>
    <x v="1142"/>
    <x v="2"/>
    <s v="tier - 3"/>
    <x v="3"/>
    <x v="0"/>
  </r>
  <r>
    <s v="Id1147"/>
    <s v="Tom L."/>
    <x v="819"/>
    <x v="375"/>
    <s v="No"/>
    <x v="0"/>
    <x v="0"/>
    <x v="3"/>
    <x v="1"/>
    <x v="0"/>
    <x v="2"/>
    <s v="3 Aug 1992"/>
    <x v="1143"/>
    <x v="1"/>
    <s v="tier - 1"/>
    <x v="1"/>
    <x v="35"/>
  </r>
  <r>
    <s v="Id1148"/>
    <s v="Brian"/>
    <x v="820"/>
    <x v="56"/>
    <s v="No"/>
    <x v="0"/>
    <x v="0"/>
    <x v="1"/>
    <x v="1"/>
    <x v="1"/>
    <x v="1"/>
    <s v="21 Sep 1972"/>
    <x v="1144"/>
    <x v="1"/>
    <s v="tier - 3"/>
    <x v="14"/>
    <x v="30"/>
  </r>
  <r>
    <s v="Id1149"/>
    <s v="Matthew"/>
    <x v="821"/>
    <x v="336"/>
    <s v="No"/>
    <x v="0"/>
    <x v="0"/>
    <x v="1"/>
    <x v="1"/>
    <x v="1"/>
    <x v="1"/>
    <s v="7 Jun 1972"/>
    <x v="1145"/>
    <x v="1"/>
    <s v="tier - 2"/>
    <x v="14"/>
    <x v="15"/>
  </r>
  <r>
    <s v="Id1150"/>
    <s v="Julee"/>
    <x v="822"/>
    <x v="568"/>
    <s v="No"/>
    <x v="0"/>
    <x v="0"/>
    <x v="1"/>
    <x v="1"/>
    <x v="0"/>
    <x v="0"/>
    <s v="10 Sep 1973"/>
    <x v="1146"/>
    <x v="1"/>
    <s v="tier - 1"/>
    <x v="0"/>
    <x v="31"/>
  </r>
  <r>
    <s v="Id1151"/>
    <s v="Christopher M."/>
    <x v="823"/>
    <x v="240"/>
    <s v="No"/>
    <x v="0"/>
    <x v="0"/>
    <x v="0"/>
    <x v="1"/>
    <x v="1"/>
    <x v="1"/>
    <s v="16 Jun 1977"/>
    <x v="1147"/>
    <x v="2"/>
    <s v="tier - 2"/>
    <x v="0"/>
    <x v="1"/>
  </r>
  <r>
    <s v="Id1152"/>
    <s v="Ciaran"/>
    <x v="824"/>
    <x v="111"/>
    <s v="yes"/>
    <x v="0"/>
    <x v="0"/>
    <x v="0"/>
    <x v="1"/>
    <x v="0"/>
    <x v="2"/>
    <s v="11 Aug 1996"/>
    <x v="1148"/>
    <x v="1"/>
    <s v="tier - 3"/>
    <x v="8"/>
    <x v="46"/>
  </r>
  <r>
    <s v="Id1153"/>
    <s v="Kara"/>
    <x v="111"/>
    <x v="569"/>
    <s v="No"/>
    <x v="0"/>
    <x v="0"/>
    <x v="1"/>
    <x v="1"/>
    <x v="0"/>
    <x v="0"/>
    <s v="9 Jul 1973"/>
    <x v="1149"/>
    <x v="1"/>
    <s v="tier - 2"/>
    <x v="2"/>
    <x v="31"/>
  </r>
  <r>
    <s v="Id1154"/>
    <s v="Makie"/>
    <x v="825"/>
    <x v="400"/>
    <s v="No"/>
    <x v="0"/>
    <x v="0"/>
    <x v="0"/>
    <x v="1"/>
    <x v="1"/>
    <x v="0"/>
    <s v="28 Sep 1965"/>
    <x v="1150"/>
    <x v="2"/>
    <s v="tier - 1"/>
    <x v="1"/>
    <x v="11"/>
  </r>
  <r>
    <s v="Id1155"/>
    <s v="Emily E"/>
    <x v="469"/>
    <x v="562"/>
    <s v="yes"/>
    <x v="0"/>
    <x v="0"/>
    <x v="0"/>
    <x v="1"/>
    <x v="0"/>
    <x v="1"/>
    <s v="25 Jul 2001"/>
    <x v="1151"/>
    <x v="1"/>
    <s v="tier - 2"/>
    <x v="1"/>
    <x v="47"/>
  </r>
  <r>
    <s v="Id1156"/>
    <s v="Cary"/>
    <x v="826"/>
    <x v="424"/>
    <s v="yes"/>
    <x v="0"/>
    <x v="0"/>
    <x v="1"/>
    <x v="1"/>
    <x v="0"/>
    <x v="0"/>
    <s v="17 Jul 1970"/>
    <x v="1152"/>
    <x v="1"/>
    <s v="tier - 1"/>
    <x v="0"/>
    <x v="2"/>
  </r>
  <r>
    <s v="Id1157"/>
    <s v="Steven"/>
    <x v="117"/>
    <x v="502"/>
    <s v="yes"/>
    <x v="0"/>
    <x v="0"/>
    <x v="1"/>
    <x v="1"/>
    <x v="0"/>
    <x v="0"/>
    <s v="9 Aug 1970"/>
    <x v="1153"/>
    <x v="2"/>
    <s v="tier - 1"/>
    <x v="3"/>
    <x v="2"/>
  </r>
  <r>
    <s v="Id1158"/>
    <s v="Jose Antonio Sr."/>
    <x v="781"/>
    <x v="513"/>
    <s v="yes"/>
    <x v="0"/>
    <x v="0"/>
    <x v="1"/>
    <x v="1"/>
    <x v="0"/>
    <x v="0"/>
    <s v="6 Sep 1970"/>
    <x v="1154"/>
    <x v="2"/>
    <s v="tier - 1"/>
    <x v="4"/>
    <x v="2"/>
  </r>
  <r>
    <s v="Id1159"/>
    <s v="Tatiana"/>
    <x v="401"/>
    <x v="113"/>
    <s v="yes"/>
    <x v="0"/>
    <x v="0"/>
    <x v="3"/>
    <x v="1"/>
    <x v="1"/>
    <x v="0"/>
    <s v="23 Jun 1975"/>
    <x v="1155"/>
    <x v="1"/>
    <s v="tier - 1"/>
    <x v="2"/>
    <x v="29"/>
  </r>
  <r>
    <s v="Id1160"/>
    <s v="Dan T."/>
    <x v="827"/>
    <x v="200"/>
    <s v="No"/>
    <x v="0"/>
    <x v="0"/>
    <x v="1"/>
    <x v="1"/>
    <x v="1"/>
    <x v="1"/>
    <s v="30 Jul 1972"/>
    <x v="1156"/>
    <x v="1"/>
    <s v="tier - 1"/>
    <x v="14"/>
    <x v="30"/>
  </r>
  <r>
    <s v="Id1161"/>
    <s v="Liisa A."/>
    <x v="828"/>
    <x v="347"/>
    <s v="No"/>
    <x v="0"/>
    <x v="0"/>
    <x v="0"/>
    <x v="1"/>
    <x v="0"/>
    <x v="2"/>
    <s v="18 Sep 1977"/>
    <x v="1157"/>
    <x v="1"/>
    <s v="tier - 3"/>
    <x v="2"/>
    <x v="1"/>
  </r>
  <r>
    <s v="Id1162"/>
    <s v="Kathryn E."/>
    <x v="829"/>
    <x v="231"/>
    <s v="yes"/>
    <x v="0"/>
    <x v="0"/>
    <x v="3"/>
    <x v="1"/>
    <x v="1"/>
    <x v="1"/>
    <s v="29 Nov 1964"/>
    <x v="1158"/>
    <x v="2"/>
    <s v="tier - 3"/>
    <x v="0"/>
    <x v="14"/>
  </r>
  <r>
    <s v="Id1163"/>
    <s v="Maxwell"/>
    <x v="830"/>
    <x v="180"/>
    <s v="yes"/>
    <x v="0"/>
    <x v="0"/>
    <x v="1"/>
    <x v="1"/>
    <x v="1"/>
    <x v="2"/>
    <s v="7 Sep 1966"/>
    <x v="1159"/>
    <x v="2"/>
    <s v="tier - 2"/>
    <x v="0"/>
    <x v="26"/>
  </r>
  <r>
    <s v="Id1164"/>
    <s v="Pascale"/>
    <x v="831"/>
    <x v="570"/>
    <s v="yes"/>
    <x v="0"/>
    <x v="0"/>
    <x v="0"/>
    <x v="1"/>
    <x v="0"/>
    <x v="0"/>
    <s v="16 Aug 1981"/>
    <x v="1160"/>
    <x v="1"/>
    <s v="tier - 3"/>
    <x v="3"/>
    <x v="37"/>
  </r>
  <r>
    <s v="Id1165"/>
    <s v="Becca"/>
    <x v="705"/>
    <x v="571"/>
    <s v="No"/>
    <x v="0"/>
    <x v="0"/>
    <x v="0"/>
    <x v="1"/>
    <x v="0"/>
    <x v="0"/>
    <s v="14 Jul 1974"/>
    <x v="1161"/>
    <x v="1"/>
    <s v="tier - 2"/>
    <x v="3"/>
    <x v="21"/>
  </r>
  <r>
    <s v="Id1166"/>
    <s v="Grace"/>
    <x v="832"/>
    <x v="457"/>
    <s v="No"/>
    <x v="0"/>
    <x v="0"/>
    <x v="0"/>
    <x v="1"/>
    <x v="2"/>
    <x v="0"/>
    <s v="19 Jul 1971"/>
    <x v="1162"/>
    <x v="1"/>
    <s v="tier - 1"/>
    <x v="1"/>
    <x v="15"/>
  </r>
  <r>
    <s v="Id1167"/>
    <s v="Samantha"/>
    <x v="396"/>
    <x v="521"/>
    <s v="yes"/>
    <x v="0"/>
    <x v="0"/>
    <x v="1"/>
    <x v="1"/>
    <x v="0"/>
    <x v="0"/>
    <s v="22 Sep 1970"/>
    <x v="1163"/>
    <x v="1"/>
    <s v="tier - 2"/>
    <x v="3"/>
    <x v="2"/>
  </r>
  <r>
    <s v="Id1168"/>
    <s v="Nicole R."/>
    <x v="833"/>
    <x v="572"/>
    <s v="No"/>
    <x v="0"/>
    <x v="0"/>
    <x v="0"/>
    <x v="1"/>
    <x v="1"/>
    <x v="0"/>
    <s v="14 Jun 1968"/>
    <x v="1164"/>
    <x v="2"/>
    <s v="tier - 2"/>
    <x v="0"/>
    <x v="0"/>
  </r>
  <r>
    <s v="Id1169"/>
    <s v="David W"/>
    <x v="67"/>
    <x v="161"/>
    <s v="No"/>
    <x v="0"/>
    <x v="0"/>
    <x v="1"/>
    <x v="1"/>
    <x v="0"/>
    <x v="2"/>
    <s v="14 Oct 1972"/>
    <x v="1165"/>
    <x v="1"/>
    <s v="tier - 2"/>
    <x v="3"/>
    <x v="30"/>
  </r>
  <r>
    <s v="Id1170"/>
    <s v="Grant"/>
    <x v="834"/>
    <x v="136"/>
    <s v="No"/>
    <x v="0"/>
    <x v="1"/>
    <x v="3"/>
    <x v="1"/>
    <x v="1"/>
    <x v="1"/>
    <s v="22 Dec 1979"/>
    <x v="1166"/>
    <x v="1"/>
    <s v="tier - 2"/>
    <x v="14"/>
    <x v="20"/>
  </r>
  <r>
    <s v="Id1171"/>
    <s v="Sophia"/>
    <x v="78"/>
    <x v="98"/>
    <s v="No"/>
    <x v="0"/>
    <x v="0"/>
    <x v="3"/>
    <x v="1"/>
    <x v="0"/>
    <x v="2"/>
    <s v="18 Jun 1998"/>
    <x v="1167"/>
    <x v="1"/>
    <s v="tier - 2"/>
    <x v="12"/>
    <x v="45"/>
  </r>
  <r>
    <s v="Id1172"/>
    <s v="Christina"/>
    <x v="835"/>
    <x v="573"/>
    <s v="yes"/>
    <x v="0"/>
    <x v="0"/>
    <x v="1"/>
    <x v="1"/>
    <x v="0"/>
    <x v="0"/>
    <s v="16 Dec 1970"/>
    <x v="1168"/>
    <x v="1"/>
    <s v="tier - 3"/>
    <x v="3"/>
    <x v="2"/>
  </r>
  <r>
    <s v="Id1173"/>
    <s v="Sam L."/>
    <x v="277"/>
    <x v="570"/>
    <s v="yes"/>
    <x v="0"/>
    <x v="0"/>
    <x v="3"/>
    <x v="1"/>
    <x v="1"/>
    <x v="0"/>
    <s v="9 Oct 1975"/>
    <x v="1169"/>
    <x v="2"/>
    <s v="tier - 3"/>
    <x v="1"/>
    <x v="29"/>
  </r>
  <r>
    <s v="Id1174"/>
    <s v="Haley R."/>
    <x v="183"/>
    <x v="188"/>
    <s v="No"/>
    <x v="0"/>
    <x v="0"/>
    <x v="0"/>
    <x v="1"/>
    <x v="1"/>
    <x v="2"/>
    <s v="16 Aug 1982"/>
    <x v="1170"/>
    <x v="1"/>
    <s v="tier - 1"/>
    <x v="15"/>
    <x v="38"/>
  </r>
  <r>
    <s v="Id1175"/>
    <s v="Ethan"/>
    <x v="836"/>
    <x v="297"/>
    <s v="No"/>
    <x v="0"/>
    <x v="0"/>
    <x v="1"/>
    <x v="1"/>
    <x v="1"/>
    <x v="1"/>
    <s v="1 Dec 1972"/>
    <x v="1171"/>
    <x v="2"/>
    <s v="tier - 3"/>
    <x v="4"/>
    <x v="30"/>
  </r>
  <r>
    <s v="Id1176"/>
    <s v="Andrew W"/>
    <x v="837"/>
    <x v="60"/>
    <s v="yes"/>
    <x v="0"/>
    <x v="0"/>
    <x v="3"/>
    <x v="1"/>
    <x v="1"/>
    <x v="1"/>
    <s v="28 Dec 1964"/>
    <x v="1172"/>
    <x v="2"/>
    <s v="tier - 3"/>
    <x v="0"/>
    <x v="14"/>
  </r>
  <r>
    <s v="Id1177"/>
    <s v="Mark G"/>
    <x v="757"/>
    <x v="574"/>
    <s v="yes"/>
    <x v="0"/>
    <x v="0"/>
    <x v="0"/>
    <x v="1"/>
    <x v="0"/>
    <x v="0"/>
    <s v="6 Oct 1981"/>
    <x v="1173"/>
    <x v="1"/>
    <s v="tier - 1"/>
    <x v="14"/>
    <x v="37"/>
  </r>
  <r>
    <s v="Id1178"/>
    <s v="Kasey E."/>
    <x v="838"/>
    <x v="116"/>
    <s v="No"/>
    <x v="0"/>
    <x v="0"/>
    <x v="1"/>
    <x v="1"/>
    <x v="0"/>
    <x v="0"/>
    <s v="7 Nov 1973"/>
    <x v="1174"/>
    <x v="1"/>
    <s v="tier - 3"/>
    <x v="1"/>
    <x v="31"/>
  </r>
  <r>
    <s v="Id1179"/>
    <s v="Jeff"/>
    <x v="839"/>
    <x v="161"/>
    <s v="yes"/>
    <x v="0"/>
    <x v="0"/>
    <x v="1"/>
    <x v="1"/>
    <x v="1"/>
    <x v="2"/>
    <s v="6 Dec 1966"/>
    <x v="1175"/>
    <x v="2"/>
    <s v="tier - 2"/>
    <x v="0"/>
    <x v="26"/>
  </r>
  <r>
    <s v="Id1180"/>
    <s v="Amy"/>
    <x v="361"/>
    <x v="575"/>
    <s v="No"/>
    <x v="0"/>
    <x v="0"/>
    <x v="1"/>
    <x v="1"/>
    <x v="1"/>
    <x v="0"/>
    <s v="25 Dec 1973"/>
    <x v="1176"/>
    <x v="1"/>
    <s v="tier - 1"/>
    <x v="1"/>
    <x v="31"/>
  </r>
  <r>
    <s v="Id1181"/>
    <s v="Adam"/>
    <x v="606"/>
    <x v="410"/>
    <s v="No"/>
    <x v="0"/>
    <x v="0"/>
    <x v="0"/>
    <x v="1"/>
    <x v="0"/>
    <x v="0"/>
    <s v="27 Aug 1974"/>
    <x v="1177"/>
    <x v="2"/>
    <s v="tier - 1"/>
    <x v="3"/>
    <x v="21"/>
  </r>
  <r>
    <s v="Id1182"/>
    <s v="Kristin M"/>
    <x v="840"/>
    <x v="576"/>
    <s v="No"/>
    <x v="0"/>
    <x v="0"/>
    <x v="1"/>
    <x v="1"/>
    <x v="0"/>
    <x v="2"/>
    <s v="17 Sep 1972"/>
    <x v="1178"/>
    <x v="1"/>
    <s v="tier - 1"/>
    <x v="0"/>
    <x v="30"/>
  </r>
  <r>
    <s v="Id1183"/>
    <s v="Mary-Lynn B."/>
    <x v="841"/>
    <x v="27"/>
    <s v="No"/>
    <x v="0"/>
    <x v="0"/>
    <x v="1"/>
    <x v="1"/>
    <x v="0"/>
    <x v="2"/>
    <s v="15 Sep 1972"/>
    <x v="1179"/>
    <x v="1"/>
    <s v="tier - 1"/>
    <x v="2"/>
    <x v="30"/>
  </r>
  <r>
    <s v="Id1184"/>
    <s v="Jamie A"/>
    <x v="842"/>
    <x v="242"/>
    <s v="yes"/>
    <x v="0"/>
    <x v="0"/>
    <x v="3"/>
    <x v="1"/>
    <x v="1"/>
    <x v="0"/>
    <s v="5 Jul 1975"/>
    <x v="1180"/>
    <x v="1"/>
    <s v="tier - 2"/>
    <x v="2"/>
    <x v="29"/>
  </r>
  <r>
    <s v="Id1185"/>
    <s v="Jeffrey A."/>
    <x v="401"/>
    <x v="354"/>
    <s v="No"/>
    <x v="0"/>
    <x v="0"/>
    <x v="1"/>
    <x v="1"/>
    <x v="1"/>
    <x v="0"/>
    <s v="8 Dec 1973"/>
    <x v="1181"/>
    <x v="1"/>
    <s v="tier - 3"/>
    <x v="14"/>
    <x v="31"/>
  </r>
  <r>
    <s v="Id1186"/>
    <s v="  Nicole"/>
    <x v="419"/>
    <x v="483"/>
    <s v="No"/>
    <x v="0"/>
    <x v="0"/>
    <x v="0"/>
    <x v="1"/>
    <x v="1"/>
    <x v="0"/>
    <s v="14 Nov 1971"/>
    <x v="1182"/>
    <x v="1"/>
    <s v="tier - 2"/>
    <x v="3"/>
    <x v="15"/>
  </r>
  <r>
    <s v="Id1187"/>
    <s v="Audrey"/>
    <x v="843"/>
    <x v="152"/>
    <s v="No"/>
    <x v="0"/>
    <x v="0"/>
    <x v="3"/>
    <x v="1"/>
    <x v="0"/>
    <x v="2"/>
    <s v="21 Aug 1992"/>
    <x v="1183"/>
    <x v="1"/>
    <s v="tier - 1"/>
    <x v="1"/>
    <x v="35"/>
  </r>
  <r>
    <s v="Id1188"/>
    <s v="Jacob"/>
    <x v="617"/>
    <x v="577"/>
    <s v="yes"/>
    <x v="0"/>
    <x v="1"/>
    <x v="3"/>
    <x v="1"/>
    <x v="0"/>
    <x v="2"/>
    <s v="11 Aug 1969"/>
    <x v="1184"/>
    <x v="2"/>
    <s v="tier - 2"/>
    <x v="0"/>
    <x v="17"/>
  </r>
  <r>
    <s v="Id1189"/>
    <s v="  Daniel S"/>
    <x v="376"/>
    <x v="3"/>
    <s v="yes"/>
    <x v="0"/>
    <x v="0"/>
    <x v="0"/>
    <x v="1"/>
    <x v="1"/>
    <x v="1"/>
    <s v="16 Nov 1976"/>
    <x v="1185"/>
    <x v="1"/>
    <s v="tier - 3"/>
    <x v="6"/>
    <x v="18"/>
  </r>
  <r>
    <s v="Id1190"/>
    <s v="Marc C."/>
    <x v="844"/>
    <x v="507"/>
    <s v="yes"/>
    <x v="0"/>
    <x v="1"/>
    <x v="3"/>
    <x v="1"/>
    <x v="1"/>
    <x v="2"/>
    <s v="1 Jun 1969"/>
    <x v="1186"/>
    <x v="1"/>
    <s v="tier - 2"/>
    <x v="0"/>
    <x v="0"/>
  </r>
  <r>
    <s v="Id1191"/>
    <s v="Mark S"/>
    <x v="845"/>
    <x v="87"/>
    <s v="No"/>
    <x v="0"/>
    <x v="1"/>
    <x v="3"/>
    <x v="1"/>
    <x v="1"/>
    <x v="1"/>
    <s v="7 Jul 1979"/>
    <x v="1187"/>
    <x v="1"/>
    <s v="tier - 2"/>
    <x v="14"/>
    <x v="20"/>
  </r>
  <r>
    <s v="Id1192"/>
    <s v="Dan"/>
    <x v="558"/>
    <x v="27"/>
    <s v="No"/>
    <x v="0"/>
    <x v="0"/>
    <x v="3"/>
    <x v="1"/>
    <x v="0"/>
    <x v="2"/>
    <s v="2 Nov 1987"/>
    <x v="1188"/>
    <x v="1"/>
    <s v="tier - 3"/>
    <x v="14"/>
    <x v="39"/>
  </r>
  <r>
    <s v="Id1193"/>
    <s v="  Gabriela"/>
    <x v="352"/>
    <x v="254"/>
    <s v="No"/>
    <x v="0"/>
    <x v="0"/>
    <x v="0"/>
    <x v="1"/>
    <x v="1"/>
    <x v="0"/>
    <s v="4 Jun 1974"/>
    <x v="1189"/>
    <x v="1"/>
    <s v="tier - 3"/>
    <x v="2"/>
    <x v="31"/>
  </r>
  <r>
    <s v="Id1194"/>
    <s v="Amanda"/>
    <x v="384"/>
    <x v="271"/>
    <s v="No"/>
    <x v="0"/>
    <x v="0"/>
    <x v="0"/>
    <x v="1"/>
    <x v="1"/>
    <x v="0"/>
    <s v="9 Nov 1974"/>
    <x v="1190"/>
    <x v="1"/>
    <s v="tier - 1"/>
    <x v="2"/>
    <x v="21"/>
  </r>
  <r>
    <s v="Id1195"/>
    <s v="  Dara"/>
    <x v="846"/>
    <x v="81"/>
    <s v="yes"/>
    <x v="0"/>
    <x v="0"/>
    <x v="0"/>
    <x v="1"/>
    <x v="0"/>
    <x v="2"/>
    <s v="2 Nov 1976"/>
    <x v="1191"/>
    <x v="1"/>
    <s v="tier - 1"/>
    <x v="2"/>
    <x v="18"/>
  </r>
  <r>
    <s v="Id1196"/>
    <s v="Rachelle R"/>
    <x v="65"/>
    <x v="182"/>
    <s v="yes"/>
    <x v="0"/>
    <x v="0"/>
    <x v="0"/>
    <x v="1"/>
    <x v="0"/>
    <x v="2"/>
    <s v="24 Oct 1976"/>
    <x v="1192"/>
    <x v="1"/>
    <s v="tier - 2"/>
    <x v="3"/>
    <x v="18"/>
  </r>
  <r>
    <s v="Id1197"/>
    <s v="Brenda J"/>
    <x v="67"/>
    <x v="203"/>
    <s v="yes"/>
    <x v="0"/>
    <x v="0"/>
    <x v="0"/>
    <x v="1"/>
    <x v="0"/>
    <x v="2"/>
    <s v="22 Oct 1976"/>
    <x v="1193"/>
    <x v="1"/>
    <s v="tier - 3"/>
    <x v="2"/>
    <x v="18"/>
  </r>
  <r>
    <s v="Id1198"/>
    <s v="Tim"/>
    <x v="573"/>
    <x v="578"/>
    <s v="No"/>
    <x v="0"/>
    <x v="0"/>
    <x v="0"/>
    <x v="1"/>
    <x v="0"/>
    <x v="0"/>
    <s v="12 Oct 1971"/>
    <x v="1194"/>
    <x v="2"/>
    <s v="tier - 3"/>
    <x v="3"/>
    <x v="15"/>
  </r>
  <r>
    <s v="Id1199"/>
    <s v="Sylvain"/>
    <x v="63"/>
    <x v="480"/>
    <s v="No"/>
    <x v="0"/>
    <x v="0"/>
    <x v="0"/>
    <x v="1"/>
    <x v="0"/>
    <x v="0"/>
    <s v="18 Dec 1971"/>
    <x v="1195"/>
    <x v="2"/>
    <s v="tier - 2"/>
    <x v="0"/>
    <x v="15"/>
  </r>
  <r>
    <s v="Id1200"/>
    <s v="Lisa M"/>
    <x v="847"/>
    <x v="407"/>
    <s v="yes"/>
    <x v="0"/>
    <x v="0"/>
    <x v="3"/>
    <x v="1"/>
    <x v="1"/>
    <x v="0"/>
    <s v="8 Dec 1975"/>
    <x v="1196"/>
    <x v="1"/>
    <s v="tier - 2"/>
    <x v="2"/>
    <x v="29"/>
  </r>
  <r>
    <s v="Id1201"/>
    <s v="Ryan"/>
    <x v="848"/>
    <x v="73"/>
    <s v="No"/>
    <x v="0"/>
    <x v="0"/>
    <x v="0"/>
    <x v="1"/>
    <x v="0"/>
    <x v="0"/>
    <s v="23 Nov 1971"/>
    <x v="1197"/>
    <x v="1"/>
    <s v="tier - 1"/>
    <x v="0"/>
    <x v="15"/>
  </r>
  <r>
    <s v="Id1202"/>
    <s v="Kaitlin M"/>
    <x v="849"/>
    <x v="216"/>
    <s v="yes"/>
    <x v="0"/>
    <x v="1"/>
    <x v="3"/>
    <x v="1"/>
    <x v="1"/>
    <x v="1"/>
    <s v="24 Nov 1969"/>
    <x v="1198"/>
    <x v="1"/>
    <s v="tier - 3"/>
    <x v="0"/>
    <x v="17"/>
  </r>
  <r>
    <s v="Id1203"/>
    <s v="William R."/>
    <x v="329"/>
    <x v="71"/>
    <s v="No"/>
    <x v="0"/>
    <x v="0"/>
    <x v="0"/>
    <x v="1"/>
    <x v="1"/>
    <x v="0"/>
    <s v="29 Oct 1971"/>
    <x v="1199"/>
    <x v="2"/>
    <s v="tier - 1"/>
    <x v="4"/>
    <x v="15"/>
  </r>
  <r>
    <s v="Id1204"/>
    <s v="Bruce"/>
    <x v="314"/>
    <x v="214"/>
    <s v="yes"/>
    <x v="0"/>
    <x v="0"/>
    <x v="3"/>
    <x v="1"/>
    <x v="0"/>
    <x v="1"/>
    <s v="25 Jul 1988"/>
    <x v="1200"/>
    <x v="1"/>
    <s v="tier - 1"/>
    <x v="14"/>
    <x v="25"/>
  </r>
  <r>
    <s v="Id1205"/>
    <s v="Veronica"/>
    <x v="850"/>
    <x v="229"/>
    <s v="yes"/>
    <x v="0"/>
    <x v="0"/>
    <x v="0"/>
    <x v="1"/>
    <x v="0"/>
    <x v="1"/>
    <s v="10 Oct 1996"/>
    <x v="1201"/>
    <x v="1"/>
    <s v="tier - 1"/>
    <x v="12"/>
    <x v="46"/>
  </r>
  <r>
    <s v="Id1206"/>
    <s v="Warren"/>
    <x v="851"/>
    <x v="326"/>
    <s v="yes"/>
    <x v="0"/>
    <x v="0"/>
    <x v="3"/>
    <x v="1"/>
    <x v="0"/>
    <x v="2"/>
    <s v="25 Jul 1988"/>
    <x v="1202"/>
    <x v="1"/>
    <s v="tier - 1"/>
    <x v="1"/>
    <x v="25"/>
  </r>
  <r>
    <s v="Id1207"/>
    <s v="Mrs.  Daniela"/>
    <x v="852"/>
    <x v="178"/>
    <s v="No"/>
    <x v="0"/>
    <x v="0"/>
    <x v="0"/>
    <x v="1"/>
    <x v="1"/>
    <x v="1"/>
    <s v="5 Oct 1977"/>
    <x v="1203"/>
    <x v="1"/>
    <s v="tier - 1"/>
    <x v="2"/>
    <x v="1"/>
  </r>
  <r>
    <s v="Id1208"/>
    <s v="Deirdre A"/>
    <x v="853"/>
    <x v="385"/>
    <s v="yes"/>
    <x v="0"/>
    <x v="1"/>
    <x v="3"/>
    <x v="1"/>
    <x v="1"/>
    <x v="0"/>
    <s v="20 Jun 1963"/>
    <x v="1204"/>
    <x v="2"/>
    <s v="tier - 1"/>
    <x v="0"/>
    <x v="8"/>
  </r>
  <r>
    <s v="Id1209"/>
    <s v="Mathias"/>
    <x v="684"/>
    <x v="579"/>
    <s v="No"/>
    <x v="0"/>
    <x v="0"/>
    <x v="1"/>
    <x v="1"/>
    <x v="0"/>
    <x v="0"/>
    <s v="12 Oct 1973"/>
    <x v="1205"/>
    <x v="2"/>
    <s v="tier - 3"/>
    <x v="0"/>
    <x v="31"/>
  </r>
  <r>
    <s v="Id1210"/>
    <s v="Matthew"/>
    <x v="854"/>
    <x v="184"/>
    <s v="yes"/>
    <x v="0"/>
    <x v="0"/>
    <x v="0"/>
    <x v="1"/>
    <x v="1"/>
    <x v="1"/>
    <s v="6 Nov 1976"/>
    <x v="1206"/>
    <x v="1"/>
    <s v="tier - 1"/>
    <x v="1"/>
    <x v="18"/>
  </r>
  <r>
    <s v="Id1211"/>
    <s v="Kurt"/>
    <x v="32"/>
    <x v="517"/>
    <s v="No"/>
    <x v="0"/>
    <x v="0"/>
    <x v="1"/>
    <x v="1"/>
    <x v="0"/>
    <x v="0"/>
    <s v="5 Sep 1973"/>
    <x v="1207"/>
    <x v="2"/>
    <s v="tier - 3"/>
    <x v="4"/>
    <x v="31"/>
  </r>
  <r>
    <s v="Id1212"/>
    <s v="Samuel"/>
    <x v="277"/>
    <x v="64"/>
    <s v="No"/>
    <x v="0"/>
    <x v="0"/>
    <x v="1"/>
    <x v="1"/>
    <x v="1"/>
    <x v="0"/>
    <s v="21 Oct 1973"/>
    <x v="1208"/>
    <x v="1"/>
    <s v="tier - 3"/>
    <x v="11"/>
    <x v="31"/>
  </r>
  <r>
    <s v="Id1213"/>
    <s v="Emily"/>
    <x v="855"/>
    <x v="251"/>
    <s v="yes"/>
    <x v="0"/>
    <x v="1"/>
    <x v="3"/>
    <x v="1"/>
    <x v="1"/>
    <x v="2"/>
    <s v="6 Nov 1969"/>
    <x v="1209"/>
    <x v="1"/>
    <s v="tier - 3"/>
    <x v="0"/>
    <x v="17"/>
  </r>
  <r>
    <s v="Id1214"/>
    <s v="Tiffany"/>
    <x v="97"/>
    <x v="113"/>
    <s v="No"/>
    <x v="0"/>
    <x v="0"/>
    <x v="0"/>
    <x v="1"/>
    <x v="0"/>
    <x v="0"/>
    <s v="27 Jul 1971"/>
    <x v="1210"/>
    <x v="1"/>
    <s v="tier - 3"/>
    <x v="0"/>
    <x v="15"/>
  </r>
  <r>
    <s v="Id1215"/>
    <s v="Alex F"/>
    <x v="304"/>
    <x v="349"/>
    <s v="No"/>
    <x v="0"/>
    <x v="0"/>
    <x v="1"/>
    <x v="1"/>
    <x v="1"/>
    <x v="0"/>
    <s v="2 Oct 1973"/>
    <x v="1211"/>
    <x v="2"/>
    <s v="tier - 2"/>
    <x v="4"/>
    <x v="31"/>
  </r>
  <r>
    <s v="Id1216"/>
    <s v="Alice"/>
    <x v="856"/>
    <x v="580"/>
    <s v="No"/>
    <x v="0"/>
    <x v="0"/>
    <x v="0"/>
    <x v="1"/>
    <x v="1"/>
    <x v="0"/>
    <s v="26 Aug 1971"/>
    <x v="1212"/>
    <x v="1"/>
    <s v="tier - 1"/>
    <x v="3"/>
    <x v="15"/>
  </r>
  <r>
    <s v="Id1217"/>
    <s v="Allison M."/>
    <x v="467"/>
    <x v="581"/>
    <s v="No"/>
    <x v="0"/>
    <x v="0"/>
    <x v="0"/>
    <x v="1"/>
    <x v="1"/>
    <x v="0"/>
    <s v="16 Aug 1974"/>
    <x v="1213"/>
    <x v="1"/>
    <s v="tier - 1"/>
    <x v="1"/>
    <x v="21"/>
  </r>
  <r>
    <s v="Id1218"/>
    <s v="Johannes Fiskerstand"/>
    <x v="857"/>
    <x v="332"/>
    <s v="No"/>
    <x v="0"/>
    <x v="0"/>
    <x v="0"/>
    <x v="1"/>
    <x v="1"/>
    <x v="2"/>
    <s v="18 Oct 1980"/>
    <x v="1214"/>
    <x v="1"/>
    <s v="tier - 1"/>
    <x v="14"/>
    <x v="27"/>
  </r>
  <r>
    <s v="Id1219"/>
    <s v="Stephen"/>
    <x v="247"/>
    <x v="384"/>
    <s v="yes"/>
    <x v="0"/>
    <x v="0"/>
    <x v="3"/>
    <x v="1"/>
    <x v="1"/>
    <x v="0"/>
    <s v="20 Dec 1975"/>
    <x v="1215"/>
    <x v="2"/>
    <s v="tier - 3"/>
    <x v="5"/>
    <x v="29"/>
  </r>
  <r>
    <s v="Id1220"/>
    <s v="Jon M"/>
    <x v="366"/>
    <x v="137"/>
    <s v="yes"/>
    <x v="0"/>
    <x v="0"/>
    <x v="0"/>
    <x v="1"/>
    <x v="1"/>
    <x v="0"/>
    <s v="4 Dec 1981"/>
    <x v="1216"/>
    <x v="1"/>
    <s v="tier - 3"/>
    <x v="9"/>
    <x v="37"/>
  </r>
  <r>
    <s v="Id1221"/>
    <s v="Fasil"/>
    <x v="858"/>
    <x v="582"/>
    <s v="yes"/>
    <x v="0"/>
    <x v="0"/>
    <x v="3"/>
    <x v="1"/>
    <x v="0"/>
    <x v="0"/>
    <s v="3 Dec 1986"/>
    <x v="1217"/>
    <x v="1"/>
    <s v="tier - 3"/>
    <x v="14"/>
    <x v="28"/>
  </r>
  <r>
    <s v="Id1222"/>
    <s v="Megan C."/>
    <x v="387"/>
    <x v="149"/>
    <s v="yes"/>
    <x v="0"/>
    <x v="0"/>
    <x v="0"/>
    <x v="1"/>
    <x v="1"/>
    <x v="1"/>
    <s v="5 Sep 1976"/>
    <x v="1218"/>
    <x v="1"/>
    <s v="tier - 1"/>
    <x v="1"/>
    <x v="18"/>
  </r>
  <r>
    <s v="Id1223"/>
    <s v="  Lisa J."/>
    <x v="859"/>
    <x v="583"/>
    <s v="No"/>
    <x v="0"/>
    <x v="0"/>
    <x v="1"/>
    <x v="1"/>
    <x v="1"/>
    <x v="0"/>
    <s v="16 Dec 1973"/>
    <x v="1219"/>
    <x v="1"/>
    <s v="tier - 3"/>
    <x v="3"/>
    <x v="31"/>
  </r>
  <r>
    <s v="Id1224"/>
    <s v="Doron P"/>
    <x v="860"/>
    <x v="498"/>
    <s v="No"/>
    <x v="0"/>
    <x v="0"/>
    <x v="0"/>
    <x v="1"/>
    <x v="0"/>
    <x v="0"/>
    <s v="8 Dec 1971"/>
    <x v="1220"/>
    <x v="2"/>
    <s v="tier - 1"/>
    <x v="1"/>
    <x v="15"/>
  </r>
  <r>
    <s v="Id1225"/>
    <s v="Katharina"/>
    <x v="861"/>
    <x v="16"/>
    <s v="yes"/>
    <x v="0"/>
    <x v="0"/>
    <x v="1"/>
    <x v="1"/>
    <x v="1"/>
    <x v="0"/>
    <s v="12 Oct 1970"/>
    <x v="1221"/>
    <x v="1"/>
    <s v="tier - 2"/>
    <x v="1"/>
    <x v="2"/>
  </r>
  <r>
    <s v="Id1226"/>
    <s v="Carl"/>
    <x v="851"/>
    <x v="259"/>
    <s v="No"/>
    <x v="0"/>
    <x v="0"/>
    <x v="0"/>
    <x v="1"/>
    <x v="0"/>
    <x v="1"/>
    <s v="9 Aug 1990"/>
    <x v="1222"/>
    <x v="1"/>
    <s v="tier - 2"/>
    <x v="14"/>
    <x v="43"/>
  </r>
  <r>
    <s v="Id1227"/>
    <s v="Kelsey J."/>
    <x v="256"/>
    <x v="268"/>
    <s v="No"/>
    <x v="0"/>
    <x v="0"/>
    <x v="0"/>
    <x v="1"/>
    <x v="1"/>
    <x v="1"/>
    <s v="12 Dec 1982"/>
    <x v="1223"/>
    <x v="1"/>
    <s v="tier - 1"/>
    <x v="1"/>
    <x v="38"/>
  </r>
  <r>
    <s v="Id1228"/>
    <s v="Stephen A."/>
    <x v="862"/>
    <x v="234"/>
    <s v="yes"/>
    <x v="0"/>
    <x v="0"/>
    <x v="1"/>
    <x v="1"/>
    <x v="0"/>
    <x v="0"/>
    <s v="1 Oct 1970"/>
    <x v="1224"/>
    <x v="2"/>
    <s v="tier - 2"/>
    <x v="3"/>
    <x v="2"/>
  </r>
  <r>
    <s v="Id1229"/>
    <s v="Dan"/>
    <x v="97"/>
    <x v="275"/>
    <s v="yes"/>
    <x v="0"/>
    <x v="0"/>
    <x v="1"/>
    <x v="1"/>
    <x v="0"/>
    <x v="0"/>
    <s v="8 Aug 1970"/>
    <x v="1225"/>
    <x v="2"/>
    <s v="tier - 3"/>
    <x v="0"/>
    <x v="2"/>
  </r>
  <r>
    <s v="Id1230"/>
    <s v="Katie C"/>
    <x v="460"/>
    <x v="515"/>
    <s v="No"/>
    <x v="0"/>
    <x v="0"/>
    <x v="0"/>
    <x v="1"/>
    <x v="1"/>
    <x v="2"/>
    <s v="24 Dec 1977"/>
    <x v="1226"/>
    <x v="1"/>
    <s v="tier - 1"/>
    <x v="3"/>
    <x v="1"/>
  </r>
  <r>
    <s v="Id1231"/>
    <s v="Melissa K"/>
    <x v="863"/>
    <x v="584"/>
    <s v="No"/>
    <x v="0"/>
    <x v="0"/>
    <x v="0"/>
    <x v="1"/>
    <x v="1"/>
    <x v="0"/>
    <s v="22 Nov 1965"/>
    <x v="1227"/>
    <x v="2"/>
    <s v="tier - 1"/>
    <x v="3"/>
    <x v="11"/>
  </r>
  <r>
    <s v="Id1232"/>
    <s v="  Kara H"/>
    <x v="524"/>
    <x v="435"/>
    <s v="No"/>
    <x v="0"/>
    <x v="0"/>
    <x v="0"/>
    <x v="1"/>
    <x v="1"/>
    <x v="2"/>
    <s v="26 Nov 1977"/>
    <x v="1228"/>
    <x v="1"/>
    <s v="tier - 2"/>
    <x v="2"/>
    <x v="1"/>
  </r>
  <r>
    <s v="Id1233"/>
    <s v="Juan Carlos"/>
    <x v="864"/>
    <x v="81"/>
    <s v="No"/>
    <x v="0"/>
    <x v="0"/>
    <x v="1"/>
    <x v="1"/>
    <x v="0"/>
    <x v="2"/>
    <s v="2 Dec 1972"/>
    <x v="1229"/>
    <x v="2"/>
    <s v="tier - 2"/>
    <x v="0"/>
    <x v="30"/>
  </r>
  <r>
    <s v="Id1234"/>
    <s v="John III"/>
    <x v="103"/>
    <x v="363"/>
    <s v="No"/>
    <x v="0"/>
    <x v="0"/>
    <x v="1"/>
    <x v="1"/>
    <x v="0"/>
    <x v="2"/>
    <s v="7 Dec 1972"/>
    <x v="1230"/>
    <x v="1"/>
    <s v="tier - 2"/>
    <x v="0"/>
    <x v="30"/>
  </r>
  <r>
    <s v="Id1235"/>
    <s v="Sarah M"/>
    <x v="142"/>
    <x v="585"/>
    <s v="No"/>
    <x v="0"/>
    <x v="1"/>
    <x v="3"/>
    <x v="1"/>
    <x v="0"/>
    <x v="2"/>
    <s v="27 Dec 1993"/>
    <x v="1231"/>
    <x v="1"/>
    <s v="tier - 3"/>
    <x v="12"/>
    <x v="22"/>
  </r>
  <r>
    <s v="Id1236"/>
    <s v="Kristin C"/>
    <x v="865"/>
    <x v="538"/>
    <s v="No"/>
    <x v="0"/>
    <x v="1"/>
    <x v="3"/>
    <x v="1"/>
    <x v="1"/>
    <x v="2"/>
    <s v="29 Dec 1979"/>
    <x v="1232"/>
    <x v="1"/>
    <s v="tier - 1"/>
    <x v="15"/>
    <x v="20"/>
  </r>
  <r>
    <s v="Id1237"/>
    <s v="Casey M."/>
    <x v="386"/>
    <x v="586"/>
    <s v="No"/>
    <x v="0"/>
    <x v="0"/>
    <x v="1"/>
    <x v="1"/>
    <x v="1"/>
    <x v="0"/>
    <s v="20 Oct 1973"/>
    <x v="1233"/>
    <x v="1"/>
    <s v="tier - 1"/>
    <x v="1"/>
    <x v="31"/>
  </r>
  <r>
    <s v="Id1238"/>
    <s v="Samuel"/>
    <x v="866"/>
    <x v="284"/>
    <s v="No"/>
    <x v="0"/>
    <x v="0"/>
    <x v="0"/>
    <x v="1"/>
    <x v="0"/>
    <x v="0"/>
    <s v="17 Jul 1974"/>
    <x v="1234"/>
    <x v="1"/>
    <s v="tier - 2"/>
    <x v="0"/>
    <x v="21"/>
  </r>
  <r>
    <s v="Id1239"/>
    <s v="Braulio"/>
    <x v="117"/>
    <x v="499"/>
    <s v="No"/>
    <x v="0"/>
    <x v="0"/>
    <x v="0"/>
    <x v="1"/>
    <x v="0"/>
    <x v="0"/>
    <s v="30 Sep 1974"/>
    <x v="1235"/>
    <x v="2"/>
    <s v="tier - 2"/>
    <x v="3"/>
    <x v="21"/>
  </r>
  <r>
    <s v="Id1240"/>
    <s v="Anne-Marie"/>
    <x v="388"/>
    <x v="69"/>
    <s v="yes"/>
    <x v="0"/>
    <x v="1"/>
    <x v="3"/>
    <x v="1"/>
    <x v="1"/>
    <x v="2"/>
    <s v="3 Jul 1983"/>
    <x v="1236"/>
    <x v="1"/>
    <s v="tier - 3"/>
    <x v="1"/>
    <x v="34"/>
  </r>
  <r>
    <s v="Id1241"/>
    <s v="Samuel K."/>
    <x v="588"/>
    <x v="509"/>
    <s v="No"/>
    <x v="0"/>
    <x v="0"/>
    <x v="0"/>
    <x v="1"/>
    <x v="0"/>
    <x v="0"/>
    <s v="27 Aug 1974"/>
    <x v="1237"/>
    <x v="2"/>
    <s v="tier - 2"/>
    <x v="4"/>
    <x v="21"/>
  </r>
  <r>
    <s v="Id1242"/>
    <s v="Yuki"/>
    <x v="867"/>
    <x v="144"/>
    <s v="No"/>
    <x v="0"/>
    <x v="0"/>
    <x v="3"/>
    <x v="1"/>
    <x v="0"/>
    <x v="2"/>
    <s v="28 Sep 1992"/>
    <x v="1238"/>
    <x v="1"/>
    <s v="tier - 3"/>
    <x v="12"/>
    <x v="35"/>
  </r>
  <r>
    <s v="Id1243"/>
    <s v="Rafer"/>
    <x v="30"/>
    <x v="147"/>
    <s v="yes"/>
    <x v="0"/>
    <x v="0"/>
    <x v="0"/>
    <x v="1"/>
    <x v="0"/>
    <x v="1"/>
    <s v="8 Dec 1976"/>
    <x v="1239"/>
    <x v="2"/>
    <s v="tier - 2"/>
    <x v="0"/>
    <x v="18"/>
  </r>
  <r>
    <s v="Id1244"/>
    <s v="Claire"/>
    <x v="380"/>
    <x v="120"/>
    <s v="No"/>
    <x v="0"/>
    <x v="0"/>
    <x v="1"/>
    <x v="1"/>
    <x v="1"/>
    <x v="2"/>
    <s v="14 Jun 1972"/>
    <x v="1240"/>
    <x v="1"/>
    <s v="tier - 1"/>
    <x v="3"/>
    <x v="30"/>
  </r>
  <r>
    <s v="Id1245"/>
    <s v="Erynn J."/>
    <x v="868"/>
    <x v="12"/>
    <s v="yes"/>
    <x v="0"/>
    <x v="0"/>
    <x v="3"/>
    <x v="1"/>
    <x v="1"/>
    <x v="0"/>
    <s v="17 Jul 1975"/>
    <x v="1241"/>
    <x v="1"/>
    <s v="tier - 2"/>
    <x v="1"/>
    <x v="29"/>
  </r>
  <r>
    <s v="Id1246"/>
    <s v="Mahesh"/>
    <x v="869"/>
    <x v="499"/>
    <s v="yes"/>
    <x v="0"/>
    <x v="0"/>
    <x v="0"/>
    <x v="1"/>
    <x v="1"/>
    <x v="0"/>
    <s v="4 Sep 1967"/>
    <x v="1242"/>
    <x v="2"/>
    <s v="tier - 2"/>
    <x v="0"/>
    <x v="24"/>
  </r>
  <r>
    <s v="Id1247"/>
    <s v="Stanley"/>
    <x v="870"/>
    <x v="587"/>
    <s v="yes"/>
    <x v="0"/>
    <x v="1"/>
    <x v="3"/>
    <x v="1"/>
    <x v="0"/>
    <x v="2"/>
    <s v="17 Nov 1997"/>
    <x v="1243"/>
    <x v="1"/>
    <s v="tier - 2"/>
    <x v="1"/>
    <x v="32"/>
  </r>
  <r>
    <s v="Id1248"/>
    <s v="Gregory"/>
    <x v="507"/>
    <x v="548"/>
    <s v="No"/>
    <x v="0"/>
    <x v="0"/>
    <x v="0"/>
    <x v="1"/>
    <x v="1"/>
    <x v="0"/>
    <s v="28 Dec 1978"/>
    <x v="1244"/>
    <x v="1"/>
    <s v="tier - 3"/>
    <x v="6"/>
    <x v="9"/>
  </r>
  <r>
    <s v="Id1249"/>
    <s v="Eric"/>
    <x v="871"/>
    <x v="588"/>
    <s v="No"/>
    <x v="0"/>
    <x v="0"/>
    <x v="1"/>
    <x v="1"/>
    <x v="1"/>
    <x v="0"/>
    <s v="24 Sep 1973"/>
    <x v="1245"/>
    <x v="1"/>
    <s v="tier - 3"/>
    <x v="1"/>
    <x v="31"/>
  </r>
  <r>
    <s v="Id1250"/>
    <s v="Rachel M"/>
    <x v="456"/>
    <x v="350"/>
    <s v="No"/>
    <x v="0"/>
    <x v="0"/>
    <x v="0"/>
    <x v="1"/>
    <x v="0"/>
    <x v="0"/>
    <s v="22 Jun 1974"/>
    <x v="1246"/>
    <x v="1"/>
    <s v="tier - 3"/>
    <x v="0"/>
    <x v="21"/>
  </r>
  <r>
    <s v="Id1251"/>
    <s v="Kamp,   Fritz"/>
    <x v="723"/>
    <x v="105"/>
    <s v="No"/>
    <x v="0"/>
    <x v="0"/>
    <x v="1"/>
    <x v="1"/>
    <x v="0"/>
    <x v="1"/>
    <s v="29 Nov 1972"/>
    <x v="1247"/>
    <x v="2"/>
    <s v="tier - 2"/>
    <x v="1"/>
    <x v="30"/>
  </r>
  <r>
    <s v="Id1252"/>
    <s v="Brad"/>
    <x v="421"/>
    <x v="337"/>
    <s v="No"/>
    <x v="0"/>
    <x v="0"/>
    <x v="1"/>
    <x v="1"/>
    <x v="1"/>
    <x v="2"/>
    <s v="21 Nov 1972"/>
    <x v="1248"/>
    <x v="2"/>
    <s v="tier - 1"/>
    <x v="1"/>
    <x v="30"/>
  </r>
  <r>
    <s v="Id1253"/>
    <s v="Claire M"/>
    <x v="117"/>
    <x v="178"/>
    <s v="yes"/>
    <x v="0"/>
    <x v="0"/>
    <x v="0"/>
    <x v="1"/>
    <x v="0"/>
    <x v="1"/>
    <s v="7 Jul 1976"/>
    <x v="1249"/>
    <x v="1"/>
    <s v="tier - 3"/>
    <x v="3"/>
    <x v="18"/>
  </r>
  <r>
    <s v="Id1254"/>
    <s v="Jennifer"/>
    <x v="872"/>
    <x v="425"/>
    <s v="yes"/>
    <x v="0"/>
    <x v="0"/>
    <x v="3"/>
    <x v="1"/>
    <x v="0"/>
    <x v="1"/>
    <s v="28 Aug 1988"/>
    <x v="1250"/>
    <x v="1"/>
    <s v="tier - 1"/>
    <x v="15"/>
    <x v="25"/>
  </r>
  <r>
    <s v="Id1255"/>
    <s v="Maria S."/>
    <x v="764"/>
    <x v="589"/>
    <s v="yes"/>
    <x v="0"/>
    <x v="0"/>
    <x v="0"/>
    <x v="1"/>
    <x v="0"/>
    <x v="1"/>
    <s v="22 Oct 1976"/>
    <x v="1251"/>
    <x v="1"/>
    <s v="tier - 3"/>
    <x v="2"/>
    <x v="18"/>
  </r>
  <r>
    <s v="Id1256"/>
    <s v="Katherine E"/>
    <x v="692"/>
    <x v="300"/>
    <s v="yes"/>
    <x v="0"/>
    <x v="0"/>
    <x v="0"/>
    <x v="1"/>
    <x v="1"/>
    <x v="1"/>
    <s v="22 Jun 1976"/>
    <x v="1252"/>
    <x v="1"/>
    <s v="tier - 1"/>
    <x v="3"/>
    <x v="18"/>
  </r>
  <r>
    <s v="Id1257"/>
    <s v="Michael"/>
    <x v="873"/>
    <x v="46"/>
    <s v="yes"/>
    <x v="0"/>
    <x v="0"/>
    <x v="0"/>
    <x v="1"/>
    <x v="0"/>
    <x v="2"/>
    <s v="14 Nov 2001"/>
    <x v="1253"/>
    <x v="1"/>
    <s v="tier - 3"/>
    <x v="8"/>
    <x v="47"/>
  </r>
  <r>
    <s v="Id1258"/>
    <s v="Roxanne"/>
    <x v="874"/>
    <x v="364"/>
    <s v="No"/>
    <x v="0"/>
    <x v="0"/>
    <x v="0"/>
    <x v="1"/>
    <x v="1"/>
    <x v="1"/>
    <s v="1 Aug 1965"/>
    <x v="1254"/>
    <x v="2"/>
    <s v="tier - 2"/>
    <x v="0"/>
    <x v="11"/>
  </r>
  <r>
    <s v="Id1259"/>
    <s v="Israel"/>
    <x v="875"/>
    <x v="356"/>
    <s v="No"/>
    <x v="0"/>
    <x v="0"/>
    <x v="0"/>
    <x v="1"/>
    <x v="0"/>
    <x v="0"/>
    <s v="29 Jun 1971"/>
    <x v="1255"/>
    <x v="1"/>
    <s v="tier - 1"/>
    <x v="3"/>
    <x v="15"/>
  </r>
  <r>
    <s v="Id1260"/>
    <s v="Samalya"/>
    <x v="876"/>
    <x v="499"/>
    <s v="No"/>
    <x v="0"/>
    <x v="0"/>
    <x v="0"/>
    <x v="1"/>
    <x v="1"/>
    <x v="0"/>
    <s v="4 Aug 1971"/>
    <x v="1256"/>
    <x v="1"/>
    <s v="tier - 3"/>
    <x v="3"/>
    <x v="15"/>
  </r>
  <r>
    <s v="Id1261"/>
    <s v="Peter"/>
    <x v="67"/>
    <x v="116"/>
    <s v="No"/>
    <x v="0"/>
    <x v="0"/>
    <x v="0"/>
    <x v="1"/>
    <x v="0"/>
    <x v="0"/>
    <s v="28 Sep 1974"/>
    <x v="1257"/>
    <x v="1"/>
    <s v="tier - 3"/>
    <x v="1"/>
    <x v="21"/>
  </r>
  <r>
    <s v="Id1262"/>
    <s v="Alicia"/>
    <x v="305"/>
    <x v="117"/>
    <s v="yes"/>
    <x v="0"/>
    <x v="1"/>
    <x v="3"/>
    <x v="1"/>
    <x v="1"/>
    <x v="2"/>
    <s v="18 Sep 1969"/>
    <x v="1258"/>
    <x v="1"/>
    <s v="tier - 1"/>
    <x v="0"/>
    <x v="17"/>
  </r>
  <r>
    <s v="Id1263"/>
    <s v="Sarah K."/>
    <x v="441"/>
    <x v="268"/>
    <s v="No"/>
    <x v="0"/>
    <x v="0"/>
    <x v="0"/>
    <x v="1"/>
    <x v="0"/>
    <x v="1"/>
    <s v="15 Aug 1999"/>
    <x v="1259"/>
    <x v="1"/>
    <s v="tier - 3"/>
    <x v="3"/>
    <x v="36"/>
  </r>
  <r>
    <s v="Id1264"/>
    <s v="Guomin"/>
    <x v="877"/>
    <x v="178"/>
    <s v="yes"/>
    <x v="0"/>
    <x v="0"/>
    <x v="0"/>
    <x v="1"/>
    <x v="0"/>
    <x v="1"/>
    <s v="27 Jun 1976"/>
    <x v="1260"/>
    <x v="1"/>
    <s v="tier - 3"/>
    <x v="1"/>
    <x v="18"/>
  </r>
  <r>
    <s v="Id1265"/>
    <s v="  Javier"/>
    <x v="625"/>
    <x v="302"/>
    <s v="No"/>
    <x v="0"/>
    <x v="0"/>
    <x v="1"/>
    <x v="1"/>
    <x v="1"/>
    <x v="0"/>
    <s v="27 Jun 1973"/>
    <x v="1261"/>
    <x v="2"/>
    <s v="tier - 3"/>
    <x v="3"/>
    <x v="31"/>
  </r>
  <r>
    <s v="Id1266"/>
    <s v="Matt"/>
    <x v="724"/>
    <x v="155"/>
    <s v="No"/>
    <x v="0"/>
    <x v="0"/>
    <x v="0"/>
    <x v="1"/>
    <x v="1"/>
    <x v="1"/>
    <s v="29 Oct 1980"/>
    <x v="1262"/>
    <x v="1"/>
    <s v="tier - 3"/>
    <x v="14"/>
    <x v="27"/>
  </r>
  <r>
    <s v="Id1267"/>
    <s v="Thomas S"/>
    <x v="878"/>
    <x v="590"/>
    <s v="No"/>
    <x v="0"/>
    <x v="0"/>
    <x v="1"/>
    <x v="1"/>
    <x v="1"/>
    <x v="0"/>
    <s v="29 Oct 1973"/>
    <x v="1263"/>
    <x v="1"/>
    <s v="tier - 1"/>
    <x v="6"/>
    <x v="31"/>
  </r>
  <r>
    <s v="Id1268"/>
    <s v="Martha Patricia"/>
    <x v="879"/>
    <x v="455"/>
    <s v="No"/>
    <x v="0"/>
    <x v="0"/>
    <x v="0"/>
    <x v="1"/>
    <x v="0"/>
    <x v="0"/>
    <s v="16 Aug 1974"/>
    <x v="1264"/>
    <x v="1"/>
    <s v="tier - 1"/>
    <x v="1"/>
    <x v="21"/>
  </r>
  <r>
    <s v="Id1269"/>
    <s v="Alicia"/>
    <x v="880"/>
    <x v="78"/>
    <s v="yes"/>
    <x v="0"/>
    <x v="1"/>
    <x v="3"/>
    <x v="1"/>
    <x v="1"/>
    <x v="2"/>
    <s v="23 Aug 1969"/>
    <x v="1265"/>
    <x v="1"/>
    <s v="tier - 3"/>
    <x v="0"/>
    <x v="17"/>
  </r>
  <r>
    <s v="Id1270"/>
    <s v="Jennifer V."/>
    <x v="881"/>
    <x v="591"/>
    <s v="No"/>
    <x v="0"/>
    <x v="0"/>
    <x v="0"/>
    <x v="1"/>
    <x v="1"/>
    <x v="0"/>
    <s v="19 Oct 1965"/>
    <x v="1266"/>
    <x v="2"/>
    <s v="tier - 2"/>
    <x v="1"/>
    <x v="11"/>
  </r>
  <r>
    <s v="Id1271"/>
    <s v="Michael W."/>
    <x v="882"/>
    <x v="367"/>
    <s v="yes"/>
    <x v="0"/>
    <x v="0"/>
    <x v="3"/>
    <x v="1"/>
    <x v="1"/>
    <x v="0"/>
    <s v="16 Aug 1975"/>
    <x v="1267"/>
    <x v="1"/>
    <s v="tier - 2"/>
    <x v="6"/>
    <x v="29"/>
  </r>
  <r>
    <s v="Id1272"/>
    <s v="Eddie C"/>
    <x v="419"/>
    <x v="100"/>
    <s v="No"/>
    <x v="0"/>
    <x v="0"/>
    <x v="0"/>
    <x v="1"/>
    <x v="1"/>
    <x v="1"/>
    <s v="23 Sep 1977"/>
    <x v="1268"/>
    <x v="1"/>
    <s v="tier - 3"/>
    <x v="3"/>
    <x v="1"/>
  </r>
  <r>
    <s v="Id1273"/>
    <s v="Maxime M"/>
    <x v="352"/>
    <x v="10"/>
    <s v="No"/>
    <x v="0"/>
    <x v="1"/>
    <x v="3"/>
    <x v="1"/>
    <x v="1"/>
    <x v="1"/>
    <s v="22 Jul 1979"/>
    <x v="1269"/>
    <x v="0"/>
    <s v="tier - 2"/>
    <x v="7"/>
    <x v="20"/>
  </r>
  <r>
    <s v="Id1274"/>
    <s v="Mark D"/>
    <x v="883"/>
    <x v="243"/>
    <s v="No"/>
    <x v="0"/>
    <x v="0"/>
    <x v="0"/>
    <x v="1"/>
    <x v="1"/>
    <x v="2"/>
    <s v="30 Oct 1977"/>
    <x v="1270"/>
    <x v="1"/>
    <s v="tier - 2"/>
    <x v="0"/>
    <x v="1"/>
  </r>
  <r>
    <s v="Id1275"/>
    <s v="Adam"/>
    <x v="636"/>
    <x v="184"/>
    <s v="No"/>
    <x v="0"/>
    <x v="0"/>
    <x v="0"/>
    <x v="1"/>
    <x v="1"/>
    <x v="1"/>
    <s v="30 Nov 1977"/>
    <x v="1271"/>
    <x v="2"/>
    <s v="tier - 2"/>
    <x v="4"/>
    <x v="1"/>
  </r>
  <r>
    <s v="Id1276"/>
    <s v="Justin M"/>
    <x v="288"/>
    <x v="412"/>
    <s v="No"/>
    <x v="0"/>
    <x v="0"/>
    <x v="0"/>
    <x v="1"/>
    <x v="1"/>
    <x v="1"/>
    <s v="19 Sep 1977"/>
    <x v="1272"/>
    <x v="1"/>
    <s v="tier - 1"/>
    <x v="9"/>
    <x v="1"/>
  </r>
  <r>
    <s v="Id1277"/>
    <s v="Svetlana V."/>
    <x v="688"/>
    <x v="592"/>
    <s v="No"/>
    <x v="0"/>
    <x v="0"/>
    <x v="1"/>
    <x v="1"/>
    <x v="1"/>
    <x v="0"/>
    <s v="8 Jul 1973"/>
    <x v="1273"/>
    <x v="1"/>
    <s v="tier - 1"/>
    <x v="0"/>
    <x v="31"/>
  </r>
  <r>
    <s v="Id1278"/>
    <s v="Jana L"/>
    <x v="884"/>
    <x v="155"/>
    <s v="yes"/>
    <x v="0"/>
    <x v="1"/>
    <x v="3"/>
    <x v="1"/>
    <x v="0"/>
    <x v="1"/>
    <s v="8 Jul 1983"/>
    <x v="1274"/>
    <x v="1"/>
    <s v="tier - 3"/>
    <x v="0"/>
    <x v="34"/>
  </r>
  <r>
    <s v="Id1279"/>
    <s v="Laura"/>
    <x v="885"/>
    <x v="372"/>
    <s v="yes"/>
    <x v="0"/>
    <x v="1"/>
    <x v="3"/>
    <x v="1"/>
    <x v="1"/>
    <x v="2"/>
    <s v="16 Dec 1983"/>
    <x v="1275"/>
    <x v="1"/>
    <s v="tier - 1"/>
    <x v="0"/>
    <x v="34"/>
  </r>
  <r>
    <s v="Id1280"/>
    <s v="Torrey C III"/>
    <x v="886"/>
    <x v="69"/>
    <s v="No"/>
    <x v="0"/>
    <x v="0"/>
    <x v="3"/>
    <x v="1"/>
    <x v="0"/>
    <x v="2"/>
    <s v="7 Nov 1987"/>
    <x v="1276"/>
    <x v="1"/>
    <s v="tier - 2"/>
    <x v="14"/>
    <x v="39"/>
  </r>
  <r>
    <s v="Id1281"/>
    <s v="Paul"/>
    <x v="865"/>
    <x v="315"/>
    <s v="No"/>
    <x v="0"/>
    <x v="0"/>
    <x v="0"/>
    <x v="1"/>
    <x v="1"/>
    <x v="2"/>
    <s v="19 Dec 1982"/>
    <x v="1277"/>
    <x v="1"/>
    <s v="tier - 2"/>
    <x v="14"/>
    <x v="38"/>
  </r>
  <r>
    <s v="Id1282"/>
    <s v="Jennifer D."/>
    <x v="887"/>
    <x v="593"/>
    <s v="yes"/>
    <x v="0"/>
    <x v="0"/>
    <x v="3"/>
    <x v="1"/>
    <x v="0"/>
    <x v="0"/>
    <s v="10 Sep 1975"/>
    <x v="1278"/>
    <x v="1"/>
    <s v="tier - 3"/>
    <x v="0"/>
    <x v="29"/>
  </r>
  <r>
    <s v="Id1283"/>
    <s v="Erik"/>
    <x v="888"/>
    <x v="48"/>
    <s v="yes"/>
    <x v="0"/>
    <x v="0"/>
    <x v="3"/>
    <x v="1"/>
    <x v="0"/>
    <x v="2"/>
    <s v="12 Sep 1988"/>
    <x v="1279"/>
    <x v="1"/>
    <s v="tier - 1"/>
    <x v="1"/>
    <x v="25"/>
  </r>
  <r>
    <s v="Id1284"/>
    <s v="Lana J"/>
    <x v="889"/>
    <x v="539"/>
    <s v="yes"/>
    <x v="0"/>
    <x v="0"/>
    <x v="3"/>
    <x v="1"/>
    <x v="0"/>
    <x v="0"/>
    <s v="27 Aug 1975"/>
    <x v="1280"/>
    <x v="1"/>
    <s v="tier - 1"/>
    <x v="3"/>
    <x v="29"/>
  </r>
  <r>
    <s v="Id1285"/>
    <s v="Rebecca E"/>
    <x v="890"/>
    <x v="594"/>
    <s v="yes"/>
    <x v="0"/>
    <x v="0"/>
    <x v="3"/>
    <x v="1"/>
    <x v="0"/>
    <x v="0"/>
    <s v="12 Aug 1975"/>
    <x v="1281"/>
    <x v="1"/>
    <s v="tier - 2"/>
    <x v="3"/>
    <x v="29"/>
  </r>
  <r>
    <s v="Id1286"/>
    <s v="Katie M."/>
    <x v="891"/>
    <x v="126"/>
    <s v="yes"/>
    <x v="0"/>
    <x v="0"/>
    <x v="3"/>
    <x v="1"/>
    <x v="1"/>
    <x v="0"/>
    <s v="24 Dec "/>
    <x v="1282"/>
    <x v="1"/>
    <s v="tier - 1"/>
    <x v="0"/>
    <x v="48"/>
  </r>
  <r>
    <s v="Id1287"/>
    <s v="Elizabeth A."/>
    <x v="892"/>
    <x v="565"/>
    <s v="yes"/>
    <x v="0"/>
    <x v="0"/>
    <x v="3"/>
    <x v="1"/>
    <x v="1"/>
    <x v="0"/>
    <s v="18 Nov 1975"/>
    <x v="1283"/>
    <x v="1"/>
    <s v="tier - 3"/>
    <x v="3"/>
    <x v="29"/>
  </r>
  <r>
    <s v="Id1288"/>
    <s v="Sarah"/>
    <x v="893"/>
    <x v="354"/>
    <s v="yes"/>
    <x v="0"/>
    <x v="0"/>
    <x v="0"/>
    <x v="1"/>
    <x v="0"/>
    <x v="0"/>
    <s v="4 Dec 1981"/>
    <x v="1284"/>
    <x v="1"/>
    <s v="tier - 3"/>
    <x v="2"/>
    <x v="37"/>
  </r>
  <r>
    <s v="Id1289"/>
    <s v="Annie J."/>
    <x v="362"/>
    <x v="162"/>
    <s v="yes"/>
    <x v="0"/>
    <x v="0"/>
    <x v="3"/>
    <x v="1"/>
    <x v="1"/>
    <x v="0"/>
    <s v="14 Jul "/>
    <x v="1285"/>
    <x v="1"/>
    <s v="tier - 3"/>
    <x v="2"/>
    <x v="48"/>
  </r>
  <r>
    <s v="Id1290"/>
    <s v="Annie"/>
    <x v="20"/>
    <x v="152"/>
    <s v="No"/>
    <x v="0"/>
    <x v="0"/>
    <x v="0"/>
    <x v="1"/>
    <x v="0"/>
    <x v="2"/>
    <s v="5 Jul 1977"/>
    <x v="1286"/>
    <x v="1"/>
    <s v="tier - 2"/>
    <x v="0"/>
    <x v="1"/>
  </r>
  <r>
    <s v="Id1291"/>
    <s v="Lindsey"/>
    <x v="169"/>
    <x v="436"/>
    <s v="No"/>
    <x v="0"/>
    <x v="1"/>
    <x v="3"/>
    <x v="1"/>
    <x v="0"/>
    <x v="2"/>
    <s v="7 Aug 1979"/>
    <x v="1287"/>
    <x v="1"/>
    <s v="tier - 2"/>
    <x v="3"/>
    <x v="20"/>
  </r>
  <r>
    <s v="Id1292"/>
    <s v="Laura"/>
    <x v="107"/>
    <x v="264"/>
    <s v="No"/>
    <x v="0"/>
    <x v="0"/>
    <x v="0"/>
    <x v="1"/>
    <x v="0"/>
    <x v="2"/>
    <s v="8 Dec 1977"/>
    <x v="1288"/>
    <x v="1"/>
    <s v="tier - 3"/>
    <x v="3"/>
    <x v="1"/>
  </r>
  <r>
    <s v="Id1293"/>
    <s v="Amy T"/>
    <x v="747"/>
    <x v="140"/>
    <s v="No"/>
    <x v="0"/>
    <x v="0"/>
    <x v="0"/>
    <x v="1"/>
    <x v="1"/>
    <x v="2"/>
    <s v="7 Jun 1977"/>
    <x v="1289"/>
    <x v="1"/>
    <s v="tier - 1"/>
    <x v="0"/>
    <x v="18"/>
  </r>
  <r>
    <s v="Id1294"/>
    <s v="Katarina D"/>
    <x v="383"/>
    <x v="125"/>
    <s v="No"/>
    <x v="0"/>
    <x v="0"/>
    <x v="0"/>
    <x v="1"/>
    <x v="1"/>
    <x v="2"/>
    <s v="17 Dec 1977"/>
    <x v="1290"/>
    <x v="1"/>
    <s v="tier - 2"/>
    <x v="0"/>
    <x v="1"/>
  </r>
  <r>
    <s v="Id1295"/>
    <s v="B.j."/>
    <x v="894"/>
    <x v="272"/>
    <s v="No"/>
    <x v="0"/>
    <x v="1"/>
    <x v="3"/>
    <x v="1"/>
    <x v="0"/>
    <x v="1"/>
    <s v="17 Nov 1993"/>
    <x v="1291"/>
    <x v="1"/>
    <s v="tier - 1"/>
    <x v="1"/>
    <x v="22"/>
  </r>
  <r>
    <s v="Id1296"/>
    <s v="Alison"/>
    <x v="895"/>
    <x v="216"/>
    <s v="No"/>
    <x v="0"/>
    <x v="0"/>
    <x v="3"/>
    <x v="1"/>
    <x v="0"/>
    <x v="1"/>
    <s v="28 Sep 1992"/>
    <x v="1292"/>
    <x v="1"/>
    <s v="tier - 2"/>
    <x v="1"/>
    <x v="35"/>
  </r>
  <r>
    <s v="Id1297"/>
    <s v="Neil K."/>
    <x v="896"/>
    <x v="473"/>
    <s v="No"/>
    <x v="0"/>
    <x v="0"/>
    <x v="1"/>
    <x v="1"/>
    <x v="0"/>
    <x v="2"/>
    <s v="13 Dec 1972"/>
    <x v="1293"/>
    <x v="1"/>
    <s v="tier - 3"/>
    <x v="3"/>
    <x v="30"/>
  </r>
  <r>
    <s v="Id1298"/>
    <s v="Anne Hunter"/>
    <x v="897"/>
    <x v="450"/>
    <s v="No"/>
    <x v="0"/>
    <x v="0"/>
    <x v="3"/>
    <x v="1"/>
    <x v="1"/>
    <x v="2"/>
    <s v="26 Jun 1984"/>
    <x v="1294"/>
    <x v="1"/>
    <s v="tier - 2"/>
    <x v="15"/>
    <x v="33"/>
  </r>
  <r>
    <s v="Id1299"/>
    <s v="Sandra"/>
    <x v="898"/>
    <x v="107"/>
    <s v="yes"/>
    <x v="0"/>
    <x v="0"/>
    <x v="1"/>
    <x v="1"/>
    <x v="1"/>
    <x v="2"/>
    <s v="13 Jun 1966"/>
    <x v="1295"/>
    <x v="2"/>
    <s v="tier - 1"/>
    <x v="0"/>
    <x v="26"/>
  </r>
  <r>
    <s v="Id1300"/>
    <s v="Robert"/>
    <x v="401"/>
    <x v="109"/>
    <s v="No"/>
    <x v="0"/>
    <x v="0"/>
    <x v="1"/>
    <x v="1"/>
    <x v="1"/>
    <x v="1"/>
    <s v="4 Sep 1972"/>
    <x v="1296"/>
    <x v="2"/>
    <s v="tier - 1"/>
    <x v="3"/>
    <x v="30"/>
  </r>
  <r>
    <s v="Id1301"/>
    <s v="Rodney"/>
    <x v="367"/>
    <x v="326"/>
    <s v="No"/>
    <x v="0"/>
    <x v="0"/>
    <x v="1"/>
    <x v="1"/>
    <x v="1"/>
    <x v="2"/>
    <s v="23 Sep 1972"/>
    <x v="1297"/>
    <x v="1"/>
    <s v="tier - 3"/>
    <x v="0"/>
    <x v="30"/>
  </r>
  <r>
    <s v="Id1302"/>
    <s v="Carl R"/>
    <x v="899"/>
    <x v="131"/>
    <s v="yes"/>
    <x v="0"/>
    <x v="1"/>
    <x v="3"/>
    <x v="1"/>
    <x v="1"/>
    <x v="0"/>
    <s v="17 Sep 1963"/>
    <x v="1298"/>
    <x v="2"/>
    <s v="tier - 2"/>
    <x v="0"/>
    <x v="8"/>
  </r>
  <r>
    <s v="Id1303"/>
    <s v="Maximilian"/>
    <x v="900"/>
    <x v="534"/>
    <s v="yes"/>
    <x v="0"/>
    <x v="0"/>
    <x v="3"/>
    <x v="1"/>
    <x v="1"/>
    <x v="0"/>
    <s v="20 Sep 1975"/>
    <x v="1299"/>
    <x v="2"/>
    <s v="tier - 2"/>
    <x v="1"/>
    <x v="29"/>
  </r>
  <r>
    <s v="Id1304"/>
    <s v="Erik"/>
    <x v="88"/>
    <x v="412"/>
    <s v="No"/>
    <x v="0"/>
    <x v="0"/>
    <x v="0"/>
    <x v="1"/>
    <x v="0"/>
    <x v="1"/>
    <s v="9 Sep 1977"/>
    <x v="1300"/>
    <x v="2"/>
    <s v="tier - 1"/>
    <x v="1"/>
    <x v="1"/>
  </r>
  <r>
    <s v="Id1305"/>
    <s v="Christopher"/>
    <x v="402"/>
    <x v="300"/>
    <s v="No"/>
    <x v="0"/>
    <x v="1"/>
    <x v="3"/>
    <x v="1"/>
    <x v="0"/>
    <x v="1"/>
    <s v="13 Jun 1979"/>
    <x v="1301"/>
    <x v="1"/>
    <s v="tier - 2"/>
    <x v="1"/>
    <x v="20"/>
  </r>
  <r>
    <s v="Id1306"/>
    <s v="Eirik"/>
    <x v="830"/>
    <x v="571"/>
    <s v="No"/>
    <x v="0"/>
    <x v="0"/>
    <x v="0"/>
    <x v="1"/>
    <x v="1"/>
    <x v="0"/>
    <s v="6 Sep 1971"/>
    <x v="1302"/>
    <x v="1"/>
    <s v="tier - 3"/>
    <x v="0"/>
    <x v="15"/>
  </r>
  <r>
    <s v="Id1307"/>
    <s v="Rik"/>
    <x v="901"/>
    <x v="14"/>
    <s v="No"/>
    <x v="0"/>
    <x v="0"/>
    <x v="0"/>
    <x v="1"/>
    <x v="1"/>
    <x v="0"/>
    <s v="24 Sep 1971"/>
    <x v="1303"/>
    <x v="1"/>
    <s v="tier - 3"/>
    <x v="0"/>
    <x v="15"/>
  </r>
  <r>
    <s v="Id1308"/>
    <s v="Matthew R"/>
    <x v="902"/>
    <x v="42"/>
    <s v="yes"/>
    <x v="0"/>
    <x v="1"/>
    <x v="3"/>
    <x v="1"/>
    <x v="2"/>
    <x v="0"/>
    <s v="27 Sep 1963"/>
    <x v="1304"/>
    <x v="2"/>
    <s v="tier - 3"/>
    <x v="1"/>
    <x v="8"/>
  </r>
  <r>
    <s v="Id1309"/>
    <s v="Daniel G"/>
    <x v="168"/>
    <x v="376"/>
    <s v="yes"/>
    <x v="0"/>
    <x v="0"/>
    <x v="0"/>
    <x v="1"/>
    <x v="0"/>
    <x v="2"/>
    <s v="22 Jun 1976"/>
    <x v="1305"/>
    <x v="1"/>
    <s v="tier - 1"/>
    <x v="0"/>
    <x v="18"/>
  </r>
  <r>
    <s v="Id1310"/>
    <s v="Yannick"/>
    <x v="903"/>
    <x v="70"/>
    <s v="yes"/>
    <x v="0"/>
    <x v="0"/>
    <x v="0"/>
    <x v="1"/>
    <x v="0"/>
    <x v="2"/>
    <s v="3 Jul 1976"/>
    <x v="1306"/>
    <x v="2"/>
    <s v="tier - 1"/>
    <x v="4"/>
    <x v="18"/>
  </r>
  <r>
    <s v="Id1311"/>
    <s v="Sean R"/>
    <x v="687"/>
    <x v="149"/>
    <s v="yes"/>
    <x v="0"/>
    <x v="0"/>
    <x v="0"/>
    <x v="1"/>
    <x v="0"/>
    <x v="1"/>
    <s v="3 Jul 1976"/>
    <x v="1307"/>
    <x v="2"/>
    <s v="tier - 2"/>
    <x v="4"/>
    <x v="18"/>
  </r>
  <r>
    <s v="Id1312"/>
    <s v="Peter"/>
    <x v="408"/>
    <x v="576"/>
    <s v="yes"/>
    <x v="0"/>
    <x v="0"/>
    <x v="0"/>
    <x v="1"/>
    <x v="0"/>
    <x v="2"/>
    <s v="8 Jul 1976"/>
    <x v="1308"/>
    <x v="2"/>
    <s v="tier - 2"/>
    <x v="4"/>
    <x v="18"/>
  </r>
  <r>
    <s v="Id1313"/>
    <s v="Sara A."/>
    <x v="904"/>
    <x v="31"/>
    <s v="No"/>
    <x v="0"/>
    <x v="1"/>
    <x v="3"/>
    <x v="1"/>
    <x v="0"/>
    <x v="2"/>
    <s v="5 Jun 1993"/>
    <x v="1309"/>
    <x v="1"/>
    <s v="tier - 1"/>
    <x v="1"/>
    <x v="35"/>
  </r>
  <r>
    <s v="Id1314"/>
    <s v="Erin C."/>
    <x v="60"/>
    <x v="189"/>
    <s v="No"/>
    <x v="0"/>
    <x v="1"/>
    <x v="3"/>
    <x v="1"/>
    <x v="0"/>
    <x v="2"/>
    <s v="8 Aug 1979"/>
    <x v="1310"/>
    <x v="1"/>
    <s v="tier - 2"/>
    <x v="1"/>
    <x v="20"/>
  </r>
  <r>
    <s v="Id1315"/>
    <s v="Thibaud"/>
    <x v="905"/>
    <x v="595"/>
    <s v="No"/>
    <x v="0"/>
    <x v="0"/>
    <x v="0"/>
    <x v="1"/>
    <x v="1"/>
    <x v="0"/>
    <s v="17 Jun 1978"/>
    <x v="1311"/>
    <x v="2"/>
    <s v="tier - 3"/>
    <x v="4"/>
    <x v="9"/>
  </r>
  <r>
    <s v="Id1316"/>
    <s v="Lisa"/>
    <x v="161"/>
    <x v="596"/>
    <s v="No"/>
    <x v="0"/>
    <x v="0"/>
    <x v="0"/>
    <x v="1"/>
    <x v="0"/>
    <x v="0"/>
    <s v="14 Jun 1974"/>
    <x v="1312"/>
    <x v="1"/>
    <s v="tier - 3"/>
    <x v="0"/>
    <x v="21"/>
  </r>
  <r>
    <s v="Id1317"/>
    <s v="Gretchen K."/>
    <x v="201"/>
    <x v="481"/>
    <s v="No"/>
    <x v="0"/>
    <x v="0"/>
    <x v="0"/>
    <x v="1"/>
    <x v="0"/>
    <x v="0"/>
    <s v="19 Dec 1974"/>
    <x v="1313"/>
    <x v="1"/>
    <s v="tier - 2"/>
    <x v="0"/>
    <x v="21"/>
  </r>
  <r>
    <s v="Id1318"/>
    <s v="Martina"/>
    <x v="692"/>
    <x v="454"/>
    <s v="No"/>
    <x v="0"/>
    <x v="0"/>
    <x v="0"/>
    <x v="1"/>
    <x v="1"/>
    <x v="0"/>
    <s v="3 Sep 1974"/>
    <x v="1314"/>
    <x v="1"/>
    <s v="tier - 2"/>
    <x v="3"/>
    <x v="21"/>
  </r>
  <r>
    <s v="Id1319"/>
    <s v="Dustin J"/>
    <x v="906"/>
    <x v="148"/>
    <s v="yes"/>
    <x v="1"/>
    <x v="0"/>
    <x v="3"/>
    <x v="1"/>
    <x v="0"/>
    <x v="1"/>
    <s v="20 Nov 2000"/>
    <x v="1315"/>
    <x v="1"/>
    <s v="tier - 1"/>
    <x v="8"/>
    <x v="23"/>
  </r>
  <r>
    <s v="Id1320"/>
    <s v="Kelsey"/>
    <x v="907"/>
    <x v="42"/>
    <s v="No"/>
    <x v="0"/>
    <x v="0"/>
    <x v="0"/>
    <x v="1"/>
    <x v="1"/>
    <x v="0"/>
    <s v="17 Aug 1974"/>
    <x v="1316"/>
    <x v="1"/>
    <s v="tier - 1"/>
    <x v="3"/>
    <x v="21"/>
  </r>
  <r>
    <s v="Id1321"/>
    <s v="Daniel V."/>
    <x v="908"/>
    <x v="544"/>
    <s v="yes"/>
    <x v="0"/>
    <x v="0"/>
    <x v="3"/>
    <x v="1"/>
    <x v="1"/>
    <x v="2"/>
    <s v="11 Sep 1964"/>
    <x v="1317"/>
    <x v="2"/>
    <s v="tier - 3"/>
    <x v="0"/>
    <x v="14"/>
  </r>
  <r>
    <s v="Id1322"/>
    <s v="Saeger"/>
    <x v="424"/>
    <x v="80"/>
    <s v="No"/>
    <x v="0"/>
    <x v="0"/>
    <x v="0"/>
    <x v="1"/>
    <x v="1"/>
    <x v="2"/>
    <s v="26 Sep 1982"/>
    <x v="1318"/>
    <x v="1"/>
    <s v="tier - 2"/>
    <x v="2"/>
    <x v="38"/>
  </r>
  <r>
    <s v="Id1323"/>
    <s v="Buzunesh"/>
    <x v="687"/>
    <x v="18"/>
    <s v="yes"/>
    <x v="0"/>
    <x v="0"/>
    <x v="0"/>
    <x v="1"/>
    <x v="0"/>
    <x v="2"/>
    <s v="6 Sep 1976"/>
    <x v="1319"/>
    <x v="1"/>
    <s v="tier - 2"/>
    <x v="0"/>
    <x v="18"/>
  </r>
  <r>
    <s v="Id1324"/>
    <s v="Mirte"/>
    <x v="909"/>
    <x v="507"/>
    <s v="yes"/>
    <x v="0"/>
    <x v="0"/>
    <x v="0"/>
    <x v="1"/>
    <x v="1"/>
    <x v="2"/>
    <s v="11 Jun 1976"/>
    <x v="1320"/>
    <x v="1"/>
    <s v="tier - 2"/>
    <x v="0"/>
    <x v="18"/>
  </r>
  <r>
    <s v="Id1325"/>
    <s v="Megan"/>
    <x v="586"/>
    <x v="334"/>
    <s v="yes"/>
    <x v="0"/>
    <x v="0"/>
    <x v="0"/>
    <x v="1"/>
    <x v="1"/>
    <x v="1"/>
    <s v="3 Sep 1976"/>
    <x v="1321"/>
    <x v="1"/>
    <s v="tier - 3"/>
    <x v="0"/>
    <x v="18"/>
  </r>
  <r>
    <s v="Id1326"/>
    <s v="Kerry A."/>
    <x v="326"/>
    <x v="572"/>
    <s v="No"/>
    <x v="0"/>
    <x v="0"/>
    <x v="0"/>
    <x v="1"/>
    <x v="1"/>
    <x v="0"/>
    <s v="28 Jun 1978"/>
    <x v="1322"/>
    <x v="1"/>
    <s v="tier - 2"/>
    <x v="0"/>
    <x v="9"/>
  </r>
  <r>
    <s v="Id1327"/>
    <s v="Kristin"/>
    <x v="390"/>
    <x v="514"/>
    <s v="No"/>
    <x v="0"/>
    <x v="0"/>
    <x v="0"/>
    <x v="1"/>
    <x v="1"/>
    <x v="0"/>
    <s v="30 Oct 1978"/>
    <x v="1323"/>
    <x v="1"/>
    <s v="tier - 3"/>
    <x v="0"/>
    <x v="9"/>
  </r>
  <r>
    <s v="Id1328"/>
    <s v="Christopher R."/>
    <x v="910"/>
    <x v="597"/>
    <s v="No"/>
    <x v="0"/>
    <x v="0"/>
    <x v="0"/>
    <x v="1"/>
    <x v="2"/>
    <x v="0"/>
    <s v="22 Nov 1962"/>
    <x v="1324"/>
    <x v="2"/>
    <s v="tier - 3"/>
    <x v="0"/>
    <x v="5"/>
  </r>
  <r>
    <s v="Id1329"/>
    <s v="Elizabeth A"/>
    <x v="911"/>
    <x v="180"/>
    <s v="yes"/>
    <x v="0"/>
    <x v="1"/>
    <x v="3"/>
    <x v="1"/>
    <x v="0"/>
    <x v="2"/>
    <s v="27 Oct 1997"/>
    <x v="1325"/>
    <x v="1"/>
    <s v="tier - 1"/>
    <x v="12"/>
    <x v="32"/>
  </r>
  <r>
    <s v="Id1330"/>
    <s v="Andrew"/>
    <x v="912"/>
    <x v="82"/>
    <s v="yes"/>
    <x v="0"/>
    <x v="1"/>
    <x v="3"/>
    <x v="1"/>
    <x v="1"/>
    <x v="2"/>
    <s v="19 Jun 1983"/>
    <x v="1326"/>
    <x v="1"/>
    <s v="tier - 2"/>
    <x v="16"/>
    <x v="34"/>
  </r>
  <r>
    <s v="Id1331"/>
    <s v="Dawn M."/>
    <x v="913"/>
    <x v="598"/>
    <s v="yes"/>
    <x v="0"/>
    <x v="1"/>
    <x v="3"/>
    <x v="1"/>
    <x v="2"/>
    <x v="0"/>
    <s v="23 Nov 1963"/>
    <x v="1327"/>
    <x v="2"/>
    <s v="tier - 1"/>
    <x v="0"/>
    <x v="8"/>
  </r>
  <r>
    <s v="Id1332"/>
    <s v="Jonathan P"/>
    <x v="26"/>
    <x v="276"/>
    <s v="No"/>
    <x v="0"/>
    <x v="0"/>
    <x v="0"/>
    <x v="1"/>
    <x v="0"/>
    <x v="2"/>
    <s v="3 Jun 1982"/>
    <x v="1328"/>
    <x v="2"/>
    <s v="tier - 3"/>
    <x v="1"/>
    <x v="37"/>
  </r>
  <r>
    <s v="Id1333"/>
    <s v="Gina"/>
    <x v="914"/>
    <x v="326"/>
    <s v="No"/>
    <x v="0"/>
    <x v="0"/>
    <x v="0"/>
    <x v="1"/>
    <x v="0"/>
    <x v="2"/>
    <s v="1 Jun 1990"/>
    <x v="1329"/>
    <x v="1"/>
    <s v="tier - 3"/>
    <x v="15"/>
    <x v="4"/>
  </r>
  <r>
    <s v="Id1334"/>
    <s v="Dino"/>
    <x v="172"/>
    <x v="63"/>
    <s v="No"/>
    <x v="0"/>
    <x v="0"/>
    <x v="1"/>
    <x v="1"/>
    <x v="0"/>
    <x v="0"/>
    <s v="19 Sep 1973"/>
    <x v="1330"/>
    <x v="1"/>
    <s v="tier - 2"/>
    <x v="0"/>
    <x v="31"/>
  </r>
  <r>
    <s v="Id1335"/>
    <s v="  Jan"/>
    <x v="28"/>
    <x v="7"/>
    <s v="No"/>
    <x v="0"/>
    <x v="0"/>
    <x v="1"/>
    <x v="1"/>
    <x v="0"/>
    <x v="0"/>
    <s v="19 Aug 1973"/>
    <x v="1331"/>
    <x v="2"/>
    <s v="tier - 1"/>
    <x v="0"/>
    <x v="31"/>
  </r>
  <r>
    <s v="Id1336"/>
    <s v="Jonathan E."/>
    <x v="782"/>
    <x v="306"/>
    <s v="No"/>
    <x v="0"/>
    <x v="0"/>
    <x v="1"/>
    <x v="1"/>
    <x v="0"/>
    <x v="0"/>
    <s v="8 Dec 1973"/>
    <x v="1332"/>
    <x v="2"/>
    <s v="tier - 1"/>
    <x v="3"/>
    <x v="31"/>
  </r>
  <r>
    <s v="Id1337"/>
    <s v="Mark A"/>
    <x v="35"/>
    <x v="16"/>
    <s v="No"/>
    <x v="0"/>
    <x v="0"/>
    <x v="0"/>
    <x v="1"/>
    <x v="0"/>
    <x v="0"/>
    <s v="2 Sep 1978"/>
    <x v="1333"/>
    <x v="2"/>
    <s v="tier - 1"/>
    <x v="1"/>
    <x v="9"/>
  </r>
  <r>
    <s v="Id1338"/>
    <s v="Mary"/>
    <x v="915"/>
    <x v="317"/>
    <s v="No"/>
    <x v="0"/>
    <x v="0"/>
    <x v="1"/>
    <x v="1"/>
    <x v="1"/>
    <x v="0"/>
    <s v="16 Oct 1973"/>
    <x v="1334"/>
    <x v="1"/>
    <s v="tier - 2"/>
    <x v="0"/>
    <x v="31"/>
  </r>
  <r>
    <s v="Id1339"/>
    <s v="Samuel"/>
    <x v="916"/>
    <x v="220"/>
    <s v="yes"/>
    <x v="0"/>
    <x v="0"/>
    <x v="0"/>
    <x v="1"/>
    <x v="1"/>
    <x v="0"/>
    <s v="5 Jun 1967"/>
    <x v="1335"/>
    <x v="2"/>
    <s v="tier - 1"/>
    <x v="1"/>
    <x v="26"/>
  </r>
  <r>
    <s v="Id1340"/>
    <s v="Stan J"/>
    <x v="917"/>
    <x v="271"/>
    <s v="yes"/>
    <x v="0"/>
    <x v="0"/>
    <x v="3"/>
    <x v="1"/>
    <x v="0"/>
    <x v="0"/>
    <s v="30 Dec 1975"/>
    <x v="1336"/>
    <x v="2"/>
    <s v="tier - 3"/>
    <x v="0"/>
    <x v="29"/>
  </r>
  <r>
    <s v="Id1341"/>
    <s v="Jessica L."/>
    <x v="227"/>
    <x v="341"/>
    <s v="No"/>
    <x v="0"/>
    <x v="0"/>
    <x v="0"/>
    <x v="1"/>
    <x v="0"/>
    <x v="1"/>
    <s v="12 Oct 1994"/>
    <x v="1337"/>
    <x v="1"/>
    <s v="tier - 2"/>
    <x v="12"/>
    <x v="6"/>
  </r>
  <r>
    <s v="Id1342"/>
    <s v="Krysta"/>
    <x v="918"/>
    <x v="391"/>
    <s v="yes"/>
    <x v="0"/>
    <x v="0"/>
    <x v="0"/>
    <x v="1"/>
    <x v="0"/>
    <x v="2"/>
    <s v="4 Aug 2001"/>
    <x v="1338"/>
    <x v="1"/>
    <s v="tier - 2"/>
    <x v="1"/>
    <x v="47"/>
  </r>
  <r>
    <s v="Id1343"/>
    <s v="Natascia"/>
    <x v="29"/>
    <x v="435"/>
    <s v="No"/>
    <x v="0"/>
    <x v="1"/>
    <x v="3"/>
    <x v="1"/>
    <x v="0"/>
    <x v="2"/>
    <s v="13 Nov 1993"/>
    <x v="1339"/>
    <x v="1"/>
    <s v="tier - 1"/>
    <x v="12"/>
    <x v="22"/>
  </r>
  <r>
    <s v="Id1344"/>
    <s v="Jenny"/>
    <x v="919"/>
    <x v="441"/>
    <s v="No"/>
    <x v="0"/>
    <x v="0"/>
    <x v="0"/>
    <x v="1"/>
    <x v="1"/>
    <x v="0"/>
    <s v="10 Oct 1965"/>
    <x v="1340"/>
    <x v="2"/>
    <s v="tier - 1"/>
    <x v="3"/>
    <x v="11"/>
  </r>
  <r>
    <s v="Id1345"/>
    <s v="Brian"/>
    <x v="896"/>
    <x v="599"/>
    <s v="yes"/>
    <x v="0"/>
    <x v="0"/>
    <x v="3"/>
    <x v="1"/>
    <x v="0"/>
    <x v="0"/>
    <s v="22 Dec 1975"/>
    <x v="1341"/>
    <x v="2"/>
    <s v="tier - 2"/>
    <x v="3"/>
    <x v="29"/>
  </r>
  <r>
    <s v="Id1346"/>
    <s v="Monica"/>
    <x v="920"/>
    <x v="432"/>
    <s v="No"/>
    <x v="0"/>
    <x v="0"/>
    <x v="0"/>
    <x v="1"/>
    <x v="1"/>
    <x v="0"/>
    <s v="16 Aug 1965"/>
    <x v="1342"/>
    <x v="2"/>
    <s v="tier - 1"/>
    <x v="0"/>
    <x v="11"/>
  </r>
  <r>
    <s v="Id1347"/>
    <s v="Tyler"/>
    <x v="67"/>
    <x v="28"/>
    <s v="yes"/>
    <x v="0"/>
    <x v="0"/>
    <x v="3"/>
    <x v="1"/>
    <x v="0"/>
    <x v="0"/>
    <s v="24 Jun 1975"/>
    <x v="1343"/>
    <x v="2"/>
    <s v="tier - 3"/>
    <x v="3"/>
    <x v="29"/>
  </r>
  <r>
    <s v="Id1348"/>
    <s v="Kelly C"/>
    <x v="921"/>
    <x v="600"/>
    <s v="yes"/>
    <x v="0"/>
    <x v="0"/>
    <x v="1"/>
    <x v="1"/>
    <x v="1"/>
    <x v="0"/>
    <s v="26 Dec 1970"/>
    <x v="1344"/>
    <x v="1"/>
    <s v="tier - 1"/>
    <x v="0"/>
    <x v="2"/>
  </r>
  <r>
    <s v="Id1349"/>
    <s v="Emily"/>
    <x v="411"/>
    <x v="66"/>
    <s v="No"/>
    <x v="0"/>
    <x v="0"/>
    <x v="0"/>
    <x v="1"/>
    <x v="1"/>
    <x v="2"/>
    <s v="28 Dec 1982"/>
    <x v="1345"/>
    <x v="1"/>
    <s v="tier - 3"/>
    <x v="1"/>
    <x v="38"/>
  </r>
  <r>
    <s v="Id1350"/>
    <s v="James V"/>
    <x v="225"/>
    <x v="224"/>
    <s v="yes"/>
    <x v="0"/>
    <x v="0"/>
    <x v="0"/>
    <x v="1"/>
    <x v="1"/>
    <x v="2"/>
    <s v="23 Nov 1985"/>
    <x v="1346"/>
    <x v="1"/>
    <s v="tier - 3"/>
    <x v="1"/>
    <x v="19"/>
  </r>
  <r>
    <s v="Id1351"/>
    <s v="Angie"/>
    <x v="64"/>
    <x v="85"/>
    <s v="No"/>
    <x v="0"/>
    <x v="1"/>
    <x v="3"/>
    <x v="1"/>
    <x v="0"/>
    <x v="1"/>
    <s v="15 Dec 2003"/>
    <x v="1347"/>
    <x v="1"/>
    <s v="tier - 2"/>
    <x v="1"/>
    <x v="40"/>
  </r>
  <r>
    <s v="Id1352"/>
    <s v="Michael J."/>
    <x v="625"/>
    <x v="267"/>
    <s v="No"/>
    <x v="0"/>
    <x v="0"/>
    <x v="0"/>
    <x v="1"/>
    <x v="1"/>
    <x v="2"/>
    <s v="5 Nov 1977"/>
    <x v="1348"/>
    <x v="2"/>
    <s v="tier - 2"/>
    <x v="3"/>
    <x v="1"/>
  </r>
  <r>
    <s v="Id1353"/>
    <s v="Sabina"/>
    <x v="292"/>
    <x v="87"/>
    <s v="yes"/>
    <x v="0"/>
    <x v="0"/>
    <x v="0"/>
    <x v="1"/>
    <x v="1"/>
    <x v="1"/>
    <s v="9 Dec 1976"/>
    <x v="1349"/>
    <x v="1"/>
    <s v="tier - 2"/>
    <x v="1"/>
    <x v="18"/>
  </r>
  <r>
    <s v="Id1354"/>
    <s v="Amy C"/>
    <x v="18"/>
    <x v="601"/>
    <s v="No"/>
    <x v="0"/>
    <x v="0"/>
    <x v="0"/>
    <x v="1"/>
    <x v="0"/>
    <x v="0"/>
    <s v="27 Jul 1978"/>
    <x v="1350"/>
    <x v="1"/>
    <s v="tier - 3"/>
    <x v="1"/>
    <x v="9"/>
  </r>
  <r>
    <s v="Id1355"/>
    <s v="Victoria U"/>
    <x v="713"/>
    <x v="259"/>
    <s v="No"/>
    <x v="0"/>
    <x v="0"/>
    <x v="0"/>
    <x v="1"/>
    <x v="0"/>
    <x v="1"/>
    <s v="21 Nov 1989"/>
    <x v="1351"/>
    <x v="1"/>
    <s v="tier - 1"/>
    <x v="1"/>
    <x v="4"/>
  </r>
  <r>
    <s v="Id1356"/>
    <s v="Amelia B"/>
    <x v="381"/>
    <x v="176"/>
    <s v="No"/>
    <x v="0"/>
    <x v="0"/>
    <x v="0"/>
    <x v="1"/>
    <x v="1"/>
    <x v="2"/>
    <s v="14 Nov 1980"/>
    <x v="1352"/>
    <x v="1"/>
    <s v="tier - 2"/>
    <x v="1"/>
    <x v="27"/>
  </r>
  <r>
    <s v="Id1357"/>
    <s v="Jackie J"/>
    <x v="922"/>
    <x v="18"/>
    <s v="yes"/>
    <x v="0"/>
    <x v="0"/>
    <x v="3"/>
    <x v="1"/>
    <x v="0"/>
    <x v="2"/>
    <s v="2 Sep 1995"/>
    <x v="1353"/>
    <x v="1"/>
    <s v="tier - 3"/>
    <x v="1"/>
    <x v="41"/>
  </r>
  <r>
    <s v="Id1358"/>
    <s v="Justin"/>
    <x v="923"/>
    <x v="602"/>
    <s v="No"/>
    <x v="0"/>
    <x v="0"/>
    <x v="0"/>
    <x v="1"/>
    <x v="2"/>
    <x v="0"/>
    <s v="22 Aug 1962"/>
    <x v="1354"/>
    <x v="2"/>
    <s v="tier - 1"/>
    <x v="0"/>
    <x v="5"/>
  </r>
  <r>
    <s v="Id1359"/>
    <s v="Kerry"/>
    <x v="924"/>
    <x v="106"/>
    <s v="yes"/>
    <x v="0"/>
    <x v="1"/>
    <x v="3"/>
    <x v="1"/>
    <x v="1"/>
    <x v="1"/>
    <s v="24 Aug 1983"/>
    <x v="1355"/>
    <x v="1"/>
    <s v="tier - 3"/>
    <x v="2"/>
    <x v="34"/>
  </r>
  <r>
    <s v="Id1360"/>
    <s v="Cindy G."/>
    <x v="907"/>
    <x v="144"/>
    <s v="yes"/>
    <x v="0"/>
    <x v="1"/>
    <x v="3"/>
    <x v="1"/>
    <x v="1"/>
    <x v="2"/>
    <s v="12 Aug 1983"/>
    <x v="1356"/>
    <x v="1"/>
    <s v="tier - 1"/>
    <x v="2"/>
    <x v="34"/>
  </r>
  <r>
    <s v="Id1361"/>
    <s v="Gennaro"/>
    <x v="925"/>
    <x v="508"/>
    <s v="No"/>
    <x v="0"/>
    <x v="0"/>
    <x v="1"/>
    <x v="1"/>
    <x v="1"/>
    <x v="2"/>
    <s v="17 Nov 1972"/>
    <x v="1357"/>
    <x v="1"/>
    <s v="tier - 2"/>
    <x v="0"/>
    <x v="30"/>
  </r>
  <r>
    <s v="Id1362"/>
    <s v="Terry"/>
    <x v="926"/>
    <x v="96"/>
    <s v="yes"/>
    <x v="0"/>
    <x v="0"/>
    <x v="3"/>
    <x v="1"/>
    <x v="1"/>
    <x v="0"/>
    <s v="21 Aug 1975"/>
    <x v="1358"/>
    <x v="1"/>
    <s v="tier - 2"/>
    <x v="0"/>
    <x v="29"/>
  </r>
  <r>
    <s v="Id1363"/>
    <s v="Patrick J"/>
    <x v="309"/>
    <x v="531"/>
    <s v="yes"/>
    <x v="0"/>
    <x v="0"/>
    <x v="1"/>
    <x v="1"/>
    <x v="1"/>
    <x v="0"/>
    <s v="1 Jun 1970"/>
    <x v="1359"/>
    <x v="1"/>
    <s v="tier - 2"/>
    <x v="0"/>
    <x v="17"/>
  </r>
  <r>
    <s v="Id1364"/>
    <s v="Keara"/>
    <x v="927"/>
    <x v="555"/>
    <s v="yes"/>
    <x v="0"/>
    <x v="0"/>
    <x v="0"/>
    <x v="1"/>
    <x v="0"/>
    <x v="0"/>
    <s v="23 Dec 1981"/>
    <x v="1360"/>
    <x v="1"/>
    <s v="tier - 2"/>
    <x v="3"/>
    <x v="37"/>
  </r>
  <r>
    <s v="Id1365"/>
    <s v="Nicole"/>
    <x v="928"/>
    <x v="21"/>
    <s v="yes"/>
    <x v="0"/>
    <x v="0"/>
    <x v="1"/>
    <x v="1"/>
    <x v="2"/>
    <x v="1"/>
    <s v="21 Jul 1966"/>
    <x v="1361"/>
    <x v="2"/>
    <s v="tier - 3"/>
    <x v="1"/>
    <x v="26"/>
  </r>
  <r>
    <s v="Id1366"/>
    <s v="Katena"/>
    <x v="929"/>
    <x v="427"/>
    <s v="No"/>
    <x v="0"/>
    <x v="0"/>
    <x v="3"/>
    <x v="1"/>
    <x v="1"/>
    <x v="1"/>
    <s v="19 Oct 1987"/>
    <x v="1362"/>
    <x v="1"/>
    <s v="tier - 3"/>
    <x v="15"/>
    <x v="39"/>
  </r>
  <r>
    <s v="Id1367"/>
    <s v="Bean K."/>
    <x v="930"/>
    <x v="86"/>
    <s v="No"/>
    <x v="0"/>
    <x v="0"/>
    <x v="0"/>
    <x v="1"/>
    <x v="0"/>
    <x v="2"/>
    <s v="8 Jul 1977"/>
    <x v="1363"/>
    <x v="1"/>
    <s v="tier - 1"/>
    <x v="2"/>
    <x v="1"/>
  </r>
  <r>
    <s v="Id1368"/>
    <s v="Brian"/>
    <x v="931"/>
    <x v="53"/>
    <s v="No"/>
    <x v="0"/>
    <x v="0"/>
    <x v="0"/>
    <x v="1"/>
    <x v="2"/>
    <x v="0"/>
    <s v="29 Oct 1962"/>
    <x v="1364"/>
    <x v="2"/>
    <s v="tier - 2"/>
    <x v="0"/>
    <x v="5"/>
  </r>
  <r>
    <s v="Id1369"/>
    <s v="Jan-Patrick"/>
    <x v="932"/>
    <x v="128"/>
    <s v="No"/>
    <x v="0"/>
    <x v="0"/>
    <x v="0"/>
    <x v="1"/>
    <x v="0"/>
    <x v="1"/>
    <s v="17 Nov 1994"/>
    <x v="1365"/>
    <x v="1"/>
    <s v="tier - 3"/>
    <x v="1"/>
    <x v="6"/>
  </r>
  <r>
    <s v="Id1370"/>
    <s v="Jesse J"/>
    <x v="933"/>
    <x v="372"/>
    <s v="yes"/>
    <x v="0"/>
    <x v="0"/>
    <x v="0"/>
    <x v="1"/>
    <x v="0"/>
    <x v="2"/>
    <s v="8 Oct 2001"/>
    <x v="1366"/>
    <x v="1"/>
    <s v="tier - 2"/>
    <x v="1"/>
    <x v="47"/>
  </r>
  <r>
    <s v="Id1371"/>
    <s v="Lindsey M"/>
    <x v="934"/>
    <x v="337"/>
    <s v="No"/>
    <x v="0"/>
    <x v="0"/>
    <x v="0"/>
    <x v="1"/>
    <x v="0"/>
    <x v="2"/>
    <s v="6 Oct 1989"/>
    <x v="1367"/>
    <x v="1"/>
    <s v="tier - 2"/>
    <x v="1"/>
    <x v="4"/>
  </r>
  <r>
    <s v="Id1372"/>
    <s v="Marguerite K."/>
    <x v="935"/>
    <x v="214"/>
    <s v="No"/>
    <x v="0"/>
    <x v="0"/>
    <x v="0"/>
    <x v="1"/>
    <x v="0"/>
    <x v="1"/>
    <s v="29 Dec 1991"/>
    <x v="1368"/>
    <x v="1"/>
    <s v="tier - 1"/>
    <x v="1"/>
    <x v="3"/>
  </r>
  <r>
    <s v="Id1373"/>
    <s v="Travis"/>
    <x v="136"/>
    <x v="496"/>
    <s v="No"/>
    <x v="0"/>
    <x v="0"/>
    <x v="0"/>
    <x v="1"/>
    <x v="0"/>
    <x v="0"/>
    <s v="19 Nov 1974"/>
    <x v="1369"/>
    <x v="1"/>
    <s v="tier - 3"/>
    <x v="0"/>
    <x v="21"/>
  </r>
  <r>
    <s v="Id1374"/>
    <s v="Ricky"/>
    <x v="627"/>
    <x v="128"/>
    <s v="yes"/>
    <x v="0"/>
    <x v="1"/>
    <x v="3"/>
    <x v="1"/>
    <x v="0"/>
    <x v="1"/>
    <s v="7 Dec 1997"/>
    <x v="1370"/>
    <x v="1"/>
    <s v="tier - 3"/>
    <x v="1"/>
    <x v="32"/>
  </r>
  <r>
    <s v="Id1375"/>
    <s v="Colleen L."/>
    <x v="936"/>
    <x v="124"/>
    <s v="No"/>
    <x v="0"/>
    <x v="0"/>
    <x v="0"/>
    <x v="1"/>
    <x v="0"/>
    <x v="2"/>
    <s v="16 Dec 1999"/>
    <x v="1371"/>
    <x v="1"/>
    <s v="tier - 2"/>
    <x v="12"/>
    <x v="36"/>
  </r>
  <r>
    <s v="Id1376"/>
    <s v="Charlie A"/>
    <x v="425"/>
    <x v="355"/>
    <s v="No"/>
    <x v="0"/>
    <x v="0"/>
    <x v="0"/>
    <x v="1"/>
    <x v="1"/>
    <x v="0"/>
    <s v="5 Dec 1974"/>
    <x v="1372"/>
    <x v="0"/>
    <s v="tier - 3"/>
    <x v="0"/>
    <x v="21"/>
  </r>
  <r>
    <s v="Id1377"/>
    <s v="Rick"/>
    <x v="937"/>
    <x v="134"/>
    <s v="yes"/>
    <x v="0"/>
    <x v="1"/>
    <x v="3"/>
    <x v="1"/>
    <x v="0"/>
    <x v="2"/>
    <s v="24 Dec 1997"/>
    <x v="1373"/>
    <x v="1"/>
    <s v="tier - 1"/>
    <x v="1"/>
    <x v="32"/>
  </r>
  <r>
    <s v="Id1378"/>
    <s v="Lauren C"/>
    <x v="938"/>
    <x v="399"/>
    <s v="yes"/>
    <x v="0"/>
    <x v="0"/>
    <x v="0"/>
    <x v="1"/>
    <x v="0"/>
    <x v="0"/>
    <s v="11 Jun 1981"/>
    <x v="1374"/>
    <x v="1"/>
    <s v="tier - 1"/>
    <x v="1"/>
    <x v="37"/>
  </r>
  <r>
    <s v="Id1379"/>
    <s v="Daniel"/>
    <x v="234"/>
    <x v="259"/>
    <s v="yes"/>
    <x v="0"/>
    <x v="0"/>
    <x v="0"/>
    <x v="1"/>
    <x v="1"/>
    <x v="1"/>
    <s v="25 Dec 1976"/>
    <x v="1375"/>
    <x v="2"/>
    <s v="tier - 2"/>
    <x v="0"/>
    <x v="18"/>
  </r>
  <r>
    <s v="Id1380"/>
    <s v="Jaime"/>
    <x v="680"/>
    <x v="421"/>
    <s v="No"/>
    <x v="0"/>
    <x v="0"/>
    <x v="0"/>
    <x v="1"/>
    <x v="0"/>
    <x v="0"/>
    <s v="27 Sep 1978"/>
    <x v="1376"/>
    <x v="0"/>
    <s v="tier - 1"/>
    <x v="3"/>
    <x v="9"/>
  </r>
  <r>
    <s v="Id1381"/>
    <s v="Erik R"/>
    <x v="939"/>
    <x v="547"/>
    <s v="No"/>
    <x v="0"/>
    <x v="0"/>
    <x v="0"/>
    <x v="1"/>
    <x v="2"/>
    <x v="0"/>
    <s v="23 Jul 1965"/>
    <x v="1377"/>
    <x v="2"/>
    <s v="tier - 2"/>
    <x v="0"/>
    <x v="11"/>
  </r>
  <r>
    <s v="Id1382"/>
    <s v="Katie"/>
    <x v="673"/>
    <x v="195"/>
    <s v="No"/>
    <x v="0"/>
    <x v="0"/>
    <x v="0"/>
    <x v="1"/>
    <x v="0"/>
    <x v="1"/>
    <s v="25 Aug 1977"/>
    <x v="1378"/>
    <x v="1"/>
    <s v="tier - 3"/>
    <x v="1"/>
    <x v="1"/>
  </r>
  <r>
    <s v="Id1383"/>
    <s v="Thomas A"/>
    <x v="713"/>
    <x v="364"/>
    <s v="No"/>
    <x v="0"/>
    <x v="0"/>
    <x v="0"/>
    <x v="1"/>
    <x v="0"/>
    <x v="1"/>
    <s v="29 Dec 1978"/>
    <x v="1379"/>
    <x v="2"/>
    <s v="tier - 2"/>
    <x v="0"/>
    <x v="9"/>
  </r>
  <r>
    <s v="Id1384"/>
    <s v="  Jean-Marc"/>
    <x v="379"/>
    <x v="151"/>
    <s v="No"/>
    <x v="0"/>
    <x v="0"/>
    <x v="0"/>
    <x v="1"/>
    <x v="1"/>
    <x v="2"/>
    <s v="8 Sep 1980"/>
    <x v="1380"/>
    <x v="2"/>
    <s v="tier - 1"/>
    <x v="4"/>
    <x v="27"/>
  </r>
  <r>
    <s v="Id1385"/>
    <s v="Kerry L"/>
    <x v="940"/>
    <x v="562"/>
    <s v="No"/>
    <x v="0"/>
    <x v="1"/>
    <x v="3"/>
    <x v="1"/>
    <x v="0"/>
    <x v="1"/>
    <s v="14 Jun 1979"/>
    <x v="1381"/>
    <x v="1"/>
    <s v="tier - 3"/>
    <x v="1"/>
    <x v="20"/>
  </r>
  <r>
    <s v="Id1386"/>
    <s v="Ulrich"/>
    <x v="941"/>
    <x v="603"/>
    <s v="No"/>
    <x v="0"/>
    <x v="0"/>
    <x v="0"/>
    <x v="1"/>
    <x v="1"/>
    <x v="0"/>
    <s v="27 Dec 1978"/>
    <x v="1382"/>
    <x v="0"/>
    <s v="tier - 2"/>
    <x v="3"/>
    <x v="9"/>
  </r>
  <r>
    <s v="Id1387"/>
    <s v="Justin P"/>
    <x v="942"/>
    <x v="92"/>
    <s v="No"/>
    <x v="0"/>
    <x v="0"/>
    <x v="3"/>
    <x v="1"/>
    <x v="1"/>
    <x v="2"/>
    <s v="3 Jul 1987"/>
    <x v="1383"/>
    <x v="1"/>
    <s v="tier - 3"/>
    <x v="14"/>
    <x v="39"/>
  </r>
  <r>
    <s v="Id1388"/>
    <s v="Hannah E."/>
    <x v="409"/>
    <x v="90"/>
    <s v="No"/>
    <x v="0"/>
    <x v="0"/>
    <x v="0"/>
    <x v="1"/>
    <x v="0"/>
    <x v="2"/>
    <s v="27 Dec 1982"/>
    <x v="1384"/>
    <x v="1"/>
    <s v="tier - 1"/>
    <x v="0"/>
    <x v="38"/>
  </r>
  <r>
    <s v="Id1389"/>
    <s v="David"/>
    <x v="852"/>
    <x v="579"/>
    <s v="yes"/>
    <x v="0"/>
    <x v="0"/>
    <x v="0"/>
    <x v="1"/>
    <x v="1"/>
    <x v="0"/>
    <s v="22 Dec 1981"/>
    <x v="1385"/>
    <x v="1"/>
    <s v="tier - 2"/>
    <x v="16"/>
    <x v="37"/>
  </r>
  <r>
    <s v="Id1390"/>
    <s v="Jim"/>
    <x v="943"/>
    <x v="604"/>
    <s v="No"/>
    <x v="0"/>
    <x v="0"/>
    <x v="0"/>
    <x v="1"/>
    <x v="1"/>
    <x v="0"/>
    <s v="28 Oct 1971"/>
    <x v="1386"/>
    <x v="1"/>
    <s v="tier - 1"/>
    <x v="0"/>
    <x v="15"/>
  </r>
  <r>
    <s v="Id1391"/>
    <s v="Joseph P"/>
    <x v="944"/>
    <x v="105"/>
    <s v="yes"/>
    <x v="0"/>
    <x v="0"/>
    <x v="3"/>
    <x v="1"/>
    <x v="0"/>
    <x v="1"/>
    <s v="21 Sep 1995"/>
    <x v="1387"/>
    <x v="1"/>
    <s v="tier - 1"/>
    <x v="1"/>
    <x v="41"/>
  </r>
  <r>
    <s v="Id1392"/>
    <s v="Michael"/>
    <x v="945"/>
    <x v="4"/>
    <s v="yes"/>
    <x v="0"/>
    <x v="0"/>
    <x v="0"/>
    <x v="1"/>
    <x v="0"/>
    <x v="2"/>
    <s v="19 Nov 1996"/>
    <x v="1388"/>
    <x v="1"/>
    <s v="tier - 2"/>
    <x v="13"/>
    <x v="46"/>
  </r>
  <r>
    <s v="Id1393"/>
    <s v="Gina M"/>
    <x v="946"/>
    <x v="105"/>
    <s v="yes"/>
    <x v="0"/>
    <x v="0"/>
    <x v="0"/>
    <x v="1"/>
    <x v="1"/>
    <x v="1"/>
    <s v="25 Oct 1976"/>
    <x v="1389"/>
    <x v="1"/>
    <s v="tier - 1"/>
    <x v="3"/>
    <x v="18"/>
  </r>
  <r>
    <s v="Id1394"/>
    <s v="Shantel C."/>
    <x v="947"/>
    <x v="594"/>
    <s v="No"/>
    <x v="0"/>
    <x v="0"/>
    <x v="0"/>
    <x v="1"/>
    <x v="2"/>
    <x v="0"/>
    <s v="20 Dec 1965"/>
    <x v="1390"/>
    <x v="2"/>
    <s v="tier - 3"/>
    <x v="1"/>
    <x v="11"/>
  </r>
  <r>
    <s v="Id1395"/>
    <s v="Brian"/>
    <x v="758"/>
    <x v="197"/>
    <s v="No"/>
    <x v="0"/>
    <x v="0"/>
    <x v="3"/>
    <x v="1"/>
    <x v="0"/>
    <x v="2"/>
    <s v="26 Sep 1998"/>
    <x v="1391"/>
    <x v="1"/>
    <s v="tier - 3"/>
    <x v="8"/>
    <x v="45"/>
  </r>
  <r>
    <s v="Id1396"/>
    <s v="Brian"/>
    <x v="948"/>
    <x v="473"/>
    <s v="No"/>
    <x v="0"/>
    <x v="1"/>
    <x v="3"/>
    <x v="1"/>
    <x v="0"/>
    <x v="2"/>
    <s v="29 Aug 1993"/>
    <x v="1392"/>
    <x v="1"/>
    <s v="tier - 2"/>
    <x v="1"/>
    <x v="22"/>
  </r>
  <r>
    <s v="Id1397"/>
    <s v="Jessica R"/>
    <x v="462"/>
    <x v="1"/>
    <s v="No"/>
    <x v="0"/>
    <x v="0"/>
    <x v="0"/>
    <x v="1"/>
    <x v="0"/>
    <x v="1"/>
    <s v="6 Oct 1980"/>
    <x v="1393"/>
    <x v="1"/>
    <s v="tier - 2"/>
    <x v="2"/>
    <x v="27"/>
  </r>
  <r>
    <s v="Id1398"/>
    <s v="Robyn"/>
    <x v="949"/>
    <x v="85"/>
    <s v="No"/>
    <x v="0"/>
    <x v="0"/>
    <x v="0"/>
    <x v="1"/>
    <x v="0"/>
    <x v="1"/>
    <s v="17 Jun 1999"/>
    <x v="1394"/>
    <x v="1"/>
    <s v="tier - 2"/>
    <x v="12"/>
    <x v="36"/>
  </r>
  <r>
    <s v="Id1399"/>
    <s v="Ashley"/>
    <x v="844"/>
    <x v="470"/>
    <s v="No"/>
    <x v="0"/>
    <x v="0"/>
    <x v="0"/>
    <x v="1"/>
    <x v="1"/>
    <x v="2"/>
    <s v="11 Jul 1980"/>
    <x v="1395"/>
    <x v="1"/>
    <s v="tier - 1"/>
    <x v="0"/>
    <x v="27"/>
  </r>
  <r>
    <s v="Id1400"/>
    <s v="Dana"/>
    <x v="893"/>
    <x v="103"/>
    <s v="No"/>
    <x v="0"/>
    <x v="0"/>
    <x v="0"/>
    <x v="1"/>
    <x v="0"/>
    <x v="2"/>
    <s v="25 Jun 1980"/>
    <x v="1396"/>
    <x v="1"/>
    <s v="tier - 2"/>
    <x v="2"/>
    <x v="27"/>
  </r>
  <r>
    <s v="Id1401"/>
    <s v="Jessica F."/>
    <x v="950"/>
    <x v="336"/>
    <s v="yes"/>
    <x v="0"/>
    <x v="0"/>
    <x v="0"/>
    <x v="1"/>
    <x v="0"/>
    <x v="1"/>
    <s v="3 Dec 2001"/>
    <x v="1397"/>
    <x v="1"/>
    <s v="tier - 3"/>
    <x v="1"/>
    <x v="47"/>
  </r>
  <r>
    <s v="Id1402"/>
    <s v="Lindsey"/>
    <x v="951"/>
    <x v="533"/>
    <s v="No"/>
    <x v="0"/>
    <x v="0"/>
    <x v="0"/>
    <x v="1"/>
    <x v="0"/>
    <x v="0"/>
    <s v="29 Aug 1978"/>
    <x v="1398"/>
    <x v="1"/>
    <s v="tier - 1"/>
    <x v="0"/>
    <x v="9"/>
  </r>
  <r>
    <s v="Id1403"/>
    <s v="Kelly A"/>
    <x v="419"/>
    <x v="605"/>
    <s v="No"/>
    <x v="0"/>
    <x v="0"/>
    <x v="0"/>
    <x v="1"/>
    <x v="1"/>
    <x v="0"/>
    <s v="14 Nov 1978"/>
    <x v="1399"/>
    <x v="1"/>
    <s v="tier - 2"/>
    <x v="3"/>
    <x v="9"/>
  </r>
  <r>
    <s v="Id1404"/>
    <s v="Brooke E"/>
    <x v="809"/>
    <x v="606"/>
    <s v="No"/>
    <x v="0"/>
    <x v="0"/>
    <x v="0"/>
    <x v="1"/>
    <x v="1"/>
    <x v="0"/>
    <s v="20 Nov 1978"/>
    <x v="1400"/>
    <x v="1"/>
    <s v="tier - 1"/>
    <x v="3"/>
    <x v="9"/>
  </r>
  <r>
    <s v="Id1405"/>
    <s v="Katelyn E."/>
    <x v="613"/>
    <x v="607"/>
    <s v="No"/>
    <x v="0"/>
    <x v="0"/>
    <x v="0"/>
    <x v="1"/>
    <x v="1"/>
    <x v="0"/>
    <s v="23 Nov 1978"/>
    <x v="1401"/>
    <x v="1"/>
    <s v="tier - 1"/>
    <x v="3"/>
    <x v="9"/>
  </r>
  <r>
    <s v="Id1406"/>
    <s v="Adam"/>
    <x v="645"/>
    <x v="237"/>
    <s v="yes"/>
    <x v="0"/>
    <x v="0"/>
    <x v="0"/>
    <x v="1"/>
    <x v="0"/>
    <x v="2"/>
    <s v="12 Sep 1996"/>
    <x v="1402"/>
    <x v="1"/>
    <s v="tier - 3"/>
    <x v="3"/>
    <x v="46"/>
  </r>
  <r>
    <s v="Id1407"/>
    <s v="Dana"/>
    <x v="952"/>
    <x v="608"/>
    <s v="No"/>
    <x v="0"/>
    <x v="0"/>
    <x v="0"/>
    <x v="1"/>
    <x v="2"/>
    <x v="0"/>
    <s v="2 Jul 1968"/>
    <x v="1403"/>
    <x v="2"/>
    <s v="tier - 2"/>
    <x v="1"/>
    <x v="0"/>
  </r>
  <r>
    <s v="Id1408"/>
    <s v="Eric W"/>
    <x v="953"/>
    <x v="21"/>
    <s v="yes"/>
    <x v="0"/>
    <x v="1"/>
    <x v="3"/>
    <x v="1"/>
    <x v="0"/>
    <x v="1"/>
    <s v="26 Sep 1997"/>
    <x v="1404"/>
    <x v="1"/>
    <s v="tier - 2"/>
    <x v="1"/>
    <x v="32"/>
  </r>
  <r>
    <s v="Id1409"/>
    <s v="Matthew D"/>
    <x v="954"/>
    <x v="609"/>
    <s v="yes"/>
    <x v="0"/>
    <x v="0"/>
    <x v="0"/>
    <x v="1"/>
    <x v="1"/>
    <x v="0"/>
    <s v="27 Jul 1967"/>
    <x v="1405"/>
    <x v="2"/>
    <s v="tier - 2"/>
    <x v="0"/>
    <x v="24"/>
  </r>
  <r>
    <s v="Id1410"/>
    <s v="Eoghan"/>
    <x v="955"/>
    <x v="259"/>
    <s v="No"/>
    <x v="0"/>
    <x v="0"/>
    <x v="0"/>
    <x v="1"/>
    <x v="0"/>
    <x v="1"/>
    <s v="23 Aug 1994"/>
    <x v="1406"/>
    <x v="1"/>
    <s v="tier - 2"/>
    <x v="14"/>
    <x v="6"/>
  </r>
  <r>
    <s v="Id1411"/>
    <s v="Pamela W"/>
    <x v="956"/>
    <x v="120"/>
    <s v="yes"/>
    <x v="0"/>
    <x v="0"/>
    <x v="3"/>
    <x v="1"/>
    <x v="1"/>
    <x v="2"/>
    <s v="6 Dec 1988"/>
    <x v="1407"/>
    <x v="1"/>
    <s v="tier - 2"/>
    <x v="1"/>
    <x v="25"/>
  </r>
  <r>
    <s v="Id1412"/>
    <s v="Lindsey M."/>
    <x v="43"/>
    <x v="335"/>
    <s v="No"/>
    <x v="0"/>
    <x v="0"/>
    <x v="3"/>
    <x v="1"/>
    <x v="0"/>
    <x v="2"/>
    <s v="8 Aug 1984"/>
    <x v="1408"/>
    <x v="1"/>
    <s v="tier - 2"/>
    <x v="1"/>
    <x v="33"/>
  </r>
  <r>
    <s v="Id1413"/>
    <s v="Kassie"/>
    <x v="957"/>
    <x v="96"/>
    <s v="No"/>
    <x v="0"/>
    <x v="0"/>
    <x v="0"/>
    <x v="1"/>
    <x v="1"/>
    <x v="0"/>
    <s v="22 Dec 1978"/>
    <x v="1409"/>
    <x v="1"/>
    <s v="tier - 1"/>
    <x v="0"/>
    <x v="9"/>
  </r>
  <r>
    <s v="Id1414"/>
    <s v="Matthew"/>
    <x v="958"/>
    <x v="268"/>
    <s v="yes"/>
    <x v="0"/>
    <x v="0"/>
    <x v="0"/>
    <x v="1"/>
    <x v="1"/>
    <x v="1"/>
    <s v="7 Oct 1976"/>
    <x v="1410"/>
    <x v="2"/>
    <s v="tier - 1"/>
    <x v="1"/>
    <x v="18"/>
  </r>
  <r>
    <s v="Id1415"/>
    <s v="  Ruben Dario"/>
    <x v="275"/>
    <x v="308"/>
    <s v="No"/>
    <x v="0"/>
    <x v="0"/>
    <x v="0"/>
    <x v="1"/>
    <x v="1"/>
    <x v="0"/>
    <s v="2 Oct 1978"/>
    <x v="1411"/>
    <x v="1"/>
    <s v="tier - 3"/>
    <x v="1"/>
    <x v="9"/>
  </r>
  <r>
    <s v="Id1416"/>
    <s v="Kevin"/>
    <x v="404"/>
    <x v="331"/>
    <s v="yes"/>
    <x v="0"/>
    <x v="1"/>
    <x v="3"/>
    <x v="1"/>
    <x v="1"/>
    <x v="1"/>
    <s v="30 Jul 1983"/>
    <x v="1412"/>
    <x v="2"/>
    <s v="tier - 2"/>
    <x v="3"/>
    <x v="34"/>
  </r>
  <r>
    <s v="Id1417"/>
    <s v="Lindsay M"/>
    <x v="959"/>
    <x v="148"/>
    <s v="yes"/>
    <x v="0"/>
    <x v="1"/>
    <x v="3"/>
    <x v="1"/>
    <x v="0"/>
    <x v="1"/>
    <s v="24 Oct 1997"/>
    <x v="1413"/>
    <x v="1"/>
    <s v="tier - 1"/>
    <x v="1"/>
    <x v="32"/>
  </r>
  <r>
    <s v="Id1418"/>
    <s v="Amanda"/>
    <x v="960"/>
    <x v="27"/>
    <s v="yes"/>
    <x v="0"/>
    <x v="0"/>
    <x v="3"/>
    <x v="1"/>
    <x v="1"/>
    <x v="2"/>
    <s v="14 Dec 1988"/>
    <x v="1414"/>
    <x v="1"/>
    <s v="tier - 3"/>
    <x v="15"/>
    <x v="25"/>
  </r>
  <r>
    <s v="Id1419"/>
    <s v="James"/>
    <x v="961"/>
    <x v="191"/>
    <s v="yes"/>
    <x v="0"/>
    <x v="0"/>
    <x v="0"/>
    <x v="1"/>
    <x v="0"/>
    <x v="2"/>
    <s v="6 Jun 1996"/>
    <x v="1415"/>
    <x v="1"/>
    <s v="tier - 3"/>
    <x v="1"/>
    <x v="41"/>
  </r>
  <r>
    <s v="Id1420"/>
    <s v="Samuel H."/>
    <x v="962"/>
    <x v="137"/>
    <s v="yes"/>
    <x v="0"/>
    <x v="0"/>
    <x v="0"/>
    <x v="1"/>
    <x v="1"/>
    <x v="0"/>
    <s v="30 Aug 1967"/>
    <x v="1416"/>
    <x v="2"/>
    <s v="tier - 3"/>
    <x v="0"/>
    <x v="24"/>
  </r>
  <r>
    <s v="Id1421"/>
    <s v="Jenni"/>
    <x v="963"/>
    <x v="87"/>
    <s v="yes"/>
    <x v="0"/>
    <x v="0"/>
    <x v="0"/>
    <x v="1"/>
    <x v="0"/>
    <x v="1"/>
    <s v="5 Jun 2001"/>
    <x v="1417"/>
    <x v="1"/>
    <s v="tier - 2"/>
    <x v="1"/>
    <x v="23"/>
  </r>
  <r>
    <s v="Id1422"/>
    <s v="Estuardo F"/>
    <x v="964"/>
    <x v="119"/>
    <s v="No"/>
    <x v="0"/>
    <x v="0"/>
    <x v="0"/>
    <x v="1"/>
    <x v="0"/>
    <x v="1"/>
    <s v="25 Sep 1977"/>
    <x v="1418"/>
    <x v="2"/>
    <s v="tier - 3"/>
    <x v="6"/>
    <x v="1"/>
  </r>
  <r>
    <s v="Id1423"/>
    <s v="Brett"/>
    <x v="742"/>
    <x v="231"/>
    <s v="No"/>
    <x v="0"/>
    <x v="0"/>
    <x v="0"/>
    <x v="1"/>
    <x v="0"/>
    <x v="1"/>
    <s v="9 Sep 1977"/>
    <x v="1419"/>
    <x v="2"/>
    <s v="tier - 1"/>
    <x v="3"/>
    <x v="1"/>
  </r>
  <r>
    <s v="Id1424"/>
    <s v="Sharon E."/>
    <x v="965"/>
    <x v="21"/>
    <s v="No"/>
    <x v="0"/>
    <x v="0"/>
    <x v="0"/>
    <x v="1"/>
    <x v="0"/>
    <x v="1"/>
    <s v="29 Jul 1980"/>
    <x v="1420"/>
    <x v="1"/>
    <s v="tier - 3"/>
    <x v="1"/>
    <x v="27"/>
  </r>
  <r>
    <s v="Id1425"/>
    <s v="Jacob W√¶ver"/>
    <x v="927"/>
    <x v="208"/>
    <s v="No"/>
    <x v="0"/>
    <x v="1"/>
    <x v="3"/>
    <x v="1"/>
    <x v="0"/>
    <x v="1"/>
    <s v="25 Sep 1979"/>
    <x v="1421"/>
    <x v="2"/>
    <s v="tier - 2"/>
    <x v="3"/>
    <x v="20"/>
  </r>
  <r>
    <s v="Id1426"/>
    <s v="Scott"/>
    <x v="117"/>
    <x v="155"/>
    <s v="No"/>
    <x v="0"/>
    <x v="0"/>
    <x v="0"/>
    <x v="1"/>
    <x v="0"/>
    <x v="1"/>
    <s v="11 Aug 1977"/>
    <x v="1422"/>
    <x v="2"/>
    <s v="tier - 2"/>
    <x v="3"/>
    <x v="1"/>
  </r>
  <r>
    <s v="Id1427"/>
    <s v="Brooke S."/>
    <x v="308"/>
    <x v="418"/>
    <s v="No"/>
    <x v="0"/>
    <x v="0"/>
    <x v="0"/>
    <x v="1"/>
    <x v="1"/>
    <x v="0"/>
    <s v="24 Dec 1978"/>
    <x v="1423"/>
    <x v="1"/>
    <s v="tier - 3"/>
    <x v="1"/>
    <x v="9"/>
  </r>
  <r>
    <s v="Id1428"/>
    <s v="Kaye A."/>
    <x v="421"/>
    <x v="154"/>
    <s v="No"/>
    <x v="0"/>
    <x v="0"/>
    <x v="0"/>
    <x v="1"/>
    <x v="1"/>
    <x v="0"/>
    <s v="23 Nov 1978"/>
    <x v="1424"/>
    <x v="1"/>
    <s v="tier - 2"/>
    <x v="1"/>
    <x v="9"/>
  </r>
  <r>
    <s v="Id1429"/>
    <s v="Carolyn"/>
    <x v="97"/>
    <x v="109"/>
    <s v="yes"/>
    <x v="0"/>
    <x v="1"/>
    <x v="3"/>
    <x v="1"/>
    <x v="0"/>
    <x v="1"/>
    <s v="28 Sep 1983"/>
    <x v="1425"/>
    <x v="1"/>
    <s v="tier - 2"/>
    <x v="3"/>
    <x v="34"/>
  </r>
  <r>
    <s v="Id1430"/>
    <s v="Daniel C."/>
    <x v="966"/>
    <x v="568"/>
    <s v="No"/>
    <x v="0"/>
    <x v="0"/>
    <x v="0"/>
    <x v="1"/>
    <x v="2"/>
    <x v="0"/>
    <s v="17 Dec 1965"/>
    <x v="1426"/>
    <x v="2"/>
    <s v="tier - 2"/>
    <x v="0"/>
    <x v="11"/>
  </r>
  <r>
    <s v="Id1431"/>
    <s v="Laurie A"/>
    <x v="967"/>
    <x v="226"/>
    <s v="No"/>
    <x v="0"/>
    <x v="1"/>
    <x v="3"/>
    <x v="1"/>
    <x v="0"/>
    <x v="2"/>
    <s v="21 Jul 1993"/>
    <x v="1427"/>
    <x v="1"/>
    <s v="tier - 2"/>
    <x v="12"/>
    <x v="22"/>
  </r>
  <r>
    <s v="Id1432"/>
    <s v="Nicole"/>
    <x v="680"/>
    <x v="541"/>
    <s v="yes"/>
    <x v="0"/>
    <x v="0"/>
    <x v="0"/>
    <x v="1"/>
    <x v="0"/>
    <x v="0"/>
    <s v="2 Nov 1981"/>
    <x v="1428"/>
    <x v="1"/>
    <s v="tier - 1"/>
    <x v="3"/>
    <x v="37"/>
  </r>
  <r>
    <s v="Id1433"/>
    <s v="Shelby"/>
    <x v="968"/>
    <x v="154"/>
    <s v="No"/>
    <x v="0"/>
    <x v="0"/>
    <x v="0"/>
    <x v="1"/>
    <x v="2"/>
    <x v="0"/>
    <s v="28 Dec 1965"/>
    <x v="1429"/>
    <x v="2"/>
    <s v="tier - 3"/>
    <x v="0"/>
    <x v="11"/>
  </r>
  <r>
    <s v="Id1434"/>
    <s v="Allison"/>
    <x v="860"/>
    <x v="402"/>
    <s v="yes"/>
    <x v="0"/>
    <x v="0"/>
    <x v="0"/>
    <x v="1"/>
    <x v="0"/>
    <x v="0"/>
    <s v="20 Jul 1981"/>
    <x v="1430"/>
    <x v="1"/>
    <s v="tier - 3"/>
    <x v="2"/>
    <x v="37"/>
  </r>
  <r>
    <s v="Id1435"/>
    <s v="Leticia"/>
    <x v="969"/>
    <x v="21"/>
    <s v="yes"/>
    <x v="0"/>
    <x v="1"/>
    <x v="3"/>
    <x v="1"/>
    <x v="1"/>
    <x v="1"/>
    <s v="6 Jun 1983"/>
    <x v="1431"/>
    <x v="1"/>
    <s v="tier - 2"/>
    <x v="1"/>
    <x v="38"/>
  </r>
  <r>
    <s v="Id1436"/>
    <s v="John S."/>
    <x v="970"/>
    <x v="229"/>
    <s v="No"/>
    <x v="0"/>
    <x v="1"/>
    <x v="3"/>
    <x v="1"/>
    <x v="0"/>
    <x v="1"/>
    <s v="13 Oct 1993"/>
    <x v="1432"/>
    <x v="1"/>
    <s v="tier - 2"/>
    <x v="14"/>
    <x v="22"/>
  </r>
  <r>
    <s v="Id1437"/>
    <s v="April"/>
    <x v="98"/>
    <x v="150"/>
    <s v="No"/>
    <x v="0"/>
    <x v="0"/>
    <x v="0"/>
    <x v="1"/>
    <x v="0"/>
    <x v="2"/>
    <s v="12 Dec 1977"/>
    <x v="1433"/>
    <x v="1"/>
    <s v="tier - 1"/>
    <x v="3"/>
    <x v="1"/>
  </r>
  <r>
    <s v="Id1438"/>
    <s v="Ashley N."/>
    <x v="971"/>
    <x v="331"/>
    <s v="No"/>
    <x v="0"/>
    <x v="1"/>
    <x v="3"/>
    <x v="1"/>
    <x v="0"/>
    <x v="1"/>
    <s v="10 Jun 1979"/>
    <x v="1434"/>
    <x v="1"/>
    <s v="tier - 1"/>
    <x v="0"/>
    <x v="20"/>
  </r>
  <r>
    <s v="Id1439"/>
    <s v="Madeleine"/>
    <x v="382"/>
    <x v="328"/>
    <s v="No"/>
    <x v="0"/>
    <x v="0"/>
    <x v="0"/>
    <x v="1"/>
    <x v="0"/>
    <x v="2"/>
    <s v="4 Dec 1977"/>
    <x v="1435"/>
    <x v="1"/>
    <s v="tier - 1"/>
    <x v="3"/>
    <x v="1"/>
  </r>
  <r>
    <s v="Id1440"/>
    <s v="Nelly S"/>
    <x v="421"/>
    <x v="179"/>
    <s v="yes"/>
    <x v="0"/>
    <x v="0"/>
    <x v="3"/>
    <x v="1"/>
    <x v="1"/>
    <x v="0"/>
    <s v="14 Jun 1986"/>
    <x v="1436"/>
    <x v="1"/>
    <s v="tier - 2"/>
    <x v="1"/>
    <x v="28"/>
  </r>
  <r>
    <s v="Id1441"/>
    <s v="Meredith S"/>
    <x v="801"/>
    <x v="173"/>
    <s v="No"/>
    <x v="0"/>
    <x v="1"/>
    <x v="3"/>
    <x v="1"/>
    <x v="1"/>
    <x v="2"/>
    <s v="2 Sep 1979"/>
    <x v="1437"/>
    <x v="1"/>
    <s v="tier - 3"/>
    <x v="3"/>
    <x v="20"/>
  </r>
  <r>
    <s v="Id1442"/>
    <s v="Kevin"/>
    <x v="972"/>
    <x v="99"/>
    <s v="No"/>
    <x v="0"/>
    <x v="0"/>
    <x v="3"/>
    <x v="1"/>
    <x v="1"/>
    <x v="1"/>
    <s v="30 Jul 1984"/>
    <x v="1438"/>
    <x v="1"/>
    <s v="tier - 1"/>
    <x v="1"/>
    <x v="33"/>
  </r>
  <r>
    <s v="Id1443"/>
    <s v="Lisa"/>
    <x v="369"/>
    <x v="330"/>
    <s v="No"/>
    <x v="0"/>
    <x v="1"/>
    <x v="3"/>
    <x v="1"/>
    <x v="1"/>
    <x v="1"/>
    <s v="18 Jun 1979"/>
    <x v="1439"/>
    <x v="1"/>
    <s v="tier - 3"/>
    <x v="2"/>
    <x v="20"/>
  </r>
  <r>
    <s v="Id1444"/>
    <s v="Katherine A"/>
    <x v="973"/>
    <x v="189"/>
    <s v="No"/>
    <x v="1"/>
    <x v="0"/>
    <x v="3"/>
    <x v="1"/>
    <x v="1"/>
    <x v="2"/>
    <s v="19 Nov 2004"/>
    <x v="1440"/>
    <x v="1"/>
    <s v="tier - 2"/>
    <x v="2"/>
    <x v="42"/>
  </r>
  <r>
    <s v="Id1445"/>
    <s v="Steve"/>
    <x v="974"/>
    <x v="584"/>
    <s v="No"/>
    <x v="0"/>
    <x v="0"/>
    <x v="0"/>
    <x v="1"/>
    <x v="2"/>
    <x v="0"/>
    <s v="9 Jul 1965"/>
    <x v="1441"/>
    <x v="2"/>
    <s v="tier - 3"/>
    <x v="1"/>
    <x v="11"/>
  </r>
  <r>
    <s v="Id1446"/>
    <s v="Kate L."/>
    <x v="387"/>
    <x v="67"/>
    <s v="No"/>
    <x v="0"/>
    <x v="0"/>
    <x v="1"/>
    <x v="1"/>
    <x v="1"/>
    <x v="2"/>
    <s v="21 Aug 1972"/>
    <x v="1442"/>
    <x v="1"/>
    <s v="tier - 3"/>
    <x v="1"/>
    <x v="30"/>
  </r>
  <r>
    <s v="Id1447"/>
    <s v="Beth"/>
    <x v="975"/>
    <x v="405"/>
    <s v="No"/>
    <x v="0"/>
    <x v="0"/>
    <x v="0"/>
    <x v="1"/>
    <x v="2"/>
    <x v="0"/>
    <s v="18 Jun 1965"/>
    <x v="1443"/>
    <x v="2"/>
    <s v="tier - 1"/>
    <x v="0"/>
    <x v="11"/>
  </r>
  <r>
    <s v="Id1448"/>
    <s v="Katharine"/>
    <x v="976"/>
    <x v="610"/>
    <s v="No"/>
    <x v="0"/>
    <x v="0"/>
    <x v="0"/>
    <x v="1"/>
    <x v="2"/>
    <x v="0"/>
    <s v="17 Jun 1965"/>
    <x v="1444"/>
    <x v="2"/>
    <s v="tier - 3"/>
    <x v="0"/>
    <x v="11"/>
  </r>
  <r>
    <s v="Id1449"/>
    <s v="Heather L"/>
    <x v="977"/>
    <x v="206"/>
    <s v="yes"/>
    <x v="0"/>
    <x v="0"/>
    <x v="1"/>
    <x v="1"/>
    <x v="2"/>
    <x v="2"/>
    <s v="24 Dec 1966"/>
    <x v="1445"/>
    <x v="2"/>
    <s v="tier - 1"/>
    <x v="1"/>
    <x v="26"/>
  </r>
  <r>
    <s v="Id1450"/>
    <s v="Desiree"/>
    <x v="292"/>
    <x v="10"/>
    <s v="yes"/>
    <x v="0"/>
    <x v="0"/>
    <x v="0"/>
    <x v="1"/>
    <x v="1"/>
    <x v="1"/>
    <s v="15 Nov 1985"/>
    <x v="1446"/>
    <x v="1"/>
    <s v="tier - 1"/>
    <x v="1"/>
    <x v="19"/>
  </r>
  <r>
    <s v="Id1451"/>
    <s v="Peter B."/>
    <x v="978"/>
    <x v="473"/>
    <s v="yes"/>
    <x v="0"/>
    <x v="0"/>
    <x v="0"/>
    <x v="1"/>
    <x v="1"/>
    <x v="2"/>
    <s v="26 Dec 1976"/>
    <x v="1447"/>
    <x v="1"/>
    <s v="tier - 1"/>
    <x v="0"/>
    <x v="18"/>
  </r>
  <r>
    <s v="Id1452"/>
    <s v="Adam"/>
    <x v="29"/>
    <x v="531"/>
    <s v="yes"/>
    <x v="0"/>
    <x v="0"/>
    <x v="0"/>
    <x v="1"/>
    <x v="0"/>
    <x v="0"/>
    <s v="21 Aug 1981"/>
    <x v="1448"/>
    <x v="2"/>
    <s v="tier - 3"/>
    <x v="1"/>
    <x v="37"/>
  </r>
  <r>
    <s v="Id1453"/>
    <s v="Jeremy J"/>
    <x v="979"/>
    <x v="317"/>
    <s v="No"/>
    <x v="0"/>
    <x v="0"/>
    <x v="1"/>
    <x v="1"/>
    <x v="1"/>
    <x v="0"/>
    <s v="2 Oct 1973"/>
    <x v="1449"/>
    <x v="1"/>
    <s v="tier - 2"/>
    <x v="0"/>
    <x v="31"/>
  </r>
  <r>
    <s v="Id1454"/>
    <s v="Adam C"/>
    <x v="54"/>
    <x v="611"/>
    <s v="yes"/>
    <x v="0"/>
    <x v="0"/>
    <x v="0"/>
    <x v="1"/>
    <x v="0"/>
    <x v="0"/>
    <s v="10 Jun 1981"/>
    <x v="1450"/>
    <x v="2"/>
    <s v="tier - 3"/>
    <x v="1"/>
    <x v="37"/>
  </r>
  <r>
    <s v="Id1455"/>
    <s v="Jon"/>
    <x v="375"/>
    <x v="612"/>
    <s v="yes"/>
    <x v="0"/>
    <x v="0"/>
    <x v="0"/>
    <x v="1"/>
    <x v="0"/>
    <x v="0"/>
    <s v="28 Aug 1981"/>
    <x v="1451"/>
    <x v="2"/>
    <s v="tier - 2"/>
    <x v="1"/>
    <x v="37"/>
  </r>
  <r>
    <s v="Id1456"/>
    <s v="Steven J"/>
    <x v="980"/>
    <x v="3"/>
    <s v="No"/>
    <x v="0"/>
    <x v="0"/>
    <x v="0"/>
    <x v="1"/>
    <x v="1"/>
    <x v="1"/>
    <s v="25 Jul 1982"/>
    <x v="1452"/>
    <x v="1"/>
    <s v="tier - 1"/>
    <x v="0"/>
    <x v="38"/>
  </r>
  <r>
    <s v="Id1457"/>
    <s v="Jessica P."/>
    <x v="981"/>
    <x v="525"/>
    <s v="yes"/>
    <x v="0"/>
    <x v="0"/>
    <x v="3"/>
    <x v="1"/>
    <x v="1"/>
    <x v="0"/>
    <s v="30 Sep 1986"/>
    <x v="1453"/>
    <x v="1"/>
    <s v="tier - 3"/>
    <x v="0"/>
    <x v="28"/>
  </r>
  <r>
    <s v="Id1458"/>
    <s v="Ashley"/>
    <x v="905"/>
    <x v="592"/>
    <s v="yes"/>
    <x v="0"/>
    <x v="0"/>
    <x v="3"/>
    <x v="1"/>
    <x v="1"/>
    <x v="0"/>
    <s v="17 Jul 1986"/>
    <x v="1454"/>
    <x v="1"/>
    <s v="tier - 1"/>
    <x v="2"/>
    <x v="28"/>
  </r>
  <r>
    <s v="Id1459"/>
    <s v="Arturo H."/>
    <x v="982"/>
    <x v="538"/>
    <s v="No"/>
    <x v="0"/>
    <x v="0"/>
    <x v="0"/>
    <x v="1"/>
    <x v="1"/>
    <x v="2"/>
    <s v="18 Sep 1977"/>
    <x v="1455"/>
    <x v="2"/>
    <s v="tier - 3"/>
    <x v="1"/>
    <x v="1"/>
  </r>
  <r>
    <s v="Id1460"/>
    <s v="Ketil"/>
    <x v="983"/>
    <x v="161"/>
    <s v="No"/>
    <x v="0"/>
    <x v="0"/>
    <x v="0"/>
    <x v="1"/>
    <x v="1"/>
    <x v="2"/>
    <s v="9 Jun 1991"/>
    <x v="1456"/>
    <x v="1"/>
    <s v="tier - 2"/>
    <x v="14"/>
    <x v="3"/>
  </r>
  <r>
    <s v="Id1461"/>
    <s v="Katie"/>
    <x v="141"/>
    <x v="358"/>
    <s v="yes"/>
    <x v="0"/>
    <x v="1"/>
    <x v="3"/>
    <x v="1"/>
    <x v="0"/>
    <x v="2"/>
    <s v="7 Nov 1983"/>
    <x v="1457"/>
    <x v="1"/>
    <s v="tier - 3"/>
    <x v="1"/>
    <x v="34"/>
  </r>
  <r>
    <s v="Id1462"/>
    <s v="Christi"/>
    <x v="984"/>
    <x v="176"/>
    <s v="yes"/>
    <x v="0"/>
    <x v="1"/>
    <x v="3"/>
    <x v="1"/>
    <x v="1"/>
    <x v="2"/>
    <s v="20 Aug 1983"/>
    <x v="1458"/>
    <x v="1"/>
    <s v="tier - 3"/>
    <x v="1"/>
    <x v="34"/>
  </r>
  <r>
    <s v="Id1463"/>
    <s v="Alan"/>
    <x v="98"/>
    <x v="495"/>
    <s v="No"/>
    <x v="0"/>
    <x v="0"/>
    <x v="0"/>
    <x v="1"/>
    <x v="0"/>
    <x v="2"/>
    <s v="4 Sep 1982"/>
    <x v="1459"/>
    <x v="2"/>
    <s v="tier - 2"/>
    <x v="3"/>
    <x v="38"/>
  </r>
  <r>
    <s v="Id1464"/>
    <s v="  Edivaldo B. Sr."/>
    <x v="985"/>
    <x v="613"/>
    <s v="No"/>
    <x v="0"/>
    <x v="0"/>
    <x v="0"/>
    <x v="1"/>
    <x v="1"/>
    <x v="0"/>
    <s v="12 Aug 1968"/>
    <x v="1460"/>
    <x v="2"/>
    <s v="tier - 3"/>
    <x v="0"/>
    <x v="0"/>
  </r>
  <r>
    <s v="Id1465"/>
    <s v="Eve"/>
    <x v="813"/>
    <x v="433"/>
    <s v="yes"/>
    <x v="0"/>
    <x v="0"/>
    <x v="3"/>
    <x v="1"/>
    <x v="1"/>
    <x v="0"/>
    <s v="7 Jul 1975"/>
    <x v="1461"/>
    <x v="1"/>
    <s v="tier - 3"/>
    <x v="0"/>
    <x v="29"/>
  </r>
  <r>
    <s v="Id1466"/>
    <s v="Devin"/>
    <x v="393"/>
    <x v="105"/>
    <s v="No"/>
    <x v="0"/>
    <x v="0"/>
    <x v="0"/>
    <x v="1"/>
    <x v="1"/>
    <x v="1"/>
    <s v="9 Aug 1982"/>
    <x v="1462"/>
    <x v="2"/>
    <s v="tier - 2"/>
    <x v="4"/>
    <x v="38"/>
  </r>
  <r>
    <s v="Id1467"/>
    <s v="Shaun R"/>
    <x v="160"/>
    <x v="143"/>
    <s v="No"/>
    <x v="0"/>
    <x v="0"/>
    <x v="0"/>
    <x v="1"/>
    <x v="0"/>
    <x v="2"/>
    <s v="4 Sep 1980"/>
    <x v="1463"/>
    <x v="1"/>
    <s v="tier - 3"/>
    <x v="0"/>
    <x v="27"/>
  </r>
  <r>
    <s v="Id1468"/>
    <s v="Adrian"/>
    <x v="63"/>
    <x v="192"/>
    <s v="No"/>
    <x v="0"/>
    <x v="0"/>
    <x v="0"/>
    <x v="1"/>
    <x v="0"/>
    <x v="2"/>
    <s v="5 Oct 1980"/>
    <x v="1464"/>
    <x v="1"/>
    <s v="tier - 1"/>
    <x v="0"/>
    <x v="27"/>
  </r>
  <r>
    <s v="Id1469"/>
    <s v="Andrew"/>
    <x v="184"/>
    <x v="614"/>
    <s v="No"/>
    <x v="0"/>
    <x v="0"/>
    <x v="0"/>
    <x v="1"/>
    <x v="0"/>
    <x v="2"/>
    <s v="20 Jun 1980"/>
    <x v="1465"/>
    <x v="1"/>
    <s v="tier - 2"/>
    <x v="3"/>
    <x v="27"/>
  </r>
  <r>
    <s v="Id1470"/>
    <s v="Mallory"/>
    <x v="237"/>
    <x v="488"/>
    <s v="yes"/>
    <x v="0"/>
    <x v="0"/>
    <x v="0"/>
    <x v="1"/>
    <x v="1"/>
    <x v="0"/>
    <s v="30 Jul 1981"/>
    <x v="1466"/>
    <x v="1"/>
    <s v="tier - 1"/>
    <x v="1"/>
    <x v="37"/>
  </r>
  <r>
    <s v="Id1471"/>
    <s v="Shawn E"/>
    <x v="9"/>
    <x v="537"/>
    <s v="No"/>
    <x v="0"/>
    <x v="0"/>
    <x v="0"/>
    <x v="1"/>
    <x v="0"/>
    <x v="0"/>
    <s v="25 Sep 1978"/>
    <x v="1467"/>
    <x v="2"/>
    <s v="tier - 2"/>
    <x v="0"/>
    <x v="9"/>
  </r>
  <r>
    <s v="Id1472"/>
    <s v="Sarah E"/>
    <x v="378"/>
    <x v="27"/>
    <s v="No"/>
    <x v="0"/>
    <x v="0"/>
    <x v="3"/>
    <x v="1"/>
    <x v="1"/>
    <x v="2"/>
    <s v="6 Jun 1984"/>
    <x v="1468"/>
    <x v="1"/>
    <s v="tier - 2"/>
    <x v="3"/>
    <x v="34"/>
  </r>
  <r>
    <s v="Id1473"/>
    <s v="Josh"/>
    <x v="884"/>
    <x v="401"/>
    <s v="No"/>
    <x v="0"/>
    <x v="0"/>
    <x v="0"/>
    <x v="1"/>
    <x v="0"/>
    <x v="0"/>
    <s v="3 Jul 1978"/>
    <x v="1469"/>
    <x v="1"/>
    <s v="tier - 3"/>
    <x v="0"/>
    <x v="9"/>
  </r>
  <r>
    <s v="Id1474"/>
    <s v="Johann A"/>
    <x v="986"/>
    <x v="436"/>
    <s v="yes"/>
    <x v="0"/>
    <x v="0"/>
    <x v="0"/>
    <x v="1"/>
    <x v="1"/>
    <x v="2"/>
    <s v="14 Jun 1976"/>
    <x v="1470"/>
    <x v="2"/>
    <s v="tier - 2"/>
    <x v="3"/>
    <x v="18"/>
  </r>
  <r>
    <s v="Id1475"/>
    <s v="Robin M."/>
    <x v="422"/>
    <x v="100"/>
    <s v="No"/>
    <x v="0"/>
    <x v="0"/>
    <x v="3"/>
    <x v="1"/>
    <x v="1"/>
    <x v="1"/>
    <s v="14 Nov 1984"/>
    <x v="1471"/>
    <x v="1"/>
    <s v="tier - 2"/>
    <x v="2"/>
    <x v="33"/>
  </r>
  <r>
    <s v="Id1476"/>
    <s v="Kyle K"/>
    <x v="488"/>
    <x v="332"/>
    <s v="No"/>
    <x v="0"/>
    <x v="0"/>
    <x v="0"/>
    <x v="1"/>
    <x v="0"/>
    <x v="2"/>
    <s v="28 Aug 1999"/>
    <x v="1472"/>
    <x v="1"/>
    <s v="tier - 1"/>
    <x v="13"/>
    <x v="36"/>
  </r>
  <r>
    <s v="Id1477"/>
    <s v="Alison"/>
    <x v="387"/>
    <x v="184"/>
    <s v="No"/>
    <x v="0"/>
    <x v="0"/>
    <x v="3"/>
    <x v="1"/>
    <x v="1"/>
    <x v="1"/>
    <s v="30 Jul 1984"/>
    <x v="1473"/>
    <x v="1"/>
    <s v="tier - 1"/>
    <x v="2"/>
    <x v="33"/>
  </r>
  <r>
    <s v="Id1478"/>
    <s v="Michael A."/>
    <x v="987"/>
    <x v="316"/>
    <s v="No"/>
    <x v="0"/>
    <x v="1"/>
    <x v="3"/>
    <x v="1"/>
    <x v="0"/>
    <x v="2"/>
    <s v="17 Aug 1993"/>
    <x v="1474"/>
    <x v="1"/>
    <s v="tier - 2"/>
    <x v="14"/>
    <x v="22"/>
  </r>
  <r>
    <s v="Id1479"/>
    <s v="Byron A"/>
    <x v="988"/>
    <x v="379"/>
    <s v="No"/>
    <x v="0"/>
    <x v="0"/>
    <x v="0"/>
    <x v="1"/>
    <x v="1"/>
    <x v="0"/>
    <s v="27 Jun 1968"/>
    <x v="1475"/>
    <x v="2"/>
    <s v="tier - 2"/>
    <x v="0"/>
    <x v="0"/>
  </r>
  <r>
    <s v="Id1480"/>
    <s v="Carine A"/>
    <x v="989"/>
    <x v="267"/>
    <s v="No"/>
    <x v="0"/>
    <x v="0"/>
    <x v="3"/>
    <x v="1"/>
    <x v="1"/>
    <x v="2"/>
    <s v="29 Aug 1987"/>
    <x v="1476"/>
    <x v="1"/>
    <s v="tier - 1"/>
    <x v="1"/>
    <x v="39"/>
  </r>
  <r>
    <s v="Id1481"/>
    <s v="Nathaniel"/>
    <x v="990"/>
    <x v="427"/>
    <s v="No"/>
    <x v="0"/>
    <x v="0"/>
    <x v="3"/>
    <x v="1"/>
    <x v="0"/>
    <x v="1"/>
    <s v="12 Jun 1992"/>
    <x v="1477"/>
    <x v="1"/>
    <s v="tier - 2"/>
    <x v="1"/>
    <x v="35"/>
  </r>
  <r>
    <s v="Id1482"/>
    <s v="Lindsay A."/>
    <x v="247"/>
    <x v="144"/>
    <s v="No"/>
    <x v="0"/>
    <x v="0"/>
    <x v="0"/>
    <x v="1"/>
    <x v="1"/>
    <x v="2"/>
    <s v="16 Oct 1982"/>
    <x v="1478"/>
    <x v="1"/>
    <s v="tier - 3"/>
    <x v="2"/>
    <x v="38"/>
  </r>
  <r>
    <s v="Id1483"/>
    <s v="Justin R"/>
    <x v="991"/>
    <x v="615"/>
    <s v="No"/>
    <x v="0"/>
    <x v="0"/>
    <x v="0"/>
    <x v="1"/>
    <x v="1"/>
    <x v="0"/>
    <s v="7 Jun 1978"/>
    <x v="1479"/>
    <x v="1"/>
    <s v="tier - 2"/>
    <x v="0"/>
    <x v="1"/>
  </r>
  <r>
    <s v="Id1484"/>
    <s v="Casey"/>
    <x v="683"/>
    <x v="176"/>
    <s v="No"/>
    <x v="0"/>
    <x v="0"/>
    <x v="0"/>
    <x v="1"/>
    <x v="1"/>
    <x v="2"/>
    <s v="22 Jun 1980"/>
    <x v="1480"/>
    <x v="1"/>
    <s v="tier - 3"/>
    <x v="3"/>
    <x v="27"/>
  </r>
  <r>
    <s v="Id1485"/>
    <s v="Amanda L"/>
    <x v="992"/>
    <x v="196"/>
    <s v="No"/>
    <x v="0"/>
    <x v="0"/>
    <x v="0"/>
    <x v="1"/>
    <x v="0"/>
    <x v="2"/>
    <s v="6 Jul 1980"/>
    <x v="1481"/>
    <x v="1"/>
    <s v="tier - 1"/>
    <x v="2"/>
    <x v="27"/>
  </r>
  <r>
    <s v="Id1486"/>
    <s v="Ayako N."/>
    <x v="993"/>
    <x v="507"/>
    <s v="No"/>
    <x v="0"/>
    <x v="0"/>
    <x v="0"/>
    <x v="1"/>
    <x v="1"/>
    <x v="2"/>
    <s v="6 Oct 1980"/>
    <x v="1482"/>
    <x v="1"/>
    <s v="tier - 3"/>
    <x v="0"/>
    <x v="27"/>
  </r>
  <r>
    <s v="Id1487"/>
    <s v="Emilee"/>
    <x v="367"/>
    <x v="89"/>
    <s v="No"/>
    <x v="0"/>
    <x v="0"/>
    <x v="0"/>
    <x v="1"/>
    <x v="1"/>
    <x v="2"/>
    <s v="5 Jul 1980"/>
    <x v="1483"/>
    <x v="1"/>
    <s v="tier - 1"/>
    <x v="3"/>
    <x v="27"/>
  </r>
  <r>
    <s v="Id1488"/>
    <s v="Stephen M"/>
    <x v="994"/>
    <x v="616"/>
    <s v="yes"/>
    <x v="0"/>
    <x v="0"/>
    <x v="3"/>
    <x v="1"/>
    <x v="0"/>
    <x v="2"/>
    <s v="12 Oct 1995"/>
    <x v="1484"/>
    <x v="1"/>
    <s v="tier - 3"/>
    <x v="1"/>
    <x v="41"/>
  </r>
  <r>
    <s v="Id1489"/>
    <s v="Annemarie A"/>
    <x v="995"/>
    <x v="617"/>
    <s v="No"/>
    <x v="0"/>
    <x v="0"/>
    <x v="0"/>
    <x v="1"/>
    <x v="1"/>
    <x v="0"/>
    <s v="15 Jun 1978"/>
    <x v="1485"/>
    <x v="1"/>
    <s v="tier - 2"/>
    <x v="0"/>
    <x v="9"/>
  </r>
  <r>
    <s v="Id1490"/>
    <s v="Ashley R"/>
    <x v="996"/>
    <x v="316"/>
    <s v="yes"/>
    <x v="0"/>
    <x v="1"/>
    <x v="3"/>
    <x v="1"/>
    <x v="1"/>
    <x v="2"/>
    <s v="7 Jul 1969"/>
    <x v="1486"/>
    <x v="1"/>
    <s v="tier - 3"/>
    <x v="0"/>
    <x v="17"/>
  </r>
  <r>
    <s v="Id1491"/>
    <s v="Leslie A"/>
    <x v="997"/>
    <x v="252"/>
    <s v="No"/>
    <x v="0"/>
    <x v="0"/>
    <x v="0"/>
    <x v="1"/>
    <x v="1"/>
    <x v="2"/>
    <s v="24 Sep 1982"/>
    <x v="1487"/>
    <x v="1"/>
    <s v="tier - 1"/>
    <x v="0"/>
    <x v="38"/>
  </r>
  <r>
    <s v="Id1492"/>
    <s v="  Mauricio J. Sr."/>
    <x v="67"/>
    <x v="391"/>
    <s v="No"/>
    <x v="0"/>
    <x v="0"/>
    <x v="0"/>
    <x v="1"/>
    <x v="0"/>
    <x v="2"/>
    <s v="11 Oct 1982"/>
    <x v="1488"/>
    <x v="2"/>
    <s v="tier - 1"/>
    <x v="1"/>
    <x v="38"/>
  </r>
  <r>
    <s v="Id1493"/>
    <s v="Kieran"/>
    <x v="393"/>
    <x v="90"/>
    <s v="yes"/>
    <x v="0"/>
    <x v="0"/>
    <x v="0"/>
    <x v="1"/>
    <x v="1"/>
    <x v="2"/>
    <s v="1 Dec 1985"/>
    <x v="1489"/>
    <x v="1"/>
    <s v="tier - 2"/>
    <x v="9"/>
    <x v="19"/>
  </r>
  <r>
    <s v="Id1494"/>
    <s v="Elizabeth A"/>
    <x v="998"/>
    <x v="234"/>
    <s v="yes"/>
    <x v="0"/>
    <x v="0"/>
    <x v="3"/>
    <x v="1"/>
    <x v="1"/>
    <x v="0"/>
    <s v="12 Jun 1975"/>
    <x v="1490"/>
    <x v="1"/>
    <s v="tier - 3"/>
    <x v="0"/>
    <x v="29"/>
  </r>
  <r>
    <s v="Id1495"/>
    <s v="Zeke M."/>
    <x v="999"/>
    <x v="70"/>
    <s v="No"/>
    <x v="0"/>
    <x v="0"/>
    <x v="0"/>
    <x v="1"/>
    <x v="1"/>
    <x v="2"/>
    <s v="23 Aug 1980"/>
    <x v="1491"/>
    <x v="1"/>
    <s v="tier - 2"/>
    <x v="0"/>
    <x v="27"/>
  </r>
  <r>
    <s v="Id1496"/>
    <s v="Chip"/>
    <x v="1000"/>
    <x v="536"/>
    <s v="No"/>
    <x v="0"/>
    <x v="0"/>
    <x v="0"/>
    <x v="1"/>
    <x v="0"/>
    <x v="0"/>
    <s v="24 Dec 1978"/>
    <x v="1492"/>
    <x v="0"/>
    <s v="tier - 2"/>
    <x v="1"/>
    <x v="9"/>
  </r>
  <r>
    <s v="Id1497"/>
    <s v="  Miguel Angel Sr."/>
    <x v="1001"/>
    <x v="145"/>
    <s v="No"/>
    <x v="0"/>
    <x v="0"/>
    <x v="0"/>
    <x v="1"/>
    <x v="1"/>
    <x v="2"/>
    <s v="11 Oct 1980"/>
    <x v="1493"/>
    <x v="1"/>
    <s v="tier - 3"/>
    <x v="0"/>
    <x v="27"/>
  </r>
  <r>
    <s v="Id1498"/>
    <s v="Brian"/>
    <x v="984"/>
    <x v="216"/>
    <s v="No"/>
    <x v="0"/>
    <x v="0"/>
    <x v="0"/>
    <x v="1"/>
    <x v="1"/>
    <x v="1"/>
    <s v="2 Aug 1980"/>
    <x v="1494"/>
    <x v="1"/>
    <s v="tier - 2"/>
    <x v="1"/>
    <x v="27"/>
  </r>
  <r>
    <s v="Id1499"/>
    <s v="Meghan"/>
    <x v="1002"/>
    <x v="258"/>
    <s v="No"/>
    <x v="0"/>
    <x v="0"/>
    <x v="0"/>
    <x v="1"/>
    <x v="1"/>
    <x v="0"/>
    <s v="24 Nov 1978"/>
    <x v="1495"/>
    <x v="1"/>
    <s v="tier - 2"/>
    <x v="0"/>
    <x v="9"/>
  </r>
  <r>
    <s v="Id1500"/>
    <s v="Meredith L."/>
    <x v="1003"/>
    <x v="435"/>
    <s v="No"/>
    <x v="0"/>
    <x v="0"/>
    <x v="3"/>
    <x v="1"/>
    <x v="1"/>
    <x v="2"/>
    <s v="29 Sep 1984"/>
    <x v="1496"/>
    <x v="1"/>
    <s v="tier - 3"/>
    <x v="1"/>
    <x v="33"/>
  </r>
  <r>
    <s v="Id1501"/>
    <s v="Millicent M"/>
    <x v="842"/>
    <x v="270"/>
    <s v="No"/>
    <x v="0"/>
    <x v="0"/>
    <x v="0"/>
    <x v="1"/>
    <x v="1"/>
    <x v="2"/>
    <s v="30 Dec 1989"/>
    <x v="1497"/>
    <x v="1"/>
    <s v="tier - 3"/>
    <x v="2"/>
    <x v="4"/>
  </r>
  <r>
    <s v="Id1502"/>
    <s v="Kathleen"/>
    <x v="649"/>
    <x v="353"/>
    <s v="yes"/>
    <x v="0"/>
    <x v="0"/>
    <x v="0"/>
    <x v="1"/>
    <x v="2"/>
    <x v="2"/>
    <s v="6 Sep 1985"/>
    <x v="1498"/>
    <x v="1"/>
    <s v="tier - 1"/>
    <x v="2"/>
    <x v="19"/>
  </r>
  <r>
    <s v="Id1503"/>
    <s v="Kimberly K"/>
    <x v="1004"/>
    <x v="189"/>
    <s v="No"/>
    <x v="1"/>
    <x v="0"/>
    <x v="3"/>
    <x v="1"/>
    <x v="0"/>
    <x v="2"/>
    <s v="9 Dec 2004"/>
    <x v="1499"/>
    <x v="1"/>
    <s v="tier - 1"/>
    <x v="1"/>
    <x v="42"/>
  </r>
  <r>
    <s v="Id1504"/>
    <s v="Justin C"/>
    <x v="21"/>
    <x v="618"/>
    <s v="yes"/>
    <x v="0"/>
    <x v="0"/>
    <x v="0"/>
    <x v="1"/>
    <x v="0"/>
    <x v="0"/>
    <s v="25 Jun 1981"/>
    <x v="1500"/>
    <x v="1"/>
    <s v="tier - 2"/>
    <x v="3"/>
    <x v="37"/>
  </r>
  <r>
    <s v="Id1505"/>
    <s v="Tristan P."/>
    <x v="988"/>
    <x v="324"/>
    <s v="yes"/>
    <x v="0"/>
    <x v="1"/>
    <x v="3"/>
    <x v="1"/>
    <x v="1"/>
    <x v="2"/>
    <s v="20 Oct 1969"/>
    <x v="1501"/>
    <x v="1"/>
    <s v="tier - 2"/>
    <x v="0"/>
    <x v="17"/>
  </r>
  <r>
    <s v="Id1506"/>
    <s v="Traci A"/>
    <x v="1005"/>
    <x v="461"/>
    <s v="No"/>
    <x v="0"/>
    <x v="0"/>
    <x v="0"/>
    <x v="1"/>
    <x v="1"/>
    <x v="0"/>
    <s v="19 Aug 1978"/>
    <x v="1502"/>
    <x v="1"/>
    <s v="tier - 1"/>
    <x v="0"/>
    <x v="9"/>
  </r>
  <r>
    <s v="Id1507"/>
    <s v="Justin P"/>
    <x v="305"/>
    <x v="537"/>
    <s v="yes"/>
    <x v="0"/>
    <x v="0"/>
    <x v="0"/>
    <x v="1"/>
    <x v="1"/>
    <x v="0"/>
    <s v="22 Jun 1981"/>
    <x v="1503"/>
    <x v="1"/>
    <s v="tier - 2"/>
    <x v="9"/>
    <x v="37"/>
  </r>
  <r>
    <s v="Id1508"/>
    <s v="Logan M"/>
    <x v="1006"/>
    <x v="495"/>
    <s v="No"/>
    <x v="0"/>
    <x v="1"/>
    <x v="3"/>
    <x v="1"/>
    <x v="0"/>
    <x v="2"/>
    <s v="29 Nov 1979"/>
    <x v="1504"/>
    <x v="1"/>
    <s v="tier - 2"/>
    <x v="3"/>
    <x v="20"/>
  </r>
  <r>
    <s v="Id1509"/>
    <s v="Sebastien"/>
    <x v="1007"/>
    <x v="562"/>
    <s v="No"/>
    <x v="0"/>
    <x v="0"/>
    <x v="0"/>
    <x v="1"/>
    <x v="1"/>
    <x v="1"/>
    <s v="17 Jun 1977"/>
    <x v="1505"/>
    <x v="1"/>
    <s v="tier - 1"/>
    <x v="0"/>
    <x v="1"/>
  </r>
  <r>
    <s v="Id1510"/>
    <s v="Tiffany A"/>
    <x v="1008"/>
    <x v="86"/>
    <s v="No"/>
    <x v="1"/>
    <x v="0"/>
    <x v="3"/>
    <x v="1"/>
    <x v="0"/>
    <x v="2"/>
    <s v="3 Nov 2000"/>
    <x v="1506"/>
    <x v="1"/>
    <s v="tier - 1"/>
    <x v="1"/>
    <x v="23"/>
  </r>
  <r>
    <s v="Id1511"/>
    <s v="Matthew"/>
    <x v="497"/>
    <x v="47"/>
    <s v="No"/>
    <x v="0"/>
    <x v="1"/>
    <x v="3"/>
    <x v="1"/>
    <x v="1"/>
    <x v="2"/>
    <s v="26 Jul 1979"/>
    <x v="1507"/>
    <x v="2"/>
    <s v="tier - 1"/>
    <x v="4"/>
    <x v="20"/>
  </r>
  <r>
    <s v="Id1512"/>
    <s v="Luke"/>
    <x v="1009"/>
    <x v="106"/>
    <s v="No"/>
    <x v="0"/>
    <x v="0"/>
    <x v="0"/>
    <x v="1"/>
    <x v="0"/>
    <x v="1"/>
    <s v="14 Jul 1994"/>
    <x v="1508"/>
    <x v="1"/>
    <s v="tier - 2"/>
    <x v="14"/>
    <x v="6"/>
  </r>
  <r>
    <s v="Id1513"/>
    <s v="Leigh"/>
    <x v="1010"/>
    <x v="619"/>
    <s v="yes"/>
    <x v="0"/>
    <x v="0"/>
    <x v="3"/>
    <x v="1"/>
    <x v="1"/>
    <x v="0"/>
    <s v="29 Aug 1975"/>
    <x v="1509"/>
    <x v="1"/>
    <s v="tier - 1"/>
    <x v="1"/>
    <x v="29"/>
  </r>
  <r>
    <s v="Id1514"/>
    <s v="Yosuke"/>
    <x v="191"/>
    <x v="67"/>
    <s v="No"/>
    <x v="0"/>
    <x v="0"/>
    <x v="0"/>
    <x v="1"/>
    <x v="1"/>
    <x v="2"/>
    <s v="13 Jun 1991"/>
    <x v="1510"/>
    <x v="0"/>
    <s v="tier - 2"/>
    <x v="7"/>
    <x v="3"/>
  </r>
  <r>
    <s v="Id1515"/>
    <s v="Matthew"/>
    <x v="26"/>
    <x v="419"/>
    <s v="yes"/>
    <x v="0"/>
    <x v="0"/>
    <x v="0"/>
    <x v="1"/>
    <x v="0"/>
    <x v="2"/>
    <s v="11 Dec 1985"/>
    <x v="1511"/>
    <x v="2"/>
    <s v="tier - 3"/>
    <x v="1"/>
    <x v="19"/>
  </r>
  <r>
    <s v="Id1516"/>
    <s v="  Jacob"/>
    <x v="1011"/>
    <x v="24"/>
    <s v="No"/>
    <x v="0"/>
    <x v="0"/>
    <x v="0"/>
    <x v="1"/>
    <x v="1"/>
    <x v="2"/>
    <s v="16 Nov 1980"/>
    <x v="1512"/>
    <x v="1"/>
    <s v="tier - 2"/>
    <x v="0"/>
    <x v="27"/>
  </r>
  <r>
    <s v="Id1517"/>
    <s v="Jodi"/>
    <x v="61"/>
    <x v="429"/>
    <s v="yes"/>
    <x v="0"/>
    <x v="0"/>
    <x v="0"/>
    <x v="1"/>
    <x v="0"/>
    <x v="0"/>
    <s v="19 Oct 1981"/>
    <x v="1513"/>
    <x v="1"/>
    <s v="tier - 1"/>
    <x v="0"/>
    <x v="37"/>
  </r>
  <r>
    <s v="Id1518"/>
    <s v="Lauren"/>
    <x v="21"/>
    <x v="620"/>
    <s v="yes"/>
    <x v="0"/>
    <x v="0"/>
    <x v="0"/>
    <x v="1"/>
    <x v="0"/>
    <x v="0"/>
    <s v="28 Sep 1981"/>
    <x v="1514"/>
    <x v="1"/>
    <s v="tier - 3"/>
    <x v="3"/>
    <x v="37"/>
  </r>
  <r>
    <s v="Id1519"/>
    <s v="Misti C"/>
    <x v="909"/>
    <x v="543"/>
    <s v="yes"/>
    <x v="0"/>
    <x v="0"/>
    <x v="0"/>
    <x v="1"/>
    <x v="1"/>
    <x v="0"/>
    <s v="24 Sep 1981"/>
    <x v="1515"/>
    <x v="1"/>
    <s v="tier - 3"/>
    <x v="0"/>
    <x v="37"/>
  </r>
  <r>
    <s v="Id1520"/>
    <s v="Angela J"/>
    <x v="1012"/>
    <x v="339"/>
    <s v="yes"/>
    <x v="0"/>
    <x v="0"/>
    <x v="3"/>
    <x v="1"/>
    <x v="1"/>
    <x v="2"/>
    <s v="14 Oct 1988"/>
    <x v="1516"/>
    <x v="1"/>
    <s v="tier - 2"/>
    <x v="2"/>
    <x v="25"/>
  </r>
  <r>
    <s v="Id1521"/>
    <s v="Jonathan D."/>
    <x v="1013"/>
    <x v="117"/>
    <s v="yes"/>
    <x v="0"/>
    <x v="0"/>
    <x v="1"/>
    <x v="1"/>
    <x v="2"/>
    <x v="2"/>
    <s v="7 Dec 1966"/>
    <x v="1517"/>
    <x v="2"/>
    <s v="tier - 2"/>
    <x v="0"/>
    <x v="26"/>
  </r>
  <r>
    <s v="Id1522"/>
    <s v="Victoria"/>
    <x v="1014"/>
    <x v="621"/>
    <s v="yes"/>
    <x v="0"/>
    <x v="0"/>
    <x v="1"/>
    <x v="1"/>
    <x v="1"/>
    <x v="0"/>
    <s v="4 Jun 1970"/>
    <x v="1518"/>
    <x v="1"/>
    <s v="tier - 1"/>
    <x v="0"/>
    <x v="17"/>
  </r>
  <r>
    <s v="Id1523"/>
    <s v="Adrian R."/>
    <x v="467"/>
    <x v="5"/>
    <s v="yes"/>
    <x v="0"/>
    <x v="0"/>
    <x v="3"/>
    <x v="1"/>
    <x v="1"/>
    <x v="0"/>
    <s v="30 Jun 1986"/>
    <x v="1519"/>
    <x v="2"/>
    <s v="tier - 1"/>
    <x v="4"/>
    <x v="28"/>
  </r>
  <r>
    <s v="Id1524"/>
    <s v="Andrew"/>
    <x v="589"/>
    <x v="535"/>
    <s v="yes"/>
    <x v="0"/>
    <x v="0"/>
    <x v="3"/>
    <x v="1"/>
    <x v="1"/>
    <x v="0"/>
    <s v="14 Aug 1986"/>
    <x v="1520"/>
    <x v="2"/>
    <s v="tier - 2"/>
    <x v="4"/>
    <x v="28"/>
  </r>
  <r>
    <s v="Id1525"/>
    <s v="Jason A."/>
    <x v="1015"/>
    <x v="461"/>
    <s v="No"/>
    <x v="0"/>
    <x v="0"/>
    <x v="0"/>
    <x v="1"/>
    <x v="2"/>
    <x v="0"/>
    <s v="11 Jul 1968"/>
    <x v="1521"/>
    <x v="2"/>
    <s v="tier - 1"/>
    <x v="1"/>
    <x v="0"/>
  </r>
  <r>
    <s v="Id1526"/>
    <s v="Rachel"/>
    <x v="1016"/>
    <x v="104"/>
    <s v="No"/>
    <x v="0"/>
    <x v="0"/>
    <x v="0"/>
    <x v="1"/>
    <x v="1"/>
    <x v="0"/>
    <s v="15 Oct 1978"/>
    <x v="1522"/>
    <x v="1"/>
    <s v="tier - 3"/>
    <x v="0"/>
    <x v="9"/>
  </r>
  <r>
    <s v="Id1527"/>
    <s v="Susan"/>
    <x v="1017"/>
    <x v="56"/>
    <s v="No"/>
    <x v="0"/>
    <x v="0"/>
    <x v="0"/>
    <x v="1"/>
    <x v="0"/>
    <x v="1"/>
    <s v="14 Jun 1994"/>
    <x v="1523"/>
    <x v="1"/>
    <s v="tier - 1"/>
    <x v="1"/>
    <x v="6"/>
  </r>
  <r>
    <s v="Id1528"/>
    <s v="Cameron M."/>
    <x v="1018"/>
    <x v="249"/>
    <s v="yes"/>
    <x v="0"/>
    <x v="1"/>
    <x v="3"/>
    <x v="1"/>
    <x v="1"/>
    <x v="2"/>
    <s v="10 Jun 1983"/>
    <x v="1524"/>
    <x v="2"/>
    <s v="tier - 3"/>
    <x v="1"/>
    <x v="34"/>
  </r>
  <r>
    <s v="Id1529"/>
    <s v="Claudia A."/>
    <x v="1019"/>
    <x v="398"/>
    <s v="No"/>
    <x v="0"/>
    <x v="0"/>
    <x v="0"/>
    <x v="1"/>
    <x v="1"/>
    <x v="0"/>
    <s v="18 Dec 1971"/>
    <x v="1525"/>
    <x v="1"/>
    <s v="tier - 1"/>
    <x v="0"/>
    <x v="15"/>
  </r>
  <r>
    <s v="Id1530"/>
    <s v="Kate"/>
    <x v="1020"/>
    <x v="12"/>
    <s v="No"/>
    <x v="0"/>
    <x v="0"/>
    <x v="0"/>
    <x v="1"/>
    <x v="2"/>
    <x v="0"/>
    <s v="26 Jul 1968"/>
    <x v="1526"/>
    <x v="2"/>
    <s v="tier - 1"/>
    <x v="1"/>
    <x v="0"/>
  </r>
  <r>
    <s v="Id1531"/>
    <s v="Nicole M."/>
    <x v="424"/>
    <x v="450"/>
    <s v="yes"/>
    <x v="0"/>
    <x v="0"/>
    <x v="0"/>
    <x v="1"/>
    <x v="1"/>
    <x v="2"/>
    <s v="24 Jul 1985"/>
    <x v="1527"/>
    <x v="1"/>
    <s v="tier - 3"/>
    <x v="1"/>
    <x v="19"/>
  </r>
  <r>
    <s v="Id1532"/>
    <s v="Jack"/>
    <x v="1021"/>
    <x v="81"/>
    <s v="No"/>
    <x v="0"/>
    <x v="0"/>
    <x v="0"/>
    <x v="1"/>
    <x v="0"/>
    <x v="2"/>
    <s v="29 Oct 1989"/>
    <x v="1528"/>
    <x v="2"/>
    <s v="tier - 1"/>
    <x v="3"/>
    <x v="4"/>
  </r>
  <r>
    <s v="Id1533"/>
    <s v="Gregory"/>
    <x v="1022"/>
    <x v="13"/>
    <s v="yes"/>
    <x v="0"/>
    <x v="0"/>
    <x v="0"/>
    <x v="1"/>
    <x v="1"/>
    <x v="0"/>
    <s v="12 Sep 1981"/>
    <x v="1529"/>
    <x v="2"/>
    <s v="tier - 1"/>
    <x v="1"/>
    <x v="37"/>
  </r>
  <r>
    <s v="Id1534"/>
    <s v="Rebecca"/>
    <x v="1023"/>
    <x v="47"/>
    <s v="No"/>
    <x v="0"/>
    <x v="0"/>
    <x v="0"/>
    <x v="1"/>
    <x v="1"/>
    <x v="2"/>
    <s v="20 Sep 1982"/>
    <x v="1530"/>
    <x v="1"/>
    <s v="tier - 2"/>
    <x v="0"/>
    <x v="38"/>
  </r>
  <r>
    <s v="Id1535"/>
    <s v="Adam"/>
    <x v="687"/>
    <x v="117"/>
    <s v="No"/>
    <x v="0"/>
    <x v="0"/>
    <x v="0"/>
    <x v="1"/>
    <x v="0"/>
    <x v="2"/>
    <s v="4 Nov 1989"/>
    <x v="1531"/>
    <x v="1"/>
    <s v="tier - 1"/>
    <x v="0"/>
    <x v="4"/>
  </r>
  <r>
    <s v="Id1536"/>
    <s v="Ryan"/>
    <x v="1024"/>
    <x v="115"/>
    <s v="No"/>
    <x v="0"/>
    <x v="0"/>
    <x v="3"/>
    <x v="1"/>
    <x v="1"/>
    <x v="2"/>
    <s v="14 Jul 1984"/>
    <x v="1532"/>
    <x v="2"/>
    <s v="tier - 2"/>
    <x v="0"/>
    <x v="33"/>
  </r>
  <r>
    <s v="Id1537"/>
    <s v="Jackie K."/>
    <x v="1025"/>
    <x v="293"/>
    <s v="yes"/>
    <x v="0"/>
    <x v="0"/>
    <x v="1"/>
    <x v="1"/>
    <x v="2"/>
    <x v="0"/>
    <s v="24 Nov 1970"/>
    <x v="1533"/>
    <x v="1"/>
    <s v="tier - 3"/>
    <x v="0"/>
    <x v="2"/>
  </r>
  <r>
    <s v="Id1538"/>
    <s v="Chris"/>
    <x v="1026"/>
    <x v="507"/>
    <s v="No"/>
    <x v="0"/>
    <x v="0"/>
    <x v="3"/>
    <x v="1"/>
    <x v="2"/>
    <x v="2"/>
    <s v="2 Dec 1984"/>
    <x v="1534"/>
    <x v="1"/>
    <s v="tier - 3"/>
    <x v="9"/>
    <x v="33"/>
  </r>
  <r>
    <s v="Id1539"/>
    <s v="Tyler C"/>
    <x v="820"/>
    <x v="419"/>
    <s v="No"/>
    <x v="0"/>
    <x v="0"/>
    <x v="0"/>
    <x v="1"/>
    <x v="1"/>
    <x v="2"/>
    <s v="29 Jun 1990"/>
    <x v="1535"/>
    <x v="1"/>
    <s v="tier - 2"/>
    <x v="14"/>
    <x v="43"/>
  </r>
  <r>
    <s v="Id1540"/>
    <s v="Yoshie"/>
    <x v="307"/>
    <x v="587"/>
    <s v="No"/>
    <x v="0"/>
    <x v="1"/>
    <x v="3"/>
    <x v="1"/>
    <x v="0"/>
    <x v="2"/>
    <s v="23 Sep 2003"/>
    <x v="1536"/>
    <x v="1"/>
    <s v="tier - 1"/>
    <x v="1"/>
    <x v="40"/>
  </r>
  <r>
    <s v="Id1541"/>
    <s v="Lauren A"/>
    <x v="1027"/>
    <x v="622"/>
    <s v="No"/>
    <x v="0"/>
    <x v="0"/>
    <x v="1"/>
    <x v="1"/>
    <x v="1"/>
    <x v="0"/>
    <s v="16 Aug 1973"/>
    <x v="1537"/>
    <x v="1"/>
    <s v="tier - 1"/>
    <x v="0"/>
    <x v="31"/>
  </r>
  <r>
    <s v="Id1542"/>
    <s v="Mason D."/>
    <x v="759"/>
    <x v="180"/>
    <s v="No"/>
    <x v="0"/>
    <x v="0"/>
    <x v="0"/>
    <x v="1"/>
    <x v="0"/>
    <x v="2"/>
    <s v="6 Aug 1982"/>
    <x v="1538"/>
    <x v="2"/>
    <s v="tier - 2"/>
    <x v="5"/>
    <x v="38"/>
  </r>
  <r>
    <s v="Id1543"/>
    <s v="Ryan"/>
    <x v="801"/>
    <x v="119"/>
    <s v="No"/>
    <x v="0"/>
    <x v="0"/>
    <x v="0"/>
    <x v="1"/>
    <x v="1"/>
    <x v="1"/>
    <s v="10 Nov 1982"/>
    <x v="1539"/>
    <x v="1"/>
    <s v="tier - 3"/>
    <x v="3"/>
    <x v="38"/>
  </r>
  <r>
    <s v="Id1544"/>
    <s v="  Arturo"/>
    <x v="50"/>
    <x v="623"/>
    <s v="No"/>
    <x v="0"/>
    <x v="0"/>
    <x v="0"/>
    <x v="1"/>
    <x v="0"/>
    <x v="1"/>
    <s v="3 Dec 1982"/>
    <x v="1540"/>
    <x v="2"/>
    <s v="tier - 2"/>
    <x v="4"/>
    <x v="38"/>
  </r>
  <r>
    <s v="Id1545"/>
    <s v="Jake"/>
    <x v="1028"/>
    <x v="585"/>
    <s v="No"/>
    <x v="0"/>
    <x v="0"/>
    <x v="0"/>
    <x v="1"/>
    <x v="1"/>
    <x v="2"/>
    <s v="22 Nov 1982"/>
    <x v="1541"/>
    <x v="1"/>
    <s v="tier - 1"/>
    <x v="0"/>
    <x v="38"/>
  </r>
  <r>
    <s v="Id1546"/>
    <s v="Sarah E"/>
    <x v="105"/>
    <x v="40"/>
    <s v="No"/>
    <x v="0"/>
    <x v="0"/>
    <x v="3"/>
    <x v="1"/>
    <x v="0"/>
    <x v="2"/>
    <s v="8 Oct 1984"/>
    <x v="1542"/>
    <x v="1"/>
    <s v="tier - 3"/>
    <x v="3"/>
    <x v="33"/>
  </r>
  <r>
    <s v="Id1547"/>
    <s v="Alison L."/>
    <x v="520"/>
    <x v="624"/>
    <s v="yes"/>
    <x v="0"/>
    <x v="0"/>
    <x v="0"/>
    <x v="1"/>
    <x v="0"/>
    <x v="0"/>
    <s v="25 Jul 1981"/>
    <x v="1543"/>
    <x v="1"/>
    <s v="tier - 1"/>
    <x v="1"/>
    <x v="37"/>
  </r>
  <r>
    <s v="Id1548"/>
    <s v="Karen A."/>
    <x v="384"/>
    <x v="49"/>
    <s v="No"/>
    <x v="0"/>
    <x v="0"/>
    <x v="3"/>
    <x v="1"/>
    <x v="1"/>
    <x v="2"/>
    <s v="10 Sep 1984"/>
    <x v="1544"/>
    <x v="1"/>
    <s v="tier - 2"/>
    <x v="2"/>
    <x v="33"/>
  </r>
  <r>
    <s v="Id1549"/>
    <s v="Thomas R. Jr."/>
    <x v="1029"/>
    <x v="519"/>
    <s v="No"/>
    <x v="0"/>
    <x v="0"/>
    <x v="0"/>
    <x v="1"/>
    <x v="2"/>
    <x v="0"/>
    <s v="7 Dec 1968"/>
    <x v="1545"/>
    <x v="2"/>
    <s v="tier - 2"/>
    <x v="0"/>
    <x v="0"/>
  </r>
  <r>
    <s v="Id1550"/>
    <s v="Stephanie W."/>
    <x v="1030"/>
    <x v="195"/>
    <s v="No"/>
    <x v="0"/>
    <x v="0"/>
    <x v="0"/>
    <x v="1"/>
    <x v="0"/>
    <x v="1"/>
    <s v="21 Aug 1989"/>
    <x v="1546"/>
    <x v="1"/>
    <s v="tier - 2"/>
    <x v="2"/>
    <x v="4"/>
  </r>
  <r>
    <s v="Id1551"/>
    <s v="Ezra"/>
    <x v="276"/>
    <x v="625"/>
    <s v="yes"/>
    <x v="0"/>
    <x v="0"/>
    <x v="3"/>
    <x v="1"/>
    <x v="1"/>
    <x v="0"/>
    <s v="19 Dec 1986"/>
    <x v="1547"/>
    <x v="1"/>
    <s v="tier - 3"/>
    <x v="1"/>
    <x v="28"/>
  </r>
  <r>
    <s v="Id1552"/>
    <s v="Jim"/>
    <x v="1031"/>
    <x v="56"/>
    <s v="yes"/>
    <x v="0"/>
    <x v="1"/>
    <x v="3"/>
    <x v="1"/>
    <x v="2"/>
    <x v="1"/>
    <s v="5 Dec 1969"/>
    <x v="1548"/>
    <x v="1"/>
    <s v="tier - 3"/>
    <x v="0"/>
    <x v="17"/>
  </r>
  <r>
    <s v="Id1553"/>
    <s v="Ari L."/>
    <x v="643"/>
    <x v="374"/>
    <s v="No"/>
    <x v="0"/>
    <x v="0"/>
    <x v="0"/>
    <x v="1"/>
    <x v="1"/>
    <x v="2"/>
    <s v="25 Oct 1982"/>
    <x v="1549"/>
    <x v="1"/>
    <s v="tier - 2"/>
    <x v="1"/>
    <x v="38"/>
  </r>
  <r>
    <s v="Id1554"/>
    <s v="Fanny"/>
    <x v="837"/>
    <x v="82"/>
    <s v="No"/>
    <x v="0"/>
    <x v="0"/>
    <x v="0"/>
    <x v="1"/>
    <x v="1"/>
    <x v="2"/>
    <s v="29 Aug 1982"/>
    <x v="1550"/>
    <x v="1"/>
    <s v="tier - 1"/>
    <x v="0"/>
    <x v="38"/>
  </r>
  <r>
    <s v="Id1555"/>
    <s v="  Heather"/>
    <x v="1032"/>
    <x v="133"/>
    <s v="yes"/>
    <x v="0"/>
    <x v="0"/>
    <x v="0"/>
    <x v="1"/>
    <x v="1"/>
    <x v="2"/>
    <s v="13 Oct 1976"/>
    <x v="116"/>
    <x v="1"/>
    <s v="tier - 1"/>
    <x v="0"/>
    <x v="18"/>
  </r>
  <r>
    <s v="Id1556"/>
    <s v="Peter W. Sr."/>
    <x v="222"/>
    <x v="31"/>
    <s v="No"/>
    <x v="0"/>
    <x v="0"/>
    <x v="0"/>
    <x v="1"/>
    <x v="0"/>
    <x v="2"/>
    <s v="13 Jul 1994"/>
    <x v="1551"/>
    <x v="1"/>
    <s v="tier - 1"/>
    <x v="14"/>
    <x v="6"/>
  </r>
  <r>
    <s v="Id1557"/>
    <s v="Catherine A"/>
    <x v="326"/>
    <x v="124"/>
    <s v="No"/>
    <x v="0"/>
    <x v="0"/>
    <x v="0"/>
    <x v="1"/>
    <x v="1"/>
    <x v="2"/>
    <s v="7 Aug 1982"/>
    <x v="1552"/>
    <x v="1"/>
    <s v="tier - 2"/>
    <x v="0"/>
    <x v="38"/>
  </r>
  <r>
    <s v="Id1558"/>
    <s v="Kelly A"/>
    <x v="941"/>
    <x v="152"/>
    <s v="No"/>
    <x v="0"/>
    <x v="0"/>
    <x v="0"/>
    <x v="1"/>
    <x v="1"/>
    <x v="2"/>
    <s v="21 Oct 1982"/>
    <x v="1553"/>
    <x v="1"/>
    <s v="tier - 3"/>
    <x v="3"/>
    <x v="38"/>
  </r>
  <r>
    <s v="Id1559"/>
    <s v="Janel N."/>
    <x v="1033"/>
    <x v="428"/>
    <s v="yes"/>
    <x v="0"/>
    <x v="0"/>
    <x v="1"/>
    <x v="1"/>
    <x v="2"/>
    <x v="0"/>
    <s v="27 Dec 1970"/>
    <x v="1554"/>
    <x v="1"/>
    <s v="tier - 2"/>
    <x v="0"/>
    <x v="2"/>
  </r>
  <r>
    <s v="Id1560"/>
    <s v="Yann Kai"/>
    <x v="528"/>
    <x v="334"/>
    <s v="No"/>
    <x v="0"/>
    <x v="0"/>
    <x v="0"/>
    <x v="1"/>
    <x v="0"/>
    <x v="1"/>
    <s v="18 Jun 1980"/>
    <x v="1555"/>
    <x v="1"/>
    <s v="tier - 3"/>
    <x v="3"/>
    <x v="27"/>
  </r>
  <r>
    <s v="Id1561"/>
    <s v="Zachary R."/>
    <x v="397"/>
    <x v="42"/>
    <s v="yes"/>
    <x v="0"/>
    <x v="0"/>
    <x v="0"/>
    <x v="1"/>
    <x v="1"/>
    <x v="0"/>
    <s v="29 Jul 1981"/>
    <x v="1556"/>
    <x v="1"/>
    <s v="tier - 2"/>
    <x v="0"/>
    <x v="37"/>
  </r>
  <r>
    <s v="Id1562"/>
    <s v="  Alejandro Sr."/>
    <x v="1034"/>
    <x v="79"/>
    <s v="No"/>
    <x v="0"/>
    <x v="0"/>
    <x v="3"/>
    <x v="1"/>
    <x v="1"/>
    <x v="2"/>
    <s v="13 Nov 1984"/>
    <x v="1557"/>
    <x v="1"/>
    <s v="tier - 3"/>
    <x v="1"/>
    <x v="33"/>
  </r>
  <r>
    <s v="Id1563"/>
    <s v="Nicholas R."/>
    <x v="422"/>
    <x v="176"/>
    <s v="No"/>
    <x v="0"/>
    <x v="0"/>
    <x v="3"/>
    <x v="1"/>
    <x v="1"/>
    <x v="2"/>
    <s v="6 Aug 1984"/>
    <x v="1558"/>
    <x v="2"/>
    <s v="tier - 3"/>
    <x v="1"/>
    <x v="33"/>
  </r>
  <r>
    <s v="Id1564"/>
    <s v="Paul"/>
    <x v="1035"/>
    <x v="626"/>
    <s v="yes"/>
    <x v="0"/>
    <x v="0"/>
    <x v="0"/>
    <x v="1"/>
    <x v="0"/>
    <x v="2"/>
    <s v="23 Jul 1985"/>
    <x v="1559"/>
    <x v="2"/>
    <s v="tier - 2"/>
    <x v="0"/>
    <x v="19"/>
  </r>
  <r>
    <s v="Id1565"/>
    <s v="Michael D"/>
    <x v="1036"/>
    <x v="573"/>
    <s v="yes"/>
    <x v="0"/>
    <x v="0"/>
    <x v="3"/>
    <x v="1"/>
    <x v="1"/>
    <x v="0"/>
    <s v="6 Aug 1975"/>
    <x v="1560"/>
    <x v="1"/>
    <s v="tier - 3"/>
    <x v="0"/>
    <x v="29"/>
  </r>
  <r>
    <s v="Id1566"/>
    <s v="Marina"/>
    <x v="1037"/>
    <x v="34"/>
    <s v="yes"/>
    <x v="0"/>
    <x v="0"/>
    <x v="0"/>
    <x v="1"/>
    <x v="1"/>
    <x v="1"/>
    <s v="8 Dec 1976"/>
    <x v="1561"/>
    <x v="1"/>
    <s v="tier - 3"/>
    <x v="0"/>
    <x v="18"/>
  </r>
  <r>
    <s v="Id1567"/>
    <s v="Caroline"/>
    <x v="500"/>
    <x v="380"/>
    <s v="No"/>
    <x v="0"/>
    <x v="0"/>
    <x v="3"/>
    <x v="1"/>
    <x v="1"/>
    <x v="2"/>
    <s v="7 Sep 1987"/>
    <x v="1562"/>
    <x v="1"/>
    <s v="tier - 2"/>
    <x v="3"/>
    <x v="39"/>
  </r>
  <r>
    <s v="Id1568"/>
    <s v="Ross P"/>
    <x v="1038"/>
    <x v="222"/>
    <s v="No"/>
    <x v="0"/>
    <x v="0"/>
    <x v="0"/>
    <x v="1"/>
    <x v="1"/>
    <x v="0"/>
    <s v="8 Aug 1971"/>
    <x v="1563"/>
    <x v="1"/>
    <s v="tier - 3"/>
    <x v="0"/>
    <x v="15"/>
  </r>
  <r>
    <s v="Id1569"/>
    <s v="Aoife"/>
    <x v="1039"/>
    <x v="590"/>
    <s v="yes"/>
    <x v="0"/>
    <x v="0"/>
    <x v="1"/>
    <x v="1"/>
    <x v="2"/>
    <x v="0"/>
    <s v="12 Aug 1970"/>
    <x v="1564"/>
    <x v="1"/>
    <s v="tier - 1"/>
    <x v="0"/>
    <x v="2"/>
  </r>
  <r>
    <s v="Id1570"/>
    <s v="Wesley"/>
    <x v="277"/>
    <x v="52"/>
    <s v="yes"/>
    <x v="0"/>
    <x v="0"/>
    <x v="0"/>
    <x v="1"/>
    <x v="1"/>
    <x v="2"/>
    <s v="8 Dec 1985"/>
    <x v="1565"/>
    <x v="0"/>
    <s v="tier - 3"/>
    <x v="7"/>
    <x v="19"/>
  </r>
  <r>
    <s v="Id1571"/>
    <s v="Rebecca J"/>
    <x v="1040"/>
    <x v="209"/>
    <s v="No"/>
    <x v="0"/>
    <x v="0"/>
    <x v="3"/>
    <x v="1"/>
    <x v="1"/>
    <x v="2"/>
    <s v="26 Sep 1987"/>
    <x v="1566"/>
    <x v="1"/>
    <s v="tier - 3"/>
    <x v="2"/>
    <x v="39"/>
  </r>
  <r>
    <s v="Id1572"/>
    <s v="Barry P."/>
    <x v="1041"/>
    <x v="280"/>
    <s v="No"/>
    <x v="0"/>
    <x v="0"/>
    <x v="0"/>
    <x v="1"/>
    <x v="1"/>
    <x v="2"/>
    <s v="14 Oct 1982"/>
    <x v="1567"/>
    <x v="1"/>
    <s v="tier - 1"/>
    <x v="1"/>
    <x v="38"/>
  </r>
  <r>
    <s v="Id1573"/>
    <s v="Maciej"/>
    <x v="728"/>
    <x v="127"/>
    <s v="yes"/>
    <x v="0"/>
    <x v="1"/>
    <x v="3"/>
    <x v="1"/>
    <x v="0"/>
    <x v="2"/>
    <s v="6 Aug 1997"/>
    <x v="1568"/>
    <x v="1"/>
    <s v="tier - 2"/>
    <x v="14"/>
    <x v="32"/>
  </r>
  <r>
    <s v="Id1574"/>
    <s v="Jerry D."/>
    <x v="984"/>
    <x v="256"/>
    <s v="No"/>
    <x v="0"/>
    <x v="0"/>
    <x v="0"/>
    <x v="1"/>
    <x v="1"/>
    <x v="1"/>
    <s v="7 Aug 1982"/>
    <x v="1569"/>
    <x v="0"/>
    <s v="tier - 2"/>
    <x v="1"/>
    <x v="38"/>
  </r>
  <r>
    <s v="Id1575"/>
    <s v="Eric A."/>
    <x v="1042"/>
    <x v="358"/>
    <s v="yes"/>
    <x v="0"/>
    <x v="0"/>
    <x v="0"/>
    <x v="1"/>
    <x v="1"/>
    <x v="2"/>
    <s v="25 Nov 1976"/>
    <x v="1570"/>
    <x v="1"/>
    <s v="tier - 2"/>
    <x v="0"/>
    <x v="18"/>
  </r>
  <r>
    <s v="Id1576"/>
    <s v="Cathi"/>
    <x v="13"/>
    <x v="585"/>
    <s v="No"/>
    <x v="0"/>
    <x v="0"/>
    <x v="3"/>
    <x v="1"/>
    <x v="0"/>
    <x v="2"/>
    <s v="17 Aug 1984"/>
    <x v="1571"/>
    <x v="1"/>
    <s v="tier - 1"/>
    <x v="1"/>
    <x v="33"/>
  </r>
  <r>
    <s v="Id1577"/>
    <s v="Alex M"/>
    <x v="1043"/>
    <x v="627"/>
    <s v="yes"/>
    <x v="0"/>
    <x v="0"/>
    <x v="1"/>
    <x v="1"/>
    <x v="2"/>
    <x v="0"/>
    <s v="21 Nov 1970"/>
    <x v="1572"/>
    <x v="1"/>
    <s v="tier - 1"/>
    <x v="0"/>
    <x v="2"/>
  </r>
  <r>
    <s v="Id1578"/>
    <s v="Liang"/>
    <x v="1044"/>
    <x v="213"/>
    <s v="yes"/>
    <x v="0"/>
    <x v="0"/>
    <x v="0"/>
    <x v="1"/>
    <x v="0"/>
    <x v="1"/>
    <s v="6 Jul 1996"/>
    <x v="1573"/>
    <x v="1"/>
    <s v="tier - 3"/>
    <x v="14"/>
    <x v="46"/>
  </r>
  <r>
    <s v="Id1579"/>
    <s v="Lexy"/>
    <x v="1045"/>
    <x v="83"/>
    <s v="No"/>
    <x v="0"/>
    <x v="0"/>
    <x v="0"/>
    <x v="1"/>
    <x v="0"/>
    <x v="2"/>
    <s v="25 Jun 1989"/>
    <x v="1574"/>
    <x v="1"/>
    <s v="tier - 2"/>
    <x v="1"/>
    <x v="4"/>
  </r>
  <r>
    <s v="Id1580"/>
    <s v="Michael"/>
    <x v="1046"/>
    <x v="587"/>
    <s v="No"/>
    <x v="0"/>
    <x v="0"/>
    <x v="0"/>
    <x v="1"/>
    <x v="0"/>
    <x v="2"/>
    <s v="10 Oct 1980"/>
    <x v="1575"/>
    <x v="1"/>
    <s v="tier - 1"/>
    <x v="1"/>
    <x v="27"/>
  </r>
  <r>
    <s v="Id1581"/>
    <s v="Samuel L"/>
    <x v="1047"/>
    <x v="80"/>
    <s v="yes"/>
    <x v="0"/>
    <x v="1"/>
    <x v="3"/>
    <x v="1"/>
    <x v="0"/>
    <x v="2"/>
    <s v="8 Aug 1983"/>
    <x v="1576"/>
    <x v="2"/>
    <s v="tier - 2"/>
    <x v="0"/>
    <x v="34"/>
  </r>
  <r>
    <s v="Id1582"/>
    <s v="Spencer A."/>
    <x v="951"/>
    <x v="316"/>
    <s v="yes"/>
    <x v="0"/>
    <x v="1"/>
    <x v="3"/>
    <x v="1"/>
    <x v="0"/>
    <x v="2"/>
    <s v="10 Oct 1983"/>
    <x v="1577"/>
    <x v="1"/>
    <s v="tier - 1"/>
    <x v="0"/>
    <x v="34"/>
  </r>
  <r>
    <s v="Id1583"/>
    <s v="Rochelle"/>
    <x v="247"/>
    <x v="628"/>
    <s v="yes"/>
    <x v="0"/>
    <x v="0"/>
    <x v="3"/>
    <x v="1"/>
    <x v="1"/>
    <x v="0"/>
    <s v="26 Sep 1986"/>
    <x v="1578"/>
    <x v="1"/>
    <s v="tier - 2"/>
    <x v="0"/>
    <x v="28"/>
  </r>
  <r>
    <s v="Id1584"/>
    <s v="Paula"/>
    <x v="1048"/>
    <x v="134"/>
    <s v="No"/>
    <x v="0"/>
    <x v="0"/>
    <x v="0"/>
    <x v="1"/>
    <x v="0"/>
    <x v="2"/>
    <s v="13 Aug 1990"/>
    <x v="1579"/>
    <x v="1"/>
    <s v="tier - 2"/>
    <x v="2"/>
    <x v="43"/>
  </r>
  <r>
    <s v="Id1585"/>
    <s v="Madeline E."/>
    <x v="65"/>
    <x v="334"/>
    <s v="yes"/>
    <x v="0"/>
    <x v="0"/>
    <x v="0"/>
    <x v="1"/>
    <x v="0"/>
    <x v="1"/>
    <s v="6 Dec 1985"/>
    <x v="1580"/>
    <x v="1"/>
    <s v="tier - 1"/>
    <x v="0"/>
    <x v="19"/>
  </r>
  <r>
    <s v="Id1586"/>
    <s v="Maria Isabel"/>
    <x v="1049"/>
    <x v="540"/>
    <s v="yes"/>
    <x v="0"/>
    <x v="0"/>
    <x v="0"/>
    <x v="1"/>
    <x v="1"/>
    <x v="2"/>
    <s v="15 Nov 1985"/>
    <x v="1581"/>
    <x v="1"/>
    <s v="tier - 1"/>
    <x v="3"/>
    <x v="19"/>
  </r>
  <r>
    <s v="Id1587"/>
    <s v="Arthur M."/>
    <x v="1050"/>
    <x v="561"/>
    <s v="No"/>
    <x v="1"/>
    <x v="0"/>
    <x v="3"/>
    <x v="1"/>
    <x v="0"/>
    <x v="1"/>
    <s v="15 Jul 2004"/>
    <x v="1582"/>
    <x v="1"/>
    <s v="tier - 2"/>
    <x v="3"/>
    <x v="42"/>
  </r>
  <r>
    <s v="Id1588"/>
    <s v="Joseph R."/>
    <x v="1051"/>
    <x v="239"/>
    <s v="yes"/>
    <x v="0"/>
    <x v="1"/>
    <x v="3"/>
    <x v="1"/>
    <x v="2"/>
    <x v="2"/>
    <s v="10 Sep 1969"/>
    <x v="1583"/>
    <x v="1"/>
    <s v="tier - 2"/>
    <x v="1"/>
    <x v="17"/>
  </r>
  <r>
    <s v="Id1589"/>
    <s v="Sachiko"/>
    <x v="1052"/>
    <x v="305"/>
    <s v="No"/>
    <x v="0"/>
    <x v="0"/>
    <x v="0"/>
    <x v="1"/>
    <x v="1"/>
    <x v="0"/>
    <s v="13 Sep 1974"/>
    <x v="1584"/>
    <x v="1"/>
    <s v="tier - 1"/>
    <x v="0"/>
    <x v="21"/>
  </r>
  <r>
    <s v="Id1590"/>
    <s v="Christopher"/>
    <x v="1053"/>
    <x v="224"/>
    <s v="yes"/>
    <x v="0"/>
    <x v="0"/>
    <x v="0"/>
    <x v="1"/>
    <x v="0"/>
    <x v="2"/>
    <s v="26 Jul 1996"/>
    <x v="1585"/>
    <x v="1"/>
    <s v="tier - 3"/>
    <x v="14"/>
    <x v="46"/>
  </r>
  <r>
    <s v="Id1591"/>
    <s v="Joseph"/>
    <x v="41"/>
    <x v="318"/>
    <s v="yes"/>
    <x v="0"/>
    <x v="0"/>
    <x v="0"/>
    <x v="1"/>
    <x v="0"/>
    <x v="0"/>
    <s v="24 Aug 1981"/>
    <x v="1586"/>
    <x v="1"/>
    <s v="tier - 3"/>
    <x v="0"/>
    <x v="37"/>
  </r>
  <r>
    <s v="Id1592"/>
    <s v="Lawrence"/>
    <x v="1054"/>
    <x v="19"/>
    <s v="yes"/>
    <x v="0"/>
    <x v="0"/>
    <x v="0"/>
    <x v="1"/>
    <x v="1"/>
    <x v="0"/>
    <s v="10 Nov 1981"/>
    <x v="1587"/>
    <x v="1"/>
    <s v="tier - 1"/>
    <x v="3"/>
    <x v="37"/>
  </r>
  <r>
    <s v="Id1593"/>
    <s v="Katie"/>
    <x v="650"/>
    <x v="135"/>
    <s v="No"/>
    <x v="0"/>
    <x v="1"/>
    <x v="3"/>
    <x v="1"/>
    <x v="0"/>
    <x v="2"/>
    <s v="16 Oct 1993"/>
    <x v="1588"/>
    <x v="1"/>
    <s v="tier - 1"/>
    <x v="15"/>
    <x v="22"/>
  </r>
  <r>
    <s v="Id1594"/>
    <s v="Ruben"/>
    <x v="704"/>
    <x v="629"/>
    <s v="yes"/>
    <x v="0"/>
    <x v="0"/>
    <x v="0"/>
    <x v="1"/>
    <x v="1"/>
    <x v="0"/>
    <s v="19 Jun 1981"/>
    <x v="1589"/>
    <x v="0"/>
    <s v="tier - 3"/>
    <x v="0"/>
    <x v="37"/>
  </r>
  <r>
    <s v="Id1595"/>
    <s v="Sarah"/>
    <x v="711"/>
    <x v="52"/>
    <s v="No"/>
    <x v="0"/>
    <x v="0"/>
    <x v="3"/>
    <x v="1"/>
    <x v="1"/>
    <x v="2"/>
    <s v="27 Sep 1984"/>
    <x v="1590"/>
    <x v="1"/>
    <s v="tier - 1"/>
    <x v="0"/>
    <x v="33"/>
  </r>
  <r>
    <s v="Id1596"/>
    <s v="Angela R."/>
    <x v="1055"/>
    <x v="103"/>
    <s v="yes"/>
    <x v="0"/>
    <x v="0"/>
    <x v="3"/>
    <x v="1"/>
    <x v="0"/>
    <x v="2"/>
    <s v="16 Oct 1995"/>
    <x v="1591"/>
    <x v="1"/>
    <s v="tier - 1"/>
    <x v="12"/>
    <x v="41"/>
  </r>
  <r>
    <s v="Id1597"/>
    <s v="Chatham"/>
    <x v="1056"/>
    <x v="583"/>
    <s v="yes"/>
    <x v="0"/>
    <x v="0"/>
    <x v="1"/>
    <x v="1"/>
    <x v="2"/>
    <x v="0"/>
    <s v="22 Oct 1970"/>
    <x v="1592"/>
    <x v="1"/>
    <s v="tier - 2"/>
    <x v="0"/>
    <x v="2"/>
  </r>
  <r>
    <s v="Id1598"/>
    <s v="Derek"/>
    <x v="1057"/>
    <x v="589"/>
    <s v="No"/>
    <x v="0"/>
    <x v="0"/>
    <x v="1"/>
    <x v="1"/>
    <x v="2"/>
    <x v="1"/>
    <s v="14 Sep 1972"/>
    <x v="1593"/>
    <x v="1"/>
    <s v="tier - 2"/>
    <x v="1"/>
    <x v="30"/>
  </r>
  <r>
    <s v="Id1599"/>
    <s v="Kalvin J."/>
    <x v="1058"/>
    <x v="315"/>
    <s v="No"/>
    <x v="0"/>
    <x v="0"/>
    <x v="1"/>
    <x v="1"/>
    <x v="1"/>
    <x v="2"/>
    <s v="29 Nov 1972"/>
    <x v="1594"/>
    <x v="1"/>
    <s v="tier - 2"/>
    <x v="0"/>
    <x v="30"/>
  </r>
  <r>
    <s v="Id1600"/>
    <s v="Dave"/>
    <x v="1059"/>
    <x v="500"/>
    <s v="No"/>
    <x v="0"/>
    <x v="1"/>
    <x v="3"/>
    <x v="1"/>
    <x v="1"/>
    <x v="2"/>
    <s v="28 Oct 1979"/>
    <x v="1595"/>
    <x v="1"/>
    <s v="tier - 1"/>
    <x v="3"/>
    <x v="20"/>
  </r>
  <r>
    <s v="Id1601"/>
    <s v="Barbara G."/>
    <x v="1060"/>
    <x v="164"/>
    <s v="yes"/>
    <x v="0"/>
    <x v="1"/>
    <x v="3"/>
    <x v="1"/>
    <x v="0"/>
    <x v="2"/>
    <s v="20 Aug 1983"/>
    <x v="1596"/>
    <x v="1"/>
    <s v="tier - 1"/>
    <x v="3"/>
    <x v="34"/>
  </r>
  <r>
    <s v="Id1602"/>
    <s v="Skylar"/>
    <x v="405"/>
    <x v="457"/>
    <s v="No"/>
    <x v="0"/>
    <x v="0"/>
    <x v="0"/>
    <x v="1"/>
    <x v="1"/>
    <x v="0"/>
    <s v="10 Sep 1978"/>
    <x v="1597"/>
    <x v="1"/>
    <s v="tier - 2"/>
    <x v="0"/>
    <x v="9"/>
  </r>
  <r>
    <s v="Id1603"/>
    <s v="Nick"/>
    <x v="1061"/>
    <x v="261"/>
    <s v="No"/>
    <x v="0"/>
    <x v="0"/>
    <x v="1"/>
    <x v="1"/>
    <x v="1"/>
    <x v="2"/>
    <s v="15 Jun 1972"/>
    <x v="1598"/>
    <x v="1"/>
    <s v="tier - 2"/>
    <x v="0"/>
    <x v="30"/>
  </r>
  <r>
    <s v="Id1604"/>
    <s v="Sunny S"/>
    <x v="1062"/>
    <x v="124"/>
    <s v="No"/>
    <x v="0"/>
    <x v="0"/>
    <x v="3"/>
    <x v="1"/>
    <x v="0"/>
    <x v="2"/>
    <s v="4 Aug 1992"/>
    <x v="1599"/>
    <x v="1"/>
    <s v="tier - 1"/>
    <x v="14"/>
    <x v="35"/>
  </r>
  <r>
    <s v="Id1605"/>
    <s v="Anne-Marie"/>
    <x v="61"/>
    <x v="144"/>
    <s v="No"/>
    <x v="0"/>
    <x v="0"/>
    <x v="0"/>
    <x v="1"/>
    <x v="0"/>
    <x v="2"/>
    <s v="29 Sep 1999"/>
    <x v="1600"/>
    <x v="1"/>
    <s v="tier - 2"/>
    <x v="12"/>
    <x v="36"/>
  </r>
  <r>
    <s v="Id1606"/>
    <s v="Nicholas"/>
    <x v="410"/>
    <x v="363"/>
    <s v="yes"/>
    <x v="0"/>
    <x v="0"/>
    <x v="0"/>
    <x v="1"/>
    <x v="1"/>
    <x v="2"/>
    <s v="13 Sep 1985"/>
    <x v="1601"/>
    <x v="1"/>
    <s v="tier - 2"/>
    <x v="1"/>
    <x v="19"/>
  </r>
  <r>
    <s v="Id1607"/>
    <s v="Scott M."/>
    <x v="362"/>
    <x v="209"/>
    <s v="yes"/>
    <x v="0"/>
    <x v="0"/>
    <x v="0"/>
    <x v="1"/>
    <x v="1"/>
    <x v="2"/>
    <s v="28 Jul 1985"/>
    <x v="1602"/>
    <x v="1"/>
    <s v="tier - 1"/>
    <x v="1"/>
    <x v="19"/>
  </r>
  <r>
    <s v="Id1608"/>
    <s v="Marisa A"/>
    <x v="659"/>
    <x v="86"/>
    <s v="yes"/>
    <x v="0"/>
    <x v="0"/>
    <x v="3"/>
    <x v="1"/>
    <x v="0"/>
    <x v="2"/>
    <s v="10 Oct 1988"/>
    <x v="1603"/>
    <x v="1"/>
    <s v="tier - 1"/>
    <x v="3"/>
    <x v="25"/>
  </r>
  <r>
    <s v="Id1609"/>
    <s v="Katie"/>
    <x v="806"/>
    <x v="218"/>
    <s v="yes"/>
    <x v="0"/>
    <x v="0"/>
    <x v="0"/>
    <x v="1"/>
    <x v="0"/>
    <x v="0"/>
    <s v="27 Oct 1981"/>
    <x v="1604"/>
    <x v="1"/>
    <s v="tier - 3"/>
    <x v="3"/>
    <x v="37"/>
  </r>
  <r>
    <s v="Id1610"/>
    <s v="Amy L"/>
    <x v="181"/>
    <x v="630"/>
    <s v="yes"/>
    <x v="0"/>
    <x v="0"/>
    <x v="0"/>
    <x v="1"/>
    <x v="0"/>
    <x v="0"/>
    <s v="20 Nov 1981"/>
    <x v="1605"/>
    <x v="1"/>
    <s v="tier - 1"/>
    <x v="0"/>
    <x v="37"/>
  </r>
  <r>
    <s v="Id1611"/>
    <s v="Jenna M"/>
    <x v="1034"/>
    <x v="251"/>
    <s v="yes"/>
    <x v="0"/>
    <x v="0"/>
    <x v="3"/>
    <x v="1"/>
    <x v="1"/>
    <x v="2"/>
    <s v="19 Nov 1988"/>
    <x v="1606"/>
    <x v="1"/>
    <s v="tier - 3"/>
    <x v="0"/>
    <x v="25"/>
  </r>
  <r>
    <s v="Id1612"/>
    <s v="Elizabeth M."/>
    <x v="1063"/>
    <x v="14"/>
    <s v="yes"/>
    <x v="0"/>
    <x v="0"/>
    <x v="1"/>
    <x v="1"/>
    <x v="2"/>
    <x v="0"/>
    <s v="20 Oct 1970"/>
    <x v="1607"/>
    <x v="1"/>
    <s v="tier - 2"/>
    <x v="1"/>
    <x v="2"/>
  </r>
  <r>
    <s v="Id1613"/>
    <s v="Lyazid"/>
    <x v="1064"/>
    <x v="111"/>
    <s v="yes"/>
    <x v="0"/>
    <x v="0"/>
    <x v="0"/>
    <x v="1"/>
    <x v="1"/>
    <x v="2"/>
    <s v="22 Aug 1985"/>
    <x v="1608"/>
    <x v="1"/>
    <s v="tier - 2"/>
    <x v="1"/>
    <x v="19"/>
  </r>
  <r>
    <s v="Id1614"/>
    <s v="Lindsey A."/>
    <x v="1065"/>
    <x v="139"/>
    <s v="No"/>
    <x v="0"/>
    <x v="0"/>
    <x v="3"/>
    <x v="1"/>
    <x v="1"/>
    <x v="2"/>
    <s v="14 Oct 1984"/>
    <x v="1609"/>
    <x v="1"/>
    <s v="tier - 1"/>
    <x v="0"/>
    <x v="33"/>
  </r>
  <r>
    <s v="Id1615"/>
    <s v="Chris"/>
    <x v="1066"/>
    <x v="83"/>
    <s v="yes"/>
    <x v="0"/>
    <x v="0"/>
    <x v="0"/>
    <x v="1"/>
    <x v="1"/>
    <x v="2"/>
    <s v="12 Oct 1985"/>
    <x v="1610"/>
    <x v="1"/>
    <s v="tier - 1"/>
    <x v="1"/>
    <x v="19"/>
  </r>
  <r>
    <s v="Id1616"/>
    <s v="Jennifer A"/>
    <x v="1067"/>
    <x v="543"/>
    <s v="No"/>
    <x v="0"/>
    <x v="0"/>
    <x v="1"/>
    <x v="1"/>
    <x v="1"/>
    <x v="0"/>
    <s v="3 Nov 1973"/>
    <x v="1611"/>
    <x v="1"/>
    <s v="tier - 3"/>
    <x v="0"/>
    <x v="31"/>
  </r>
  <r>
    <s v="Id1617"/>
    <s v="Leif S."/>
    <x v="1068"/>
    <x v="631"/>
    <s v="yes"/>
    <x v="0"/>
    <x v="0"/>
    <x v="1"/>
    <x v="1"/>
    <x v="2"/>
    <x v="0"/>
    <s v="14 Oct 1970"/>
    <x v="1612"/>
    <x v="1"/>
    <s v="tier - 3"/>
    <x v="1"/>
    <x v="2"/>
  </r>
  <r>
    <s v="Id1618"/>
    <s v="Stephanie A"/>
    <x v="1069"/>
    <x v="319"/>
    <s v="yes"/>
    <x v="0"/>
    <x v="0"/>
    <x v="0"/>
    <x v="1"/>
    <x v="1"/>
    <x v="2"/>
    <s v="18 Dec 1976"/>
    <x v="1613"/>
    <x v="1"/>
    <s v="tier - 3"/>
    <x v="0"/>
    <x v="18"/>
  </r>
  <r>
    <s v="Id1619"/>
    <s v="Bo"/>
    <x v="1070"/>
    <x v="632"/>
    <s v="No"/>
    <x v="0"/>
    <x v="0"/>
    <x v="0"/>
    <x v="1"/>
    <x v="1"/>
    <x v="0"/>
    <s v="9 Sep 1978"/>
    <x v="1614"/>
    <x v="1"/>
    <s v="tier - 1"/>
    <x v="0"/>
    <x v="9"/>
  </r>
  <r>
    <s v="Id1620"/>
    <s v="Leah"/>
    <x v="1071"/>
    <x v="90"/>
    <s v="yes"/>
    <x v="0"/>
    <x v="1"/>
    <x v="3"/>
    <x v="1"/>
    <x v="2"/>
    <x v="2"/>
    <s v="8 Nov 1969"/>
    <x v="1615"/>
    <x v="1"/>
    <s v="tier - 2"/>
    <x v="3"/>
    <x v="17"/>
  </r>
  <r>
    <s v="Id1621"/>
    <s v="Kara Lynne"/>
    <x v="893"/>
    <x v="538"/>
    <s v="No"/>
    <x v="0"/>
    <x v="0"/>
    <x v="0"/>
    <x v="1"/>
    <x v="0"/>
    <x v="2"/>
    <s v="21 Aug 1990"/>
    <x v="1616"/>
    <x v="1"/>
    <s v="tier - 3"/>
    <x v="1"/>
    <x v="43"/>
  </r>
  <r>
    <s v="Id1622"/>
    <s v="Jeffrey"/>
    <x v="577"/>
    <x v="252"/>
    <s v="yes"/>
    <x v="0"/>
    <x v="1"/>
    <x v="3"/>
    <x v="1"/>
    <x v="1"/>
    <x v="2"/>
    <s v="2 Nov 1983"/>
    <x v="1617"/>
    <x v="2"/>
    <s v="tier - 2"/>
    <x v="1"/>
    <x v="34"/>
  </r>
  <r>
    <s v="Id1623"/>
    <s v="Justin"/>
    <x v="507"/>
    <x v="274"/>
    <s v="yes"/>
    <x v="0"/>
    <x v="1"/>
    <x v="3"/>
    <x v="1"/>
    <x v="1"/>
    <x v="2"/>
    <s v="1 Aug 1983"/>
    <x v="1618"/>
    <x v="1"/>
    <s v="tier - 3"/>
    <x v="1"/>
    <x v="34"/>
  </r>
  <r>
    <s v="Id1624"/>
    <s v="Emily"/>
    <x v="88"/>
    <x v="178"/>
    <s v="No"/>
    <x v="0"/>
    <x v="0"/>
    <x v="0"/>
    <x v="1"/>
    <x v="0"/>
    <x v="1"/>
    <s v="13 Jul 1991"/>
    <x v="1619"/>
    <x v="1"/>
    <s v="tier - 2"/>
    <x v="2"/>
    <x v="3"/>
  </r>
  <r>
    <s v="Id1625"/>
    <s v="Rebecca"/>
    <x v="50"/>
    <x v="215"/>
    <s v="yes"/>
    <x v="0"/>
    <x v="0"/>
    <x v="0"/>
    <x v="1"/>
    <x v="0"/>
    <x v="2"/>
    <s v="20 Jul 1985"/>
    <x v="1620"/>
    <x v="1"/>
    <s v="tier - 1"/>
    <x v="1"/>
    <x v="19"/>
  </r>
  <r>
    <s v="Id1626"/>
    <s v="Allie"/>
    <x v="1072"/>
    <x v="614"/>
    <s v="yes"/>
    <x v="0"/>
    <x v="0"/>
    <x v="3"/>
    <x v="1"/>
    <x v="0"/>
    <x v="2"/>
    <s v="23 Sep 1995"/>
    <x v="1621"/>
    <x v="1"/>
    <s v="tier - 3"/>
    <x v="12"/>
    <x v="41"/>
  </r>
  <r>
    <s v="Id1627"/>
    <s v="Trasi"/>
    <x v="1073"/>
    <x v="35"/>
    <s v="yes"/>
    <x v="0"/>
    <x v="0"/>
    <x v="1"/>
    <x v="1"/>
    <x v="2"/>
    <x v="0"/>
    <s v="4 Jun 1970"/>
    <x v="1622"/>
    <x v="1"/>
    <s v="tier - 2"/>
    <x v="0"/>
    <x v="17"/>
  </r>
  <r>
    <s v="Id1628"/>
    <s v="Kevin"/>
    <x v="165"/>
    <x v="87"/>
    <s v="No"/>
    <x v="0"/>
    <x v="0"/>
    <x v="3"/>
    <x v="1"/>
    <x v="0"/>
    <x v="1"/>
    <s v="24 Jul 1984"/>
    <x v="1623"/>
    <x v="0"/>
    <s v="tier - 2"/>
    <x v="3"/>
    <x v="33"/>
  </r>
  <r>
    <s v="Id1629"/>
    <s v="Fernando"/>
    <x v="29"/>
    <x v="233"/>
    <s v="No"/>
    <x v="0"/>
    <x v="0"/>
    <x v="3"/>
    <x v="1"/>
    <x v="0"/>
    <x v="2"/>
    <s v="29 Oct 1984"/>
    <x v="1624"/>
    <x v="0"/>
    <s v="tier - 1"/>
    <x v="7"/>
    <x v="33"/>
  </r>
  <r>
    <s v="Id1630"/>
    <s v="Ieva"/>
    <x v="1074"/>
    <x v="150"/>
    <s v="No"/>
    <x v="0"/>
    <x v="1"/>
    <x v="3"/>
    <x v="1"/>
    <x v="1"/>
    <x v="2"/>
    <s v="27 Aug 1979"/>
    <x v="1625"/>
    <x v="1"/>
    <s v="tier - 2"/>
    <x v="1"/>
    <x v="20"/>
  </r>
  <r>
    <s v="Id1631"/>
    <s v="Chris"/>
    <x v="410"/>
    <x v="633"/>
    <s v="No"/>
    <x v="0"/>
    <x v="0"/>
    <x v="3"/>
    <x v="1"/>
    <x v="1"/>
    <x v="2"/>
    <s v="3 Sep 1984"/>
    <x v="1626"/>
    <x v="2"/>
    <s v="tier - 1"/>
    <x v="4"/>
    <x v="33"/>
  </r>
  <r>
    <s v="Id1632"/>
    <s v="Drew L."/>
    <x v="24"/>
    <x v="85"/>
    <s v="No"/>
    <x v="0"/>
    <x v="0"/>
    <x v="0"/>
    <x v="1"/>
    <x v="0"/>
    <x v="1"/>
    <s v="10 Nov 1994"/>
    <x v="1627"/>
    <x v="1"/>
    <s v="tier - 2"/>
    <x v="3"/>
    <x v="6"/>
  </r>
  <r>
    <s v="Id1633"/>
    <s v="Christina"/>
    <x v="1075"/>
    <x v="127"/>
    <s v="yes"/>
    <x v="0"/>
    <x v="0"/>
    <x v="0"/>
    <x v="1"/>
    <x v="0"/>
    <x v="2"/>
    <s v="7 Jul 1996"/>
    <x v="1628"/>
    <x v="1"/>
    <s v="tier - 3"/>
    <x v="1"/>
    <x v="46"/>
  </r>
  <r>
    <s v="Id1634"/>
    <s v="Alexander G"/>
    <x v="1076"/>
    <x v="228"/>
    <s v="No"/>
    <x v="0"/>
    <x v="0"/>
    <x v="0"/>
    <x v="1"/>
    <x v="1"/>
    <x v="2"/>
    <s v="18 Aug 1989"/>
    <x v="1629"/>
    <x v="1"/>
    <s v="tier - 1"/>
    <x v="3"/>
    <x v="4"/>
  </r>
  <r>
    <s v="Id1635"/>
    <s v="Meaghan"/>
    <x v="1077"/>
    <x v="550"/>
    <s v="No"/>
    <x v="0"/>
    <x v="0"/>
    <x v="0"/>
    <x v="1"/>
    <x v="1"/>
    <x v="2"/>
    <s v="5 Aug 1980"/>
    <x v="1630"/>
    <x v="1"/>
    <s v="tier - 3"/>
    <x v="0"/>
    <x v="27"/>
  </r>
  <r>
    <s v="Id1636"/>
    <s v="Kristin"/>
    <x v="1078"/>
    <x v="499"/>
    <s v="No"/>
    <x v="0"/>
    <x v="0"/>
    <x v="0"/>
    <x v="1"/>
    <x v="1"/>
    <x v="0"/>
    <s v="11 Aug 1974"/>
    <x v="1631"/>
    <x v="1"/>
    <s v="tier - 2"/>
    <x v="0"/>
    <x v="21"/>
  </r>
  <r>
    <s v="Id1637"/>
    <s v="Andrea K."/>
    <x v="1079"/>
    <x v="106"/>
    <s v="yes"/>
    <x v="0"/>
    <x v="0"/>
    <x v="3"/>
    <x v="1"/>
    <x v="0"/>
    <x v="1"/>
    <s v="17 Jun 1988"/>
    <x v="1632"/>
    <x v="1"/>
    <s v="tier - 1"/>
    <x v="1"/>
    <x v="25"/>
  </r>
  <r>
    <s v="Id1638"/>
    <s v="Kris"/>
    <x v="1037"/>
    <x v="41"/>
    <s v="No"/>
    <x v="0"/>
    <x v="0"/>
    <x v="0"/>
    <x v="1"/>
    <x v="1"/>
    <x v="0"/>
    <s v="4 Oct 1974"/>
    <x v="1633"/>
    <x v="1"/>
    <s v="tier - 3"/>
    <x v="0"/>
    <x v="21"/>
  </r>
  <r>
    <s v="Id1639"/>
    <s v="Alden W"/>
    <x v="97"/>
    <x v="361"/>
    <s v="No"/>
    <x v="0"/>
    <x v="0"/>
    <x v="0"/>
    <x v="1"/>
    <x v="0"/>
    <x v="2"/>
    <s v="8 Oct 1980"/>
    <x v="1634"/>
    <x v="1"/>
    <s v="tier - 2"/>
    <x v="3"/>
    <x v="27"/>
  </r>
  <r>
    <s v="Id1640"/>
    <s v="Suzanne M"/>
    <x v="1080"/>
    <x v="452"/>
    <s v="yes"/>
    <x v="0"/>
    <x v="0"/>
    <x v="1"/>
    <x v="1"/>
    <x v="2"/>
    <x v="0"/>
    <s v="29 Jun 1970"/>
    <x v="1635"/>
    <x v="1"/>
    <s v="tier - 3"/>
    <x v="0"/>
    <x v="2"/>
  </r>
  <r>
    <s v="Id1641"/>
    <s v="Heidi Z."/>
    <x v="713"/>
    <x v="249"/>
    <s v="No"/>
    <x v="0"/>
    <x v="0"/>
    <x v="3"/>
    <x v="1"/>
    <x v="0"/>
    <x v="2"/>
    <s v="29 Nov 1984"/>
    <x v="1636"/>
    <x v="1"/>
    <s v="tier - 2"/>
    <x v="0"/>
    <x v="33"/>
  </r>
  <r>
    <s v="Id1642"/>
    <s v="Carolyn"/>
    <x v="427"/>
    <x v="189"/>
    <s v="No"/>
    <x v="0"/>
    <x v="0"/>
    <x v="3"/>
    <x v="1"/>
    <x v="1"/>
    <x v="2"/>
    <s v="2 Sep 1984"/>
    <x v="1637"/>
    <x v="1"/>
    <s v="tier - 3"/>
    <x v="0"/>
    <x v="33"/>
  </r>
  <r>
    <s v="Id1643"/>
    <s v="  Sabine"/>
    <x v="1081"/>
    <x v="141"/>
    <s v="No"/>
    <x v="0"/>
    <x v="0"/>
    <x v="0"/>
    <x v="1"/>
    <x v="0"/>
    <x v="2"/>
    <s v="18 Jul 1989"/>
    <x v="1638"/>
    <x v="1"/>
    <s v="tier - 2"/>
    <x v="3"/>
    <x v="4"/>
  </r>
  <r>
    <s v="Id1644"/>
    <s v="Bobby"/>
    <x v="1082"/>
    <x v="212"/>
    <s v="No"/>
    <x v="0"/>
    <x v="0"/>
    <x v="0"/>
    <x v="1"/>
    <x v="1"/>
    <x v="2"/>
    <s v="23 Jul 1980"/>
    <x v="1639"/>
    <x v="2"/>
    <s v="tier - 3"/>
    <x v="3"/>
    <x v="27"/>
  </r>
  <r>
    <s v="Id1645"/>
    <s v="Fan"/>
    <x v="332"/>
    <x v="195"/>
    <s v="No"/>
    <x v="0"/>
    <x v="0"/>
    <x v="0"/>
    <x v="1"/>
    <x v="1"/>
    <x v="1"/>
    <s v="8 Aug 1980"/>
    <x v="1640"/>
    <x v="1"/>
    <s v="tier - 3"/>
    <x v="0"/>
    <x v="27"/>
  </r>
  <r>
    <s v="Id1646"/>
    <s v="Rachel M"/>
    <x v="173"/>
    <x v="149"/>
    <s v="No"/>
    <x v="1"/>
    <x v="0"/>
    <x v="3"/>
    <x v="1"/>
    <x v="0"/>
    <x v="1"/>
    <s v="25 Jul 2004"/>
    <x v="1641"/>
    <x v="1"/>
    <s v="tier - 1"/>
    <x v="12"/>
    <x v="42"/>
  </r>
  <r>
    <s v="Id1647"/>
    <s v="Greg"/>
    <x v="142"/>
    <x v="331"/>
    <s v="No"/>
    <x v="0"/>
    <x v="1"/>
    <x v="3"/>
    <x v="1"/>
    <x v="0"/>
    <x v="1"/>
    <s v="11 Aug 2003"/>
    <x v="1642"/>
    <x v="1"/>
    <s v="tier - 2"/>
    <x v="1"/>
    <x v="40"/>
  </r>
  <r>
    <s v="Id1648"/>
    <s v="Dan"/>
    <x v="884"/>
    <x v="361"/>
    <s v="No"/>
    <x v="0"/>
    <x v="0"/>
    <x v="3"/>
    <x v="1"/>
    <x v="0"/>
    <x v="2"/>
    <s v="15 Jul 1987"/>
    <x v="1643"/>
    <x v="2"/>
    <s v="tier - 2"/>
    <x v="0"/>
    <x v="39"/>
  </r>
  <r>
    <s v="Id1649"/>
    <s v="Jennifer A"/>
    <x v="1083"/>
    <x v="167"/>
    <s v="No"/>
    <x v="0"/>
    <x v="0"/>
    <x v="0"/>
    <x v="1"/>
    <x v="0"/>
    <x v="2"/>
    <s v="12 Jul 1994"/>
    <x v="1644"/>
    <x v="1"/>
    <s v="tier - 1"/>
    <x v="1"/>
    <x v="6"/>
  </r>
  <r>
    <s v="Id1650"/>
    <s v="Jessica"/>
    <x v="620"/>
    <x v="105"/>
    <s v="No"/>
    <x v="0"/>
    <x v="1"/>
    <x v="3"/>
    <x v="1"/>
    <x v="0"/>
    <x v="1"/>
    <s v="26 Aug 1993"/>
    <x v="1645"/>
    <x v="1"/>
    <s v="tier - 2"/>
    <x v="15"/>
    <x v="22"/>
  </r>
  <r>
    <s v="Id1651"/>
    <s v="Chaiwat"/>
    <x v="692"/>
    <x v="332"/>
    <s v="No"/>
    <x v="0"/>
    <x v="0"/>
    <x v="3"/>
    <x v="1"/>
    <x v="1"/>
    <x v="2"/>
    <s v="7 Jul 1987"/>
    <x v="1646"/>
    <x v="2"/>
    <s v="tier - 3"/>
    <x v="3"/>
    <x v="39"/>
  </r>
  <r>
    <s v="Id1652"/>
    <s v="Kerri"/>
    <x v="71"/>
    <x v="167"/>
    <s v="No"/>
    <x v="0"/>
    <x v="0"/>
    <x v="0"/>
    <x v="1"/>
    <x v="0"/>
    <x v="2"/>
    <s v="5 Dec 1982"/>
    <x v="1647"/>
    <x v="1"/>
    <s v="tier - 1"/>
    <x v="0"/>
    <x v="38"/>
  </r>
  <r>
    <s v="Id1653"/>
    <s v="Lisa"/>
    <x v="404"/>
    <x v="197"/>
    <s v="No"/>
    <x v="0"/>
    <x v="0"/>
    <x v="0"/>
    <x v="1"/>
    <x v="1"/>
    <x v="2"/>
    <s v="25 Jul 1982"/>
    <x v="1648"/>
    <x v="1"/>
    <s v="tier - 1"/>
    <x v="3"/>
    <x v="38"/>
  </r>
  <r>
    <s v="Id1654"/>
    <s v="Nicholas G"/>
    <x v="1084"/>
    <x v="128"/>
    <s v="No"/>
    <x v="0"/>
    <x v="1"/>
    <x v="3"/>
    <x v="1"/>
    <x v="0"/>
    <x v="1"/>
    <s v="25 Oct 1993"/>
    <x v="1649"/>
    <x v="1"/>
    <s v="tier - 2"/>
    <x v="14"/>
    <x v="22"/>
  </r>
  <r>
    <s v="Id1655"/>
    <s v="Vasilis S"/>
    <x v="387"/>
    <x v="125"/>
    <s v="No"/>
    <x v="0"/>
    <x v="0"/>
    <x v="3"/>
    <x v="1"/>
    <x v="1"/>
    <x v="2"/>
    <s v="3 Nov 1984"/>
    <x v="1650"/>
    <x v="1"/>
    <s v="tier - 3"/>
    <x v="1"/>
    <x v="33"/>
  </r>
  <r>
    <s v="Id1656"/>
    <s v="Michael P"/>
    <x v="468"/>
    <x v="56"/>
    <s v="yes"/>
    <x v="0"/>
    <x v="0"/>
    <x v="0"/>
    <x v="1"/>
    <x v="1"/>
    <x v="1"/>
    <s v="15 Jun 1985"/>
    <x v="1651"/>
    <x v="1"/>
    <s v="tier - 1"/>
    <x v="0"/>
    <x v="19"/>
  </r>
  <r>
    <s v="Id1657"/>
    <s v="Colleen C."/>
    <x v="1085"/>
    <x v="470"/>
    <s v="No"/>
    <x v="0"/>
    <x v="0"/>
    <x v="3"/>
    <x v="1"/>
    <x v="0"/>
    <x v="2"/>
    <s v="4 Sep 1987"/>
    <x v="1652"/>
    <x v="1"/>
    <s v="tier - 2"/>
    <x v="0"/>
    <x v="39"/>
  </r>
  <r>
    <s v="Id1658"/>
    <s v="Annika"/>
    <x v="1086"/>
    <x v="135"/>
    <s v="yes"/>
    <x v="0"/>
    <x v="0"/>
    <x v="3"/>
    <x v="1"/>
    <x v="0"/>
    <x v="2"/>
    <s v="3 Aug 1995"/>
    <x v="1653"/>
    <x v="1"/>
    <s v="tier - 2"/>
    <x v="15"/>
    <x v="41"/>
  </r>
  <r>
    <s v="Id1659"/>
    <s v="Kelly"/>
    <x v="28"/>
    <x v="21"/>
    <s v="No"/>
    <x v="0"/>
    <x v="0"/>
    <x v="3"/>
    <x v="1"/>
    <x v="0"/>
    <x v="1"/>
    <s v="17 Jul 1987"/>
    <x v="1654"/>
    <x v="1"/>
    <s v="tier - 3"/>
    <x v="0"/>
    <x v="39"/>
  </r>
  <r>
    <s v="Id1660"/>
    <s v="Nicholas C."/>
    <x v="1087"/>
    <x v="163"/>
    <s v="No"/>
    <x v="0"/>
    <x v="0"/>
    <x v="0"/>
    <x v="1"/>
    <x v="2"/>
    <x v="0"/>
    <s v="23 Sep 1971"/>
    <x v="1655"/>
    <x v="1"/>
    <s v="tier - 3"/>
    <x v="1"/>
    <x v="15"/>
  </r>
  <r>
    <s v="Id1661"/>
    <s v="Kelly K"/>
    <x v="1088"/>
    <x v="417"/>
    <s v="No"/>
    <x v="0"/>
    <x v="0"/>
    <x v="0"/>
    <x v="1"/>
    <x v="0"/>
    <x v="0"/>
    <s v="25 Jul 2002"/>
    <x v="1656"/>
    <x v="1"/>
    <s v="tier - 2"/>
    <x v="12"/>
    <x v="44"/>
  </r>
  <r>
    <s v="Id1662"/>
    <s v="Andrew"/>
    <x v="1089"/>
    <x v="497"/>
    <s v="No"/>
    <x v="0"/>
    <x v="0"/>
    <x v="1"/>
    <x v="1"/>
    <x v="2"/>
    <x v="2"/>
    <s v="16 Nov 1972"/>
    <x v="1657"/>
    <x v="1"/>
    <s v="tier - 2"/>
    <x v="0"/>
    <x v="30"/>
  </r>
  <r>
    <s v="Id1663"/>
    <s v="Hannah"/>
    <x v="1090"/>
    <x v="106"/>
    <s v="No"/>
    <x v="0"/>
    <x v="0"/>
    <x v="0"/>
    <x v="1"/>
    <x v="1"/>
    <x v="1"/>
    <s v="13 Sep 1980"/>
    <x v="1658"/>
    <x v="1"/>
    <s v="tier - 3"/>
    <x v="0"/>
    <x v="27"/>
  </r>
  <r>
    <s v="Id1664"/>
    <s v="Patricio Sr."/>
    <x v="1091"/>
    <x v="127"/>
    <s v="No"/>
    <x v="1"/>
    <x v="0"/>
    <x v="3"/>
    <x v="1"/>
    <x v="0"/>
    <x v="2"/>
    <s v="14 Nov 2004"/>
    <x v="1659"/>
    <x v="1"/>
    <s v="tier - 3"/>
    <x v="13"/>
    <x v="42"/>
  </r>
  <r>
    <s v="Id1665"/>
    <s v="Robert B"/>
    <x v="1092"/>
    <x v="425"/>
    <s v="yes"/>
    <x v="0"/>
    <x v="1"/>
    <x v="3"/>
    <x v="1"/>
    <x v="0"/>
    <x v="1"/>
    <s v="17 Aug 1983"/>
    <x v="1660"/>
    <x v="1"/>
    <s v="tier - 3"/>
    <x v="9"/>
    <x v="34"/>
  </r>
  <r>
    <s v="Id1666"/>
    <s v="Benjamin M"/>
    <x v="1093"/>
    <x v="45"/>
    <s v="No"/>
    <x v="0"/>
    <x v="1"/>
    <x v="3"/>
    <x v="1"/>
    <x v="0"/>
    <x v="2"/>
    <s v="20 Jun 1993"/>
    <x v="731"/>
    <x v="1"/>
    <s v="tier - 1"/>
    <x v="14"/>
    <x v="22"/>
  </r>
  <r>
    <s v="Id1667"/>
    <s v="Robert"/>
    <x v="1056"/>
    <x v="245"/>
    <s v="No"/>
    <x v="0"/>
    <x v="0"/>
    <x v="1"/>
    <x v="1"/>
    <x v="2"/>
    <x v="1"/>
    <s v="9 Aug 1972"/>
    <x v="1661"/>
    <x v="1"/>
    <s v="tier - 3"/>
    <x v="0"/>
    <x v="30"/>
  </r>
  <r>
    <s v="Id1668"/>
    <s v="Eric R."/>
    <x v="838"/>
    <x v="47"/>
    <s v="No"/>
    <x v="0"/>
    <x v="0"/>
    <x v="3"/>
    <x v="1"/>
    <x v="0"/>
    <x v="2"/>
    <s v="18 Oct 1987"/>
    <x v="1662"/>
    <x v="0"/>
    <s v="tier - 2"/>
    <x v="1"/>
    <x v="39"/>
  </r>
  <r>
    <s v="Id1669"/>
    <s v="Matthew"/>
    <x v="1094"/>
    <x v="531"/>
    <s v="No"/>
    <x v="0"/>
    <x v="0"/>
    <x v="0"/>
    <x v="1"/>
    <x v="2"/>
    <x v="0"/>
    <s v="28 Dec 1971"/>
    <x v="1663"/>
    <x v="1"/>
    <s v="tier - 1"/>
    <x v="0"/>
    <x v="15"/>
  </r>
  <r>
    <s v="Id1670"/>
    <s v="Bob R"/>
    <x v="1095"/>
    <x v="634"/>
    <s v="yes"/>
    <x v="0"/>
    <x v="0"/>
    <x v="0"/>
    <x v="1"/>
    <x v="0"/>
    <x v="0"/>
    <s v="6 Aug 1981"/>
    <x v="1664"/>
    <x v="2"/>
    <s v="tier - 3"/>
    <x v="0"/>
    <x v="37"/>
  </r>
  <r>
    <s v="Id1671"/>
    <s v="Stephanie J."/>
    <x v="380"/>
    <x v="100"/>
    <s v="No"/>
    <x v="0"/>
    <x v="1"/>
    <x v="3"/>
    <x v="1"/>
    <x v="1"/>
    <x v="1"/>
    <s v="4 Nov 1993"/>
    <x v="1665"/>
    <x v="1"/>
    <s v="tier - 1"/>
    <x v="3"/>
    <x v="22"/>
  </r>
  <r>
    <s v="Id1672"/>
    <s v="Jake"/>
    <x v="1096"/>
    <x v="333"/>
    <s v="yes"/>
    <x v="0"/>
    <x v="0"/>
    <x v="0"/>
    <x v="1"/>
    <x v="0"/>
    <x v="0"/>
    <s v="25 Jun 1981"/>
    <x v="1666"/>
    <x v="1"/>
    <s v="tier - 3"/>
    <x v="0"/>
    <x v="37"/>
  </r>
  <r>
    <s v="Id1673"/>
    <s v="Alison L."/>
    <x v="1097"/>
    <x v="627"/>
    <s v="No"/>
    <x v="0"/>
    <x v="0"/>
    <x v="0"/>
    <x v="1"/>
    <x v="2"/>
    <x v="0"/>
    <s v="20 Jul 1974"/>
    <x v="1667"/>
    <x v="1"/>
    <s v="tier - 2"/>
    <x v="1"/>
    <x v="21"/>
  </r>
  <r>
    <s v="Id1674"/>
    <s v="Lindsay M"/>
    <x v="387"/>
    <x v="458"/>
    <s v="No"/>
    <x v="0"/>
    <x v="0"/>
    <x v="3"/>
    <x v="1"/>
    <x v="1"/>
    <x v="2"/>
    <s v="17 Nov 1992"/>
    <x v="1668"/>
    <x v="1"/>
    <s v="tier - 3"/>
    <x v="1"/>
    <x v="35"/>
  </r>
  <r>
    <s v="Id1675"/>
    <s v="Guillaume"/>
    <x v="1098"/>
    <x v="80"/>
    <s v="No"/>
    <x v="0"/>
    <x v="0"/>
    <x v="1"/>
    <x v="1"/>
    <x v="2"/>
    <x v="2"/>
    <s v="28 Oct 1972"/>
    <x v="1669"/>
    <x v="1"/>
    <s v="tier - 1"/>
    <x v="0"/>
    <x v="30"/>
  </r>
  <r>
    <s v="Id1676"/>
    <s v="Kaylee"/>
    <x v="1099"/>
    <x v="170"/>
    <s v="No"/>
    <x v="0"/>
    <x v="0"/>
    <x v="3"/>
    <x v="1"/>
    <x v="1"/>
    <x v="2"/>
    <s v="2 Aug 1984"/>
    <x v="1670"/>
    <x v="1"/>
    <s v="tier - 2"/>
    <x v="0"/>
    <x v="33"/>
  </r>
  <r>
    <s v="Id1677"/>
    <s v="Theresa"/>
    <x v="23"/>
    <x v="99"/>
    <s v="yes"/>
    <x v="0"/>
    <x v="1"/>
    <x v="3"/>
    <x v="1"/>
    <x v="0"/>
    <x v="1"/>
    <s v="30 Sep 1983"/>
    <x v="1671"/>
    <x v="1"/>
    <s v="tier - 1"/>
    <x v="0"/>
    <x v="34"/>
  </r>
  <r>
    <s v="Id1678"/>
    <s v="  Travis G."/>
    <x v="261"/>
    <x v="569"/>
    <s v="No"/>
    <x v="0"/>
    <x v="0"/>
    <x v="0"/>
    <x v="1"/>
    <x v="1"/>
    <x v="0"/>
    <s v="17 Sep 1978"/>
    <x v="1672"/>
    <x v="1"/>
    <s v="tier - 1"/>
    <x v="0"/>
    <x v="9"/>
  </r>
  <r>
    <s v="Id1679"/>
    <s v="Emma L."/>
    <x v="5"/>
    <x v="635"/>
    <s v="yes"/>
    <x v="0"/>
    <x v="1"/>
    <x v="3"/>
    <x v="1"/>
    <x v="0"/>
    <x v="1"/>
    <s v="28 Jun 1983"/>
    <x v="1673"/>
    <x v="1"/>
    <s v="tier - 3"/>
    <x v="3"/>
    <x v="34"/>
  </r>
  <r>
    <s v="Id1680"/>
    <s v="Linda"/>
    <x v="673"/>
    <x v="325"/>
    <s v="No"/>
    <x v="0"/>
    <x v="0"/>
    <x v="3"/>
    <x v="1"/>
    <x v="0"/>
    <x v="2"/>
    <s v="6 Dec 1987"/>
    <x v="1674"/>
    <x v="1"/>
    <s v="tier - 3"/>
    <x v="1"/>
    <x v="39"/>
  </r>
  <r>
    <s v="Id1681"/>
    <s v="Owen R"/>
    <x v="925"/>
    <x v="195"/>
    <s v="No"/>
    <x v="0"/>
    <x v="0"/>
    <x v="0"/>
    <x v="1"/>
    <x v="1"/>
    <x v="1"/>
    <s v="3 Nov 1994"/>
    <x v="1675"/>
    <x v="1"/>
    <s v="tier - 3"/>
    <x v="3"/>
    <x v="6"/>
  </r>
  <r>
    <s v="Id1682"/>
    <s v="Jacob"/>
    <x v="1100"/>
    <x v="534"/>
    <s v="No"/>
    <x v="0"/>
    <x v="0"/>
    <x v="0"/>
    <x v="1"/>
    <x v="1"/>
    <x v="0"/>
    <s v="22 Sep 1978"/>
    <x v="1676"/>
    <x v="1"/>
    <s v="tier - 3"/>
    <x v="0"/>
    <x v="9"/>
  </r>
  <r>
    <s v="Id1683"/>
    <s v="Jacqueline"/>
    <x v="781"/>
    <x v="133"/>
    <s v="yes"/>
    <x v="0"/>
    <x v="0"/>
    <x v="3"/>
    <x v="1"/>
    <x v="0"/>
    <x v="2"/>
    <s v="26 Nov 1988"/>
    <x v="1677"/>
    <x v="1"/>
    <s v="tier - 3"/>
    <x v="2"/>
    <x v="25"/>
  </r>
  <r>
    <s v="Id1684"/>
    <s v="Yefeng"/>
    <x v="1101"/>
    <x v="117"/>
    <s v="yes"/>
    <x v="0"/>
    <x v="1"/>
    <x v="3"/>
    <x v="1"/>
    <x v="1"/>
    <x v="2"/>
    <s v="20 Oct 1983"/>
    <x v="1678"/>
    <x v="1"/>
    <s v="tier - 1"/>
    <x v="0"/>
    <x v="34"/>
  </r>
  <r>
    <s v="Id1685"/>
    <s v="Thomas J"/>
    <x v="139"/>
    <x v="636"/>
    <s v="yes"/>
    <x v="0"/>
    <x v="0"/>
    <x v="3"/>
    <x v="1"/>
    <x v="0"/>
    <x v="0"/>
    <s v="29 Nov 1986"/>
    <x v="1679"/>
    <x v="2"/>
    <s v="tier - 1"/>
    <x v="0"/>
    <x v="28"/>
  </r>
  <r>
    <s v="Id1686"/>
    <s v="Ken"/>
    <x v="1102"/>
    <x v="67"/>
    <s v="yes"/>
    <x v="0"/>
    <x v="0"/>
    <x v="0"/>
    <x v="1"/>
    <x v="1"/>
    <x v="2"/>
    <s v="9 Sep 1985"/>
    <x v="1680"/>
    <x v="1"/>
    <s v="tier - 1"/>
    <x v="1"/>
    <x v="19"/>
  </r>
  <r>
    <s v="Id1687"/>
    <s v="Annie E"/>
    <x v="1103"/>
    <x v="564"/>
    <s v="No"/>
    <x v="0"/>
    <x v="0"/>
    <x v="0"/>
    <x v="1"/>
    <x v="2"/>
    <x v="0"/>
    <s v="26 Sep 1974"/>
    <x v="1681"/>
    <x v="1"/>
    <s v="tier - 3"/>
    <x v="0"/>
    <x v="21"/>
  </r>
  <r>
    <s v="Id1688"/>
    <s v="Noel K."/>
    <x v="851"/>
    <x v="140"/>
    <s v="No"/>
    <x v="0"/>
    <x v="0"/>
    <x v="0"/>
    <x v="1"/>
    <x v="0"/>
    <x v="2"/>
    <s v="11 Sep 1999"/>
    <x v="1682"/>
    <x v="1"/>
    <s v="tier - 3"/>
    <x v="12"/>
    <x v="36"/>
  </r>
  <r>
    <s v="Id1689"/>
    <s v="Mark S"/>
    <x v="1104"/>
    <x v="89"/>
    <s v="No"/>
    <x v="0"/>
    <x v="0"/>
    <x v="0"/>
    <x v="1"/>
    <x v="2"/>
    <x v="2"/>
    <s v="12 Dec 1980"/>
    <x v="1683"/>
    <x v="1"/>
    <s v="tier - 2"/>
    <x v="1"/>
    <x v="27"/>
  </r>
  <r>
    <s v="Id1690"/>
    <s v="Federica"/>
    <x v="1105"/>
    <x v="77"/>
    <s v="yes"/>
    <x v="0"/>
    <x v="0"/>
    <x v="0"/>
    <x v="1"/>
    <x v="1"/>
    <x v="0"/>
    <s v="25 Nov 1981"/>
    <x v="1684"/>
    <x v="1"/>
    <s v="tier - 2"/>
    <x v="0"/>
    <x v="37"/>
  </r>
  <r>
    <s v="Id1691"/>
    <s v="Pamela L"/>
    <x v="1106"/>
    <x v="637"/>
    <s v="yes"/>
    <x v="0"/>
    <x v="0"/>
    <x v="3"/>
    <x v="1"/>
    <x v="1"/>
    <x v="1"/>
    <s v="12 Jul 1988"/>
    <x v="1685"/>
    <x v="1"/>
    <s v="tier - 2"/>
    <x v="1"/>
    <x v="25"/>
  </r>
  <r>
    <s v="Id1692"/>
    <s v="Andrew W."/>
    <x v="1107"/>
    <x v="372"/>
    <s v="No"/>
    <x v="0"/>
    <x v="0"/>
    <x v="3"/>
    <x v="1"/>
    <x v="0"/>
    <x v="2"/>
    <s v="24 Aug 1984"/>
    <x v="1686"/>
    <x v="1"/>
    <s v="tier - 3"/>
    <x v="3"/>
    <x v="33"/>
  </r>
  <r>
    <s v="Id1693"/>
    <s v="Randall"/>
    <x v="1108"/>
    <x v="473"/>
    <s v="No"/>
    <x v="0"/>
    <x v="0"/>
    <x v="3"/>
    <x v="1"/>
    <x v="1"/>
    <x v="2"/>
    <s v="27 Aug 1984"/>
    <x v="1687"/>
    <x v="1"/>
    <s v="tier - 2"/>
    <x v="0"/>
    <x v="33"/>
  </r>
  <r>
    <s v="Id1694"/>
    <s v="Tracy L"/>
    <x v="264"/>
    <x v="269"/>
    <s v="yes"/>
    <x v="0"/>
    <x v="0"/>
    <x v="3"/>
    <x v="1"/>
    <x v="1"/>
    <x v="0"/>
    <s v="19 Sep 1986"/>
    <x v="1688"/>
    <x v="1"/>
    <s v="tier - 3"/>
    <x v="0"/>
    <x v="28"/>
  </r>
  <r>
    <s v="Id1695"/>
    <s v="Azelie"/>
    <x v="436"/>
    <x v="438"/>
    <s v="yes"/>
    <x v="0"/>
    <x v="0"/>
    <x v="3"/>
    <x v="1"/>
    <x v="1"/>
    <x v="0"/>
    <s v="5 Jul 1986"/>
    <x v="1689"/>
    <x v="1"/>
    <s v="tier - 3"/>
    <x v="3"/>
    <x v="28"/>
  </r>
  <r>
    <s v="Id1696"/>
    <s v="Monica M."/>
    <x v="292"/>
    <x v="179"/>
    <s v="yes"/>
    <x v="0"/>
    <x v="0"/>
    <x v="3"/>
    <x v="1"/>
    <x v="1"/>
    <x v="0"/>
    <s v="16 Dec 1986"/>
    <x v="1690"/>
    <x v="1"/>
    <s v="tier - 2"/>
    <x v="2"/>
    <x v="28"/>
  </r>
  <r>
    <s v="Id1697"/>
    <s v="Katarina K."/>
    <x v="1109"/>
    <x v="638"/>
    <s v="No"/>
    <x v="0"/>
    <x v="0"/>
    <x v="1"/>
    <x v="1"/>
    <x v="2"/>
    <x v="0"/>
    <s v="22 Oct 1973"/>
    <x v="1691"/>
    <x v="1"/>
    <s v="tier - 2"/>
    <x v="0"/>
    <x v="31"/>
  </r>
  <r>
    <s v="Id1698"/>
    <s v="Jamie L."/>
    <x v="958"/>
    <x v="639"/>
    <s v="yes"/>
    <x v="0"/>
    <x v="0"/>
    <x v="3"/>
    <x v="1"/>
    <x v="1"/>
    <x v="0"/>
    <s v="21 Dec 1986"/>
    <x v="1692"/>
    <x v="1"/>
    <s v="tier - 2"/>
    <x v="2"/>
    <x v="28"/>
  </r>
  <r>
    <s v="Id1699"/>
    <s v="Brian"/>
    <x v="1110"/>
    <x v="123"/>
    <s v="No"/>
    <x v="0"/>
    <x v="0"/>
    <x v="0"/>
    <x v="1"/>
    <x v="0"/>
    <x v="1"/>
    <s v="27 Aug 1982"/>
    <x v="1693"/>
    <x v="2"/>
    <s v="tier - 2"/>
    <x v="0"/>
    <x v="38"/>
  </r>
  <r>
    <s v="Id1700"/>
    <s v="Stacey L."/>
    <x v="1111"/>
    <x v="446"/>
    <s v="No"/>
    <x v="0"/>
    <x v="0"/>
    <x v="0"/>
    <x v="1"/>
    <x v="2"/>
    <x v="0"/>
    <s v="14 Jun 1978"/>
    <x v="1694"/>
    <x v="1"/>
    <s v="tier - 2"/>
    <x v="1"/>
    <x v="9"/>
  </r>
  <r>
    <s v="Id1701"/>
    <s v="Stephen"/>
    <x v="661"/>
    <x v="193"/>
    <s v="No"/>
    <x v="0"/>
    <x v="0"/>
    <x v="3"/>
    <x v="1"/>
    <x v="0"/>
    <x v="2"/>
    <s v="8 Sep 1992"/>
    <x v="1695"/>
    <x v="2"/>
    <s v="tier - 1"/>
    <x v="6"/>
    <x v="35"/>
  </r>
  <r>
    <s v="Id1702"/>
    <s v="Joshua"/>
    <x v="210"/>
    <x v="268"/>
    <s v="No"/>
    <x v="0"/>
    <x v="0"/>
    <x v="0"/>
    <x v="1"/>
    <x v="0"/>
    <x v="1"/>
    <s v="6 Jul 1991"/>
    <x v="1696"/>
    <x v="1"/>
    <s v="tier - 1"/>
    <x v="1"/>
    <x v="3"/>
  </r>
  <r>
    <s v="Id1703"/>
    <s v="Josh"/>
    <x v="369"/>
    <x v="372"/>
    <s v="No"/>
    <x v="0"/>
    <x v="0"/>
    <x v="0"/>
    <x v="1"/>
    <x v="1"/>
    <x v="2"/>
    <s v="12 Sep 1982"/>
    <x v="1697"/>
    <x v="1"/>
    <s v="tier - 3"/>
    <x v="0"/>
    <x v="38"/>
  </r>
  <r>
    <s v="Id1704"/>
    <s v="Heather"/>
    <x v="1087"/>
    <x v="570"/>
    <s v="yes"/>
    <x v="0"/>
    <x v="0"/>
    <x v="3"/>
    <x v="1"/>
    <x v="2"/>
    <x v="0"/>
    <s v="6 Sep 1975"/>
    <x v="1698"/>
    <x v="1"/>
    <s v="tier - 3"/>
    <x v="1"/>
    <x v="29"/>
  </r>
  <r>
    <s v="Id1705"/>
    <s v="James C."/>
    <x v="1112"/>
    <x v="27"/>
    <s v="yes"/>
    <x v="0"/>
    <x v="0"/>
    <x v="0"/>
    <x v="1"/>
    <x v="1"/>
    <x v="2"/>
    <s v="27 Dec 1985"/>
    <x v="1699"/>
    <x v="1"/>
    <s v="tier - 1"/>
    <x v="0"/>
    <x v="19"/>
  </r>
  <r>
    <s v="Id1706"/>
    <s v="Kim"/>
    <x v="136"/>
    <x v="623"/>
    <s v="No"/>
    <x v="0"/>
    <x v="0"/>
    <x v="3"/>
    <x v="1"/>
    <x v="0"/>
    <x v="1"/>
    <s v="11 Aug 1984"/>
    <x v="1700"/>
    <x v="1"/>
    <s v="tier - 2"/>
    <x v="0"/>
    <x v="33"/>
  </r>
  <r>
    <s v="Id1707"/>
    <s v="Marie E."/>
    <x v="816"/>
    <x v="109"/>
    <s v="No"/>
    <x v="0"/>
    <x v="0"/>
    <x v="3"/>
    <x v="1"/>
    <x v="0"/>
    <x v="1"/>
    <s v="6 Sep 1984"/>
    <x v="1701"/>
    <x v="1"/>
    <s v="tier - 2"/>
    <x v="0"/>
    <x v="33"/>
  </r>
  <r>
    <s v="Id1708"/>
    <s v="Dariusz"/>
    <x v="1113"/>
    <x v="166"/>
    <s v="No"/>
    <x v="0"/>
    <x v="0"/>
    <x v="0"/>
    <x v="1"/>
    <x v="1"/>
    <x v="2"/>
    <s v="21 Nov 1989"/>
    <x v="1702"/>
    <x v="1"/>
    <s v="tier - 3"/>
    <x v="0"/>
    <x v="4"/>
  </r>
  <r>
    <s v="Id1709"/>
    <s v="Jessica E."/>
    <x v="421"/>
    <x v="103"/>
    <s v="yes"/>
    <x v="0"/>
    <x v="0"/>
    <x v="3"/>
    <x v="1"/>
    <x v="1"/>
    <x v="2"/>
    <s v="8 Aug 1988"/>
    <x v="1703"/>
    <x v="1"/>
    <s v="tier - 3"/>
    <x v="1"/>
    <x v="25"/>
  </r>
  <r>
    <s v="Id1710"/>
    <s v="Kristen"/>
    <x v="368"/>
    <x v="196"/>
    <s v="No"/>
    <x v="0"/>
    <x v="0"/>
    <x v="3"/>
    <x v="1"/>
    <x v="1"/>
    <x v="2"/>
    <s v="30 Jun 1984"/>
    <x v="1704"/>
    <x v="1"/>
    <s v="tier - 3"/>
    <x v="3"/>
    <x v="33"/>
  </r>
  <r>
    <s v="Id1711"/>
    <s v="  Jose Guadalupe P. Sr."/>
    <x v="428"/>
    <x v="640"/>
    <s v="yes"/>
    <x v="0"/>
    <x v="0"/>
    <x v="3"/>
    <x v="1"/>
    <x v="0"/>
    <x v="0"/>
    <s v="23 Jul 1986"/>
    <x v="1705"/>
    <x v="1"/>
    <s v="tier - 3"/>
    <x v="1"/>
    <x v="28"/>
  </r>
  <r>
    <s v="Id1712"/>
    <s v="Cynthia"/>
    <x v="174"/>
    <x v="261"/>
    <s v="No"/>
    <x v="0"/>
    <x v="0"/>
    <x v="0"/>
    <x v="1"/>
    <x v="0"/>
    <x v="2"/>
    <s v="24 Nov 1989"/>
    <x v="1706"/>
    <x v="1"/>
    <s v="tier - 1"/>
    <x v="3"/>
    <x v="4"/>
  </r>
  <r>
    <s v="Id1713"/>
    <s v="Tyler"/>
    <x v="26"/>
    <x v="114"/>
    <s v="yes"/>
    <x v="0"/>
    <x v="0"/>
    <x v="3"/>
    <x v="1"/>
    <x v="0"/>
    <x v="0"/>
    <s v="8 Jun 1986"/>
    <x v="1707"/>
    <x v="1"/>
    <s v="tier - 2"/>
    <x v="1"/>
    <x v="19"/>
  </r>
  <r>
    <s v="Id1714"/>
    <s v="Holly J"/>
    <x v="1114"/>
    <x v="119"/>
    <s v="No"/>
    <x v="0"/>
    <x v="0"/>
    <x v="0"/>
    <x v="1"/>
    <x v="0"/>
    <x v="1"/>
    <s v="5 Dec 1994"/>
    <x v="1708"/>
    <x v="1"/>
    <s v="tier - 1"/>
    <x v="3"/>
    <x v="6"/>
  </r>
  <r>
    <s v="Id1715"/>
    <s v="Kristen"/>
    <x v="905"/>
    <x v="199"/>
    <s v="No"/>
    <x v="0"/>
    <x v="0"/>
    <x v="0"/>
    <x v="1"/>
    <x v="1"/>
    <x v="2"/>
    <s v="28 Nov 1989"/>
    <x v="1709"/>
    <x v="1"/>
    <s v="tier - 3"/>
    <x v="2"/>
    <x v="4"/>
  </r>
  <r>
    <s v="Id1716"/>
    <s v="Thomas"/>
    <x v="1115"/>
    <x v="31"/>
    <s v="No"/>
    <x v="0"/>
    <x v="0"/>
    <x v="1"/>
    <x v="1"/>
    <x v="2"/>
    <x v="2"/>
    <s v="20 Dec 1972"/>
    <x v="1710"/>
    <x v="1"/>
    <s v="tier - 3"/>
    <x v="0"/>
    <x v="30"/>
  </r>
  <r>
    <s v="Id1717"/>
    <s v="Tricity M"/>
    <x v="101"/>
    <x v="505"/>
    <s v="No"/>
    <x v="0"/>
    <x v="0"/>
    <x v="0"/>
    <x v="1"/>
    <x v="0"/>
    <x v="2"/>
    <s v="3 Aug 1991"/>
    <x v="1711"/>
    <x v="1"/>
    <s v="tier - 1"/>
    <x v="1"/>
    <x v="3"/>
  </r>
  <r>
    <s v="Id1718"/>
    <s v="Sarah A"/>
    <x v="107"/>
    <x v="3"/>
    <s v="No"/>
    <x v="0"/>
    <x v="0"/>
    <x v="3"/>
    <x v="1"/>
    <x v="0"/>
    <x v="1"/>
    <s v="4 Jun 1992"/>
    <x v="1712"/>
    <x v="1"/>
    <s v="tier - 1"/>
    <x v="3"/>
    <x v="3"/>
  </r>
  <r>
    <s v="Id1719"/>
    <s v="Lisa M."/>
    <x v="1116"/>
    <x v="162"/>
    <s v="No"/>
    <x v="0"/>
    <x v="0"/>
    <x v="0"/>
    <x v="1"/>
    <x v="2"/>
    <x v="0"/>
    <s v="10 Sep 1974"/>
    <x v="1713"/>
    <x v="1"/>
    <s v="tier - 1"/>
    <x v="1"/>
    <x v="21"/>
  </r>
  <r>
    <s v="Id1720"/>
    <s v="Tracy A."/>
    <x v="984"/>
    <x v="136"/>
    <s v="No"/>
    <x v="0"/>
    <x v="0"/>
    <x v="0"/>
    <x v="1"/>
    <x v="1"/>
    <x v="1"/>
    <s v="23 Nov 1994"/>
    <x v="1714"/>
    <x v="1"/>
    <s v="tier - 2"/>
    <x v="1"/>
    <x v="6"/>
  </r>
  <r>
    <s v="Id1721"/>
    <s v="Patrick"/>
    <x v="1117"/>
    <x v="120"/>
    <s v="No"/>
    <x v="1"/>
    <x v="0"/>
    <x v="3"/>
    <x v="1"/>
    <x v="0"/>
    <x v="2"/>
    <s v="25 Sep 2000"/>
    <x v="1715"/>
    <x v="1"/>
    <s v="tier - 3"/>
    <x v="1"/>
    <x v="23"/>
  </r>
  <r>
    <s v="Id1722"/>
    <s v="Trent"/>
    <x v="1118"/>
    <x v="169"/>
    <s v="No"/>
    <x v="1"/>
    <x v="0"/>
    <x v="3"/>
    <x v="1"/>
    <x v="0"/>
    <x v="1"/>
    <s v="7 Aug 2004"/>
    <x v="1716"/>
    <x v="1"/>
    <s v="tier - 2"/>
    <x v="13"/>
    <x v="42"/>
  </r>
  <r>
    <s v="Id1723"/>
    <s v="Julie"/>
    <x v="1119"/>
    <x v="327"/>
    <s v="No"/>
    <x v="0"/>
    <x v="0"/>
    <x v="0"/>
    <x v="1"/>
    <x v="2"/>
    <x v="0"/>
    <s v="25 Nov 1974"/>
    <x v="1717"/>
    <x v="1"/>
    <s v="tier - 2"/>
    <x v="1"/>
    <x v="21"/>
  </r>
  <r>
    <s v="Id1724"/>
    <s v="Sawomir"/>
    <x v="1120"/>
    <x v="149"/>
    <s v="No"/>
    <x v="0"/>
    <x v="0"/>
    <x v="3"/>
    <x v="1"/>
    <x v="1"/>
    <x v="1"/>
    <s v="10 Sep 1987"/>
    <x v="1718"/>
    <x v="1"/>
    <s v="tier - 2"/>
    <x v="0"/>
    <x v="39"/>
  </r>
  <r>
    <s v="Id1725"/>
    <s v="Micah"/>
    <x v="226"/>
    <x v="281"/>
    <s v="yes"/>
    <x v="0"/>
    <x v="0"/>
    <x v="3"/>
    <x v="1"/>
    <x v="0"/>
    <x v="0"/>
    <s v="24 Oct 1986"/>
    <x v="1719"/>
    <x v="1"/>
    <s v="tier - 3"/>
    <x v="1"/>
    <x v="28"/>
  </r>
  <r>
    <s v="Id1726"/>
    <s v="Kelly H."/>
    <x v="295"/>
    <x v="262"/>
    <s v="yes"/>
    <x v="0"/>
    <x v="0"/>
    <x v="3"/>
    <x v="1"/>
    <x v="1"/>
    <x v="0"/>
    <s v="25 Sep 1986"/>
    <x v="1720"/>
    <x v="1"/>
    <s v="tier - 2"/>
    <x v="1"/>
    <x v="28"/>
  </r>
  <r>
    <s v="Id1727"/>
    <s v="Lindsay M."/>
    <x v="304"/>
    <x v="641"/>
    <s v="yes"/>
    <x v="0"/>
    <x v="0"/>
    <x v="3"/>
    <x v="1"/>
    <x v="1"/>
    <x v="0"/>
    <s v="5 Oct 1986"/>
    <x v="1721"/>
    <x v="1"/>
    <s v="tier - 2"/>
    <x v="1"/>
    <x v="28"/>
  </r>
  <r>
    <s v="Id1728"/>
    <s v="Austen G"/>
    <x v="836"/>
    <x v="117"/>
    <s v="No"/>
    <x v="0"/>
    <x v="0"/>
    <x v="0"/>
    <x v="1"/>
    <x v="1"/>
    <x v="2"/>
    <s v="28 Jul 1989"/>
    <x v="1722"/>
    <x v="1"/>
    <s v="tier - 2"/>
    <x v="1"/>
    <x v="4"/>
  </r>
  <r>
    <s v="Id1729"/>
    <s v="Tory J."/>
    <x v="403"/>
    <x v="155"/>
    <s v="No"/>
    <x v="0"/>
    <x v="0"/>
    <x v="0"/>
    <x v="1"/>
    <x v="1"/>
    <x v="1"/>
    <s v="23 Nov 1989"/>
    <x v="1723"/>
    <x v="1"/>
    <s v="tier - 2"/>
    <x v="1"/>
    <x v="4"/>
  </r>
  <r>
    <s v="Id1730"/>
    <s v="Robert J."/>
    <x v="65"/>
    <x v="103"/>
    <s v="No"/>
    <x v="0"/>
    <x v="0"/>
    <x v="0"/>
    <x v="1"/>
    <x v="0"/>
    <x v="2"/>
    <s v="21 Jul 1990"/>
    <x v="1724"/>
    <x v="2"/>
    <s v="tier - 3"/>
    <x v="3"/>
    <x v="43"/>
  </r>
  <r>
    <s v="Id1731"/>
    <s v="Steph"/>
    <x v="105"/>
    <x v="24"/>
    <s v="No"/>
    <x v="0"/>
    <x v="0"/>
    <x v="3"/>
    <x v="1"/>
    <x v="0"/>
    <x v="2"/>
    <s v="29 Sep 1987"/>
    <x v="1725"/>
    <x v="1"/>
    <s v="tier - 3"/>
    <x v="3"/>
    <x v="39"/>
  </r>
  <r>
    <s v="Id1732"/>
    <s v="Kate"/>
    <x v="41"/>
    <x v="117"/>
    <s v="No"/>
    <x v="0"/>
    <x v="0"/>
    <x v="3"/>
    <x v="1"/>
    <x v="0"/>
    <x v="2"/>
    <s v="19 Jul 1987"/>
    <x v="1726"/>
    <x v="1"/>
    <s v="tier - 2"/>
    <x v="0"/>
    <x v="39"/>
  </r>
  <r>
    <s v="Id1733"/>
    <s v="Kristina"/>
    <x v="1107"/>
    <x v="626"/>
    <s v="No"/>
    <x v="0"/>
    <x v="0"/>
    <x v="3"/>
    <x v="1"/>
    <x v="0"/>
    <x v="2"/>
    <s v="10 Dec 1987"/>
    <x v="1727"/>
    <x v="1"/>
    <s v="tier - 2"/>
    <x v="3"/>
    <x v="39"/>
  </r>
  <r>
    <s v="Id1734"/>
    <s v="  Flo"/>
    <x v="379"/>
    <x v="122"/>
    <s v="No"/>
    <x v="0"/>
    <x v="0"/>
    <x v="3"/>
    <x v="1"/>
    <x v="1"/>
    <x v="2"/>
    <s v="8 Jun 1987"/>
    <x v="1728"/>
    <x v="1"/>
    <s v="tier - 1"/>
    <x v="2"/>
    <x v="28"/>
  </r>
  <r>
    <s v="Id1735"/>
    <s v="Sarah P."/>
    <x v="1121"/>
    <x v="79"/>
    <s v="yes"/>
    <x v="0"/>
    <x v="0"/>
    <x v="3"/>
    <x v="1"/>
    <x v="0"/>
    <x v="2"/>
    <s v="10 Jun 1995"/>
    <x v="1729"/>
    <x v="1"/>
    <s v="tier - 2"/>
    <x v="15"/>
    <x v="41"/>
  </r>
  <r>
    <s v="Id1736"/>
    <s v="Anabel"/>
    <x v="1122"/>
    <x v="40"/>
    <s v="No"/>
    <x v="0"/>
    <x v="0"/>
    <x v="0"/>
    <x v="1"/>
    <x v="0"/>
    <x v="2"/>
    <s v="21 Dec 1999"/>
    <x v="1730"/>
    <x v="1"/>
    <s v="tier - 1"/>
    <x v="1"/>
    <x v="36"/>
  </r>
  <r>
    <s v="Id1737"/>
    <s v="Ian"/>
    <x v="878"/>
    <x v="161"/>
    <s v="No"/>
    <x v="0"/>
    <x v="1"/>
    <x v="3"/>
    <x v="1"/>
    <x v="1"/>
    <x v="2"/>
    <s v="25 Jun 1993"/>
    <x v="1731"/>
    <x v="2"/>
    <s v="tier - 3"/>
    <x v="6"/>
    <x v="22"/>
  </r>
  <r>
    <s v="Id1738"/>
    <s v="Alex"/>
    <x v="1123"/>
    <x v="391"/>
    <s v="yes"/>
    <x v="0"/>
    <x v="1"/>
    <x v="3"/>
    <x v="1"/>
    <x v="2"/>
    <x v="2"/>
    <s v="16 Oct 1983"/>
    <x v="1732"/>
    <x v="1"/>
    <s v="tier - 2"/>
    <x v="1"/>
    <x v="34"/>
  </r>
  <r>
    <s v="Id1739"/>
    <s v="Richard J"/>
    <x v="1124"/>
    <x v="497"/>
    <s v="No"/>
    <x v="1"/>
    <x v="0"/>
    <x v="3"/>
    <x v="1"/>
    <x v="0"/>
    <x v="2"/>
    <s v="22 Jun 2004"/>
    <x v="1733"/>
    <x v="1"/>
    <s v="tier - 2"/>
    <x v="13"/>
    <x v="42"/>
  </r>
  <r>
    <s v="Id1740"/>
    <s v="Jacqueline N."/>
    <x v="1125"/>
    <x v="366"/>
    <s v="No"/>
    <x v="0"/>
    <x v="1"/>
    <x v="3"/>
    <x v="1"/>
    <x v="2"/>
    <x v="1"/>
    <s v="10 Sep 1979"/>
    <x v="1734"/>
    <x v="1"/>
    <s v="tier - 2"/>
    <x v="0"/>
    <x v="20"/>
  </r>
  <r>
    <s v="Id1741"/>
    <s v="Cindy"/>
    <x v="1126"/>
    <x v="320"/>
    <s v="No"/>
    <x v="0"/>
    <x v="0"/>
    <x v="3"/>
    <x v="1"/>
    <x v="1"/>
    <x v="2"/>
    <s v="26 Oct 1984"/>
    <x v="1735"/>
    <x v="1"/>
    <s v="tier - 1"/>
    <x v="0"/>
    <x v="33"/>
  </r>
  <r>
    <s v="Id1742"/>
    <s v="Marcia"/>
    <x v="1127"/>
    <x v="435"/>
    <s v="No"/>
    <x v="0"/>
    <x v="0"/>
    <x v="0"/>
    <x v="1"/>
    <x v="1"/>
    <x v="2"/>
    <s v="29 Aug 1991"/>
    <x v="1736"/>
    <x v="1"/>
    <s v="tier - 2"/>
    <x v="1"/>
    <x v="3"/>
  </r>
  <r>
    <s v="Id1743"/>
    <s v="Samantha R."/>
    <x v="356"/>
    <x v="100"/>
    <s v="No"/>
    <x v="0"/>
    <x v="0"/>
    <x v="0"/>
    <x v="1"/>
    <x v="1"/>
    <x v="1"/>
    <s v="28 Oct 1990"/>
    <x v="1737"/>
    <x v="1"/>
    <s v="tier - 2"/>
    <x v="3"/>
    <x v="43"/>
  </r>
  <r>
    <s v="Id1744"/>
    <s v="Katie"/>
    <x v="735"/>
    <x v="380"/>
    <s v="No"/>
    <x v="0"/>
    <x v="0"/>
    <x v="0"/>
    <x v="1"/>
    <x v="0"/>
    <x v="2"/>
    <s v="13 Aug 1990"/>
    <x v="1738"/>
    <x v="1"/>
    <s v="tier - 2"/>
    <x v="2"/>
    <x v="43"/>
  </r>
  <r>
    <s v="Id1745"/>
    <s v="John P"/>
    <x v="1128"/>
    <x v="122"/>
    <s v="No"/>
    <x v="0"/>
    <x v="0"/>
    <x v="3"/>
    <x v="1"/>
    <x v="1"/>
    <x v="2"/>
    <s v="3 Aug 1984"/>
    <x v="1739"/>
    <x v="1"/>
    <s v="tier - 1"/>
    <x v="0"/>
    <x v="33"/>
  </r>
  <r>
    <s v="Id1746"/>
    <s v="Rachel"/>
    <x v="440"/>
    <x v="226"/>
    <s v="No"/>
    <x v="0"/>
    <x v="1"/>
    <x v="3"/>
    <x v="1"/>
    <x v="0"/>
    <x v="2"/>
    <s v="16 Dec 1993"/>
    <x v="1740"/>
    <x v="1"/>
    <s v="tier - 2"/>
    <x v="0"/>
    <x v="22"/>
  </r>
  <r>
    <s v="Id1747"/>
    <s v="Isabelle"/>
    <x v="1129"/>
    <x v="347"/>
    <s v="yes"/>
    <x v="0"/>
    <x v="0"/>
    <x v="3"/>
    <x v="1"/>
    <x v="1"/>
    <x v="2"/>
    <s v="7 Sep 1988"/>
    <x v="1741"/>
    <x v="1"/>
    <s v="tier - 1"/>
    <x v="0"/>
    <x v="25"/>
  </r>
  <r>
    <s v="Id1748"/>
    <s v="Neil"/>
    <x v="377"/>
    <x v="112"/>
    <s v="No"/>
    <x v="0"/>
    <x v="0"/>
    <x v="3"/>
    <x v="1"/>
    <x v="1"/>
    <x v="2"/>
    <s v="18 Sep 1987"/>
    <x v="1742"/>
    <x v="0"/>
    <s v="tier - 2"/>
    <x v="1"/>
    <x v="39"/>
  </r>
  <r>
    <s v="Id1749"/>
    <s v="Tom"/>
    <x v="11"/>
    <x v="117"/>
    <s v="yes"/>
    <x v="0"/>
    <x v="0"/>
    <x v="3"/>
    <x v="1"/>
    <x v="0"/>
    <x v="2"/>
    <s v="22 Nov 1988"/>
    <x v="1743"/>
    <x v="1"/>
    <s v="tier - 3"/>
    <x v="0"/>
    <x v="25"/>
  </r>
  <r>
    <s v="Id1750"/>
    <s v="Nathan"/>
    <x v="1130"/>
    <x v="92"/>
    <s v="No"/>
    <x v="0"/>
    <x v="0"/>
    <x v="3"/>
    <x v="1"/>
    <x v="2"/>
    <x v="2"/>
    <s v="25 Nov 1987"/>
    <x v="1744"/>
    <x v="1"/>
    <s v="tier - 2"/>
    <x v="1"/>
    <x v="39"/>
  </r>
  <r>
    <s v="Id1751"/>
    <s v="Kelli N"/>
    <x v="176"/>
    <x v="368"/>
    <s v="No"/>
    <x v="0"/>
    <x v="0"/>
    <x v="0"/>
    <x v="1"/>
    <x v="0"/>
    <x v="2"/>
    <s v="1 Jun 1999"/>
    <x v="1745"/>
    <x v="1"/>
    <s v="tier - 2"/>
    <x v="12"/>
    <x v="45"/>
  </r>
  <r>
    <s v="Id1752"/>
    <s v="Scott M."/>
    <x v="861"/>
    <x v="87"/>
    <s v="yes"/>
    <x v="0"/>
    <x v="1"/>
    <x v="3"/>
    <x v="1"/>
    <x v="1"/>
    <x v="1"/>
    <s v="18 Jul 1997"/>
    <x v="1746"/>
    <x v="2"/>
    <s v="tier - 2"/>
    <x v="3"/>
    <x v="32"/>
  </r>
  <r>
    <s v="Id1753"/>
    <s v="Grant A"/>
    <x v="1131"/>
    <x v="642"/>
    <s v="No"/>
    <x v="0"/>
    <x v="0"/>
    <x v="0"/>
    <x v="1"/>
    <x v="2"/>
    <x v="0"/>
    <s v="10 Nov 1978"/>
    <x v="1747"/>
    <x v="1"/>
    <s v="tier - 3"/>
    <x v="1"/>
    <x v="9"/>
  </r>
  <r>
    <s v="Id1754"/>
    <s v="Jonathan C"/>
    <x v="1132"/>
    <x v="49"/>
    <s v="No"/>
    <x v="0"/>
    <x v="1"/>
    <x v="3"/>
    <x v="1"/>
    <x v="1"/>
    <x v="2"/>
    <s v="2 Jun 1993"/>
    <x v="1748"/>
    <x v="1"/>
    <s v="tier - 1"/>
    <x v="14"/>
    <x v="35"/>
  </r>
  <r>
    <s v="Id1755"/>
    <s v="Rachael M."/>
    <x v="1133"/>
    <x v="436"/>
    <s v="No"/>
    <x v="0"/>
    <x v="0"/>
    <x v="0"/>
    <x v="1"/>
    <x v="1"/>
    <x v="2"/>
    <s v="7 Sep 1980"/>
    <x v="1749"/>
    <x v="1"/>
    <s v="tier - 2"/>
    <x v="0"/>
    <x v="27"/>
  </r>
  <r>
    <s v="Id1756"/>
    <s v="Pilar"/>
    <x v="1134"/>
    <x v="643"/>
    <s v="yes"/>
    <x v="0"/>
    <x v="1"/>
    <x v="3"/>
    <x v="1"/>
    <x v="0"/>
    <x v="1"/>
    <s v="8 Jul 1997"/>
    <x v="1750"/>
    <x v="1"/>
    <s v="tier - 2"/>
    <x v="1"/>
    <x v="32"/>
  </r>
  <r>
    <s v="Id1757"/>
    <s v="Kyle M"/>
    <x v="1135"/>
    <x v="3"/>
    <s v="yes"/>
    <x v="0"/>
    <x v="0"/>
    <x v="0"/>
    <x v="1"/>
    <x v="0"/>
    <x v="1"/>
    <s v="29 Oct 2001"/>
    <x v="1751"/>
    <x v="1"/>
    <s v="tier - 3"/>
    <x v="3"/>
    <x v="47"/>
  </r>
  <r>
    <s v="Id1758"/>
    <s v="Mrs.  Christie"/>
    <x v="1136"/>
    <x v="70"/>
    <s v="yes"/>
    <x v="0"/>
    <x v="1"/>
    <x v="3"/>
    <x v="1"/>
    <x v="0"/>
    <x v="2"/>
    <s v="16 Dec 1997"/>
    <x v="1752"/>
    <x v="1"/>
    <s v="tier - 2"/>
    <x v="15"/>
    <x v="32"/>
  </r>
  <r>
    <s v="Id1759"/>
    <s v="David A."/>
    <x v="1099"/>
    <x v="379"/>
    <s v="yes"/>
    <x v="0"/>
    <x v="0"/>
    <x v="3"/>
    <x v="1"/>
    <x v="1"/>
    <x v="0"/>
    <s v="12 Jun 1986"/>
    <x v="1753"/>
    <x v="1"/>
    <s v="tier - 2"/>
    <x v="0"/>
    <x v="28"/>
  </r>
  <r>
    <s v="Id1760"/>
    <s v="Masahiro"/>
    <x v="308"/>
    <x v="155"/>
    <s v="No"/>
    <x v="0"/>
    <x v="0"/>
    <x v="0"/>
    <x v="1"/>
    <x v="1"/>
    <x v="1"/>
    <s v="16 Sep 1991"/>
    <x v="1754"/>
    <x v="2"/>
    <s v="tier - 1"/>
    <x v="4"/>
    <x v="3"/>
  </r>
  <r>
    <s v="Id1761"/>
    <s v="Logan B."/>
    <x v="366"/>
    <x v="391"/>
    <s v="yes"/>
    <x v="0"/>
    <x v="0"/>
    <x v="0"/>
    <x v="1"/>
    <x v="1"/>
    <x v="2"/>
    <s v="25 Dec 1985"/>
    <x v="1755"/>
    <x v="0"/>
    <s v="tier - 2"/>
    <x v="1"/>
    <x v="19"/>
  </r>
  <r>
    <s v="Id1762"/>
    <s v="Stephanie L."/>
    <x v="742"/>
    <x v="538"/>
    <s v="yes"/>
    <x v="0"/>
    <x v="0"/>
    <x v="3"/>
    <x v="1"/>
    <x v="0"/>
    <x v="2"/>
    <s v="26 Nov 1988"/>
    <x v="1756"/>
    <x v="1"/>
    <s v="tier - 3"/>
    <x v="3"/>
    <x v="25"/>
  </r>
  <r>
    <s v="Id1763"/>
    <s v="Angela H"/>
    <x v="419"/>
    <x v="80"/>
    <s v="yes"/>
    <x v="0"/>
    <x v="0"/>
    <x v="3"/>
    <x v="1"/>
    <x v="1"/>
    <x v="2"/>
    <s v="25 Jul 1988"/>
    <x v="1757"/>
    <x v="1"/>
    <s v="tier - 3"/>
    <x v="3"/>
    <x v="25"/>
  </r>
  <r>
    <s v="Id1764"/>
    <s v="Britt K"/>
    <x v="1111"/>
    <x v="34"/>
    <s v="No"/>
    <x v="0"/>
    <x v="0"/>
    <x v="0"/>
    <x v="1"/>
    <x v="2"/>
    <x v="1"/>
    <s v="1 Jun 1977"/>
    <x v="1758"/>
    <x v="1"/>
    <s v="tier - 3"/>
    <x v="0"/>
    <x v="18"/>
  </r>
  <r>
    <s v="Id1765"/>
    <s v="Joyce R."/>
    <x v="1137"/>
    <x v="435"/>
    <s v="yes"/>
    <x v="0"/>
    <x v="0"/>
    <x v="3"/>
    <x v="1"/>
    <x v="1"/>
    <x v="2"/>
    <s v="23 Sep 1988"/>
    <x v="1759"/>
    <x v="1"/>
    <s v="tier - 2"/>
    <x v="0"/>
    <x v="25"/>
  </r>
  <r>
    <s v="Id1766"/>
    <s v="Ben"/>
    <x v="1138"/>
    <x v="195"/>
    <s v="yes"/>
    <x v="0"/>
    <x v="0"/>
    <x v="0"/>
    <x v="1"/>
    <x v="0"/>
    <x v="1"/>
    <s v="11 Oct 2001"/>
    <x v="1760"/>
    <x v="1"/>
    <s v="tier - 2"/>
    <x v="3"/>
    <x v="47"/>
  </r>
  <r>
    <s v="Id1767"/>
    <s v="Sarah M."/>
    <x v="288"/>
    <x v="4"/>
    <s v="yes"/>
    <x v="0"/>
    <x v="0"/>
    <x v="3"/>
    <x v="1"/>
    <x v="1"/>
    <x v="2"/>
    <s v="14 Jun 1988"/>
    <x v="1761"/>
    <x v="1"/>
    <s v="tier - 3"/>
    <x v="2"/>
    <x v="25"/>
  </r>
  <r>
    <s v="Id1768"/>
    <s v="Sarah"/>
    <x v="1139"/>
    <x v="532"/>
    <s v="No"/>
    <x v="0"/>
    <x v="0"/>
    <x v="1"/>
    <x v="1"/>
    <x v="2"/>
    <x v="0"/>
    <s v="21 Nov 1973"/>
    <x v="1762"/>
    <x v="1"/>
    <s v="tier - 3"/>
    <x v="0"/>
    <x v="31"/>
  </r>
  <r>
    <s v="Id1769"/>
    <s v="Katie"/>
    <x v="53"/>
    <x v="616"/>
    <s v="No"/>
    <x v="0"/>
    <x v="0"/>
    <x v="0"/>
    <x v="1"/>
    <x v="0"/>
    <x v="2"/>
    <s v="10 Aug 1991"/>
    <x v="1763"/>
    <x v="1"/>
    <s v="tier - 1"/>
    <x v="0"/>
    <x v="3"/>
  </r>
  <r>
    <s v="Id1770"/>
    <s v="Michaela L"/>
    <x v="1140"/>
    <x v="644"/>
    <s v="No"/>
    <x v="0"/>
    <x v="0"/>
    <x v="0"/>
    <x v="1"/>
    <x v="2"/>
    <x v="0"/>
    <s v="8 Jun 1974"/>
    <x v="1764"/>
    <x v="1"/>
    <s v="tier - 2"/>
    <x v="0"/>
    <x v="31"/>
  </r>
  <r>
    <s v="Id1771"/>
    <s v="Shalaleh"/>
    <x v="809"/>
    <x v="319"/>
    <s v="No"/>
    <x v="0"/>
    <x v="0"/>
    <x v="0"/>
    <x v="1"/>
    <x v="1"/>
    <x v="2"/>
    <s v="12 Nov 1991"/>
    <x v="1765"/>
    <x v="1"/>
    <s v="tier - 3"/>
    <x v="3"/>
    <x v="3"/>
  </r>
  <r>
    <s v="Id1772"/>
    <s v="Karen"/>
    <x v="892"/>
    <x v="280"/>
    <s v="No"/>
    <x v="0"/>
    <x v="0"/>
    <x v="0"/>
    <x v="1"/>
    <x v="1"/>
    <x v="2"/>
    <s v="26 Aug 1991"/>
    <x v="1766"/>
    <x v="1"/>
    <s v="tier - 3"/>
    <x v="3"/>
    <x v="3"/>
  </r>
  <r>
    <s v="Id1773"/>
    <s v="Zuzana"/>
    <x v="355"/>
    <x v="149"/>
    <s v="No"/>
    <x v="0"/>
    <x v="1"/>
    <x v="3"/>
    <x v="1"/>
    <x v="0"/>
    <x v="1"/>
    <s v="12 Aug 1993"/>
    <x v="1767"/>
    <x v="1"/>
    <s v="tier - 2"/>
    <x v="1"/>
    <x v="22"/>
  </r>
  <r>
    <s v="Id1774"/>
    <s v="Daniel J."/>
    <x v="402"/>
    <x v="429"/>
    <s v="No"/>
    <x v="0"/>
    <x v="0"/>
    <x v="0"/>
    <x v="1"/>
    <x v="0"/>
    <x v="0"/>
    <s v="4 Aug 2002"/>
    <x v="1768"/>
    <x v="1"/>
    <s v="tier - 1"/>
    <x v="6"/>
    <x v="44"/>
  </r>
  <r>
    <s v="Id1775"/>
    <s v="Alexandra"/>
    <x v="1141"/>
    <x v="445"/>
    <s v="yes"/>
    <x v="0"/>
    <x v="0"/>
    <x v="0"/>
    <x v="1"/>
    <x v="1"/>
    <x v="0"/>
    <s v="17 Oct 1981"/>
    <x v="1769"/>
    <x v="1"/>
    <s v="tier - 3"/>
    <x v="0"/>
    <x v="37"/>
  </r>
  <r>
    <s v="Id1776"/>
    <s v="Jessica"/>
    <x v="429"/>
    <x v="27"/>
    <s v="No"/>
    <x v="0"/>
    <x v="1"/>
    <x v="3"/>
    <x v="1"/>
    <x v="1"/>
    <x v="2"/>
    <s v="28 Jul 1993"/>
    <x v="1770"/>
    <x v="1"/>
    <s v="tier - 1"/>
    <x v="1"/>
    <x v="22"/>
  </r>
  <r>
    <s v="Id1777"/>
    <s v="Matthew M"/>
    <x v="397"/>
    <x v="155"/>
    <s v="yes"/>
    <x v="0"/>
    <x v="0"/>
    <x v="3"/>
    <x v="1"/>
    <x v="1"/>
    <x v="1"/>
    <s v="9 Sep 1988"/>
    <x v="196"/>
    <x v="2"/>
    <s v="tier - 3"/>
    <x v="1"/>
    <x v="25"/>
  </r>
  <r>
    <s v="Id1778"/>
    <s v="Nadine A."/>
    <x v="1142"/>
    <x v="259"/>
    <s v="No"/>
    <x v="0"/>
    <x v="0"/>
    <x v="0"/>
    <x v="1"/>
    <x v="1"/>
    <x v="1"/>
    <s v="10 Nov 1990"/>
    <x v="1771"/>
    <x v="1"/>
    <s v="tier - 3"/>
    <x v="0"/>
    <x v="43"/>
  </r>
  <r>
    <s v="Id1779"/>
    <s v="Peter J. Jr."/>
    <x v="94"/>
    <x v="103"/>
    <s v="No"/>
    <x v="0"/>
    <x v="0"/>
    <x v="0"/>
    <x v="1"/>
    <x v="0"/>
    <x v="2"/>
    <s v="4 Jul 1989"/>
    <x v="1772"/>
    <x v="2"/>
    <s v="tier - 2"/>
    <x v="0"/>
    <x v="4"/>
  </r>
  <r>
    <s v="Id1780"/>
    <s v="Colleen M"/>
    <x v="264"/>
    <x v="221"/>
    <s v="yes"/>
    <x v="0"/>
    <x v="0"/>
    <x v="3"/>
    <x v="1"/>
    <x v="1"/>
    <x v="0"/>
    <s v="27 Oct 1986"/>
    <x v="1773"/>
    <x v="1"/>
    <s v="tier - 1"/>
    <x v="0"/>
    <x v="28"/>
  </r>
  <r>
    <s v="Id1781"/>
    <s v="Julie A."/>
    <x v="1143"/>
    <x v="185"/>
    <s v="yes"/>
    <x v="0"/>
    <x v="0"/>
    <x v="3"/>
    <x v="1"/>
    <x v="1"/>
    <x v="0"/>
    <s v="17 Dec 1986"/>
    <x v="1774"/>
    <x v="1"/>
    <s v="tier - 1"/>
    <x v="3"/>
    <x v="28"/>
  </r>
  <r>
    <s v="Id1782"/>
    <s v="Douglas W"/>
    <x v="312"/>
    <x v="139"/>
    <s v="yes"/>
    <x v="0"/>
    <x v="1"/>
    <x v="3"/>
    <x v="1"/>
    <x v="1"/>
    <x v="2"/>
    <s v="24 Sep 1997"/>
    <x v="1775"/>
    <x v="1"/>
    <s v="tier - 3"/>
    <x v="1"/>
    <x v="32"/>
  </r>
  <r>
    <s v="Id1783"/>
    <s v="Catherine"/>
    <x v="1144"/>
    <x v="335"/>
    <s v="No"/>
    <x v="0"/>
    <x v="0"/>
    <x v="0"/>
    <x v="1"/>
    <x v="1"/>
    <x v="2"/>
    <s v="12 Sep 1989"/>
    <x v="1776"/>
    <x v="1"/>
    <s v="tier - 3"/>
    <x v="3"/>
    <x v="4"/>
  </r>
  <r>
    <s v="Id1784"/>
    <s v="James A"/>
    <x v="1145"/>
    <x v="328"/>
    <s v="yes"/>
    <x v="0"/>
    <x v="0"/>
    <x v="3"/>
    <x v="1"/>
    <x v="0"/>
    <x v="2"/>
    <s v="4 Dec 1995"/>
    <x v="1777"/>
    <x v="1"/>
    <s v="tier - 3"/>
    <x v="6"/>
    <x v="41"/>
  </r>
  <r>
    <s v="Id1785"/>
    <s v="Youngseong"/>
    <x v="1146"/>
    <x v="374"/>
    <s v="yes"/>
    <x v="0"/>
    <x v="0"/>
    <x v="0"/>
    <x v="1"/>
    <x v="0"/>
    <x v="2"/>
    <s v="15 Jun 2001"/>
    <x v="1778"/>
    <x v="1"/>
    <s v="tier - 3"/>
    <x v="14"/>
    <x v="47"/>
  </r>
  <r>
    <s v="Id1786"/>
    <s v="John"/>
    <x v="1147"/>
    <x v="645"/>
    <s v="No"/>
    <x v="0"/>
    <x v="0"/>
    <x v="0"/>
    <x v="1"/>
    <x v="2"/>
    <x v="0"/>
    <s v="10 Sep 1974"/>
    <x v="1779"/>
    <x v="1"/>
    <s v="tier - 2"/>
    <x v="0"/>
    <x v="21"/>
  </r>
  <r>
    <s v="Id1787"/>
    <s v="Brandon S."/>
    <x v="1098"/>
    <x v="623"/>
    <s v="No"/>
    <x v="0"/>
    <x v="1"/>
    <x v="3"/>
    <x v="1"/>
    <x v="2"/>
    <x v="1"/>
    <s v="3 Dec 1979"/>
    <x v="1780"/>
    <x v="1"/>
    <s v="tier - 3"/>
    <x v="0"/>
    <x v="20"/>
  </r>
  <r>
    <s v="Id1788"/>
    <s v="Sean P"/>
    <x v="1148"/>
    <x v="109"/>
    <s v="yes"/>
    <x v="0"/>
    <x v="0"/>
    <x v="3"/>
    <x v="1"/>
    <x v="1"/>
    <x v="1"/>
    <s v="25 Sep 1995"/>
    <x v="1781"/>
    <x v="1"/>
    <s v="tier - 1"/>
    <x v="14"/>
    <x v="41"/>
  </r>
  <r>
    <s v="Id1789"/>
    <s v="Scott"/>
    <x v="1089"/>
    <x v="120"/>
    <s v="No"/>
    <x v="0"/>
    <x v="0"/>
    <x v="3"/>
    <x v="1"/>
    <x v="2"/>
    <x v="2"/>
    <s v="6 Oct 1984"/>
    <x v="1782"/>
    <x v="1"/>
    <s v="tier - 1"/>
    <x v="1"/>
    <x v="33"/>
  </r>
  <r>
    <s v="Id1790"/>
    <s v="Janez"/>
    <x v="671"/>
    <x v="259"/>
    <s v="No"/>
    <x v="0"/>
    <x v="0"/>
    <x v="3"/>
    <x v="1"/>
    <x v="0"/>
    <x v="1"/>
    <s v="4 Sep 1992"/>
    <x v="1783"/>
    <x v="2"/>
    <s v="tier - 2"/>
    <x v="0"/>
    <x v="35"/>
  </r>
  <r>
    <s v="Id1791"/>
    <s v="John I. Jr."/>
    <x v="314"/>
    <x v="151"/>
    <s v="No"/>
    <x v="1"/>
    <x v="0"/>
    <x v="3"/>
    <x v="1"/>
    <x v="0"/>
    <x v="2"/>
    <s v="29 Dec 2000"/>
    <x v="1784"/>
    <x v="1"/>
    <s v="tier - 2"/>
    <x v="14"/>
    <x v="23"/>
  </r>
  <r>
    <s v="Id1792"/>
    <s v="Heather"/>
    <x v="875"/>
    <x v="278"/>
    <s v="No"/>
    <x v="0"/>
    <x v="0"/>
    <x v="0"/>
    <x v="1"/>
    <x v="0"/>
    <x v="0"/>
    <s v="15 Jun 2002"/>
    <x v="1785"/>
    <x v="1"/>
    <s v="tier - 1"/>
    <x v="3"/>
    <x v="44"/>
  </r>
  <r>
    <s v="Id1793"/>
    <s v="Michael"/>
    <x v="1149"/>
    <x v="470"/>
    <s v="yes"/>
    <x v="0"/>
    <x v="0"/>
    <x v="3"/>
    <x v="1"/>
    <x v="1"/>
    <x v="2"/>
    <s v="26 Dec 1995"/>
    <x v="1786"/>
    <x v="0"/>
    <s v="tier - 2"/>
    <x v="10"/>
    <x v="41"/>
  </r>
  <r>
    <s v="Id1794"/>
    <s v="Kathleen"/>
    <x v="306"/>
    <x v="646"/>
    <s v="yes"/>
    <x v="0"/>
    <x v="0"/>
    <x v="0"/>
    <x v="1"/>
    <x v="1"/>
    <x v="0"/>
    <s v="12 Jul 1981"/>
    <x v="1787"/>
    <x v="1"/>
    <s v="tier - 1"/>
    <x v="0"/>
    <x v="37"/>
  </r>
  <r>
    <s v="Id1795"/>
    <s v="Ryan M"/>
    <x v="1150"/>
    <x v="647"/>
    <s v="No"/>
    <x v="0"/>
    <x v="0"/>
    <x v="0"/>
    <x v="1"/>
    <x v="2"/>
    <x v="0"/>
    <s v="23 Oct 1978"/>
    <x v="1788"/>
    <x v="1"/>
    <s v="tier - 3"/>
    <x v="0"/>
    <x v="9"/>
  </r>
  <r>
    <s v="Id1796"/>
    <s v="Sara"/>
    <x v="754"/>
    <x v="87"/>
    <s v="No"/>
    <x v="0"/>
    <x v="0"/>
    <x v="0"/>
    <x v="1"/>
    <x v="0"/>
    <x v="1"/>
    <s v="17 Dec 1989"/>
    <x v="1789"/>
    <x v="1"/>
    <s v="tier - 1"/>
    <x v="0"/>
    <x v="4"/>
  </r>
  <r>
    <s v="Id1797"/>
    <s v="Deniz"/>
    <x v="604"/>
    <x v="236"/>
    <s v="No"/>
    <x v="0"/>
    <x v="0"/>
    <x v="3"/>
    <x v="1"/>
    <x v="1"/>
    <x v="1"/>
    <s v="30 Jun 1987"/>
    <x v="1790"/>
    <x v="1"/>
    <s v="tier - 3"/>
    <x v="0"/>
    <x v="39"/>
  </r>
  <r>
    <s v="Id1798"/>
    <s v="Shannon L."/>
    <x v="1108"/>
    <x v="196"/>
    <s v="No"/>
    <x v="0"/>
    <x v="0"/>
    <x v="0"/>
    <x v="1"/>
    <x v="1"/>
    <x v="2"/>
    <s v="27 Dec 1989"/>
    <x v="1791"/>
    <x v="1"/>
    <s v="tier - 3"/>
    <x v="0"/>
    <x v="4"/>
  </r>
  <r>
    <s v="Id1799"/>
    <s v="Kaitlin M."/>
    <x v="1151"/>
    <x v="196"/>
    <s v="No"/>
    <x v="0"/>
    <x v="0"/>
    <x v="0"/>
    <x v="1"/>
    <x v="1"/>
    <x v="2"/>
    <s v="19 Aug 1989"/>
    <x v="1792"/>
    <x v="1"/>
    <s v="tier - 3"/>
    <x v="3"/>
    <x v="4"/>
  </r>
  <r>
    <s v="Id1800"/>
    <s v="  Alfredo"/>
    <x v="795"/>
    <x v="216"/>
    <s v="No"/>
    <x v="0"/>
    <x v="0"/>
    <x v="3"/>
    <x v="1"/>
    <x v="0"/>
    <x v="1"/>
    <s v="24 Sep 1987"/>
    <x v="1793"/>
    <x v="2"/>
    <s v="tier - 3"/>
    <x v="3"/>
    <x v="39"/>
  </r>
  <r>
    <s v="Id1801"/>
    <s v="Kristen"/>
    <x v="1152"/>
    <x v="178"/>
    <s v="No"/>
    <x v="0"/>
    <x v="0"/>
    <x v="3"/>
    <x v="1"/>
    <x v="0"/>
    <x v="1"/>
    <s v="28 Aug 1992"/>
    <x v="1794"/>
    <x v="1"/>
    <s v="tier - 3"/>
    <x v="0"/>
    <x v="35"/>
  </r>
  <r>
    <s v="Id1802"/>
    <s v="Daniel"/>
    <x v="662"/>
    <x v="358"/>
    <s v="No"/>
    <x v="0"/>
    <x v="0"/>
    <x v="3"/>
    <x v="1"/>
    <x v="0"/>
    <x v="2"/>
    <s v="15 Nov 1987"/>
    <x v="1795"/>
    <x v="2"/>
    <s v="tier - 1"/>
    <x v="3"/>
    <x v="39"/>
  </r>
  <r>
    <s v="Id1803"/>
    <s v="Jonathan"/>
    <x v="1153"/>
    <x v="192"/>
    <s v="No"/>
    <x v="0"/>
    <x v="0"/>
    <x v="3"/>
    <x v="1"/>
    <x v="1"/>
    <x v="2"/>
    <s v="3 Sep 1987"/>
    <x v="1796"/>
    <x v="1"/>
    <s v="tier - 2"/>
    <x v="0"/>
    <x v="39"/>
  </r>
  <r>
    <s v="Id1804"/>
    <s v="Troy"/>
    <x v="346"/>
    <x v="31"/>
    <s v="No"/>
    <x v="0"/>
    <x v="0"/>
    <x v="3"/>
    <x v="1"/>
    <x v="1"/>
    <x v="2"/>
    <s v="18 Jun 1987"/>
    <x v="1797"/>
    <x v="1"/>
    <s v="tier - 2"/>
    <x v="3"/>
    <x v="39"/>
  </r>
  <r>
    <s v="Id1805"/>
    <s v="Daniel C"/>
    <x v="746"/>
    <x v="508"/>
    <s v="No"/>
    <x v="1"/>
    <x v="0"/>
    <x v="3"/>
    <x v="1"/>
    <x v="0"/>
    <x v="2"/>
    <s v="24 Nov 2004"/>
    <x v="1798"/>
    <x v="1"/>
    <s v="tier - 3"/>
    <x v="14"/>
    <x v="42"/>
  </r>
  <r>
    <s v="Id1806"/>
    <s v="Lauren"/>
    <x v="349"/>
    <x v="576"/>
    <s v="No"/>
    <x v="0"/>
    <x v="0"/>
    <x v="0"/>
    <x v="1"/>
    <x v="0"/>
    <x v="2"/>
    <s v="6 Oct 1991"/>
    <x v="1799"/>
    <x v="1"/>
    <s v="tier - 3"/>
    <x v="1"/>
    <x v="3"/>
  </r>
  <r>
    <s v="Id1807"/>
    <s v="Jennefer"/>
    <x v="1154"/>
    <x v="648"/>
    <s v="yes"/>
    <x v="0"/>
    <x v="0"/>
    <x v="3"/>
    <x v="1"/>
    <x v="1"/>
    <x v="0"/>
    <s v="27 Sep 1986"/>
    <x v="1800"/>
    <x v="1"/>
    <s v="tier - 1"/>
    <x v="0"/>
    <x v="28"/>
  </r>
  <r>
    <s v="Id1808"/>
    <s v="Tracey L."/>
    <x v="1155"/>
    <x v="6"/>
    <s v="No"/>
    <x v="0"/>
    <x v="0"/>
    <x v="0"/>
    <x v="1"/>
    <x v="2"/>
    <x v="1"/>
    <s v="3 Jul 1980"/>
    <x v="1801"/>
    <x v="1"/>
    <s v="tier - 3"/>
    <x v="1"/>
    <x v="27"/>
  </r>
  <r>
    <s v="Id1809"/>
    <s v="Ashley"/>
    <x v="374"/>
    <x v="67"/>
    <s v="No"/>
    <x v="0"/>
    <x v="0"/>
    <x v="0"/>
    <x v="1"/>
    <x v="1"/>
    <x v="2"/>
    <s v="20 Aug 1994"/>
    <x v="1802"/>
    <x v="1"/>
    <s v="tier - 1"/>
    <x v="1"/>
    <x v="6"/>
  </r>
  <r>
    <s v="Id1810"/>
    <s v="Cindy"/>
    <x v="192"/>
    <x v="219"/>
    <s v="No"/>
    <x v="0"/>
    <x v="0"/>
    <x v="3"/>
    <x v="1"/>
    <x v="1"/>
    <x v="2"/>
    <s v="6 Sep 1992"/>
    <x v="1803"/>
    <x v="1"/>
    <s v="tier - 2"/>
    <x v="2"/>
    <x v="35"/>
  </r>
  <r>
    <s v="Id1811"/>
    <s v="Esther"/>
    <x v="1156"/>
    <x v="191"/>
    <s v="No"/>
    <x v="0"/>
    <x v="0"/>
    <x v="3"/>
    <x v="1"/>
    <x v="1"/>
    <x v="2"/>
    <s v="19 Oct 1992"/>
    <x v="1804"/>
    <x v="1"/>
    <s v="tier - 3"/>
    <x v="2"/>
    <x v="35"/>
  </r>
  <r>
    <s v="Id1812"/>
    <s v="Jackie"/>
    <x v="1157"/>
    <x v="416"/>
    <s v="yes"/>
    <x v="0"/>
    <x v="0"/>
    <x v="0"/>
    <x v="1"/>
    <x v="1"/>
    <x v="0"/>
    <s v="30 Aug 1981"/>
    <x v="1805"/>
    <x v="1"/>
    <s v="tier - 3"/>
    <x v="3"/>
    <x v="37"/>
  </r>
  <r>
    <s v="Id1813"/>
    <s v="Timothy P."/>
    <x v="1158"/>
    <x v="1"/>
    <s v="No"/>
    <x v="0"/>
    <x v="0"/>
    <x v="0"/>
    <x v="1"/>
    <x v="2"/>
    <x v="1"/>
    <s v="24 Dec 1977"/>
    <x v="1806"/>
    <x v="1"/>
    <s v="tier - 3"/>
    <x v="0"/>
    <x v="1"/>
  </r>
  <r>
    <s v="Id1814"/>
    <s v="Lauren"/>
    <x v="747"/>
    <x v="637"/>
    <s v="No"/>
    <x v="0"/>
    <x v="1"/>
    <x v="3"/>
    <x v="1"/>
    <x v="1"/>
    <x v="1"/>
    <s v="19 Jun 2003"/>
    <x v="1807"/>
    <x v="1"/>
    <s v="tier - 3"/>
    <x v="3"/>
    <x v="40"/>
  </r>
  <r>
    <s v="Id1815"/>
    <s v="Benjamin"/>
    <x v="1035"/>
    <x v="243"/>
    <s v="No"/>
    <x v="0"/>
    <x v="0"/>
    <x v="0"/>
    <x v="1"/>
    <x v="0"/>
    <x v="2"/>
    <s v="22 Sep 1990"/>
    <x v="1808"/>
    <x v="2"/>
    <s v="tier - 3"/>
    <x v="0"/>
    <x v="43"/>
  </r>
  <r>
    <s v="Id1816"/>
    <s v="Hugo M"/>
    <x v="1159"/>
    <x v="199"/>
    <s v="No"/>
    <x v="0"/>
    <x v="1"/>
    <x v="3"/>
    <x v="1"/>
    <x v="0"/>
    <x v="2"/>
    <s v="5 Oct 2003"/>
    <x v="1809"/>
    <x v="1"/>
    <s v="tier - 1"/>
    <x v="14"/>
    <x v="40"/>
  </r>
  <r>
    <s v="Id1817"/>
    <s v="Daniel J. Jr."/>
    <x v="1160"/>
    <x v="352"/>
    <s v="No"/>
    <x v="0"/>
    <x v="1"/>
    <x v="3"/>
    <x v="1"/>
    <x v="2"/>
    <x v="2"/>
    <s v="28 Oct 1979"/>
    <x v="1810"/>
    <x v="1"/>
    <s v="tier - 1"/>
    <x v="0"/>
    <x v="20"/>
  </r>
  <r>
    <s v="Id1818"/>
    <s v="Justin R"/>
    <x v="160"/>
    <x v="166"/>
    <s v="No"/>
    <x v="0"/>
    <x v="0"/>
    <x v="0"/>
    <x v="1"/>
    <x v="0"/>
    <x v="2"/>
    <s v="2 Jul 1990"/>
    <x v="1811"/>
    <x v="1"/>
    <s v="tier - 1"/>
    <x v="0"/>
    <x v="43"/>
  </r>
  <r>
    <s v="Id1819"/>
    <s v="Colin"/>
    <x v="40"/>
    <x v="122"/>
    <s v="No"/>
    <x v="0"/>
    <x v="0"/>
    <x v="0"/>
    <x v="1"/>
    <x v="0"/>
    <x v="2"/>
    <s v="16 Sep 1990"/>
    <x v="1812"/>
    <x v="1"/>
    <s v="tier - 2"/>
    <x v="3"/>
    <x v="43"/>
  </r>
  <r>
    <s v="Id1820"/>
    <s v="Rob"/>
    <x v="1079"/>
    <x v="436"/>
    <s v="No"/>
    <x v="0"/>
    <x v="0"/>
    <x v="0"/>
    <x v="1"/>
    <x v="0"/>
    <x v="2"/>
    <s v="28 Aug 1990"/>
    <x v="1813"/>
    <x v="2"/>
    <s v="tier - 3"/>
    <x v="4"/>
    <x v="43"/>
  </r>
  <r>
    <s v="Id1821"/>
    <s v="Patrick"/>
    <x v="384"/>
    <x v="649"/>
    <s v="yes"/>
    <x v="0"/>
    <x v="0"/>
    <x v="0"/>
    <x v="1"/>
    <x v="1"/>
    <x v="1"/>
    <s v="29 Oct 1996"/>
    <x v="1814"/>
    <x v="1"/>
    <s v="tier - 1"/>
    <x v="6"/>
    <x v="46"/>
  </r>
  <r>
    <s v="Id1822"/>
    <s v="Austin D"/>
    <x v="65"/>
    <x v="166"/>
    <s v="yes"/>
    <x v="0"/>
    <x v="0"/>
    <x v="0"/>
    <x v="1"/>
    <x v="0"/>
    <x v="2"/>
    <s v="12 Jun 1985"/>
    <x v="1815"/>
    <x v="0"/>
    <s v="tier - 1"/>
    <x v="3"/>
    <x v="19"/>
  </r>
  <r>
    <s v="Id1823"/>
    <s v="  Brittany"/>
    <x v="43"/>
    <x v="127"/>
    <s v="No"/>
    <x v="0"/>
    <x v="0"/>
    <x v="3"/>
    <x v="1"/>
    <x v="0"/>
    <x v="2"/>
    <s v="15 Jun 1998"/>
    <x v="1816"/>
    <x v="1"/>
    <s v="tier - 1"/>
    <x v="1"/>
    <x v="45"/>
  </r>
  <r>
    <s v="Id1824"/>
    <s v="Matthew T"/>
    <x v="722"/>
    <x v="351"/>
    <s v="No"/>
    <x v="1"/>
    <x v="0"/>
    <x v="3"/>
    <x v="1"/>
    <x v="0"/>
    <x v="2"/>
    <s v="24 Jul 2000"/>
    <x v="1817"/>
    <x v="1"/>
    <s v="tier - 3"/>
    <x v="3"/>
    <x v="23"/>
  </r>
  <r>
    <s v="Id1825"/>
    <s v="Becky G."/>
    <x v="312"/>
    <x v="124"/>
    <s v="No"/>
    <x v="0"/>
    <x v="0"/>
    <x v="0"/>
    <x v="1"/>
    <x v="1"/>
    <x v="2"/>
    <s v="30 Sep 1989"/>
    <x v="1818"/>
    <x v="1"/>
    <s v="tier - 2"/>
    <x v="1"/>
    <x v="4"/>
  </r>
  <r>
    <s v="Id1826"/>
    <s v="Virginie"/>
    <x v="1041"/>
    <x v="82"/>
    <s v="yes"/>
    <x v="0"/>
    <x v="0"/>
    <x v="0"/>
    <x v="1"/>
    <x v="1"/>
    <x v="2"/>
    <s v="6 Dec 1996"/>
    <x v="1819"/>
    <x v="1"/>
    <s v="tier - 2"/>
    <x v="2"/>
    <x v="46"/>
  </r>
  <r>
    <s v="Id1827"/>
    <s v="Allison A"/>
    <x v="1161"/>
    <x v="81"/>
    <s v="No"/>
    <x v="0"/>
    <x v="0"/>
    <x v="0"/>
    <x v="1"/>
    <x v="1"/>
    <x v="2"/>
    <s v="29 Sep 1990"/>
    <x v="1820"/>
    <x v="1"/>
    <s v="tier - 2"/>
    <x v="0"/>
    <x v="43"/>
  </r>
  <r>
    <s v="Id1828"/>
    <s v="Julie"/>
    <x v="32"/>
    <x v="267"/>
    <s v="No"/>
    <x v="1"/>
    <x v="0"/>
    <x v="3"/>
    <x v="1"/>
    <x v="0"/>
    <x v="2"/>
    <s v="15 Dec 2004"/>
    <x v="1821"/>
    <x v="1"/>
    <s v="tier - 2"/>
    <x v="2"/>
    <x v="42"/>
  </r>
  <r>
    <s v="Id1829"/>
    <s v="Katherine"/>
    <x v="559"/>
    <x v="249"/>
    <s v="No"/>
    <x v="0"/>
    <x v="0"/>
    <x v="0"/>
    <x v="1"/>
    <x v="1"/>
    <x v="2"/>
    <s v="30 Nov 1990"/>
    <x v="1822"/>
    <x v="1"/>
    <s v="tier - 1"/>
    <x v="2"/>
    <x v="43"/>
  </r>
  <r>
    <s v="Id1830"/>
    <s v="Caleb"/>
    <x v="19"/>
    <x v="189"/>
    <s v="yes"/>
    <x v="0"/>
    <x v="0"/>
    <x v="3"/>
    <x v="1"/>
    <x v="0"/>
    <x v="2"/>
    <s v="8 Jun 1988"/>
    <x v="1823"/>
    <x v="1"/>
    <s v="tier - 2"/>
    <x v="3"/>
    <x v="39"/>
  </r>
  <r>
    <s v="Id1831"/>
    <s v="Jaime"/>
    <x v="473"/>
    <x v="236"/>
    <s v="No"/>
    <x v="0"/>
    <x v="1"/>
    <x v="3"/>
    <x v="1"/>
    <x v="1"/>
    <x v="1"/>
    <s v="19 Jun 1993"/>
    <x v="1824"/>
    <x v="1"/>
    <s v="tier - 1"/>
    <x v="3"/>
    <x v="22"/>
  </r>
  <r>
    <s v="Id1832"/>
    <s v="Hannah"/>
    <x v="1022"/>
    <x v="198"/>
    <s v="No"/>
    <x v="0"/>
    <x v="0"/>
    <x v="3"/>
    <x v="1"/>
    <x v="1"/>
    <x v="2"/>
    <s v="17 Aug 1992"/>
    <x v="1825"/>
    <x v="1"/>
    <s v="tier - 2"/>
    <x v="1"/>
    <x v="35"/>
  </r>
  <r>
    <s v="Id1833"/>
    <s v="Zachariah"/>
    <x v="1162"/>
    <x v="268"/>
    <s v="yes"/>
    <x v="0"/>
    <x v="0"/>
    <x v="3"/>
    <x v="1"/>
    <x v="0"/>
    <x v="1"/>
    <s v="23 Dec 1988"/>
    <x v="1826"/>
    <x v="1"/>
    <s v="tier - 2"/>
    <x v="6"/>
    <x v="25"/>
  </r>
  <r>
    <s v="Id1834"/>
    <s v="Patricia A"/>
    <x v="1163"/>
    <x v="100"/>
    <s v="No"/>
    <x v="0"/>
    <x v="0"/>
    <x v="3"/>
    <x v="1"/>
    <x v="1"/>
    <x v="1"/>
    <s v="14 Dec 1987"/>
    <x v="1827"/>
    <x v="1"/>
    <s v="tier - 3"/>
    <x v="1"/>
    <x v="39"/>
  </r>
  <r>
    <s v="Id1835"/>
    <s v="Elizabeth A."/>
    <x v="1164"/>
    <x v="120"/>
    <s v="No"/>
    <x v="0"/>
    <x v="1"/>
    <x v="3"/>
    <x v="1"/>
    <x v="0"/>
    <x v="2"/>
    <s v="24 Oct 2003"/>
    <x v="1828"/>
    <x v="1"/>
    <s v="tier - 3"/>
    <x v="12"/>
    <x v="40"/>
  </r>
  <r>
    <s v="Id1836"/>
    <s v="Benjamin"/>
    <x v="910"/>
    <x v="203"/>
    <s v="No"/>
    <x v="0"/>
    <x v="0"/>
    <x v="0"/>
    <x v="1"/>
    <x v="2"/>
    <x v="2"/>
    <s v="27 Jun 1980"/>
    <x v="1829"/>
    <x v="1"/>
    <s v="tier - 3"/>
    <x v="0"/>
    <x v="27"/>
  </r>
  <r>
    <s v="Id1837"/>
    <s v="Breno"/>
    <x v="1165"/>
    <x v="106"/>
    <s v="No"/>
    <x v="0"/>
    <x v="0"/>
    <x v="0"/>
    <x v="1"/>
    <x v="2"/>
    <x v="1"/>
    <s v="8 Sep 1982"/>
    <x v="1830"/>
    <x v="1"/>
    <s v="tier - 3"/>
    <x v="0"/>
    <x v="38"/>
  </r>
  <r>
    <s v="Id1838"/>
    <s v="Takaya"/>
    <x v="534"/>
    <x v="337"/>
    <s v="yes"/>
    <x v="0"/>
    <x v="1"/>
    <x v="3"/>
    <x v="1"/>
    <x v="0"/>
    <x v="2"/>
    <s v="14 Oct 1997"/>
    <x v="1831"/>
    <x v="0"/>
    <s v="tier - 2"/>
    <x v="0"/>
    <x v="32"/>
  </r>
  <r>
    <s v="Id1839"/>
    <s v="Thomas IV"/>
    <x v="982"/>
    <x v="366"/>
    <s v="yes"/>
    <x v="0"/>
    <x v="0"/>
    <x v="3"/>
    <x v="1"/>
    <x v="1"/>
    <x v="1"/>
    <s v="25 Jun 1988"/>
    <x v="1832"/>
    <x v="1"/>
    <s v="tier - 1"/>
    <x v="6"/>
    <x v="25"/>
  </r>
  <r>
    <s v="Id1840"/>
    <s v="Bradley E"/>
    <x v="1166"/>
    <x v="214"/>
    <s v="No"/>
    <x v="0"/>
    <x v="0"/>
    <x v="3"/>
    <x v="1"/>
    <x v="1"/>
    <x v="1"/>
    <s v="19 Jul 1992"/>
    <x v="1833"/>
    <x v="1"/>
    <s v="tier - 3"/>
    <x v="1"/>
    <x v="35"/>
  </r>
  <r>
    <s v="Id1841"/>
    <s v="Megan"/>
    <x v="1167"/>
    <x v="6"/>
    <s v="No"/>
    <x v="1"/>
    <x v="0"/>
    <x v="3"/>
    <x v="1"/>
    <x v="0"/>
    <x v="1"/>
    <s v="30 Jul 2004"/>
    <x v="1834"/>
    <x v="1"/>
    <s v="tier - 2"/>
    <x v="1"/>
    <x v="42"/>
  </r>
  <r>
    <s v="Id1842"/>
    <s v="Ruby J"/>
    <x v="37"/>
    <x v="507"/>
    <s v="No"/>
    <x v="0"/>
    <x v="0"/>
    <x v="0"/>
    <x v="1"/>
    <x v="0"/>
    <x v="2"/>
    <s v="18 Nov 1999"/>
    <x v="1835"/>
    <x v="1"/>
    <s v="tier - 2"/>
    <x v="1"/>
    <x v="36"/>
  </r>
  <r>
    <s v="Id1843"/>
    <s v="Bart"/>
    <x v="66"/>
    <x v="3"/>
    <s v="No"/>
    <x v="0"/>
    <x v="0"/>
    <x v="0"/>
    <x v="1"/>
    <x v="0"/>
    <x v="1"/>
    <s v="9 Jul 1991"/>
    <x v="1836"/>
    <x v="2"/>
    <s v="tier - 3"/>
    <x v="0"/>
    <x v="3"/>
  </r>
  <r>
    <s v="Id1844"/>
    <s v="Robert A."/>
    <x v="428"/>
    <x v="347"/>
    <s v="No"/>
    <x v="0"/>
    <x v="0"/>
    <x v="0"/>
    <x v="1"/>
    <x v="0"/>
    <x v="2"/>
    <s v="3 Jul 1990"/>
    <x v="1837"/>
    <x v="1"/>
    <s v="tier - 3"/>
    <x v="1"/>
    <x v="43"/>
  </r>
  <r>
    <s v="Id1845"/>
    <s v="Adam"/>
    <x v="422"/>
    <x v="191"/>
    <s v="No"/>
    <x v="0"/>
    <x v="0"/>
    <x v="0"/>
    <x v="1"/>
    <x v="1"/>
    <x v="2"/>
    <s v="10 Aug 1990"/>
    <x v="1838"/>
    <x v="1"/>
    <s v="tier - 3"/>
    <x v="1"/>
    <x v="43"/>
  </r>
  <r>
    <s v="Id1846"/>
    <s v="Yemane Adhane"/>
    <x v="409"/>
    <x v="125"/>
    <s v="No"/>
    <x v="0"/>
    <x v="0"/>
    <x v="0"/>
    <x v="1"/>
    <x v="0"/>
    <x v="2"/>
    <s v="25 Jun 1994"/>
    <x v="1839"/>
    <x v="0"/>
    <s v="tier - 2"/>
    <x v="0"/>
    <x v="6"/>
  </r>
  <r>
    <s v="Id1847"/>
    <s v="Jesse A."/>
    <x v="295"/>
    <x v="236"/>
    <s v="No"/>
    <x v="0"/>
    <x v="0"/>
    <x v="0"/>
    <x v="1"/>
    <x v="1"/>
    <x v="1"/>
    <s v="6 Sep 1991"/>
    <x v="1840"/>
    <x v="0"/>
    <s v="tier - 2"/>
    <x v="7"/>
    <x v="3"/>
  </r>
  <r>
    <s v="Id1848"/>
    <s v="Bird"/>
    <x v="1034"/>
    <x v="321"/>
    <s v="No"/>
    <x v="0"/>
    <x v="0"/>
    <x v="0"/>
    <x v="1"/>
    <x v="1"/>
    <x v="2"/>
    <s v="9 Oct 1994"/>
    <x v="1841"/>
    <x v="1"/>
    <s v="tier - 3"/>
    <x v="6"/>
    <x v="6"/>
  </r>
  <r>
    <s v="Id1849"/>
    <s v="Patrick M."/>
    <x v="303"/>
    <x v="500"/>
    <s v="No"/>
    <x v="0"/>
    <x v="0"/>
    <x v="0"/>
    <x v="1"/>
    <x v="1"/>
    <x v="2"/>
    <s v="8 Oct 1994"/>
    <x v="1842"/>
    <x v="2"/>
    <s v="tier - 2"/>
    <x v="4"/>
    <x v="6"/>
  </r>
  <r>
    <s v="Id1850"/>
    <s v="Kyle"/>
    <x v="355"/>
    <x v="27"/>
    <s v="No"/>
    <x v="0"/>
    <x v="1"/>
    <x v="3"/>
    <x v="1"/>
    <x v="0"/>
    <x v="2"/>
    <s v="17 Dec 1993"/>
    <x v="1843"/>
    <x v="1"/>
    <s v="tier - 2"/>
    <x v="1"/>
    <x v="22"/>
  </r>
  <r>
    <s v="Id1851"/>
    <s v="Ryan"/>
    <x v="170"/>
    <x v="361"/>
    <s v="No"/>
    <x v="0"/>
    <x v="1"/>
    <x v="3"/>
    <x v="1"/>
    <x v="0"/>
    <x v="2"/>
    <s v="22 Sep 1993"/>
    <x v="1844"/>
    <x v="1"/>
    <s v="tier - 3"/>
    <x v="1"/>
    <x v="22"/>
  </r>
  <r>
    <s v="Id1852"/>
    <s v="Yuri"/>
    <x v="878"/>
    <x v="180"/>
    <s v="No"/>
    <x v="0"/>
    <x v="0"/>
    <x v="0"/>
    <x v="1"/>
    <x v="1"/>
    <x v="2"/>
    <s v="2 Dec 1994"/>
    <x v="1845"/>
    <x v="2"/>
    <s v="tier - 1"/>
    <x v="6"/>
    <x v="6"/>
  </r>
  <r>
    <s v="Id1853"/>
    <s v="Ryan"/>
    <x v="436"/>
    <x v="4"/>
    <s v="No"/>
    <x v="0"/>
    <x v="0"/>
    <x v="3"/>
    <x v="1"/>
    <x v="1"/>
    <x v="2"/>
    <s v="7 Aug 1992"/>
    <x v="1846"/>
    <x v="1"/>
    <s v="tier - 3"/>
    <x v="16"/>
    <x v="35"/>
  </r>
  <r>
    <s v="Id1854"/>
    <s v="Debbie"/>
    <x v="586"/>
    <x v="52"/>
    <s v="yes"/>
    <x v="0"/>
    <x v="0"/>
    <x v="3"/>
    <x v="1"/>
    <x v="1"/>
    <x v="2"/>
    <s v="17 Sep 1988"/>
    <x v="1847"/>
    <x v="1"/>
    <s v="tier - 1"/>
    <x v="0"/>
    <x v="25"/>
  </r>
  <r>
    <s v="Id1855"/>
    <s v="Mark D"/>
    <x v="1168"/>
    <x v="385"/>
    <s v="yes"/>
    <x v="0"/>
    <x v="0"/>
    <x v="3"/>
    <x v="1"/>
    <x v="0"/>
    <x v="0"/>
    <s v="14 Jul 1986"/>
    <x v="1848"/>
    <x v="1"/>
    <s v="tier - 2"/>
    <x v="3"/>
    <x v="28"/>
  </r>
  <r>
    <s v="Id1856"/>
    <s v="Christopher"/>
    <x v="425"/>
    <x v="650"/>
    <s v="yes"/>
    <x v="0"/>
    <x v="0"/>
    <x v="3"/>
    <x v="1"/>
    <x v="1"/>
    <x v="0"/>
    <s v="2 Aug 1986"/>
    <x v="1849"/>
    <x v="2"/>
    <s v="tier - 2"/>
    <x v="0"/>
    <x v="28"/>
  </r>
  <r>
    <s v="Id1857"/>
    <s v="Daniell L"/>
    <x v="1169"/>
    <x v="332"/>
    <s v="yes"/>
    <x v="0"/>
    <x v="0"/>
    <x v="3"/>
    <x v="1"/>
    <x v="1"/>
    <x v="2"/>
    <s v="12 Jul 1988"/>
    <x v="1850"/>
    <x v="1"/>
    <s v="tier - 2"/>
    <x v="0"/>
    <x v="25"/>
  </r>
  <r>
    <s v="Id1858"/>
    <s v="Janne"/>
    <x v="1170"/>
    <x v="363"/>
    <s v="No"/>
    <x v="0"/>
    <x v="0"/>
    <x v="0"/>
    <x v="1"/>
    <x v="2"/>
    <x v="2"/>
    <s v="18 Jun 1982"/>
    <x v="1851"/>
    <x v="1"/>
    <s v="tier - 2"/>
    <x v="0"/>
    <x v="38"/>
  </r>
  <r>
    <s v="Id1859"/>
    <s v="Martina"/>
    <x v="925"/>
    <x v="166"/>
    <s v="yes"/>
    <x v="0"/>
    <x v="1"/>
    <x v="3"/>
    <x v="1"/>
    <x v="1"/>
    <x v="2"/>
    <s v="13 Nov 1997"/>
    <x v="1852"/>
    <x v="1"/>
    <s v="tier - 2"/>
    <x v="3"/>
    <x v="32"/>
  </r>
  <r>
    <s v="Id1860"/>
    <s v="Elizabeth L"/>
    <x v="252"/>
    <x v="123"/>
    <s v="No"/>
    <x v="0"/>
    <x v="0"/>
    <x v="0"/>
    <x v="1"/>
    <x v="1"/>
    <x v="1"/>
    <s v="9 Aug 1990"/>
    <x v="1853"/>
    <x v="1"/>
    <s v="tier - 3"/>
    <x v="1"/>
    <x v="43"/>
  </r>
  <r>
    <s v="Id1861"/>
    <s v="Stephanie C."/>
    <x v="1034"/>
    <x v="577"/>
    <s v="No"/>
    <x v="0"/>
    <x v="0"/>
    <x v="0"/>
    <x v="1"/>
    <x v="1"/>
    <x v="2"/>
    <s v="17 Sep 1991"/>
    <x v="1854"/>
    <x v="1"/>
    <s v="tier - 2"/>
    <x v="0"/>
    <x v="3"/>
  </r>
  <r>
    <s v="Id1862"/>
    <s v="Katie"/>
    <x v="409"/>
    <x v="288"/>
    <s v="No"/>
    <x v="0"/>
    <x v="0"/>
    <x v="0"/>
    <x v="1"/>
    <x v="0"/>
    <x v="1"/>
    <s v="1 Nov 1994"/>
    <x v="1855"/>
    <x v="1"/>
    <s v="tier - 2"/>
    <x v="0"/>
    <x v="6"/>
  </r>
  <r>
    <s v="Id1863"/>
    <s v="Callie"/>
    <x v="210"/>
    <x v="80"/>
    <s v="No"/>
    <x v="0"/>
    <x v="0"/>
    <x v="0"/>
    <x v="1"/>
    <x v="0"/>
    <x v="2"/>
    <s v="14 Jun 1991"/>
    <x v="1856"/>
    <x v="1"/>
    <s v="tier - 1"/>
    <x v="2"/>
    <x v="3"/>
  </r>
  <r>
    <s v="Id1864"/>
    <s v="Inna"/>
    <x v="1171"/>
    <x v="331"/>
    <s v="No"/>
    <x v="0"/>
    <x v="0"/>
    <x v="0"/>
    <x v="1"/>
    <x v="1"/>
    <x v="1"/>
    <s v="10 Oct 1994"/>
    <x v="1857"/>
    <x v="1"/>
    <s v="tier - 1"/>
    <x v="0"/>
    <x v="6"/>
  </r>
  <r>
    <s v="Id1865"/>
    <s v="Mary K."/>
    <x v="467"/>
    <x v="98"/>
    <s v="No"/>
    <x v="0"/>
    <x v="0"/>
    <x v="0"/>
    <x v="1"/>
    <x v="1"/>
    <x v="2"/>
    <s v="4 Nov 1994"/>
    <x v="1858"/>
    <x v="1"/>
    <s v="tier - 1"/>
    <x v="2"/>
    <x v="6"/>
  </r>
  <r>
    <s v="Id1866"/>
    <s v="Samuel M."/>
    <x v="673"/>
    <x v="78"/>
    <s v="yes"/>
    <x v="0"/>
    <x v="0"/>
    <x v="3"/>
    <x v="1"/>
    <x v="0"/>
    <x v="2"/>
    <s v="1 Dec 1988"/>
    <x v="1859"/>
    <x v="1"/>
    <s v="tier - 1"/>
    <x v="1"/>
    <x v="25"/>
  </r>
  <r>
    <s v="Id1867"/>
    <s v="Kimberly"/>
    <x v="1172"/>
    <x v="458"/>
    <s v="No"/>
    <x v="1"/>
    <x v="0"/>
    <x v="3"/>
    <x v="1"/>
    <x v="1"/>
    <x v="2"/>
    <s v="8 Nov 2000"/>
    <x v="1860"/>
    <x v="1"/>
    <s v="tier - 3"/>
    <x v="1"/>
    <x v="23"/>
  </r>
  <r>
    <s v="Id1868"/>
    <s v="Tom J."/>
    <x v="1173"/>
    <x v="651"/>
    <s v="No"/>
    <x v="0"/>
    <x v="1"/>
    <x v="3"/>
    <x v="1"/>
    <x v="0"/>
    <x v="1"/>
    <s v="8 Jun 2003"/>
    <x v="1861"/>
    <x v="1"/>
    <s v="tier - 1"/>
    <x v="14"/>
    <x v="44"/>
  </r>
  <r>
    <s v="Id1869"/>
    <s v="Zachary"/>
    <x v="1174"/>
    <x v="40"/>
    <s v="No"/>
    <x v="0"/>
    <x v="0"/>
    <x v="3"/>
    <x v="1"/>
    <x v="0"/>
    <x v="2"/>
    <s v="19 Jun 1992"/>
    <x v="1862"/>
    <x v="2"/>
    <s v="tier - 2"/>
    <x v="0"/>
    <x v="35"/>
  </r>
  <r>
    <s v="Id1870"/>
    <s v="Dane"/>
    <x v="1175"/>
    <x v="115"/>
    <s v="yes"/>
    <x v="0"/>
    <x v="1"/>
    <x v="3"/>
    <x v="1"/>
    <x v="2"/>
    <x v="2"/>
    <s v="2 Nov 1983"/>
    <x v="1863"/>
    <x v="1"/>
    <s v="tier - 1"/>
    <x v="1"/>
    <x v="34"/>
  </r>
  <r>
    <s v="Id1871"/>
    <s v="Dougie J"/>
    <x v="782"/>
    <x v="372"/>
    <s v="yes"/>
    <x v="0"/>
    <x v="0"/>
    <x v="3"/>
    <x v="1"/>
    <x v="0"/>
    <x v="2"/>
    <s v="23 Oct 1995"/>
    <x v="1864"/>
    <x v="2"/>
    <s v="tier - 2"/>
    <x v="3"/>
    <x v="41"/>
  </r>
  <r>
    <s v="Id1872"/>
    <s v="Jeremiah H"/>
    <x v="1176"/>
    <x v="339"/>
    <s v="No"/>
    <x v="0"/>
    <x v="0"/>
    <x v="0"/>
    <x v="1"/>
    <x v="2"/>
    <x v="2"/>
    <s v="26 Jun 1982"/>
    <x v="1865"/>
    <x v="1"/>
    <s v="tier - 3"/>
    <x v="0"/>
    <x v="38"/>
  </r>
  <r>
    <s v="Id1873"/>
    <s v="Ashley J."/>
    <x v="276"/>
    <x v="508"/>
    <s v="No"/>
    <x v="0"/>
    <x v="0"/>
    <x v="0"/>
    <x v="1"/>
    <x v="1"/>
    <x v="2"/>
    <s v="14 Dec 1991"/>
    <x v="1866"/>
    <x v="2"/>
    <s v="tier - 1"/>
    <x v="1"/>
    <x v="3"/>
  </r>
  <r>
    <s v="Id1874"/>
    <s v="Turner J."/>
    <x v="751"/>
    <x v="144"/>
    <s v="No"/>
    <x v="0"/>
    <x v="0"/>
    <x v="0"/>
    <x v="1"/>
    <x v="1"/>
    <x v="2"/>
    <s v="3 Nov 1991"/>
    <x v="1867"/>
    <x v="1"/>
    <s v="tier - 2"/>
    <x v="1"/>
    <x v="3"/>
  </r>
  <r>
    <s v="Id1875"/>
    <s v="Roger"/>
    <x v="308"/>
    <x v="174"/>
    <s v="No"/>
    <x v="0"/>
    <x v="0"/>
    <x v="3"/>
    <x v="1"/>
    <x v="1"/>
    <x v="2"/>
    <s v="10 Jun 1992"/>
    <x v="1868"/>
    <x v="2"/>
    <s v="tier - 1"/>
    <x v="4"/>
    <x v="35"/>
  </r>
  <r>
    <s v="Id1876"/>
    <s v="Pamela"/>
    <x v="1006"/>
    <x v="299"/>
    <s v="No"/>
    <x v="0"/>
    <x v="0"/>
    <x v="3"/>
    <x v="1"/>
    <x v="0"/>
    <x v="2"/>
    <s v="5 Dec 1998"/>
    <x v="1869"/>
    <x v="1"/>
    <s v="tier - 1"/>
    <x v="3"/>
    <x v="45"/>
  </r>
  <r>
    <s v="Id1877"/>
    <s v="Allison M."/>
    <x v="666"/>
    <x v="633"/>
    <s v="yes"/>
    <x v="0"/>
    <x v="1"/>
    <x v="3"/>
    <x v="1"/>
    <x v="1"/>
    <x v="2"/>
    <s v="23 Sep 1997"/>
    <x v="1870"/>
    <x v="1"/>
    <s v="tier - 2"/>
    <x v="1"/>
    <x v="32"/>
  </r>
  <r>
    <s v="Id1878"/>
    <s v="Katherine H."/>
    <x v="346"/>
    <x v="138"/>
    <s v="yes"/>
    <x v="0"/>
    <x v="0"/>
    <x v="3"/>
    <x v="1"/>
    <x v="1"/>
    <x v="2"/>
    <s v="4 Oct 1995"/>
    <x v="1871"/>
    <x v="1"/>
    <s v="tier - 2"/>
    <x v="15"/>
    <x v="41"/>
  </r>
  <r>
    <s v="Id1879"/>
    <s v="Robin"/>
    <x v="823"/>
    <x v="66"/>
    <s v="No"/>
    <x v="0"/>
    <x v="0"/>
    <x v="0"/>
    <x v="1"/>
    <x v="1"/>
    <x v="2"/>
    <s v="4 Jun 1989"/>
    <x v="1872"/>
    <x v="1"/>
    <s v="tier - 3"/>
    <x v="0"/>
    <x v="25"/>
  </r>
  <r>
    <s v="Id1880"/>
    <s v="Terri"/>
    <x v="1177"/>
    <x v="336"/>
    <s v="No"/>
    <x v="0"/>
    <x v="0"/>
    <x v="3"/>
    <x v="1"/>
    <x v="2"/>
    <x v="1"/>
    <s v="21 Sep 1984"/>
    <x v="1873"/>
    <x v="1"/>
    <s v="tier - 2"/>
    <x v="1"/>
    <x v="33"/>
  </r>
  <r>
    <s v="Id1881"/>
    <s v="Eddie"/>
    <x v="750"/>
    <x v="99"/>
    <s v="No"/>
    <x v="0"/>
    <x v="0"/>
    <x v="3"/>
    <x v="1"/>
    <x v="0"/>
    <x v="1"/>
    <s v="12 Nov 1998"/>
    <x v="1874"/>
    <x v="1"/>
    <s v="tier - 1"/>
    <x v="1"/>
    <x v="45"/>
  </r>
  <r>
    <s v="Id1882"/>
    <s v="Pamela"/>
    <x v="161"/>
    <x v="48"/>
    <s v="No"/>
    <x v="0"/>
    <x v="0"/>
    <x v="3"/>
    <x v="1"/>
    <x v="0"/>
    <x v="2"/>
    <s v="25 Aug 1992"/>
    <x v="1875"/>
    <x v="1"/>
    <s v="tier - 2"/>
    <x v="0"/>
    <x v="35"/>
  </r>
  <r>
    <s v="Id1883"/>
    <s v="Joyce"/>
    <x v="1178"/>
    <x v="31"/>
    <s v="No"/>
    <x v="0"/>
    <x v="0"/>
    <x v="3"/>
    <x v="1"/>
    <x v="0"/>
    <x v="2"/>
    <s v="16 Jun 1992"/>
    <x v="1876"/>
    <x v="1"/>
    <s v="tier - 1"/>
    <x v="3"/>
    <x v="35"/>
  </r>
  <r>
    <s v="Id1884"/>
    <s v="Alison W."/>
    <x v="445"/>
    <x v="450"/>
    <s v="No"/>
    <x v="0"/>
    <x v="0"/>
    <x v="3"/>
    <x v="1"/>
    <x v="1"/>
    <x v="2"/>
    <s v="18 Jun 1992"/>
    <x v="1877"/>
    <x v="1"/>
    <s v="tier - 3"/>
    <x v="2"/>
    <x v="35"/>
  </r>
  <r>
    <s v="Id1885"/>
    <s v="Tammara C"/>
    <x v="491"/>
    <x v="89"/>
    <s v="No"/>
    <x v="0"/>
    <x v="0"/>
    <x v="0"/>
    <x v="1"/>
    <x v="1"/>
    <x v="2"/>
    <s v="20 Aug 1991"/>
    <x v="1878"/>
    <x v="1"/>
    <s v="tier - 1"/>
    <x v="1"/>
    <x v="3"/>
  </r>
  <r>
    <s v="Id1886"/>
    <s v="Dorota"/>
    <x v="751"/>
    <x v="436"/>
    <s v="No"/>
    <x v="0"/>
    <x v="0"/>
    <x v="0"/>
    <x v="1"/>
    <x v="1"/>
    <x v="2"/>
    <s v="28 Aug 1994"/>
    <x v="1879"/>
    <x v="1"/>
    <s v="tier - 3"/>
    <x v="1"/>
    <x v="6"/>
  </r>
  <r>
    <s v="Id1887"/>
    <s v="  Jose Norberto Sr."/>
    <x v="1168"/>
    <x v="635"/>
    <s v="No"/>
    <x v="0"/>
    <x v="0"/>
    <x v="0"/>
    <x v="1"/>
    <x v="0"/>
    <x v="1"/>
    <s v="27 Dec 1990"/>
    <x v="1880"/>
    <x v="1"/>
    <s v="tier - 3"/>
    <x v="3"/>
    <x v="43"/>
  </r>
  <r>
    <s v="Id1888"/>
    <s v="Peter"/>
    <x v="848"/>
    <x v="652"/>
    <s v="No"/>
    <x v="0"/>
    <x v="0"/>
    <x v="0"/>
    <x v="1"/>
    <x v="0"/>
    <x v="1"/>
    <s v="6 Dec 1990"/>
    <x v="1881"/>
    <x v="2"/>
    <s v="tier - 2"/>
    <x v="0"/>
    <x v="43"/>
  </r>
  <r>
    <s v="Id1889"/>
    <s v="Bryant"/>
    <x v="596"/>
    <x v="653"/>
    <s v="No"/>
    <x v="0"/>
    <x v="0"/>
    <x v="0"/>
    <x v="1"/>
    <x v="0"/>
    <x v="0"/>
    <s v="27 Oct 2002"/>
    <x v="1882"/>
    <x v="1"/>
    <s v="tier - 1"/>
    <x v="1"/>
    <x v="44"/>
  </r>
  <r>
    <s v="Id1890"/>
    <s v="Christina"/>
    <x v="1179"/>
    <x v="614"/>
    <s v="yes"/>
    <x v="0"/>
    <x v="1"/>
    <x v="3"/>
    <x v="1"/>
    <x v="2"/>
    <x v="2"/>
    <s v="16 Sep 1983"/>
    <x v="1883"/>
    <x v="1"/>
    <s v="tier - 1"/>
    <x v="0"/>
    <x v="34"/>
  </r>
  <r>
    <s v="Id1891"/>
    <s v="John"/>
    <x v="893"/>
    <x v="352"/>
    <s v="yes"/>
    <x v="0"/>
    <x v="0"/>
    <x v="3"/>
    <x v="1"/>
    <x v="0"/>
    <x v="2"/>
    <s v="17 Sep 1995"/>
    <x v="1884"/>
    <x v="2"/>
    <s v="tier - 3"/>
    <x v="1"/>
    <x v="41"/>
  </r>
  <r>
    <s v="Id1892"/>
    <s v="Eduardo"/>
    <x v="866"/>
    <x v="202"/>
    <s v="No"/>
    <x v="0"/>
    <x v="1"/>
    <x v="3"/>
    <x v="1"/>
    <x v="0"/>
    <x v="2"/>
    <s v="28 Aug 1993"/>
    <x v="1885"/>
    <x v="1"/>
    <s v="tier - 1"/>
    <x v="0"/>
    <x v="22"/>
  </r>
  <r>
    <s v="Id1893"/>
    <s v="Laura M."/>
    <x v="1180"/>
    <x v="635"/>
    <s v="yes"/>
    <x v="0"/>
    <x v="0"/>
    <x v="3"/>
    <x v="1"/>
    <x v="1"/>
    <x v="1"/>
    <s v="19 Nov 1988"/>
    <x v="1886"/>
    <x v="1"/>
    <s v="tier - 1"/>
    <x v="0"/>
    <x v="25"/>
  </r>
  <r>
    <s v="Id1894"/>
    <s v="Charlie"/>
    <x v="331"/>
    <x v="198"/>
    <s v="No"/>
    <x v="0"/>
    <x v="1"/>
    <x v="3"/>
    <x v="1"/>
    <x v="1"/>
    <x v="2"/>
    <s v="14 Dec 1993"/>
    <x v="1887"/>
    <x v="2"/>
    <s v="tier - 3"/>
    <x v="5"/>
    <x v="22"/>
  </r>
  <r>
    <s v="Id1895"/>
    <s v="Melissa D."/>
    <x v="1181"/>
    <x v="1"/>
    <s v="yes"/>
    <x v="0"/>
    <x v="1"/>
    <x v="3"/>
    <x v="1"/>
    <x v="2"/>
    <x v="1"/>
    <s v="28 Nov 1983"/>
    <x v="1888"/>
    <x v="1"/>
    <s v="tier - 1"/>
    <x v="0"/>
    <x v="34"/>
  </r>
  <r>
    <s v="Id1896"/>
    <s v="Dan C. Jr."/>
    <x v="1182"/>
    <x v="58"/>
    <s v="No"/>
    <x v="0"/>
    <x v="0"/>
    <x v="3"/>
    <x v="1"/>
    <x v="2"/>
    <x v="1"/>
    <s v="12 Jul 1984"/>
    <x v="1889"/>
    <x v="1"/>
    <s v="tier - 1"/>
    <x v="0"/>
    <x v="33"/>
  </r>
  <r>
    <s v="Id1897"/>
    <s v="Matthew"/>
    <x v="377"/>
    <x v="495"/>
    <s v="No"/>
    <x v="0"/>
    <x v="0"/>
    <x v="3"/>
    <x v="1"/>
    <x v="1"/>
    <x v="2"/>
    <s v="24 Oct 1992"/>
    <x v="1890"/>
    <x v="2"/>
    <s v="tier - 3"/>
    <x v="1"/>
    <x v="35"/>
  </r>
  <r>
    <s v="Id1898"/>
    <s v="Wesley C."/>
    <x v="387"/>
    <x v="273"/>
    <s v="No"/>
    <x v="1"/>
    <x v="0"/>
    <x v="1"/>
    <x v="1"/>
    <x v="1"/>
    <x v="2"/>
    <s v="16 Sep 2000"/>
    <x v="1891"/>
    <x v="1"/>
    <s v="tier - 1"/>
    <x v="5"/>
    <x v="23"/>
  </r>
  <r>
    <s v="Id1899"/>
    <s v="Christopher"/>
    <x v="317"/>
    <x v="326"/>
    <s v="No"/>
    <x v="0"/>
    <x v="0"/>
    <x v="0"/>
    <x v="1"/>
    <x v="1"/>
    <x v="2"/>
    <s v="27 Jul 1989"/>
    <x v="1892"/>
    <x v="1"/>
    <s v="tier - 1"/>
    <x v="0"/>
    <x v="4"/>
  </r>
  <r>
    <s v="Id1900"/>
    <s v="Jessica"/>
    <x v="1174"/>
    <x v="348"/>
    <s v="No"/>
    <x v="0"/>
    <x v="0"/>
    <x v="0"/>
    <x v="1"/>
    <x v="0"/>
    <x v="1"/>
    <s v="25 Nov 1990"/>
    <x v="1893"/>
    <x v="1"/>
    <s v="tier - 2"/>
    <x v="0"/>
    <x v="43"/>
  </r>
  <r>
    <s v="Id1901"/>
    <s v="Christin"/>
    <x v="1183"/>
    <x v="427"/>
    <s v="No"/>
    <x v="0"/>
    <x v="0"/>
    <x v="0"/>
    <x v="1"/>
    <x v="0"/>
    <x v="1"/>
    <s v="26 Nov 1990"/>
    <x v="1894"/>
    <x v="1"/>
    <s v="tier - 2"/>
    <x v="3"/>
    <x v="43"/>
  </r>
  <r>
    <s v="Id1902"/>
    <s v="Sara"/>
    <x v="54"/>
    <x v="226"/>
    <s v="yes"/>
    <x v="0"/>
    <x v="0"/>
    <x v="0"/>
    <x v="1"/>
    <x v="0"/>
    <x v="2"/>
    <s v="1 Sep 1996"/>
    <x v="1895"/>
    <x v="1"/>
    <s v="tier - 2"/>
    <x v="3"/>
    <x v="46"/>
  </r>
  <r>
    <s v="Id1903"/>
    <s v="Elizabeth"/>
    <x v="264"/>
    <x v="216"/>
    <s v="yes"/>
    <x v="0"/>
    <x v="0"/>
    <x v="0"/>
    <x v="1"/>
    <x v="1"/>
    <x v="1"/>
    <s v="18 Aug 1996"/>
    <x v="1896"/>
    <x v="1"/>
    <s v="tier - 2"/>
    <x v="0"/>
    <x v="46"/>
  </r>
  <r>
    <s v="Id1904"/>
    <s v="Margaret P."/>
    <x v="427"/>
    <x v="321"/>
    <s v="No"/>
    <x v="0"/>
    <x v="0"/>
    <x v="0"/>
    <x v="1"/>
    <x v="1"/>
    <x v="2"/>
    <s v="21 Jul 1990"/>
    <x v="1897"/>
    <x v="1"/>
    <s v="tier - 3"/>
    <x v="0"/>
    <x v="43"/>
  </r>
  <r>
    <s v="Id1905"/>
    <s v="Tiffany K"/>
    <x v="1046"/>
    <x v="85"/>
    <s v="yes"/>
    <x v="0"/>
    <x v="0"/>
    <x v="3"/>
    <x v="1"/>
    <x v="0"/>
    <x v="1"/>
    <s v="14 Jul 1995"/>
    <x v="1898"/>
    <x v="1"/>
    <s v="tier - 2"/>
    <x v="1"/>
    <x v="41"/>
  </r>
  <r>
    <s v="Id1906"/>
    <s v="David M."/>
    <x v="277"/>
    <x v="125"/>
    <s v="No"/>
    <x v="0"/>
    <x v="0"/>
    <x v="0"/>
    <x v="1"/>
    <x v="1"/>
    <x v="2"/>
    <s v="25 Jul 1999"/>
    <x v="1899"/>
    <x v="1"/>
    <s v="tier - 3"/>
    <x v="14"/>
    <x v="36"/>
  </r>
  <r>
    <s v="Id1907"/>
    <s v="Christine E"/>
    <x v="1161"/>
    <x v="635"/>
    <s v="No"/>
    <x v="0"/>
    <x v="1"/>
    <x v="3"/>
    <x v="1"/>
    <x v="1"/>
    <x v="1"/>
    <s v="9 Nov 1993"/>
    <x v="1900"/>
    <x v="1"/>
    <s v="tier - 2"/>
    <x v="0"/>
    <x v="22"/>
  </r>
  <r>
    <s v="Id1908"/>
    <s v="  Donna"/>
    <x v="49"/>
    <x v="326"/>
    <s v="No"/>
    <x v="0"/>
    <x v="1"/>
    <x v="3"/>
    <x v="1"/>
    <x v="0"/>
    <x v="2"/>
    <s v="9 Sep 1993"/>
    <x v="1901"/>
    <x v="1"/>
    <s v="tier - 3"/>
    <x v="2"/>
    <x v="22"/>
  </r>
  <r>
    <s v="Id1909"/>
    <s v="Rod"/>
    <x v="41"/>
    <x v="338"/>
    <s v="yes"/>
    <x v="0"/>
    <x v="0"/>
    <x v="3"/>
    <x v="1"/>
    <x v="0"/>
    <x v="2"/>
    <s v="14 Oct 1988"/>
    <x v="1902"/>
    <x v="2"/>
    <s v="tier - 1"/>
    <x v="0"/>
    <x v="25"/>
  </r>
  <r>
    <s v="Id1910"/>
    <s v="Joe"/>
    <x v="1184"/>
    <x v="221"/>
    <s v="No"/>
    <x v="0"/>
    <x v="0"/>
    <x v="0"/>
    <x v="1"/>
    <x v="0"/>
    <x v="0"/>
    <s v="7 Jun 2002"/>
    <x v="1903"/>
    <x v="1"/>
    <s v="tier - 3"/>
    <x v="3"/>
    <x v="47"/>
  </r>
  <r>
    <s v="Id1911"/>
    <s v="Kayleigh"/>
    <x v="940"/>
    <x v="39"/>
    <s v="No"/>
    <x v="1"/>
    <x v="0"/>
    <x v="1"/>
    <x v="1"/>
    <x v="0"/>
    <x v="2"/>
    <s v="25 Jul 2000"/>
    <x v="1904"/>
    <x v="1"/>
    <s v="tier - 2"/>
    <x v="2"/>
    <x v="23"/>
  </r>
  <r>
    <s v="Id1912"/>
    <s v="Lorcan A."/>
    <x v="279"/>
    <x v="587"/>
    <s v="yes"/>
    <x v="0"/>
    <x v="0"/>
    <x v="0"/>
    <x v="1"/>
    <x v="2"/>
    <x v="2"/>
    <s v="14 Jul 1985"/>
    <x v="1905"/>
    <x v="1"/>
    <s v="tier - 2"/>
    <x v="0"/>
    <x v="19"/>
  </r>
  <r>
    <s v="Id1913"/>
    <s v="Billy"/>
    <x v="190"/>
    <x v="194"/>
    <s v="yes"/>
    <x v="0"/>
    <x v="1"/>
    <x v="3"/>
    <x v="1"/>
    <x v="1"/>
    <x v="1"/>
    <s v="3 Nov 1997"/>
    <x v="1906"/>
    <x v="2"/>
    <s v="tier - 3"/>
    <x v="3"/>
    <x v="32"/>
  </r>
  <r>
    <s v="Id1914"/>
    <s v="Paul M."/>
    <x v="1185"/>
    <x v="269"/>
    <s v="yes"/>
    <x v="0"/>
    <x v="0"/>
    <x v="0"/>
    <x v="1"/>
    <x v="2"/>
    <x v="0"/>
    <s v="24 Aug 1981"/>
    <x v="1907"/>
    <x v="1"/>
    <s v="tier - 2"/>
    <x v="0"/>
    <x v="37"/>
  </r>
  <r>
    <s v="Id1915"/>
    <s v="Brenda M."/>
    <x v="1186"/>
    <x v="46"/>
    <s v="No"/>
    <x v="0"/>
    <x v="1"/>
    <x v="3"/>
    <x v="1"/>
    <x v="1"/>
    <x v="2"/>
    <s v="22 Sep 1993"/>
    <x v="1908"/>
    <x v="1"/>
    <s v="tier - 2"/>
    <x v="1"/>
    <x v="22"/>
  </r>
  <r>
    <s v="Id1916"/>
    <s v="Jeff H"/>
    <x v="1187"/>
    <x v="550"/>
    <s v="No"/>
    <x v="1"/>
    <x v="0"/>
    <x v="3"/>
    <x v="1"/>
    <x v="0"/>
    <x v="2"/>
    <s v="13 Jul 2004"/>
    <x v="1909"/>
    <x v="1"/>
    <s v="tier - 2"/>
    <x v="1"/>
    <x v="42"/>
  </r>
  <r>
    <s v="Id1917"/>
    <s v="Michael"/>
    <x v="26"/>
    <x v="436"/>
    <s v="yes"/>
    <x v="0"/>
    <x v="0"/>
    <x v="0"/>
    <x v="1"/>
    <x v="0"/>
    <x v="2"/>
    <s v="26 Oct 1996"/>
    <x v="1910"/>
    <x v="0"/>
    <s v="tier - 3"/>
    <x v="1"/>
    <x v="46"/>
  </r>
  <r>
    <s v="Id1918"/>
    <s v="Jan"/>
    <x v="1188"/>
    <x v="273"/>
    <s v="No"/>
    <x v="0"/>
    <x v="0"/>
    <x v="0"/>
    <x v="1"/>
    <x v="0"/>
    <x v="2"/>
    <s v="2 Jul 1991"/>
    <x v="1911"/>
    <x v="1"/>
    <s v="tier - 3"/>
    <x v="0"/>
    <x v="3"/>
  </r>
  <r>
    <s v="Id1919"/>
    <s v="Bernard"/>
    <x v="467"/>
    <x v="276"/>
    <s v="No"/>
    <x v="0"/>
    <x v="0"/>
    <x v="0"/>
    <x v="1"/>
    <x v="1"/>
    <x v="2"/>
    <s v="27 Jun 1990"/>
    <x v="1912"/>
    <x v="0"/>
    <s v="tier - 1"/>
    <x v="1"/>
    <x v="43"/>
  </r>
  <r>
    <s v="Id1920"/>
    <s v="Craig"/>
    <x v="429"/>
    <x v="170"/>
    <s v="yes"/>
    <x v="0"/>
    <x v="0"/>
    <x v="0"/>
    <x v="1"/>
    <x v="1"/>
    <x v="2"/>
    <s v="8 Oct 2001"/>
    <x v="1913"/>
    <x v="1"/>
    <s v="tier - 2"/>
    <x v="4"/>
    <x v="47"/>
  </r>
  <r>
    <s v="Id1921"/>
    <s v="Bryn"/>
    <x v="1189"/>
    <x v="111"/>
    <s v="yes"/>
    <x v="0"/>
    <x v="0"/>
    <x v="0"/>
    <x v="1"/>
    <x v="0"/>
    <x v="2"/>
    <s v="10 Jun 2001"/>
    <x v="1914"/>
    <x v="1"/>
    <s v="tier - 3"/>
    <x v="15"/>
    <x v="47"/>
  </r>
  <r>
    <s v="Id1922"/>
    <s v="Michael"/>
    <x v="26"/>
    <x v="651"/>
    <s v="No"/>
    <x v="0"/>
    <x v="0"/>
    <x v="0"/>
    <x v="1"/>
    <x v="0"/>
    <x v="1"/>
    <s v="6 Aug 1991"/>
    <x v="1915"/>
    <x v="2"/>
    <s v="tier - 1"/>
    <x v="4"/>
    <x v="3"/>
  </r>
  <r>
    <s v="Id1923"/>
    <s v="Benjamin"/>
    <x v="1190"/>
    <x v="337"/>
    <s v="No"/>
    <x v="0"/>
    <x v="0"/>
    <x v="0"/>
    <x v="1"/>
    <x v="1"/>
    <x v="2"/>
    <s v="30 Aug 1994"/>
    <x v="1916"/>
    <x v="2"/>
    <s v="tier - 2"/>
    <x v="3"/>
    <x v="6"/>
  </r>
  <r>
    <s v="Id1924"/>
    <s v="Jay"/>
    <x v="1068"/>
    <x v="447"/>
    <s v="yes"/>
    <x v="0"/>
    <x v="0"/>
    <x v="0"/>
    <x v="1"/>
    <x v="2"/>
    <x v="0"/>
    <s v="13 Sep 1981"/>
    <x v="1917"/>
    <x v="1"/>
    <s v="tier - 3"/>
    <x v="1"/>
    <x v="37"/>
  </r>
  <r>
    <s v="Id1925"/>
    <s v="William"/>
    <x v="217"/>
    <x v="124"/>
    <s v="No"/>
    <x v="0"/>
    <x v="0"/>
    <x v="0"/>
    <x v="1"/>
    <x v="0"/>
    <x v="2"/>
    <s v="10 Jun 1999"/>
    <x v="1918"/>
    <x v="1"/>
    <s v="tier - 3"/>
    <x v="1"/>
    <x v="36"/>
  </r>
  <r>
    <s v="Id1926"/>
    <s v="Shelley"/>
    <x v="1191"/>
    <x v="507"/>
    <s v="yes"/>
    <x v="0"/>
    <x v="0"/>
    <x v="3"/>
    <x v="1"/>
    <x v="1"/>
    <x v="2"/>
    <s v="29 Aug 1988"/>
    <x v="1919"/>
    <x v="1"/>
    <s v="tier - 3"/>
    <x v="0"/>
    <x v="25"/>
  </r>
  <r>
    <s v="Id1927"/>
    <s v="Jekaterina"/>
    <x v="1192"/>
    <x v="62"/>
    <s v="yes"/>
    <x v="0"/>
    <x v="0"/>
    <x v="0"/>
    <x v="1"/>
    <x v="2"/>
    <x v="0"/>
    <s v="16 Dec 1981"/>
    <x v="1920"/>
    <x v="1"/>
    <s v="tier - 1"/>
    <x v="0"/>
    <x v="37"/>
  </r>
  <r>
    <s v="Id1928"/>
    <s v="Daniel"/>
    <x v="1193"/>
    <x v="329"/>
    <s v="No"/>
    <x v="0"/>
    <x v="0"/>
    <x v="3"/>
    <x v="1"/>
    <x v="1"/>
    <x v="2"/>
    <s v="3 Oct 1987"/>
    <x v="1921"/>
    <x v="1"/>
    <s v="tier - 3"/>
    <x v="0"/>
    <x v="39"/>
  </r>
  <r>
    <s v="Id1929"/>
    <s v="Pauline"/>
    <x v="149"/>
    <x v="237"/>
    <s v="No"/>
    <x v="0"/>
    <x v="0"/>
    <x v="0"/>
    <x v="1"/>
    <x v="0"/>
    <x v="2"/>
    <s v="7 Nov 1994"/>
    <x v="1922"/>
    <x v="1"/>
    <s v="tier - 1"/>
    <x v="0"/>
    <x v="6"/>
  </r>
  <r>
    <s v="Id1930"/>
    <s v="Colleen"/>
    <x v="770"/>
    <x v="145"/>
    <s v="No"/>
    <x v="0"/>
    <x v="0"/>
    <x v="0"/>
    <x v="1"/>
    <x v="1"/>
    <x v="2"/>
    <s v="30 Oct 1991"/>
    <x v="1923"/>
    <x v="1"/>
    <s v="tier - 3"/>
    <x v="3"/>
    <x v="3"/>
  </r>
  <r>
    <s v="Id1931"/>
    <s v="Aleah K"/>
    <x v="234"/>
    <x v="149"/>
    <s v="No"/>
    <x v="0"/>
    <x v="0"/>
    <x v="0"/>
    <x v="1"/>
    <x v="1"/>
    <x v="1"/>
    <s v="6 Aug 1991"/>
    <x v="1924"/>
    <x v="1"/>
    <s v="tier - 1"/>
    <x v="0"/>
    <x v="3"/>
  </r>
  <r>
    <s v="Id1932"/>
    <s v="Mare"/>
    <x v="664"/>
    <x v="74"/>
    <s v="No"/>
    <x v="0"/>
    <x v="0"/>
    <x v="0"/>
    <x v="1"/>
    <x v="1"/>
    <x v="1"/>
    <s v="21 Oct 1991"/>
    <x v="1925"/>
    <x v="1"/>
    <s v="tier - 2"/>
    <x v="0"/>
    <x v="3"/>
  </r>
  <r>
    <s v="Id1933"/>
    <s v="Kevin"/>
    <x v="1194"/>
    <x v="172"/>
    <s v="yes"/>
    <x v="0"/>
    <x v="0"/>
    <x v="3"/>
    <x v="1"/>
    <x v="2"/>
    <x v="0"/>
    <s v="20 Sep 1986"/>
    <x v="1926"/>
    <x v="1"/>
    <s v="tier - 2"/>
    <x v="0"/>
    <x v="28"/>
  </r>
  <r>
    <s v="Id1934"/>
    <s v="Jessica"/>
    <x v="497"/>
    <x v="412"/>
    <s v="No"/>
    <x v="0"/>
    <x v="1"/>
    <x v="3"/>
    <x v="1"/>
    <x v="1"/>
    <x v="1"/>
    <s v="14 Jun 1993"/>
    <x v="1927"/>
    <x v="1"/>
    <s v="tier - 2"/>
    <x v="1"/>
    <x v="22"/>
  </r>
  <r>
    <s v="Id1935"/>
    <s v="Amanda R"/>
    <x v="649"/>
    <x v="244"/>
    <s v="No"/>
    <x v="0"/>
    <x v="0"/>
    <x v="0"/>
    <x v="1"/>
    <x v="2"/>
    <x v="2"/>
    <s v="13 Aug 1994"/>
    <x v="1928"/>
    <x v="1"/>
    <s v="tier - 3"/>
    <x v="2"/>
    <x v="6"/>
  </r>
  <r>
    <s v="Id1936"/>
    <s v="Murray W."/>
    <x v="1195"/>
    <x v="654"/>
    <s v="yes"/>
    <x v="0"/>
    <x v="0"/>
    <x v="3"/>
    <x v="1"/>
    <x v="2"/>
    <x v="0"/>
    <s v="12 Dec 1986"/>
    <x v="1929"/>
    <x v="1"/>
    <s v="tier - 2"/>
    <x v="0"/>
    <x v="28"/>
  </r>
  <r>
    <s v="Id1937"/>
    <s v="Meghan P."/>
    <x v="342"/>
    <x v="245"/>
    <s v="No"/>
    <x v="1"/>
    <x v="0"/>
    <x v="3"/>
    <x v="1"/>
    <x v="0"/>
    <x v="1"/>
    <s v="12 Nov 2004"/>
    <x v="1930"/>
    <x v="1"/>
    <s v="tier - 2"/>
    <x v="15"/>
    <x v="42"/>
  </r>
  <r>
    <s v="Id1938"/>
    <s v="David"/>
    <x v="215"/>
    <x v="372"/>
    <s v="No"/>
    <x v="0"/>
    <x v="0"/>
    <x v="0"/>
    <x v="1"/>
    <x v="0"/>
    <x v="2"/>
    <s v="14 Dec 1989"/>
    <x v="1931"/>
    <x v="1"/>
    <s v="tier - 2"/>
    <x v="0"/>
    <x v="4"/>
  </r>
  <r>
    <s v="Id1939"/>
    <s v="Seth"/>
    <x v="1196"/>
    <x v="60"/>
    <s v="yes"/>
    <x v="0"/>
    <x v="0"/>
    <x v="3"/>
    <x v="1"/>
    <x v="1"/>
    <x v="1"/>
    <s v="28 Aug 1988"/>
    <x v="1932"/>
    <x v="1"/>
    <s v="tier - 3"/>
    <x v="0"/>
    <x v="25"/>
  </r>
  <r>
    <s v="Id1940"/>
    <s v="Michael P."/>
    <x v="595"/>
    <x v="167"/>
    <s v="yes"/>
    <x v="0"/>
    <x v="0"/>
    <x v="3"/>
    <x v="1"/>
    <x v="0"/>
    <x v="2"/>
    <s v="11 Oct 1995"/>
    <x v="1933"/>
    <x v="1"/>
    <s v="tier - 3"/>
    <x v="3"/>
    <x v="41"/>
  </r>
  <r>
    <s v="Id1941"/>
    <s v="Russell M"/>
    <x v="1029"/>
    <x v="356"/>
    <s v="yes"/>
    <x v="0"/>
    <x v="0"/>
    <x v="0"/>
    <x v="1"/>
    <x v="2"/>
    <x v="0"/>
    <s v="9 Dec 1981"/>
    <x v="1934"/>
    <x v="1"/>
    <s v="tier - 2"/>
    <x v="0"/>
    <x v="37"/>
  </r>
  <r>
    <s v="Id1942"/>
    <s v="Martin"/>
    <x v="1197"/>
    <x v="174"/>
    <s v="No"/>
    <x v="0"/>
    <x v="1"/>
    <x v="3"/>
    <x v="1"/>
    <x v="0"/>
    <x v="2"/>
    <s v="10 Jul 2003"/>
    <x v="1935"/>
    <x v="1"/>
    <s v="tier - 2"/>
    <x v="14"/>
    <x v="40"/>
  </r>
  <r>
    <s v="Id1943"/>
    <s v="Michael"/>
    <x v="1080"/>
    <x v="52"/>
    <s v="No"/>
    <x v="0"/>
    <x v="0"/>
    <x v="3"/>
    <x v="1"/>
    <x v="2"/>
    <x v="2"/>
    <s v="26 Jul 1984"/>
    <x v="1936"/>
    <x v="1"/>
    <s v="tier - 3"/>
    <x v="0"/>
    <x v="33"/>
  </r>
  <r>
    <s v="Id1944"/>
    <s v="Miles"/>
    <x v="199"/>
    <x v="169"/>
    <s v="No"/>
    <x v="0"/>
    <x v="0"/>
    <x v="3"/>
    <x v="1"/>
    <x v="0"/>
    <x v="1"/>
    <s v="17 Sep 1992"/>
    <x v="1937"/>
    <x v="2"/>
    <s v="tier - 1"/>
    <x v="3"/>
    <x v="35"/>
  </r>
  <r>
    <s v="Id1945"/>
    <s v="Amanda"/>
    <x v="1198"/>
    <x v="326"/>
    <s v="No"/>
    <x v="0"/>
    <x v="0"/>
    <x v="0"/>
    <x v="1"/>
    <x v="1"/>
    <x v="2"/>
    <s v="23 Nov 1990"/>
    <x v="1938"/>
    <x v="1"/>
    <s v="tier - 3"/>
    <x v="3"/>
    <x v="43"/>
  </r>
  <r>
    <s v="Id1946"/>
    <s v="Roger"/>
    <x v="247"/>
    <x v="419"/>
    <s v="No"/>
    <x v="0"/>
    <x v="0"/>
    <x v="3"/>
    <x v="1"/>
    <x v="1"/>
    <x v="2"/>
    <s v="14 Nov 1992"/>
    <x v="1939"/>
    <x v="0"/>
    <s v="tier - 2"/>
    <x v="7"/>
    <x v="35"/>
  </r>
  <r>
    <s v="Id1947"/>
    <s v="Brock J"/>
    <x v="1170"/>
    <x v="330"/>
    <s v="yes"/>
    <x v="0"/>
    <x v="0"/>
    <x v="0"/>
    <x v="1"/>
    <x v="2"/>
    <x v="1"/>
    <s v="14 Jun 1985"/>
    <x v="1940"/>
    <x v="1"/>
    <s v="tier - 1"/>
    <x v="0"/>
    <x v="19"/>
  </r>
  <r>
    <s v="Id1948"/>
    <s v="Stephen F."/>
    <x v="1199"/>
    <x v="89"/>
    <s v="No"/>
    <x v="0"/>
    <x v="0"/>
    <x v="0"/>
    <x v="1"/>
    <x v="1"/>
    <x v="2"/>
    <s v="4 Oct 1990"/>
    <x v="1941"/>
    <x v="1"/>
    <s v="tier - 1"/>
    <x v="0"/>
    <x v="43"/>
  </r>
  <r>
    <s v="Id1949"/>
    <s v="Missy"/>
    <x v="1038"/>
    <x v="213"/>
    <s v="yes"/>
    <x v="0"/>
    <x v="0"/>
    <x v="3"/>
    <x v="1"/>
    <x v="1"/>
    <x v="1"/>
    <s v="14 Nov 1988"/>
    <x v="1942"/>
    <x v="1"/>
    <s v="tier - 1"/>
    <x v="0"/>
    <x v="25"/>
  </r>
  <r>
    <s v="Id1950"/>
    <s v="William"/>
    <x v="680"/>
    <x v="339"/>
    <s v="No"/>
    <x v="0"/>
    <x v="0"/>
    <x v="0"/>
    <x v="1"/>
    <x v="0"/>
    <x v="2"/>
    <s v="2 Aug 1999"/>
    <x v="1943"/>
    <x v="1"/>
    <s v="tier - 2"/>
    <x v="3"/>
    <x v="36"/>
  </r>
  <r>
    <s v="Id1951"/>
    <s v="Lauren M"/>
    <x v="878"/>
    <x v="470"/>
    <s v="yes"/>
    <x v="0"/>
    <x v="1"/>
    <x v="3"/>
    <x v="1"/>
    <x v="1"/>
    <x v="2"/>
    <s v="24 Nov 1997"/>
    <x v="1944"/>
    <x v="1"/>
    <s v="tier - 2"/>
    <x v="1"/>
    <x v="32"/>
  </r>
  <r>
    <s v="Id1952"/>
    <s v="  Apolo U."/>
    <x v="204"/>
    <x v="497"/>
    <s v="No"/>
    <x v="0"/>
    <x v="0"/>
    <x v="0"/>
    <x v="1"/>
    <x v="0"/>
    <x v="2"/>
    <s v="14 Jun 1999"/>
    <x v="1945"/>
    <x v="1"/>
    <s v="tier - 3"/>
    <x v="3"/>
    <x v="36"/>
  </r>
  <r>
    <s v="Id1953"/>
    <s v="Alfons"/>
    <x v="1200"/>
    <x v="555"/>
    <s v="yes"/>
    <x v="0"/>
    <x v="0"/>
    <x v="3"/>
    <x v="1"/>
    <x v="2"/>
    <x v="0"/>
    <s v="26 Dec 1986"/>
    <x v="1946"/>
    <x v="1"/>
    <s v="tier - 2"/>
    <x v="0"/>
    <x v="28"/>
  </r>
  <r>
    <s v="Id1954"/>
    <s v="Amber"/>
    <x v="44"/>
    <x v="47"/>
    <s v="yes"/>
    <x v="0"/>
    <x v="0"/>
    <x v="0"/>
    <x v="1"/>
    <x v="0"/>
    <x v="2"/>
    <s v="22 Nov 2001"/>
    <x v="1947"/>
    <x v="1"/>
    <s v="tier - 2"/>
    <x v="1"/>
    <x v="47"/>
  </r>
  <r>
    <s v="Id1955"/>
    <s v="Leah C."/>
    <x v="105"/>
    <x v="337"/>
    <s v="yes"/>
    <x v="0"/>
    <x v="0"/>
    <x v="3"/>
    <x v="1"/>
    <x v="0"/>
    <x v="2"/>
    <s v="4 Aug 1995"/>
    <x v="1948"/>
    <x v="1"/>
    <s v="tier - 3"/>
    <x v="3"/>
    <x v="41"/>
  </r>
  <r>
    <s v="Id1956"/>
    <s v="Lilia"/>
    <x v="1201"/>
    <x v="49"/>
    <s v="yes"/>
    <x v="0"/>
    <x v="0"/>
    <x v="3"/>
    <x v="1"/>
    <x v="2"/>
    <x v="2"/>
    <s v="11 Aug 1988"/>
    <x v="1949"/>
    <x v="1"/>
    <s v="tier - 1"/>
    <x v="1"/>
    <x v="25"/>
  </r>
  <r>
    <s v="Id1957"/>
    <s v="  Danny"/>
    <x v="1097"/>
    <x v="655"/>
    <s v="yes"/>
    <x v="0"/>
    <x v="0"/>
    <x v="0"/>
    <x v="1"/>
    <x v="2"/>
    <x v="0"/>
    <s v="2 Oct 1981"/>
    <x v="1950"/>
    <x v="1"/>
    <s v="tier - 1"/>
    <x v="0"/>
    <x v="37"/>
  </r>
  <r>
    <s v="Id1958"/>
    <s v="Lauren"/>
    <x v="358"/>
    <x v="39"/>
    <s v="yes"/>
    <x v="0"/>
    <x v="0"/>
    <x v="3"/>
    <x v="1"/>
    <x v="1"/>
    <x v="2"/>
    <s v="17 Jun 1995"/>
    <x v="1951"/>
    <x v="1"/>
    <s v="tier - 1"/>
    <x v="0"/>
    <x v="41"/>
  </r>
  <r>
    <s v="Id1959"/>
    <s v="Courtney"/>
    <x v="524"/>
    <x v="127"/>
    <s v="yes"/>
    <x v="0"/>
    <x v="0"/>
    <x v="3"/>
    <x v="1"/>
    <x v="1"/>
    <x v="2"/>
    <s v="21 Oct 1995"/>
    <x v="1952"/>
    <x v="1"/>
    <s v="tier - 3"/>
    <x v="2"/>
    <x v="41"/>
  </r>
  <r>
    <s v="Id1960"/>
    <s v="Elizabeth"/>
    <x v="838"/>
    <x v="195"/>
    <s v="No"/>
    <x v="0"/>
    <x v="0"/>
    <x v="0"/>
    <x v="1"/>
    <x v="0"/>
    <x v="1"/>
    <s v="3 Sep 1994"/>
    <x v="1953"/>
    <x v="1"/>
    <s v="tier - 3"/>
    <x v="1"/>
    <x v="6"/>
  </r>
  <r>
    <s v="Id1961"/>
    <s v="Satomi"/>
    <x v="500"/>
    <x v="374"/>
    <s v="No"/>
    <x v="0"/>
    <x v="0"/>
    <x v="3"/>
    <x v="1"/>
    <x v="1"/>
    <x v="2"/>
    <s v="5 Dec 1992"/>
    <x v="1954"/>
    <x v="1"/>
    <s v="tier - 3"/>
    <x v="3"/>
    <x v="35"/>
  </r>
  <r>
    <s v="Id1962"/>
    <s v="Matthew D"/>
    <x v="1202"/>
    <x v="18"/>
    <s v="yes"/>
    <x v="0"/>
    <x v="0"/>
    <x v="3"/>
    <x v="1"/>
    <x v="1"/>
    <x v="2"/>
    <s v="11 Oct 1988"/>
    <x v="1955"/>
    <x v="1"/>
    <s v="tier - 1"/>
    <x v="0"/>
    <x v="25"/>
  </r>
  <r>
    <s v="Id1963"/>
    <s v="Peter T II"/>
    <x v="235"/>
    <x v="145"/>
    <s v="No"/>
    <x v="0"/>
    <x v="1"/>
    <x v="3"/>
    <x v="1"/>
    <x v="0"/>
    <x v="2"/>
    <s v="6 Aug 2003"/>
    <x v="1956"/>
    <x v="1"/>
    <s v="tier - 2"/>
    <x v="1"/>
    <x v="40"/>
  </r>
  <r>
    <s v="Id1964"/>
    <s v="Manuel"/>
    <x v="191"/>
    <x v="184"/>
    <s v="No"/>
    <x v="0"/>
    <x v="0"/>
    <x v="3"/>
    <x v="1"/>
    <x v="1"/>
    <x v="1"/>
    <s v="26 Sep 1998"/>
    <x v="1957"/>
    <x v="2"/>
    <s v="tier - 3"/>
    <x v="1"/>
    <x v="45"/>
  </r>
  <r>
    <s v="Id1965"/>
    <s v="Kindsey P."/>
    <x v="619"/>
    <x v="178"/>
    <s v="No"/>
    <x v="0"/>
    <x v="0"/>
    <x v="0"/>
    <x v="1"/>
    <x v="0"/>
    <x v="1"/>
    <s v="9 Sep 1999"/>
    <x v="1958"/>
    <x v="1"/>
    <s v="tier - 2"/>
    <x v="0"/>
    <x v="36"/>
  </r>
  <r>
    <s v="Id1966"/>
    <s v="Thomas G."/>
    <x v="157"/>
    <x v="544"/>
    <s v="yes"/>
    <x v="0"/>
    <x v="0"/>
    <x v="0"/>
    <x v="1"/>
    <x v="0"/>
    <x v="2"/>
    <s v="20 Sep 1996"/>
    <x v="1959"/>
    <x v="0"/>
    <s v="tier - 2"/>
    <x v="5"/>
    <x v="46"/>
  </r>
  <r>
    <s v="Id1967"/>
    <s v="Kyle S"/>
    <x v="765"/>
    <x v="122"/>
    <s v="yes"/>
    <x v="0"/>
    <x v="0"/>
    <x v="0"/>
    <x v="1"/>
    <x v="1"/>
    <x v="2"/>
    <s v="11 Sep 1996"/>
    <x v="1960"/>
    <x v="2"/>
    <s v="tier - 3"/>
    <x v="3"/>
    <x v="46"/>
  </r>
  <r>
    <s v="Id1968"/>
    <s v="Alexander J."/>
    <x v="217"/>
    <x v="33"/>
    <s v="No"/>
    <x v="1"/>
    <x v="0"/>
    <x v="3"/>
    <x v="1"/>
    <x v="0"/>
    <x v="1"/>
    <s v="7 Jun 2004"/>
    <x v="1961"/>
    <x v="1"/>
    <s v="tier - 3"/>
    <x v="4"/>
    <x v="40"/>
  </r>
  <r>
    <s v="Id1969"/>
    <s v="Dustin L"/>
    <x v="42"/>
    <x v="67"/>
    <s v="No"/>
    <x v="0"/>
    <x v="1"/>
    <x v="3"/>
    <x v="1"/>
    <x v="0"/>
    <x v="2"/>
    <s v="4 Oct 1993"/>
    <x v="1962"/>
    <x v="1"/>
    <s v="tier - 2"/>
    <x v="0"/>
    <x v="22"/>
  </r>
  <r>
    <s v="Id1970"/>
    <s v="Chloe"/>
    <x v="181"/>
    <x v="95"/>
    <s v="No"/>
    <x v="0"/>
    <x v="1"/>
    <x v="3"/>
    <x v="1"/>
    <x v="0"/>
    <x v="2"/>
    <s v="5 Jul 2003"/>
    <x v="1963"/>
    <x v="1"/>
    <s v="tier - 1"/>
    <x v="15"/>
    <x v="40"/>
  </r>
  <r>
    <s v="Id1971"/>
    <s v="Cailtlin"/>
    <x v="1203"/>
    <x v="176"/>
    <s v="No"/>
    <x v="0"/>
    <x v="0"/>
    <x v="3"/>
    <x v="1"/>
    <x v="2"/>
    <x v="2"/>
    <s v="21 Sep 1987"/>
    <x v="1964"/>
    <x v="1"/>
    <s v="tier - 1"/>
    <x v="3"/>
    <x v="39"/>
  </r>
  <r>
    <s v="Id1972"/>
    <s v="Joshua"/>
    <x v="105"/>
    <x v="614"/>
    <s v="yes"/>
    <x v="1"/>
    <x v="0"/>
    <x v="1"/>
    <x v="1"/>
    <x v="0"/>
    <x v="2"/>
    <s v="27 Jun 2000"/>
    <x v="1965"/>
    <x v="1"/>
    <s v="tier - 1"/>
    <x v="3"/>
    <x v="23"/>
  </r>
  <r>
    <s v="Id1973"/>
    <s v="Chuy"/>
    <x v="966"/>
    <x v="223"/>
    <s v="yes"/>
    <x v="0"/>
    <x v="0"/>
    <x v="3"/>
    <x v="1"/>
    <x v="2"/>
    <x v="0"/>
    <s v="5 Aug 1986"/>
    <x v="1966"/>
    <x v="1"/>
    <s v="tier - 1"/>
    <x v="0"/>
    <x v="28"/>
  </r>
  <r>
    <s v="Id1974"/>
    <s v="Laurie B"/>
    <x v="812"/>
    <x v="112"/>
    <s v="yes"/>
    <x v="0"/>
    <x v="0"/>
    <x v="0"/>
    <x v="1"/>
    <x v="0"/>
    <x v="2"/>
    <s v="22 Dec 2001"/>
    <x v="1967"/>
    <x v="1"/>
    <s v="tier - 2"/>
    <x v="3"/>
    <x v="47"/>
  </r>
  <r>
    <s v="Id1975"/>
    <s v="Rachel B."/>
    <x v="1021"/>
    <x v="102"/>
    <s v="yes"/>
    <x v="0"/>
    <x v="0"/>
    <x v="0"/>
    <x v="1"/>
    <x v="0"/>
    <x v="2"/>
    <s v="13 Dec 1996"/>
    <x v="1968"/>
    <x v="1"/>
    <s v="tier - 2"/>
    <x v="3"/>
    <x v="46"/>
  </r>
  <r>
    <s v="Id1976"/>
    <s v="  Liza"/>
    <x v="1204"/>
    <x v="320"/>
    <s v="No"/>
    <x v="1"/>
    <x v="0"/>
    <x v="3"/>
    <x v="1"/>
    <x v="0"/>
    <x v="2"/>
    <s v="22 Jul 2004"/>
    <x v="1969"/>
    <x v="1"/>
    <s v="tier - 2"/>
    <x v="8"/>
    <x v="42"/>
  </r>
  <r>
    <s v="Id1977"/>
    <s v="Lindsey"/>
    <x v="264"/>
    <x v="206"/>
    <s v="yes"/>
    <x v="0"/>
    <x v="0"/>
    <x v="0"/>
    <x v="1"/>
    <x v="1"/>
    <x v="2"/>
    <s v="6 Oct 1996"/>
    <x v="1970"/>
    <x v="1"/>
    <s v="tier - 3"/>
    <x v="0"/>
    <x v="46"/>
  </r>
  <r>
    <s v="Id1978"/>
    <s v="Lindsay E."/>
    <x v="844"/>
    <x v="197"/>
    <s v="yes"/>
    <x v="0"/>
    <x v="0"/>
    <x v="0"/>
    <x v="1"/>
    <x v="1"/>
    <x v="2"/>
    <s v="25 Aug 1996"/>
    <x v="1971"/>
    <x v="1"/>
    <s v="tier - 3"/>
    <x v="0"/>
    <x v="46"/>
  </r>
  <r>
    <s v="Id1979"/>
    <s v="Kathleen M."/>
    <x v="570"/>
    <x v="283"/>
    <s v="yes"/>
    <x v="0"/>
    <x v="0"/>
    <x v="0"/>
    <x v="1"/>
    <x v="1"/>
    <x v="2"/>
    <s v="17 Nov 1996"/>
    <x v="1972"/>
    <x v="1"/>
    <s v="tier - 2"/>
    <x v="2"/>
    <x v="46"/>
  </r>
  <r>
    <s v="Id1980"/>
    <s v="Aya"/>
    <x v="477"/>
    <x v="544"/>
    <s v="yes"/>
    <x v="0"/>
    <x v="0"/>
    <x v="0"/>
    <x v="1"/>
    <x v="1"/>
    <x v="2"/>
    <s v="9 Dec 1996"/>
    <x v="1973"/>
    <x v="1"/>
    <s v="tier - 1"/>
    <x v="3"/>
    <x v="46"/>
  </r>
  <r>
    <s v="Id1981"/>
    <s v="Carolyn R"/>
    <x v="4"/>
    <x v="82"/>
    <s v="No"/>
    <x v="0"/>
    <x v="1"/>
    <x v="3"/>
    <x v="1"/>
    <x v="0"/>
    <x v="2"/>
    <s v="9 Oct 1993"/>
    <x v="1974"/>
    <x v="1"/>
    <s v="tier - 2"/>
    <x v="0"/>
    <x v="22"/>
  </r>
  <r>
    <s v="Id1982"/>
    <s v="Bethany"/>
    <x v="675"/>
    <x v="93"/>
    <s v="yes"/>
    <x v="0"/>
    <x v="0"/>
    <x v="3"/>
    <x v="1"/>
    <x v="1"/>
    <x v="2"/>
    <s v="30 Jun 1995"/>
    <x v="1975"/>
    <x v="1"/>
    <s v="tier - 3"/>
    <x v="1"/>
    <x v="41"/>
  </r>
  <r>
    <s v="Id1983"/>
    <s v="Holly A"/>
    <x v="436"/>
    <x v="89"/>
    <s v="No"/>
    <x v="0"/>
    <x v="1"/>
    <x v="3"/>
    <x v="1"/>
    <x v="1"/>
    <x v="2"/>
    <s v="2 Oct 1993"/>
    <x v="1976"/>
    <x v="1"/>
    <s v="tier - 1"/>
    <x v="3"/>
    <x v="22"/>
  </r>
  <r>
    <s v="Id1984"/>
    <s v="Ping"/>
    <x v="1205"/>
    <x v="315"/>
    <s v="No"/>
    <x v="0"/>
    <x v="0"/>
    <x v="0"/>
    <x v="1"/>
    <x v="1"/>
    <x v="2"/>
    <s v="13 Sep 1991"/>
    <x v="1977"/>
    <x v="1"/>
    <s v="tier - 1"/>
    <x v="0"/>
    <x v="3"/>
  </r>
  <r>
    <s v="Id1985"/>
    <s v="Tim"/>
    <x v="304"/>
    <x v="336"/>
    <s v="yes"/>
    <x v="0"/>
    <x v="1"/>
    <x v="3"/>
    <x v="1"/>
    <x v="1"/>
    <x v="1"/>
    <s v="2 Jun 1997"/>
    <x v="1978"/>
    <x v="2"/>
    <s v="tier - 3"/>
    <x v="6"/>
    <x v="46"/>
  </r>
  <r>
    <s v="Id1986"/>
    <s v="John"/>
    <x v="1084"/>
    <x v="361"/>
    <s v="No"/>
    <x v="0"/>
    <x v="1"/>
    <x v="3"/>
    <x v="1"/>
    <x v="0"/>
    <x v="2"/>
    <s v="21 Nov 2003"/>
    <x v="1979"/>
    <x v="1"/>
    <s v="tier - 1"/>
    <x v="14"/>
    <x v="40"/>
  </r>
  <r>
    <s v="Id1987"/>
    <s v="Mrs.  Cynthia"/>
    <x v="1206"/>
    <x v="633"/>
    <s v="No"/>
    <x v="0"/>
    <x v="1"/>
    <x v="3"/>
    <x v="1"/>
    <x v="0"/>
    <x v="2"/>
    <s v="17 Dec 2003"/>
    <x v="1980"/>
    <x v="1"/>
    <s v="tier - 2"/>
    <x v="15"/>
    <x v="40"/>
  </r>
  <r>
    <s v="Id1988"/>
    <s v="Emmett"/>
    <x v="629"/>
    <x v="85"/>
    <s v="yes"/>
    <x v="0"/>
    <x v="0"/>
    <x v="0"/>
    <x v="1"/>
    <x v="0"/>
    <x v="1"/>
    <s v="23 Nov 1996"/>
    <x v="1981"/>
    <x v="1"/>
    <s v="tier - 2"/>
    <x v="1"/>
    <x v="46"/>
  </r>
  <r>
    <s v="Id1989"/>
    <s v="Kate"/>
    <x v="1207"/>
    <x v="40"/>
    <s v="No"/>
    <x v="0"/>
    <x v="1"/>
    <x v="3"/>
    <x v="1"/>
    <x v="0"/>
    <x v="2"/>
    <s v="2 Jul 2003"/>
    <x v="1982"/>
    <x v="1"/>
    <s v="tier - 3"/>
    <x v="3"/>
    <x v="40"/>
  </r>
  <r>
    <s v="Id1990"/>
    <s v="Christopher L."/>
    <x v="854"/>
    <x v="473"/>
    <s v="yes"/>
    <x v="0"/>
    <x v="0"/>
    <x v="0"/>
    <x v="1"/>
    <x v="1"/>
    <x v="2"/>
    <s v="6 Oct 2001"/>
    <x v="1983"/>
    <x v="1"/>
    <s v="tier - 1"/>
    <x v="6"/>
    <x v="47"/>
  </r>
  <r>
    <s v="Id1991"/>
    <s v="Christopher P."/>
    <x v="680"/>
    <x v="149"/>
    <s v="No"/>
    <x v="0"/>
    <x v="0"/>
    <x v="0"/>
    <x v="1"/>
    <x v="0"/>
    <x v="1"/>
    <s v="16 Jul 1994"/>
    <x v="1984"/>
    <x v="1"/>
    <s v="tier - 3"/>
    <x v="3"/>
    <x v="6"/>
  </r>
  <r>
    <s v="Id1992"/>
    <s v="Christopher W"/>
    <x v="1208"/>
    <x v="336"/>
    <s v="No"/>
    <x v="0"/>
    <x v="0"/>
    <x v="0"/>
    <x v="1"/>
    <x v="0"/>
    <x v="1"/>
    <s v="15 Dec 1994"/>
    <x v="1985"/>
    <x v="2"/>
    <s v="tier - 1"/>
    <x v="4"/>
    <x v="6"/>
  </r>
  <r>
    <s v="Id1993"/>
    <s v="Norman H."/>
    <x v="1209"/>
    <x v="249"/>
    <s v="No"/>
    <x v="0"/>
    <x v="0"/>
    <x v="0"/>
    <x v="1"/>
    <x v="1"/>
    <x v="2"/>
    <s v="5 Nov 1991"/>
    <x v="1986"/>
    <x v="2"/>
    <s v="tier - 2"/>
    <x v="3"/>
    <x v="3"/>
  </r>
  <r>
    <s v="Id1994"/>
    <s v="Susan"/>
    <x v="11"/>
    <x v="186"/>
    <s v="yes"/>
    <x v="0"/>
    <x v="1"/>
    <x v="3"/>
    <x v="1"/>
    <x v="0"/>
    <x v="1"/>
    <s v="3 Sep 1997"/>
    <x v="1987"/>
    <x v="1"/>
    <s v="tier - 3"/>
    <x v="0"/>
    <x v="32"/>
  </r>
  <r>
    <s v="Id1995"/>
    <s v="Tatyana K"/>
    <x v="1210"/>
    <x v="249"/>
    <s v="yes"/>
    <x v="0"/>
    <x v="1"/>
    <x v="3"/>
    <x v="1"/>
    <x v="0"/>
    <x v="2"/>
    <s v="19 Aug 1997"/>
    <x v="1988"/>
    <x v="1"/>
    <s v="tier - 3"/>
    <x v="0"/>
    <x v="32"/>
  </r>
  <r>
    <s v="Id1996"/>
    <s v="Chrissy"/>
    <x v="276"/>
    <x v="419"/>
    <s v="yes"/>
    <x v="0"/>
    <x v="1"/>
    <x v="3"/>
    <x v="1"/>
    <x v="1"/>
    <x v="2"/>
    <s v="22 Jul 1997"/>
    <x v="1989"/>
    <x v="1"/>
    <s v="tier - 2"/>
    <x v="2"/>
    <x v="32"/>
  </r>
  <r>
    <s v="Id1997"/>
    <s v="Carrie"/>
    <x v="1211"/>
    <x v="212"/>
    <s v="yes"/>
    <x v="0"/>
    <x v="1"/>
    <x v="3"/>
    <x v="1"/>
    <x v="1"/>
    <x v="2"/>
    <s v="6 Dec 1997"/>
    <x v="1990"/>
    <x v="1"/>
    <s v="tier - 3"/>
    <x v="3"/>
    <x v="32"/>
  </r>
  <r>
    <s v="Id1998"/>
    <s v="Halle"/>
    <x v="1040"/>
    <x v="106"/>
    <s v="yes"/>
    <x v="0"/>
    <x v="1"/>
    <x v="3"/>
    <x v="1"/>
    <x v="1"/>
    <x v="1"/>
    <s v="11 Jul 1997"/>
    <x v="1991"/>
    <x v="1"/>
    <s v="tier - 3"/>
    <x v="2"/>
    <x v="32"/>
  </r>
  <r>
    <s v="Id1999"/>
    <s v="Carolyn"/>
    <x v="1212"/>
    <x v="169"/>
    <s v="yes"/>
    <x v="0"/>
    <x v="0"/>
    <x v="0"/>
    <x v="1"/>
    <x v="0"/>
    <x v="1"/>
    <s v="20 Oct 1996"/>
    <x v="1992"/>
    <x v="1"/>
    <s v="tier - 3"/>
    <x v="1"/>
    <x v="46"/>
  </r>
  <r>
    <s v="Id2000"/>
    <s v="Tara D."/>
    <x v="1213"/>
    <x v="186"/>
    <s v="yes"/>
    <x v="0"/>
    <x v="0"/>
    <x v="0"/>
    <x v="1"/>
    <x v="1"/>
    <x v="1"/>
    <s v="9 Sep 2001"/>
    <x v="1993"/>
    <x v="1"/>
    <s v="tier - 2"/>
    <x v="0"/>
    <x v="47"/>
  </r>
  <r>
    <s v="Id2001"/>
    <s v="Rasim M"/>
    <x v="1214"/>
    <x v="34"/>
    <s v="yes"/>
    <x v="1"/>
    <x v="0"/>
    <x v="1"/>
    <x v="1"/>
    <x v="1"/>
    <x v="1"/>
    <s v="9 Sep 2000"/>
    <x v="1994"/>
    <x v="1"/>
    <s v="tier - 2"/>
    <x v="1"/>
    <x v="23"/>
  </r>
  <r>
    <s v="Id2002"/>
    <s v="Dina"/>
    <x v="361"/>
    <x v="69"/>
    <s v="yes"/>
    <x v="0"/>
    <x v="0"/>
    <x v="0"/>
    <x v="1"/>
    <x v="1"/>
    <x v="2"/>
    <s v="9 Jul 1996"/>
    <x v="1995"/>
    <x v="1"/>
    <s v="tier - 1"/>
    <x v="1"/>
    <x v="46"/>
  </r>
  <r>
    <s v="Id2003"/>
    <s v="Lisa"/>
    <x v="699"/>
    <x v="34"/>
    <s v="yes"/>
    <x v="0"/>
    <x v="0"/>
    <x v="0"/>
    <x v="1"/>
    <x v="1"/>
    <x v="1"/>
    <s v="7 Aug 1996"/>
    <x v="1996"/>
    <x v="1"/>
    <s v="tier - 2"/>
    <x v="1"/>
    <x v="46"/>
  </r>
  <r>
    <s v="Id2004"/>
    <s v="Caitrin"/>
    <x v="127"/>
    <x v="49"/>
    <s v="No"/>
    <x v="0"/>
    <x v="0"/>
    <x v="0"/>
    <x v="1"/>
    <x v="0"/>
    <x v="2"/>
    <s v="3 Jul 1994"/>
    <x v="1997"/>
    <x v="1"/>
    <s v="tier - 1"/>
    <x v="3"/>
    <x v="6"/>
  </r>
  <r>
    <s v="Id2005"/>
    <s v="Adriana S"/>
    <x v="82"/>
    <x v="507"/>
    <s v="No"/>
    <x v="0"/>
    <x v="0"/>
    <x v="0"/>
    <x v="1"/>
    <x v="0"/>
    <x v="2"/>
    <s v="6 Oct 1994"/>
    <x v="1998"/>
    <x v="1"/>
    <s v="tier - 3"/>
    <x v="0"/>
    <x v="6"/>
  </r>
  <r>
    <s v="Id2006"/>
    <s v="Megan"/>
    <x v="1026"/>
    <x v="319"/>
    <s v="yes"/>
    <x v="0"/>
    <x v="0"/>
    <x v="0"/>
    <x v="1"/>
    <x v="2"/>
    <x v="2"/>
    <s v="6 Aug 2001"/>
    <x v="1999"/>
    <x v="1"/>
    <s v="tier - 3"/>
    <x v="2"/>
    <x v="47"/>
  </r>
  <r>
    <s v="Id2007"/>
    <s v="Kristen M"/>
    <x v="1215"/>
    <x v="544"/>
    <s v="No"/>
    <x v="0"/>
    <x v="1"/>
    <x v="3"/>
    <x v="1"/>
    <x v="1"/>
    <x v="2"/>
    <s v="4 Sep 1993"/>
    <x v="2000"/>
    <x v="1"/>
    <s v="tier - 3"/>
    <x v="0"/>
    <x v="22"/>
  </r>
  <r>
    <s v="Id2008"/>
    <s v="Alix"/>
    <x v="809"/>
    <x v="206"/>
    <s v="No"/>
    <x v="0"/>
    <x v="0"/>
    <x v="0"/>
    <x v="1"/>
    <x v="1"/>
    <x v="2"/>
    <s v="21 Jul 1994"/>
    <x v="2001"/>
    <x v="1"/>
    <s v="tier - 1"/>
    <x v="3"/>
    <x v="6"/>
  </r>
  <r>
    <s v="Id2009"/>
    <s v="Kakushin"/>
    <x v="1216"/>
    <x v="45"/>
    <s v="No"/>
    <x v="0"/>
    <x v="0"/>
    <x v="0"/>
    <x v="1"/>
    <x v="1"/>
    <x v="2"/>
    <s v="4 Jun 1999"/>
    <x v="2002"/>
    <x v="1"/>
    <s v="tier - 3"/>
    <x v="14"/>
    <x v="45"/>
  </r>
  <r>
    <s v="Id2010"/>
    <s v="Michael J"/>
    <x v="1217"/>
    <x v="198"/>
    <s v="No"/>
    <x v="0"/>
    <x v="0"/>
    <x v="3"/>
    <x v="1"/>
    <x v="2"/>
    <x v="2"/>
    <s v="28 Aug 1987"/>
    <x v="2003"/>
    <x v="1"/>
    <s v="tier - 2"/>
    <x v="0"/>
    <x v="39"/>
  </r>
  <r>
    <s v="Id2011"/>
    <s v="Bradley"/>
    <x v="711"/>
    <x v="206"/>
    <s v="yes"/>
    <x v="0"/>
    <x v="0"/>
    <x v="0"/>
    <x v="1"/>
    <x v="1"/>
    <x v="2"/>
    <s v="1 Oct 2001"/>
    <x v="2004"/>
    <x v="1"/>
    <s v="tier - 1"/>
    <x v="1"/>
    <x v="47"/>
  </r>
  <r>
    <s v="Id2012"/>
    <s v="Matt"/>
    <x v="497"/>
    <x v="78"/>
    <s v="yes"/>
    <x v="0"/>
    <x v="0"/>
    <x v="3"/>
    <x v="1"/>
    <x v="1"/>
    <x v="2"/>
    <s v="21 Sep 1995"/>
    <x v="2005"/>
    <x v="2"/>
    <s v="tier - 1"/>
    <x v="6"/>
    <x v="41"/>
  </r>
  <r>
    <s v="Id2013"/>
    <s v="Amanda C."/>
    <x v="1218"/>
    <x v="425"/>
    <s v="No"/>
    <x v="0"/>
    <x v="0"/>
    <x v="0"/>
    <x v="1"/>
    <x v="2"/>
    <x v="1"/>
    <s v="21 Oct 1989"/>
    <x v="2006"/>
    <x v="1"/>
    <s v="tier - 1"/>
    <x v="1"/>
    <x v="4"/>
  </r>
  <r>
    <s v="Id2014"/>
    <s v="Valur"/>
    <x v="26"/>
    <x v="540"/>
    <s v="No"/>
    <x v="0"/>
    <x v="0"/>
    <x v="0"/>
    <x v="1"/>
    <x v="0"/>
    <x v="2"/>
    <s v="29 Sep 1994"/>
    <x v="2007"/>
    <x v="2"/>
    <s v="tier - 1"/>
    <x v="1"/>
    <x v="6"/>
  </r>
  <r>
    <s v="Id2015"/>
    <s v="Erica J"/>
    <x v="47"/>
    <x v="656"/>
    <s v="No"/>
    <x v="0"/>
    <x v="0"/>
    <x v="0"/>
    <x v="1"/>
    <x v="0"/>
    <x v="0"/>
    <s v="22 Jun 2002"/>
    <x v="2008"/>
    <x v="1"/>
    <s v="tier - 3"/>
    <x v="0"/>
    <x v="44"/>
  </r>
  <r>
    <s v="Id2016"/>
    <s v="Stephen F."/>
    <x v="1219"/>
    <x v="21"/>
    <s v="yes"/>
    <x v="0"/>
    <x v="1"/>
    <x v="3"/>
    <x v="1"/>
    <x v="1"/>
    <x v="1"/>
    <s v="6 Dec 1997"/>
    <x v="2009"/>
    <x v="1"/>
    <s v="tier - 2"/>
    <x v="3"/>
    <x v="32"/>
  </r>
  <r>
    <s v="Id2017"/>
    <s v="Lissa"/>
    <x v="401"/>
    <x v="280"/>
    <s v="No"/>
    <x v="0"/>
    <x v="0"/>
    <x v="3"/>
    <x v="1"/>
    <x v="1"/>
    <x v="2"/>
    <s v="25 Aug 1998"/>
    <x v="2010"/>
    <x v="1"/>
    <s v="tier - 1"/>
    <x v="8"/>
    <x v="45"/>
  </r>
  <r>
    <s v="Id2018"/>
    <s v="Megan"/>
    <x v="397"/>
    <x v="334"/>
    <s v="No"/>
    <x v="0"/>
    <x v="0"/>
    <x v="3"/>
    <x v="1"/>
    <x v="1"/>
    <x v="1"/>
    <s v="24 Sep 1998"/>
    <x v="2011"/>
    <x v="1"/>
    <s v="tier - 3"/>
    <x v="2"/>
    <x v="45"/>
  </r>
  <r>
    <s v="Id2019"/>
    <s v="Alyson"/>
    <x v="2"/>
    <x v="577"/>
    <s v="yes"/>
    <x v="0"/>
    <x v="1"/>
    <x v="3"/>
    <x v="1"/>
    <x v="0"/>
    <x v="2"/>
    <s v="2 Dec 1997"/>
    <x v="2012"/>
    <x v="1"/>
    <s v="tier - 3"/>
    <x v="1"/>
    <x v="32"/>
  </r>
  <r>
    <s v="Id2020"/>
    <s v="Chance B"/>
    <x v="1155"/>
    <x v="212"/>
    <s v="yes"/>
    <x v="0"/>
    <x v="0"/>
    <x v="3"/>
    <x v="1"/>
    <x v="2"/>
    <x v="2"/>
    <s v="16 Sep 1988"/>
    <x v="2013"/>
    <x v="1"/>
    <s v="tier - 2"/>
    <x v="1"/>
    <x v="25"/>
  </r>
  <r>
    <s v="Id2021"/>
    <s v="Sean P"/>
    <x v="1"/>
    <x v="464"/>
    <s v="No"/>
    <x v="0"/>
    <x v="0"/>
    <x v="0"/>
    <x v="1"/>
    <x v="0"/>
    <x v="0"/>
    <s v="11 Dec 2002"/>
    <x v="2014"/>
    <x v="1"/>
    <s v="tier - 3"/>
    <x v="1"/>
    <x v="44"/>
  </r>
  <r>
    <s v="Id2022"/>
    <s v="Therese"/>
    <x v="1220"/>
    <x v="237"/>
    <s v="No"/>
    <x v="0"/>
    <x v="0"/>
    <x v="0"/>
    <x v="1"/>
    <x v="1"/>
    <x v="2"/>
    <s v="26 Nov 1991"/>
    <x v="2015"/>
    <x v="1"/>
    <s v="tier - 2"/>
    <x v="0"/>
    <x v="3"/>
  </r>
  <r>
    <s v="Id2023"/>
    <s v="Beau"/>
    <x v="1221"/>
    <x v="237"/>
    <s v="No"/>
    <x v="0"/>
    <x v="0"/>
    <x v="3"/>
    <x v="1"/>
    <x v="2"/>
    <x v="2"/>
    <s v="27 Jun 1987"/>
    <x v="2016"/>
    <x v="1"/>
    <s v="tier - 3"/>
    <x v="0"/>
    <x v="39"/>
  </r>
  <r>
    <s v="Id2024"/>
    <s v="Kelsey M"/>
    <x v="345"/>
    <x v="171"/>
    <s v="yes"/>
    <x v="0"/>
    <x v="0"/>
    <x v="3"/>
    <x v="1"/>
    <x v="1"/>
    <x v="2"/>
    <s v="5 Sep 1995"/>
    <x v="2017"/>
    <x v="1"/>
    <s v="tier - 1"/>
    <x v="3"/>
    <x v="41"/>
  </r>
  <r>
    <s v="Id2025"/>
    <s v="Gretchen"/>
    <x v="1222"/>
    <x v="207"/>
    <s v="No"/>
    <x v="0"/>
    <x v="0"/>
    <x v="0"/>
    <x v="1"/>
    <x v="1"/>
    <x v="0"/>
    <s v="12 Sep 2002"/>
    <x v="2018"/>
    <x v="1"/>
    <s v="tier - 3"/>
    <x v="1"/>
    <x v="44"/>
  </r>
  <r>
    <s v="Id2026"/>
    <s v="Nicholas E."/>
    <x v="1035"/>
    <x v="95"/>
    <s v="yes"/>
    <x v="0"/>
    <x v="0"/>
    <x v="0"/>
    <x v="1"/>
    <x v="0"/>
    <x v="2"/>
    <s v="3 Jun 1996"/>
    <x v="2019"/>
    <x v="1"/>
    <s v="tier - 2"/>
    <x v="0"/>
    <x v="41"/>
  </r>
  <r>
    <s v="Id2027"/>
    <s v="Deborah"/>
    <x v="1023"/>
    <x v="102"/>
    <s v="No"/>
    <x v="0"/>
    <x v="1"/>
    <x v="3"/>
    <x v="1"/>
    <x v="1"/>
    <x v="2"/>
    <s v="25 Jun 2003"/>
    <x v="2020"/>
    <x v="1"/>
    <s v="tier - 2"/>
    <x v="3"/>
    <x v="40"/>
  </r>
  <r>
    <s v="Id2028"/>
    <s v="Chuck W. Jr."/>
    <x v="391"/>
    <x v="280"/>
    <s v="yes"/>
    <x v="0"/>
    <x v="0"/>
    <x v="0"/>
    <x v="1"/>
    <x v="1"/>
    <x v="2"/>
    <s v="5 Jun 1996"/>
    <x v="2021"/>
    <x v="1"/>
    <s v="tier - 2"/>
    <x v="3"/>
    <x v="41"/>
  </r>
  <r>
    <s v="Id2029"/>
    <s v="Daniel"/>
    <x v="454"/>
    <x v="470"/>
    <s v="yes"/>
    <x v="0"/>
    <x v="0"/>
    <x v="0"/>
    <x v="1"/>
    <x v="1"/>
    <x v="2"/>
    <s v="1 Oct 1996"/>
    <x v="2022"/>
    <x v="1"/>
    <s v="tier - 2"/>
    <x v="0"/>
    <x v="46"/>
  </r>
  <r>
    <s v="Id2030"/>
    <s v="Amany"/>
    <x v="702"/>
    <x v="375"/>
    <s v="No"/>
    <x v="0"/>
    <x v="0"/>
    <x v="0"/>
    <x v="1"/>
    <x v="0"/>
    <x v="2"/>
    <s v="7 Nov 1999"/>
    <x v="2023"/>
    <x v="1"/>
    <s v="tier - 2"/>
    <x v="2"/>
    <x v="36"/>
  </r>
  <r>
    <s v="Id2031"/>
    <s v="Kipling"/>
    <x v="389"/>
    <x v="122"/>
    <s v="yes"/>
    <x v="1"/>
    <x v="0"/>
    <x v="1"/>
    <x v="1"/>
    <x v="1"/>
    <x v="2"/>
    <s v="1 Jul 2000"/>
    <x v="2024"/>
    <x v="1"/>
    <s v="tier - 1"/>
    <x v="1"/>
    <x v="23"/>
  </r>
  <r>
    <s v="Id2032"/>
    <s v="Duncan"/>
    <x v="1223"/>
    <x v="219"/>
    <s v="yes"/>
    <x v="0"/>
    <x v="0"/>
    <x v="0"/>
    <x v="1"/>
    <x v="1"/>
    <x v="2"/>
    <s v="14 Jun 1996"/>
    <x v="2025"/>
    <x v="2"/>
    <s v="tier - 3"/>
    <x v="4"/>
    <x v="46"/>
  </r>
  <r>
    <s v="Id2033"/>
    <s v="Louis C."/>
    <x v="438"/>
    <x v="637"/>
    <s v="No"/>
    <x v="0"/>
    <x v="1"/>
    <x v="3"/>
    <x v="1"/>
    <x v="1"/>
    <x v="1"/>
    <s v="21 Aug 1993"/>
    <x v="2026"/>
    <x v="0"/>
    <s v="tier - 3"/>
    <x v="0"/>
    <x v="22"/>
  </r>
  <r>
    <s v="Id2034"/>
    <s v="Daniel J"/>
    <x v="755"/>
    <x v="334"/>
    <s v="No"/>
    <x v="0"/>
    <x v="1"/>
    <x v="3"/>
    <x v="1"/>
    <x v="1"/>
    <x v="1"/>
    <s v="29 Nov 1993"/>
    <x v="2027"/>
    <x v="2"/>
    <s v="tier - 3"/>
    <x v="3"/>
    <x v="22"/>
  </r>
  <r>
    <s v="Id2035"/>
    <s v="Ildiko M."/>
    <x v="408"/>
    <x v="144"/>
    <s v="No"/>
    <x v="0"/>
    <x v="0"/>
    <x v="3"/>
    <x v="1"/>
    <x v="0"/>
    <x v="2"/>
    <s v="24 Sep 1998"/>
    <x v="2028"/>
    <x v="1"/>
    <s v="tier - 3"/>
    <x v="1"/>
    <x v="45"/>
  </r>
  <r>
    <s v="Id2036"/>
    <s v="Melinda E."/>
    <x v="386"/>
    <x v="352"/>
    <s v="No"/>
    <x v="0"/>
    <x v="0"/>
    <x v="3"/>
    <x v="1"/>
    <x v="1"/>
    <x v="2"/>
    <s v="8 Jun 1998"/>
    <x v="2029"/>
    <x v="1"/>
    <s v="tier - 3"/>
    <x v="1"/>
    <x v="32"/>
  </r>
  <r>
    <s v="Id2037"/>
    <s v="Ashley M"/>
    <x v="388"/>
    <x v="614"/>
    <s v="No"/>
    <x v="0"/>
    <x v="0"/>
    <x v="3"/>
    <x v="1"/>
    <x v="1"/>
    <x v="2"/>
    <s v="9 Nov 1998"/>
    <x v="2030"/>
    <x v="1"/>
    <s v="tier - 3"/>
    <x v="1"/>
    <x v="45"/>
  </r>
  <r>
    <s v="Id2038"/>
    <s v="Stephanie"/>
    <x v="1224"/>
    <x v="251"/>
    <s v="No"/>
    <x v="1"/>
    <x v="0"/>
    <x v="3"/>
    <x v="1"/>
    <x v="1"/>
    <x v="2"/>
    <s v="30 Oct 2000"/>
    <x v="2031"/>
    <x v="1"/>
    <s v="tier - 3"/>
    <x v="3"/>
    <x v="23"/>
  </r>
  <r>
    <s v="Id2039"/>
    <s v="Sean P."/>
    <x v="1225"/>
    <x v="3"/>
    <s v="No"/>
    <x v="0"/>
    <x v="1"/>
    <x v="3"/>
    <x v="1"/>
    <x v="1"/>
    <x v="1"/>
    <s v="21 Sep 2003"/>
    <x v="2032"/>
    <x v="1"/>
    <s v="tier - 1"/>
    <x v="1"/>
    <x v="40"/>
  </r>
  <r>
    <s v="Id2040"/>
    <s v="Emily G"/>
    <x v="1226"/>
    <x v="196"/>
    <s v="No"/>
    <x v="1"/>
    <x v="0"/>
    <x v="3"/>
    <x v="1"/>
    <x v="0"/>
    <x v="2"/>
    <s v="5 Aug 2004"/>
    <x v="2033"/>
    <x v="1"/>
    <s v="tier - 3"/>
    <x v="0"/>
    <x v="42"/>
  </r>
  <r>
    <s v="Id2041"/>
    <s v="Malcolm"/>
    <x v="352"/>
    <x v="21"/>
    <s v="No"/>
    <x v="0"/>
    <x v="0"/>
    <x v="0"/>
    <x v="1"/>
    <x v="1"/>
    <x v="1"/>
    <s v="7 Dec 1999"/>
    <x v="2034"/>
    <x v="1"/>
    <s v="tier - 3"/>
    <x v="1"/>
    <x v="36"/>
  </r>
  <r>
    <s v="Id2042"/>
    <s v="Danilo"/>
    <x v="1227"/>
    <x v="85"/>
    <s v="No"/>
    <x v="0"/>
    <x v="0"/>
    <x v="0"/>
    <x v="1"/>
    <x v="2"/>
    <x v="1"/>
    <s v="16 Aug 1999"/>
    <x v="2035"/>
    <x v="1"/>
    <s v="tier - 1"/>
    <x v="1"/>
    <x v="36"/>
  </r>
  <r>
    <s v="Id2043"/>
    <s v="Mikko"/>
    <x v="1121"/>
    <x v="268"/>
    <s v="No"/>
    <x v="1"/>
    <x v="0"/>
    <x v="3"/>
    <x v="1"/>
    <x v="0"/>
    <x v="1"/>
    <s v="12 Nov 2004"/>
    <x v="2036"/>
    <x v="1"/>
    <s v="tier - 1"/>
    <x v="14"/>
    <x v="42"/>
  </r>
  <r>
    <s v="Id2044"/>
    <s v="Paula C."/>
    <x v="1228"/>
    <x v="60"/>
    <s v="yes"/>
    <x v="0"/>
    <x v="1"/>
    <x v="3"/>
    <x v="1"/>
    <x v="1"/>
    <x v="1"/>
    <s v="3 Aug 1997"/>
    <x v="2037"/>
    <x v="1"/>
    <s v="tier - 1"/>
    <x v="1"/>
    <x v="32"/>
  </r>
  <r>
    <s v="Id2045"/>
    <s v="Kirsten N."/>
    <x v="964"/>
    <x v="24"/>
    <s v="No"/>
    <x v="1"/>
    <x v="0"/>
    <x v="3"/>
    <x v="1"/>
    <x v="0"/>
    <x v="2"/>
    <s v="27 Oct 2000"/>
    <x v="2038"/>
    <x v="1"/>
    <s v="tier - 1"/>
    <x v="2"/>
    <x v="23"/>
  </r>
  <r>
    <s v="Id2046"/>
    <s v="Christy"/>
    <x v="217"/>
    <x v="209"/>
    <s v="yes"/>
    <x v="1"/>
    <x v="0"/>
    <x v="3"/>
    <x v="1"/>
    <x v="0"/>
    <x v="2"/>
    <s v="23 Oct 2000"/>
    <x v="2039"/>
    <x v="1"/>
    <s v="tier - 3"/>
    <x v="2"/>
    <x v="23"/>
  </r>
  <r>
    <s v="Id2047"/>
    <s v="Jennifer"/>
    <x v="567"/>
    <x v="180"/>
    <s v="No"/>
    <x v="1"/>
    <x v="0"/>
    <x v="3"/>
    <x v="1"/>
    <x v="1"/>
    <x v="2"/>
    <s v="20 Dec 2000"/>
    <x v="2040"/>
    <x v="1"/>
    <s v="tier - 3"/>
    <x v="2"/>
    <x v="23"/>
  </r>
  <r>
    <s v="Id2048"/>
    <s v="Jingjing"/>
    <x v="1229"/>
    <x v="147"/>
    <s v="No"/>
    <x v="0"/>
    <x v="1"/>
    <x v="3"/>
    <x v="1"/>
    <x v="0"/>
    <x v="1"/>
    <s v="13 Dec 2003"/>
    <x v="2041"/>
    <x v="1"/>
    <s v="tier - 3"/>
    <x v="1"/>
    <x v="40"/>
  </r>
  <r>
    <s v="Id2049"/>
    <s v="Morgan"/>
    <x v="375"/>
    <x v="562"/>
    <s v="yes"/>
    <x v="0"/>
    <x v="1"/>
    <x v="3"/>
    <x v="1"/>
    <x v="0"/>
    <x v="1"/>
    <s v="4 Oct 1997"/>
    <x v="2042"/>
    <x v="2"/>
    <s v="tier - 3"/>
    <x v="4"/>
    <x v="32"/>
  </r>
  <r>
    <s v="Id2050"/>
    <s v="Patrick J."/>
    <x v="1230"/>
    <x v="24"/>
    <s v="yes"/>
    <x v="0"/>
    <x v="0"/>
    <x v="3"/>
    <x v="1"/>
    <x v="2"/>
    <x v="2"/>
    <s v="29 Aug 1988"/>
    <x v="2043"/>
    <x v="1"/>
    <s v="tier - 2"/>
    <x v="0"/>
    <x v="25"/>
  </r>
  <r>
    <s v="Id2051"/>
    <s v="Frankline"/>
    <x v="577"/>
    <x v="347"/>
    <s v="yes"/>
    <x v="0"/>
    <x v="1"/>
    <x v="3"/>
    <x v="1"/>
    <x v="1"/>
    <x v="2"/>
    <s v="30 Oct 1997"/>
    <x v="2044"/>
    <x v="0"/>
    <s v="tier - 3"/>
    <x v="7"/>
    <x v="32"/>
  </r>
  <r>
    <s v="Id2052"/>
    <s v="Laura T."/>
    <x v="80"/>
    <x v="577"/>
    <s v="No"/>
    <x v="0"/>
    <x v="1"/>
    <x v="3"/>
    <x v="1"/>
    <x v="0"/>
    <x v="2"/>
    <s v="19 Aug 2003"/>
    <x v="2045"/>
    <x v="1"/>
    <s v="tier - 2"/>
    <x v="1"/>
    <x v="40"/>
  </r>
  <r>
    <s v="Id2053"/>
    <s v="Natalia"/>
    <x v="854"/>
    <x v="83"/>
    <s v="No"/>
    <x v="0"/>
    <x v="1"/>
    <x v="3"/>
    <x v="1"/>
    <x v="1"/>
    <x v="2"/>
    <s v="30 Dec 2003"/>
    <x v="2046"/>
    <x v="1"/>
    <s v="tier - 3"/>
    <x v="1"/>
    <x v="40"/>
  </r>
  <r>
    <s v="Id2054"/>
    <s v="Jennifer L."/>
    <x v="403"/>
    <x v="133"/>
    <s v="No"/>
    <x v="0"/>
    <x v="1"/>
    <x v="3"/>
    <x v="1"/>
    <x v="1"/>
    <x v="2"/>
    <s v="26 Nov 2003"/>
    <x v="2047"/>
    <x v="1"/>
    <s v="tier - 2"/>
    <x v="1"/>
    <x v="40"/>
  </r>
  <r>
    <s v="Id2055"/>
    <s v="Brooke"/>
    <x v="1018"/>
    <x v="180"/>
    <s v="No"/>
    <x v="0"/>
    <x v="1"/>
    <x v="3"/>
    <x v="1"/>
    <x v="1"/>
    <x v="2"/>
    <s v="12 Jul 2003"/>
    <x v="2048"/>
    <x v="1"/>
    <s v="tier - 2"/>
    <x v="1"/>
    <x v="40"/>
  </r>
  <r>
    <s v="Id2056"/>
    <s v="Jeremy M"/>
    <x v="210"/>
    <x v="90"/>
    <s v="yes"/>
    <x v="0"/>
    <x v="0"/>
    <x v="0"/>
    <x v="1"/>
    <x v="0"/>
    <x v="2"/>
    <s v="5 Jun 1996"/>
    <x v="2049"/>
    <x v="1"/>
    <s v="tier - 1"/>
    <x v="1"/>
    <x v="41"/>
  </r>
  <r>
    <s v="Id2057"/>
    <s v="Megan L."/>
    <x v="389"/>
    <x v="203"/>
    <s v="No"/>
    <x v="0"/>
    <x v="0"/>
    <x v="0"/>
    <x v="1"/>
    <x v="1"/>
    <x v="2"/>
    <s v="4 Jun 1999"/>
    <x v="2050"/>
    <x v="1"/>
    <s v="tier - 2"/>
    <x v="1"/>
    <x v="45"/>
  </r>
  <r>
    <s v="Id2058"/>
    <s v="Bryan"/>
    <x v="9"/>
    <x v="635"/>
    <s v="No"/>
    <x v="0"/>
    <x v="0"/>
    <x v="0"/>
    <x v="1"/>
    <x v="0"/>
    <x v="1"/>
    <s v="16 Oct 1994"/>
    <x v="2051"/>
    <x v="2"/>
    <s v="tier - 2"/>
    <x v="0"/>
    <x v="6"/>
  </r>
  <r>
    <s v="Id2059"/>
    <s v="Marny"/>
    <x v="1231"/>
    <x v="90"/>
    <s v="No"/>
    <x v="0"/>
    <x v="0"/>
    <x v="0"/>
    <x v="1"/>
    <x v="1"/>
    <x v="2"/>
    <s v="2 Sep 1994"/>
    <x v="2052"/>
    <x v="1"/>
    <s v="tier - 2"/>
    <x v="0"/>
    <x v="6"/>
  </r>
  <r>
    <s v="Id2060"/>
    <s v="Marc"/>
    <x v="1232"/>
    <x v="102"/>
    <s v="yes"/>
    <x v="0"/>
    <x v="0"/>
    <x v="0"/>
    <x v="1"/>
    <x v="2"/>
    <x v="2"/>
    <s v="25 Aug 1996"/>
    <x v="2053"/>
    <x v="2"/>
    <s v="tier - 2"/>
    <x v="1"/>
    <x v="46"/>
  </r>
  <r>
    <s v="Id2061"/>
    <s v="Benjamin L"/>
    <x v="32"/>
    <x v="85"/>
    <s v="No"/>
    <x v="1"/>
    <x v="0"/>
    <x v="3"/>
    <x v="1"/>
    <x v="0"/>
    <x v="1"/>
    <s v="2 Dec 2000"/>
    <x v="2054"/>
    <x v="1"/>
    <s v="tier - 1"/>
    <x v="1"/>
    <x v="23"/>
  </r>
  <r>
    <s v="Id2062"/>
    <s v="Rob G"/>
    <x v="237"/>
    <x v="652"/>
    <s v="No"/>
    <x v="1"/>
    <x v="0"/>
    <x v="3"/>
    <x v="1"/>
    <x v="1"/>
    <x v="1"/>
    <s v="11 Jun 2000"/>
    <x v="2055"/>
    <x v="1"/>
    <s v="tier - 2"/>
    <x v="1"/>
    <x v="23"/>
  </r>
  <r>
    <s v="Id2063"/>
    <s v="Stefanie A"/>
    <x v="782"/>
    <x v="376"/>
    <s v="yes"/>
    <x v="0"/>
    <x v="1"/>
    <x v="3"/>
    <x v="1"/>
    <x v="0"/>
    <x v="2"/>
    <s v="13 Aug 1997"/>
    <x v="2056"/>
    <x v="1"/>
    <s v="tier - 1"/>
    <x v="3"/>
    <x v="32"/>
  </r>
  <r>
    <s v="Id2064"/>
    <s v="Stephanie"/>
    <x v="350"/>
    <x v="21"/>
    <s v="yes"/>
    <x v="0"/>
    <x v="0"/>
    <x v="0"/>
    <x v="1"/>
    <x v="1"/>
    <x v="1"/>
    <s v="15 Aug 2001"/>
    <x v="2057"/>
    <x v="1"/>
    <s v="tier - 1"/>
    <x v="3"/>
    <x v="47"/>
  </r>
  <r>
    <s v="Id2065"/>
    <s v="Caroline F."/>
    <x v="905"/>
    <x v="135"/>
    <s v="yes"/>
    <x v="0"/>
    <x v="0"/>
    <x v="0"/>
    <x v="1"/>
    <x v="1"/>
    <x v="2"/>
    <s v="9 Jul 2001"/>
    <x v="2058"/>
    <x v="1"/>
    <s v="tier - 2"/>
    <x v="2"/>
    <x v="47"/>
  </r>
  <r>
    <s v="Id2066"/>
    <s v="Julia J."/>
    <x v="1233"/>
    <x v="146"/>
    <s v="yes"/>
    <x v="0"/>
    <x v="0"/>
    <x v="0"/>
    <x v="1"/>
    <x v="2"/>
    <x v="2"/>
    <s v="24 Oct 2001"/>
    <x v="2059"/>
    <x v="1"/>
    <s v="tier - 3"/>
    <x v="3"/>
    <x v="47"/>
  </r>
  <r>
    <s v="Id2067"/>
    <s v="Jack"/>
    <x v="1234"/>
    <x v="640"/>
    <s v="No"/>
    <x v="0"/>
    <x v="0"/>
    <x v="0"/>
    <x v="1"/>
    <x v="1"/>
    <x v="0"/>
    <s v="1 Jul 2002"/>
    <x v="2060"/>
    <x v="1"/>
    <s v="tier - 2"/>
    <x v="14"/>
    <x v="44"/>
  </r>
  <r>
    <s v="Id2068"/>
    <s v="Bernat"/>
    <x v="201"/>
    <x v="657"/>
    <s v="No"/>
    <x v="0"/>
    <x v="0"/>
    <x v="0"/>
    <x v="1"/>
    <x v="0"/>
    <x v="0"/>
    <s v="30 Oct 2002"/>
    <x v="2061"/>
    <x v="1"/>
    <s v="tier - 3"/>
    <x v="0"/>
    <x v="44"/>
  </r>
  <r>
    <s v="Id2069"/>
    <s v="Hicham"/>
    <x v="1235"/>
    <x v="174"/>
    <s v="No"/>
    <x v="0"/>
    <x v="0"/>
    <x v="0"/>
    <x v="1"/>
    <x v="2"/>
    <x v="2"/>
    <s v="3 Nov 1991"/>
    <x v="2062"/>
    <x v="1"/>
    <s v="tier - 1"/>
    <x v="0"/>
    <x v="3"/>
  </r>
  <r>
    <s v="Id2070"/>
    <s v="Sarah"/>
    <x v="966"/>
    <x v="505"/>
    <s v="No"/>
    <x v="0"/>
    <x v="0"/>
    <x v="0"/>
    <x v="1"/>
    <x v="2"/>
    <x v="2"/>
    <s v="28 Oct 1990"/>
    <x v="2063"/>
    <x v="1"/>
    <s v="tier - 2"/>
    <x v="0"/>
    <x v="43"/>
  </r>
  <r>
    <s v="Id2071"/>
    <s v="Anthony S"/>
    <x v="144"/>
    <x v="82"/>
    <s v="yes"/>
    <x v="0"/>
    <x v="1"/>
    <x v="3"/>
    <x v="1"/>
    <x v="0"/>
    <x v="2"/>
    <s v="3 Jul 1997"/>
    <x v="2064"/>
    <x v="2"/>
    <s v="tier - 3"/>
    <x v="1"/>
    <x v="32"/>
  </r>
  <r>
    <s v="Id2072"/>
    <s v="Elisabetta"/>
    <x v="429"/>
    <x v="331"/>
    <s v="yes"/>
    <x v="1"/>
    <x v="0"/>
    <x v="1"/>
    <x v="1"/>
    <x v="1"/>
    <x v="1"/>
    <s v="10 Aug 2000"/>
    <x v="2065"/>
    <x v="1"/>
    <s v="tier - 3"/>
    <x v="1"/>
    <x v="23"/>
  </r>
  <r>
    <s v="Id2073"/>
    <s v="Trevor N."/>
    <x v="589"/>
    <x v="176"/>
    <s v="yes"/>
    <x v="0"/>
    <x v="1"/>
    <x v="3"/>
    <x v="1"/>
    <x v="1"/>
    <x v="2"/>
    <s v="17 Nov 1997"/>
    <x v="2066"/>
    <x v="2"/>
    <s v="tier - 1"/>
    <x v="1"/>
    <x v="32"/>
  </r>
  <r>
    <s v="Id2074"/>
    <s v="Nancy"/>
    <x v="1236"/>
    <x v="562"/>
    <s v="No"/>
    <x v="0"/>
    <x v="0"/>
    <x v="0"/>
    <x v="1"/>
    <x v="2"/>
    <x v="1"/>
    <s v="11 Aug 1991"/>
    <x v="2067"/>
    <x v="1"/>
    <s v="tier - 1"/>
    <x v="0"/>
    <x v="3"/>
  </r>
  <r>
    <s v="Id2075"/>
    <s v="Allison R."/>
    <x v="1237"/>
    <x v="100"/>
    <s v="No"/>
    <x v="1"/>
    <x v="0"/>
    <x v="3"/>
    <x v="1"/>
    <x v="1"/>
    <x v="1"/>
    <s v="21 Sep 2004"/>
    <x v="2068"/>
    <x v="1"/>
    <s v="tier - 2"/>
    <x v="1"/>
    <x v="42"/>
  </r>
  <r>
    <s v="Id2076"/>
    <s v="Robert J."/>
    <x v="534"/>
    <x v="267"/>
    <s v="yes"/>
    <x v="0"/>
    <x v="0"/>
    <x v="3"/>
    <x v="1"/>
    <x v="0"/>
    <x v="2"/>
    <s v="5 Oct 1995"/>
    <x v="2069"/>
    <x v="2"/>
    <s v="tier - 3"/>
    <x v="0"/>
    <x v="41"/>
  </r>
  <r>
    <s v="Id2077"/>
    <s v="Nicholas"/>
    <x v="235"/>
    <x v="515"/>
    <s v="yes"/>
    <x v="0"/>
    <x v="0"/>
    <x v="3"/>
    <x v="1"/>
    <x v="0"/>
    <x v="2"/>
    <s v="21 Jul 1995"/>
    <x v="2070"/>
    <x v="2"/>
    <s v="tier - 3"/>
    <x v="0"/>
    <x v="41"/>
  </r>
  <r>
    <s v="Id2078"/>
    <s v="Kevin L"/>
    <x v="662"/>
    <x v="169"/>
    <s v="yes"/>
    <x v="0"/>
    <x v="0"/>
    <x v="3"/>
    <x v="1"/>
    <x v="0"/>
    <x v="1"/>
    <s v="5 Oct 1995"/>
    <x v="2071"/>
    <x v="2"/>
    <s v="tier - 1"/>
    <x v="3"/>
    <x v="41"/>
  </r>
  <r>
    <s v="Id2079"/>
    <s v="Bryan"/>
    <x v="1238"/>
    <x v="563"/>
    <s v="yes"/>
    <x v="0"/>
    <x v="0"/>
    <x v="3"/>
    <x v="1"/>
    <x v="1"/>
    <x v="1"/>
    <s v="9 Nov 1995"/>
    <x v="2072"/>
    <x v="2"/>
    <s v="tier - 2"/>
    <x v="0"/>
    <x v="41"/>
  </r>
  <r>
    <s v="Id2080"/>
    <s v="Janae N."/>
    <x v="1188"/>
    <x v="358"/>
    <s v="No"/>
    <x v="0"/>
    <x v="0"/>
    <x v="3"/>
    <x v="1"/>
    <x v="0"/>
    <x v="2"/>
    <s v="9 Jun 1998"/>
    <x v="2073"/>
    <x v="1"/>
    <s v="tier - 2"/>
    <x v="0"/>
    <x v="45"/>
  </r>
  <r>
    <s v="Id2081"/>
    <s v="Audrey"/>
    <x v="1210"/>
    <x v="188"/>
    <s v="No"/>
    <x v="0"/>
    <x v="0"/>
    <x v="3"/>
    <x v="1"/>
    <x v="0"/>
    <x v="2"/>
    <s v="22 Jul 1998"/>
    <x v="2074"/>
    <x v="1"/>
    <s v="tier - 3"/>
    <x v="0"/>
    <x v="45"/>
  </r>
  <r>
    <s v="Id2082"/>
    <s v="Laura"/>
    <x v="586"/>
    <x v="658"/>
    <s v="No"/>
    <x v="0"/>
    <x v="0"/>
    <x v="3"/>
    <x v="1"/>
    <x v="1"/>
    <x v="1"/>
    <s v="9 Aug 1998"/>
    <x v="2075"/>
    <x v="1"/>
    <s v="tier - 3"/>
    <x v="0"/>
    <x v="45"/>
  </r>
  <r>
    <s v="Id2083"/>
    <s v="Nicole F"/>
    <x v="375"/>
    <x v="659"/>
    <s v="No"/>
    <x v="0"/>
    <x v="0"/>
    <x v="0"/>
    <x v="1"/>
    <x v="0"/>
    <x v="0"/>
    <s v="27 Jul 2002"/>
    <x v="2076"/>
    <x v="1"/>
    <s v="tier - 2"/>
    <x v="2"/>
    <x v="44"/>
  </r>
  <r>
    <s v="Id2084"/>
    <s v="Krista L"/>
    <x v="450"/>
    <x v="60"/>
    <s v="No"/>
    <x v="0"/>
    <x v="0"/>
    <x v="3"/>
    <x v="1"/>
    <x v="1"/>
    <x v="1"/>
    <s v="8 Nov 1998"/>
    <x v="2077"/>
    <x v="1"/>
    <s v="tier - 1"/>
    <x v="3"/>
    <x v="45"/>
  </r>
  <r>
    <s v="Id2085"/>
    <s v="Denise"/>
    <x v="570"/>
    <x v="163"/>
    <s v="No"/>
    <x v="0"/>
    <x v="0"/>
    <x v="0"/>
    <x v="1"/>
    <x v="1"/>
    <x v="0"/>
    <s v="6 Jul 2002"/>
    <x v="2078"/>
    <x v="1"/>
    <s v="tier - 1"/>
    <x v="2"/>
    <x v="44"/>
  </r>
  <r>
    <s v="Id2086"/>
    <s v="Ariel"/>
    <x v="1239"/>
    <x v="330"/>
    <s v="No"/>
    <x v="0"/>
    <x v="0"/>
    <x v="0"/>
    <x v="1"/>
    <x v="0"/>
    <x v="1"/>
    <s v="11 Nov 1999"/>
    <x v="2079"/>
    <x v="1"/>
    <s v="tier - 2"/>
    <x v="0"/>
    <x v="36"/>
  </r>
  <r>
    <s v="Id2087"/>
    <s v="Jeremy"/>
    <x v="40"/>
    <x v="141"/>
    <s v="No"/>
    <x v="0"/>
    <x v="0"/>
    <x v="0"/>
    <x v="1"/>
    <x v="0"/>
    <x v="2"/>
    <s v="12 Nov 1999"/>
    <x v="2080"/>
    <x v="1"/>
    <s v="tier - 2"/>
    <x v="3"/>
    <x v="36"/>
  </r>
  <r>
    <s v="Id2088"/>
    <s v="Rosalie"/>
    <x v="437"/>
    <x v="335"/>
    <s v="yes"/>
    <x v="0"/>
    <x v="0"/>
    <x v="0"/>
    <x v="1"/>
    <x v="0"/>
    <x v="2"/>
    <s v="29 Jun 2001"/>
    <x v="2081"/>
    <x v="1"/>
    <s v="tier - 3"/>
    <x v="1"/>
    <x v="47"/>
  </r>
  <r>
    <s v="Id2089"/>
    <s v="Jay"/>
    <x v="1018"/>
    <x v="164"/>
    <s v="No"/>
    <x v="0"/>
    <x v="0"/>
    <x v="0"/>
    <x v="1"/>
    <x v="1"/>
    <x v="2"/>
    <s v="13 Aug 1999"/>
    <x v="2082"/>
    <x v="1"/>
    <s v="tier - 1"/>
    <x v="9"/>
    <x v="36"/>
  </r>
  <r>
    <s v="Id2090"/>
    <s v="Vitaliy"/>
    <x v="374"/>
    <x v="46"/>
    <s v="No"/>
    <x v="0"/>
    <x v="0"/>
    <x v="0"/>
    <x v="1"/>
    <x v="1"/>
    <x v="2"/>
    <s v="14 Dec 1999"/>
    <x v="2083"/>
    <x v="1"/>
    <s v="tier - 1"/>
    <x v="7"/>
    <x v="36"/>
  </r>
  <r>
    <s v="Id2091"/>
    <s v="Benjamin W."/>
    <x v="1240"/>
    <x v="635"/>
    <s v="yes"/>
    <x v="0"/>
    <x v="0"/>
    <x v="3"/>
    <x v="1"/>
    <x v="2"/>
    <x v="1"/>
    <s v="10 Dec 1988"/>
    <x v="2084"/>
    <x v="1"/>
    <s v="tier - 2"/>
    <x v="0"/>
    <x v="25"/>
  </r>
  <r>
    <s v="Id2092"/>
    <s v="Jesse"/>
    <x v="443"/>
    <x v="485"/>
    <s v="No"/>
    <x v="0"/>
    <x v="0"/>
    <x v="0"/>
    <x v="1"/>
    <x v="0"/>
    <x v="0"/>
    <s v="25 Nov 2002"/>
    <x v="2085"/>
    <x v="1"/>
    <s v="tier - 1"/>
    <x v="1"/>
    <x v="44"/>
  </r>
  <r>
    <s v="Id2093"/>
    <s v="Mark"/>
    <x v="351"/>
    <x v="563"/>
    <s v="No"/>
    <x v="0"/>
    <x v="0"/>
    <x v="3"/>
    <x v="1"/>
    <x v="1"/>
    <x v="1"/>
    <s v="21 Oct 1998"/>
    <x v="2086"/>
    <x v="2"/>
    <s v="tier - 3"/>
    <x v="1"/>
    <x v="45"/>
  </r>
  <r>
    <s v="Id2094"/>
    <s v="Lauren"/>
    <x v="1241"/>
    <x v="412"/>
    <s v="No"/>
    <x v="0"/>
    <x v="1"/>
    <x v="3"/>
    <x v="1"/>
    <x v="1"/>
    <x v="1"/>
    <s v="13 Nov 2003"/>
    <x v="2087"/>
    <x v="1"/>
    <s v="tier - 3"/>
    <x v="3"/>
    <x v="40"/>
  </r>
  <r>
    <s v="Id2095"/>
    <s v="Massimiliano"/>
    <x v="768"/>
    <x v="202"/>
    <s v="yes"/>
    <x v="0"/>
    <x v="0"/>
    <x v="0"/>
    <x v="1"/>
    <x v="0"/>
    <x v="2"/>
    <s v="10 Dec 1996"/>
    <x v="2088"/>
    <x v="1"/>
    <s v="tier - 1"/>
    <x v="0"/>
    <x v="46"/>
  </r>
  <r>
    <s v="Id2096"/>
    <s v="Josh"/>
    <x v="993"/>
    <x v="65"/>
    <s v="No"/>
    <x v="1"/>
    <x v="0"/>
    <x v="3"/>
    <x v="1"/>
    <x v="1"/>
    <x v="1"/>
    <s v="11 Sep 2004"/>
    <x v="2089"/>
    <x v="1"/>
    <s v="tier - 3"/>
    <x v="0"/>
    <x v="42"/>
  </r>
  <r>
    <s v="Id2097"/>
    <s v="Kiyokatsu"/>
    <x v="1211"/>
    <x v="189"/>
    <s v="yes"/>
    <x v="0"/>
    <x v="0"/>
    <x v="0"/>
    <x v="1"/>
    <x v="1"/>
    <x v="2"/>
    <s v="8 Nov 1996"/>
    <x v="2090"/>
    <x v="0"/>
    <s v="tier - 2"/>
    <x v="3"/>
    <x v="46"/>
  </r>
  <r>
    <s v="Id2098"/>
    <s v="Amanda L"/>
    <x v="1242"/>
    <x v="192"/>
    <s v="No"/>
    <x v="0"/>
    <x v="0"/>
    <x v="0"/>
    <x v="1"/>
    <x v="2"/>
    <x v="2"/>
    <s v="9 Oct 1989"/>
    <x v="2091"/>
    <x v="1"/>
    <s v="tier - 1"/>
    <x v="0"/>
    <x v="4"/>
  </r>
  <r>
    <s v="Id2099"/>
    <s v="Matthew"/>
    <x v="1232"/>
    <x v="226"/>
    <s v="No"/>
    <x v="0"/>
    <x v="0"/>
    <x v="0"/>
    <x v="1"/>
    <x v="2"/>
    <x v="2"/>
    <s v="8 Jun 1991"/>
    <x v="2092"/>
    <x v="1"/>
    <s v="tier - 1"/>
    <x v="0"/>
    <x v="43"/>
  </r>
  <r>
    <s v="Id2100"/>
    <s v="Julia M"/>
    <x v="141"/>
    <x v="53"/>
    <s v="No"/>
    <x v="0"/>
    <x v="0"/>
    <x v="0"/>
    <x v="1"/>
    <x v="0"/>
    <x v="0"/>
    <s v="17 Nov 2002"/>
    <x v="2093"/>
    <x v="1"/>
    <s v="tier - 1"/>
    <x v="1"/>
    <x v="44"/>
  </r>
  <r>
    <s v="Id2101"/>
    <s v="Rhea"/>
    <x v="331"/>
    <x v="580"/>
    <s v="No"/>
    <x v="0"/>
    <x v="0"/>
    <x v="0"/>
    <x v="1"/>
    <x v="1"/>
    <x v="0"/>
    <s v="2 Jul 2002"/>
    <x v="2094"/>
    <x v="1"/>
    <s v="tier - 1"/>
    <x v="1"/>
    <x v="44"/>
  </r>
  <r>
    <s v="Id2102"/>
    <s v="Justin"/>
    <x v="170"/>
    <x v="226"/>
    <s v="yes"/>
    <x v="1"/>
    <x v="0"/>
    <x v="1"/>
    <x v="1"/>
    <x v="0"/>
    <x v="2"/>
    <s v="19 Dec 2000"/>
    <x v="2095"/>
    <x v="1"/>
    <s v="tier - 3"/>
    <x v="4"/>
    <x v="23"/>
  </r>
  <r>
    <s v="Id2103"/>
    <s v="Shamus M."/>
    <x v="467"/>
    <x v="34"/>
    <s v="yes"/>
    <x v="1"/>
    <x v="0"/>
    <x v="1"/>
    <x v="1"/>
    <x v="1"/>
    <x v="1"/>
    <s v="9 Jun 2000"/>
    <x v="2096"/>
    <x v="1"/>
    <s v="tier - 2"/>
    <x v="11"/>
    <x v="23"/>
  </r>
  <r>
    <s v="Id2104"/>
    <s v="Mike"/>
    <x v="417"/>
    <x v="78"/>
    <s v="No"/>
    <x v="0"/>
    <x v="1"/>
    <x v="3"/>
    <x v="1"/>
    <x v="1"/>
    <x v="2"/>
    <s v="27 Dec 2003"/>
    <x v="2097"/>
    <x v="1"/>
    <s v="tier - 3"/>
    <x v="1"/>
    <x v="40"/>
  </r>
  <r>
    <s v="Id2105"/>
    <s v="Mary Beth"/>
    <x v="866"/>
    <x v="135"/>
    <s v="No"/>
    <x v="1"/>
    <x v="0"/>
    <x v="3"/>
    <x v="1"/>
    <x v="0"/>
    <x v="2"/>
    <s v="19 Dec 2004"/>
    <x v="2098"/>
    <x v="1"/>
    <s v="tier - 1"/>
    <x v="0"/>
    <x v="42"/>
  </r>
  <r>
    <s v="Id2106"/>
    <s v="Erin"/>
    <x v="412"/>
    <x v="184"/>
    <s v="No"/>
    <x v="1"/>
    <x v="0"/>
    <x v="3"/>
    <x v="1"/>
    <x v="0"/>
    <x v="1"/>
    <s v="8 Sep 2004"/>
    <x v="2099"/>
    <x v="1"/>
    <s v="tier - 1"/>
    <x v="2"/>
    <x v="42"/>
  </r>
  <r>
    <s v="Id2107"/>
    <s v="  Hallie"/>
    <x v="1212"/>
    <x v="497"/>
    <s v="No"/>
    <x v="1"/>
    <x v="0"/>
    <x v="3"/>
    <x v="1"/>
    <x v="0"/>
    <x v="2"/>
    <s v="13 Jun 2004"/>
    <x v="2100"/>
    <x v="1"/>
    <s v="tier - 1"/>
    <x v="2"/>
    <x v="42"/>
  </r>
  <r>
    <s v="Id2108"/>
    <s v="Paige P"/>
    <x v="1243"/>
    <x v="105"/>
    <s v="No"/>
    <x v="0"/>
    <x v="0"/>
    <x v="0"/>
    <x v="1"/>
    <x v="1"/>
    <x v="1"/>
    <s v="1 Nov 1994"/>
    <x v="2101"/>
    <x v="1"/>
    <s v="tier - 2"/>
    <x v="0"/>
    <x v="6"/>
  </r>
  <r>
    <s v="Id2109"/>
    <s v="Ji"/>
    <x v="144"/>
    <x v="200"/>
    <s v="No"/>
    <x v="1"/>
    <x v="0"/>
    <x v="3"/>
    <x v="1"/>
    <x v="0"/>
    <x v="1"/>
    <s v="2 Jul 2004"/>
    <x v="2102"/>
    <x v="1"/>
    <s v="tier - 2"/>
    <x v="2"/>
    <x v="42"/>
  </r>
  <r>
    <s v="Id2110"/>
    <s v="Carissa A"/>
    <x v="893"/>
    <x v="192"/>
    <s v="No"/>
    <x v="1"/>
    <x v="0"/>
    <x v="3"/>
    <x v="1"/>
    <x v="0"/>
    <x v="2"/>
    <s v="2 Aug 2004"/>
    <x v="2103"/>
    <x v="1"/>
    <s v="tier - 2"/>
    <x v="2"/>
    <x v="42"/>
  </r>
  <r>
    <s v="Id2111"/>
    <s v="Mona"/>
    <x v="141"/>
    <x v="264"/>
    <s v="No"/>
    <x v="1"/>
    <x v="0"/>
    <x v="3"/>
    <x v="1"/>
    <x v="0"/>
    <x v="2"/>
    <s v="30 Nov 2004"/>
    <x v="2104"/>
    <x v="1"/>
    <s v="tier - 3"/>
    <x v="2"/>
    <x v="42"/>
  </r>
  <r>
    <s v="Id2112"/>
    <s v="Kristin R."/>
    <x v="703"/>
    <x v="31"/>
    <s v="No"/>
    <x v="1"/>
    <x v="0"/>
    <x v="3"/>
    <x v="1"/>
    <x v="0"/>
    <x v="2"/>
    <s v="23 Oct 2004"/>
    <x v="2105"/>
    <x v="1"/>
    <s v="tier - 2"/>
    <x v="2"/>
    <x v="42"/>
  </r>
  <r>
    <s v="Id2113"/>
    <s v="Beth"/>
    <x v="402"/>
    <x v="24"/>
    <s v="No"/>
    <x v="1"/>
    <x v="0"/>
    <x v="3"/>
    <x v="1"/>
    <x v="0"/>
    <x v="2"/>
    <s v="9 Aug 2004"/>
    <x v="2106"/>
    <x v="1"/>
    <s v="tier - 2"/>
    <x v="2"/>
    <x v="42"/>
  </r>
  <r>
    <s v="Id2114"/>
    <s v="Allison"/>
    <x v="1244"/>
    <x v="270"/>
    <s v="No"/>
    <x v="1"/>
    <x v="0"/>
    <x v="3"/>
    <x v="1"/>
    <x v="1"/>
    <x v="2"/>
    <s v="6 Jul 2004"/>
    <x v="2107"/>
    <x v="1"/>
    <s v="tier - 3"/>
    <x v="0"/>
    <x v="42"/>
  </r>
  <r>
    <s v="Id2115"/>
    <s v="Ashley E"/>
    <x v="360"/>
    <x v="139"/>
    <s v="No"/>
    <x v="1"/>
    <x v="0"/>
    <x v="3"/>
    <x v="1"/>
    <x v="1"/>
    <x v="2"/>
    <s v="7 Sep 2004"/>
    <x v="2108"/>
    <x v="1"/>
    <s v="tier - 2"/>
    <x v="2"/>
    <x v="42"/>
  </r>
  <r>
    <s v="Id2116"/>
    <s v="Hilary K."/>
    <x v="984"/>
    <x v="324"/>
    <s v="No"/>
    <x v="1"/>
    <x v="0"/>
    <x v="3"/>
    <x v="1"/>
    <x v="1"/>
    <x v="2"/>
    <s v="12 Sep 2004"/>
    <x v="2109"/>
    <x v="1"/>
    <s v="tier - 1"/>
    <x v="8"/>
    <x v="42"/>
  </r>
  <r>
    <s v="Id2117"/>
    <s v="Dominique"/>
    <x v="369"/>
    <x v="111"/>
    <s v="No"/>
    <x v="1"/>
    <x v="0"/>
    <x v="3"/>
    <x v="1"/>
    <x v="1"/>
    <x v="2"/>
    <s v="4 Dec 2004"/>
    <x v="2110"/>
    <x v="1"/>
    <s v="tier - 3"/>
    <x v="2"/>
    <x v="42"/>
  </r>
  <r>
    <s v="Id2118"/>
    <s v="Carlos I"/>
    <x v="1245"/>
    <x v="31"/>
    <s v="No"/>
    <x v="0"/>
    <x v="0"/>
    <x v="0"/>
    <x v="1"/>
    <x v="2"/>
    <x v="2"/>
    <s v="17 Dec 1991"/>
    <x v="2111"/>
    <x v="1"/>
    <s v="tier - 2"/>
    <x v="1"/>
    <x v="3"/>
  </r>
  <r>
    <s v="Id2119"/>
    <s v="Matthew"/>
    <x v="1246"/>
    <x v="251"/>
    <s v="No"/>
    <x v="0"/>
    <x v="0"/>
    <x v="0"/>
    <x v="1"/>
    <x v="1"/>
    <x v="2"/>
    <s v="24 Sep 1994"/>
    <x v="2112"/>
    <x v="1"/>
    <s v="tier - 2"/>
    <x v="0"/>
    <x v="6"/>
  </r>
  <r>
    <s v="Id2120"/>
    <s v="Kara"/>
    <x v="889"/>
    <x v="497"/>
    <s v="No"/>
    <x v="1"/>
    <x v="0"/>
    <x v="3"/>
    <x v="1"/>
    <x v="0"/>
    <x v="2"/>
    <s v="8 Aug 2000"/>
    <x v="2113"/>
    <x v="1"/>
    <s v="tier - 2"/>
    <x v="3"/>
    <x v="23"/>
  </r>
  <r>
    <s v="Id2121"/>
    <s v="Sarah S"/>
    <x v="1247"/>
    <x v="450"/>
    <s v="No"/>
    <x v="1"/>
    <x v="0"/>
    <x v="3"/>
    <x v="1"/>
    <x v="1"/>
    <x v="2"/>
    <s v="6 Dec 2000"/>
    <x v="2114"/>
    <x v="1"/>
    <s v="tier - 2"/>
    <x v="0"/>
    <x v="23"/>
  </r>
  <r>
    <s v="Id2122"/>
    <s v="Shauna R."/>
    <x v="909"/>
    <x v="58"/>
    <s v="No"/>
    <x v="1"/>
    <x v="0"/>
    <x v="3"/>
    <x v="1"/>
    <x v="1"/>
    <x v="1"/>
    <s v="10 Nov 2000"/>
    <x v="2115"/>
    <x v="1"/>
    <s v="tier - 3"/>
    <x v="0"/>
    <x v="23"/>
  </r>
  <r>
    <s v="Id2123"/>
    <s v="  Lindsay J."/>
    <x v="346"/>
    <x v="150"/>
    <s v="No"/>
    <x v="1"/>
    <x v="0"/>
    <x v="3"/>
    <x v="1"/>
    <x v="1"/>
    <x v="2"/>
    <s v="28 Oct 2000"/>
    <x v="2116"/>
    <x v="1"/>
    <s v="tier - 2"/>
    <x v="3"/>
    <x v="23"/>
  </r>
  <r>
    <s v="Id2124"/>
    <s v="Danya A."/>
    <x v="925"/>
    <x v="148"/>
    <s v="yes"/>
    <x v="1"/>
    <x v="0"/>
    <x v="3"/>
    <x v="1"/>
    <x v="1"/>
    <x v="1"/>
    <s v="17 Dec 2000"/>
    <x v="2117"/>
    <x v="1"/>
    <s v="tier - 3"/>
    <x v="3"/>
    <x v="23"/>
  </r>
  <r>
    <s v="Id2125"/>
    <s v="Lorraine"/>
    <x v="1248"/>
    <x v="87"/>
    <s v="No"/>
    <x v="1"/>
    <x v="0"/>
    <x v="3"/>
    <x v="1"/>
    <x v="0"/>
    <x v="1"/>
    <s v="1 Oct 2004"/>
    <x v="2118"/>
    <x v="1"/>
    <s v="tier - 1"/>
    <x v="3"/>
    <x v="42"/>
  </r>
  <r>
    <s v="Id2126"/>
    <s v="Jennifer L."/>
    <x v="661"/>
    <x v="176"/>
    <s v="No"/>
    <x v="0"/>
    <x v="1"/>
    <x v="3"/>
    <x v="1"/>
    <x v="0"/>
    <x v="2"/>
    <s v="30 Aug 2003"/>
    <x v="2119"/>
    <x v="1"/>
    <s v="tier - 1"/>
    <x v="1"/>
    <x v="40"/>
  </r>
  <r>
    <s v="Id2127"/>
    <s v="Jesus Sr."/>
    <x v="664"/>
    <x v="652"/>
    <s v="yes"/>
    <x v="0"/>
    <x v="1"/>
    <x v="3"/>
    <x v="1"/>
    <x v="1"/>
    <x v="1"/>
    <s v="15 Sep 1997"/>
    <x v="2120"/>
    <x v="2"/>
    <s v="tier - 1"/>
    <x v="0"/>
    <x v="32"/>
  </r>
  <r>
    <s v="Id2128"/>
    <s v="Kristen"/>
    <x v="879"/>
    <x v="252"/>
    <s v="No"/>
    <x v="0"/>
    <x v="1"/>
    <x v="3"/>
    <x v="1"/>
    <x v="0"/>
    <x v="2"/>
    <s v="12 Sep 2003"/>
    <x v="2121"/>
    <x v="1"/>
    <s v="tier - 2"/>
    <x v="1"/>
    <x v="40"/>
  </r>
  <r>
    <s v="Id2129"/>
    <s v="Catherine C."/>
    <x v="1249"/>
    <x v="324"/>
    <s v="No"/>
    <x v="0"/>
    <x v="1"/>
    <x v="3"/>
    <x v="1"/>
    <x v="0"/>
    <x v="2"/>
    <s v="28 Sep 2003"/>
    <x v="2122"/>
    <x v="1"/>
    <s v="tier - 3"/>
    <x v="1"/>
    <x v="40"/>
  </r>
  <r>
    <s v="Id2130"/>
    <s v="Paula"/>
    <x v="355"/>
    <x v="46"/>
    <s v="No"/>
    <x v="0"/>
    <x v="1"/>
    <x v="3"/>
    <x v="1"/>
    <x v="0"/>
    <x v="2"/>
    <s v="5 Dec 2003"/>
    <x v="2123"/>
    <x v="1"/>
    <s v="tier - 3"/>
    <x v="1"/>
    <x v="40"/>
  </r>
  <r>
    <s v="Id2131"/>
    <s v="Evan"/>
    <x v="88"/>
    <x v="436"/>
    <s v="No"/>
    <x v="0"/>
    <x v="1"/>
    <x v="3"/>
    <x v="1"/>
    <x v="0"/>
    <x v="2"/>
    <s v="7 Aug 2003"/>
    <x v="2124"/>
    <x v="1"/>
    <s v="tier - 1"/>
    <x v="1"/>
    <x v="40"/>
  </r>
  <r>
    <s v="Id2132"/>
    <s v="Nathan J"/>
    <x v="1250"/>
    <x v="299"/>
    <s v="No"/>
    <x v="1"/>
    <x v="0"/>
    <x v="3"/>
    <x v="1"/>
    <x v="1"/>
    <x v="2"/>
    <s v="25 Nov 2004"/>
    <x v="2125"/>
    <x v="1"/>
    <s v="tier - 1"/>
    <x v="1"/>
    <x v="42"/>
  </r>
  <r>
    <s v="Id2133"/>
    <s v="Ashley M"/>
    <x v="878"/>
    <x v="623"/>
    <s v="No"/>
    <x v="0"/>
    <x v="1"/>
    <x v="3"/>
    <x v="1"/>
    <x v="1"/>
    <x v="1"/>
    <s v="18 Sep 2003"/>
    <x v="2126"/>
    <x v="1"/>
    <s v="tier - 3"/>
    <x v="1"/>
    <x v="40"/>
  </r>
  <r>
    <s v="Id2134"/>
    <s v="Jason"/>
    <x v="947"/>
    <x v="80"/>
    <s v="No"/>
    <x v="0"/>
    <x v="0"/>
    <x v="0"/>
    <x v="1"/>
    <x v="2"/>
    <x v="2"/>
    <s v="25 Jul 1989"/>
    <x v="2127"/>
    <x v="1"/>
    <s v="tier - 2"/>
    <x v="0"/>
    <x v="4"/>
  </r>
  <r>
    <s v="Id2135"/>
    <s v="Marshall"/>
    <x v="352"/>
    <x v="450"/>
    <s v="yes"/>
    <x v="0"/>
    <x v="0"/>
    <x v="0"/>
    <x v="1"/>
    <x v="1"/>
    <x v="2"/>
    <s v="22 Nov 2001"/>
    <x v="2128"/>
    <x v="1"/>
    <s v="tier - 1"/>
    <x v="4"/>
    <x v="47"/>
  </r>
  <r>
    <s v="Id2136"/>
    <s v="Lavar"/>
    <x v="986"/>
    <x v="143"/>
    <s v="yes"/>
    <x v="0"/>
    <x v="0"/>
    <x v="0"/>
    <x v="1"/>
    <x v="1"/>
    <x v="2"/>
    <s v="15 Jun 2001"/>
    <x v="2129"/>
    <x v="2"/>
    <s v="tier - 2"/>
    <x v="3"/>
    <x v="47"/>
  </r>
  <r>
    <s v="Id2137"/>
    <s v="Charlie T."/>
    <x v="497"/>
    <x v="336"/>
    <s v="yes"/>
    <x v="0"/>
    <x v="0"/>
    <x v="0"/>
    <x v="1"/>
    <x v="1"/>
    <x v="1"/>
    <s v="9 Aug 2001"/>
    <x v="2130"/>
    <x v="2"/>
    <s v="tier - 2"/>
    <x v="9"/>
    <x v="47"/>
  </r>
  <r>
    <s v="Id2138"/>
    <s v="Lauren"/>
    <x v="292"/>
    <x v="144"/>
    <s v="No"/>
    <x v="1"/>
    <x v="0"/>
    <x v="3"/>
    <x v="1"/>
    <x v="1"/>
    <x v="2"/>
    <s v="28 Jun 2004"/>
    <x v="2131"/>
    <x v="2"/>
    <s v="tier - 2"/>
    <x v="15"/>
    <x v="42"/>
  </r>
  <r>
    <s v="Id2139"/>
    <s v="Arthur"/>
    <x v="355"/>
    <x v="79"/>
    <s v="yes"/>
    <x v="1"/>
    <x v="0"/>
    <x v="1"/>
    <x v="1"/>
    <x v="0"/>
    <x v="2"/>
    <s v="1 Jul 2000"/>
    <x v="2132"/>
    <x v="2"/>
    <s v="tier - 3"/>
    <x v="1"/>
    <x v="23"/>
  </r>
  <r>
    <s v="Id2140"/>
    <s v="Thomas"/>
    <x v="524"/>
    <x v="109"/>
    <s v="yes"/>
    <x v="1"/>
    <x v="0"/>
    <x v="1"/>
    <x v="1"/>
    <x v="1"/>
    <x v="1"/>
    <s v="12 Sep 2000"/>
    <x v="2133"/>
    <x v="2"/>
    <s v="tier - 3"/>
    <x v="1"/>
    <x v="23"/>
  </r>
  <r>
    <s v="Id2141"/>
    <s v="  Jennifer"/>
    <x v="1188"/>
    <x v="338"/>
    <s v="yes"/>
    <x v="0"/>
    <x v="0"/>
    <x v="0"/>
    <x v="1"/>
    <x v="0"/>
    <x v="2"/>
    <s v="11 Aug 2001"/>
    <x v="2134"/>
    <x v="2"/>
    <s v="tier - 2"/>
    <x v="0"/>
    <x v="47"/>
  </r>
  <r>
    <s v="Id2142"/>
    <s v="Tammy"/>
    <x v="1251"/>
    <x v="49"/>
    <s v="yes"/>
    <x v="0"/>
    <x v="0"/>
    <x v="0"/>
    <x v="1"/>
    <x v="0"/>
    <x v="2"/>
    <s v="26 Sep 2001"/>
    <x v="2135"/>
    <x v="2"/>
    <s v="tier - 2"/>
    <x v="0"/>
    <x v="47"/>
  </r>
  <r>
    <s v="Id2143"/>
    <s v="Lena"/>
    <x v="72"/>
    <x v="146"/>
    <s v="yes"/>
    <x v="0"/>
    <x v="0"/>
    <x v="0"/>
    <x v="1"/>
    <x v="0"/>
    <x v="2"/>
    <s v="10 Jul 2001"/>
    <x v="2136"/>
    <x v="2"/>
    <s v="tier - 1"/>
    <x v="3"/>
    <x v="47"/>
  </r>
  <r>
    <s v="Id2144"/>
    <s v="Valentina"/>
    <x v="809"/>
    <x v="109"/>
    <s v="yes"/>
    <x v="0"/>
    <x v="0"/>
    <x v="0"/>
    <x v="1"/>
    <x v="1"/>
    <x v="1"/>
    <s v="9 Aug 2001"/>
    <x v="2137"/>
    <x v="2"/>
    <s v="tier - 2"/>
    <x v="3"/>
    <x v="47"/>
  </r>
  <r>
    <s v="Id2145"/>
    <s v="Russell N."/>
    <x v="28"/>
    <x v="280"/>
    <s v="No"/>
    <x v="0"/>
    <x v="0"/>
    <x v="3"/>
    <x v="1"/>
    <x v="0"/>
    <x v="2"/>
    <s v="27 Sep 1998"/>
    <x v="2138"/>
    <x v="2"/>
    <s v="tier - 2"/>
    <x v="0"/>
    <x v="45"/>
  </r>
  <r>
    <s v="Id2146"/>
    <s v="Scott R."/>
    <x v="1252"/>
    <x v="660"/>
    <s v="No"/>
    <x v="0"/>
    <x v="0"/>
    <x v="0"/>
    <x v="1"/>
    <x v="0"/>
    <x v="0"/>
    <s v="25 Sep 2002"/>
    <x v="2139"/>
    <x v="2"/>
    <s v="tier - 3"/>
    <x v="4"/>
    <x v="44"/>
  </r>
  <r>
    <s v="Id2147"/>
    <s v="Jose Francisco Sr."/>
    <x v="701"/>
    <x v="589"/>
    <s v="No"/>
    <x v="0"/>
    <x v="0"/>
    <x v="3"/>
    <x v="1"/>
    <x v="0"/>
    <x v="1"/>
    <s v="26 Dec 1998"/>
    <x v="2140"/>
    <x v="2"/>
    <s v="tier - 1"/>
    <x v="0"/>
    <x v="45"/>
  </r>
  <r>
    <s v="Id2148"/>
    <s v="Paul J"/>
    <x v="409"/>
    <x v="101"/>
    <s v="No"/>
    <x v="0"/>
    <x v="0"/>
    <x v="0"/>
    <x v="1"/>
    <x v="0"/>
    <x v="0"/>
    <s v="14 Jul 2002"/>
    <x v="2141"/>
    <x v="2"/>
    <s v="tier - 3"/>
    <x v="3"/>
    <x v="44"/>
  </r>
  <r>
    <s v="Id2149"/>
    <s v="Adam"/>
    <x v="514"/>
    <x v="259"/>
    <s v="No"/>
    <x v="0"/>
    <x v="0"/>
    <x v="3"/>
    <x v="1"/>
    <x v="1"/>
    <x v="1"/>
    <s v="26 Sep 1998"/>
    <x v="2142"/>
    <x v="2"/>
    <s v="tier - 1"/>
    <x v="3"/>
    <x v="45"/>
  </r>
  <r>
    <s v="Id2150"/>
    <s v="Edward J."/>
    <x v="809"/>
    <x v="351"/>
    <s v="No"/>
    <x v="0"/>
    <x v="0"/>
    <x v="3"/>
    <x v="1"/>
    <x v="1"/>
    <x v="2"/>
    <s v="6 Oct 1998"/>
    <x v="2143"/>
    <x v="2"/>
    <s v="tier - 1"/>
    <x v="3"/>
    <x v="45"/>
  </r>
  <r>
    <s v="Id2151"/>
    <s v="Patrick A."/>
    <x v="1023"/>
    <x v="180"/>
    <s v="No"/>
    <x v="0"/>
    <x v="0"/>
    <x v="3"/>
    <x v="1"/>
    <x v="1"/>
    <x v="2"/>
    <s v="25 Sep 1998"/>
    <x v="2144"/>
    <x v="2"/>
    <s v="tier - 3"/>
    <x v="3"/>
    <x v="45"/>
  </r>
  <r>
    <s v="Id2152"/>
    <s v="Geraint H"/>
    <x v="445"/>
    <x v="502"/>
    <s v="No"/>
    <x v="0"/>
    <x v="0"/>
    <x v="0"/>
    <x v="1"/>
    <x v="1"/>
    <x v="0"/>
    <s v="21 Jul 2002"/>
    <x v="2145"/>
    <x v="2"/>
    <s v="tier - 2"/>
    <x v="4"/>
    <x v="44"/>
  </r>
  <r>
    <s v="Id2153"/>
    <s v="Dj"/>
    <x v="1253"/>
    <x v="292"/>
    <s v="No"/>
    <x v="0"/>
    <x v="0"/>
    <x v="0"/>
    <x v="1"/>
    <x v="1"/>
    <x v="0"/>
    <s v="5 Sep 2002"/>
    <x v="2146"/>
    <x v="2"/>
    <s v="tier - 1"/>
    <x v="3"/>
    <x v="44"/>
  </r>
  <r>
    <s v="Id2154"/>
    <s v="Zachary A"/>
    <x v="27"/>
    <x v="482"/>
    <s v="yes"/>
    <x v="0"/>
    <x v="0"/>
    <x v="0"/>
    <x v="1"/>
    <x v="0"/>
    <x v="2"/>
    <s v="20 Dec 2001"/>
    <x v="2147"/>
    <x v="2"/>
    <s v="tier - 2"/>
    <x v="1"/>
    <x v="47"/>
  </r>
  <r>
    <s v="Id2155"/>
    <s v="Brian W."/>
    <x v="1046"/>
    <x v="206"/>
    <s v="yes"/>
    <x v="0"/>
    <x v="0"/>
    <x v="0"/>
    <x v="1"/>
    <x v="0"/>
    <x v="2"/>
    <s v="27 Aug 2001"/>
    <x v="2148"/>
    <x v="2"/>
    <s v="tier - 3"/>
    <x v="1"/>
    <x v="47"/>
  </r>
  <r>
    <s v="Id2156"/>
    <s v="Joe"/>
    <x v="1254"/>
    <x v="47"/>
    <s v="No"/>
    <x v="0"/>
    <x v="0"/>
    <x v="0"/>
    <x v="1"/>
    <x v="1"/>
    <x v="2"/>
    <s v="11 Oct 1994"/>
    <x v="2149"/>
    <x v="2"/>
    <s v="tier - 3"/>
    <x v="0"/>
    <x v="6"/>
  </r>
  <r>
    <s v="Id2157"/>
    <s v="Stephen"/>
    <x v="331"/>
    <x v="83"/>
    <s v="yes"/>
    <x v="0"/>
    <x v="0"/>
    <x v="0"/>
    <x v="1"/>
    <x v="1"/>
    <x v="2"/>
    <s v="30 Aug 2001"/>
    <x v="2150"/>
    <x v="2"/>
    <s v="tier - 1"/>
    <x v="1"/>
    <x v="47"/>
  </r>
  <r>
    <s v="Id2158"/>
    <s v="Ellen L."/>
    <x v="766"/>
    <x v="661"/>
    <s v="No"/>
    <x v="0"/>
    <x v="0"/>
    <x v="0"/>
    <x v="1"/>
    <x v="0"/>
    <x v="0"/>
    <s v="11 Aug 2002"/>
    <x v="2151"/>
    <x v="2"/>
    <s v="tier - 1"/>
    <x v="3"/>
    <x v="44"/>
  </r>
  <r>
    <s v="Id2159"/>
    <s v="Cindy"/>
    <x v="409"/>
    <x v="307"/>
    <s v="No"/>
    <x v="0"/>
    <x v="0"/>
    <x v="0"/>
    <x v="1"/>
    <x v="0"/>
    <x v="0"/>
    <s v="2 Aug 2002"/>
    <x v="2152"/>
    <x v="2"/>
    <s v="tier - 2"/>
    <x v="0"/>
    <x v="44"/>
  </r>
  <r>
    <s v="Id2160"/>
    <s v="  Abigail R."/>
    <x v="336"/>
    <x v="217"/>
    <s v="No"/>
    <x v="0"/>
    <x v="0"/>
    <x v="0"/>
    <x v="1"/>
    <x v="0"/>
    <x v="0"/>
    <s v="1 Oct 2002"/>
    <x v="2153"/>
    <x v="2"/>
    <s v="tier - 1"/>
    <x v="0"/>
    <x v="44"/>
  </r>
  <r>
    <s v="Id2161"/>
    <s v="Amy L."/>
    <x v="404"/>
    <x v="303"/>
    <s v="No"/>
    <x v="0"/>
    <x v="0"/>
    <x v="0"/>
    <x v="1"/>
    <x v="1"/>
    <x v="0"/>
    <s v="28 Sep 2002"/>
    <x v="2154"/>
    <x v="2"/>
    <s v="tier - 2"/>
    <x v="3"/>
    <x v="44"/>
  </r>
  <r>
    <s v="Id2162"/>
    <s v="Amy"/>
    <x v="1255"/>
    <x v="46"/>
    <s v="yes"/>
    <x v="0"/>
    <x v="0"/>
    <x v="0"/>
    <x v="1"/>
    <x v="1"/>
    <x v="2"/>
    <s v="5 Jul 1996"/>
    <x v="2155"/>
    <x v="2"/>
    <s v="tier - 3"/>
    <x v="1"/>
    <x v="46"/>
  </r>
  <r>
    <s v="Id2163"/>
    <s v="Grace H"/>
    <x v="481"/>
    <x v="105"/>
    <s v="No"/>
    <x v="1"/>
    <x v="0"/>
    <x v="3"/>
    <x v="1"/>
    <x v="1"/>
    <x v="1"/>
    <s v="24 Dec 2004"/>
    <x v="2156"/>
    <x v="2"/>
    <s v="tier - 1"/>
    <x v="15"/>
    <x v="42"/>
  </r>
  <r>
    <s v="Id2164"/>
    <s v="Caitie J."/>
    <x v="1256"/>
    <x v="189"/>
    <s v="No"/>
    <x v="0"/>
    <x v="0"/>
    <x v="0"/>
    <x v="1"/>
    <x v="1"/>
    <x v="2"/>
    <s v="24 Dec 1994"/>
    <x v="2157"/>
    <x v="2"/>
    <s v="tier - 2"/>
    <x v="1"/>
    <x v="6"/>
  </r>
  <r>
    <s v="Id2165"/>
    <s v="Benjamin"/>
    <x v="1241"/>
    <x v="167"/>
    <s v="No"/>
    <x v="0"/>
    <x v="1"/>
    <x v="3"/>
    <x v="1"/>
    <x v="1"/>
    <x v="2"/>
    <s v="3 Jul 2003"/>
    <x v="2158"/>
    <x v="2"/>
    <s v="tier - 2"/>
    <x v="3"/>
    <x v="40"/>
  </r>
  <r>
    <s v="Id2166"/>
    <s v="Ian T"/>
    <x v="372"/>
    <x v="366"/>
    <s v="No"/>
    <x v="0"/>
    <x v="0"/>
    <x v="0"/>
    <x v="1"/>
    <x v="0"/>
    <x v="1"/>
    <s v="25 Dec 1999"/>
    <x v="2159"/>
    <x v="2"/>
    <s v="tier - 2"/>
    <x v="0"/>
    <x v="36"/>
  </r>
  <r>
    <s v="Id2167"/>
    <s v="Tadese"/>
    <x v="473"/>
    <x v="366"/>
    <s v="No"/>
    <x v="0"/>
    <x v="1"/>
    <x v="3"/>
    <x v="1"/>
    <x v="1"/>
    <x v="1"/>
    <s v="9 Aug 2003"/>
    <x v="2160"/>
    <x v="2"/>
    <s v="tier - 2"/>
    <x v="3"/>
    <x v="40"/>
  </r>
  <r>
    <s v="Id2168"/>
    <s v="Jonathan"/>
    <x v="405"/>
    <x v="89"/>
    <s v="No"/>
    <x v="0"/>
    <x v="1"/>
    <x v="3"/>
    <x v="1"/>
    <x v="1"/>
    <x v="2"/>
    <s v="7 Aug 2003"/>
    <x v="2161"/>
    <x v="2"/>
    <s v="tier - 3"/>
    <x v="3"/>
    <x v="40"/>
  </r>
  <r>
    <s v="Id2169"/>
    <s v="Dathan"/>
    <x v="169"/>
    <x v="299"/>
    <s v="No"/>
    <x v="0"/>
    <x v="0"/>
    <x v="0"/>
    <x v="1"/>
    <x v="0"/>
    <x v="2"/>
    <s v="9 Oct 1999"/>
    <x v="2162"/>
    <x v="2"/>
    <s v="tier - 2"/>
    <x v="3"/>
    <x v="36"/>
  </r>
  <r>
    <s v="Id2170"/>
    <s v="Eric"/>
    <x v="84"/>
    <x v="332"/>
    <s v="No"/>
    <x v="0"/>
    <x v="0"/>
    <x v="0"/>
    <x v="1"/>
    <x v="0"/>
    <x v="2"/>
    <s v="30 Nov 1999"/>
    <x v="2163"/>
    <x v="2"/>
    <s v="tier - 3"/>
    <x v="0"/>
    <x v="36"/>
  </r>
  <r>
    <s v="Id2171"/>
    <s v="Allison M"/>
    <x v="1257"/>
    <x v="24"/>
    <s v="No"/>
    <x v="1"/>
    <x v="0"/>
    <x v="3"/>
    <x v="1"/>
    <x v="1"/>
    <x v="2"/>
    <s v="30 Aug 2004"/>
    <x v="2164"/>
    <x v="2"/>
    <s v="tier - 1"/>
    <x v="1"/>
    <x v="42"/>
  </r>
  <r>
    <s v="Id2172"/>
    <s v="Paul"/>
    <x v="1171"/>
    <x v="253"/>
    <s v="No"/>
    <x v="0"/>
    <x v="0"/>
    <x v="0"/>
    <x v="1"/>
    <x v="1"/>
    <x v="2"/>
    <s v="13 Sep 1999"/>
    <x v="2165"/>
    <x v="2"/>
    <s v="tier - 3"/>
    <x v="0"/>
    <x v="36"/>
  </r>
  <r>
    <s v="Id2173"/>
    <s v="Aaron R"/>
    <x v="252"/>
    <x v="397"/>
    <s v="No"/>
    <x v="0"/>
    <x v="0"/>
    <x v="0"/>
    <x v="1"/>
    <x v="1"/>
    <x v="0"/>
    <s v="27 Dec 2002"/>
    <x v="2166"/>
    <x v="2"/>
    <s v="tier - 3"/>
    <x v="1"/>
    <x v="44"/>
  </r>
  <r>
    <s v="Id2174"/>
    <s v="Caitlin H."/>
    <x v="1258"/>
    <x v="66"/>
    <s v="No"/>
    <x v="0"/>
    <x v="1"/>
    <x v="3"/>
    <x v="1"/>
    <x v="0"/>
    <x v="2"/>
    <s v="20 Nov 2003"/>
    <x v="2167"/>
    <x v="2"/>
    <s v="tier - 1"/>
    <x v="3"/>
    <x v="40"/>
  </r>
  <r>
    <s v="Id2175"/>
    <s v="Harald E."/>
    <x v="1259"/>
    <x v="70"/>
    <s v="No"/>
    <x v="0"/>
    <x v="0"/>
    <x v="3"/>
    <x v="1"/>
    <x v="1"/>
    <x v="2"/>
    <s v="3 Oct 1998"/>
    <x v="2168"/>
    <x v="2"/>
    <s v="tier - 3"/>
    <x v="0"/>
    <x v="45"/>
  </r>
  <r>
    <s v="Id2176"/>
    <s v="Siobhan A."/>
    <x v="174"/>
    <x v="226"/>
    <s v="No"/>
    <x v="0"/>
    <x v="1"/>
    <x v="3"/>
    <x v="1"/>
    <x v="0"/>
    <x v="2"/>
    <s v="27 Sep 2003"/>
    <x v="2169"/>
    <x v="2"/>
    <s v="tier - 1"/>
    <x v="3"/>
    <x v="40"/>
  </r>
  <r>
    <s v="Id2177"/>
    <s v="Andrea J."/>
    <x v="356"/>
    <x v="228"/>
    <s v="No"/>
    <x v="0"/>
    <x v="1"/>
    <x v="3"/>
    <x v="1"/>
    <x v="1"/>
    <x v="2"/>
    <s v="1 Jul 2003"/>
    <x v="2170"/>
    <x v="2"/>
    <s v="tier - 1"/>
    <x v="3"/>
    <x v="40"/>
  </r>
  <r>
    <s v="Id2178"/>
    <s v="Marie"/>
    <x v="692"/>
    <x v="561"/>
    <s v="No"/>
    <x v="0"/>
    <x v="1"/>
    <x v="3"/>
    <x v="1"/>
    <x v="1"/>
    <x v="1"/>
    <s v="4 Jul 2003"/>
    <x v="2170"/>
    <x v="2"/>
    <s v="tier - 1"/>
    <x v="3"/>
    <x v="40"/>
  </r>
  <r>
    <s v="Id2179"/>
    <s v="Rachel A."/>
    <x v="278"/>
    <x v="134"/>
    <s v="No"/>
    <x v="0"/>
    <x v="1"/>
    <x v="3"/>
    <x v="1"/>
    <x v="1"/>
    <x v="2"/>
    <s v="29 Nov 2003"/>
    <x v="2171"/>
    <x v="2"/>
    <s v="tier - 2"/>
    <x v="3"/>
    <x v="40"/>
  </r>
  <r>
    <s v="Id2180"/>
    <s v="Emma"/>
    <x v="856"/>
    <x v="39"/>
    <s v="No"/>
    <x v="0"/>
    <x v="1"/>
    <x v="3"/>
    <x v="1"/>
    <x v="1"/>
    <x v="2"/>
    <s v="9 Nov 2003"/>
    <x v="2172"/>
    <x v="2"/>
    <s v="tier - 2"/>
    <x v="3"/>
    <x v="40"/>
  </r>
  <r>
    <s v="Id2181"/>
    <s v="Kiersten"/>
    <x v="1260"/>
    <x v="633"/>
    <s v="No"/>
    <x v="0"/>
    <x v="1"/>
    <x v="3"/>
    <x v="1"/>
    <x v="1"/>
    <x v="2"/>
    <s v="12 Sep 2003"/>
    <x v="2173"/>
    <x v="2"/>
    <s v="tier - 2"/>
    <x v="3"/>
    <x v="40"/>
  </r>
  <r>
    <s v="Id2182"/>
    <s v="Rachael"/>
    <x v="1031"/>
    <x v="188"/>
    <s v="No"/>
    <x v="0"/>
    <x v="1"/>
    <x v="3"/>
    <x v="1"/>
    <x v="2"/>
    <x v="2"/>
    <s v="26 Nov 2003"/>
    <x v="2174"/>
    <x v="2"/>
    <s v="tier - 3"/>
    <x v="3"/>
    <x v="40"/>
  </r>
  <r>
    <s v="Id2183"/>
    <s v="Timothy P."/>
    <x v="40"/>
    <x v="412"/>
    <s v="No"/>
    <x v="1"/>
    <x v="0"/>
    <x v="3"/>
    <x v="1"/>
    <x v="0"/>
    <x v="1"/>
    <s v="14 Sep 2004"/>
    <x v="2175"/>
    <x v="2"/>
    <s v="tier - 1"/>
    <x v="0"/>
    <x v="42"/>
  </r>
  <r>
    <s v="Id2184"/>
    <s v="Lelisa"/>
    <x v="1261"/>
    <x v="93"/>
    <s v="No"/>
    <x v="1"/>
    <x v="0"/>
    <x v="3"/>
    <x v="1"/>
    <x v="0"/>
    <x v="2"/>
    <s v="19 Oct 2004"/>
    <x v="2176"/>
    <x v="2"/>
    <s v="tier - 2"/>
    <x v="0"/>
    <x v="42"/>
  </r>
  <r>
    <s v="Id2185"/>
    <s v="Nate"/>
    <x v="848"/>
    <x v="299"/>
    <s v="No"/>
    <x v="1"/>
    <x v="0"/>
    <x v="3"/>
    <x v="1"/>
    <x v="0"/>
    <x v="2"/>
    <s v="9 Sep 2004"/>
    <x v="2177"/>
    <x v="2"/>
    <s v="tier - 3"/>
    <x v="0"/>
    <x v="42"/>
  </r>
  <r>
    <s v="Id2186"/>
    <s v="Chris C."/>
    <x v="891"/>
    <x v="540"/>
    <s v="No"/>
    <x v="1"/>
    <x v="0"/>
    <x v="3"/>
    <x v="1"/>
    <x v="1"/>
    <x v="2"/>
    <s v="22 Jun 2004"/>
    <x v="2177"/>
    <x v="2"/>
    <s v="tier - 3"/>
    <x v="0"/>
    <x v="42"/>
  </r>
  <r>
    <s v="Id2187"/>
    <s v="Scott"/>
    <x v="191"/>
    <x v="79"/>
    <s v="No"/>
    <x v="1"/>
    <x v="0"/>
    <x v="3"/>
    <x v="1"/>
    <x v="1"/>
    <x v="2"/>
    <s v="11 Sep 2004"/>
    <x v="2178"/>
    <x v="2"/>
    <s v="tier - 1"/>
    <x v="4"/>
    <x v="42"/>
  </r>
  <r>
    <s v="Id2188"/>
    <s v="Kevin"/>
    <x v="1262"/>
    <x v="133"/>
    <s v="No"/>
    <x v="1"/>
    <x v="0"/>
    <x v="3"/>
    <x v="1"/>
    <x v="1"/>
    <x v="2"/>
    <s v="27 Sep 2004"/>
    <x v="2179"/>
    <x v="2"/>
    <s v="tier - 3"/>
    <x v="0"/>
    <x v="42"/>
  </r>
  <r>
    <s v="Id2189"/>
    <s v="Erik C."/>
    <x v="379"/>
    <x v="173"/>
    <s v="No"/>
    <x v="1"/>
    <x v="0"/>
    <x v="3"/>
    <x v="1"/>
    <x v="1"/>
    <x v="2"/>
    <s v="28 Dec 2004"/>
    <x v="2180"/>
    <x v="2"/>
    <s v="tier - 1"/>
    <x v="9"/>
    <x v="42"/>
  </r>
  <r>
    <s v="Id2190"/>
    <s v="Shawn C"/>
    <x v="247"/>
    <x v="107"/>
    <s v="No"/>
    <x v="1"/>
    <x v="0"/>
    <x v="3"/>
    <x v="1"/>
    <x v="1"/>
    <x v="2"/>
    <s v="18 Oct 2004"/>
    <x v="2181"/>
    <x v="2"/>
    <s v="tier - 2"/>
    <x v="4"/>
    <x v="42"/>
  </r>
  <r>
    <s v="Id2191"/>
    <s v="Vajin L."/>
    <x v="711"/>
    <x v="173"/>
    <s v="No"/>
    <x v="1"/>
    <x v="0"/>
    <x v="3"/>
    <x v="1"/>
    <x v="1"/>
    <x v="2"/>
    <s v="7 Dec 2004"/>
    <x v="2182"/>
    <x v="1"/>
    <s v="tier - 2"/>
    <x v="5"/>
    <x v="42"/>
  </r>
  <r>
    <s v="Id2192"/>
    <s v="John K. Jr."/>
    <x v="564"/>
    <x v="133"/>
    <s v="No"/>
    <x v="1"/>
    <x v="0"/>
    <x v="3"/>
    <x v="1"/>
    <x v="1"/>
    <x v="2"/>
    <s v="7 Dec 2004"/>
    <x v="2183"/>
    <x v="1"/>
    <s v="tier - 3"/>
    <x v="11"/>
    <x v="42"/>
  </r>
  <r>
    <s v="Id2193"/>
    <s v="Kevin J."/>
    <x v="335"/>
    <x v="388"/>
    <s v="No"/>
    <x v="1"/>
    <x v="0"/>
    <x v="3"/>
    <x v="1"/>
    <x v="1"/>
    <x v="2"/>
    <s v="18 Nov 2004"/>
    <x v="2184"/>
    <x v="1"/>
    <s v="tier - 1"/>
    <x v="4"/>
    <x v="42"/>
  </r>
  <r>
    <s v="Id2194"/>
    <s v="Kirby W."/>
    <x v="675"/>
    <x v="164"/>
    <s v="No"/>
    <x v="1"/>
    <x v="0"/>
    <x v="3"/>
    <x v="1"/>
    <x v="1"/>
    <x v="2"/>
    <s v="27 Dec 2004"/>
    <x v="2185"/>
    <x v="1"/>
    <s v="tier - 3"/>
    <x v="9"/>
    <x v="42"/>
  </r>
  <r>
    <s v="Id2195"/>
    <s v="J A"/>
    <x v="1263"/>
    <x v="576"/>
    <s v="No"/>
    <x v="1"/>
    <x v="0"/>
    <x v="3"/>
    <x v="1"/>
    <x v="2"/>
    <x v="2"/>
    <s v="30 Nov 2004"/>
    <x v="2186"/>
    <x v="1"/>
    <s v="tier - 2"/>
    <x v="5"/>
    <x v="42"/>
  </r>
  <r>
    <s v="Id2196"/>
    <s v="Dustin G."/>
    <x v="815"/>
    <x v="203"/>
    <s v="No"/>
    <x v="1"/>
    <x v="0"/>
    <x v="3"/>
    <x v="1"/>
    <x v="0"/>
    <x v="2"/>
    <s v="28 Oct 2000"/>
    <x v="2187"/>
    <x v="1"/>
    <s v="tier - 2"/>
    <x v="3"/>
    <x v="23"/>
  </r>
  <r>
    <s v="Id2197"/>
    <s v="Anthony G"/>
    <x v="1261"/>
    <x v="272"/>
    <s v="No"/>
    <x v="1"/>
    <x v="0"/>
    <x v="3"/>
    <x v="1"/>
    <x v="0"/>
    <x v="1"/>
    <s v="19 Jun 2000"/>
    <x v="2188"/>
    <x v="1"/>
    <s v="tier - 2"/>
    <x v="0"/>
    <x v="23"/>
  </r>
  <r>
    <s v="Id2198"/>
    <s v="Ryan"/>
    <x v="480"/>
    <x v="74"/>
    <s v="yes"/>
    <x v="1"/>
    <x v="0"/>
    <x v="3"/>
    <x v="1"/>
    <x v="1"/>
    <x v="1"/>
    <s v="25 Oct 2000"/>
    <x v="2189"/>
    <x v="1"/>
    <s v="tier - 2"/>
    <x v="0"/>
    <x v="23"/>
  </r>
  <r>
    <s v="Id2199"/>
    <s v="Eric N"/>
    <x v="4"/>
    <x v="67"/>
    <s v="No"/>
    <x v="0"/>
    <x v="1"/>
    <x v="3"/>
    <x v="1"/>
    <x v="0"/>
    <x v="2"/>
    <s v="22 Dec 2003"/>
    <x v="2190"/>
    <x v="1"/>
    <s v="tier - 1"/>
    <x v="1"/>
    <x v="40"/>
  </r>
  <r>
    <s v="Id2200"/>
    <s v="Connor"/>
    <x v="375"/>
    <x v="500"/>
    <s v="No"/>
    <x v="0"/>
    <x v="1"/>
    <x v="3"/>
    <x v="1"/>
    <x v="0"/>
    <x v="2"/>
    <s v="17 Aug 2003"/>
    <x v="2191"/>
    <x v="1"/>
    <s v="tier - 2"/>
    <x v="1"/>
    <x v="40"/>
  </r>
  <r>
    <s v="Id2201"/>
    <s v="Patrick H."/>
    <x v="375"/>
    <x v="550"/>
    <s v="No"/>
    <x v="0"/>
    <x v="1"/>
    <x v="3"/>
    <x v="1"/>
    <x v="0"/>
    <x v="2"/>
    <s v="9 Sep 2003"/>
    <x v="2192"/>
    <x v="1"/>
    <s v="tier - 2"/>
    <x v="1"/>
    <x v="40"/>
  </r>
  <r>
    <s v="Id2202"/>
    <s v="Tyler"/>
    <x v="422"/>
    <x v="321"/>
    <s v="No"/>
    <x v="0"/>
    <x v="1"/>
    <x v="3"/>
    <x v="1"/>
    <x v="1"/>
    <x v="2"/>
    <s v="5 Dec 2003"/>
    <x v="2193"/>
    <x v="1"/>
    <s v="tier - 3"/>
    <x v="1"/>
    <x v="40"/>
  </r>
  <r>
    <s v="Id2203"/>
    <s v="Deborah L."/>
    <x v="1095"/>
    <x v="315"/>
    <s v="No"/>
    <x v="1"/>
    <x v="0"/>
    <x v="3"/>
    <x v="1"/>
    <x v="0"/>
    <x v="2"/>
    <s v="5 Jun 2004"/>
    <x v="2194"/>
    <x v="1"/>
    <s v="tier - 2"/>
    <x v="0"/>
    <x v="40"/>
  </r>
  <r>
    <s v="Id2204"/>
    <s v="Andrea K"/>
    <x v="754"/>
    <x v="214"/>
    <s v="No"/>
    <x v="1"/>
    <x v="0"/>
    <x v="3"/>
    <x v="1"/>
    <x v="0"/>
    <x v="1"/>
    <s v="17 Aug 2004"/>
    <x v="2195"/>
    <x v="1"/>
    <s v="tier - 1"/>
    <x v="0"/>
    <x v="42"/>
  </r>
  <r>
    <s v="Id2205"/>
    <s v="Elleree"/>
    <x v="568"/>
    <x v="336"/>
    <s v="No"/>
    <x v="1"/>
    <x v="0"/>
    <x v="3"/>
    <x v="1"/>
    <x v="0"/>
    <x v="1"/>
    <s v="20 Dec 2004"/>
    <x v="2196"/>
    <x v="1"/>
    <s v="tier - 2"/>
    <x v="0"/>
    <x v="42"/>
  </r>
  <r>
    <s v="Id2206"/>
    <s v="Brandon J"/>
    <x v="417"/>
    <x v="161"/>
    <s v="No"/>
    <x v="0"/>
    <x v="1"/>
    <x v="3"/>
    <x v="1"/>
    <x v="1"/>
    <x v="2"/>
    <s v="1 Sep 2003"/>
    <x v="2197"/>
    <x v="1"/>
    <s v="tier - 2"/>
    <x v="1"/>
    <x v="40"/>
  </r>
  <r>
    <s v="Id2207"/>
    <s v="Steve"/>
    <x v="524"/>
    <x v="300"/>
    <s v="No"/>
    <x v="0"/>
    <x v="1"/>
    <x v="3"/>
    <x v="1"/>
    <x v="1"/>
    <x v="1"/>
    <s v="1 Oct 2003"/>
    <x v="2198"/>
    <x v="1"/>
    <s v="tier - 2"/>
    <x v="1"/>
    <x v="40"/>
  </r>
  <r>
    <s v="Id2208"/>
    <s v="Nina Wavik Sr."/>
    <x v="166"/>
    <x v="125"/>
    <s v="No"/>
    <x v="1"/>
    <x v="0"/>
    <x v="3"/>
    <x v="1"/>
    <x v="0"/>
    <x v="2"/>
    <s v="28 Jul 2004"/>
    <x v="2199"/>
    <x v="1"/>
    <s v="tier - 1"/>
    <x v="0"/>
    <x v="42"/>
  </r>
  <r>
    <s v="Id2209"/>
    <s v="Dani"/>
    <x v="168"/>
    <x v="212"/>
    <s v="No"/>
    <x v="1"/>
    <x v="0"/>
    <x v="3"/>
    <x v="1"/>
    <x v="0"/>
    <x v="2"/>
    <s v="11 Dec 2004"/>
    <x v="2200"/>
    <x v="1"/>
    <s v="tier - 3"/>
    <x v="0"/>
    <x v="42"/>
  </r>
  <r>
    <s v="Id2210"/>
    <s v="Jennifer A."/>
    <x v="172"/>
    <x v="206"/>
    <s v="No"/>
    <x v="1"/>
    <x v="0"/>
    <x v="3"/>
    <x v="1"/>
    <x v="0"/>
    <x v="2"/>
    <s v="24 Oct 2004"/>
    <x v="2201"/>
    <x v="1"/>
    <s v="tier - 2"/>
    <x v="0"/>
    <x v="42"/>
  </r>
  <r>
    <s v="Id2211"/>
    <s v="Martin"/>
    <x v="361"/>
    <x v="251"/>
    <s v="No"/>
    <x v="0"/>
    <x v="1"/>
    <x v="3"/>
    <x v="1"/>
    <x v="1"/>
    <x v="2"/>
    <s v="13 Jul 2003"/>
    <x v="2202"/>
    <x v="1"/>
    <s v="tier - 1"/>
    <x v="1"/>
    <x v="40"/>
  </r>
  <r>
    <s v="Id2212"/>
    <s v="Steve"/>
    <x v="491"/>
    <x v="34"/>
    <s v="No"/>
    <x v="0"/>
    <x v="1"/>
    <x v="3"/>
    <x v="1"/>
    <x v="1"/>
    <x v="1"/>
    <s v="17 Dec 2003"/>
    <x v="2203"/>
    <x v="1"/>
    <s v="tier - 2"/>
    <x v="1"/>
    <x v="40"/>
  </r>
  <r>
    <s v="Id2213"/>
    <s v="Christopher"/>
    <x v="1264"/>
    <x v="102"/>
    <s v="No"/>
    <x v="0"/>
    <x v="1"/>
    <x v="3"/>
    <x v="1"/>
    <x v="1"/>
    <x v="2"/>
    <s v="3 Sep 2003"/>
    <x v="2204"/>
    <x v="1"/>
    <s v="tier - 3"/>
    <x v="1"/>
    <x v="40"/>
  </r>
  <r>
    <s v="Id2214"/>
    <s v="  Kathryn M."/>
    <x v="32"/>
    <x v="141"/>
    <s v="No"/>
    <x v="1"/>
    <x v="0"/>
    <x v="3"/>
    <x v="1"/>
    <x v="0"/>
    <x v="2"/>
    <s v="26 Jul 2004"/>
    <x v="2205"/>
    <x v="1"/>
    <s v="tier - 1"/>
    <x v="0"/>
    <x v="42"/>
  </r>
  <r>
    <s v="Id2215"/>
    <s v="Emily"/>
    <x v="201"/>
    <x v="214"/>
    <s v="No"/>
    <x v="1"/>
    <x v="0"/>
    <x v="3"/>
    <x v="1"/>
    <x v="0"/>
    <x v="1"/>
    <s v="13 Aug 2004"/>
    <x v="2206"/>
    <x v="1"/>
    <s v="tier - 2"/>
    <x v="0"/>
    <x v="42"/>
  </r>
  <r>
    <s v="Id2216"/>
    <s v="Trent A"/>
    <x v="1265"/>
    <x v="662"/>
    <s v="No"/>
    <x v="0"/>
    <x v="1"/>
    <x v="3"/>
    <x v="1"/>
    <x v="2"/>
    <x v="2"/>
    <s v="12 Sep 2003"/>
    <x v="2207"/>
    <x v="1"/>
    <s v="tier - 2"/>
    <x v="1"/>
    <x v="40"/>
  </r>
  <r>
    <s v="Id2217"/>
    <s v="Jennifer E"/>
    <x v="1266"/>
    <x v="330"/>
    <s v="yes"/>
    <x v="0"/>
    <x v="0"/>
    <x v="3"/>
    <x v="1"/>
    <x v="1"/>
    <x v="1"/>
    <s v="14 Aug 1995"/>
    <x v="2208"/>
    <x v="1"/>
    <s v="tier - 1"/>
    <x v="0"/>
    <x v="41"/>
  </r>
  <r>
    <s v="Id2218"/>
    <s v="Polly"/>
    <x v="1137"/>
    <x v="31"/>
    <s v="No"/>
    <x v="1"/>
    <x v="0"/>
    <x v="3"/>
    <x v="1"/>
    <x v="1"/>
    <x v="2"/>
    <s v="19 Jul 2004"/>
    <x v="2209"/>
    <x v="1"/>
    <s v="tier - 1"/>
    <x v="0"/>
    <x v="42"/>
  </r>
  <r>
    <s v="Id2219"/>
    <s v="Elizabeth"/>
    <x v="1267"/>
    <x v="85"/>
    <s v="No"/>
    <x v="1"/>
    <x v="0"/>
    <x v="3"/>
    <x v="1"/>
    <x v="1"/>
    <x v="1"/>
    <s v="6 Nov 2004"/>
    <x v="2210"/>
    <x v="1"/>
    <s v="tier - 3"/>
    <x v="0"/>
    <x v="42"/>
  </r>
  <r>
    <s v="Id2220"/>
    <s v="Tiffany A."/>
    <x v="1268"/>
    <x v="325"/>
    <s v="No"/>
    <x v="0"/>
    <x v="0"/>
    <x v="3"/>
    <x v="1"/>
    <x v="1"/>
    <x v="2"/>
    <s v="11 Sep 1992"/>
    <x v="2211"/>
    <x v="1"/>
    <s v="tier - 1"/>
    <x v="0"/>
    <x v="35"/>
  </r>
  <r>
    <s v="Id2221"/>
    <s v="Cole"/>
    <x v="172"/>
    <x v="67"/>
    <s v="yes"/>
    <x v="0"/>
    <x v="0"/>
    <x v="0"/>
    <x v="1"/>
    <x v="0"/>
    <x v="2"/>
    <s v="10 Dec 2001"/>
    <x v="2212"/>
    <x v="1"/>
    <s v="tier - 2"/>
    <x v="0"/>
    <x v="47"/>
  </r>
  <r>
    <s v="Id2222"/>
    <s v="Matthew T."/>
    <x v="4"/>
    <x v="188"/>
    <s v="yes"/>
    <x v="0"/>
    <x v="0"/>
    <x v="0"/>
    <x v="1"/>
    <x v="0"/>
    <x v="2"/>
    <s v="11 Jun 2001"/>
    <x v="2213"/>
    <x v="1"/>
    <s v="tier - 2"/>
    <x v="0"/>
    <x v="47"/>
  </r>
  <r>
    <s v="Id2223"/>
    <s v="Zachary"/>
    <x v="1269"/>
    <x v="161"/>
    <s v="yes"/>
    <x v="0"/>
    <x v="0"/>
    <x v="0"/>
    <x v="1"/>
    <x v="0"/>
    <x v="2"/>
    <s v="28 Jul 2001"/>
    <x v="2214"/>
    <x v="1"/>
    <s v="tier - 3"/>
    <x v="3"/>
    <x v="47"/>
  </r>
  <r>
    <s v="Id2224"/>
    <s v="Matthew T."/>
    <x v="358"/>
    <x v="219"/>
    <s v="yes"/>
    <x v="0"/>
    <x v="0"/>
    <x v="0"/>
    <x v="1"/>
    <x v="1"/>
    <x v="2"/>
    <s v="11 Aug 2001"/>
    <x v="2215"/>
    <x v="1"/>
    <s v="tier - 3"/>
    <x v="0"/>
    <x v="47"/>
  </r>
  <r>
    <s v="Id2225"/>
    <s v="Pat"/>
    <x v="1270"/>
    <x v="10"/>
    <s v="No"/>
    <x v="0"/>
    <x v="0"/>
    <x v="3"/>
    <x v="1"/>
    <x v="2"/>
    <x v="1"/>
    <s v="15 Jun 1998"/>
    <x v="1881"/>
    <x v="1"/>
    <s v="tier - 2"/>
    <x v="0"/>
    <x v="45"/>
  </r>
  <r>
    <s v="Id2226"/>
    <s v="Ashley"/>
    <x v="1271"/>
    <x v="70"/>
    <s v="yes"/>
    <x v="0"/>
    <x v="0"/>
    <x v="3"/>
    <x v="1"/>
    <x v="2"/>
    <x v="2"/>
    <s v="29 Oct 1995"/>
    <x v="2216"/>
    <x v="1"/>
    <s v="tier - 3"/>
    <x v="0"/>
    <x v="41"/>
  </r>
  <r>
    <s v="Id2227"/>
    <s v="Elizabeth A."/>
    <x v="1272"/>
    <x v="167"/>
    <s v="yes"/>
    <x v="0"/>
    <x v="1"/>
    <x v="3"/>
    <x v="1"/>
    <x v="2"/>
    <x v="2"/>
    <s v="27 Jun 1997"/>
    <x v="2217"/>
    <x v="1"/>
    <s v="tier - 1"/>
    <x v="1"/>
    <x v="32"/>
  </r>
  <r>
    <s v="Id2228"/>
    <s v="Rebecca M."/>
    <x v="1273"/>
    <x v="146"/>
    <s v="No"/>
    <x v="0"/>
    <x v="0"/>
    <x v="3"/>
    <x v="1"/>
    <x v="2"/>
    <x v="2"/>
    <s v="25 Dec 1998"/>
    <x v="2218"/>
    <x v="1"/>
    <s v="tier - 1"/>
    <x v="0"/>
    <x v="45"/>
  </r>
  <r>
    <s v="Id2229"/>
    <s v="Ruth"/>
    <x v="1274"/>
    <x v="450"/>
    <s v="No"/>
    <x v="0"/>
    <x v="1"/>
    <x v="3"/>
    <x v="1"/>
    <x v="1"/>
    <x v="2"/>
    <s v="12 Jun 2003"/>
    <x v="2219"/>
    <x v="1"/>
    <s v="tier - 2"/>
    <x v="0"/>
    <x v="40"/>
  </r>
  <r>
    <s v="Id2230"/>
    <s v="Gregory S"/>
    <x v="910"/>
    <x v="109"/>
    <s v="yes"/>
    <x v="0"/>
    <x v="1"/>
    <x v="3"/>
    <x v="1"/>
    <x v="2"/>
    <x v="1"/>
    <s v="1 Jun 1997"/>
    <x v="2220"/>
    <x v="1"/>
    <s v="tier - 1"/>
    <x v="0"/>
    <x v="46"/>
  </r>
  <r>
    <s v="Id2231"/>
    <s v="Alexandra S"/>
    <x v="279"/>
    <x v="40"/>
    <s v="No"/>
    <x v="1"/>
    <x v="0"/>
    <x v="3"/>
    <x v="1"/>
    <x v="2"/>
    <x v="2"/>
    <s v="10 Sep 2000"/>
    <x v="2221"/>
    <x v="1"/>
    <s v="tier - 2"/>
    <x v="0"/>
    <x v="23"/>
  </r>
  <r>
    <s v="Id2232"/>
    <s v="Hillary"/>
    <x v="1176"/>
    <x v="577"/>
    <s v="yes"/>
    <x v="0"/>
    <x v="1"/>
    <x v="3"/>
    <x v="1"/>
    <x v="2"/>
    <x v="2"/>
    <s v="27 Dec 1997"/>
    <x v="2222"/>
    <x v="1"/>
    <s v="tier - 2"/>
    <x v="0"/>
    <x v="32"/>
  </r>
  <r>
    <s v="Id2233"/>
    <s v="Amy K."/>
    <x v="1036"/>
    <x v="409"/>
    <s v="yes"/>
    <x v="0"/>
    <x v="0"/>
    <x v="0"/>
    <x v="1"/>
    <x v="1"/>
    <x v="2"/>
    <s v="12 Aug 2001"/>
    <x v="2223"/>
    <x v="1"/>
    <s v="tier - 2"/>
    <x v="0"/>
    <x v="47"/>
  </r>
  <r>
    <s v="Id2234"/>
    <s v="Scott"/>
    <x v="1080"/>
    <x v="92"/>
    <s v="yes"/>
    <x v="0"/>
    <x v="0"/>
    <x v="0"/>
    <x v="1"/>
    <x v="2"/>
    <x v="2"/>
    <s v="18 Jun 1996"/>
    <x v="2224"/>
    <x v="1"/>
    <s v="tier - 3"/>
    <x v="0"/>
    <x v="46"/>
  </r>
  <r>
    <s v="Id2235"/>
    <s v="John"/>
    <x v="1245"/>
    <x v="508"/>
    <s v="yes"/>
    <x v="0"/>
    <x v="1"/>
    <x v="3"/>
    <x v="1"/>
    <x v="2"/>
    <x v="2"/>
    <s v="26 Oct 1997"/>
    <x v="2225"/>
    <x v="1"/>
    <s v="tier - 3"/>
    <x v="3"/>
    <x v="32"/>
  </r>
  <r>
    <s v="Id2236"/>
    <s v="Maaikel"/>
    <x v="1275"/>
    <x v="24"/>
    <s v="No"/>
    <x v="0"/>
    <x v="0"/>
    <x v="3"/>
    <x v="1"/>
    <x v="1"/>
    <x v="2"/>
    <s v="11 Sep 1998"/>
    <x v="2226"/>
    <x v="1"/>
    <s v="tier - 2"/>
    <x v="0"/>
    <x v="45"/>
  </r>
  <r>
    <s v="Id2237"/>
    <s v="Daniel C"/>
    <x v="161"/>
    <x v="663"/>
    <s v="No"/>
    <x v="0"/>
    <x v="0"/>
    <x v="0"/>
    <x v="1"/>
    <x v="0"/>
    <x v="0"/>
    <s v="11 Dec 2002"/>
    <x v="2227"/>
    <x v="1"/>
    <s v="tier - 1"/>
    <x v="0"/>
    <x v="44"/>
  </r>
  <r>
    <s v="Id2238"/>
    <s v="Christopher S."/>
    <x v="1151"/>
    <x v="496"/>
    <s v="No"/>
    <x v="0"/>
    <x v="0"/>
    <x v="0"/>
    <x v="1"/>
    <x v="1"/>
    <x v="0"/>
    <s v="7 Nov 2002"/>
    <x v="2228"/>
    <x v="1"/>
    <s v="tier - 2"/>
    <x v="0"/>
    <x v="44"/>
  </r>
  <r>
    <s v="Id2239"/>
    <s v="William R"/>
    <x v="1276"/>
    <x v="21"/>
    <s v="No"/>
    <x v="0"/>
    <x v="0"/>
    <x v="0"/>
    <x v="1"/>
    <x v="1"/>
    <x v="1"/>
    <s v="12 Jul 1999"/>
    <x v="2229"/>
    <x v="1"/>
    <s v="tier - 2"/>
    <x v="0"/>
    <x v="36"/>
  </r>
  <r>
    <s v="Id2240"/>
    <s v="Lyndsy"/>
    <x v="1277"/>
    <x v="564"/>
    <s v="No"/>
    <x v="0"/>
    <x v="0"/>
    <x v="0"/>
    <x v="1"/>
    <x v="2"/>
    <x v="0"/>
    <s v="11 Aug 2002"/>
    <x v="2230"/>
    <x v="1"/>
    <s v="tier - 1"/>
    <x v="0"/>
    <x v="44"/>
  </r>
  <r>
    <s v="Id2241"/>
    <s v="Jessica"/>
    <x v="300"/>
    <x v="538"/>
    <s v="No"/>
    <x v="0"/>
    <x v="0"/>
    <x v="3"/>
    <x v="1"/>
    <x v="1"/>
    <x v="2"/>
    <s v="28 Dec 1998"/>
    <x v="2231"/>
    <x v="1"/>
    <s v="tier - 1"/>
    <x v="0"/>
    <x v="45"/>
  </r>
  <r>
    <s v="Id2242"/>
    <s v="Anna"/>
    <x v="1169"/>
    <x v="120"/>
    <s v="yes"/>
    <x v="0"/>
    <x v="1"/>
    <x v="3"/>
    <x v="1"/>
    <x v="1"/>
    <x v="2"/>
    <s v="26 Nov 1997"/>
    <x v="2232"/>
    <x v="1"/>
    <s v="tier - 2"/>
    <x v="1"/>
    <x v="32"/>
  </r>
  <r>
    <s v="Id2243"/>
    <s v="Jordan"/>
    <x v="1015"/>
    <x v="198"/>
    <s v="yes"/>
    <x v="0"/>
    <x v="0"/>
    <x v="3"/>
    <x v="1"/>
    <x v="2"/>
    <x v="2"/>
    <s v="29 Jul 1995"/>
    <x v="2233"/>
    <x v="1"/>
    <s v="tier - 3"/>
    <x v="1"/>
    <x v="41"/>
  </r>
  <r>
    <s v="Id2244"/>
    <s v="Brian"/>
    <x v="1278"/>
    <x v="149"/>
    <s v="No"/>
    <x v="0"/>
    <x v="0"/>
    <x v="3"/>
    <x v="1"/>
    <x v="1"/>
    <x v="1"/>
    <s v="28 Jul 1998"/>
    <x v="2234"/>
    <x v="1"/>
    <s v="tier - 3"/>
    <x v="0"/>
    <x v="45"/>
  </r>
  <r>
    <s v="Id2245"/>
    <s v="Katherine A"/>
    <x v="496"/>
    <x v="249"/>
    <s v="No"/>
    <x v="0"/>
    <x v="0"/>
    <x v="0"/>
    <x v="1"/>
    <x v="1"/>
    <x v="2"/>
    <s v="6 Oct 1999"/>
    <x v="2235"/>
    <x v="1"/>
    <s v="tier - 3"/>
    <x v="0"/>
    <x v="36"/>
  </r>
  <r>
    <s v="Id2246"/>
    <s v="Melanie"/>
    <x v="1279"/>
    <x v="565"/>
    <s v="No"/>
    <x v="0"/>
    <x v="0"/>
    <x v="0"/>
    <x v="1"/>
    <x v="1"/>
    <x v="0"/>
    <s v="2 Oct 2002"/>
    <x v="2236"/>
    <x v="1"/>
    <s v="tier - 2"/>
    <x v="0"/>
    <x v="44"/>
  </r>
  <r>
    <s v="Id2247"/>
    <s v="Jessica"/>
    <x v="1280"/>
    <x v="117"/>
    <s v="No"/>
    <x v="0"/>
    <x v="0"/>
    <x v="0"/>
    <x v="1"/>
    <x v="1"/>
    <x v="2"/>
    <s v="4 Dec 1999"/>
    <x v="2237"/>
    <x v="1"/>
    <s v="tier - 2"/>
    <x v="0"/>
    <x v="36"/>
  </r>
  <r>
    <s v="Id2248"/>
    <s v="Eric S"/>
    <x v="1281"/>
    <x v="498"/>
    <s v="No"/>
    <x v="0"/>
    <x v="0"/>
    <x v="0"/>
    <x v="1"/>
    <x v="2"/>
    <x v="0"/>
    <s v="9 Dec 2002"/>
    <x v="2238"/>
    <x v="1"/>
    <s v="tier - 2"/>
    <x v="1"/>
    <x v="44"/>
  </r>
  <r>
    <s v="Id2249"/>
    <s v="Joseph"/>
    <x v="1282"/>
    <x v="79"/>
    <s v="yes"/>
    <x v="0"/>
    <x v="0"/>
    <x v="0"/>
    <x v="1"/>
    <x v="2"/>
    <x v="2"/>
    <s v="16 Nov 2001"/>
    <x v="2239"/>
    <x v="1"/>
    <s v="tier - 3"/>
    <x v="1"/>
    <x v="47"/>
  </r>
  <r>
    <s v="Id2250"/>
    <s v="Mary"/>
    <x v="1283"/>
    <x v="523"/>
    <s v="No"/>
    <x v="0"/>
    <x v="0"/>
    <x v="3"/>
    <x v="1"/>
    <x v="1"/>
    <x v="2"/>
    <s v="22 Jun 1998"/>
    <x v="2240"/>
    <x v="1"/>
    <s v="tier - 2"/>
    <x v="0"/>
    <x v="45"/>
  </r>
  <r>
    <s v="Id2251"/>
    <s v="Natalie"/>
    <x v="1013"/>
    <x v="209"/>
    <s v="No"/>
    <x v="1"/>
    <x v="0"/>
    <x v="3"/>
    <x v="1"/>
    <x v="2"/>
    <x v="2"/>
    <s v="13 Jun 2000"/>
    <x v="2241"/>
    <x v="1"/>
    <s v="tier - 2"/>
    <x v="0"/>
    <x v="23"/>
  </r>
  <r>
    <s v="Id2252"/>
    <s v="Christopher"/>
    <x v="1244"/>
    <x v="276"/>
    <s v="No"/>
    <x v="1"/>
    <x v="0"/>
    <x v="3"/>
    <x v="1"/>
    <x v="1"/>
    <x v="2"/>
    <s v="12 Jul 2004"/>
    <x v="2242"/>
    <x v="1"/>
    <s v="tier - 3"/>
    <x v="0"/>
    <x v="42"/>
  </r>
  <r>
    <s v="Id2253"/>
    <s v="Sonja"/>
    <x v="1284"/>
    <x v="561"/>
    <s v="No"/>
    <x v="1"/>
    <x v="0"/>
    <x v="3"/>
    <x v="1"/>
    <x v="1"/>
    <x v="1"/>
    <s v="11 Sep 2004"/>
    <x v="2243"/>
    <x v="1"/>
    <s v="tier - 1"/>
    <x v="0"/>
    <x v="42"/>
  </r>
  <r>
    <s v="Id2254"/>
    <s v="Alexandra"/>
    <x v="1285"/>
    <x v="329"/>
    <s v="yes"/>
    <x v="0"/>
    <x v="1"/>
    <x v="3"/>
    <x v="1"/>
    <x v="2"/>
    <x v="2"/>
    <s v="7 Oct 1997"/>
    <x v="2244"/>
    <x v="1"/>
    <s v="tier - 2"/>
    <x v="1"/>
    <x v="32"/>
  </r>
  <r>
    <s v="Id2255"/>
    <s v="Martha L."/>
    <x v="1286"/>
    <x v="403"/>
    <s v="No"/>
    <x v="0"/>
    <x v="0"/>
    <x v="0"/>
    <x v="1"/>
    <x v="1"/>
    <x v="0"/>
    <s v="1 Dec 2002"/>
    <x v="2245"/>
    <x v="1"/>
    <s v="tier - 1"/>
    <x v="0"/>
    <x v="44"/>
  </r>
  <r>
    <s v="Id2256"/>
    <s v="Ryan C."/>
    <x v="1287"/>
    <x v="425"/>
    <s v="No"/>
    <x v="0"/>
    <x v="1"/>
    <x v="3"/>
    <x v="1"/>
    <x v="0"/>
    <x v="1"/>
    <s v="2 Nov 2003"/>
    <x v="2246"/>
    <x v="1"/>
    <s v="tier - 3"/>
    <x v="3"/>
    <x v="40"/>
  </r>
  <r>
    <s v="Id2257"/>
    <s v="Cliff"/>
    <x v="169"/>
    <x v="155"/>
    <s v="No"/>
    <x v="0"/>
    <x v="1"/>
    <x v="3"/>
    <x v="1"/>
    <x v="0"/>
    <x v="1"/>
    <s v="15 Aug 2003"/>
    <x v="2247"/>
    <x v="1"/>
    <s v="tier - 3"/>
    <x v="3"/>
    <x v="40"/>
  </r>
  <r>
    <s v="Id2258"/>
    <s v="Blue"/>
    <x v="97"/>
    <x v="351"/>
    <s v="No"/>
    <x v="0"/>
    <x v="1"/>
    <x v="3"/>
    <x v="1"/>
    <x v="0"/>
    <x v="2"/>
    <s v="8 Oct 2003"/>
    <x v="2248"/>
    <x v="1"/>
    <s v="tier - 3"/>
    <x v="3"/>
    <x v="40"/>
  </r>
  <r>
    <s v="Id2259"/>
    <s v="Jeffrey M"/>
    <x v="217"/>
    <x v="372"/>
    <s v="No"/>
    <x v="0"/>
    <x v="1"/>
    <x v="3"/>
    <x v="1"/>
    <x v="0"/>
    <x v="2"/>
    <s v="15 Oct 2003"/>
    <x v="2249"/>
    <x v="1"/>
    <s v="tier - 3"/>
    <x v="3"/>
    <x v="40"/>
  </r>
  <r>
    <s v="Id2260"/>
    <s v="Andrew"/>
    <x v="625"/>
    <x v="115"/>
    <s v="No"/>
    <x v="0"/>
    <x v="1"/>
    <x v="3"/>
    <x v="1"/>
    <x v="1"/>
    <x v="2"/>
    <s v="4 Dec 2003"/>
    <x v="2250"/>
    <x v="1"/>
    <s v="tier - 2"/>
    <x v="3"/>
    <x v="40"/>
  </r>
  <r>
    <s v="Id2261"/>
    <s v="Julia"/>
    <x v="1165"/>
    <x v="614"/>
    <s v="yes"/>
    <x v="0"/>
    <x v="1"/>
    <x v="3"/>
    <x v="1"/>
    <x v="2"/>
    <x v="2"/>
    <s v="10 Nov 1997"/>
    <x v="2251"/>
    <x v="1"/>
    <s v="tier - 2"/>
    <x v="0"/>
    <x v="32"/>
  </r>
  <r>
    <s v="Id2262"/>
    <s v="Daniel"/>
    <x v="368"/>
    <x v="138"/>
    <s v="No"/>
    <x v="0"/>
    <x v="1"/>
    <x v="3"/>
    <x v="1"/>
    <x v="1"/>
    <x v="2"/>
    <s v="22 Sep 2003"/>
    <x v="2252"/>
    <x v="1"/>
    <s v="tier - 3"/>
    <x v="3"/>
    <x v="40"/>
  </r>
  <r>
    <s v="Id2263"/>
    <s v="  Jaime"/>
    <x v="1288"/>
    <x v="326"/>
    <s v="No"/>
    <x v="0"/>
    <x v="1"/>
    <x v="3"/>
    <x v="1"/>
    <x v="1"/>
    <x v="2"/>
    <s v="13 Sep 2003"/>
    <x v="2253"/>
    <x v="1"/>
    <s v="tier - 1"/>
    <x v="3"/>
    <x v="40"/>
  </r>
  <r>
    <s v="Id2264"/>
    <s v="  Mohd Syahidan"/>
    <x v="1289"/>
    <x v="240"/>
    <s v="No"/>
    <x v="0"/>
    <x v="1"/>
    <x v="3"/>
    <x v="1"/>
    <x v="1"/>
    <x v="1"/>
    <s v="30 Sep 2003"/>
    <x v="2254"/>
    <x v="1"/>
    <s v="tier - 1"/>
    <x v="3"/>
    <x v="40"/>
  </r>
  <r>
    <s v="Id2265"/>
    <s v="  Matthew"/>
    <x v="477"/>
    <x v="89"/>
    <s v="No"/>
    <x v="0"/>
    <x v="1"/>
    <x v="3"/>
    <x v="1"/>
    <x v="1"/>
    <x v="2"/>
    <s v="2 Aug 2003"/>
    <x v="2255"/>
    <x v="1"/>
    <s v="tier - 2"/>
    <x v="3"/>
    <x v="40"/>
  </r>
  <r>
    <s v="Id2266"/>
    <s v="Elizabeth S."/>
    <x v="1290"/>
    <x v="350"/>
    <s v="No"/>
    <x v="0"/>
    <x v="0"/>
    <x v="0"/>
    <x v="1"/>
    <x v="1"/>
    <x v="0"/>
    <s v="15 Jul 2002"/>
    <x v="2256"/>
    <x v="1"/>
    <s v="tier - 2"/>
    <x v="0"/>
    <x v="44"/>
  </r>
  <r>
    <s v="Id2267"/>
    <s v="Katie"/>
    <x v="1291"/>
    <x v="231"/>
    <s v="No"/>
    <x v="0"/>
    <x v="0"/>
    <x v="3"/>
    <x v="1"/>
    <x v="2"/>
    <x v="1"/>
    <s v="21 Oct 1998"/>
    <x v="2257"/>
    <x v="1"/>
    <s v="tier - 1"/>
    <x v="1"/>
    <x v="45"/>
  </r>
  <r>
    <s v="Id2268"/>
    <s v="Christi A."/>
    <x v="1292"/>
    <x v="355"/>
    <s v="No"/>
    <x v="0"/>
    <x v="0"/>
    <x v="0"/>
    <x v="1"/>
    <x v="1"/>
    <x v="0"/>
    <s v="4 Dec 2002"/>
    <x v="2258"/>
    <x v="1"/>
    <s v="tier - 2"/>
    <x v="0"/>
    <x v="44"/>
  </r>
  <r>
    <s v="Id2269"/>
    <s v="Sandra K."/>
    <x v="1293"/>
    <x v="49"/>
    <s v="No"/>
    <x v="0"/>
    <x v="0"/>
    <x v="3"/>
    <x v="1"/>
    <x v="1"/>
    <x v="2"/>
    <s v="26 Jul 1998"/>
    <x v="2259"/>
    <x v="1"/>
    <s v="tier - 1"/>
    <x v="0"/>
    <x v="45"/>
  </r>
  <r>
    <s v="Id2270"/>
    <s v="Katharine"/>
    <x v="1058"/>
    <x v="70"/>
    <s v="No"/>
    <x v="1"/>
    <x v="0"/>
    <x v="3"/>
    <x v="1"/>
    <x v="1"/>
    <x v="2"/>
    <s v="30 Oct 2004"/>
    <x v="2260"/>
    <x v="1"/>
    <s v="tier - 1"/>
    <x v="1"/>
    <x v="42"/>
  </r>
  <r>
    <s v="Id2271"/>
    <s v="Jerome"/>
    <x v="515"/>
    <x v="577"/>
    <s v="No"/>
    <x v="1"/>
    <x v="0"/>
    <x v="3"/>
    <x v="1"/>
    <x v="1"/>
    <x v="2"/>
    <s v="28 Jul 2004"/>
    <x v="2261"/>
    <x v="1"/>
    <s v="tier - 1"/>
    <x v="0"/>
    <x v="42"/>
  </r>
  <r>
    <s v="Id2272"/>
    <s v="Julia R"/>
    <x v="1294"/>
    <x v="200"/>
    <s v="yes"/>
    <x v="0"/>
    <x v="0"/>
    <x v="0"/>
    <x v="1"/>
    <x v="2"/>
    <x v="1"/>
    <s v="26 Nov 1996"/>
    <x v="2262"/>
    <x v="1"/>
    <s v="tier - 3"/>
    <x v="1"/>
    <x v="46"/>
  </r>
  <r>
    <s v="Id2273"/>
    <s v="Sean Henry"/>
    <x v="1295"/>
    <x v="193"/>
    <s v="No"/>
    <x v="1"/>
    <x v="0"/>
    <x v="3"/>
    <x v="1"/>
    <x v="2"/>
    <x v="2"/>
    <s v="4 Jun 2004"/>
    <x v="2263"/>
    <x v="1"/>
    <s v="tier - 1"/>
    <x v="0"/>
    <x v="40"/>
  </r>
  <r>
    <s v="Id2274"/>
    <s v="Rachel A."/>
    <x v="1296"/>
    <x v="4"/>
    <s v="No"/>
    <x v="0"/>
    <x v="0"/>
    <x v="3"/>
    <x v="1"/>
    <x v="1"/>
    <x v="2"/>
    <s v="5 Oct 1992"/>
    <x v="2264"/>
    <x v="1"/>
    <s v="tier - 3"/>
    <x v="0"/>
    <x v="35"/>
  </r>
  <r>
    <s v="Id2275"/>
    <s v="Jim"/>
    <x v="1297"/>
    <x v="614"/>
    <s v="No"/>
    <x v="0"/>
    <x v="0"/>
    <x v="0"/>
    <x v="1"/>
    <x v="2"/>
    <x v="2"/>
    <s v="29 Jun 1999"/>
    <x v="2265"/>
    <x v="1"/>
    <s v="tier - 3"/>
    <x v="1"/>
    <x v="36"/>
  </r>
  <r>
    <s v="Id2276"/>
    <s v="Tim"/>
    <x v="1298"/>
    <x v="664"/>
    <s v="No"/>
    <x v="0"/>
    <x v="0"/>
    <x v="0"/>
    <x v="1"/>
    <x v="1"/>
    <x v="0"/>
    <s v="24 Aug 2002"/>
    <x v="2266"/>
    <x v="1"/>
    <s v="tier - 1"/>
    <x v="0"/>
    <x v="44"/>
  </r>
  <r>
    <s v="Id2277"/>
    <s v="Abby L."/>
    <x v="1299"/>
    <x v="259"/>
    <s v="yes"/>
    <x v="0"/>
    <x v="1"/>
    <x v="3"/>
    <x v="1"/>
    <x v="1"/>
    <x v="1"/>
    <s v="10 Jun 1997"/>
    <x v="2267"/>
    <x v="1"/>
    <s v="tier - 2"/>
    <x v="0"/>
    <x v="32"/>
  </r>
  <r>
    <s v="Id2278"/>
    <s v="Mark"/>
    <x v="1300"/>
    <x v="273"/>
    <s v="yes"/>
    <x v="0"/>
    <x v="0"/>
    <x v="0"/>
    <x v="1"/>
    <x v="2"/>
    <x v="2"/>
    <s v="2 Aug 1996"/>
    <x v="2267"/>
    <x v="1"/>
    <s v="tier - 3"/>
    <x v="0"/>
    <x v="46"/>
  </r>
  <r>
    <s v="Id2279"/>
    <s v="Ali"/>
    <x v="1010"/>
    <x v="98"/>
    <s v="yes"/>
    <x v="0"/>
    <x v="0"/>
    <x v="0"/>
    <x v="1"/>
    <x v="1"/>
    <x v="2"/>
    <s v="13 Nov 2001"/>
    <x v="2268"/>
    <x v="1"/>
    <s v="tier - 1"/>
    <x v="0"/>
    <x v="47"/>
  </r>
  <r>
    <s v="Id2280"/>
    <s v="Joshua"/>
    <x v="1301"/>
    <x v="400"/>
    <s v="No"/>
    <x v="0"/>
    <x v="0"/>
    <x v="0"/>
    <x v="1"/>
    <x v="2"/>
    <x v="0"/>
    <s v="14 Jun 2002"/>
    <x v="2269"/>
    <x v="1"/>
    <s v="tier - 3"/>
    <x v="1"/>
    <x v="44"/>
  </r>
  <r>
    <s v="Id2281"/>
    <s v="Pierre"/>
    <x v="1302"/>
    <x v="321"/>
    <s v="No"/>
    <x v="1"/>
    <x v="0"/>
    <x v="3"/>
    <x v="1"/>
    <x v="0"/>
    <x v="2"/>
    <s v="12 Nov 2004"/>
    <x v="2270"/>
    <x v="1"/>
    <s v="tier - 3"/>
    <x v="0"/>
    <x v="42"/>
  </r>
  <r>
    <s v="Id2282"/>
    <s v="Kate"/>
    <x v="1303"/>
    <x v="93"/>
    <s v="No"/>
    <x v="0"/>
    <x v="0"/>
    <x v="0"/>
    <x v="1"/>
    <x v="1"/>
    <x v="2"/>
    <s v="30 Jul 1994"/>
    <x v="2271"/>
    <x v="1"/>
    <s v="tier - 1"/>
    <x v="0"/>
    <x v="6"/>
  </r>
  <r>
    <s v="Id2283"/>
    <s v="David"/>
    <x v="1304"/>
    <x v="576"/>
    <s v="No"/>
    <x v="1"/>
    <x v="0"/>
    <x v="3"/>
    <x v="1"/>
    <x v="0"/>
    <x v="2"/>
    <s v="7 Jul 2004"/>
    <x v="2272"/>
    <x v="1"/>
    <s v="tier - 2"/>
    <x v="0"/>
    <x v="42"/>
  </r>
  <r>
    <s v="Id2284"/>
    <s v="Carla"/>
    <x v="1305"/>
    <x v="325"/>
    <s v="No"/>
    <x v="0"/>
    <x v="1"/>
    <x v="3"/>
    <x v="1"/>
    <x v="2"/>
    <x v="2"/>
    <s v="3 Jun 2003"/>
    <x v="2273"/>
    <x v="1"/>
    <s v="tier - 1"/>
    <x v="1"/>
    <x v="44"/>
  </r>
  <r>
    <s v="Id2285"/>
    <s v="Alvaro Sr."/>
    <x v="8"/>
    <x v="216"/>
    <s v="No"/>
    <x v="1"/>
    <x v="0"/>
    <x v="3"/>
    <x v="1"/>
    <x v="0"/>
    <x v="1"/>
    <s v="15 Jun 2004"/>
    <x v="2274"/>
    <x v="1"/>
    <s v="tier - 2"/>
    <x v="0"/>
    <x v="42"/>
  </r>
  <r>
    <s v="Id2286"/>
    <s v="Hope"/>
    <x v="1306"/>
    <x v="582"/>
    <s v="No"/>
    <x v="0"/>
    <x v="0"/>
    <x v="0"/>
    <x v="1"/>
    <x v="2"/>
    <x v="0"/>
    <s v="29 Oct 2002"/>
    <x v="2275"/>
    <x v="2"/>
    <s v="tier - 2"/>
    <x v="3"/>
    <x v="44"/>
  </r>
  <r>
    <s v="Id2287"/>
    <s v="Mark P."/>
    <x v="866"/>
    <x v="52"/>
    <s v="No"/>
    <x v="1"/>
    <x v="0"/>
    <x v="3"/>
    <x v="1"/>
    <x v="0"/>
    <x v="2"/>
    <s v="14 Sep 2004"/>
    <x v="2276"/>
    <x v="2"/>
    <s v="tier - 3"/>
    <x v="0"/>
    <x v="42"/>
  </r>
  <r>
    <s v="Id2288"/>
    <s v="Desiree"/>
    <x v="1307"/>
    <x v="337"/>
    <s v="yes"/>
    <x v="0"/>
    <x v="0"/>
    <x v="0"/>
    <x v="1"/>
    <x v="2"/>
    <x v="2"/>
    <s v="6 Oct 2001"/>
    <x v="2277"/>
    <x v="2"/>
    <s v="tier - 1"/>
    <x v="0"/>
    <x v="47"/>
  </r>
  <r>
    <s v="Id2289"/>
    <s v="Mario Jr."/>
    <x v="139"/>
    <x v="159"/>
    <s v="No"/>
    <x v="1"/>
    <x v="0"/>
    <x v="3"/>
    <x v="1"/>
    <x v="0"/>
    <x v="2"/>
    <s v="14 Nov 2004"/>
    <x v="2278"/>
    <x v="2"/>
    <s v="tier - 2"/>
    <x v="0"/>
    <x v="42"/>
  </r>
  <r>
    <s v="Id2290"/>
    <s v="Lusapho"/>
    <x v="97"/>
    <x v="212"/>
    <s v="No"/>
    <x v="1"/>
    <x v="0"/>
    <x v="3"/>
    <x v="1"/>
    <x v="0"/>
    <x v="2"/>
    <s v="22 Oct 2004"/>
    <x v="2279"/>
    <x v="2"/>
    <s v="tier - 1"/>
    <x v="0"/>
    <x v="42"/>
  </r>
  <r>
    <s v="Id2291"/>
    <s v="Erin C."/>
    <x v="515"/>
    <x v="665"/>
    <s v="No"/>
    <x v="0"/>
    <x v="0"/>
    <x v="0"/>
    <x v="1"/>
    <x v="1"/>
    <x v="0"/>
    <s v="27 Aug 2002"/>
    <x v="2280"/>
    <x v="2"/>
    <s v="tier - 1"/>
    <x v="0"/>
    <x v="44"/>
  </r>
  <r>
    <s v="Id2292"/>
    <s v="Alan F"/>
    <x v="534"/>
    <x v="268"/>
    <s v="No"/>
    <x v="1"/>
    <x v="0"/>
    <x v="3"/>
    <x v="1"/>
    <x v="0"/>
    <x v="1"/>
    <s v="23 Nov 2004"/>
    <x v="2281"/>
    <x v="2"/>
    <s v="tier - 3"/>
    <x v="0"/>
    <x v="42"/>
  </r>
  <r>
    <s v="Id2293"/>
    <s v="Ryan"/>
    <x v="161"/>
    <x v="637"/>
    <s v="No"/>
    <x v="1"/>
    <x v="0"/>
    <x v="3"/>
    <x v="1"/>
    <x v="0"/>
    <x v="1"/>
    <s v="23 Jun 2004"/>
    <x v="2282"/>
    <x v="2"/>
    <s v="tier - 3"/>
    <x v="0"/>
    <x v="42"/>
  </r>
  <r>
    <s v="Id2294"/>
    <s v="Hope"/>
    <x v="1308"/>
    <x v="268"/>
    <s v="No"/>
    <x v="1"/>
    <x v="0"/>
    <x v="3"/>
    <x v="1"/>
    <x v="1"/>
    <x v="1"/>
    <s v="5 Oct 2004"/>
    <x v="2283"/>
    <x v="2"/>
    <s v="tier - 3"/>
    <x v="0"/>
    <x v="42"/>
  </r>
  <r>
    <s v="Id2295"/>
    <s v="Josh"/>
    <x v="1309"/>
    <x v="402"/>
    <s v="No"/>
    <x v="0"/>
    <x v="0"/>
    <x v="0"/>
    <x v="1"/>
    <x v="2"/>
    <x v="0"/>
    <s v="1 Jul 2002"/>
    <x v="2284"/>
    <x v="2"/>
    <s v="tier - 1"/>
    <x v="0"/>
    <x v="44"/>
  </r>
  <r>
    <s v="Id2296"/>
    <s v="Jacob J"/>
    <x v="705"/>
    <x v="206"/>
    <s v="No"/>
    <x v="1"/>
    <x v="0"/>
    <x v="3"/>
    <x v="1"/>
    <x v="0"/>
    <x v="2"/>
    <s v="19 Jun 2004"/>
    <x v="2285"/>
    <x v="2"/>
    <s v="tier - 1"/>
    <x v="0"/>
    <x v="42"/>
  </r>
  <r>
    <s v="Id2297"/>
    <s v="Barros,   Jose Tomas"/>
    <x v="358"/>
    <x v="161"/>
    <s v="No"/>
    <x v="1"/>
    <x v="0"/>
    <x v="3"/>
    <x v="1"/>
    <x v="1"/>
    <x v="2"/>
    <s v="29 Nov 2004"/>
    <x v="2286"/>
    <x v="2"/>
    <s v="tier - 1"/>
    <x v="0"/>
    <x v="42"/>
  </r>
  <r>
    <s v="Id2298"/>
    <s v="Mary Evan"/>
    <x v="1310"/>
    <x v="666"/>
    <s v="No"/>
    <x v="0"/>
    <x v="0"/>
    <x v="0"/>
    <x v="1"/>
    <x v="2"/>
    <x v="0"/>
    <s v="29 Aug 2002"/>
    <x v="2287"/>
    <x v="2"/>
    <s v="tier - 3"/>
    <x v="0"/>
    <x v="44"/>
  </r>
  <r>
    <s v="Id2299"/>
    <s v="Justin K."/>
    <x v="1158"/>
    <x v="124"/>
    <s v="No"/>
    <x v="0"/>
    <x v="0"/>
    <x v="3"/>
    <x v="1"/>
    <x v="2"/>
    <x v="2"/>
    <s v="20 Dec 1998"/>
    <x v="2288"/>
    <x v="2"/>
    <s v="tier - 2"/>
    <x v="0"/>
    <x v="45"/>
  </r>
  <r>
    <s v="Id2300"/>
    <s v="Patrick"/>
    <x v="1033"/>
    <x v="196"/>
    <s v="yes"/>
    <x v="0"/>
    <x v="1"/>
    <x v="3"/>
    <x v="1"/>
    <x v="2"/>
    <x v="2"/>
    <s v="7 Aug 1997"/>
    <x v="2289"/>
    <x v="2"/>
    <s v="tier - 3"/>
    <x v="0"/>
    <x v="32"/>
  </r>
  <r>
    <s v="Id2301"/>
    <s v="Roman"/>
    <x v="1311"/>
    <x v="335"/>
    <s v="No"/>
    <x v="1"/>
    <x v="0"/>
    <x v="3"/>
    <x v="1"/>
    <x v="1"/>
    <x v="2"/>
    <s v="9 Aug 2004"/>
    <x v="2290"/>
    <x v="2"/>
    <s v="tier - 3"/>
    <x v="0"/>
    <x v="42"/>
  </r>
  <r>
    <s v="Id2302"/>
    <s v="David"/>
    <x v="1312"/>
    <x v="66"/>
    <s v="No"/>
    <x v="0"/>
    <x v="1"/>
    <x v="3"/>
    <x v="1"/>
    <x v="2"/>
    <x v="2"/>
    <s v="7 Sep 1993"/>
    <x v="2291"/>
    <x v="2"/>
    <s v="tier - 1"/>
    <x v="0"/>
    <x v="22"/>
  </r>
  <r>
    <s v="Id2303"/>
    <s v="Evelyn L"/>
    <x v="1313"/>
    <x v="3"/>
    <s v="yes"/>
    <x v="0"/>
    <x v="0"/>
    <x v="3"/>
    <x v="1"/>
    <x v="2"/>
    <x v="1"/>
    <s v="19 Jun 1995"/>
    <x v="2292"/>
    <x v="2"/>
    <s v="tier - 2"/>
    <x v="0"/>
    <x v="41"/>
  </r>
  <r>
    <s v="Id2304"/>
    <s v="Jim"/>
    <x v="1314"/>
    <x v="467"/>
    <s v="No"/>
    <x v="0"/>
    <x v="0"/>
    <x v="0"/>
    <x v="1"/>
    <x v="2"/>
    <x v="0"/>
    <s v="25 Jul 2002"/>
    <x v="2293"/>
    <x v="2"/>
    <s v="tier - 2"/>
    <x v="1"/>
    <x v="44"/>
  </r>
  <r>
    <s v="Id2305"/>
    <s v="Matthew S"/>
    <x v="1315"/>
    <x v="456"/>
    <s v="No"/>
    <x v="0"/>
    <x v="0"/>
    <x v="0"/>
    <x v="1"/>
    <x v="2"/>
    <x v="0"/>
    <s v="7 Jul 2002"/>
    <x v="2294"/>
    <x v="2"/>
    <s v="tier - 1"/>
    <x v="0"/>
    <x v="44"/>
  </r>
  <r>
    <s v="Id2306"/>
    <s v="Kenneth"/>
    <x v="1316"/>
    <x v="320"/>
    <s v="No"/>
    <x v="0"/>
    <x v="0"/>
    <x v="0"/>
    <x v="1"/>
    <x v="2"/>
    <x v="2"/>
    <s v="2 Nov 1994"/>
    <x v="2295"/>
    <x v="2"/>
    <s v="tier - 2"/>
    <x v="0"/>
    <x v="6"/>
  </r>
  <r>
    <s v="Id2307"/>
    <s v="Andrea"/>
    <x v="1317"/>
    <x v="150"/>
    <s v="yes"/>
    <x v="0"/>
    <x v="0"/>
    <x v="3"/>
    <x v="1"/>
    <x v="1"/>
    <x v="2"/>
    <s v="5 Oct 1995"/>
    <x v="2296"/>
    <x v="2"/>
    <s v="tier - 1"/>
    <x v="0"/>
    <x v="41"/>
  </r>
  <r>
    <s v="Id2308"/>
    <s v="Kristina"/>
    <x v="1318"/>
    <x v="67"/>
    <s v="No"/>
    <x v="0"/>
    <x v="0"/>
    <x v="0"/>
    <x v="1"/>
    <x v="2"/>
    <x v="2"/>
    <s v="2 Aug 1999"/>
    <x v="2297"/>
    <x v="2"/>
    <s v="tier - 2"/>
    <x v="0"/>
    <x v="36"/>
  </r>
  <r>
    <s v="Id2309"/>
    <s v="Kristen"/>
    <x v="1319"/>
    <x v="330"/>
    <s v="No"/>
    <x v="1"/>
    <x v="0"/>
    <x v="3"/>
    <x v="1"/>
    <x v="1"/>
    <x v="1"/>
    <s v="22 Oct 2000"/>
    <x v="2298"/>
    <x v="2"/>
    <s v="tier - 2"/>
    <x v="0"/>
    <x v="23"/>
  </r>
  <r>
    <s v="Id2310"/>
    <s v="Matthew"/>
    <x v="1209"/>
    <x v="173"/>
    <s v="No"/>
    <x v="0"/>
    <x v="0"/>
    <x v="0"/>
    <x v="1"/>
    <x v="1"/>
    <x v="2"/>
    <s v="22 Nov 1994"/>
    <x v="2299"/>
    <x v="2"/>
    <s v="tier - 2"/>
    <x v="0"/>
    <x v="6"/>
  </r>
  <r>
    <s v="Id2311"/>
    <s v="Kathleen"/>
    <x v="1320"/>
    <x v="409"/>
    <s v="yes"/>
    <x v="0"/>
    <x v="0"/>
    <x v="0"/>
    <x v="1"/>
    <x v="1"/>
    <x v="2"/>
    <s v="19 Aug 2001"/>
    <x v="2300"/>
    <x v="2"/>
    <s v="tier - 2"/>
    <x v="0"/>
    <x v="47"/>
  </r>
  <r>
    <s v="Id2312"/>
    <s v="Lindsey"/>
    <x v="1321"/>
    <x v="267"/>
    <s v="yes"/>
    <x v="0"/>
    <x v="0"/>
    <x v="3"/>
    <x v="1"/>
    <x v="1"/>
    <x v="2"/>
    <s v="22 Oct 1995"/>
    <x v="2301"/>
    <x v="2"/>
    <s v="tier - 1"/>
    <x v="0"/>
    <x v="41"/>
  </r>
  <r>
    <s v="Id2313"/>
    <s v="Robert"/>
    <x v="447"/>
    <x v="140"/>
    <s v="No"/>
    <x v="0"/>
    <x v="0"/>
    <x v="0"/>
    <x v="1"/>
    <x v="1"/>
    <x v="2"/>
    <s v="5 Oct 1994"/>
    <x v="2302"/>
    <x v="2"/>
    <s v="tier - 1"/>
    <x v="0"/>
    <x v="6"/>
  </r>
  <r>
    <s v="Id2314"/>
    <s v="Sarah E."/>
    <x v="1322"/>
    <x v="184"/>
    <s v="No"/>
    <x v="0"/>
    <x v="1"/>
    <x v="3"/>
    <x v="1"/>
    <x v="1"/>
    <x v="1"/>
    <s v="14 Nov 1993"/>
    <x v="2303"/>
    <x v="2"/>
    <s v="tier - 1"/>
    <x v="0"/>
    <x v="22"/>
  </r>
  <r>
    <s v="Id2315"/>
    <s v="Flannery"/>
    <x v="254"/>
    <x v="319"/>
    <s v="No"/>
    <x v="1"/>
    <x v="0"/>
    <x v="3"/>
    <x v="1"/>
    <x v="1"/>
    <x v="2"/>
    <s v="21 Nov 2000"/>
    <x v="2304"/>
    <x v="2"/>
    <s v="tier - 1"/>
    <x v="0"/>
    <x v="23"/>
  </r>
  <r>
    <s v="Id2316"/>
    <s v="John T"/>
    <x v="1323"/>
    <x v="119"/>
    <s v="No"/>
    <x v="1"/>
    <x v="0"/>
    <x v="3"/>
    <x v="1"/>
    <x v="1"/>
    <x v="1"/>
    <s v="25 Oct 2004"/>
    <x v="2305"/>
    <x v="2"/>
    <s v="tier - 2"/>
    <x v="3"/>
    <x v="42"/>
  </r>
  <r>
    <s v="Id2317"/>
    <s v="Koji"/>
    <x v="1324"/>
    <x v="336"/>
    <s v="yes"/>
    <x v="0"/>
    <x v="0"/>
    <x v="3"/>
    <x v="1"/>
    <x v="1"/>
    <x v="1"/>
    <s v="9 Dec 1995"/>
    <x v="2306"/>
    <x v="2"/>
    <s v="tier - 2"/>
    <x v="0"/>
    <x v="41"/>
  </r>
  <r>
    <s v="Id2318"/>
    <s v="Candice M"/>
    <x v="1325"/>
    <x v="49"/>
    <s v="yes"/>
    <x v="0"/>
    <x v="0"/>
    <x v="0"/>
    <x v="1"/>
    <x v="1"/>
    <x v="2"/>
    <s v="4 sep 1996"/>
    <x v="2307"/>
    <x v="2"/>
    <s v="tier - 2"/>
    <x v="1"/>
    <x v="46"/>
  </r>
  <r>
    <s v="Id2319"/>
    <s v="Theodore A."/>
    <x v="1326"/>
    <x v="208"/>
    <s v="No"/>
    <x v="0"/>
    <x v="1"/>
    <x v="3"/>
    <x v="1"/>
    <x v="2"/>
    <x v="1"/>
    <s v="19 Jun 1993"/>
    <x v="2308"/>
    <x v="2"/>
    <s v="tier - 3"/>
    <x v="0"/>
    <x v="22"/>
  </r>
  <r>
    <s v="Id2320"/>
    <s v="  Lindy"/>
    <x v="1058"/>
    <x v="102"/>
    <s v="yes"/>
    <x v="0"/>
    <x v="0"/>
    <x v="0"/>
    <x v="1"/>
    <x v="1"/>
    <x v="2"/>
    <s v="17 Oct 1996"/>
    <x v="2309"/>
    <x v="2"/>
    <s v="tier - 3"/>
    <x v="0"/>
    <x v="46"/>
  </r>
  <r>
    <s v="Id2321"/>
    <s v="Thomas"/>
    <x v="1130"/>
    <x v="508"/>
    <s v="No"/>
    <x v="0"/>
    <x v="1"/>
    <x v="3"/>
    <x v="1"/>
    <x v="2"/>
    <x v="2"/>
    <s v="4 Aug 1993"/>
    <x v="2310"/>
    <x v="2"/>
    <s v="tier - 1"/>
    <x v="0"/>
    <x v="22"/>
  </r>
  <r>
    <s v="Id2322"/>
    <s v="Holly"/>
    <x v="1327"/>
    <x v="126"/>
    <s v="No"/>
    <x v="0"/>
    <x v="0"/>
    <x v="0"/>
    <x v="1"/>
    <x v="1"/>
    <x v="0"/>
    <s v="30 sep 2002"/>
    <x v="2311"/>
    <x v="2"/>
    <s v="tier - 1"/>
    <x v="1"/>
    <x v="44"/>
  </r>
  <r>
    <s v="Id2323"/>
    <s v="Matthew"/>
    <x v="1328"/>
    <x v="425"/>
    <s v="No"/>
    <x v="0"/>
    <x v="0"/>
    <x v="0"/>
    <x v="1"/>
    <x v="1"/>
    <x v="1"/>
    <s v="5 Dec 1999"/>
    <x v="2312"/>
    <x v="2"/>
    <s v="tier - 1"/>
    <x v="0"/>
    <x v="36"/>
  </r>
  <r>
    <s v="Id2324"/>
    <s v="Meghan K"/>
    <x v="1329"/>
    <x v="264"/>
    <s v="No"/>
    <x v="0"/>
    <x v="0"/>
    <x v="0"/>
    <x v="1"/>
    <x v="1"/>
    <x v="2"/>
    <s v="9 Dec 1999"/>
    <x v="2313"/>
    <x v="1"/>
    <s v="tier - 3"/>
    <x v="0"/>
    <x v="36"/>
  </r>
  <r>
    <s v="Id2325"/>
    <s v="Fred"/>
    <x v="1330"/>
    <x v="117"/>
    <s v="yes"/>
    <x v="0"/>
    <x v="0"/>
    <x v="0"/>
    <x v="1"/>
    <x v="1"/>
    <x v="2"/>
    <s v="3 Sep 2001"/>
    <x v="2314"/>
    <x v="2"/>
    <s v="tier - 2"/>
    <x v="0"/>
    <x v="47"/>
  </r>
  <r>
    <s v="Id2326"/>
    <s v="Sebastian"/>
    <x v="698"/>
    <x v="374"/>
    <s v="yes"/>
    <x v="0"/>
    <x v="1"/>
    <x v="3"/>
    <x v="1"/>
    <x v="1"/>
    <x v="2"/>
    <s v="16 Nov 1997"/>
    <x v="2315"/>
    <x v="2"/>
    <s v="tier - 3"/>
    <x v="0"/>
    <x v="32"/>
  </r>
  <r>
    <s v="Id2327"/>
    <s v="Laura"/>
    <x v="1331"/>
    <x v="156"/>
    <s v="No"/>
    <x v="0"/>
    <x v="0"/>
    <x v="0"/>
    <x v="1"/>
    <x v="1"/>
    <x v="0"/>
    <s v="13 Nov 2002"/>
    <x v="2316"/>
    <x v="2"/>
    <s v="tier - 2"/>
    <x v="1"/>
    <x v="44"/>
  </r>
  <r>
    <s v="Id2328"/>
    <s v="Nicole"/>
    <x v="1332"/>
    <x v="274"/>
    <s v="yes"/>
    <x v="0"/>
    <x v="0"/>
    <x v="3"/>
    <x v="1"/>
    <x v="2"/>
    <x v="2"/>
    <s v="8 Jul 1995"/>
    <x v="2317"/>
    <x v="2"/>
    <s v="tier - 3"/>
    <x v="0"/>
    <x v="41"/>
  </r>
  <r>
    <s v="Id2329"/>
    <s v="Susan E"/>
    <x v="1333"/>
    <x v="151"/>
    <s v="No"/>
    <x v="0"/>
    <x v="1"/>
    <x v="3"/>
    <x v="1"/>
    <x v="2"/>
    <x v="2"/>
    <s v="13 Jun 1993"/>
    <x v="2318"/>
    <x v="2"/>
    <s v="tier - 3"/>
    <x v="0"/>
    <x v="22"/>
  </r>
  <r>
    <s v="Id2330"/>
    <s v="Katy"/>
    <x v="1329"/>
    <x v="144"/>
    <s v="yes"/>
    <x v="0"/>
    <x v="0"/>
    <x v="0"/>
    <x v="1"/>
    <x v="1"/>
    <x v="2"/>
    <s v="23 Nov 2001"/>
    <x v="2319"/>
    <x v="2"/>
    <s v="tier - 3"/>
    <x v="1"/>
    <x v="47"/>
  </r>
  <r>
    <s v="Id2331"/>
    <s v="Jordan"/>
    <x v="1112"/>
    <x v="252"/>
    <s v="No"/>
    <x v="0"/>
    <x v="0"/>
    <x v="3"/>
    <x v="1"/>
    <x v="1"/>
    <x v="2"/>
    <s v="24 Jul 1998"/>
    <x v="2320"/>
    <x v="2"/>
    <s v="tier - 3"/>
    <x v="0"/>
    <x v="45"/>
  </r>
  <r>
    <s v="Id2332"/>
    <s v="  Juan D. Sr."/>
    <x v="1056"/>
    <x v="288"/>
    <s v="No"/>
    <x v="0"/>
    <x v="0"/>
    <x v="3"/>
    <x v="1"/>
    <x v="2"/>
    <x v="1"/>
    <s v="23 Sep 1992"/>
    <x v="2321"/>
    <x v="2"/>
    <s v="tier - 3"/>
    <x v="0"/>
    <x v="35"/>
  </r>
  <r>
    <s v="Id2333"/>
    <s v="Julie"/>
    <x v="1140"/>
    <x v="348"/>
    <s v="No"/>
    <x v="0"/>
    <x v="1"/>
    <x v="3"/>
    <x v="1"/>
    <x v="2"/>
    <x v="1"/>
    <s v="30 Jun 1993"/>
    <x v="2322"/>
    <x v="1"/>
    <s v="tier - 1"/>
    <x v="0"/>
    <x v="22"/>
  </r>
  <r>
    <s v="Id2334"/>
    <s v="Evan P"/>
    <x v="318"/>
    <x v="495"/>
    <s v="No"/>
    <x v="0"/>
    <x v="0"/>
    <x v="3"/>
    <x v="1"/>
    <x v="2"/>
    <x v="2"/>
    <s v="23 Nov 1992"/>
    <x v="2323"/>
    <x v="1"/>
    <s v="tier - 1"/>
    <x v="0"/>
    <x v="35"/>
  </r>
  <r>
    <s v="Id2335"/>
    <s v="Aaron K"/>
    <x v="1334"/>
    <x v="523"/>
    <s v="No"/>
    <x v="0"/>
    <x v="0"/>
    <x v="3"/>
    <x v="1"/>
    <x v="2"/>
    <x v="2"/>
    <s v="18 Jul 1992"/>
    <x v="2324"/>
    <x v="1"/>
    <s v="tier - 3"/>
    <x v="0"/>
    <x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735BB2-2462-4BCD-A716-8466BF1589C9}"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20:J24" firstHeaderRow="1" firstDataRow="1" firstDataCol="1" rowPageCount="1" colPageCount="1"/>
  <pivotFields count="17">
    <pivotField showAll="0"/>
    <pivotField showAll="0"/>
    <pivotField showAll="0"/>
    <pivotField showAll="0"/>
    <pivotField showAll="0"/>
    <pivotField showAll="0"/>
    <pivotField showAll="0">
      <items count="3">
        <item x="0"/>
        <item x="1"/>
        <item t="default"/>
      </items>
    </pivotField>
    <pivotField showAll="0"/>
    <pivotField showAll="0">
      <items count="4">
        <item x="1"/>
        <item x="2"/>
        <item x="0"/>
        <item t="default"/>
      </items>
    </pivotField>
    <pivotField showAll="0">
      <items count="4">
        <item h="1" x="0"/>
        <item h="1" x="1"/>
        <item x="2"/>
        <item t="default"/>
      </items>
    </pivotField>
    <pivotField showAll="0">
      <items count="4">
        <item x="0"/>
        <item h="1" x="2"/>
        <item h="1" x="1"/>
        <item t="default"/>
      </items>
    </pivotField>
    <pivotField showAll="0"/>
    <pivotField dataField="1" numFmtId="166" showAll="0"/>
    <pivotField axis="axisRow" showAll="0">
      <items count="4">
        <item x="0"/>
        <item x="1"/>
        <item x="2"/>
        <item t="default"/>
      </items>
    </pivotField>
    <pivotField showAll="0"/>
    <pivotField axis="axisPage" showAll="0">
      <items count="18">
        <item x="3"/>
        <item x="1"/>
        <item x="0"/>
        <item x="7"/>
        <item x="5"/>
        <item x="4"/>
        <item x="6"/>
        <item x="11"/>
        <item x="9"/>
        <item x="16"/>
        <item x="14"/>
        <item x="13"/>
        <item x="8"/>
        <item x="2"/>
        <item x="15"/>
        <item x="12"/>
        <item x="10"/>
        <item t="default"/>
      </items>
    </pivotField>
    <pivotField showAll="0"/>
  </pivotFields>
  <rowFields count="1">
    <field x="13"/>
  </rowFields>
  <rowItems count="4">
    <i>
      <x/>
    </i>
    <i>
      <x v="1"/>
    </i>
    <i>
      <x v="2"/>
    </i>
    <i t="grand">
      <x/>
    </i>
  </rowItems>
  <colItems count="1">
    <i/>
  </colItems>
  <pageFields count="1">
    <pageField fld="15" hier="-1"/>
  </pageFields>
  <dataFields count="1">
    <dataField name="Sum of Charges" fld="12"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386FF2-1204-4B0D-BBEA-46B14012DDB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6" firstHeaderRow="1" firstDataRow="1" firstDataCol="1"/>
  <pivotFields count="17">
    <pivotField showAll="0"/>
    <pivotField showAll="0"/>
    <pivotField showAll="0"/>
    <pivotField showAll="0"/>
    <pivotField showAll="0"/>
    <pivotField showAll="0"/>
    <pivotField showAll="0">
      <items count="3">
        <item x="0"/>
        <item x="1"/>
        <item t="default"/>
      </items>
    </pivotField>
    <pivotField showAll="0"/>
    <pivotField showAll="0">
      <items count="4">
        <item x="1"/>
        <item x="2"/>
        <item x="0"/>
        <item t="default"/>
      </items>
    </pivotField>
    <pivotField axis="axisRow" showAll="0">
      <items count="4">
        <item h="1" x="0"/>
        <item h="1" x="1"/>
        <item x="2"/>
        <item t="default"/>
      </items>
    </pivotField>
    <pivotField axis="axisRow" showAll="0">
      <items count="4">
        <item x="0"/>
        <item h="1" x="2"/>
        <item h="1" x="1"/>
        <item t="default"/>
      </items>
    </pivotField>
    <pivotField showAll="0"/>
    <pivotField dataField="1" numFmtId="166" showAll="0">
      <items count="2326">
        <item x="2162"/>
        <item x="2163"/>
        <item x="2164"/>
        <item x="2165"/>
        <item x="2166"/>
        <item x="2167"/>
        <item x="2170"/>
        <item x="2171"/>
        <item x="2172"/>
        <item x="2173"/>
        <item x="2174"/>
        <item x="2175"/>
        <item x="2176"/>
        <item x="2177"/>
        <item x="2180"/>
        <item x="2181"/>
        <item x="2182"/>
        <item x="2183"/>
        <item x="2184"/>
        <item x="2185"/>
        <item x="2186"/>
        <item x="2187"/>
        <item x="2188"/>
        <item x="2190"/>
        <item x="2192"/>
        <item x="2193"/>
        <item x="2194"/>
        <item x="2195"/>
        <item x="2196"/>
        <item x="2197"/>
        <item x="2198"/>
        <item x="2199"/>
        <item x="2201"/>
        <item x="2202"/>
        <item x="2205"/>
        <item x="2206"/>
        <item x="2207"/>
        <item x="2208"/>
        <item x="2209"/>
        <item x="2210"/>
        <item x="2213"/>
        <item x="2214"/>
        <item x="2215"/>
        <item x="1881"/>
        <item x="2217"/>
        <item x="2218"/>
        <item x="2219"/>
        <item x="2220"/>
        <item x="2221"/>
        <item x="2223"/>
        <item x="2224"/>
        <item x="2225"/>
        <item x="2226"/>
        <item x="2227"/>
        <item x="2229"/>
        <item x="2230"/>
        <item x="2231"/>
        <item x="2232"/>
        <item x="2234"/>
        <item x="2235"/>
        <item x="2236"/>
        <item x="2237"/>
        <item x="2238"/>
        <item x="2239"/>
        <item x="2241"/>
        <item x="2242"/>
        <item x="2243"/>
        <item x="2245"/>
        <item x="2246"/>
        <item x="2247"/>
        <item x="2248"/>
        <item x="2249"/>
        <item x="2250"/>
        <item x="2251"/>
        <item x="2253"/>
        <item x="2254"/>
        <item x="2256"/>
        <item x="2257"/>
        <item x="2258"/>
        <item x="2259"/>
        <item x="2260"/>
        <item x="2261"/>
        <item x="2262"/>
        <item x="2263"/>
        <item x="2265"/>
        <item x="2267"/>
        <item x="2268"/>
        <item x="2269"/>
        <item x="2270"/>
        <item x="2271"/>
        <item x="2272"/>
        <item x="2273"/>
        <item x="2274"/>
        <item x="2277"/>
        <item x="2278"/>
        <item x="2279"/>
        <item x="2280"/>
        <item x="2281"/>
        <item x="2282"/>
        <item x="2283"/>
        <item x="2284"/>
        <item x="2285"/>
        <item x="2288"/>
        <item x="2289"/>
        <item x="2290"/>
        <item x="2291"/>
        <item x="2292"/>
        <item x="2293"/>
        <item x="2294"/>
        <item x="2295"/>
        <item x="2296"/>
        <item x="2298"/>
        <item x="2300"/>
        <item x="2301"/>
        <item x="2302"/>
        <item x="2303"/>
        <item x="2304"/>
        <item x="2305"/>
        <item x="2306"/>
        <item x="2307"/>
        <item x="2309"/>
        <item x="2310"/>
        <item x="2312"/>
        <item x="2313"/>
        <item x="2314"/>
        <item x="2315"/>
        <item x="2316"/>
        <item x="2317"/>
        <item x="2318"/>
        <item x="3"/>
        <item x="4"/>
        <item x="7"/>
        <item x="8"/>
        <item x="9"/>
        <item x="10"/>
        <item x="11"/>
        <item x="13"/>
        <item x="14"/>
        <item x="15"/>
        <item x="16"/>
        <item x="17"/>
        <item x="19"/>
        <item x="20"/>
        <item x="21"/>
        <item x="22"/>
        <item x="24"/>
        <item x="25"/>
        <item x="26"/>
        <item x="27"/>
        <item x="28"/>
        <item x="29"/>
        <item x="31"/>
        <item x="32"/>
        <item x="33"/>
        <item x="35"/>
        <item x="36"/>
        <item x="37"/>
        <item x="38"/>
        <item x="39"/>
        <item x="40"/>
        <item x="41"/>
        <item x="43"/>
        <item x="44"/>
        <item x="46"/>
        <item x="47"/>
        <item x="48"/>
        <item x="49"/>
        <item x="50"/>
        <item x="51"/>
        <item x="52"/>
        <item x="53"/>
        <item x="55"/>
        <item x="57"/>
        <item x="58"/>
        <item x="59"/>
        <item x="60"/>
        <item x="61"/>
        <item x="62"/>
        <item x="63"/>
        <item x="64"/>
        <item x="65"/>
        <item x="68"/>
        <item x="69"/>
        <item x="70"/>
        <item x="71"/>
        <item x="72"/>
        <item x="73"/>
        <item x="74"/>
        <item x="75"/>
        <item x="76"/>
        <item x="77"/>
        <item x="80"/>
        <item x="81"/>
        <item x="82"/>
        <item x="83"/>
        <item x="84"/>
        <item x="85"/>
        <item x="86"/>
        <item x="87"/>
        <item x="88"/>
        <item x="90"/>
        <item x="92"/>
        <item x="93"/>
        <item x="94"/>
        <item x="95"/>
        <item x="96"/>
        <item x="97"/>
        <item x="98"/>
        <item x="99"/>
        <item x="101"/>
        <item x="102"/>
        <item x="104"/>
        <item x="105"/>
        <item x="106"/>
        <item x="107"/>
        <item x="108"/>
        <item x="109"/>
        <item x="110"/>
        <item x="113"/>
        <item x="114"/>
        <item x="115"/>
        <item x="117"/>
        <item x="118"/>
        <item x="119"/>
        <item x="120"/>
        <item x="121"/>
        <item x="122"/>
        <item x="124"/>
        <item x="125"/>
        <item x="126"/>
        <item x="127"/>
        <item x="130"/>
        <item x="131"/>
        <item x="132"/>
        <item x="133"/>
        <item x="135"/>
        <item x="136"/>
        <item x="137"/>
        <item x="138"/>
        <item x="139"/>
        <item x="141"/>
        <item x="142"/>
        <item x="143"/>
        <item x="145"/>
        <item x="146"/>
        <item x="147"/>
        <item x="148"/>
        <item x="149"/>
        <item x="150"/>
        <item x="151"/>
        <item x="153"/>
        <item x="154"/>
        <item x="156"/>
        <item x="157"/>
        <item x="158"/>
        <item x="159"/>
        <item x="160"/>
        <item x="161"/>
        <item x="162"/>
        <item x="163"/>
        <item x="165"/>
        <item x="167"/>
        <item x="168"/>
        <item x="169"/>
        <item x="170"/>
        <item x="171"/>
        <item x="172"/>
        <item x="173"/>
        <item x="174"/>
        <item x="175"/>
        <item x="178"/>
        <item x="179"/>
        <item x="180"/>
        <item x="181"/>
        <item x="182"/>
        <item x="183"/>
        <item x="184"/>
        <item x="185"/>
        <item x="186"/>
        <item x="189"/>
        <item x="190"/>
        <item x="191"/>
        <item x="192"/>
        <item x="193"/>
        <item x="194"/>
        <item x="195"/>
        <item x="196"/>
        <item x="197"/>
        <item x="199"/>
        <item x="201"/>
        <item x="202"/>
        <item x="203"/>
        <item x="204"/>
        <item x="205"/>
        <item x="206"/>
        <item x="207"/>
        <item x="208"/>
        <item x="210"/>
        <item x="212"/>
        <item x="213"/>
        <item x="214"/>
        <item x="215"/>
        <item x="216"/>
        <item x="217"/>
        <item x="218"/>
        <item x="221"/>
        <item x="222"/>
        <item x="223"/>
        <item x="225"/>
        <item x="226"/>
        <item x="227"/>
        <item x="228"/>
        <item x="229"/>
        <item x="230"/>
        <item x="232"/>
        <item x="233"/>
        <item x="234"/>
        <item x="235"/>
        <item x="237"/>
        <item x="238"/>
        <item x="239"/>
        <item x="240"/>
        <item x="242"/>
        <item x="243"/>
        <item x="244"/>
        <item x="245"/>
        <item x="246"/>
        <item x="250"/>
        <item x="251"/>
        <item x="253"/>
        <item x="254"/>
        <item x="255"/>
        <item x="256"/>
        <item x="257"/>
        <item x="258"/>
        <item x="259"/>
        <item x="260"/>
        <item x="262"/>
        <item x="264"/>
        <item x="265"/>
        <item x="266"/>
        <item x="267"/>
        <item x="268"/>
        <item x="269"/>
        <item x="270"/>
        <item x="271"/>
        <item x="272"/>
        <item x="275"/>
        <item x="276"/>
        <item x="277"/>
        <item x="278"/>
        <item x="279"/>
        <item x="280"/>
        <item x="281"/>
        <item x="282"/>
        <item x="283"/>
        <item x="284"/>
        <item x="287"/>
        <item x="288"/>
        <item x="289"/>
        <item x="290"/>
        <item x="291"/>
        <item x="292"/>
        <item x="293"/>
        <item x="294"/>
        <item x="295"/>
        <item x="297"/>
        <item x="299"/>
        <item x="300"/>
        <item x="301"/>
        <item x="302"/>
        <item x="303"/>
        <item x="304"/>
        <item x="305"/>
        <item x="306"/>
        <item x="308"/>
        <item x="309"/>
        <item x="311"/>
        <item x="312"/>
        <item x="313"/>
        <item x="314"/>
        <item x="315"/>
        <item x="316"/>
        <item x="317"/>
        <item x="319"/>
        <item x="320"/>
        <item x="321"/>
        <item x="323"/>
        <item x="324"/>
        <item x="325"/>
        <item x="326"/>
        <item x="327"/>
        <item x="328"/>
        <item x="331"/>
        <item x="332"/>
        <item x="333"/>
        <item x="334"/>
        <item x="336"/>
        <item x="337"/>
        <item x="338"/>
        <item x="339"/>
        <item x="340"/>
        <item x="342"/>
        <item x="343"/>
        <item x="344"/>
        <item x="345"/>
        <item x="346"/>
        <item x="348"/>
        <item x="349"/>
        <item x="350"/>
        <item x="351"/>
        <item x="353"/>
        <item x="354"/>
        <item x="355"/>
        <item x="356"/>
        <item x="357"/>
        <item x="358"/>
        <item x="360"/>
        <item x="361"/>
        <item x="362"/>
        <item x="364"/>
        <item x="365"/>
        <item x="366"/>
        <item x="367"/>
        <item x="368"/>
        <item x="369"/>
        <item x="370"/>
        <item x="373"/>
        <item x="375"/>
        <item x="376"/>
        <item x="377"/>
        <item x="378"/>
        <item x="379"/>
        <item x="380"/>
        <item x="381"/>
        <item x="382"/>
        <item x="383"/>
        <item x="386"/>
        <item x="387"/>
        <item x="388"/>
        <item x="389"/>
        <item x="390"/>
        <item x="391"/>
        <item x="392"/>
        <item x="393"/>
        <item x="394"/>
        <item x="395"/>
        <item x="398"/>
        <item x="399"/>
        <item x="400"/>
        <item x="401"/>
        <item x="402"/>
        <item x="403"/>
        <item x="404"/>
        <item x="405"/>
        <item x="406"/>
        <item x="408"/>
        <item x="410"/>
        <item x="411"/>
        <item x="412"/>
        <item x="413"/>
        <item x="414"/>
        <item x="415"/>
        <item x="416"/>
        <item x="417"/>
        <item x="419"/>
        <item x="420"/>
        <item x="422"/>
        <item x="423"/>
        <item x="424"/>
        <item x="425"/>
        <item x="426"/>
        <item x="427"/>
        <item x="428"/>
        <item x="430"/>
        <item x="431"/>
        <item x="432"/>
        <item x="434"/>
        <item x="435"/>
        <item x="436"/>
        <item x="437"/>
        <item x="438"/>
        <item x="439"/>
        <item x="442"/>
        <item x="443"/>
        <item x="444"/>
        <item x="445"/>
        <item x="447"/>
        <item x="448"/>
        <item x="449"/>
        <item x="450"/>
        <item x="451"/>
        <item x="453"/>
        <item x="454"/>
        <item x="455"/>
        <item x="456"/>
        <item x="457"/>
        <item x="459"/>
        <item x="460"/>
        <item x="461"/>
        <item x="462"/>
        <item x="464"/>
        <item x="465"/>
        <item x="466"/>
        <item x="467"/>
        <item x="468"/>
        <item x="469"/>
        <item x="471"/>
        <item x="472"/>
        <item x="473"/>
        <item x="474"/>
        <item x="475"/>
        <item x="476"/>
        <item x="477"/>
        <item x="478"/>
        <item x="479"/>
        <item x="480"/>
        <item x="482"/>
        <item x="483"/>
        <item x="485"/>
        <item x="486"/>
        <item x="487"/>
        <item x="488"/>
        <item x="489"/>
        <item x="490"/>
        <item x="491"/>
        <item x="492"/>
        <item x="496"/>
        <item x="497"/>
        <item x="498"/>
        <item x="499"/>
        <item x="500"/>
        <item x="501"/>
        <item x="502"/>
        <item x="503"/>
        <item x="504"/>
        <item x="505"/>
        <item x="508"/>
        <item x="509"/>
        <item x="510"/>
        <item x="511"/>
        <item x="512"/>
        <item x="513"/>
        <item x="514"/>
        <item x="515"/>
        <item x="516"/>
        <item x="518"/>
        <item x="520"/>
        <item x="521"/>
        <item x="522"/>
        <item x="523"/>
        <item x="524"/>
        <item x="525"/>
        <item x="526"/>
        <item x="527"/>
        <item x="529"/>
        <item x="530"/>
        <item x="532"/>
        <item x="533"/>
        <item x="534"/>
        <item x="535"/>
        <item x="536"/>
        <item x="537"/>
        <item x="538"/>
        <item x="540"/>
        <item x="541"/>
        <item x="542"/>
        <item x="544"/>
        <item x="545"/>
        <item x="546"/>
        <item x="547"/>
        <item x="548"/>
        <item x="549"/>
        <item x="552"/>
        <item x="553"/>
        <item x="554"/>
        <item x="555"/>
        <item x="557"/>
        <item x="558"/>
        <item x="559"/>
        <item x="560"/>
        <item x="561"/>
        <item x="563"/>
        <item x="564"/>
        <item x="565"/>
        <item x="566"/>
        <item x="567"/>
        <item x="569"/>
        <item x="570"/>
        <item x="571"/>
        <item x="572"/>
        <item x="574"/>
        <item x="575"/>
        <item x="576"/>
        <item x="577"/>
        <item x="578"/>
        <item x="579"/>
        <item x="581"/>
        <item x="582"/>
        <item x="583"/>
        <item x="585"/>
        <item x="586"/>
        <item x="587"/>
        <item x="588"/>
        <item x="589"/>
        <item x="590"/>
        <item x="591"/>
        <item x="593"/>
        <item x="594"/>
        <item x="596"/>
        <item x="597"/>
        <item x="598"/>
        <item x="599"/>
        <item x="600"/>
        <item x="601"/>
        <item x="602"/>
        <item x="603"/>
        <item x="605"/>
        <item x="607"/>
        <item x="608"/>
        <item x="609"/>
        <item x="610"/>
        <item x="611"/>
        <item x="612"/>
        <item x="613"/>
        <item x="614"/>
        <item x="615"/>
        <item x="619"/>
        <item x="620"/>
        <item x="621"/>
        <item x="622"/>
        <item x="623"/>
        <item x="624"/>
        <item x="625"/>
        <item x="626"/>
        <item x="627"/>
        <item x="629"/>
        <item x="631"/>
        <item x="632"/>
        <item x="633"/>
        <item x="634"/>
        <item x="635"/>
        <item x="636"/>
        <item x="637"/>
        <item x="638"/>
        <item x="640"/>
        <item x="641"/>
        <item x="643"/>
        <item x="644"/>
        <item x="645"/>
        <item x="646"/>
        <item x="647"/>
        <item x="648"/>
        <item x="649"/>
        <item x="651"/>
        <item x="652"/>
        <item x="653"/>
        <item x="655"/>
        <item x="656"/>
        <item x="657"/>
        <item x="658"/>
        <item x="659"/>
        <item x="660"/>
        <item x="663"/>
        <item x="664"/>
        <item x="665"/>
        <item x="666"/>
        <item x="668"/>
        <item x="669"/>
        <item x="2322"/>
        <item x="670"/>
        <item x="671"/>
        <item x="672"/>
        <item x="674"/>
        <item x="675"/>
        <item x="676"/>
        <item x="677"/>
        <item x="679"/>
        <item x="680"/>
        <item x="681"/>
        <item x="682"/>
        <item x="683"/>
        <item x="685"/>
        <item x="686"/>
        <item x="687"/>
        <item x="688"/>
        <item x="689"/>
        <item x="691"/>
        <item x="692"/>
        <item x="693"/>
        <item x="694"/>
        <item x="696"/>
        <item x="697"/>
        <item x="698"/>
        <item x="699"/>
        <item x="700"/>
        <item x="701"/>
        <item x="703"/>
        <item x="704"/>
        <item x="705"/>
        <item x="707"/>
        <item x="708"/>
        <item x="709"/>
        <item x="710"/>
        <item x="711"/>
        <item x="712"/>
        <item x="713"/>
        <item x="715"/>
        <item x="716"/>
        <item x="718"/>
        <item x="719"/>
        <item x="720"/>
        <item x="721"/>
        <item x="722"/>
        <item x="723"/>
        <item x="724"/>
        <item x="725"/>
        <item x="727"/>
        <item x="729"/>
        <item x="730"/>
        <item x="731"/>
        <item x="732"/>
        <item x="733"/>
        <item x="734"/>
        <item x="735"/>
        <item x="736"/>
        <item x="737"/>
        <item x="741"/>
        <item x="742"/>
        <item x="743"/>
        <item x="744"/>
        <item x="745"/>
        <item x="746"/>
        <item x="747"/>
        <item x="748"/>
        <item x="749"/>
        <item x="751"/>
        <item x="753"/>
        <item x="754"/>
        <item x="755"/>
        <item x="756"/>
        <item x="757"/>
        <item x="758"/>
        <item x="759"/>
        <item x="760"/>
        <item x="762"/>
        <item x="763"/>
        <item x="765"/>
        <item x="766"/>
        <item x="767"/>
        <item x="768"/>
        <item x="769"/>
        <item x="770"/>
        <item x="771"/>
        <item x="774"/>
        <item x="775"/>
        <item x="776"/>
        <item x="778"/>
        <item x="779"/>
        <item x="780"/>
        <item x="781"/>
        <item x="782"/>
        <item x="783"/>
        <item x="785"/>
        <item x="786"/>
        <item x="787"/>
        <item x="788"/>
        <item x="790"/>
        <item x="791"/>
        <item x="792"/>
        <item x="793"/>
        <item x="794"/>
        <item x="796"/>
        <item x="797"/>
        <item x="798"/>
        <item x="799"/>
        <item x="800"/>
        <item x="802"/>
        <item x="803"/>
        <item x="804"/>
        <item x="805"/>
        <item x="807"/>
        <item x="808"/>
        <item x="809"/>
        <item x="810"/>
        <item x="811"/>
        <item x="812"/>
        <item x="814"/>
        <item x="815"/>
        <item x="816"/>
        <item x="818"/>
        <item x="819"/>
        <item x="820"/>
        <item x="821"/>
        <item x="822"/>
        <item x="823"/>
        <item x="824"/>
        <item x="826"/>
        <item x="827"/>
        <item x="829"/>
        <item x="830"/>
        <item x="831"/>
        <item x="832"/>
        <item x="833"/>
        <item x="834"/>
        <item x="835"/>
        <item x="836"/>
        <item x="838"/>
        <item x="840"/>
        <item x="841"/>
        <item x="842"/>
        <item x="843"/>
        <item x="844"/>
        <item x="845"/>
        <item x="846"/>
        <item x="847"/>
        <item x="848"/>
        <item x="851"/>
        <item x="852"/>
        <item x="853"/>
        <item x="854"/>
        <item x="855"/>
        <item x="856"/>
        <item x="857"/>
        <item x="858"/>
        <item x="859"/>
        <item x="860"/>
        <item x="864"/>
        <item x="865"/>
        <item x="866"/>
        <item x="867"/>
        <item x="868"/>
        <item x="869"/>
        <item x="870"/>
        <item x="871"/>
        <item x="873"/>
        <item x="874"/>
        <item x="876"/>
        <item x="877"/>
        <item x="878"/>
        <item x="879"/>
        <item x="880"/>
        <item x="881"/>
        <item x="882"/>
        <item x="885"/>
        <item x="886"/>
        <item x="887"/>
        <item x="889"/>
        <item x="890"/>
        <item x="891"/>
        <item x="892"/>
        <item x="893"/>
        <item x="894"/>
        <item x="896"/>
        <item x="897"/>
        <item x="898"/>
        <item x="899"/>
        <item x="901"/>
        <item x="902"/>
        <item x="903"/>
        <item x="904"/>
        <item x="905"/>
        <item x="907"/>
        <item x="908"/>
        <item x="909"/>
        <item x="910"/>
        <item x="911"/>
        <item x="913"/>
        <item x="914"/>
        <item x="915"/>
        <item x="916"/>
        <item x="918"/>
        <item x="919"/>
        <item x="920"/>
        <item x="921"/>
        <item x="922"/>
        <item x="923"/>
        <item x="925"/>
        <item x="926"/>
        <item x="927"/>
        <item x="929"/>
        <item x="930"/>
        <item x="931"/>
        <item x="932"/>
        <item x="933"/>
        <item x="934"/>
        <item x="935"/>
        <item x="937"/>
        <item x="938"/>
        <item x="940"/>
        <item x="941"/>
        <item x="942"/>
        <item x="943"/>
        <item x="944"/>
        <item x="945"/>
        <item x="946"/>
        <item x="947"/>
        <item x="949"/>
        <item x="951"/>
        <item x="952"/>
        <item x="953"/>
        <item x="954"/>
        <item x="955"/>
        <item x="956"/>
        <item x="957"/>
        <item x="958"/>
        <item x="959"/>
        <item x="962"/>
        <item x="963"/>
        <item x="964"/>
        <item x="965"/>
        <item x="966"/>
        <item x="967"/>
        <item x="968"/>
        <item x="969"/>
        <item x="970"/>
        <item x="971"/>
        <item x="974"/>
        <item x="975"/>
        <item x="976"/>
        <item x="977"/>
        <item x="978"/>
        <item x="979"/>
        <item x="980"/>
        <item x="981"/>
        <item x="982"/>
        <item x="984"/>
        <item x="986"/>
        <item x="987"/>
        <item x="988"/>
        <item x="989"/>
        <item x="990"/>
        <item x="991"/>
        <item x="992"/>
        <item x="995"/>
        <item x="996"/>
        <item x="997"/>
        <item x="999"/>
        <item x="1000"/>
        <item x="1001"/>
        <item x="1002"/>
        <item x="1003"/>
        <item x="1004"/>
        <item x="1006"/>
        <item x="1007"/>
        <item x="1008"/>
        <item x="1009"/>
        <item x="1011"/>
        <item x="1012"/>
        <item x="1013"/>
        <item x="1014"/>
        <item x="1015"/>
        <item x="1017"/>
        <item x="1018"/>
        <item x="1019"/>
        <item x="1020"/>
        <item x="1021"/>
        <item x="1023"/>
        <item x="1024"/>
        <item x="1025"/>
        <item x="1026"/>
        <item x="1028"/>
        <item x="1029"/>
        <item x="1030"/>
        <item x="1031"/>
        <item x="1032"/>
        <item x="1033"/>
        <item x="1035"/>
        <item x="1036"/>
        <item x="1037"/>
        <item x="1039"/>
        <item x="1040"/>
        <item x="1041"/>
        <item x="1042"/>
        <item x="1043"/>
        <item x="1044"/>
        <item x="1045"/>
        <item x="1047"/>
        <item x="1048"/>
        <item x="1050"/>
        <item x="1051"/>
        <item x="1052"/>
        <item x="1053"/>
        <item x="1054"/>
        <item x="1055"/>
        <item x="1056"/>
        <item x="1057"/>
        <item x="1059"/>
        <item x="1061"/>
        <item x="1062"/>
        <item x="1063"/>
        <item x="1064"/>
        <item x="1065"/>
        <item x="1066"/>
        <item x="1067"/>
        <item x="1068"/>
        <item x="1069"/>
        <item x="1072"/>
        <item x="1073"/>
        <item x="1074"/>
        <item x="1075"/>
        <item x="1076"/>
        <item x="1077"/>
        <item x="1078"/>
        <item x="1079"/>
        <item x="1080"/>
        <item x="1081"/>
        <item x="1084"/>
        <item x="1085"/>
        <item x="1086"/>
        <item x="1087"/>
        <item x="1088"/>
        <item x="1089"/>
        <item x="1090"/>
        <item x="1091"/>
        <item x="1092"/>
        <item x="1094"/>
        <item x="1096"/>
        <item x="1097"/>
        <item x="1098"/>
        <item x="1099"/>
        <item x="1100"/>
        <item x="1101"/>
        <item x="1102"/>
        <item x="1103"/>
        <item x="1106"/>
        <item x="1107"/>
        <item x="1110"/>
        <item x="1111"/>
        <item x="1112"/>
        <item x="1113"/>
        <item x="1114"/>
        <item x="1115"/>
        <item x="1117"/>
        <item x="1118"/>
        <item x="1119"/>
        <item x="1120"/>
        <item x="1122"/>
        <item x="1123"/>
        <item x="1124"/>
        <item x="1125"/>
        <item x="1126"/>
        <item x="1128"/>
        <item x="1129"/>
        <item x="1130"/>
        <item x="1131"/>
        <item x="1132"/>
        <item x="1134"/>
        <item x="1135"/>
        <item x="1136"/>
        <item x="1137"/>
        <item x="1139"/>
        <item x="1140"/>
        <item x="1141"/>
        <item x="1142"/>
        <item x="1143"/>
        <item x="1144"/>
        <item x="1146"/>
        <item x="1147"/>
        <item x="1148"/>
        <item x="1150"/>
        <item x="1151"/>
        <item x="1152"/>
        <item x="2323"/>
        <item x="1153"/>
        <item x="1154"/>
        <item x="1155"/>
        <item x="1157"/>
        <item x="1158"/>
        <item x="1159"/>
        <item x="1161"/>
        <item x="1162"/>
        <item x="1163"/>
        <item x="1164"/>
        <item x="1165"/>
        <item x="1166"/>
        <item x="1167"/>
        <item x="1169"/>
        <item x="1170"/>
        <item x="1172"/>
        <item x="1173"/>
        <item x="1174"/>
        <item x="1175"/>
        <item x="1176"/>
        <item x="1177"/>
        <item x="1178"/>
        <item x="1179"/>
        <item x="1181"/>
        <item x="1183"/>
        <item x="1184"/>
        <item x="1185"/>
        <item x="1186"/>
        <item x="1187"/>
        <item x="1188"/>
        <item x="1189"/>
        <item x="1190"/>
        <item x="1191"/>
        <item x="1194"/>
        <item x="1195"/>
        <item x="1196"/>
        <item x="1197"/>
        <item x="1198"/>
        <item x="1199"/>
        <item x="1200"/>
        <item x="1201"/>
        <item x="1202"/>
        <item x="1203"/>
        <item x="1206"/>
        <item x="1207"/>
        <item x="1208"/>
        <item x="1209"/>
        <item x="1210"/>
        <item x="1211"/>
        <item x="1212"/>
        <item x="1213"/>
        <item x="1214"/>
        <item x="1217"/>
        <item x="1219"/>
        <item x="1220"/>
        <item x="1221"/>
        <item x="1222"/>
        <item x="1223"/>
        <item x="1224"/>
        <item x="1225"/>
        <item x="1226"/>
        <item x="1228"/>
        <item x="1229"/>
        <item x="1232"/>
        <item x="1233"/>
        <item x="1234"/>
        <item x="1235"/>
        <item x="1236"/>
        <item x="1237"/>
        <item x="1239"/>
        <item x="1240"/>
        <item x="1241"/>
        <item x="1242"/>
        <item x="1244"/>
        <item x="1245"/>
        <item x="1246"/>
        <item x="1247"/>
        <item x="1248"/>
        <item x="1250"/>
        <item x="1251"/>
        <item x="1252"/>
        <item x="1253"/>
        <item x="1254"/>
        <item x="1256"/>
        <item x="1257"/>
        <item x="1258"/>
        <item x="1259"/>
        <item x="1261"/>
        <item x="1262"/>
        <item x="1263"/>
        <item x="1264"/>
        <item x="1265"/>
        <item x="1266"/>
        <item x="1268"/>
        <item x="1269"/>
        <item x="1270"/>
        <item x="1272"/>
        <item x="1273"/>
        <item x="1274"/>
        <item x="1275"/>
        <item x="1276"/>
        <item x="1277"/>
        <item x="1278"/>
        <item x="1280"/>
        <item x="1281"/>
        <item x="1283"/>
        <item x="1284"/>
        <item x="1285"/>
        <item x="1286"/>
        <item x="1287"/>
        <item x="1288"/>
        <item x="1289"/>
        <item x="1290"/>
        <item x="1292"/>
        <item x="1294"/>
        <item x="1295"/>
        <item x="1296"/>
        <item x="1297"/>
        <item x="1298"/>
        <item x="1299"/>
        <item x="1300"/>
        <item x="1301"/>
        <item x="1302"/>
        <item x="1305"/>
        <item x="1306"/>
        <item x="1307"/>
        <item x="1308"/>
        <item x="1309"/>
        <item x="1310"/>
        <item x="1311"/>
        <item x="1312"/>
        <item x="1313"/>
        <item x="1314"/>
        <item x="1317"/>
        <item x="1318"/>
        <item x="1319"/>
        <item x="1320"/>
        <item x="1321"/>
        <item x="1322"/>
        <item x="1323"/>
        <item x="1324"/>
        <item x="1325"/>
        <item x="1328"/>
        <item x="1330"/>
        <item x="1331"/>
        <item x="1332"/>
        <item x="1333"/>
        <item x="1334"/>
        <item x="1335"/>
        <item x="1336"/>
        <item x="1337"/>
        <item x="1339"/>
        <item x="1340"/>
        <item x="1342"/>
        <item x="1343"/>
        <item x="1344"/>
        <item x="1345"/>
        <item x="1346"/>
        <item x="1347"/>
        <item x="1348"/>
        <item x="1350"/>
        <item x="1351"/>
        <item x="1352"/>
        <item x="1355"/>
        <item x="1356"/>
        <item x="1357"/>
        <item x="1358"/>
        <item x="1359"/>
        <item x="1361"/>
        <item x="1362"/>
        <item x="1363"/>
        <item x="1364"/>
        <item x="1365"/>
        <item x="1367"/>
        <item x="1368"/>
        <item x="1369"/>
        <item x="1370"/>
        <item x="1372"/>
        <item x="1373"/>
        <item x="1374"/>
        <item x="1375"/>
        <item x="1376"/>
        <item x="1377"/>
        <item x="1379"/>
        <item x="1380"/>
        <item x="1381"/>
        <item x="1383"/>
        <item x="1384"/>
        <item x="1385"/>
        <item x="1386"/>
        <item x="1387"/>
        <item x="1388"/>
        <item x="1389"/>
        <item x="1391"/>
        <item x="1392"/>
        <item x="1394"/>
        <item x="1395"/>
        <item x="1396"/>
        <item x="1397"/>
        <item x="1398"/>
        <item x="1399"/>
        <item x="1400"/>
        <item x="1401"/>
        <item x="1403"/>
        <item x="1405"/>
        <item x="1406"/>
        <item x="1407"/>
        <item x="1408"/>
        <item x="1409"/>
        <item x="1410"/>
        <item x="1411"/>
        <item x="1412"/>
        <item x="1413"/>
        <item x="1416"/>
        <item x="1417"/>
        <item x="1418"/>
        <item x="1419"/>
        <item x="1420"/>
        <item x="1421"/>
        <item x="1422"/>
        <item x="1423"/>
        <item x="1424"/>
        <item x="1425"/>
        <item x="2324"/>
        <item x="1428"/>
        <item x="1429"/>
        <item x="1430"/>
        <item x="1431"/>
        <item x="1432"/>
        <item x="1433"/>
        <item x="1434"/>
        <item x="1435"/>
        <item x="1436"/>
        <item x="1440"/>
        <item x="1441"/>
        <item x="1442"/>
        <item x="1443"/>
        <item x="1444"/>
        <item x="1445"/>
        <item x="1446"/>
        <item x="1447"/>
        <item x="1448"/>
        <item x="1450"/>
        <item x="1452"/>
        <item x="1453"/>
        <item x="1454"/>
        <item x="1455"/>
        <item x="1456"/>
        <item x="1457"/>
        <item x="1458"/>
        <item x="1459"/>
        <item x="1461"/>
        <item x="1462"/>
        <item x="1464"/>
        <item x="1465"/>
        <item x="1466"/>
        <item x="1467"/>
        <item x="1468"/>
        <item x="1469"/>
        <item x="1470"/>
        <item x="1472"/>
        <item x="1473"/>
        <item x="1474"/>
        <item x="1992"/>
        <item x="2102"/>
        <item x="2211"/>
        <item x="1"/>
        <item x="111"/>
        <item x="219"/>
        <item x="329"/>
        <item x="440"/>
        <item x="550"/>
        <item x="661"/>
        <item x="883"/>
        <item x="993"/>
        <item x="1104"/>
        <item x="1215"/>
        <item x="1326"/>
        <item x="1437"/>
        <item x="1484"/>
        <item x="1496"/>
        <item x="1507"/>
        <item x="1518"/>
        <item x="1540"/>
        <item x="1551"/>
        <item x="1562"/>
        <item x="1573"/>
        <item x="1584"/>
        <item x="1595"/>
        <item x="1606"/>
        <item x="1617"/>
        <item x="1628"/>
        <item x="1639"/>
        <item x="1661"/>
        <item x="1672"/>
        <item x="1683"/>
        <item x="1694"/>
        <item x="1705"/>
        <item x="1716"/>
        <item x="1727"/>
        <item x="1738"/>
        <item x="1749"/>
        <item x="1760"/>
        <item x="1782"/>
        <item x="1793"/>
        <item x="1804"/>
        <item x="1815"/>
        <item x="1826"/>
        <item x="1837"/>
        <item x="1848"/>
        <item x="1859"/>
        <item x="1870"/>
        <item x="1882"/>
        <item x="1904"/>
        <item x="1915"/>
        <item x="1926"/>
        <item x="1937"/>
        <item x="1948"/>
        <item x="1959"/>
        <item x="1970"/>
        <item x="1981"/>
        <item x="1993"/>
        <item x="2004"/>
        <item x="2026"/>
        <item x="2036"/>
        <item x="2047"/>
        <item x="2058"/>
        <item x="2069"/>
        <item x="2080"/>
        <item x="2091"/>
        <item x="2103"/>
        <item x="2114"/>
        <item x="2125"/>
        <item x="2147"/>
        <item x="2158"/>
        <item x="2169"/>
        <item x="2178"/>
        <item x="2189"/>
        <item x="2200"/>
        <item x="2212"/>
        <item x="2222"/>
        <item x="2233"/>
        <item x="2244"/>
        <item x="2266"/>
        <item x="2276"/>
        <item x="2286"/>
        <item x="2297"/>
        <item x="2308"/>
        <item x="2"/>
        <item x="12"/>
        <item x="23"/>
        <item x="34"/>
        <item x="45"/>
        <item x="67"/>
        <item x="78"/>
        <item x="89"/>
        <item x="100"/>
        <item x="112"/>
        <item x="123"/>
        <item x="134"/>
        <item x="144"/>
        <item x="155"/>
        <item x="166"/>
        <item x="198"/>
        <item x="209"/>
        <item x="220"/>
        <item x="231"/>
        <item x="241"/>
        <item x="252"/>
        <item x="263"/>
        <item x="274"/>
        <item x="285"/>
        <item x="296"/>
        <item x="318"/>
        <item x="330"/>
        <item x="341"/>
        <item x="352"/>
        <item x="363"/>
        <item x="374"/>
        <item x="385"/>
        <item x="396"/>
        <item x="407"/>
        <item x="418"/>
        <item x="441"/>
        <item x="2319"/>
        <item x="452"/>
        <item x="463"/>
        <item x="484"/>
        <item x="495"/>
        <item x="506"/>
        <item x="517"/>
        <item x="528"/>
        <item x="551"/>
        <item x="562"/>
        <item x="573"/>
        <item x="584"/>
        <item x="595"/>
        <item x="606"/>
        <item x="617"/>
        <item x="628"/>
        <item x="639"/>
        <item x="650"/>
        <item x="673"/>
        <item x="684"/>
        <item x="695"/>
        <item x="706"/>
        <item x="717"/>
        <item x="728"/>
        <item x="739"/>
        <item x="750"/>
        <item x="761"/>
        <item x="773"/>
        <item x="795"/>
        <item x="806"/>
        <item x="817"/>
        <item x="828"/>
        <item x="839"/>
        <item x="850"/>
        <item x="861"/>
        <item x="872"/>
        <item x="884"/>
        <item x="895"/>
        <item x="917"/>
        <item x="2320"/>
        <item x="928"/>
        <item x="939"/>
        <item x="950"/>
        <item x="961"/>
        <item x="972"/>
        <item x="983"/>
        <item x="994"/>
        <item x="1005"/>
        <item x="1027"/>
        <item x="1038"/>
        <item x="1049"/>
        <item x="1060"/>
        <item x="1071"/>
        <item x="1082"/>
        <item x="1093"/>
        <item x="1105"/>
        <item x="1116"/>
        <item x="1127"/>
        <item x="1149"/>
        <item x="1160"/>
        <item x="1171"/>
        <item x="1182"/>
        <item x="1193"/>
        <item x="1204"/>
        <item x="1216"/>
        <item x="1227"/>
        <item x="2321"/>
        <item x="1238"/>
        <item x="1260"/>
        <item x="1271"/>
        <item x="1282"/>
        <item x="1293"/>
        <item x="1304"/>
        <item x="1315"/>
        <item x="1327"/>
        <item x="1338"/>
        <item x="1349"/>
        <item x="1360"/>
        <item x="1393"/>
        <item x="1404"/>
        <item x="1415"/>
        <item x="1426"/>
        <item x="1438"/>
        <item x="1449"/>
        <item x="1460"/>
        <item x="1471"/>
        <item x="1478"/>
        <item x="1479"/>
        <item x="1481"/>
        <item x="1482"/>
        <item x="1483"/>
        <item x="1485"/>
        <item x="1486"/>
        <item x="1601"/>
        <item x="1487"/>
        <item x="1488"/>
        <item x="1489"/>
        <item x="1491"/>
        <item x="1493"/>
        <item x="1494"/>
        <item x="1495"/>
        <item x="1497"/>
        <item x="1498"/>
        <item x="1499"/>
        <item x="1500"/>
        <item x="1501"/>
        <item x="1502"/>
        <item x="1503"/>
        <item x="1505"/>
        <item x="1506"/>
        <item x="1508"/>
        <item x="1509"/>
        <item x="1510"/>
        <item x="1511"/>
        <item x="1512"/>
        <item x="1513"/>
        <item x="1514"/>
        <item x="1515"/>
        <item x="1517"/>
        <item x="1519"/>
        <item x="1520"/>
        <item x="1521"/>
        <item x="1522"/>
        <item x="1523"/>
        <item x="1524"/>
        <item x="1525"/>
        <item x="1526"/>
        <item x="1527"/>
        <item x="1530"/>
        <item x="1531"/>
        <item x="1532"/>
        <item x="1533"/>
        <item x="1534"/>
        <item x="1535"/>
        <item x="1536"/>
        <item x="1537"/>
        <item x="1538"/>
        <item x="1539"/>
        <item x="1542"/>
        <item x="1543"/>
        <item x="1544"/>
        <item x="1545"/>
        <item x="1546"/>
        <item x="1547"/>
        <item x="1548"/>
        <item x="1549"/>
        <item x="1550"/>
        <item x="1552"/>
        <item x="1554"/>
        <item x="1555"/>
        <item x="1556"/>
        <item x="1557"/>
        <item x="1558"/>
        <item x="1559"/>
        <item x="1560"/>
        <item x="1561"/>
        <item x="1563"/>
        <item x="1564"/>
        <item x="1566"/>
        <item x="1567"/>
        <item x="1568"/>
        <item x="1569"/>
        <item x="1570"/>
        <item x="1571"/>
        <item x="1572"/>
        <item x="1574"/>
        <item x="1575"/>
        <item x="1576"/>
        <item x="1578"/>
        <item x="1579"/>
        <item x="1580"/>
        <item x="1581"/>
        <item x="1582"/>
        <item x="1583"/>
        <item x="1585"/>
        <item x="1586"/>
        <item x="1587"/>
        <item x="1588"/>
        <item x="1591"/>
        <item x="1592"/>
        <item x="1593"/>
        <item x="1594"/>
        <item x="1596"/>
        <item x="1597"/>
        <item x="1598"/>
        <item x="1599"/>
        <item x="1600"/>
        <item x="1603"/>
        <item x="1604"/>
        <item x="1605"/>
        <item x="1607"/>
        <item x="1608"/>
        <item x="1609"/>
        <item x="1610"/>
        <item x="1611"/>
        <item x="1612"/>
        <item x="1613"/>
        <item x="1615"/>
        <item x="1616"/>
        <item x="1618"/>
        <item x="1619"/>
        <item x="1620"/>
        <item x="1621"/>
        <item x="1622"/>
        <item x="1623"/>
        <item x="1624"/>
        <item x="1625"/>
        <item x="1627"/>
        <item x="1629"/>
        <item x="1630"/>
        <item x="1631"/>
        <item x="1632"/>
        <item x="1633"/>
        <item x="1634"/>
        <item x="1635"/>
        <item x="1636"/>
        <item x="1637"/>
        <item x="1640"/>
        <item x="1641"/>
        <item x="1642"/>
        <item x="1643"/>
        <item x="1644"/>
        <item x="1645"/>
        <item x="1646"/>
        <item x="1647"/>
        <item x="1648"/>
        <item x="1649"/>
        <item x="1652"/>
        <item x="1653"/>
        <item x="1654"/>
        <item x="1655"/>
        <item x="1656"/>
        <item x="1657"/>
        <item x="1658"/>
        <item x="1659"/>
        <item x="1660"/>
        <item x="1662"/>
        <item x="1664"/>
        <item x="1665"/>
        <item x="1666"/>
        <item x="1667"/>
        <item x="1668"/>
        <item x="1669"/>
        <item x="1670"/>
        <item x="1671"/>
        <item x="1673"/>
        <item x="1674"/>
        <item x="1676"/>
        <item x="1677"/>
        <item x="1678"/>
        <item x="1679"/>
        <item x="1680"/>
        <item x="1681"/>
        <item x="1682"/>
        <item x="1684"/>
        <item x="1685"/>
        <item x="1686"/>
        <item x="1688"/>
        <item x="1689"/>
        <item x="1690"/>
        <item x="1691"/>
        <item x="1692"/>
        <item x="1693"/>
        <item x="1695"/>
        <item x="1696"/>
        <item x="1697"/>
        <item x="1698"/>
        <item x="1700"/>
        <item x="1701"/>
        <item x="1702"/>
        <item x="1703"/>
        <item x="1704"/>
        <item x="1706"/>
        <item x="1707"/>
        <item x="1708"/>
        <item x="1709"/>
        <item x="1710"/>
        <item x="1713"/>
        <item x="1714"/>
        <item x="1715"/>
        <item x="1717"/>
        <item x="1718"/>
        <item x="1719"/>
        <item x="1720"/>
        <item x="1721"/>
        <item x="1722"/>
        <item x="1723"/>
        <item x="1725"/>
        <item x="1726"/>
        <item x="1728"/>
        <item x="1729"/>
        <item x="1730"/>
        <item x="1731"/>
        <item x="1732"/>
        <item x="1733"/>
        <item x="1734"/>
        <item x="1735"/>
        <item x="1737"/>
        <item x="1739"/>
        <item x="1740"/>
        <item x="1741"/>
        <item x="1742"/>
        <item x="1743"/>
        <item x="1744"/>
        <item x="1490"/>
        <item x="1745"/>
        <item x="1746"/>
        <item x="1748"/>
        <item x="1750"/>
        <item x="1751"/>
        <item x="1752"/>
        <item x="1753"/>
        <item x="1754"/>
        <item x="1755"/>
        <item x="1756"/>
        <item x="1757"/>
        <item x="1758"/>
        <item x="1761"/>
        <item x="1762"/>
        <item x="1763"/>
        <item x="1764"/>
        <item x="1765"/>
        <item x="1766"/>
        <item x="1767"/>
        <item x="1768"/>
        <item x="1769"/>
        <item x="1770"/>
        <item x="1773"/>
        <item x="1774"/>
        <item x="1775"/>
        <item x="1776"/>
        <item x="1777"/>
        <item x="1778"/>
        <item x="1779"/>
        <item x="1780"/>
        <item x="1781"/>
        <item x="1783"/>
        <item x="1785"/>
        <item x="1786"/>
        <item x="1787"/>
        <item x="1788"/>
        <item x="1789"/>
        <item x="1790"/>
        <item x="1791"/>
        <item x="1792"/>
        <item x="1794"/>
        <item x="1795"/>
        <item x="1797"/>
        <item x="1798"/>
        <item x="1799"/>
        <item x="1800"/>
        <item x="1801"/>
        <item x="1802"/>
        <item x="1803"/>
        <item x="1805"/>
        <item x="1806"/>
        <item x="1807"/>
        <item x="1809"/>
        <item x="1810"/>
        <item x="1811"/>
        <item x="1812"/>
        <item x="1813"/>
        <item x="1814"/>
        <item x="1816"/>
        <item x="1817"/>
        <item x="1818"/>
        <item x="1819"/>
        <item x="1821"/>
        <item x="1822"/>
        <item x="1823"/>
        <item x="1824"/>
        <item x="1825"/>
        <item x="1827"/>
        <item x="1828"/>
        <item x="1829"/>
        <item x="1830"/>
        <item x="1831"/>
        <item x="1834"/>
        <item x="1835"/>
        <item x="1836"/>
        <item x="1838"/>
        <item x="1839"/>
        <item x="1840"/>
        <item x="1841"/>
        <item x="1842"/>
        <item x="1843"/>
        <item x="1844"/>
        <item x="1846"/>
        <item x="1847"/>
        <item x="1849"/>
        <item x="1850"/>
        <item x="1851"/>
        <item x="1852"/>
        <item x="1853"/>
        <item x="1854"/>
        <item x="1855"/>
        <item x="1856"/>
        <item x="1858"/>
        <item x="1860"/>
        <item x="1861"/>
        <item x="1862"/>
        <item x="2148"/>
        <item x="1863"/>
        <item x="1864"/>
        <item x="1865"/>
        <item x="1866"/>
        <item x="1867"/>
        <item x="1868"/>
        <item x="1871"/>
        <item x="1872"/>
        <item x="1873"/>
        <item x="1874"/>
        <item x="1875"/>
        <item x="1876"/>
        <item x="1877"/>
        <item x="1878"/>
        <item x="1879"/>
        <item x="1880"/>
        <item x="1884"/>
        <item x="1885"/>
        <item x="1886"/>
        <item x="1887"/>
        <item x="1888"/>
        <item x="1889"/>
        <item x="1890"/>
        <item x="1891"/>
        <item x="1892"/>
        <item x="1894"/>
        <item x="1896"/>
        <item x="1897"/>
        <item x="1898"/>
        <item x="1899"/>
        <item x="1900"/>
        <item x="1901"/>
        <item x="1902"/>
        <item x="1903"/>
        <item x="1905"/>
        <item x="1906"/>
        <item x="1908"/>
        <item x="1909"/>
        <item x="1910"/>
        <item x="1911"/>
        <item x="1912"/>
        <item x="1913"/>
        <item x="1914"/>
        <item x="1916"/>
        <item x="1917"/>
        <item x="1918"/>
        <item x="1920"/>
        <item x="1921"/>
        <item x="1922"/>
        <item x="1923"/>
        <item x="1924"/>
        <item x="1925"/>
        <item x="1927"/>
        <item x="1928"/>
        <item x="1929"/>
        <item x="1930"/>
        <item x="1932"/>
        <item x="1933"/>
        <item x="1934"/>
        <item x="1935"/>
        <item x="1936"/>
        <item x="1938"/>
        <item x="1939"/>
        <item x="1940"/>
        <item x="1941"/>
        <item x="1942"/>
        <item x="1944"/>
        <item x="1945"/>
        <item x="1946"/>
        <item x="1947"/>
        <item x="1949"/>
        <item x="1950"/>
        <item x="1951"/>
        <item x="1952"/>
        <item x="1953"/>
        <item x="1954"/>
        <item x="1957"/>
        <item x="1958"/>
        <item x="1960"/>
        <item x="1961"/>
        <item x="1962"/>
        <item x="1963"/>
        <item x="1964"/>
        <item x="1965"/>
        <item x="1966"/>
        <item x="1967"/>
        <item x="1969"/>
        <item x="1971"/>
        <item x="1972"/>
        <item x="1973"/>
        <item x="1974"/>
        <item x="1975"/>
        <item x="1976"/>
        <item x="1977"/>
        <item x="1978"/>
        <item x="1979"/>
        <item x="1982"/>
        <item x="1983"/>
        <item x="1984"/>
        <item x="1985"/>
        <item x="1986"/>
        <item x="1987"/>
        <item x="1988"/>
        <item x="1989"/>
        <item x="1990"/>
        <item x="1991"/>
        <item x="1995"/>
        <item x="1996"/>
        <item x="1997"/>
        <item x="1998"/>
        <item x="1999"/>
        <item x="2000"/>
        <item x="2001"/>
        <item x="2002"/>
        <item x="2003"/>
        <item x="2005"/>
        <item x="2007"/>
        <item x="2008"/>
        <item x="2009"/>
        <item x="2010"/>
        <item x="2011"/>
        <item x="2012"/>
        <item x="2013"/>
        <item x="2014"/>
        <item x="2016"/>
        <item x="2017"/>
        <item x="2019"/>
        <item x="2020"/>
        <item x="2021"/>
        <item x="2022"/>
        <item x="2023"/>
        <item x="2025"/>
        <item x="2027"/>
        <item x="2028"/>
        <item x="2029"/>
        <item x="2030"/>
        <item x="2032"/>
        <item x="2033"/>
        <item x="2034"/>
        <item x="2035"/>
        <item x="2037"/>
        <item x="2038"/>
        <item x="2039"/>
        <item x="2040"/>
        <item x="2041"/>
        <item x="2043"/>
        <item x="2044"/>
        <item x="2045"/>
        <item x="2046"/>
        <item x="2048"/>
        <item x="2049"/>
        <item x="2050"/>
        <item x="2051"/>
        <item x="2052"/>
        <item x="2053"/>
        <item x="2055"/>
        <item x="2056"/>
        <item x="2057"/>
        <item x="2059"/>
        <item x="2060"/>
        <item x="2061"/>
        <item x="2062"/>
        <item x="2063"/>
        <item x="2064"/>
        <item x="2065"/>
        <item x="2067"/>
        <item x="2068"/>
        <item x="2070"/>
        <item x="2071"/>
        <item x="2072"/>
        <item x="2073"/>
        <item x="2074"/>
        <item x="2075"/>
        <item x="2076"/>
        <item x="2077"/>
        <item x="2081"/>
        <item x="2082"/>
        <item x="2083"/>
        <item x="2084"/>
        <item x="2085"/>
        <item x="2086"/>
        <item x="2087"/>
        <item x="2088"/>
        <item x="2089"/>
        <item x="2090"/>
        <item x="2093"/>
        <item x="2094"/>
        <item x="2095"/>
        <item x="2096"/>
        <item x="2097"/>
        <item x="2098"/>
        <item x="2099"/>
        <item x="2100"/>
        <item x="2101"/>
        <item x="2104"/>
        <item x="2106"/>
        <item x="2107"/>
        <item x="2108"/>
        <item x="2109"/>
        <item x="2110"/>
        <item x="2111"/>
        <item x="2112"/>
        <item x="2113"/>
        <item x="2115"/>
        <item x="2116"/>
        <item x="2118"/>
        <item x="2119"/>
        <item x="2120"/>
        <item x="2121"/>
        <item x="2122"/>
        <item x="2123"/>
        <item x="2124"/>
        <item x="2126"/>
        <item x="2127"/>
        <item x="2128"/>
        <item x="2130"/>
        <item x="2131"/>
        <item x="2132"/>
        <item x="2133"/>
        <item x="2134"/>
        <item x="2135"/>
        <item x="2137"/>
        <item x="2138"/>
        <item x="2139"/>
        <item x="2140"/>
        <item x="2142"/>
        <item x="2143"/>
        <item x="2144"/>
        <item x="2145"/>
        <item x="2146"/>
        <item x="2149"/>
        <item x="2150"/>
        <item x="2151"/>
        <item x="2024"/>
        <item x="2152"/>
        <item x="2153"/>
        <item x="2155"/>
        <item x="2156"/>
        <item x="2157"/>
        <item x="2159"/>
        <item x="2160"/>
        <item x="2161"/>
        <item x="2168"/>
        <item x="2179"/>
        <item x="2191"/>
        <item x="2203"/>
        <item x="2216"/>
        <item x="2228"/>
        <item x="2240"/>
        <item x="2252"/>
        <item x="2264"/>
        <item x="2275"/>
        <item x="2287"/>
        <item x="2299"/>
        <item x="2311"/>
        <item x="5"/>
        <item x="18"/>
        <item x="30"/>
        <item x="42"/>
        <item x="54"/>
        <item x="66"/>
        <item x="79"/>
        <item x="91"/>
        <item x="103"/>
        <item x="116"/>
        <item x="128"/>
        <item x="140"/>
        <item x="152"/>
        <item x="164"/>
        <item x="176"/>
        <item x="188"/>
        <item x="200"/>
        <item x="211"/>
        <item x="224"/>
        <item x="236"/>
        <item x="247"/>
        <item x="261"/>
        <item x="273"/>
        <item x="286"/>
        <item x="298"/>
        <item x="310"/>
        <item x="322"/>
        <item x="335"/>
        <item x="347"/>
        <item x="359"/>
        <item x="371"/>
        <item x="384"/>
        <item x="397"/>
        <item x="409"/>
        <item x="421"/>
        <item x="433"/>
        <item x="446"/>
        <item x="458"/>
        <item x="470"/>
        <item x="481"/>
        <item x="493"/>
        <item x="507"/>
        <item x="519"/>
        <item x="531"/>
        <item x="543"/>
        <item x="556"/>
        <item x="568"/>
        <item x="580"/>
        <item x="592"/>
        <item x="604"/>
        <item x="616"/>
        <item x="630"/>
        <item x="642"/>
        <item x="654"/>
        <item x="667"/>
        <item x="678"/>
        <item x="690"/>
        <item x="702"/>
        <item x="714"/>
        <item x="726"/>
        <item x="738"/>
        <item x="752"/>
        <item x="764"/>
        <item x="777"/>
        <item x="789"/>
        <item x="801"/>
        <item x="813"/>
        <item x="825"/>
        <item x="837"/>
        <item x="849"/>
        <item x="862"/>
        <item x="875"/>
        <item x="888"/>
        <item x="900"/>
        <item x="912"/>
        <item x="924"/>
        <item x="936"/>
        <item x="948"/>
        <item x="960"/>
        <item x="973"/>
        <item x="0"/>
        <item x="998"/>
        <item x="1010"/>
        <item x="1022"/>
        <item x="1034"/>
        <item x="1046"/>
        <item x="1058"/>
        <item x="1070"/>
        <item x="1083"/>
        <item x="1095"/>
        <item x="1108"/>
        <item x="1121"/>
        <item x="1133"/>
        <item x="1145"/>
        <item x="1156"/>
        <item x="1168"/>
        <item x="1180"/>
        <item x="1192"/>
        <item x="1205"/>
        <item x="1218"/>
        <item x="1230"/>
        <item x="1243"/>
        <item x="1255"/>
        <item x="1267"/>
        <item x="1279"/>
        <item x="1291"/>
        <item x="1303"/>
        <item x="1316"/>
        <item x="1329"/>
        <item x="1341"/>
        <item x="1353"/>
        <item x="1366"/>
        <item x="1378"/>
        <item x="1390"/>
        <item x="1402"/>
        <item x="1414"/>
        <item x="1427"/>
        <item x="1439"/>
        <item x="1451"/>
        <item x="1463"/>
        <item x="1475"/>
        <item x="772"/>
        <item x="1529"/>
        <item x="1650"/>
        <item x="1771"/>
        <item x="1893"/>
        <item x="2015"/>
        <item x="2136"/>
        <item x="2255"/>
        <item x="56"/>
        <item x="177"/>
        <item x="307"/>
        <item x="429"/>
        <item x="539"/>
        <item x="662"/>
        <item x="784"/>
        <item x="906"/>
        <item x="1016"/>
        <item x="1138"/>
        <item x="1249"/>
        <item x="1371"/>
        <item x="1480"/>
        <item x="1492"/>
        <item x="1504"/>
        <item x="1516"/>
        <item x="1528"/>
        <item x="1541"/>
        <item x="1553"/>
        <item x="1565"/>
        <item x="1577"/>
        <item x="1589"/>
        <item x="1602"/>
        <item x="1614"/>
        <item x="1626"/>
        <item x="1638"/>
        <item x="1651"/>
        <item x="1663"/>
        <item x="1675"/>
        <item x="1687"/>
        <item x="1699"/>
        <item x="1711"/>
        <item x="1724"/>
        <item x="1736"/>
        <item x="1747"/>
        <item x="1759"/>
        <item x="1772"/>
        <item x="1784"/>
        <item x="1796"/>
        <item x="1808"/>
        <item x="1820"/>
        <item x="1832"/>
        <item x="1845"/>
        <item x="1857"/>
        <item x="1869"/>
        <item x="1883"/>
        <item x="1895"/>
        <item x="1907"/>
        <item x="1919"/>
        <item x="1931"/>
        <item x="1943"/>
        <item x="1955"/>
        <item x="1968"/>
        <item x="1980"/>
        <item x="1994"/>
        <item x="2006"/>
        <item x="2018"/>
        <item x="2031"/>
        <item x="2042"/>
        <item x="2054"/>
        <item x="2066"/>
        <item x="2078"/>
        <item x="2092"/>
        <item x="2105"/>
        <item x="2117"/>
        <item x="2129"/>
        <item x="2141"/>
        <item x="2154"/>
        <item x="2204"/>
        <item x="6"/>
        <item x="129"/>
        <item x="248"/>
        <item x="372"/>
        <item x="494"/>
        <item x="618"/>
        <item x="740"/>
        <item x="863"/>
        <item x="985"/>
        <item x="1109"/>
        <item x="1231"/>
        <item x="1354"/>
        <item x="1476"/>
        <item x="187"/>
        <item x="1382"/>
        <item x="1590"/>
        <item x="1712"/>
        <item x="1833"/>
        <item x="1956"/>
        <item x="2079"/>
        <item x="249"/>
        <item x="1477"/>
        <item t="default"/>
      </items>
    </pivotField>
    <pivotField showAll="0"/>
    <pivotField showAll="0"/>
    <pivotField showAll="0"/>
    <pivotField showAll="0"/>
  </pivotFields>
  <rowFields count="2">
    <field x="9"/>
    <field x="10"/>
  </rowFields>
  <rowItems count="3">
    <i>
      <x v="2"/>
    </i>
    <i r="1">
      <x/>
    </i>
    <i t="grand">
      <x/>
    </i>
  </rowItems>
  <colItems count="1">
    <i/>
  </colItems>
  <dataFields count="1">
    <dataField name="Sum of Charges" fld="12"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41F526-DED2-4EB5-957E-24DE1F36764B}"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C16" firstHeaderRow="0" firstDataRow="1" firstDataCol="1"/>
  <pivotFields count="17">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items count="3">
        <item x="0"/>
        <item x="1"/>
        <item t="default"/>
      </items>
    </pivotField>
    <pivotField dataField="1" showAll="0">
      <items count="5">
        <item x="0"/>
        <item x="3"/>
        <item x="1"/>
        <item x="2"/>
        <item t="default"/>
      </items>
    </pivotField>
    <pivotField showAll="0">
      <items count="4">
        <item x="1"/>
        <item x="2"/>
        <item x="0"/>
        <item t="default"/>
      </items>
    </pivotField>
    <pivotField showAll="0">
      <items count="4">
        <item h="1" x="0"/>
        <item h="1" x="1"/>
        <item x="2"/>
        <item t="default"/>
      </items>
    </pivotField>
    <pivotField showAll="0">
      <items count="4">
        <item x="0"/>
        <item h="1" x="2"/>
        <item h="1" x="1"/>
        <item t="default"/>
      </items>
    </pivotField>
    <pivotField showAll="0"/>
    <pivotField numFmtId="166" showAll="0"/>
    <pivotField showAll="0"/>
    <pivotField showAll="0"/>
    <pivotField showAll="0"/>
    <pivotField showAll="0"/>
  </pivotFields>
  <rowFields count="1">
    <field x="5"/>
  </rowFields>
  <rowItems count="2">
    <i>
      <x/>
    </i>
    <i t="grand">
      <x/>
    </i>
  </rowItems>
  <colFields count="1">
    <field x="-2"/>
  </colFields>
  <colItems count="2">
    <i>
      <x/>
    </i>
    <i i="1">
      <x v="1"/>
    </i>
  </colItems>
  <dataFields count="2">
    <dataField name="Sum of HBA1C" fld="3" baseField="0" baseItem="0"/>
    <dataField name="Count of Number of major surgeries" fld="7"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5" count="1" selected="0">
            <x v="0"/>
          </reference>
        </references>
      </pivotArea>
    </chartFormat>
    <chartFormat chart="3" format="13">
      <pivotArea type="data" outline="0" fieldPosition="0">
        <references count="2">
          <reference field="4294967294" count="1" selected="0">
            <x v="1"/>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2DB7B1-20B7-4EE8-8558-8F96B34326DB}"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T14:V29"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items count="3">
        <item x="0"/>
        <item x="1"/>
        <item t="default"/>
      </items>
    </pivotField>
    <pivotField showAll="0"/>
    <pivotField showAll="0">
      <items count="4">
        <item x="1"/>
        <item x="2"/>
        <item x="0"/>
        <item t="default"/>
      </items>
    </pivotField>
    <pivotField showAll="0">
      <items count="4">
        <item h="1" x="0"/>
        <item h="1" x="1"/>
        <item x="2"/>
        <item t="default"/>
      </items>
    </pivotField>
    <pivotField showAll="0">
      <items count="4">
        <item x="0"/>
        <item h="1" x="2"/>
        <item h="1" x="1"/>
        <item t="default"/>
      </items>
    </pivotField>
    <pivotField showAll="0"/>
    <pivotField numFmtId="166" showAll="0"/>
    <pivotField showAll="0"/>
    <pivotField showAll="0"/>
    <pivotField showAll="0"/>
    <pivotField axis="axisRow" multipleItemSelectionAllowed="1" showAll="0">
      <items count="50">
        <item x="42"/>
        <item x="40"/>
        <item x="44"/>
        <item x="47"/>
        <item x="23"/>
        <item x="36"/>
        <item x="45"/>
        <item x="32"/>
        <item x="46"/>
        <item x="41"/>
        <item x="6"/>
        <item x="22"/>
        <item x="35"/>
        <item x="3"/>
        <item x="43"/>
        <item x="4"/>
        <item x="25"/>
        <item x="39"/>
        <item x="28"/>
        <item x="19"/>
        <item x="33"/>
        <item x="34"/>
        <item x="38"/>
        <item x="37"/>
        <item x="27"/>
        <item x="20"/>
        <item x="9"/>
        <item x="1"/>
        <item x="18"/>
        <item x="29"/>
        <item x="21"/>
        <item x="31"/>
        <item x="30"/>
        <item x="15"/>
        <item x="2"/>
        <item x="17"/>
        <item x="0"/>
        <item x="24"/>
        <item x="26"/>
        <item x="11"/>
        <item x="14"/>
        <item x="8"/>
        <item x="5"/>
        <item x="12"/>
        <item x="16"/>
        <item x="10"/>
        <item x="13"/>
        <item x="7"/>
        <item x="48"/>
        <item t="default"/>
      </items>
    </pivotField>
  </pivotFields>
  <rowFields count="1">
    <field x="16"/>
  </rowFields>
  <rowItems count="15">
    <i>
      <x v="2"/>
    </i>
    <i>
      <x v="18"/>
    </i>
    <i>
      <x v="23"/>
    </i>
    <i>
      <x v="26"/>
    </i>
    <i>
      <x v="29"/>
    </i>
    <i>
      <x v="30"/>
    </i>
    <i>
      <x v="31"/>
    </i>
    <i>
      <x v="33"/>
    </i>
    <i>
      <x v="34"/>
    </i>
    <i>
      <x v="35"/>
    </i>
    <i>
      <x v="36"/>
    </i>
    <i>
      <x v="39"/>
    </i>
    <i>
      <x v="41"/>
    </i>
    <i>
      <x v="42"/>
    </i>
    <i t="grand">
      <x/>
    </i>
  </rowItems>
  <colFields count="1">
    <field x="-2"/>
  </colFields>
  <colItems count="2">
    <i>
      <x/>
    </i>
    <i i="1">
      <x v="1"/>
    </i>
  </colItems>
  <dataFields count="2">
    <dataField name="Sum of HBA1C" fld="3" baseField="0" baseItem="0"/>
    <dataField name="Sum of BMI" fld="2" baseField="0" baseItem="0"/>
  </dataFields>
  <chartFormats count="6">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064098-4C7E-4D6E-A4CB-2DEA78118530}"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11:O26" firstHeaderRow="1" firstDataRow="1" firstDataCol="1"/>
  <pivotFields count="17">
    <pivotField showAll="0"/>
    <pivotField showAll="0"/>
    <pivotField showAll="0"/>
    <pivotField showAll="0"/>
    <pivotField showAll="0"/>
    <pivotField showAll="0"/>
    <pivotField showAll="0">
      <items count="3">
        <item x="0"/>
        <item x="1"/>
        <item t="default"/>
      </items>
    </pivotField>
    <pivotField showAll="0"/>
    <pivotField showAll="0">
      <items count="4">
        <item x="1"/>
        <item x="2"/>
        <item x="0"/>
        <item t="default"/>
      </items>
    </pivotField>
    <pivotField showAll="0">
      <items count="4">
        <item h="1" x="0"/>
        <item h="1" x="1"/>
        <item x="2"/>
        <item t="default"/>
      </items>
    </pivotField>
    <pivotField showAll="0">
      <items count="4">
        <item x="0"/>
        <item h="1" x="2"/>
        <item h="1" x="1"/>
        <item t="default"/>
      </items>
    </pivotField>
    <pivotField showAll="0"/>
    <pivotField dataField="1" numFmtId="166" showAll="0"/>
    <pivotField showAll="0"/>
    <pivotField showAll="0"/>
    <pivotField showAll="0"/>
    <pivotField axis="axisRow" showAll="0">
      <items count="50">
        <item x="42"/>
        <item x="40"/>
        <item x="44"/>
        <item x="47"/>
        <item x="23"/>
        <item x="36"/>
        <item x="45"/>
        <item x="32"/>
        <item x="46"/>
        <item x="41"/>
        <item x="6"/>
        <item x="22"/>
        <item x="35"/>
        <item x="3"/>
        <item x="43"/>
        <item x="4"/>
        <item x="25"/>
        <item x="39"/>
        <item x="28"/>
        <item x="19"/>
        <item x="33"/>
        <item x="34"/>
        <item x="38"/>
        <item x="37"/>
        <item x="27"/>
        <item x="20"/>
        <item x="9"/>
        <item x="1"/>
        <item x="18"/>
        <item x="29"/>
        <item x="21"/>
        <item x="31"/>
        <item x="30"/>
        <item x="15"/>
        <item x="2"/>
        <item x="17"/>
        <item x="0"/>
        <item x="24"/>
        <item x="26"/>
        <item x="11"/>
        <item x="14"/>
        <item x="8"/>
        <item x="5"/>
        <item x="12"/>
        <item x="16"/>
        <item x="10"/>
        <item x="13"/>
        <item x="7"/>
        <item x="48"/>
        <item t="default"/>
      </items>
    </pivotField>
  </pivotFields>
  <rowFields count="1">
    <field x="16"/>
  </rowFields>
  <rowItems count="15">
    <i>
      <x v="2"/>
    </i>
    <i>
      <x v="18"/>
    </i>
    <i>
      <x v="23"/>
    </i>
    <i>
      <x v="26"/>
    </i>
    <i>
      <x v="29"/>
    </i>
    <i>
      <x v="30"/>
    </i>
    <i>
      <x v="31"/>
    </i>
    <i>
      <x v="33"/>
    </i>
    <i>
      <x v="34"/>
    </i>
    <i>
      <x v="35"/>
    </i>
    <i>
      <x v="36"/>
    </i>
    <i>
      <x v="39"/>
    </i>
    <i>
      <x v="41"/>
    </i>
    <i>
      <x v="42"/>
    </i>
    <i t="grand">
      <x/>
    </i>
  </rowItems>
  <colItems count="1">
    <i/>
  </colItems>
  <dataFields count="1">
    <dataField name="Sum of Charges" fld="12"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1E08FE-53DB-45A5-B208-A9BDFE06081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7">
    <pivotField showAll="0"/>
    <pivotField showAll="0"/>
    <pivotField showAll="0"/>
    <pivotField showAll="0"/>
    <pivotField showAll="0"/>
    <pivotField showAll="0"/>
    <pivotField axis="axisRow" showAll="0">
      <items count="3">
        <item x="0"/>
        <item x="1"/>
        <item t="default"/>
      </items>
    </pivotField>
    <pivotField showAll="0"/>
    <pivotField dataField="1" showAll="0">
      <items count="4">
        <item x="1"/>
        <item x="2"/>
        <item x="0"/>
        <item t="default"/>
      </items>
    </pivotField>
    <pivotField showAll="0">
      <items count="4">
        <item h="1" x="0"/>
        <item h="1" x="1"/>
        <item x="2"/>
        <item t="default"/>
      </items>
    </pivotField>
    <pivotField showAll="0">
      <items count="4">
        <item x="0"/>
        <item h="1" x="2"/>
        <item h="1" x="1"/>
        <item t="default"/>
      </items>
    </pivotField>
    <pivotField showAll="0"/>
    <pivotField numFmtId="166"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3" format="6">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F81CAE-3CB2-498D-82D6-0CAFA0FFD5A7}"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O4" firstHeaderRow="0" firstDataRow="1" firstDataCol="0" rowPageCount="1" colPageCount="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items count="3">
        <item x="0"/>
        <item x="1"/>
        <item t="default"/>
      </items>
    </pivotField>
    <pivotField showAll="0"/>
    <pivotField showAll="0">
      <items count="4">
        <item x="1"/>
        <item x="2"/>
        <item x="0"/>
        <item t="default"/>
      </items>
    </pivotField>
    <pivotField showAll="0">
      <items count="4">
        <item h="1" x="0"/>
        <item h="1" x="1"/>
        <item x="2"/>
        <item t="default"/>
      </items>
    </pivotField>
    <pivotField showAll="0">
      <items count="4">
        <item x="0"/>
        <item h="1" x="2"/>
        <item h="1" x="1"/>
        <item t="default"/>
      </items>
    </pivotField>
    <pivotField showAll="0"/>
    <pivotField numFmtId="166" showAll="0"/>
    <pivotField showAll="0"/>
    <pivotField showAll="0"/>
    <pivotField showAll="0"/>
    <pivotField axis="axisPage" multipleItemSelectionAllowed="1" showAll="0">
      <items count="50">
        <item x="42"/>
        <item x="40"/>
        <item x="44"/>
        <item x="47"/>
        <item x="23"/>
        <item x="36"/>
        <item x="45"/>
        <item x="32"/>
        <item x="46"/>
        <item x="41"/>
        <item x="6"/>
        <item x="22"/>
        <item x="35"/>
        <item x="3"/>
        <item x="43"/>
        <item x="4"/>
        <item x="25"/>
        <item x="39"/>
        <item x="28"/>
        <item x="19"/>
        <item x="33"/>
        <item x="34"/>
        <item x="38"/>
        <item x="37"/>
        <item x="27"/>
        <item x="20"/>
        <item x="9"/>
        <item x="1"/>
        <item x="18"/>
        <item x="29"/>
        <item x="21"/>
        <item x="31"/>
        <item x="30"/>
        <item x="15"/>
        <item x="2"/>
        <item x="17"/>
        <item x="0"/>
        <item x="24"/>
        <item x="26"/>
        <item x="11"/>
        <item x="14"/>
        <item x="8"/>
        <item x="5"/>
        <item x="12"/>
        <item x="16"/>
        <item x="10"/>
        <item x="13"/>
        <item x="7"/>
        <item x="48"/>
        <item t="default"/>
      </items>
    </pivotField>
  </pivotFields>
  <rowItems count="1">
    <i/>
  </rowItems>
  <colFields count="1">
    <field x="-2"/>
  </colFields>
  <colItems count="2">
    <i>
      <x/>
    </i>
    <i i="1">
      <x v="1"/>
    </i>
  </colItems>
  <pageFields count="1">
    <pageField fld="16" hier="-1"/>
  </pageFields>
  <dataFields count="2">
    <dataField name="Sum of HBA1C" fld="3" baseField="0" baseItem="0"/>
    <dataField name="Sum of BMI" fld="2"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7A663D-1ADD-4095-8F9B-A325CA3DE341}"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G6" firstHeaderRow="0" firstDataRow="1" firstDataCol="1"/>
  <pivotFields count="17">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items count="3">
        <item x="0"/>
        <item x="1"/>
        <item t="default"/>
      </items>
    </pivotField>
    <pivotField dataField="1" showAll="0">
      <items count="5">
        <item x="0"/>
        <item x="3"/>
        <item x="1"/>
        <item x="2"/>
        <item t="default"/>
      </items>
    </pivotField>
    <pivotField showAll="0">
      <items count="4">
        <item x="1"/>
        <item x="2"/>
        <item x="0"/>
        <item t="default"/>
      </items>
    </pivotField>
    <pivotField showAll="0">
      <items count="4">
        <item h="1" x="0"/>
        <item h="1" x="1"/>
        <item x="2"/>
        <item t="default"/>
      </items>
    </pivotField>
    <pivotField showAll="0">
      <items count="4">
        <item x="0"/>
        <item h="1" x="2"/>
        <item h="1" x="1"/>
        <item t="default"/>
      </items>
    </pivotField>
    <pivotField showAll="0"/>
    <pivotField numFmtId="166" showAll="0"/>
    <pivotField showAll="0"/>
    <pivotField showAll="0"/>
    <pivotField showAll="0"/>
    <pivotField showAll="0"/>
  </pivotFields>
  <rowFields count="1">
    <field x="5"/>
  </rowFields>
  <rowItems count="2">
    <i>
      <x/>
    </i>
    <i t="grand">
      <x/>
    </i>
  </rowItems>
  <colFields count="1">
    <field x="-2"/>
  </colFields>
  <colItems count="2">
    <i>
      <x/>
    </i>
    <i i="1">
      <x v="1"/>
    </i>
  </colItems>
  <dataFields count="2">
    <dataField name="Sum of HBA1C" fld="3" baseField="0" baseItem="0"/>
    <dataField name="Count of Number of major surgerie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CF1226-3F3C-4229-B202-BE7BB2A95E39}"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7" firstHeaderRow="1" firstDataRow="1" firstDataCol="1"/>
  <pivotFields count="17">
    <pivotField showAll="0"/>
    <pivotField showAll="0"/>
    <pivotField showAll="0"/>
    <pivotField showAll="0"/>
    <pivotField showAll="0"/>
    <pivotField showAll="0"/>
    <pivotField axis="axisRow" showAll="0">
      <items count="3">
        <item x="0"/>
        <item x="1"/>
        <item t="default"/>
      </items>
    </pivotField>
    <pivotField showAll="0"/>
    <pivotField dataField="1" showAll="0">
      <items count="4">
        <item x="1"/>
        <item x="2"/>
        <item x="0"/>
        <item t="default"/>
      </items>
    </pivotField>
    <pivotField showAll="0">
      <items count="4">
        <item h="1" x="0"/>
        <item h="1" x="1"/>
        <item x="2"/>
        <item t="default"/>
      </items>
    </pivotField>
    <pivotField showAll="0">
      <items count="4">
        <item x="0"/>
        <item h="1" x="2"/>
        <item h="1" x="1"/>
        <item t="default"/>
      </items>
    </pivotField>
    <pivotField showAll="0"/>
    <pivotField numFmtId="166"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0E5ED3-BE08-4F14-AD75-3DD59E94EFEC}"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39:M54" firstHeaderRow="1" firstDataRow="1" firstDataCol="1"/>
  <pivotFields count="17">
    <pivotField showAll="0"/>
    <pivotField showAll="0"/>
    <pivotField showAll="0"/>
    <pivotField showAll="0"/>
    <pivotField showAll="0"/>
    <pivotField showAll="0"/>
    <pivotField showAll="0">
      <items count="3">
        <item x="0"/>
        <item x="1"/>
        <item t="default"/>
      </items>
    </pivotField>
    <pivotField showAll="0"/>
    <pivotField showAll="0">
      <items count="4">
        <item x="1"/>
        <item x="2"/>
        <item x="0"/>
        <item t="default"/>
      </items>
    </pivotField>
    <pivotField showAll="0">
      <items count="4">
        <item h="1" x="0"/>
        <item h="1" x="1"/>
        <item x="2"/>
        <item t="default"/>
      </items>
    </pivotField>
    <pivotField showAll="0">
      <items count="4">
        <item x="0"/>
        <item h="1" x="2"/>
        <item h="1" x="1"/>
        <item t="default"/>
      </items>
    </pivotField>
    <pivotField showAll="0"/>
    <pivotField dataField="1" numFmtId="166" showAll="0"/>
    <pivotField showAll="0"/>
    <pivotField showAll="0"/>
    <pivotField showAll="0"/>
    <pivotField axis="axisRow" showAll="0">
      <items count="50">
        <item x="42"/>
        <item x="40"/>
        <item x="44"/>
        <item x="47"/>
        <item x="23"/>
        <item x="36"/>
        <item x="45"/>
        <item x="32"/>
        <item x="46"/>
        <item x="41"/>
        <item x="6"/>
        <item x="22"/>
        <item x="35"/>
        <item x="3"/>
        <item x="43"/>
        <item x="4"/>
        <item x="25"/>
        <item x="39"/>
        <item x="28"/>
        <item x="19"/>
        <item x="33"/>
        <item x="34"/>
        <item x="38"/>
        <item x="37"/>
        <item x="27"/>
        <item x="20"/>
        <item x="9"/>
        <item x="1"/>
        <item x="18"/>
        <item x="29"/>
        <item x="21"/>
        <item x="31"/>
        <item x="30"/>
        <item x="15"/>
        <item x="2"/>
        <item x="17"/>
        <item x="0"/>
        <item x="24"/>
        <item x="26"/>
        <item x="11"/>
        <item x="14"/>
        <item x="8"/>
        <item x="5"/>
        <item x="12"/>
        <item x="16"/>
        <item x="10"/>
        <item x="13"/>
        <item x="7"/>
        <item x="48"/>
        <item t="default"/>
      </items>
    </pivotField>
  </pivotFields>
  <rowFields count="1">
    <field x="16"/>
  </rowFields>
  <rowItems count="15">
    <i>
      <x v="2"/>
    </i>
    <i>
      <x v="18"/>
    </i>
    <i>
      <x v="23"/>
    </i>
    <i>
      <x v="26"/>
    </i>
    <i>
      <x v="29"/>
    </i>
    <i>
      <x v="30"/>
    </i>
    <i>
      <x v="31"/>
    </i>
    <i>
      <x v="33"/>
    </i>
    <i>
      <x v="34"/>
    </i>
    <i>
      <x v="35"/>
    </i>
    <i>
      <x v="36"/>
    </i>
    <i>
      <x v="39"/>
    </i>
    <i>
      <x v="41"/>
    </i>
    <i>
      <x v="42"/>
    </i>
    <i t="grand">
      <x/>
    </i>
  </rowItems>
  <colItems count="1">
    <i/>
  </colItems>
  <dataFields count="1">
    <dataField name="Sum of Charges" fld="12"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CF7C3B-40B3-4E44-9067-9B8E3856EDAD}"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6:D41"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items count="3">
        <item x="0"/>
        <item x="1"/>
        <item t="default"/>
      </items>
    </pivotField>
    <pivotField showAll="0"/>
    <pivotField showAll="0">
      <items count="4">
        <item x="1"/>
        <item x="2"/>
        <item x="0"/>
        <item t="default"/>
      </items>
    </pivotField>
    <pivotField showAll="0">
      <items count="4">
        <item h="1" x="0"/>
        <item h="1" x="1"/>
        <item x="2"/>
        <item t="default"/>
      </items>
    </pivotField>
    <pivotField showAll="0">
      <items count="4">
        <item x="0"/>
        <item h="1" x="2"/>
        <item h="1" x="1"/>
        <item t="default"/>
      </items>
    </pivotField>
    <pivotField showAll="0"/>
    <pivotField numFmtId="166" showAll="0"/>
    <pivotField showAll="0"/>
    <pivotField showAll="0"/>
    <pivotField showAll="0"/>
    <pivotField axis="axisRow" multipleItemSelectionAllowed="1" showAll="0">
      <items count="50">
        <item x="42"/>
        <item x="40"/>
        <item x="44"/>
        <item x="47"/>
        <item x="23"/>
        <item x="36"/>
        <item x="45"/>
        <item x="32"/>
        <item x="46"/>
        <item x="41"/>
        <item x="6"/>
        <item x="22"/>
        <item x="35"/>
        <item x="3"/>
        <item x="43"/>
        <item x="4"/>
        <item x="25"/>
        <item x="39"/>
        <item x="28"/>
        <item x="19"/>
        <item x="33"/>
        <item x="34"/>
        <item x="38"/>
        <item x="37"/>
        <item x="27"/>
        <item x="20"/>
        <item x="9"/>
        <item x="1"/>
        <item x="18"/>
        <item x="29"/>
        <item x="21"/>
        <item x="31"/>
        <item x="30"/>
        <item x="15"/>
        <item x="2"/>
        <item x="17"/>
        <item x="0"/>
        <item x="24"/>
        <item x="26"/>
        <item x="11"/>
        <item x="14"/>
        <item x="8"/>
        <item x="5"/>
        <item x="12"/>
        <item x="16"/>
        <item x="10"/>
        <item x="13"/>
        <item x="7"/>
        <item x="48"/>
        <item t="default"/>
      </items>
    </pivotField>
  </pivotFields>
  <rowFields count="1">
    <field x="16"/>
  </rowFields>
  <rowItems count="15">
    <i>
      <x v="2"/>
    </i>
    <i>
      <x v="18"/>
    </i>
    <i>
      <x v="23"/>
    </i>
    <i>
      <x v="26"/>
    </i>
    <i>
      <x v="29"/>
    </i>
    <i>
      <x v="30"/>
    </i>
    <i>
      <x v="31"/>
    </i>
    <i>
      <x v="33"/>
    </i>
    <i>
      <x v="34"/>
    </i>
    <i>
      <x v="35"/>
    </i>
    <i>
      <x v="36"/>
    </i>
    <i>
      <x v="39"/>
    </i>
    <i>
      <x v="41"/>
    </i>
    <i>
      <x v="42"/>
    </i>
    <i t="grand">
      <x/>
    </i>
  </rowItems>
  <colFields count="1">
    <field x="-2"/>
  </colFields>
  <colItems count="2">
    <i>
      <x/>
    </i>
    <i i="1">
      <x v="1"/>
    </i>
  </colItems>
  <dataFields count="2">
    <dataField name="Sum of HBA1C" fld="3" baseField="0" baseItem="0"/>
    <dataField name="Sum of BMI" fld="2"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8093634-8431-43F8-84B6-57627C6E00D6}"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6:N10" firstHeaderRow="1" firstDataRow="1" firstDataCol="1" rowPageCount="1" colPageCount="1"/>
  <pivotFields count="17">
    <pivotField showAll="0"/>
    <pivotField showAll="0"/>
    <pivotField showAll="0"/>
    <pivotField showAll="0"/>
    <pivotField showAll="0"/>
    <pivotField showAll="0"/>
    <pivotField showAll="0">
      <items count="3">
        <item x="0"/>
        <item x="1"/>
        <item t="default"/>
      </items>
    </pivotField>
    <pivotField showAll="0"/>
    <pivotField showAll="0">
      <items count="4">
        <item x="1"/>
        <item x="2"/>
        <item x="0"/>
        <item t="default"/>
      </items>
    </pivotField>
    <pivotField showAll="0">
      <items count="4">
        <item h="1" x="0"/>
        <item h="1" x="1"/>
        <item x="2"/>
        <item t="default"/>
      </items>
    </pivotField>
    <pivotField showAll="0">
      <items count="4">
        <item x="0"/>
        <item h="1" x="2"/>
        <item h="1" x="1"/>
        <item t="default"/>
      </items>
    </pivotField>
    <pivotField showAll="0"/>
    <pivotField dataField="1" numFmtId="166" showAll="0"/>
    <pivotField axis="axisRow" showAll="0">
      <items count="4">
        <item x="0"/>
        <item x="1"/>
        <item x="2"/>
        <item t="default"/>
      </items>
    </pivotField>
    <pivotField showAll="0"/>
    <pivotField axis="axisPage" showAll="0">
      <items count="18">
        <item x="3"/>
        <item x="1"/>
        <item x="0"/>
        <item x="7"/>
        <item x="5"/>
        <item x="4"/>
        <item x="6"/>
        <item x="11"/>
        <item x="9"/>
        <item x="16"/>
        <item x="14"/>
        <item x="13"/>
        <item x="8"/>
        <item x="2"/>
        <item x="15"/>
        <item x="12"/>
        <item x="10"/>
        <item t="default"/>
      </items>
    </pivotField>
    <pivotField showAll="0"/>
  </pivotFields>
  <rowFields count="1">
    <field x="13"/>
  </rowFields>
  <rowItems count="4">
    <i>
      <x/>
    </i>
    <i>
      <x v="1"/>
    </i>
    <i>
      <x v="2"/>
    </i>
    <i t="grand">
      <x/>
    </i>
  </rowItems>
  <colItems count="1">
    <i/>
  </colItems>
  <pageFields count="1">
    <pageField fld="15" hier="-1"/>
  </pageFields>
  <dataFields count="1">
    <dataField name="Sum of Charges" fld="1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DC42614-BA09-49F2-ADAE-9DDDD0D5C646}"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7" firstHeaderRow="1" firstDataRow="1" firstDataCol="1"/>
  <pivotFields count="17">
    <pivotField showAll="0"/>
    <pivotField showAll="0"/>
    <pivotField showAll="0"/>
    <pivotField showAll="0"/>
    <pivotField showAll="0"/>
    <pivotField showAll="0"/>
    <pivotField showAll="0">
      <items count="3">
        <item x="0"/>
        <item x="1"/>
        <item t="default"/>
      </items>
    </pivotField>
    <pivotField showAll="0"/>
    <pivotField showAll="0">
      <items count="4">
        <item x="1"/>
        <item x="2"/>
        <item x="0"/>
        <item t="default"/>
      </items>
    </pivotField>
    <pivotField axis="axisRow" showAll="0">
      <items count="4">
        <item h="1" x="0"/>
        <item h="1" x="1"/>
        <item x="2"/>
        <item t="default"/>
      </items>
    </pivotField>
    <pivotField axis="axisRow" showAll="0">
      <items count="4">
        <item x="0"/>
        <item h="1" x="2"/>
        <item h="1" x="1"/>
        <item t="default"/>
      </items>
    </pivotField>
    <pivotField showAll="0"/>
    <pivotField dataField="1" numFmtId="166" showAll="0">
      <items count="2326">
        <item x="2162"/>
        <item x="2163"/>
        <item x="2164"/>
        <item x="2165"/>
        <item x="2166"/>
        <item x="2167"/>
        <item x="2170"/>
        <item x="2171"/>
        <item x="2172"/>
        <item x="2173"/>
        <item x="2174"/>
        <item x="2175"/>
        <item x="2176"/>
        <item x="2177"/>
        <item x="2180"/>
        <item x="2181"/>
        <item x="2182"/>
        <item x="2183"/>
        <item x="2184"/>
        <item x="2185"/>
        <item x="2186"/>
        <item x="2187"/>
        <item x="2188"/>
        <item x="2190"/>
        <item x="2192"/>
        <item x="2193"/>
        <item x="2194"/>
        <item x="2195"/>
        <item x="2196"/>
        <item x="2197"/>
        <item x="2198"/>
        <item x="2199"/>
        <item x="2201"/>
        <item x="2202"/>
        <item x="2205"/>
        <item x="2206"/>
        <item x="2207"/>
        <item x="2208"/>
        <item x="2209"/>
        <item x="2210"/>
        <item x="2213"/>
        <item x="2214"/>
        <item x="2215"/>
        <item x="1881"/>
        <item x="2217"/>
        <item x="2218"/>
        <item x="2219"/>
        <item x="2220"/>
        <item x="2221"/>
        <item x="2223"/>
        <item x="2224"/>
        <item x="2225"/>
        <item x="2226"/>
        <item x="2227"/>
        <item x="2229"/>
        <item x="2230"/>
        <item x="2231"/>
        <item x="2232"/>
        <item x="2234"/>
        <item x="2235"/>
        <item x="2236"/>
        <item x="2237"/>
        <item x="2238"/>
        <item x="2239"/>
        <item x="2241"/>
        <item x="2242"/>
        <item x="2243"/>
        <item x="2245"/>
        <item x="2246"/>
        <item x="2247"/>
        <item x="2248"/>
        <item x="2249"/>
        <item x="2250"/>
        <item x="2251"/>
        <item x="2253"/>
        <item x="2254"/>
        <item x="2256"/>
        <item x="2257"/>
        <item x="2258"/>
        <item x="2259"/>
        <item x="2260"/>
        <item x="2261"/>
        <item x="2262"/>
        <item x="2263"/>
        <item x="2265"/>
        <item x="2267"/>
        <item x="2268"/>
        <item x="2269"/>
        <item x="2270"/>
        <item x="2271"/>
        <item x="2272"/>
        <item x="2273"/>
        <item x="2274"/>
        <item x="2277"/>
        <item x="2278"/>
        <item x="2279"/>
        <item x="2280"/>
        <item x="2281"/>
        <item x="2282"/>
        <item x="2283"/>
        <item x="2284"/>
        <item x="2285"/>
        <item x="2288"/>
        <item x="2289"/>
        <item x="2290"/>
        <item x="2291"/>
        <item x="2292"/>
        <item x="2293"/>
        <item x="2294"/>
        <item x="2295"/>
        <item x="2296"/>
        <item x="2298"/>
        <item x="2300"/>
        <item x="2301"/>
        <item x="2302"/>
        <item x="2303"/>
        <item x="2304"/>
        <item x="2305"/>
        <item x="2306"/>
        <item x="2307"/>
        <item x="2309"/>
        <item x="2310"/>
        <item x="2312"/>
        <item x="2313"/>
        <item x="2314"/>
        <item x="2315"/>
        <item x="2316"/>
        <item x="2317"/>
        <item x="2318"/>
        <item x="3"/>
        <item x="4"/>
        <item x="7"/>
        <item x="8"/>
        <item x="9"/>
        <item x="10"/>
        <item x="11"/>
        <item x="13"/>
        <item x="14"/>
        <item x="15"/>
        <item x="16"/>
        <item x="17"/>
        <item x="19"/>
        <item x="20"/>
        <item x="21"/>
        <item x="22"/>
        <item x="24"/>
        <item x="25"/>
        <item x="26"/>
        <item x="27"/>
        <item x="28"/>
        <item x="29"/>
        <item x="31"/>
        <item x="32"/>
        <item x="33"/>
        <item x="35"/>
        <item x="36"/>
        <item x="37"/>
        <item x="38"/>
        <item x="39"/>
        <item x="40"/>
        <item x="41"/>
        <item x="43"/>
        <item x="44"/>
        <item x="46"/>
        <item x="47"/>
        <item x="48"/>
        <item x="49"/>
        <item x="50"/>
        <item x="51"/>
        <item x="52"/>
        <item x="53"/>
        <item x="55"/>
        <item x="57"/>
        <item x="58"/>
        <item x="59"/>
        <item x="60"/>
        <item x="61"/>
        <item x="62"/>
        <item x="63"/>
        <item x="64"/>
        <item x="65"/>
        <item x="68"/>
        <item x="69"/>
        <item x="70"/>
        <item x="71"/>
        <item x="72"/>
        <item x="73"/>
        <item x="74"/>
        <item x="75"/>
        <item x="76"/>
        <item x="77"/>
        <item x="80"/>
        <item x="81"/>
        <item x="82"/>
        <item x="83"/>
        <item x="84"/>
        <item x="85"/>
        <item x="86"/>
        <item x="87"/>
        <item x="88"/>
        <item x="90"/>
        <item x="92"/>
        <item x="93"/>
        <item x="94"/>
        <item x="95"/>
        <item x="96"/>
        <item x="97"/>
        <item x="98"/>
        <item x="99"/>
        <item x="101"/>
        <item x="102"/>
        <item x="104"/>
        <item x="105"/>
        <item x="106"/>
        <item x="107"/>
        <item x="108"/>
        <item x="109"/>
        <item x="110"/>
        <item x="113"/>
        <item x="114"/>
        <item x="115"/>
        <item x="117"/>
        <item x="118"/>
        <item x="119"/>
        <item x="120"/>
        <item x="121"/>
        <item x="122"/>
        <item x="124"/>
        <item x="125"/>
        <item x="126"/>
        <item x="127"/>
        <item x="130"/>
        <item x="131"/>
        <item x="132"/>
        <item x="133"/>
        <item x="135"/>
        <item x="136"/>
        <item x="137"/>
        <item x="138"/>
        <item x="139"/>
        <item x="141"/>
        <item x="142"/>
        <item x="143"/>
        <item x="145"/>
        <item x="146"/>
        <item x="147"/>
        <item x="148"/>
        <item x="149"/>
        <item x="150"/>
        <item x="151"/>
        <item x="153"/>
        <item x="154"/>
        <item x="156"/>
        <item x="157"/>
        <item x="158"/>
        <item x="159"/>
        <item x="160"/>
        <item x="161"/>
        <item x="162"/>
        <item x="163"/>
        <item x="165"/>
        <item x="167"/>
        <item x="168"/>
        <item x="169"/>
        <item x="170"/>
        <item x="171"/>
        <item x="172"/>
        <item x="173"/>
        <item x="174"/>
        <item x="175"/>
        <item x="178"/>
        <item x="179"/>
        <item x="180"/>
        <item x="181"/>
        <item x="182"/>
        <item x="183"/>
        <item x="184"/>
        <item x="185"/>
        <item x="186"/>
        <item x="189"/>
        <item x="190"/>
        <item x="191"/>
        <item x="192"/>
        <item x="193"/>
        <item x="194"/>
        <item x="195"/>
        <item x="196"/>
        <item x="197"/>
        <item x="199"/>
        <item x="201"/>
        <item x="202"/>
        <item x="203"/>
        <item x="204"/>
        <item x="205"/>
        <item x="206"/>
        <item x="207"/>
        <item x="208"/>
        <item x="210"/>
        <item x="212"/>
        <item x="213"/>
        <item x="214"/>
        <item x="215"/>
        <item x="216"/>
        <item x="217"/>
        <item x="218"/>
        <item x="221"/>
        <item x="222"/>
        <item x="223"/>
        <item x="225"/>
        <item x="226"/>
        <item x="227"/>
        <item x="228"/>
        <item x="229"/>
        <item x="230"/>
        <item x="232"/>
        <item x="233"/>
        <item x="234"/>
        <item x="235"/>
        <item x="237"/>
        <item x="238"/>
        <item x="239"/>
        <item x="240"/>
        <item x="242"/>
        <item x="243"/>
        <item x="244"/>
        <item x="245"/>
        <item x="246"/>
        <item x="250"/>
        <item x="251"/>
        <item x="253"/>
        <item x="254"/>
        <item x="255"/>
        <item x="256"/>
        <item x="257"/>
        <item x="258"/>
        <item x="259"/>
        <item x="260"/>
        <item x="262"/>
        <item x="264"/>
        <item x="265"/>
        <item x="266"/>
        <item x="267"/>
        <item x="268"/>
        <item x="269"/>
        <item x="270"/>
        <item x="271"/>
        <item x="272"/>
        <item x="275"/>
        <item x="276"/>
        <item x="277"/>
        <item x="278"/>
        <item x="279"/>
        <item x="280"/>
        <item x="281"/>
        <item x="282"/>
        <item x="283"/>
        <item x="284"/>
        <item x="287"/>
        <item x="288"/>
        <item x="289"/>
        <item x="290"/>
        <item x="291"/>
        <item x="292"/>
        <item x="293"/>
        <item x="294"/>
        <item x="295"/>
        <item x="297"/>
        <item x="299"/>
        <item x="300"/>
        <item x="301"/>
        <item x="302"/>
        <item x="303"/>
        <item x="304"/>
        <item x="305"/>
        <item x="306"/>
        <item x="308"/>
        <item x="309"/>
        <item x="311"/>
        <item x="312"/>
        <item x="313"/>
        <item x="314"/>
        <item x="315"/>
        <item x="316"/>
        <item x="317"/>
        <item x="319"/>
        <item x="320"/>
        <item x="321"/>
        <item x="323"/>
        <item x="324"/>
        <item x="325"/>
        <item x="326"/>
        <item x="327"/>
        <item x="328"/>
        <item x="331"/>
        <item x="332"/>
        <item x="333"/>
        <item x="334"/>
        <item x="336"/>
        <item x="337"/>
        <item x="338"/>
        <item x="339"/>
        <item x="340"/>
        <item x="342"/>
        <item x="343"/>
        <item x="344"/>
        <item x="345"/>
        <item x="346"/>
        <item x="348"/>
        <item x="349"/>
        <item x="350"/>
        <item x="351"/>
        <item x="353"/>
        <item x="354"/>
        <item x="355"/>
        <item x="356"/>
        <item x="357"/>
        <item x="358"/>
        <item x="360"/>
        <item x="361"/>
        <item x="362"/>
        <item x="364"/>
        <item x="365"/>
        <item x="366"/>
        <item x="367"/>
        <item x="368"/>
        <item x="369"/>
        <item x="370"/>
        <item x="373"/>
        <item x="375"/>
        <item x="376"/>
        <item x="377"/>
        <item x="378"/>
        <item x="379"/>
        <item x="380"/>
        <item x="381"/>
        <item x="382"/>
        <item x="383"/>
        <item x="386"/>
        <item x="387"/>
        <item x="388"/>
        <item x="389"/>
        <item x="390"/>
        <item x="391"/>
        <item x="392"/>
        <item x="393"/>
        <item x="394"/>
        <item x="395"/>
        <item x="398"/>
        <item x="399"/>
        <item x="400"/>
        <item x="401"/>
        <item x="402"/>
        <item x="403"/>
        <item x="404"/>
        <item x="405"/>
        <item x="406"/>
        <item x="408"/>
        <item x="410"/>
        <item x="411"/>
        <item x="412"/>
        <item x="413"/>
        <item x="414"/>
        <item x="415"/>
        <item x="416"/>
        <item x="417"/>
        <item x="419"/>
        <item x="420"/>
        <item x="422"/>
        <item x="423"/>
        <item x="424"/>
        <item x="425"/>
        <item x="426"/>
        <item x="427"/>
        <item x="428"/>
        <item x="430"/>
        <item x="431"/>
        <item x="432"/>
        <item x="434"/>
        <item x="435"/>
        <item x="436"/>
        <item x="437"/>
        <item x="438"/>
        <item x="439"/>
        <item x="442"/>
        <item x="443"/>
        <item x="444"/>
        <item x="445"/>
        <item x="447"/>
        <item x="448"/>
        <item x="449"/>
        <item x="450"/>
        <item x="451"/>
        <item x="453"/>
        <item x="454"/>
        <item x="455"/>
        <item x="456"/>
        <item x="457"/>
        <item x="459"/>
        <item x="460"/>
        <item x="461"/>
        <item x="462"/>
        <item x="464"/>
        <item x="465"/>
        <item x="466"/>
        <item x="467"/>
        <item x="468"/>
        <item x="469"/>
        <item x="471"/>
        <item x="472"/>
        <item x="473"/>
        <item x="474"/>
        <item x="475"/>
        <item x="476"/>
        <item x="477"/>
        <item x="478"/>
        <item x="479"/>
        <item x="480"/>
        <item x="482"/>
        <item x="483"/>
        <item x="485"/>
        <item x="486"/>
        <item x="487"/>
        <item x="488"/>
        <item x="489"/>
        <item x="490"/>
        <item x="491"/>
        <item x="492"/>
        <item x="496"/>
        <item x="497"/>
        <item x="498"/>
        <item x="499"/>
        <item x="500"/>
        <item x="501"/>
        <item x="502"/>
        <item x="503"/>
        <item x="504"/>
        <item x="505"/>
        <item x="508"/>
        <item x="509"/>
        <item x="510"/>
        <item x="511"/>
        <item x="512"/>
        <item x="513"/>
        <item x="514"/>
        <item x="515"/>
        <item x="516"/>
        <item x="518"/>
        <item x="520"/>
        <item x="521"/>
        <item x="522"/>
        <item x="523"/>
        <item x="524"/>
        <item x="525"/>
        <item x="526"/>
        <item x="527"/>
        <item x="529"/>
        <item x="530"/>
        <item x="532"/>
        <item x="533"/>
        <item x="534"/>
        <item x="535"/>
        <item x="536"/>
        <item x="537"/>
        <item x="538"/>
        <item x="540"/>
        <item x="541"/>
        <item x="542"/>
        <item x="544"/>
        <item x="545"/>
        <item x="546"/>
        <item x="547"/>
        <item x="548"/>
        <item x="549"/>
        <item x="552"/>
        <item x="553"/>
        <item x="554"/>
        <item x="555"/>
        <item x="557"/>
        <item x="558"/>
        <item x="559"/>
        <item x="560"/>
        <item x="561"/>
        <item x="563"/>
        <item x="564"/>
        <item x="565"/>
        <item x="566"/>
        <item x="567"/>
        <item x="569"/>
        <item x="570"/>
        <item x="571"/>
        <item x="572"/>
        <item x="574"/>
        <item x="575"/>
        <item x="576"/>
        <item x="577"/>
        <item x="578"/>
        <item x="579"/>
        <item x="581"/>
        <item x="582"/>
        <item x="583"/>
        <item x="585"/>
        <item x="586"/>
        <item x="587"/>
        <item x="588"/>
        <item x="589"/>
        <item x="590"/>
        <item x="591"/>
        <item x="593"/>
        <item x="594"/>
        <item x="596"/>
        <item x="597"/>
        <item x="598"/>
        <item x="599"/>
        <item x="600"/>
        <item x="601"/>
        <item x="602"/>
        <item x="603"/>
        <item x="605"/>
        <item x="607"/>
        <item x="608"/>
        <item x="609"/>
        <item x="610"/>
        <item x="611"/>
        <item x="612"/>
        <item x="613"/>
        <item x="614"/>
        <item x="615"/>
        <item x="619"/>
        <item x="620"/>
        <item x="621"/>
        <item x="622"/>
        <item x="623"/>
        <item x="624"/>
        <item x="625"/>
        <item x="626"/>
        <item x="627"/>
        <item x="629"/>
        <item x="631"/>
        <item x="632"/>
        <item x="633"/>
        <item x="634"/>
        <item x="635"/>
        <item x="636"/>
        <item x="637"/>
        <item x="638"/>
        <item x="640"/>
        <item x="641"/>
        <item x="643"/>
        <item x="644"/>
        <item x="645"/>
        <item x="646"/>
        <item x="647"/>
        <item x="648"/>
        <item x="649"/>
        <item x="651"/>
        <item x="652"/>
        <item x="653"/>
        <item x="655"/>
        <item x="656"/>
        <item x="657"/>
        <item x="658"/>
        <item x="659"/>
        <item x="660"/>
        <item x="663"/>
        <item x="664"/>
        <item x="665"/>
        <item x="666"/>
        <item x="668"/>
        <item x="669"/>
        <item x="2322"/>
        <item x="670"/>
        <item x="671"/>
        <item x="672"/>
        <item x="674"/>
        <item x="675"/>
        <item x="676"/>
        <item x="677"/>
        <item x="679"/>
        <item x="680"/>
        <item x="681"/>
        <item x="682"/>
        <item x="683"/>
        <item x="685"/>
        <item x="686"/>
        <item x="687"/>
        <item x="688"/>
        <item x="689"/>
        <item x="691"/>
        <item x="692"/>
        <item x="693"/>
        <item x="694"/>
        <item x="696"/>
        <item x="697"/>
        <item x="698"/>
        <item x="699"/>
        <item x="700"/>
        <item x="701"/>
        <item x="703"/>
        <item x="704"/>
        <item x="705"/>
        <item x="707"/>
        <item x="708"/>
        <item x="709"/>
        <item x="710"/>
        <item x="711"/>
        <item x="712"/>
        <item x="713"/>
        <item x="715"/>
        <item x="716"/>
        <item x="718"/>
        <item x="719"/>
        <item x="720"/>
        <item x="721"/>
        <item x="722"/>
        <item x="723"/>
        <item x="724"/>
        <item x="725"/>
        <item x="727"/>
        <item x="729"/>
        <item x="730"/>
        <item x="731"/>
        <item x="732"/>
        <item x="733"/>
        <item x="734"/>
        <item x="735"/>
        <item x="736"/>
        <item x="737"/>
        <item x="741"/>
        <item x="742"/>
        <item x="743"/>
        <item x="744"/>
        <item x="745"/>
        <item x="746"/>
        <item x="747"/>
        <item x="748"/>
        <item x="749"/>
        <item x="751"/>
        <item x="753"/>
        <item x="754"/>
        <item x="755"/>
        <item x="756"/>
        <item x="757"/>
        <item x="758"/>
        <item x="759"/>
        <item x="760"/>
        <item x="762"/>
        <item x="763"/>
        <item x="765"/>
        <item x="766"/>
        <item x="767"/>
        <item x="768"/>
        <item x="769"/>
        <item x="770"/>
        <item x="771"/>
        <item x="774"/>
        <item x="775"/>
        <item x="776"/>
        <item x="778"/>
        <item x="779"/>
        <item x="780"/>
        <item x="781"/>
        <item x="782"/>
        <item x="783"/>
        <item x="785"/>
        <item x="786"/>
        <item x="787"/>
        <item x="788"/>
        <item x="790"/>
        <item x="791"/>
        <item x="792"/>
        <item x="793"/>
        <item x="794"/>
        <item x="796"/>
        <item x="797"/>
        <item x="798"/>
        <item x="799"/>
        <item x="800"/>
        <item x="802"/>
        <item x="803"/>
        <item x="804"/>
        <item x="805"/>
        <item x="807"/>
        <item x="808"/>
        <item x="809"/>
        <item x="810"/>
        <item x="811"/>
        <item x="812"/>
        <item x="814"/>
        <item x="815"/>
        <item x="816"/>
        <item x="818"/>
        <item x="819"/>
        <item x="820"/>
        <item x="821"/>
        <item x="822"/>
        <item x="823"/>
        <item x="824"/>
        <item x="826"/>
        <item x="827"/>
        <item x="829"/>
        <item x="830"/>
        <item x="831"/>
        <item x="832"/>
        <item x="833"/>
        <item x="834"/>
        <item x="835"/>
        <item x="836"/>
        <item x="838"/>
        <item x="840"/>
        <item x="841"/>
        <item x="842"/>
        <item x="843"/>
        <item x="844"/>
        <item x="845"/>
        <item x="846"/>
        <item x="847"/>
        <item x="848"/>
        <item x="851"/>
        <item x="852"/>
        <item x="853"/>
        <item x="854"/>
        <item x="855"/>
        <item x="856"/>
        <item x="857"/>
        <item x="858"/>
        <item x="859"/>
        <item x="860"/>
        <item x="864"/>
        <item x="865"/>
        <item x="866"/>
        <item x="867"/>
        <item x="868"/>
        <item x="869"/>
        <item x="870"/>
        <item x="871"/>
        <item x="873"/>
        <item x="874"/>
        <item x="876"/>
        <item x="877"/>
        <item x="878"/>
        <item x="879"/>
        <item x="880"/>
        <item x="881"/>
        <item x="882"/>
        <item x="885"/>
        <item x="886"/>
        <item x="887"/>
        <item x="889"/>
        <item x="890"/>
        <item x="891"/>
        <item x="892"/>
        <item x="893"/>
        <item x="894"/>
        <item x="896"/>
        <item x="897"/>
        <item x="898"/>
        <item x="899"/>
        <item x="901"/>
        <item x="902"/>
        <item x="903"/>
        <item x="904"/>
        <item x="905"/>
        <item x="907"/>
        <item x="908"/>
        <item x="909"/>
        <item x="910"/>
        <item x="911"/>
        <item x="913"/>
        <item x="914"/>
        <item x="915"/>
        <item x="916"/>
        <item x="918"/>
        <item x="919"/>
        <item x="920"/>
        <item x="921"/>
        <item x="922"/>
        <item x="923"/>
        <item x="925"/>
        <item x="926"/>
        <item x="927"/>
        <item x="929"/>
        <item x="930"/>
        <item x="931"/>
        <item x="932"/>
        <item x="933"/>
        <item x="934"/>
        <item x="935"/>
        <item x="937"/>
        <item x="938"/>
        <item x="940"/>
        <item x="941"/>
        <item x="942"/>
        <item x="943"/>
        <item x="944"/>
        <item x="945"/>
        <item x="946"/>
        <item x="947"/>
        <item x="949"/>
        <item x="951"/>
        <item x="952"/>
        <item x="953"/>
        <item x="954"/>
        <item x="955"/>
        <item x="956"/>
        <item x="957"/>
        <item x="958"/>
        <item x="959"/>
        <item x="962"/>
        <item x="963"/>
        <item x="964"/>
        <item x="965"/>
        <item x="966"/>
        <item x="967"/>
        <item x="968"/>
        <item x="969"/>
        <item x="970"/>
        <item x="971"/>
        <item x="974"/>
        <item x="975"/>
        <item x="976"/>
        <item x="977"/>
        <item x="978"/>
        <item x="979"/>
        <item x="980"/>
        <item x="981"/>
        <item x="982"/>
        <item x="984"/>
        <item x="986"/>
        <item x="987"/>
        <item x="988"/>
        <item x="989"/>
        <item x="990"/>
        <item x="991"/>
        <item x="992"/>
        <item x="995"/>
        <item x="996"/>
        <item x="997"/>
        <item x="999"/>
        <item x="1000"/>
        <item x="1001"/>
        <item x="1002"/>
        <item x="1003"/>
        <item x="1004"/>
        <item x="1006"/>
        <item x="1007"/>
        <item x="1008"/>
        <item x="1009"/>
        <item x="1011"/>
        <item x="1012"/>
        <item x="1013"/>
        <item x="1014"/>
        <item x="1015"/>
        <item x="1017"/>
        <item x="1018"/>
        <item x="1019"/>
        <item x="1020"/>
        <item x="1021"/>
        <item x="1023"/>
        <item x="1024"/>
        <item x="1025"/>
        <item x="1026"/>
        <item x="1028"/>
        <item x="1029"/>
        <item x="1030"/>
        <item x="1031"/>
        <item x="1032"/>
        <item x="1033"/>
        <item x="1035"/>
        <item x="1036"/>
        <item x="1037"/>
        <item x="1039"/>
        <item x="1040"/>
        <item x="1041"/>
        <item x="1042"/>
        <item x="1043"/>
        <item x="1044"/>
        <item x="1045"/>
        <item x="1047"/>
        <item x="1048"/>
        <item x="1050"/>
        <item x="1051"/>
        <item x="1052"/>
        <item x="1053"/>
        <item x="1054"/>
        <item x="1055"/>
        <item x="1056"/>
        <item x="1057"/>
        <item x="1059"/>
        <item x="1061"/>
        <item x="1062"/>
        <item x="1063"/>
        <item x="1064"/>
        <item x="1065"/>
        <item x="1066"/>
        <item x="1067"/>
        <item x="1068"/>
        <item x="1069"/>
        <item x="1072"/>
        <item x="1073"/>
        <item x="1074"/>
        <item x="1075"/>
        <item x="1076"/>
        <item x="1077"/>
        <item x="1078"/>
        <item x="1079"/>
        <item x="1080"/>
        <item x="1081"/>
        <item x="1084"/>
        <item x="1085"/>
        <item x="1086"/>
        <item x="1087"/>
        <item x="1088"/>
        <item x="1089"/>
        <item x="1090"/>
        <item x="1091"/>
        <item x="1092"/>
        <item x="1094"/>
        <item x="1096"/>
        <item x="1097"/>
        <item x="1098"/>
        <item x="1099"/>
        <item x="1100"/>
        <item x="1101"/>
        <item x="1102"/>
        <item x="1103"/>
        <item x="1106"/>
        <item x="1107"/>
        <item x="1110"/>
        <item x="1111"/>
        <item x="1112"/>
        <item x="1113"/>
        <item x="1114"/>
        <item x="1115"/>
        <item x="1117"/>
        <item x="1118"/>
        <item x="1119"/>
        <item x="1120"/>
        <item x="1122"/>
        <item x="1123"/>
        <item x="1124"/>
        <item x="1125"/>
        <item x="1126"/>
        <item x="1128"/>
        <item x="1129"/>
        <item x="1130"/>
        <item x="1131"/>
        <item x="1132"/>
        <item x="1134"/>
        <item x="1135"/>
        <item x="1136"/>
        <item x="1137"/>
        <item x="1139"/>
        <item x="1140"/>
        <item x="1141"/>
        <item x="1142"/>
        <item x="1143"/>
        <item x="1144"/>
        <item x="1146"/>
        <item x="1147"/>
        <item x="1148"/>
        <item x="1150"/>
        <item x="1151"/>
        <item x="1152"/>
        <item x="2323"/>
        <item x="1153"/>
        <item x="1154"/>
        <item x="1155"/>
        <item x="1157"/>
        <item x="1158"/>
        <item x="1159"/>
        <item x="1161"/>
        <item x="1162"/>
        <item x="1163"/>
        <item x="1164"/>
        <item x="1165"/>
        <item x="1166"/>
        <item x="1167"/>
        <item x="1169"/>
        <item x="1170"/>
        <item x="1172"/>
        <item x="1173"/>
        <item x="1174"/>
        <item x="1175"/>
        <item x="1176"/>
        <item x="1177"/>
        <item x="1178"/>
        <item x="1179"/>
        <item x="1181"/>
        <item x="1183"/>
        <item x="1184"/>
        <item x="1185"/>
        <item x="1186"/>
        <item x="1187"/>
        <item x="1188"/>
        <item x="1189"/>
        <item x="1190"/>
        <item x="1191"/>
        <item x="1194"/>
        <item x="1195"/>
        <item x="1196"/>
        <item x="1197"/>
        <item x="1198"/>
        <item x="1199"/>
        <item x="1200"/>
        <item x="1201"/>
        <item x="1202"/>
        <item x="1203"/>
        <item x="1206"/>
        <item x="1207"/>
        <item x="1208"/>
        <item x="1209"/>
        <item x="1210"/>
        <item x="1211"/>
        <item x="1212"/>
        <item x="1213"/>
        <item x="1214"/>
        <item x="1217"/>
        <item x="1219"/>
        <item x="1220"/>
        <item x="1221"/>
        <item x="1222"/>
        <item x="1223"/>
        <item x="1224"/>
        <item x="1225"/>
        <item x="1226"/>
        <item x="1228"/>
        <item x="1229"/>
        <item x="1232"/>
        <item x="1233"/>
        <item x="1234"/>
        <item x="1235"/>
        <item x="1236"/>
        <item x="1237"/>
        <item x="1239"/>
        <item x="1240"/>
        <item x="1241"/>
        <item x="1242"/>
        <item x="1244"/>
        <item x="1245"/>
        <item x="1246"/>
        <item x="1247"/>
        <item x="1248"/>
        <item x="1250"/>
        <item x="1251"/>
        <item x="1252"/>
        <item x="1253"/>
        <item x="1254"/>
        <item x="1256"/>
        <item x="1257"/>
        <item x="1258"/>
        <item x="1259"/>
        <item x="1261"/>
        <item x="1262"/>
        <item x="1263"/>
        <item x="1264"/>
        <item x="1265"/>
        <item x="1266"/>
        <item x="1268"/>
        <item x="1269"/>
        <item x="1270"/>
        <item x="1272"/>
        <item x="1273"/>
        <item x="1274"/>
        <item x="1275"/>
        <item x="1276"/>
        <item x="1277"/>
        <item x="1278"/>
        <item x="1280"/>
        <item x="1281"/>
        <item x="1283"/>
        <item x="1284"/>
        <item x="1285"/>
        <item x="1286"/>
        <item x="1287"/>
        <item x="1288"/>
        <item x="1289"/>
        <item x="1290"/>
        <item x="1292"/>
        <item x="1294"/>
        <item x="1295"/>
        <item x="1296"/>
        <item x="1297"/>
        <item x="1298"/>
        <item x="1299"/>
        <item x="1300"/>
        <item x="1301"/>
        <item x="1302"/>
        <item x="1305"/>
        <item x="1306"/>
        <item x="1307"/>
        <item x="1308"/>
        <item x="1309"/>
        <item x="1310"/>
        <item x="1311"/>
        <item x="1312"/>
        <item x="1313"/>
        <item x="1314"/>
        <item x="1317"/>
        <item x="1318"/>
        <item x="1319"/>
        <item x="1320"/>
        <item x="1321"/>
        <item x="1322"/>
        <item x="1323"/>
        <item x="1324"/>
        <item x="1325"/>
        <item x="1328"/>
        <item x="1330"/>
        <item x="1331"/>
        <item x="1332"/>
        <item x="1333"/>
        <item x="1334"/>
        <item x="1335"/>
        <item x="1336"/>
        <item x="1337"/>
        <item x="1339"/>
        <item x="1340"/>
        <item x="1342"/>
        <item x="1343"/>
        <item x="1344"/>
        <item x="1345"/>
        <item x="1346"/>
        <item x="1347"/>
        <item x="1348"/>
        <item x="1350"/>
        <item x="1351"/>
        <item x="1352"/>
        <item x="1355"/>
        <item x="1356"/>
        <item x="1357"/>
        <item x="1358"/>
        <item x="1359"/>
        <item x="1361"/>
        <item x="1362"/>
        <item x="1363"/>
        <item x="1364"/>
        <item x="1365"/>
        <item x="1367"/>
        <item x="1368"/>
        <item x="1369"/>
        <item x="1370"/>
        <item x="1372"/>
        <item x="1373"/>
        <item x="1374"/>
        <item x="1375"/>
        <item x="1376"/>
        <item x="1377"/>
        <item x="1379"/>
        <item x="1380"/>
        <item x="1381"/>
        <item x="1383"/>
        <item x="1384"/>
        <item x="1385"/>
        <item x="1386"/>
        <item x="1387"/>
        <item x="1388"/>
        <item x="1389"/>
        <item x="1391"/>
        <item x="1392"/>
        <item x="1394"/>
        <item x="1395"/>
        <item x="1396"/>
        <item x="1397"/>
        <item x="1398"/>
        <item x="1399"/>
        <item x="1400"/>
        <item x="1401"/>
        <item x="1403"/>
        <item x="1405"/>
        <item x="1406"/>
        <item x="1407"/>
        <item x="1408"/>
        <item x="1409"/>
        <item x="1410"/>
        <item x="1411"/>
        <item x="1412"/>
        <item x="1413"/>
        <item x="1416"/>
        <item x="1417"/>
        <item x="1418"/>
        <item x="1419"/>
        <item x="1420"/>
        <item x="1421"/>
        <item x="1422"/>
        <item x="1423"/>
        <item x="1424"/>
        <item x="1425"/>
        <item x="2324"/>
        <item x="1428"/>
        <item x="1429"/>
        <item x="1430"/>
        <item x="1431"/>
        <item x="1432"/>
        <item x="1433"/>
        <item x="1434"/>
        <item x="1435"/>
        <item x="1436"/>
        <item x="1440"/>
        <item x="1441"/>
        <item x="1442"/>
        <item x="1443"/>
        <item x="1444"/>
        <item x="1445"/>
        <item x="1446"/>
        <item x="1447"/>
        <item x="1448"/>
        <item x="1450"/>
        <item x="1452"/>
        <item x="1453"/>
        <item x="1454"/>
        <item x="1455"/>
        <item x="1456"/>
        <item x="1457"/>
        <item x="1458"/>
        <item x="1459"/>
        <item x="1461"/>
        <item x="1462"/>
        <item x="1464"/>
        <item x="1465"/>
        <item x="1466"/>
        <item x="1467"/>
        <item x="1468"/>
        <item x="1469"/>
        <item x="1470"/>
        <item x="1472"/>
        <item x="1473"/>
        <item x="1474"/>
        <item x="1992"/>
        <item x="2102"/>
        <item x="2211"/>
        <item x="1"/>
        <item x="111"/>
        <item x="219"/>
        <item x="329"/>
        <item x="440"/>
        <item x="550"/>
        <item x="661"/>
        <item x="883"/>
        <item x="993"/>
        <item x="1104"/>
        <item x="1215"/>
        <item x="1326"/>
        <item x="1437"/>
        <item x="1484"/>
        <item x="1496"/>
        <item x="1507"/>
        <item x="1518"/>
        <item x="1540"/>
        <item x="1551"/>
        <item x="1562"/>
        <item x="1573"/>
        <item x="1584"/>
        <item x="1595"/>
        <item x="1606"/>
        <item x="1617"/>
        <item x="1628"/>
        <item x="1639"/>
        <item x="1661"/>
        <item x="1672"/>
        <item x="1683"/>
        <item x="1694"/>
        <item x="1705"/>
        <item x="1716"/>
        <item x="1727"/>
        <item x="1738"/>
        <item x="1749"/>
        <item x="1760"/>
        <item x="1782"/>
        <item x="1793"/>
        <item x="1804"/>
        <item x="1815"/>
        <item x="1826"/>
        <item x="1837"/>
        <item x="1848"/>
        <item x="1859"/>
        <item x="1870"/>
        <item x="1882"/>
        <item x="1904"/>
        <item x="1915"/>
        <item x="1926"/>
        <item x="1937"/>
        <item x="1948"/>
        <item x="1959"/>
        <item x="1970"/>
        <item x="1981"/>
        <item x="1993"/>
        <item x="2004"/>
        <item x="2026"/>
        <item x="2036"/>
        <item x="2047"/>
        <item x="2058"/>
        <item x="2069"/>
        <item x="2080"/>
        <item x="2091"/>
        <item x="2103"/>
        <item x="2114"/>
        <item x="2125"/>
        <item x="2147"/>
        <item x="2158"/>
        <item x="2169"/>
        <item x="2178"/>
        <item x="2189"/>
        <item x="2200"/>
        <item x="2212"/>
        <item x="2222"/>
        <item x="2233"/>
        <item x="2244"/>
        <item x="2266"/>
        <item x="2276"/>
        <item x="2286"/>
        <item x="2297"/>
        <item x="2308"/>
        <item x="2"/>
        <item x="12"/>
        <item x="23"/>
        <item x="34"/>
        <item x="45"/>
        <item x="67"/>
        <item x="78"/>
        <item x="89"/>
        <item x="100"/>
        <item x="112"/>
        <item x="123"/>
        <item x="134"/>
        <item x="144"/>
        <item x="155"/>
        <item x="166"/>
        <item x="198"/>
        <item x="209"/>
        <item x="220"/>
        <item x="231"/>
        <item x="241"/>
        <item x="252"/>
        <item x="263"/>
        <item x="274"/>
        <item x="285"/>
        <item x="296"/>
        <item x="318"/>
        <item x="330"/>
        <item x="341"/>
        <item x="352"/>
        <item x="363"/>
        <item x="374"/>
        <item x="385"/>
        <item x="396"/>
        <item x="407"/>
        <item x="418"/>
        <item x="441"/>
        <item x="2319"/>
        <item x="452"/>
        <item x="463"/>
        <item x="484"/>
        <item x="495"/>
        <item x="506"/>
        <item x="517"/>
        <item x="528"/>
        <item x="551"/>
        <item x="562"/>
        <item x="573"/>
        <item x="584"/>
        <item x="595"/>
        <item x="606"/>
        <item x="617"/>
        <item x="628"/>
        <item x="639"/>
        <item x="650"/>
        <item x="673"/>
        <item x="684"/>
        <item x="695"/>
        <item x="706"/>
        <item x="717"/>
        <item x="728"/>
        <item x="739"/>
        <item x="750"/>
        <item x="761"/>
        <item x="773"/>
        <item x="795"/>
        <item x="806"/>
        <item x="817"/>
        <item x="828"/>
        <item x="839"/>
        <item x="850"/>
        <item x="861"/>
        <item x="872"/>
        <item x="884"/>
        <item x="895"/>
        <item x="917"/>
        <item x="2320"/>
        <item x="928"/>
        <item x="939"/>
        <item x="950"/>
        <item x="961"/>
        <item x="972"/>
        <item x="983"/>
        <item x="994"/>
        <item x="1005"/>
        <item x="1027"/>
        <item x="1038"/>
        <item x="1049"/>
        <item x="1060"/>
        <item x="1071"/>
        <item x="1082"/>
        <item x="1093"/>
        <item x="1105"/>
        <item x="1116"/>
        <item x="1127"/>
        <item x="1149"/>
        <item x="1160"/>
        <item x="1171"/>
        <item x="1182"/>
        <item x="1193"/>
        <item x="1204"/>
        <item x="1216"/>
        <item x="1227"/>
        <item x="2321"/>
        <item x="1238"/>
        <item x="1260"/>
        <item x="1271"/>
        <item x="1282"/>
        <item x="1293"/>
        <item x="1304"/>
        <item x="1315"/>
        <item x="1327"/>
        <item x="1338"/>
        <item x="1349"/>
        <item x="1360"/>
        <item x="1393"/>
        <item x="1404"/>
        <item x="1415"/>
        <item x="1426"/>
        <item x="1438"/>
        <item x="1449"/>
        <item x="1460"/>
        <item x="1471"/>
        <item x="1478"/>
        <item x="1479"/>
        <item x="1481"/>
        <item x="1482"/>
        <item x="1483"/>
        <item x="1485"/>
        <item x="1486"/>
        <item x="1601"/>
        <item x="1487"/>
        <item x="1488"/>
        <item x="1489"/>
        <item x="1491"/>
        <item x="1493"/>
        <item x="1494"/>
        <item x="1495"/>
        <item x="1497"/>
        <item x="1498"/>
        <item x="1499"/>
        <item x="1500"/>
        <item x="1501"/>
        <item x="1502"/>
        <item x="1503"/>
        <item x="1505"/>
        <item x="1506"/>
        <item x="1508"/>
        <item x="1509"/>
        <item x="1510"/>
        <item x="1511"/>
        <item x="1512"/>
        <item x="1513"/>
        <item x="1514"/>
        <item x="1515"/>
        <item x="1517"/>
        <item x="1519"/>
        <item x="1520"/>
        <item x="1521"/>
        <item x="1522"/>
        <item x="1523"/>
        <item x="1524"/>
        <item x="1525"/>
        <item x="1526"/>
        <item x="1527"/>
        <item x="1530"/>
        <item x="1531"/>
        <item x="1532"/>
        <item x="1533"/>
        <item x="1534"/>
        <item x="1535"/>
        <item x="1536"/>
        <item x="1537"/>
        <item x="1538"/>
        <item x="1539"/>
        <item x="1542"/>
        <item x="1543"/>
        <item x="1544"/>
        <item x="1545"/>
        <item x="1546"/>
        <item x="1547"/>
        <item x="1548"/>
        <item x="1549"/>
        <item x="1550"/>
        <item x="1552"/>
        <item x="1554"/>
        <item x="1555"/>
        <item x="1556"/>
        <item x="1557"/>
        <item x="1558"/>
        <item x="1559"/>
        <item x="1560"/>
        <item x="1561"/>
        <item x="1563"/>
        <item x="1564"/>
        <item x="1566"/>
        <item x="1567"/>
        <item x="1568"/>
        <item x="1569"/>
        <item x="1570"/>
        <item x="1571"/>
        <item x="1572"/>
        <item x="1574"/>
        <item x="1575"/>
        <item x="1576"/>
        <item x="1578"/>
        <item x="1579"/>
        <item x="1580"/>
        <item x="1581"/>
        <item x="1582"/>
        <item x="1583"/>
        <item x="1585"/>
        <item x="1586"/>
        <item x="1587"/>
        <item x="1588"/>
        <item x="1591"/>
        <item x="1592"/>
        <item x="1593"/>
        <item x="1594"/>
        <item x="1596"/>
        <item x="1597"/>
        <item x="1598"/>
        <item x="1599"/>
        <item x="1600"/>
        <item x="1603"/>
        <item x="1604"/>
        <item x="1605"/>
        <item x="1607"/>
        <item x="1608"/>
        <item x="1609"/>
        <item x="1610"/>
        <item x="1611"/>
        <item x="1612"/>
        <item x="1613"/>
        <item x="1615"/>
        <item x="1616"/>
        <item x="1618"/>
        <item x="1619"/>
        <item x="1620"/>
        <item x="1621"/>
        <item x="1622"/>
        <item x="1623"/>
        <item x="1624"/>
        <item x="1625"/>
        <item x="1627"/>
        <item x="1629"/>
        <item x="1630"/>
        <item x="1631"/>
        <item x="1632"/>
        <item x="1633"/>
        <item x="1634"/>
        <item x="1635"/>
        <item x="1636"/>
        <item x="1637"/>
        <item x="1640"/>
        <item x="1641"/>
        <item x="1642"/>
        <item x="1643"/>
        <item x="1644"/>
        <item x="1645"/>
        <item x="1646"/>
        <item x="1647"/>
        <item x="1648"/>
        <item x="1649"/>
        <item x="1652"/>
        <item x="1653"/>
        <item x="1654"/>
        <item x="1655"/>
        <item x="1656"/>
        <item x="1657"/>
        <item x="1658"/>
        <item x="1659"/>
        <item x="1660"/>
        <item x="1662"/>
        <item x="1664"/>
        <item x="1665"/>
        <item x="1666"/>
        <item x="1667"/>
        <item x="1668"/>
        <item x="1669"/>
        <item x="1670"/>
        <item x="1671"/>
        <item x="1673"/>
        <item x="1674"/>
        <item x="1676"/>
        <item x="1677"/>
        <item x="1678"/>
        <item x="1679"/>
        <item x="1680"/>
        <item x="1681"/>
        <item x="1682"/>
        <item x="1684"/>
        <item x="1685"/>
        <item x="1686"/>
        <item x="1688"/>
        <item x="1689"/>
        <item x="1690"/>
        <item x="1691"/>
        <item x="1692"/>
        <item x="1693"/>
        <item x="1695"/>
        <item x="1696"/>
        <item x="1697"/>
        <item x="1698"/>
        <item x="1700"/>
        <item x="1701"/>
        <item x="1702"/>
        <item x="1703"/>
        <item x="1704"/>
        <item x="1706"/>
        <item x="1707"/>
        <item x="1708"/>
        <item x="1709"/>
        <item x="1710"/>
        <item x="1713"/>
        <item x="1714"/>
        <item x="1715"/>
        <item x="1717"/>
        <item x="1718"/>
        <item x="1719"/>
        <item x="1720"/>
        <item x="1721"/>
        <item x="1722"/>
        <item x="1723"/>
        <item x="1725"/>
        <item x="1726"/>
        <item x="1728"/>
        <item x="1729"/>
        <item x="1730"/>
        <item x="1731"/>
        <item x="1732"/>
        <item x="1733"/>
        <item x="1734"/>
        <item x="1735"/>
        <item x="1737"/>
        <item x="1739"/>
        <item x="1740"/>
        <item x="1741"/>
        <item x="1742"/>
        <item x="1743"/>
        <item x="1744"/>
        <item x="1490"/>
        <item x="1745"/>
        <item x="1746"/>
        <item x="1748"/>
        <item x="1750"/>
        <item x="1751"/>
        <item x="1752"/>
        <item x="1753"/>
        <item x="1754"/>
        <item x="1755"/>
        <item x="1756"/>
        <item x="1757"/>
        <item x="1758"/>
        <item x="1761"/>
        <item x="1762"/>
        <item x="1763"/>
        <item x="1764"/>
        <item x="1765"/>
        <item x="1766"/>
        <item x="1767"/>
        <item x="1768"/>
        <item x="1769"/>
        <item x="1770"/>
        <item x="1773"/>
        <item x="1774"/>
        <item x="1775"/>
        <item x="1776"/>
        <item x="1777"/>
        <item x="1778"/>
        <item x="1779"/>
        <item x="1780"/>
        <item x="1781"/>
        <item x="1783"/>
        <item x="1785"/>
        <item x="1786"/>
        <item x="1787"/>
        <item x="1788"/>
        <item x="1789"/>
        <item x="1790"/>
        <item x="1791"/>
        <item x="1792"/>
        <item x="1794"/>
        <item x="1795"/>
        <item x="1797"/>
        <item x="1798"/>
        <item x="1799"/>
        <item x="1800"/>
        <item x="1801"/>
        <item x="1802"/>
        <item x="1803"/>
        <item x="1805"/>
        <item x="1806"/>
        <item x="1807"/>
        <item x="1809"/>
        <item x="1810"/>
        <item x="1811"/>
        <item x="1812"/>
        <item x="1813"/>
        <item x="1814"/>
        <item x="1816"/>
        <item x="1817"/>
        <item x="1818"/>
        <item x="1819"/>
        <item x="1821"/>
        <item x="1822"/>
        <item x="1823"/>
        <item x="1824"/>
        <item x="1825"/>
        <item x="1827"/>
        <item x="1828"/>
        <item x="1829"/>
        <item x="1830"/>
        <item x="1831"/>
        <item x="1834"/>
        <item x="1835"/>
        <item x="1836"/>
        <item x="1838"/>
        <item x="1839"/>
        <item x="1840"/>
        <item x="1841"/>
        <item x="1842"/>
        <item x="1843"/>
        <item x="1844"/>
        <item x="1846"/>
        <item x="1847"/>
        <item x="1849"/>
        <item x="1850"/>
        <item x="1851"/>
        <item x="1852"/>
        <item x="1853"/>
        <item x="1854"/>
        <item x="1855"/>
        <item x="1856"/>
        <item x="1858"/>
        <item x="1860"/>
        <item x="1861"/>
        <item x="1862"/>
        <item x="2148"/>
        <item x="1863"/>
        <item x="1864"/>
        <item x="1865"/>
        <item x="1866"/>
        <item x="1867"/>
        <item x="1868"/>
        <item x="1871"/>
        <item x="1872"/>
        <item x="1873"/>
        <item x="1874"/>
        <item x="1875"/>
        <item x="1876"/>
        <item x="1877"/>
        <item x="1878"/>
        <item x="1879"/>
        <item x="1880"/>
        <item x="1884"/>
        <item x="1885"/>
        <item x="1886"/>
        <item x="1887"/>
        <item x="1888"/>
        <item x="1889"/>
        <item x="1890"/>
        <item x="1891"/>
        <item x="1892"/>
        <item x="1894"/>
        <item x="1896"/>
        <item x="1897"/>
        <item x="1898"/>
        <item x="1899"/>
        <item x="1900"/>
        <item x="1901"/>
        <item x="1902"/>
        <item x="1903"/>
        <item x="1905"/>
        <item x="1906"/>
        <item x="1908"/>
        <item x="1909"/>
        <item x="1910"/>
        <item x="1911"/>
        <item x="1912"/>
        <item x="1913"/>
        <item x="1914"/>
        <item x="1916"/>
        <item x="1917"/>
        <item x="1918"/>
        <item x="1920"/>
        <item x="1921"/>
        <item x="1922"/>
        <item x="1923"/>
        <item x="1924"/>
        <item x="1925"/>
        <item x="1927"/>
        <item x="1928"/>
        <item x="1929"/>
        <item x="1930"/>
        <item x="1932"/>
        <item x="1933"/>
        <item x="1934"/>
        <item x="1935"/>
        <item x="1936"/>
        <item x="1938"/>
        <item x="1939"/>
        <item x="1940"/>
        <item x="1941"/>
        <item x="1942"/>
        <item x="1944"/>
        <item x="1945"/>
        <item x="1946"/>
        <item x="1947"/>
        <item x="1949"/>
        <item x="1950"/>
        <item x="1951"/>
        <item x="1952"/>
        <item x="1953"/>
        <item x="1954"/>
        <item x="1957"/>
        <item x="1958"/>
        <item x="1960"/>
        <item x="1961"/>
        <item x="1962"/>
        <item x="1963"/>
        <item x="1964"/>
        <item x="1965"/>
        <item x="1966"/>
        <item x="1967"/>
        <item x="1969"/>
        <item x="1971"/>
        <item x="1972"/>
        <item x="1973"/>
        <item x="1974"/>
        <item x="1975"/>
        <item x="1976"/>
        <item x="1977"/>
        <item x="1978"/>
        <item x="1979"/>
        <item x="1982"/>
        <item x="1983"/>
        <item x="1984"/>
        <item x="1985"/>
        <item x="1986"/>
        <item x="1987"/>
        <item x="1988"/>
        <item x="1989"/>
        <item x="1990"/>
        <item x="1991"/>
        <item x="1995"/>
        <item x="1996"/>
        <item x="1997"/>
        <item x="1998"/>
        <item x="1999"/>
        <item x="2000"/>
        <item x="2001"/>
        <item x="2002"/>
        <item x="2003"/>
        <item x="2005"/>
        <item x="2007"/>
        <item x="2008"/>
        <item x="2009"/>
        <item x="2010"/>
        <item x="2011"/>
        <item x="2012"/>
        <item x="2013"/>
        <item x="2014"/>
        <item x="2016"/>
        <item x="2017"/>
        <item x="2019"/>
        <item x="2020"/>
        <item x="2021"/>
        <item x="2022"/>
        <item x="2023"/>
        <item x="2025"/>
        <item x="2027"/>
        <item x="2028"/>
        <item x="2029"/>
        <item x="2030"/>
        <item x="2032"/>
        <item x="2033"/>
        <item x="2034"/>
        <item x="2035"/>
        <item x="2037"/>
        <item x="2038"/>
        <item x="2039"/>
        <item x="2040"/>
        <item x="2041"/>
        <item x="2043"/>
        <item x="2044"/>
        <item x="2045"/>
        <item x="2046"/>
        <item x="2048"/>
        <item x="2049"/>
        <item x="2050"/>
        <item x="2051"/>
        <item x="2052"/>
        <item x="2053"/>
        <item x="2055"/>
        <item x="2056"/>
        <item x="2057"/>
        <item x="2059"/>
        <item x="2060"/>
        <item x="2061"/>
        <item x="2062"/>
        <item x="2063"/>
        <item x="2064"/>
        <item x="2065"/>
        <item x="2067"/>
        <item x="2068"/>
        <item x="2070"/>
        <item x="2071"/>
        <item x="2072"/>
        <item x="2073"/>
        <item x="2074"/>
        <item x="2075"/>
        <item x="2076"/>
        <item x="2077"/>
        <item x="2081"/>
        <item x="2082"/>
        <item x="2083"/>
        <item x="2084"/>
        <item x="2085"/>
        <item x="2086"/>
        <item x="2087"/>
        <item x="2088"/>
        <item x="2089"/>
        <item x="2090"/>
        <item x="2093"/>
        <item x="2094"/>
        <item x="2095"/>
        <item x="2096"/>
        <item x="2097"/>
        <item x="2098"/>
        <item x="2099"/>
        <item x="2100"/>
        <item x="2101"/>
        <item x="2104"/>
        <item x="2106"/>
        <item x="2107"/>
        <item x="2108"/>
        <item x="2109"/>
        <item x="2110"/>
        <item x="2111"/>
        <item x="2112"/>
        <item x="2113"/>
        <item x="2115"/>
        <item x="2116"/>
        <item x="2118"/>
        <item x="2119"/>
        <item x="2120"/>
        <item x="2121"/>
        <item x="2122"/>
        <item x="2123"/>
        <item x="2124"/>
        <item x="2126"/>
        <item x="2127"/>
        <item x="2128"/>
        <item x="2130"/>
        <item x="2131"/>
        <item x="2132"/>
        <item x="2133"/>
        <item x="2134"/>
        <item x="2135"/>
        <item x="2137"/>
        <item x="2138"/>
        <item x="2139"/>
        <item x="2140"/>
        <item x="2142"/>
        <item x="2143"/>
        <item x="2144"/>
        <item x="2145"/>
        <item x="2146"/>
        <item x="2149"/>
        <item x="2150"/>
        <item x="2151"/>
        <item x="2024"/>
        <item x="2152"/>
        <item x="2153"/>
        <item x="2155"/>
        <item x="2156"/>
        <item x="2157"/>
        <item x="2159"/>
        <item x="2160"/>
        <item x="2161"/>
        <item x="2168"/>
        <item x="2179"/>
        <item x="2191"/>
        <item x="2203"/>
        <item x="2216"/>
        <item x="2228"/>
        <item x="2240"/>
        <item x="2252"/>
        <item x="2264"/>
        <item x="2275"/>
        <item x="2287"/>
        <item x="2299"/>
        <item x="2311"/>
        <item x="5"/>
        <item x="18"/>
        <item x="30"/>
        <item x="42"/>
        <item x="54"/>
        <item x="66"/>
        <item x="79"/>
        <item x="91"/>
        <item x="103"/>
        <item x="116"/>
        <item x="128"/>
        <item x="140"/>
        <item x="152"/>
        <item x="164"/>
        <item x="176"/>
        <item x="188"/>
        <item x="200"/>
        <item x="211"/>
        <item x="224"/>
        <item x="236"/>
        <item x="247"/>
        <item x="261"/>
        <item x="273"/>
        <item x="286"/>
        <item x="298"/>
        <item x="310"/>
        <item x="322"/>
        <item x="335"/>
        <item x="347"/>
        <item x="359"/>
        <item x="371"/>
        <item x="384"/>
        <item x="397"/>
        <item x="409"/>
        <item x="421"/>
        <item x="433"/>
        <item x="446"/>
        <item x="458"/>
        <item x="470"/>
        <item x="481"/>
        <item x="493"/>
        <item x="507"/>
        <item x="519"/>
        <item x="531"/>
        <item x="543"/>
        <item x="556"/>
        <item x="568"/>
        <item x="580"/>
        <item x="592"/>
        <item x="604"/>
        <item x="616"/>
        <item x="630"/>
        <item x="642"/>
        <item x="654"/>
        <item x="667"/>
        <item x="678"/>
        <item x="690"/>
        <item x="702"/>
        <item x="714"/>
        <item x="726"/>
        <item x="738"/>
        <item x="752"/>
        <item x="764"/>
        <item x="777"/>
        <item x="789"/>
        <item x="801"/>
        <item x="813"/>
        <item x="825"/>
        <item x="837"/>
        <item x="849"/>
        <item x="862"/>
        <item x="875"/>
        <item x="888"/>
        <item x="900"/>
        <item x="912"/>
        <item x="924"/>
        <item x="936"/>
        <item x="948"/>
        <item x="960"/>
        <item x="973"/>
        <item x="0"/>
        <item x="998"/>
        <item x="1010"/>
        <item x="1022"/>
        <item x="1034"/>
        <item x="1046"/>
        <item x="1058"/>
        <item x="1070"/>
        <item x="1083"/>
        <item x="1095"/>
        <item x="1108"/>
        <item x="1121"/>
        <item x="1133"/>
        <item x="1145"/>
        <item x="1156"/>
        <item x="1168"/>
        <item x="1180"/>
        <item x="1192"/>
        <item x="1205"/>
        <item x="1218"/>
        <item x="1230"/>
        <item x="1243"/>
        <item x="1255"/>
        <item x="1267"/>
        <item x="1279"/>
        <item x="1291"/>
        <item x="1303"/>
        <item x="1316"/>
        <item x="1329"/>
        <item x="1341"/>
        <item x="1353"/>
        <item x="1366"/>
        <item x="1378"/>
        <item x="1390"/>
        <item x="1402"/>
        <item x="1414"/>
        <item x="1427"/>
        <item x="1439"/>
        <item x="1451"/>
        <item x="1463"/>
        <item x="1475"/>
        <item x="772"/>
        <item x="1529"/>
        <item x="1650"/>
        <item x="1771"/>
        <item x="1893"/>
        <item x="2015"/>
        <item x="2136"/>
        <item x="2255"/>
        <item x="56"/>
        <item x="177"/>
        <item x="307"/>
        <item x="429"/>
        <item x="539"/>
        <item x="662"/>
        <item x="784"/>
        <item x="906"/>
        <item x="1016"/>
        <item x="1138"/>
        <item x="1249"/>
        <item x="1371"/>
        <item x="1480"/>
        <item x="1492"/>
        <item x="1504"/>
        <item x="1516"/>
        <item x="1528"/>
        <item x="1541"/>
        <item x="1553"/>
        <item x="1565"/>
        <item x="1577"/>
        <item x="1589"/>
        <item x="1602"/>
        <item x="1614"/>
        <item x="1626"/>
        <item x="1638"/>
        <item x="1651"/>
        <item x="1663"/>
        <item x="1675"/>
        <item x="1687"/>
        <item x="1699"/>
        <item x="1711"/>
        <item x="1724"/>
        <item x="1736"/>
        <item x="1747"/>
        <item x="1759"/>
        <item x="1772"/>
        <item x="1784"/>
        <item x="1796"/>
        <item x="1808"/>
        <item x="1820"/>
        <item x="1832"/>
        <item x="1845"/>
        <item x="1857"/>
        <item x="1869"/>
        <item x="1883"/>
        <item x="1895"/>
        <item x="1907"/>
        <item x="1919"/>
        <item x="1931"/>
        <item x="1943"/>
        <item x="1955"/>
        <item x="1968"/>
        <item x="1980"/>
        <item x="1994"/>
        <item x="2006"/>
        <item x="2018"/>
        <item x="2031"/>
        <item x="2042"/>
        <item x="2054"/>
        <item x="2066"/>
        <item x="2078"/>
        <item x="2092"/>
        <item x="2105"/>
        <item x="2117"/>
        <item x="2129"/>
        <item x="2141"/>
        <item x="2154"/>
        <item x="2204"/>
        <item x="6"/>
        <item x="129"/>
        <item x="248"/>
        <item x="372"/>
        <item x="494"/>
        <item x="618"/>
        <item x="740"/>
        <item x="863"/>
        <item x="985"/>
        <item x="1109"/>
        <item x="1231"/>
        <item x="1354"/>
        <item x="1476"/>
        <item x="187"/>
        <item x="1382"/>
        <item x="1590"/>
        <item x="1712"/>
        <item x="1833"/>
        <item x="1956"/>
        <item x="2079"/>
        <item x="249"/>
        <item x="1477"/>
        <item t="default"/>
      </items>
    </pivotField>
    <pivotField showAll="0"/>
    <pivotField showAll="0"/>
    <pivotField showAll="0"/>
    <pivotField showAll="0"/>
  </pivotFields>
  <rowFields count="2">
    <field x="9"/>
    <field x="10"/>
  </rowFields>
  <rowItems count="3">
    <i>
      <x v="2"/>
    </i>
    <i r="1">
      <x/>
    </i>
    <i t="grand">
      <x/>
    </i>
  </rowItems>
  <colItems count="1">
    <i/>
  </colItems>
  <dataFields count="1">
    <dataField name="Sum of Charges" fld="1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2342</v>
    <v>5</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DB02B767-B999-4DAE-99A3-4C8205623D8E}" sourceName="Weight status">
  <pivotTables>
    <pivotTable tabId="10" name="PivotTable17"/>
    <pivotTable tabId="10" name="PivotTable18"/>
    <pivotTable tabId="10" name="PivotTable19"/>
    <pivotTable tabId="10" name="PivotTable23"/>
    <pivotTable tabId="10" name="PivotTable24"/>
    <pivotTable tabId="10" name="PivotTable25"/>
    <pivotTable tabId="10" name="PivotTable32"/>
    <pivotTable tabId="11" name="PivotTable26"/>
    <pivotTable tabId="11" name="PivotTable27"/>
    <pivotTable tabId="11" name="PivotTable28"/>
    <pivotTable tabId="11" name="PivotTable29"/>
    <pivotTable tabId="11" name="PivotTable33"/>
    <pivotTable tabId="11" name="PivotTable34"/>
  </pivotTables>
  <data>
    <tabular pivotCacheId="2145838112">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CFF3BEE-D50E-44C9-99AD-14AB2A5BD95C}" sourceName="Diabetes status">
  <pivotTables>
    <pivotTable tabId="10" name="PivotTable17"/>
    <pivotTable tabId="10" name="PivotTable18"/>
    <pivotTable tabId="10" name="PivotTable19"/>
    <pivotTable tabId="10" name="PivotTable23"/>
    <pivotTable tabId="10" name="PivotTable24"/>
    <pivotTable tabId="10" name="PivotTable25"/>
    <pivotTable tabId="10" name="PivotTable32"/>
    <pivotTable tabId="11" name="PivotTable26"/>
    <pivotTable tabId="11" name="PivotTable27"/>
    <pivotTable tabId="11" name="PivotTable28"/>
    <pivotTable tabId="11" name="PivotTable29"/>
    <pivotTable tabId="11" name="PivotTable33"/>
    <pivotTable tabId="11" name="PivotTable34"/>
  </pivotTables>
  <data>
    <tabular pivotCacheId="214583811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083E28F3-D459-4D51-95E3-1C1D8C9CAF1D}" cache="Slicer_Weight_status" caption="Weight status" rowHeight="234950"/>
  <slicer name="Diabetes status" xr10:uid="{08FCE8DA-D1BE-42F1-9332-8E5C459F6B1E}"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C26953A5-65F6-41D3-9182-E8988BD75939}" cache="Slicer_Weight_status" caption="Weight status" rowHeight="234950"/>
  <slicer name="Diabetes status 1" xr10:uid="{652164EB-9931-4112-935B-7F67EBC9CF1B}"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CB52FB-66CC-4690-B74A-F814C4154BDC}" name="CUS" displayName="CUS" ref="F1:I2336" totalsRowShown="0" dataCellStyle="Normal 2">
  <autoFilter ref="F1:I2336" xr:uid="{B6CB52FB-66CC-4690-B74A-F814C4154BDC}"/>
  <tableColumns count="4">
    <tableColumn id="1" xr3:uid="{FF69117A-AB64-40AB-BB21-B256B2AD71D8}" name="Customer ID" dataCellStyle="Normal 2"/>
    <tableColumn id="2" xr3:uid="{0B296C4A-30A0-412A-B51E-91A0D55E5858}" name="Title" dataCellStyle="Normal 2"/>
    <tableColumn id="3" xr3:uid="{67904150-B917-4B0B-91AD-8747D18BB355}" name="First Name" dataCellStyle="Normal 2"/>
    <tableColumn id="4" xr3:uid="{3924D3FA-8351-427F-919D-EB9D337FE6C3}" name="Last 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5292165-BE37-440A-B1D3-C162EC661A17}" name="MED" displayName="MED" ref="K1:T2336" totalsRowShown="0" headerRowDxfId="18">
  <autoFilter ref="K1:T2336" xr:uid="{A5292165-BE37-440A-B1D3-C162EC661A17}"/>
  <tableColumns count="10">
    <tableColumn id="1" xr3:uid="{3033BF9F-9B87-46A3-859D-212503723683}" name="Customer ID"/>
    <tableColumn id="2" xr3:uid="{5B03BD9C-D82C-4741-B422-C06BFDDEF8A1}" name="BMI"/>
    <tableColumn id="3" xr3:uid="{4428D7A7-33D2-44CA-B791-59C11223BAE9}" name="HBA1C"/>
    <tableColumn id="4" xr3:uid="{EB4430D3-5DC2-4BEE-B6A7-23B8A4E127BB}" name="Heart Issues"/>
    <tableColumn id="5" xr3:uid="{73CBE1BB-DE92-4AC4-9E7E-394B06C3250B}" name="Any Transplants"/>
    <tableColumn id="6" xr3:uid="{09CAB5A7-FC0F-40FC-A5DC-C89731D180E3}" name="Cancer history"/>
    <tableColumn id="7" xr3:uid="{671561E7-46C5-4A8B-AAA1-1F29A10D1C80}" name="NumberOfMajorSurgeries" dataDxfId="17">
      <calculatedColumnFormula>SUBSTITUTE(Table12[[#This Row],[NumberOfMajorSurgeries]],"No major surgery","0")</calculatedColumnFormula>
    </tableColumn>
    <tableColumn id="8" xr3:uid="{D6632CAE-EB21-4BBE-8A0D-74412BA34076}" name="smoker" dataDxfId="16">
      <calculatedColumnFormula>SUBSTITUTE(Table12[[#This Row],[smoker]],"?","unknown")</calculatedColumnFormula>
    </tableColumn>
    <tableColumn id="9" xr3:uid="{B923FE04-613F-4996-AE4F-8BF01BCFF411}" name="weight status">
      <calculatedColumnFormula>IF(B2&lt;18.5,"Underweight",IF(B2&gt;30,"Obesity",IF(B2=18.5-24.9,"Normal weight","Overweight")))</calculatedColumnFormula>
    </tableColumn>
    <tableColumn id="10" xr3:uid="{2C39BECC-AB77-45E2-8D47-141E985DB510}" name="diabetes status" dataDxfId="15">
      <calculatedColumnFormula>IF(Table12[[#This Row],[HBA1C]]&lt;5.7,"Normal",IF(Table12[[#This Row],[HBA1C]]&gt;6.5,"Diabetes","Prediabetes"))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B5D2A84-2796-4281-B995-64F26400A22D}" name="Table12" displayName="Table12" ref="A1:H2336" totalsRowShown="0" headerRowDxfId="14" headerRowBorderDxfId="13">
  <autoFilter ref="A1:H2336" xr:uid="{7B5D2A84-2796-4281-B995-64F26400A22D}"/>
  <tableColumns count="8">
    <tableColumn id="1" xr3:uid="{3B1DAE9E-6062-4561-836A-B54A4EF34130}" name="Customer ID"/>
    <tableColumn id="2" xr3:uid="{5F2FF106-E7A1-45D3-BA47-B8288BF04668}" name="BMI"/>
    <tableColumn id="3" xr3:uid="{63909A0E-6163-45C7-B15C-BB8B6507288D}" name="HBA1C"/>
    <tableColumn id="4" xr3:uid="{D7389BDF-F91A-4134-9D1C-64835A4993F8}" name="Heart Issues"/>
    <tableColumn id="5" xr3:uid="{56B750B7-2610-4AAF-88DB-A5CF704F924E}" name="Any Transplants"/>
    <tableColumn id="6" xr3:uid="{5C837264-4EE9-4CD0-8175-669499BEE608}" name="Cancer history"/>
    <tableColumn id="7" xr3:uid="{09A894C0-7FFD-482D-AFD0-9604D2B679F5}" name="NumberOfMajorSurgeries"/>
    <tableColumn id="8" xr3:uid="{67221464-5B5B-4060-9B16-BDC9235BE7DE}" name="smok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C20AB24-0049-43D9-8CEC-1F6F5634AA76}" name="HOS" displayName="HOS" ref="P1:Z2344" totalsRowShown="0" headerRowDxfId="12" headerRowBorderDxfId="11" tableBorderDxfId="10">
  <autoFilter ref="P1:Z2344" xr:uid="{7C20AB24-0049-43D9-8CEC-1F6F5634AA76}"/>
  <sortState xmlns:xlrd2="http://schemas.microsoft.com/office/spreadsheetml/2017/richdata2" ref="P2:Z2344">
    <sortCondition descending="1" ref="P1:P2344"/>
  </sortState>
  <tableColumns count="11">
    <tableColumn id="1" xr3:uid="{10EA2D6D-1C02-4FC1-8FB6-657E354F8AE2}" name="Customer ID" dataDxfId="9">
      <calculatedColumnFormula>SUBSTITUTE(Table14[[#This Row],[Customer ID]],"?","unknown")</calculatedColumnFormula>
    </tableColumn>
    <tableColumn id="2" xr3:uid="{DFAF9FBE-6A6D-48B5-83C0-AD7A24BA7D9E}" name="date of birth" dataDxfId="8">
      <calculatedColumnFormula>CONCATENATE(U2," ",T2," ",S2)</calculatedColumnFormula>
    </tableColumn>
    <tableColumn id="3" xr3:uid="{7EA9C7C1-CAEB-41AF-B96C-E78BA5B45BC5}" name="Age" dataDxfId="7">
      <calculatedColumnFormula>DATEDIF(Q2,$AC$21,"Y")</calculatedColumnFormula>
    </tableColumn>
    <tableColumn id="4" xr3:uid="{26726D5A-FB47-4283-8F7A-5900954B46AC}" name="year">
      <calculatedColumnFormula>IF(ISBLANK(K2),AVERAGE(K2:K2344),K2)</calculatedColumnFormula>
    </tableColumn>
    <tableColumn id="5" xr3:uid="{52EF5435-CD02-40EC-B41C-B268E3A4854A}" name="month" dataDxfId="6">
      <calculatedColumnFormula>SUBSTITUTE(Table14[[#This Row],[month]],"?","sep")</calculatedColumnFormula>
    </tableColumn>
    <tableColumn id="6" xr3:uid="{99E791BA-CBB8-43EE-B7DF-05BDC5EFE010}" name="Date"/>
    <tableColumn id="7" xr3:uid="{41AABC9D-D155-4D77-AD91-533843D9EF7A}" name="Children"/>
    <tableColumn id="8" xr3:uid="{EEB130C8-F2F8-4F8F-9138-EF40F9A5E84E}" name="Charges" dataDxfId="5"/>
    <tableColumn id="9" xr3:uid="{FDD89871-0E55-4166-B17F-BDD5368F3FEA}" name="Hospital tier" dataDxfId="4">
      <calculatedColumnFormula>SUBSTITUTE(Table14[[#This Row],[Hospital tier]],"?","tier - 2")</calculatedColumnFormula>
    </tableColumn>
    <tableColumn id="10" xr3:uid="{D79DF4BA-2FDC-4CA4-850C-85EAE6BD5C06}" name="City tier" dataDxfId="3">
      <calculatedColumnFormula>SUBSTITUTE(Table14[[#This Row],[City tier]],"?","tier - 2")</calculatedColumnFormula>
    </tableColumn>
    <tableColumn id="11" xr3:uid="{29998BD1-D1D2-4EB4-B57D-1193F91E0784}" name="State ID" dataDxfId="2">
      <calculatedColumnFormula>SUBSTITUTE(Table14[[#This Row],[State ID]],"?","UNKNOWN")</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366D50F-92D0-4DD5-B9F1-EF514F838E90}" name="Table14" displayName="Table14" ref="A1:K2344" totalsRowShown="0" headerRowDxfId="1">
  <autoFilter ref="A1:K2344" xr:uid="{5366D50F-92D0-4DD5-B9F1-EF514F838E90}"/>
  <tableColumns count="11">
    <tableColumn id="1" xr3:uid="{60ED3E27-60F3-431D-9F1B-2D97B1D4F1C1}" name="Customer ID"/>
    <tableColumn id="2" xr3:uid="{231C55B2-9511-46D9-8C56-D7D9F011AE74}" name="year"/>
    <tableColumn id="3" xr3:uid="{B99A8700-5F17-4D23-BF22-C2713A6E4D23}" name="month"/>
    <tableColumn id="4" xr3:uid="{0C55F9EB-9972-492E-B2A0-2B5CEB56FF3B}" name="month2"/>
    <tableColumn id="5" xr3:uid="{66BBED7A-C43E-4B36-8467-FCFC2113AD09}" name="date"/>
    <tableColumn id="6" xr3:uid="{51023BEE-69CC-421A-8A6B-950A543F66A0}" name="children"/>
    <tableColumn id="7" xr3:uid="{431AA226-A7CB-4958-A2B0-07C60E743580}" name="charges"/>
    <tableColumn id="8" xr3:uid="{83F24A4E-6BC0-437C-837E-1DD3BCA06C32}" name="Hospital tier"/>
    <tableColumn id="9" xr3:uid="{53D3B142-C7F0-48BB-99DB-BDCE517F3522}" name="City tier"/>
    <tableColumn id="10" xr3:uid="{73E3057A-06AE-4F44-A899-AE4FA5DFD67E}" name="State ID"/>
    <tableColumn id="11" xr3:uid="{22F5FF86-7BA0-49C2-BCCC-BBC7EB36DADF}" name="Column3" dataDxfId="0">
      <calculatedColumnFormula>SUBSTITUTE(Table14[[#This Row],[year]],"?","")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0.xml"/><Relationship Id="rId7"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336"/>
  <sheetViews>
    <sheetView topLeftCell="D1" workbookViewId="0">
      <selection activeCell="H9" sqref="H9"/>
    </sheetView>
  </sheetViews>
  <sheetFormatPr defaultRowHeight="14.4" x14ac:dyDescent="0.3"/>
  <cols>
    <col min="1" max="1" width="15.5546875" customWidth="1"/>
    <col min="2" max="2" width="37.44140625" bestFit="1" customWidth="1"/>
    <col min="3" max="3" width="37.44140625" customWidth="1"/>
    <col min="4" max="5" width="31.21875" customWidth="1"/>
    <col min="6" max="6" width="15.5546875" customWidth="1"/>
    <col min="8" max="8" width="25.5546875" bestFit="1" customWidth="1"/>
    <col min="9" max="9" width="19.109375" bestFit="1" customWidth="1"/>
    <col min="10" max="10" width="29" customWidth="1"/>
  </cols>
  <sheetData>
    <row r="1" spans="1:9" s="2" customFormat="1" ht="18.899999999999999" customHeight="1" x14ac:dyDescent="0.3">
      <c r="A1" s="5" t="s">
        <v>0</v>
      </c>
      <c r="B1" s="6" t="s">
        <v>2384</v>
      </c>
      <c r="C1" s="17"/>
      <c r="F1" s="5" t="s">
        <v>0</v>
      </c>
      <c r="G1" s="16" t="s">
        <v>8361</v>
      </c>
      <c r="H1" s="14" t="s">
        <v>8363</v>
      </c>
      <c r="I1" s="15" t="s">
        <v>8362</v>
      </c>
    </row>
    <row r="2" spans="1:9" ht="15.6" x14ac:dyDescent="0.3">
      <c r="A2" s="1" t="s">
        <v>2372</v>
      </c>
      <c r="B2" s="1" t="s">
        <v>2385</v>
      </c>
      <c r="C2" s="1"/>
      <c r="D2" s="1" t="s">
        <v>2385</v>
      </c>
      <c r="E2" s="1"/>
      <c r="F2" s="1" t="s">
        <v>2372</v>
      </c>
      <c r="G2" s="1" t="s">
        <v>5374</v>
      </c>
      <c r="H2" s="1" t="s">
        <v>4723</v>
      </c>
      <c r="I2" s="1" t="s">
        <v>6332</v>
      </c>
    </row>
    <row r="3" spans="1:9" ht="15.6" x14ac:dyDescent="0.3">
      <c r="A3" s="1" t="s">
        <v>2371</v>
      </c>
      <c r="B3" s="1" t="s">
        <v>2386</v>
      </c>
      <c r="C3" s="1"/>
      <c r="D3" s="1" t="s">
        <v>2386</v>
      </c>
      <c r="E3" s="1"/>
      <c r="F3" s="1" t="s">
        <v>2371</v>
      </c>
      <c r="G3" s="1" t="s">
        <v>4766</v>
      </c>
      <c r="H3" s="1" t="s">
        <v>5383</v>
      </c>
      <c r="I3" s="1" t="s">
        <v>6333</v>
      </c>
    </row>
    <row r="4" spans="1:9" ht="15.6" x14ac:dyDescent="0.3">
      <c r="A4" s="1" t="s">
        <v>2370</v>
      </c>
      <c r="B4" s="1" t="s">
        <v>2387</v>
      </c>
      <c r="C4" s="1"/>
      <c r="D4" s="1" t="s">
        <v>2387</v>
      </c>
      <c r="E4" s="1"/>
      <c r="F4" s="1" t="s">
        <v>2370</v>
      </c>
      <c r="G4" s="1" t="s">
        <v>4766</v>
      </c>
      <c r="H4" s="1" t="s">
        <v>4767</v>
      </c>
      <c r="I4" s="1" t="s">
        <v>6334</v>
      </c>
    </row>
    <row r="5" spans="1:9" ht="15.6" x14ac:dyDescent="0.3">
      <c r="A5" s="1" t="s">
        <v>2369</v>
      </c>
      <c r="B5" s="1" t="s">
        <v>2388</v>
      </c>
      <c r="C5" s="1"/>
      <c r="D5" s="1" t="s">
        <v>2388</v>
      </c>
      <c r="E5" s="1"/>
      <c r="F5" s="1" t="s">
        <v>2369</v>
      </c>
      <c r="G5" s="1" t="s">
        <v>5374</v>
      </c>
      <c r="H5" s="1" t="s">
        <v>4768</v>
      </c>
      <c r="I5" s="1" t="s">
        <v>6335</v>
      </c>
    </row>
    <row r="6" spans="1:9" ht="15.6" x14ac:dyDescent="0.3">
      <c r="A6" s="1" t="s">
        <v>2368</v>
      </c>
      <c r="B6" s="1" t="s">
        <v>2389</v>
      </c>
      <c r="C6" s="1"/>
      <c r="D6" s="1" t="s">
        <v>2389</v>
      </c>
      <c r="E6" s="1"/>
      <c r="F6" s="1" t="s">
        <v>2368</v>
      </c>
      <c r="G6" s="1" t="s">
        <v>5374</v>
      </c>
      <c r="H6" s="1" t="s">
        <v>4769</v>
      </c>
      <c r="I6" s="1" t="s">
        <v>6336</v>
      </c>
    </row>
    <row r="7" spans="1:9" ht="15.6" x14ac:dyDescent="0.3">
      <c r="A7" s="1" t="s">
        <v>2367</v>
      </c>
      <c r="B7" s="1" t="s">
        <v>2390</v>
      </c>
      <c r="C7" s="1"/>
      <c r="D7" s="1" t="s">
        <v>2390</v>
      </c>
      <c r="E7" s="1"/>
      <c r="F7" s="1" t="s">
        <v>2367</v>
      </c>
      <c r="G7" s="1" t="s">
        <v>4766</v>
      </c>
      <c r="H7" s="1" t="s">
        <v>5384</v>
      </c>
      <c r="I7" s="1" t="s">
        <v>6337</v>
      </c>
    </row>
    <row r="8" spans="1:9" ht="15.6" x14ac:dyDescent="0.3">
      <c r="A8" s="1" t="s">
        <v>2366</v>
      </c>
      <c r="B8" s="1" t="s">
        <v>2391</v>
      </c>
      <c r="C8" s="1"/>
      <c r="D8" s="1" t="s">
        <v>2391</v>
      </c>
      <c r="E8" s="1"/>
      <c r="F8" s="1" t="s">
        <v>2366</v>
      </c>
      <c r="G8" s="1" t="s">
        <v>4766</v>
      </c>
      <c r="H8" s="1" t="s">
        <v>4735</v>
      </c>
      <c r="I8" s="1" t="s">
        <v>6338</v>
      </c>
    </row>
    <row r="9" spans="1:9" ht="15.6" x14ac:dyDescent="0.3">
      <c r="A9" s="1" t="s">
        <v>2365</v>
      </c>
      <c r="B9" s="1" t="s">
        <v>2392</v>
      </c>
      <c r="C9" s="1"/>
      <c r="D9" s="1" t="s">
        <v>2392</v>
      </c>
      <c r="E9" s="1"/>
      <c r="F9" s="1" t="s">
        <v>2365</v>
      </c>
      <c r="G9" s="1" t="s">
        <v>4766</v>
      </c>
      <c r="H9" s="1" t="s">
        <v>4770</v>
      </c>
      <c r="I9" s="1" t="s">
        <v>6339</v>
      </c>
    </row>
    <row r="10" spans="1:9" ht="15.6" x14ac:dyDescent="0.3">
      <c r="A10" s="1" t="s">
        <v>2364</v>
      </c>
      <c r="B10" s="1" t="s">
        <v>2393</v>
      </c>
      <c r="C10" s="1"/>
      <c r="D10" s="1" t="s">
        <v>2393</v>
      </c>
      <c r="E10" s="1"/>
      <c r="F10" s="1" t="s">
        <v>2364</v>
      </c>
      <c r="G10" s="1" t="s">
        <v>4766</v>
      </c>
      <c r="H10" s="1" t="s">
        <v>5385</v>
      </c>
      <c r="I10" s="1" t="s">
        <v>6340</v>
      </c>
    </row>
    <row r="11" spans="1:9" ht="15.6" x14ac:dyDescent="0.3">
      <c r="A11" s="1" t="s">
        <v>2363</v>
      </c>
      <c r="B11" s="1" t="s">
        <v>2394</v>
      </c>
      <c r="C11" s="1"/>
      <c r="D11" s="1" t="s">
        <v>2394</v>
      </c>
      <c r="E11" s="1"/>
      <c r="F11" s="1" t="s">
        <v>2363</v>
      </c>
      <c r="G11" s="1" t="s">
        <v>5374</v>
      </c>
      <c r="H11" s="1" t="s">
        <v>5386</v>
      </c>
      <c r="I11" s="1" t="s">
        <v>6341</v>
      </c>
    </row>
    <row r="12" spans="1:9" ht="15.6" x14ac:dyDescent="0.3">
      <c r="A12" s="1" t="s">
        <v>2362</v>
      </c>
      <c r="B12" s="1" t="s">
        <v>2395</v>
      </c>
      <c r="C12" s="1"/>
      <c r="D12" s="1" t="s">
        <v>2395</v>
      </c>
      <c r="E12" s="1"/>
      <c r="F12" s="1" t="s">
        <v>2362</v>
      </c>
      <c r="G12" s="1" t="s">
        <v>5374</v>
      </c>
      <c r="H12" s="1" t="s">
        <v>8326</v>
      </c>
      <c r="I12" s="1" t="s">
        <v>6342</v>
      </c>
    </row>
    <row r="13" spans="1:9" ht="15.6" x14ac:dyDescent="0.3">
      <c r="A13" s="1" t="s">
        <v>2361</v>
      </c>
      <c r="B13" s="1" t="s">
        <v>2396</v>
      </c>
      <c r="C13" s="1"/>
      <c r="D13" s="1" t="s">
        <v>2396</v>
      </c>
      <c r="E13" s="1"/>
      <c r="F13" s="1" t="s">
        <v>2361</v>
      </c>
      <c r="G13" s="1" t="s">
        <v>4766</v>
      </c>
      <c r="H13" s="1" t="s">
        <v>4772</v>
      </c>
      <c r="I13" s="1" t="s">
        <v>6343</v>
      </c>
    </row>
    <row r="14" spans="1:9" ht="15.6" x14ac:dyDescent="0.3">
      <c r="A14" s="1" t="s">
        <v>2360</v>
      </c>
      <c r="B14" s="1" t="s">
        <v>2397</v>
      </c>
      <c r="C14" s="1"/>
      <c r="D14" s="1" t="s">
        <v>2397</v>
      </c>
      <c r="E14" s="1"/>
      <c r="F14" s="1" t="s">
        <v>2360</v>
      </c>
      <c r="G14" s="1" t="s">
        <v>4766</v>
      </c>
      <c r="H14" s="1" t="s">
        <v>4773</v>
      </c>
      <c r="I14" s="1" t="s">
        <v>6344</v>
      </c>
    </row>
    <row r="15" spans="1:9" ht="15.6" x14ac:dyDescent="0.3">
      <c r="A15" s="1" t="s">
        <v>2359</v>
      </c>
      <c r="B15" s="1" t="s">
        <v>2398</v>
      </c>
      <c r="C15" s="1"/>
      <c r="D15" s="1" t="s">
        <v>2398</v>
      </c>
      <c r="E15" s="1"/>
      <c r="F15" s="1" t="s">
        <v>2359</v>
      </c>
      <c r="G15" s="1" t="s">
        <v>4766</v>
      </c>
      <c r="H15" s="1" t="s">
        <v>4774</v>
      </c>
      <c r="I15" s="1" t="s">
        <v>6345</v>
      </c>
    </row>
    <row r="16" spans="1:9" ht="15.6" x14ac:dyDescent="0.3">
      <c r="A16" s="1" t="s">
        <v>2358</v>
      </c>
      <c r="B16" s="1" t="s">
        <v>2399</v>
      </c>
      <c r="C16" s="1"/>
      <c r="D16" s="1" t="s">
        <v>2399</v>
      </c>
      <c r="E16" s="1"/>
      <c r="F16" s="1" t="s">
        <v>2358</v>
      </c>
      <c r="G16" s="1" t="s">
        <v>5374</v>
      </c>
      <c r="H16" s="1" t="s">
        <v>5387</v>
      </c>
      <c r="I16" s="1" t="s">
        <v>6346</v>
      </c>
    </row>
    <row r="17" spans="1:9" ht="15.6" x14ac:dyDescent="0.3">
      <c r="A17" s="1" t="s">
        <v>2357</v>
      </c>
      <c r="B17" s="1" t="s">
        <v>2400</v>
      </c>
      <c r="C17" s="1"/>
      <c r="D17" s="1" t="s">
        <v>2400</v>
      </c>
      <c r="E17" s="1"/>
      <c r="F17" s="1" t="s">
        <v>2357</v>
      </c>
      <c r="G17" s="1" t="s">
        <v>4766</v>
      </c>
      <c r="H17" s="1" t="s">
        <v>8293</v>
      </c>
      <c r="I17" s="1" t="s">
        <v>6347</v>
      </c>
    </row>
    <row r="18" spans="1:9" ht="15.6" x14ac:dyDescent="0.3">
      <c r="A18" s="1" t="s">
        <v>2356</v>
      </c>
      <c r="B18" s="1" t="s">
        <v>2401</v>
      </c>
      <c r="C18" s="1"/>
      <c r="D18" s="1" t="s">
        <v>2401</v>
      </c>
      <c r="E18" s="1"/>
      <c r="F18" s="1" t="s">
        <v>2356</v>
      </c>
      <c r="G18" s="1" t="s">
        <v>5374</v>
      </c>
      <c r="H18" s="1" t="s">
        <v>5388</v>
      </c>
      <c r="I18" s="1" t="s">
        <v>6348</v>
      </c>
    </row>
    <row r="19" spans="1:9" ht="15.6" x14ac:dyDescent="0.3">
      <c r="A19" s="1" t="s">
        <v>2355</v>
      </c>
      <c r="B19" s="1" t="s">
        <v>2402</v>
      </c>
      <c r="C19" s="1"/>
      <c r="D19" s="1" t="s">
        <v>2402</v>
      </c>
      <c r="E19" s="1"/>
      <c r="F19" s="1" t="s">
        <v>2355</v>
      </c>
      <c r="G19" s="1" t="s">
        <v>5374</v>
      </c>
      <c r="H19" s="1" t="s">
        <v>5389</v>
      </c>
      <c r="I19" s="1" t="s">
        <v>6349</v>
      </c>
    </row>
    <row r="20" spans="1:9" ht="15.6" x14ac:dyDescent="0.3">
      <c r="A20" s="1" t="s">
        <v>2354</v>
      </c>
      <c r="B20" s="1" t="s">
        <v>2403</v>
      </c>
      <c r="C20" s="1"/>
      <c r="D20" s="1" t="s">
        <v>2403</v>
      </c>
      <c r="E20" s="1"/>
      <c r="F20" s="1" t="s">
        <v>2354</v>
      </c>
      <c r="G20" s="1" t="s">
        <v>4766</v>
      </c>
      <c r="H20" s="1" t="s">
        <v>5390</v>
      </c>
      <c r="I20" s="1" t="s">
        <v>6350</v>
      </c>
    </row>
    <row r="21" spans="1:9" ht="15.6" x14ac:dyDescent="0.3">
      <c r="A21" s="1" t="s">
        <v>2353</v>
      </c>
      <c r="B21" s="1" t="s">
        <v>2404</v>
      </c>
      <c r="C21" s="1"/>
      <c r="D21" s="1" t="s">
        <v>2404</v>
      </c>
      <c r="E21" s="1"/>
      <c r="F21" s="1" t="s">
        <v>2353</v>
      </c>
      <c r="G21" s="1" t="s">
        <v>4766</v>
      </c>
      <c r="H21" s="1" t="s">
        <v>4775</v>
      </c>
      <c r="I21" s="1" t="s">
        <v>6351</v>
      </c>
    </row>
    <row r="22" spans="1:9" ht="15.6" x14ac:dyDescent="0.3">
      <c r="A22" s="1" t="s">
        <v>2352</v>
      </c>
      <c r="B22" s="1" t="s">
        <v>2405</v>
      </c>
      <c r="C22" s="1"/>
      <c r="D22" s="1" t="s">
        <v>2405</v>
      </c>
      <c r="E22" s="1"/>
      <c r="F22" s="1" t="s">
        <v>2352</v>
      </c>
      <c r="G22" s="1" t="s">
        <v>4766</v>
      </c>
      <c r="H22" s="1" t="s">
        <v>4776</v>
      </c>
      <c r="I22" s="1" t="s">
        <v>6352</v>
      </c>
    </row>
    <row r="23" spans="1:9" ht="15.6" x14ac:dyDescent="0.3">
      <c r="A23" s="1" t="s">
        <v>2351</v>
      </c>
      <c r="B23" s="1" t="s">
        <v>2406</v>
      </c>
      <c r="C23" s="1"/>
      <c r="D23" s="1" t="s">
        <v>2406</v>
      </c>
      <c r="E23" s="1"/>
      <c r="F23" s="1" t="s">
        <v>2351</v>
      </c>
      <c r="G23" s="1" t="s">
        <v>5374</v>
      </c>
      <c r="H23" s="1" t="s">
        <v>5391</v>
      </c>
      <c r="I23" s="1" t="s">
        <v>6353</v>
      </c>
    </row>
    <row r="24" spans="1:9" ht="15.6" x14ac:dyDescent="0.3">
      <c r="A24" s="1" t="s">
        <v>2350</v>
      </c>
      <c r="B24" s="1" t="s">
        <v>2407</v>
      </c>
      <c r="C24" s="1"/>
      <c r="D24" s="1" t="s">
        <v>2407</v>
      </c>
      <c r="E24" s="1"/>
      <c r="F24" s="1" t="s">
        <v>2350</v>
      </c>
      <c r="G24" s="1" t="s">
        <v>5374</v>
      </c>
      <c r="H24" s="1" t="s">
        <v>4777</v>
      </c>
      <c r="I24" s="1" t="s">
        <v>6354</v>
      </c>
    </row>
    <row r="25" spans="1:9" ht="15.6" x14ac:dyDescent="0.3">
      <c r="A25" s="1" t="s">
        <v>2349</v>
      </c>
      <c r="B25" s="1" t="s">
        <v>2408</v>
      </c>
      <c r="C25" s="1"/>
      <c r="D25" s="1" t="s">
        <v>2408</v>
      </c>
      <c r="E25" s="1"/>
      <c r="F25" s="1" t="s">
        <v>2349</v>
      </c>
      <c r="G25" s="1" t="s">
        <v>4766</v>
      </c>
      <c r="H25" s="1" t="s">
        <v>5392</v>
      </c>
      <c r="I25" s="1" t="s">
        <v>6355</v>
      </c>
    </row>
    <row r="26" spans="1:9" ht="15.6" x14ac:dyDescent="0.3">
      <c r="A26" s="1" t="s">
        <v>2348</v>
      </c>
      <c r="B26" s="1" t="s">
        <v>2409</v>
      </c>
      <c r="C26" s="1"/>
      <c r="D26" s="1" t="s">
        <v>2409</v>
      </c>
      <c r="E26" s="1"/>
      <c r="F26" s="1" t="s">
        <v>2348</v>
      </c>
      <c r="G26" s="1" t="s">
        <v>4766</v>
      </c>
      <c r="H26" s="1" t="s">
        <v>5393</v>
      </c>
      <c r="I26" s="1" t="s">
        <v>6356</v>
      </c>
    </row>
    <row r="27" spans="1:9" ht="15.6" x14ac:dyDescent="0.3">
      <c r="A27" s="1" t="s">
        <v>2347</v>
      </c>
      <c r="B27" s="1" t="s">
        <v>2410</v>
      </c>
      <c r="C27" s="1"/>
      <c r="D27" s="1" t="s">
        <v>2410</v>
      </c>
      <c r="E27" s="1"/>
      <c r="F27" s="1" t="s">
        <v>2347</v>
      </c>
      <c r="G27" s="1" t="s">
        <v>4766</v>
      </c>
      <c r="H27" s="1" t="s">
        <v>4778</v>
      </c>
      <c r="I27" s="1" t="s">
        <v>6357</v>
      </c>
    </row>
    <row r="28" spans="1:9" ht="15.6" x14ac:dyDescent="0.3">
      <c r="A28" s="1" t="s">
        <v>2346</v>
      </c>
      <c r="B28" s="1" t="s">
        <v>2411</v>
      </c>
      <c r="C28" s="1"/>
      <c r="D28" s="1" t="s">
        <v>2411</v>
      </c>
      <c r="E28" s="1"/>
      <c r="F28" s="1" t="s">
        <v>2346</v>
      </c>
      <c r="G28" s="1" t="s">
        <v>4766</v>
      </c>
      <c r="H28" s="1" t="s">
        <v>8294</v>
      </c>
      <c r="I28" s="1" t="s">
        <v>6358</v>
      </c>
    </row>
    <row r="29" spans="1:9" ht="15.6" x14ac:dyDescent="0.3">
      <c r="A29" s="1" t="s">
        <v>2345</v>
      </c>
      <c r="B29" s="1" t="s">
        <v>2412</v>
      </c>
      <c r="C29" s="1"/>
      <c r="D29" s="1" t="s">
        <v>2412</v>
      </c>
      <c r="E29" s="1"/>
      <c r="F29" s="1" t="s">
        <v>2345</v>
      </c>
      <c r="G29" s="1" t="s">
        <v>5374</v>
      </c>
      <c r="H29" s="1" t="s">
        <v>5394</v>
      </c>
      <c r="I29" s="1" t="s">
        <v>6359</v>
      </c>
    </row>
    <row r="30" spans="1:9" ht="15.6" x14ac:dyDescent="0.3">
      <c r="A30" s="1" t="s">
        <v>2344</v>
      </c>
      <c r="B30" s="1" t="s">
        <v>2413</v>
      </c>
      <c r="C30" s="1"/>
      <c r="D30" s="1" t="s">
        <v>2413</v>
      </c>
      <c r="E30" s="1"/>
      <c r="F30" s="1" t="s">
        <v>2344</v>
      </c>
      <c r="G30" s="1" t="s">
        <v>4766</v>
      </c>
      <c r="H30" s="1" t="s">
        <v>4770</v>
      </c>
      <c r="I30" s="1" t="s">
        <v>6360</v>
      </c>
    </row>
    <row r="31" spans="1:9" ht="15.6" x14ac:dyDescent="0.3">
      <c r="A31" s="1" t="s">
        <v>2343</v>
      </c>
      <c r="B31" s="1" t="s">
        <v>2414</v>
      </c>
      <c r="C31" s="1"/>
      <c r="D31" s="1" t="s">
        <v>2414</v>
      </c>
      <c r="E31" s="1"/>
      <c r="F31" s="1" t="s">
        <v>2343</v>
      </c>
      <c r="G31" s="1" t="s">
        <v>5374</v>
      </c>
      <c r="H31" s="1" t="s">
        <v>4779</v>
      </c>
      <c r="I31" s="1" t="s">
        <v>6361</v>
      </c>
    </row>
    <row r="32" spans="1:9" ht="15.6" x14ac:dyDescent="0.3">
      <c r="A32" s="1" t="s">
        <v>2342</v>
      </c>
      <c r="B32" s="1" t="s">
        <v>2415</v>
      </c>
      <c r="C32" s="1"/>
      <c r="D32" s="1" t="s">
        <v>2415</v>
      </c>
      <c r="E32" s="1"/>
      <c r="F32" s="1" t="s">
        <v>2342</v>
      </c>
      <c r="G32" s="1" t="s">
        <v>5374</v>
      </c>
      <c r="H32" s="1" t="s">
        <v>5395</v>
      </c>
      <c r="I32" s="1" t="s">
        <v>6362</v>
      </c>
    </row>
    <row r="33" spans="1:9" ht="15.6" x14ac:dyDescent="0.3">
      <c r="A33" s="1" t="s">
        <v>2341</v>
      </c>
      <c r="B33" s="1" t="s">
        <v>2416</v>
      </c>
      <c r="C33" s="1"/>
      <c r="D33" s="1" t="s">
        <v>2416</v>
      </c>
      <c r="E33" s="1"/>
      <c r="F33" s="1" t="s">
        <v>2341</v>
      </c>
      <c r="G33" s="1" t="s">
        <v>4766</v>
      </c>
      <c r="H33" s="1" t="s">
        <v>5396</v>
      </c>
      <c r="I33" s="1" t="s">
        <v>6363</v>
      </c>
    </row>
    <row r="34" spans="1:9" ht="15.6" x14ac:dyDescent="0.3">
      <c r="A34" s="1" t="s">
        <v>2340</v>
      </c>
      <c r="B34" s="1" t="s">
        <v>2417</v>
      </c>
      <c r="C34" s="1"/>
      <c r="D34" s="1" t="s">
        <v>2417</v>
      </c>
      <c r="E34" s="1"/>
      <c r="F34" s="1" t="s">
        <v>2340</v>
      </c>
      <c r="G34" s="1" t="s">
        <v>4766</v>
      </c>
      <c r="H34" s="1" t="s">
        <v>5397</v>
      </c>
      <c r="I34" s="1" t="s">
        <v>6364</v>
      </c>
    </row>
    <row r="35" spans="1:9" ht="15.6" x14ac:dyDescent="0.3">
      <c r="A35" s="1" t="s">
        <v>2339</v>
      </c>
      <c r="B35" s="1" t="s">
        <v>2418</v>
      </c>
      <c r="C35" s="1"/>
      <c r="D35" s="1" t="s">
        <v>2418</v>
      </c>
      <c r="E35" s="1"/>
      <c r="F35" s="1" t="s">
        <v>2339</v>
      </c>
      <c r="G35" s="1" t="s">
        <v>5374</v>
      </c>
      <c r="H35" s="1" t="s">
        <v>4780</v>
      </c>
      <c r="I35" s="1" t="s">
        <v>6365</v>
      </c>
    </row>
    <row r="36" spans="1:9" ht="15.6" x14ac:dyDescent="0.3">
      <c r="A36" s="1" t="s">
        <v>2338</v>
      </c>
      <c r="B36" s="1" t="s">
        <v>2419</v>
      </c>
      <c r="C36" s="1"/>
      <c r="D36" s="1" t="s">
        <v>2419</v>
      </c>
      <c r="E36" s="1"/>
      <c r="F36" s="1" t="s">
        <v>2338</v>
      </c>
      <c r="G36" s="1" t="s">
        <v>5374</v>
      </c>
      <c r="H36" s="1" t="s">
        <v>5398</v>
      </c>
      <c r="I36" s="1" t="s">
        <v>6366</v>
      </c>
    </row>
    <row r="37" spans="1:9" ht="15.6" x14ac:dyDescent="0.3">
      <c r="A37" s="1" t="s">
        <v>2337</v>
      </c>
      <c r="B37" s="1" t="s">
        <v>2420</v>
      </c>
      <c r="C37" s="1"/>
      <c r="D37" s="1" t="s">
        <v>2420</v>
      </c>
      <c r="E37" s="1"/>
      <c r="F37" s="1" t="s">
        <v>2337</v>
      </c>
      <c r="G37" s="1" t="s">
        <v>4766</v>
      </c>
      <c r="H37" s="1" t="s">
        <v>4781</v>
      </c>
      <c r="I37" s="1" t="s">
        <v>6367</v>
      </c>
    </row>
    <row r="38" spans="1:9" ht="15.6" x14ac:dyDescent="0.3">
      <c r="A38" s="1" t="s">
        <v>2336</v>
      </c>
      <c r="B38" s="1" t="s">
        <v>2421</v>
      </c>
      <c r="C38" s="1"/>
      <c r="D38" s="1" t="s">
        <v>2421</v>
      </c>
      <c r="E38" s="1"/>
      <c r="F38" s="1" t="s">
        <v>2336</v>
      </c>
      <c r="G38" s="1" t="s">
        <v>4766</v>
      </c>
      <c r="H38" s="1" t="s">
        <v>5399</v>
      </c>
      <c r="I38" s="1" t="s">
        <v>6368</v>
      </c>
    </row>
    <row r="39" spans="1:9" ht="15.6" x14ac:dyDescent="0.3">
      <c r="A39" s="1" t="s">
        <v>2335</v>
      </c>
      <c r="B39" s="1" t="s">
        <v>2422</v>
      </c>
      <c r="C39" s="1"/>
      <c r="D39" s="1" t="s">
        <v>2422</v>
      </c>
      <c r="E39" s="1"/>
      <c r="F39" s="1" t="s">
        <v>2335</v>
      </c>
      <c r="G39" s="1" t="s">
        <v>5374</v>
      </c>
      <c r="H39" s="1" t="s">
        <v>5400</v>
      </c>
      <c r="I39" s="1" t="s">
        <v>6369</v>
      </c>
    </row>
    <row r="40" spans="1:9" ht="15.6" x14ac:dyDescent="0.3">
      <c r="A40" s="1" t="s">
        <v>2334</v>
      </c>
      <c r="B40" s="1" t="s">
        <v>2423</v>
      </c>
      <c r="C40" s="1"/>
      <c r="D40" s="1" t="s">
        <v>2423</v>
      </c>
      <c r="E40" s="1"/>
      <c r="F40" s="1" t="s">
        <v>2334</v>
      </c>
      <c r="G40" s="1" t="s">
        <v>5374</v>
      </c>
      <c r="H40" s="1" t="s">
        <v>4782</v>
      </c>
      <c r="I40" s="1" t="s">
        <v>6370</v>
      </c>
    </row>
    <row r="41" spans="1:9" ht="15.6" x14ac:dyDescent="0.3">
      <c r="A41" s="1" t="s">
        <v>2333</v>
      </c>
      <c r="B41" s="1" t="s">
        <v>2424</v>
      </c>
      <c r="C41" s="1"/>
      <c r="D41" s="1" t="s">
        <v>2424</v>
      </c>
      <c r="E41" s="1"/>
      <c r="F41" s="1" t="s">
        <v>2333</v>
      </c>
      <c r="G41" s="1" t="s">
        <v>4766</v>
      </c>
      <c r="H41" s="1" t="s">
        <v>4783</v>
      </c>
      <c r="I41" s="1" t="s">
        <v>6371</v>
      </c>
    </row>
    <row r="42" spans="1:9" ht="15.6" x14ac:dyDescent="0.3">
      <c r="A42" s="1" t="s">
        <v>2332</v>
      </c>
      <c r="B42" s="1" t="s">
        <v>2425</v>
      </c>
      <c r="C42" s="1"/>
      <c r="D42" s="1" t="s">
        <v>2425</v>
      </c>
      <c r="E42" s="1"/>
      <c r="F42" s="1" t="s">
        <v>2332</v>
      </c>
      <c r="G42" s="1" t="s">
        <v>4766</v>
      </c>
      <c r="H42" s="1" t="s">
        <v>5401</v>
      </c>
      <c r="I42" s="1" t="s">
        <v>6372</v>
      </c>
    </row>
    <row r="43" spans="1:9" ht="15.6" x14ac:dyDescent="0.3">
      <c r="A43" s="1" t="s">
        <v>2331</v>
      </c>
      <c r="B43" s="1" t="s">
        <v>2426</v>
      </c>
      <c r="C43" s="1"/>
      <c r="D43" s="1" t="s">
        <v>2426</v>
      </c>
      <c r="E43" s="1"/>
      <c r="F43" s="1" t="s">
        <v>2331</v>
      </c>
      <c r="G43" s="1" t="s">
        <v>5374</v>
      </c>
      <c r="H43" s="1" t="s">
        <v>4784</v>
      </c>
      <c r="I43" s="1" t="s">
        <v>6373</v>
      </c>
    </row>
    <row r="44" spans="1:9" ht="15.6" x14ac:dyDescent="0.3">
      <c r="A44" s="1" t="s">
        <v>2330</v>
      </c>
      <c r="B44" s="1" t="s">
        <v>2427</v>
      </c>
      <c r="C44" s="1"/>
      <c r="D44" s="1" t="s">
        <v>2427</v>
      </c>
      <c r="E44" s="1"/>
      <c r="F44" s="1" t="s">
        <v>2330</v>
      </c>
      <c r="G44" s="1" t="s">
        <v>5374</v>
      </c>
      <c r="H44" s="1" t="s">
        <v>4777</v>
      </c>
      <c r="I44" s="1" t="s">
        <v>6374</v>
      </c>
    </row>
    <row r="45" spans="1:9" ht="15.6" x14ac:dyDescent="0.3">
      <c r="A45" s="1" t="s">
        <v>2329</v>
      </c>
      <c r="B45" s="1" t="s">
        <v>2428</v>
      </c>
      <c r="C45" s="1"/>
      <c r="D45" s="1" t="s">
        <v>2428</v>
      </c>
      <c r="E45" s="1"/>
      <c r="F45" s="1" t="s">
        <v>2329</v>
      </c>
      <c r="G45" s="1" t="s">
        <v>4766</v>
      </c>
      <c r="H45" s="1" t="s">
        <v>4729</v>
      </c>
      <c r="I45" s="1" t="s">
        <v>6375</v>
      </c>
    </row>
    <row r="46" spans="1:9" ht="15.6" x14ac:dyDescent="0.3">
      <c r="A46" s="1" t="s">
        <v>2328</v>
      </c>
      <c r="B46" s="1" t="s">
        <v>2429</v>
      </c>
      <c r="C46" s="1"/>
      <c r="D46" s="1" t="s">
        <v>2429</v>
      </c>
      <c r="E46" s="1"/>
      <c r="F46" s="1" t="s">
        <v>2328</v>
      </c>
      <c r="G46" s="1" t="s">
        <v>4766</v>
      </c>
      <c r="H46" s="1" t="s">
        <v>5402</v>
      </c>
      <c r="I46" s="1" t="s">
        <v>6376</v>
      </c>
    </row>
    <row r="47" spans="1:9" ht="15.6" x14ac:dyDescent="0.3">
      <c r="A47" s="1" t="s">
        <v>2327</v>
      </c>
      <c r="B47" s="1" t="s">
        <v>2430</v>
      </c>
      <c r="C47" s="1"/>
      <c r="D47" s="1" t="s">
        <v>2430</v>
      </c>
      <c r="E47" s="1"/>
      <c r="F47" s="1" t="s">
        <v>2327</v>
      </c>
      <c r="G47" s="1" t="s">
        <v>5374</v>
      </c>
      <c r="H47" s="1" t="s">
        <v>5403</v>
      </c>
      <c r="I47" s="1" t="s">
        <v>6377</v>
      </c>
    </row>
    <row r="48" spans="1:9" ht="15.6" x14ac:dyDescent="0.3">
      <c r="A48" s="1" t="s">
        <v>2326</v>
      </c>
      <c r="B48" s="1" t="s">
        <v>2431</v>
      </c>
      <c r="C48" s="1"/>
      <c r="D48" s="1" t="s">
        <v>2431</v>
      </c>
      <c r="E48" s="1"/>
      <c r="F48" s="1" t="s">
        <v>2326</v>
      </c>
      <c r="G48" s="1" t="s">
        <v>4766</v>
      </c>
      <c r="H48" s="1" t="s">
        <v>5404</v>
      </c>
      <c r="I48" s="1" t="s">
        <v>6378</v>
      </c>
    </row>
    <row r="49" spans="1:9" ht="15.6" x14ac:dyDescent="0.3">
      <c r="A49" s="1" t="s">
        <v>2325</v>
      </c>
      <c r="B49" s="1" t="s">
        <v>2432</v>
      </c>
      <c r="C49" s="1"/>
      <c r="D49" s="1" t="s">
        <v>2432</v>
      </c>
      <c r="E49" s="1"/>
      <c r="F49" s="1" t="s">
        <v>2325</v>
      </c>
      <c r="G49" s="1" t="s">
        <v>5374</v>
      </c>
      <c r="H49" s="1" t="s">
        <v>5405</v>
      </c>
      <c r="I49" s="1" t="s">
        <v>6373</v>
      </c>
    </row>
    <row r="50" spans="1:9" ht="15.6" x14ac:dyDescent="0.3">
      <c r="A50" s="1" t="s">
        <v>2324</v>
      </c>
      <c r="B50" s="1" t="s">
        <v>2433</v>
      </c>
      <c r="C50" s="1"/>
      <c r="D50" s="1" t="s">
        <v>2433</v>
      </c>
      <c r="E50" s="1"/>
      <c r="F50" s="1" t="s">
        <v>2324</v>
      </c>
      <c r="G50" s="1" t="s">
        <v>4766</v>
      </c>
      <c r="H50" s="1" t="s">
        <v>8295</v>
      </c>
      <c r="I50" s="1" t="s">
        <v>6379</v>
      </c>
    </row>
    <row r="51" spans="1:9" ht="15.6" x14ac:dyDescent="0.3">
      <c r="A51" s="1" t="s">
        <v>2323</v>
      </c>
      <c r="B51" s="1" t="s">
        <v>2434</v>
      </c>
      <c r="C51" s="1"/>
      <c r="D51" s="1" t="s">
        <v>2434</v>
      </c>
      <c r="E51" s="1"/>
      <c r="F51" s="1" t="s">
        <v>2323</v>
      </c>
      <c r="G51" s="1" t="s">
        <v>4766</v>
      </c>
      <c r="H51" s="1" t="s">
        <v>4733</v>
      </c>
      <c r="I51" s="1" t="s">
        <v>6380</v>
      </c>
    </row>
    <row r="52" spans="1:9" ht="15.6" x14ac:dyDescent="0.3">
      <c r="A52" s="1" t="s">
        <v>2322</v>
      </c>
      <c r="B52" s="1" t="s">
        <v>2435</v>
      </c>
      <c r="C52" s="1"/>
      <c r="D52" s="1" t="s">
        <v>2435</v>
      </c>
      <c r="E52" s="1"/>
      <c r="F52" s="1" t="s">
        <v>2322</v>
      </c>
      <c r="G52" s="1" t="s">
        <v>4766</v>
      </c>
      <c r="H52" s="1" t="s">
        <v>5406</v>
      </c>
      <c r="I52" s="1" t="s">
        <v>6381</v>
      </c>
    </row>
    <row r="53" spans="1:9" ht="15.6" x14ac:dyDescent="0.3">
      <c r="A53" s="1" t="s">
        <v>2321</v>
      </c>
      <c r="B53" s="1" t="s">
        <v>2436</v>
      </c>
      <c r="C53" s="1"/>
      <c r="D53" s="1" t="s">
        <v>2436</v>
      </c>
      <c r="E53" s="1"/>
      <c r="F53" s="1" t="s">
        <v>2321</v>
      </c>
      <c r="G53" s="1" t="s">
        <v>5374</v>
      </c>
      <c r="H53" s="1" t="s">
        <v>4785</v>
      </c>
      <c r="I53" s="1" t="s">
        <v>6382</v>
      </c>
    </row>
    <row r="54" spans="1:9" ht="15.6" x14ac:dyDescent="0.3">
      <c r="A54" s="1" t="s">
        <v>2320</v>
      </c>
      <c r="B54" s="1" t="s">
        <v>2437</v>
      </c>
      <c r="C54" s="1"/>
      <c r="D54" s="1" t="s">
        <v>2437</v>
      </c>
      <c r="E54" s="1"/>
      <c r="F54" s="1" t="s">
        <v>2320</v>
      </c>
      <c r="G54" s="1" t="s">
        <v>4766</v>
      </c>
      <c r="H54" s="1" t="s">
        <v>4772</v>
      </c>
      <c r="I54" s="1" t="s">
        <v>6383</v>
      </c>
    </row>
    <row r="55" spans="1:9" ht="15.6" x14ac:dyDescent="0.3">
      <c r="A55" s="1" t="s">
        <v>2319</v>
      </c>
      <c r="B55" s="1" t="s">
        <v>2438</v>
      </c>
      <c r="C55" s="1"/>
      <c r="D55" s="1" t="s">
        <v>2438</v>
      </c>
      <c r="E55" s="1"/>
      <c r="F55" s="1" t="s">
        <v>2319</v>
      </c>
      <c r="G55" s="1" t="s">
        <v>4766</v>
      </c>
      <c r="H55" s="1" t="s">
        <v>5407</v>
      </c>
      <c r="I55" s="1" t="s">
        <v>6384</v>
      </c>
    </row>
    <row r="56" spans="1:9" ht="15.6" x14ac:dyDescent="0.3">
      <c r="A56" s="1" t="s">
        <v>2318</v>
      </c>
      <c r="B56" s="1" t="s">
        <v>2439</v>
      </c>
      <c r="C56" s="1"/>
      <c r="D56" s="1" t="s">
        <v>2439</v>
      </c>
      <c r="E56" s="1"/>
      <c r="F56" s="1" t="s">
        <v>2318</v>
      </c>
      <c r="G56" s="1" t="s">
        <v>5374</v>
      </c>
      <c r="H56" s="1" t="s">
        <v>5408</v>
      </c>
      <c r="I56" s="1" t="s">
        <v>6385</v>
      </c>
    </row>
    <row r="57" spans="1:9" ht="15.6" x14ac:dyDescent="0.3">
      <c r="A57" s="1" t="s">
        <v>2317</v>
      </c>
      <c r="B57" s="1" t="s">
        <v>2440</v>
      </c>
      <c r="C57" s="1"/>
      <c r="D57" s="1" t="s">
        <v>2440</v>
      </c>
      <c r="E57" s="1"/>
      <c r="F57" s="1" t="s">
        <v>2317</v>
      </c>
      <c r="G57" s="1" t="s">
        <v>5374</v>
      </c>
      <c r="H57" s="1" t="s">
        <v>4786</v>
      </c>
      <c r="I57" s="1" t="s">
        <v>6386</v>
      </c>
    </row>
    <row r="58" spans="1:9" ht="15.6" x14ac:dyDescent="0.3">
      <c r="A58" s="1" t="s">
        <v>2316</v>
      </c>
      <c r="B58" s="1" t="s">
        <v>2441</v>
      </c>
      <c r="C58" s="1"/>
      <c r="D58" s="1" t="s">
        <v>2441</v>
      </c>
      <c r="E58" s="1"/>
      <c r="F58" s="1" t="s">
        <v>2316</v>
      </c>
      <c r="G58" s="1" t="s">
        <v>4766</v>
      </c>
      <c r="H58" s="1" t="s">
        <v>4787</v>
      </c>
      <c r="I58" s="1" t="s">
        <v>6387</v>
      </c>
    </row>
    <row r="59" spans="1:9" ht="15.6" x14ac:dyDescent="0.3">
      <c r="A59" s="1" t="s">
        <v>2315</v>
      </c>
      <c r="B59" s="1" t="s">
        <v>2442</v>
      </c>
      <c r="C59" s="1"/>
      <c r="D59" s="1" t="s">
        <v>2442</v>
      </c>
      <c r="E59" s="1"/>
      <c r="F59" s="1" t="s">
        <v>2315</v>
      </c>
      <c r="G59" s="1" t="s">
        <v>5374</v>
      </c>
      <c r="H59" s="1" t="s">
        <v>4743</v>
      </c>
      <c r="I59" s="1" t="s">
        <v>6388</v>
      </c>
    </row>
    <row r="60" spans="1:9" ht="15.6" x14ac:dyDescent="0.3">
      <c r="A60" s="1" t="s">
        <v>2314</v>
      </c>
      <c r="B60" s="1" t="s">
        <v>2443</v>
      </c>
      <c r="C60" s="1"/>
      <c r="D60" s="1" t="s">
        <v>2443</v>
      </c>
      <c r="E60" s="1"/>
      <c r="F60" s="1" t="s">
        <v>2314</v>
      </c>
      <c r="G60" s="1" t="s">
        <v>4766</v>
      </c>
      <c r="H60" s="1" t="s">
        <v>4788</v>
      </c>
      <c r="I60" s="1" t="s">
        <v>6389</v>
      </c>
    </row>
    <row r="61" spans="1:9" ht="15.6" x14ac:dyDescent="0.3">
      <c r="A61" s="1" t="s">
        <v>2313</v>
      </c>
      <c r="B61" s="1" t="s">
        <v>2444</v>
      </c>
      <c r="C61" s="1"/>
      <c r="D61" s="1" t="s">
        <v>2444</v>
      </c>
      <c r="E61" s="1"/>
      <c r="F61" s="1" t="s">
        <v>2313</v>
      </c>
      <c r="G61" s="1" t="s">
        <v>5374</v>
      </c>
      <c r="H61" s="1" t="s">
        <v>4789</v>
      </c>
      <c r="I61" s="1" t="s">
        <v>6390</v>
      </c>
    </row>
    <row r="62" spans="1:9" ht="15.6" x14ac:dyDescent="0.3">
      <c r="A62" s="1" t="s">
        <v>2312</v>
      </c>
      <c r="B62" s="1" t="s">
        <v>2445</v>
      </c>
      <c r="C62" s="1"/>
      <c r="D62" s="1" t="s">
        <v>2445</v>
      </c>
      <c r="E62" s="1"/>
      <c r="F62" s="1" t="s">
        <v>2312</v>
      </c>
      <c r="G62" s="1" t="s">
        <v>4766</v>
      </c>
      <c r="H62" s="1" t="s">
        <v>4790</v>
      </c>
      <c r="I62" s="1" t="s">
        <v>6391</v>
      </c>
    </row>
    <row r="63" spans="1:9" ht="15.6" x14ac:dyDescent="0.3">
      <c r="A63" s="1" t="s">
        <v>2311</v>
      </c>
      <c r="B63" s="1" t="s">
        <v>2446</v>
      </c>
      <c r="C63" s="1"/>
      <c r="D63" s="1" t="s">
        <v>2446</v>
      </c>
      <c r="E63" s="1"/>
      <c r="F63" s="1" t="s">
        <v>2311</v>
      </c>
      <c r="G63" s="1" t="s">
        <v>5374</v>
      </c>
      <c r="H63" s="1" t="s">
        <v>5409</v>
      </c>
      <c r="I63" s="1" t="s">
        <v>6392</v>
      </c>
    </row>
    <row r="64" spans="1:9" ht="15.6" x14ac:dyDescent="0.3">
      <c r="A64" s="1" t="s">
        <v>2310</v>
      </c>
      <c r="B64" s="1" t="s">
        <v>2447</v>
      </c>
      <c r="C64" s="1"/>
      <c r="D64" s="1" t="s">
        <v>2447</v>
      </c>
      <c r="E64" s="1"/>
      <c r="F64" s="1" t="s">
        <v>2310</v>
      </c>
      <c r="G64" s="1" t="s">
        <v>5374</v>
      </c>
      <c r="H64" s="1" t="s">
        <v>4749</v>
      </c>
      <c r="I64" s="1" t="s">
        <v>6393</v>
      </c>
    </row>
    <row r="65" spans="1:9" ht="15.6" x14ac:dyDescent="0.3">
      <c r="A65" s="1" t="s">
        <v>2309</v>
      </c>
      <c r="B65" s="1" t="s">
        <v>2448</v>
      </c>
      <c r="C65" s="1"/>
      <c r="D65" s="1" t="s">
        <v>2448</v>
      </c>
      <c r="E65" s="1"/>
      <c r="F65" s="1" t="s">
        <v>2309</v>
      </c>
      <c r="G65" s="1" t="s">
        <v>4766</v>
      </c>
      <c r="H65" s="1" t="s">
        <v>4772</v>
      </c>
      <c r="I65" s="1" t="s">
        <v>6394</v>
      </c>
    </row>
    <row r="66" spans="1:9" ht="15.6" x14ac:dyDescent="0.3">
      <c r="A66" s="1" t="s">
        <v>2308</v>
      </c>
      <c r="B66" s="1" t="s">
        <v>2449</v>
      </c>
      <c r="C66" s="1"/>
      <c r="D66" s="1" t="s">
        <v>2449</v>
      </c>
      <c r="E66" s="1"/>
      <c r="F66" s="1" t="s">
        <v>2308</v>
      </c>
      <c r="G66" s="1" t="s">
        <v>4766</v>
      </c>
      <c r="H66" s="1" t="s">
        <v>5410</v>
      </c>
      <c r="I66" s="1" t="s">
        <v>6395</v>
      </c>
    </row>
    <row r="67" spans="1:9" ht="15.6" x14ac:dyDescent="0.3">
      <c r="A67" s="1" t="s">
        <v>2307</v>
      </c>
      <c r="B67" s="1" t="s">
        <v>2450</v>
      </c>
      <c r="C67" s="1"/>
      <c r="D67" s="1" t="s">
        <v>2450</v>
      </c>
      <c r="E67" s="1"/>
      <c r="F67" s="1" t="s">
        <v>2307</v>
      </c>
      <c r="G67" s="1" t="s">
        <v>5374</v>
      </c>
      <c r="H67" s="1" t="s">
        <v>4791</v>
      </c>
      <c r="I67" s="1" t="s">
        <v>6396</v>
      </c>
    </row>
    <row r="68" spans="1:9" ht="15.6" x14ac:dyDescent="0.3">
      <c r="A68" s="1" t="s">
        <v>2306</v>
      </c>
      <c r="B68" s="1" t="s">
        <v>2451</v>
      </c>
      <c r="C68" s="1"/>
      <c r="D68" s="1" t="s">
        <v>2451</v>
      </c>
      <c r="E68" s="1"/>
      <c r="F68" s="1" t="s">
        <v>2306</v>
      </c>
      <c r="G68" s="1" t="s">
        <v>4766</v>
      </c>
      <c r="H68" s="1" t="s">
        <v>4792</v>
      </c>
      <c r="I68" s="1" t="s">
        <v>6397</v>
      </c>
    </row>
    <row r="69" spans="1:9" ht="15.6" x14ac:dyDescent="0.3">
      <c r="A69" s="1" t="s">
        <v>2305</v>
      </c>
      <c r="B69" s="1" t="s">
        <v>2452</v>
      </c>
      <c r="C69" s="1"/>
      <c r="D69" s="1" t="s">
        <v>2452</v>
      </c>
      <c r="E69" s="1"/>
      <c r="F69" s="1" t="s">
        <v>2305</v>
      </c>
      <c r="G69" s="1" t="s">
        <v>4766</v>
      </c>
      <c r="H69" s="1" t="s">
        <v>5411</v>
      </c>
      <c r="I69" s="1" t="s">
        <v>6398</v>
      </c>
    </row>
    <row r="70" spans="1:9" ht="15.6" x14ac:dyDescent="0.3">
      <c r="A70" s="1" t="s">
        <v>2304</v>
      </c>
      <c r="B70" s="1" t="s">
        <v>2453</v>
      </c>
      <c r="C70" s="1"/>
      <c r="D70" s="1" t="s">
        <v>2453</v>
      </c>
      <c r="E70" s="1"/>
      <c r="F70" s="1" t="s">
        <v>2304</v>
      </c>
      <c r="G70" s="1" t="s">
        <v>5374</v>
      </c>
      <c r="H70" s="1" t="s">
        <v>5412</v>
      </c>
      <c r="I70" s="1" t="s">
        <v>6399</v>
      </c>
    </row>
    <row r="71" spans="1:9" ht="15.6" x14ac:dyDescent="0.3">
      <c r="A71" s="1" t="s">
        <v>2303</v>
      </c>
      <c r="B71" s="1" t="s">
        <v>2454</v>
      </c>
      <c r="C71" s="1"/>
      <c r="D71" s="1" t="s">
        <v>2454</v>
      </c>
      <c r="E71" s="1"/>
      <c r="F71" s="1" t="s">
        <v>2303</v>
      </c>
      <c r="G71" s="1" t="s">
        <v>4766</v>
      </c>
      <c r="H71" s="1" t="s">
        <v>4763</v>
      </c>
      <c r="I71" s="1" t="s">
        <v>4724</v>
      </c>
    </row>
    <row r="72" spans="1:9" ht="15.6" x14ac:dyDescent="0.3">
      <c r="A72" s="1" t="s">
        <v>2302</v>
      </c>
      <c r="B72" s="1" t="s">
        <v>2455</v>
      </c>
      <c r="C72" s="1"/>
      <c r="D72" s="1" t="s">
        <v>2455</v>
      </c>
      <c r="E72" s="1"/>
      <c r="F72" s="1" t="s">
        <v>2302</v>
      </c>
      <c r="G72" s="1" t="s">
        <v>4766</v>
      </c>
      <c r="H72" s="1" t="s">
        <v>4793</v>
      </c>
      <c r="I72" s="1" t="s">
        <v>6400</v>
      </c>
    </row>
    <row r="73" spans="1:9" ht="15.6" x14ac:dyDescent="0.3">
      <c r="A73" s="1" t="s">
        <v>2301</v>
      </c>
      <c r="B73" s="1" t="s">
        <v>2456</v>
      </c>
      <c r="C73" s="1"/>
      <c r="D73" s="1" t="s">
        <v>2456</v>
      </c>
      <c r="E73" s="1"/>
      <c r="F73" s="1" t="s">
        <v>2301</v>
      </c>
      <c r="G73" s="1" t="s">
        <v>4766</v>
      </c>
      <c r="H73" s="1" t="s">
        <v>5413</v>
      </c>
      <c r="I73" s="1" t="s">
        <v>6401</v>
      </c>
    </row>
    <row r="74" spans="1:9" ht="15.6" x14ac:dyDescent="0.3">
      <c r="A74" s="1" t="s">
        <v>2300</v>
      </c>
      <c r="B74" s="1" t="s">
        <v>2457</v>
      </c>
      <c r="C74" s="1"/>
      <c r="D74" s="1" t="s">
        <v>2457</v>
      </c>
      <c r="E74" s="1"/>
      <c r="F74" s="1" t="s">
        <v>2300</v>
      </c>
      <c r="G74" s="1" t="s">
        <v>5374</v>
      </c>
      <c r="H74" s="1" t="s">
        <v>4794</v>
      </c>
      <c r="I74" s="1" t="s">
        <v>4725</v>
      </c>
    </row>
    <row r="75" spans="1:9" ht="15.6" x14ac:dyDescent="0.3">
      <c r="A75" s="1" t="s">
        <v>2299</v>
      </c>
      <c r="B75" s="1" t="s">
        <v>2458</v>
      </c>
      <c r="C75" s="1"/>
      <c r="D75" s="1" t="s">
        <v>2458</v>
      </c>
      <c r="E75" s="1"/>
      <c r="F75" s="1" t="s">
        <v>2299</v>
      </c>
      <c r="G75" s="1" t="s">
        <v>5374</v>
      </c>
      <c r="H75" s="1" t="s">
        <v>5414</v>
      </c>
      <c r="I75" s="1" t="s">
        <v>6402</v>
      </c>
    </row>
    <row r="76" spans="1:9" ht="15.6" x14ac:dyDescent="0.3">
      <c r="A76" s="1" t="s">
        <v>2298</v>
      </c>
      <c r="B76" s="1" t="s">
        <v>2459</v>
      </c>
      <c r="C76" s="1"/>
      <c r="D76" s="1" t="s">
        <v>2459</v>
      </c>
      <c r="E76" s="1"/>
      <c r="F76" s="1" t="s">
        <v>2298</v>
      </c>
      <c r="G76" s="1" t="s">
        <v>5374</v>
      </c>
      <c r="H76" s="1" t="s">
        <v>5415</v>
      </c>
      <c r="I76" s="1" t="s">
        <v>6403</v>
      </c>
    </row>
    <row r="77" spans="1:9" ht="15.6" x14ac:dyDescent="0.3">
      <c r="A77" s="1" t="s">
        <v>2297</v>
      </c>
      <c r="B77" s="1" t="s">
        <v>2460</v>
      </c>
      <c r="C77" s="1"/>
      <c r="D77" s="1" t="s">
        <v>2460</v>
      </c>
      <c r="E77" s="1"/>
      <c r="F77" s="1" t="s">
        <v>2297</v>
      </c>
      <c r="G77" s="1" t="s">
        <v>4766</v>
      </c>
      <c r="H77" s="1" t="s">
        <v>4795</v>
      </c>
      <c r="I77" s="1" t="s">
        <v>6404</v>
      </c>
    </row>
    <row r="78" spans="1:9" ht="15.6" x14ac:dyDescent="0.3">
      <c r="A78" s="1" t="s">
        <v>2296</v>
      </c>
      <c r="B78" s="1" t="s">
        <v>2461</v>
      </c>
      <c r="C78" s="1"/>
      <c r="D78" s="1" t="s">
        <v>2461</v>
      </c>
      <c r="E78" s="1"/>
      <c r="F78" s="1" t="s">
        <v>2296</v>
      </c>
      <c r="G78" s="1" t="s">
        <v>5374</v>
      </c>
      <c r="H78" s="1" t="s">
        <v>8327</v>
      </c>
      <c r="I78" s="1" t="s">
        <v>6405</v>
      </c>
    </row>
    <row r="79" spans="1:9" ht="15.6" x14ac:dyDescent="0.3">
      <c r="A79" s="1" t="s">
        <v>2295</v>
      </c>
      <c r="B79" s="1" t="s">
        <v>2462</v>
      </c>
      <c r="C79" s="1"/>
      <c r="D79" s="1" t="s">
        <v>2462</v>
      </c>
      <c r="E79" s="1"/>
      <c r="F79" s="1" t="s">
        <v>2295</v>
      </c>
      <c r="G79" s="1" t="s">
        <v>5374</v>
      </c>
      <c r="H79" s="1" t="s">
        <v>4744</v>
      </c>
      <c r="I79" s="1" t="s">
        <v>6406</v>
      </c>
    </row>
    <row r="80" spans="1:9" ht="15.6" x14ac:dyDescent="0.3">
      <c r="A80" s="1" t="s">
        <v>2294</v>
      </c>
      <c r="B80" s="1" t="s">
        <v>2463</v>
      </c>
      <c r="C80" s="1"/>
      <c r="D80" s="1" t="s">
        <v>2463</v>
      </c>
      <c r="E80" s="1"/>
      <c r="F80" s="1" t="s">
        <v>2294</v>
      </c>
      <c r="G80" s="1" t="s">
        <v>4766</v>
      </c>
      <c r="H80" s="1" t="s">
        <v>4797</v>
      </c>
      <c r="I80" s="1" t="s">
        <v>6407</v>
      </c>
    </row>
    <row r="81" spans="1:9" ht="15.6" x14ac:dyDescent="0.3">
      <c r="A81" s="1" t="s">
        <v>2293</v>
      </c>
      <c r="B81" s="1" t="s">
        <v>2464</v>
      </c>
      <c r="C81" s="1"/>
      <c r="D81" s="1" t="s">
        <v>2464</v>
      </c>
      <c r="E81" s="1"/>
      <c r="F81" s="1" t="s">
        <v>2293</v>
      </c>
      <c r="G81" s="1" t="s">
        <v>5374</v>
      </c>
      <c r="H81" s="1" t="s">
        <v>4798</v>
      </c>
      <c r="I81" s="1" t="s">
        <v>6408</v>
      </c>
    </row>
    <row r="82" spans="1:9" ht="15.6" x14ac:dyDescent="0.3">
      <c r="A82" s="1" t="s">
        <v>2292</v>
      </c>
      <c r="B82" s="1" t="s">
        <v>2465</v>
      </c>
      <c r="C82" s="1"/>
      <c r="D82" s="1" t="s">
        <v>2465</v>
      </c>
      <c r="E82" s="1"/>
      <c r="F82" s="1" t="s">
        <v>2292</v>
      </c>
      <c r="G82" s="1" t="s">
        <v>5374</v>
      </c>
      <c r="H82" s="1" t="s">
        <v>5416</v>
      </c>
      <c r="I82" s="1" t="s">
        <v>6409</v>
      </c>
    </row>
    <row r="83" spans="1:9" ht="15.6" x14ac:dyDescent="0.3">
      <c r="A83" s="1" t="s">
        <v>2291</v>
      </c>
      <c r="B83" s="1" t="s">
        <v>2466</v>
      </c>
      <c r="C83" s="1"/>
      <c r="D83" s="1" t="s">
        <v>2466</v>
      </c>
      <c r="E83" s="1"/>
      <c r="F83" s="1" t="s">
        <v>2291</v>
      </c>
      <c r="G83" s="1" t="s">
        <v>4766</v>
      </c>
      <c r="H83" s="1" t="s">
        <v>4742</v>
      </c>
      <c r="I83" s="1" t="s">
        <v>6410</v>
      </c>
    </row>
    <row r="84" spans="1:9" ht="15.6" x14ac:dyDescent="0.3">
      <c r="A84" s="1" t="s">
        <v>2290</v>
      </c>
      <c r="B84" s="1" t="s">
        <v>2467</v>
      </c>
      <c r="C84" s="1"/>
      <c r="D84" s="1" t="s">
        <v>2467</v>
      </c>
      <c r="E84" s="1"/>
      <c r="F84" s="1" t="s">
        <v>2290</v>
      </c>
      <c r="G84" s="1" t="s">
        <v>5374</v>
      </c>
      <c r="H84" s="1" t="s">
        <v>4799</v>
      </c>
      <c r="I84" s="1" t="s">
        <v>6411</v>
      </c>
    </row>
    <row r="85" spans="1:9" ht="15.6" x14ac:dyDescent="0.3">
      <c r="A85" s="1" t="s">
        <v>2289</v>
      </c>
      <c r="B85" s="1" t="s">
        <v>2468</v>
      </c>
      <c r="C85" s="1"/>
      <c r="D85" s="1" t="s">
        <v>2468</v>
      </c>
      <c r="E85" s="1"/>
      <c r="F85" s="1" t="s">
        <v>2289</v>
      </c>
      <c r="G85" s="1" t="s">
        <v>4766</v>
      </c>
      <c r="H85" s="1" t="s">
        <v>4800</v>
      </c>
      <c r="I85" s="1" t="s">
        <v>6412</v>
      </c>
    </row>
    <row r="86" spans="1:9" ht="15.6" x14ac:dyDescent="0.3">
      <c r="A86" s="1" t="s">
        <v>2288</v>
      </c>
      <c r="B86" s="1" t="s">
        <v>2469</v>
      </c>
      <c r="C86" s="1"/>
      <c r="D86" s="1" t="s">
        <v>2469</v>
      </c>
      <c r="E86" s="1"/>
      <c r="F86" s="1" t="s">
        <v>2288</v>
      </c>
      <c r="G86" s="1" t="s">
        <v>4766</v>
      </c>
      <c r="H86" s="1" t="s">
        <v>5417</v>
      </c>
      <c r="I86" s="1" t="s">
        <v>6413</v>
      </c>
    </row>
    <row r="87" spans="1:9" ht="15.6" x14ac:dyDescent="0.3">
      <c r="A87" s="1" t="s">
        <v>2287</v>
      </c>
      <c r="B87" s="1" t="s">
        <v>2470</v>
      </c>
      <c r="C87" s="1"/>
      <c r="D87" s="1" t="s">
        <v>2470</v>
      </c>
      <c r="E87" s="1"/>
      <c r="F87" s="1" t="s">
        <v>2287</v>
      </c>
      <c r="G87" s="1" t="s">
        <v>4766</v>
      </c>
      <c r="H87" s="1" t="s">
        <v>4801</v>
      </c>
      <c r="I87" s="1" t="s">
        <v>6414</v>
      </c>
    </row>
    <row r="88" spans="1:9" ht="15.6" x14ac:dyDescent="0.3">
      <c r="A88" s="1" t="s">
        <v>2286</v>
      </c>
      <c r="B88" s="1" t="s">
        <v>2471</v>
      </c>
      <c r="C88" s="1"/>
      <c r="D88" s="1" t="s">
        <v>2471</v>
      </c>
      <c r="E88" s="1"/>
      <c r="F88" s="1" t="s">
        <v>2286</v>
      </c>
      <c r="G88" s="1" t="s">
        <v>4766</v>
      </c>
      <c r="H88" s="1" t="s">
        <v>5418</v>
      </c>
      <c r="I88" s="1" t="s">
        <v>6415</v>
      </c>
    </row>
    <row r="89" spans="1:9" ht="15.6" x14ac:dyDescent="0.3">
      <c r="A89" s="1" t="s">
        <v>2285</v>
      </c>
      <c r="B89" s="1" t="s">
        <v>2472</v>
      </c>
      <c r="C89" s="1"/>
      <c r="D89" s="1" t="s">
        <v>2472</v>
      </c>
      <c r="E89" s="1"/>
      <c r="F89" s="1" t="s">
        <v>2285</v>
      </c>
      <c r="G89" s="1" t="s">
        <v>5374</v>
      </c>
      <c r="H89" s="1" t="s">
        <v>4802</v>
      </c>
      <c r="I89" s="1" t="s">
        <v>6416</v>
      </c>
    </row>
    <row r="90" spans="1:9" ht="15.6" x14ac:dyDescent="0.3">
      <c r="A90" s="1" t="s">
        <v>2284</v>
      </c>
      <c r="B90" s="1" t="s">
        <v>2473</v>
      </c>
      <c r="C90" s="1"/>
      <c r="D90" s="1" t="s">
        <v>2473</v>
      </c>
      <c r="E90" s="1"/>
      <c r="F90" s="1" t="s">
        <v>2284</v>
      </c>
      <c r="G90" s="1" t="s">
        <v>5374</v>
      </c>
      <c r="H90" s="1" t="s">
        <v>4730</v>
      </c>
      <c r="I90" s="1" t="s">
        <v>6417</v>
      </c>
    </row>
    <row r="91" spans="1:9" ht="15.6" x14ac:dyDescent="0.3">
      <c r="A91" s="1" t="s">
        <v>2283</v>
      </c>
      <c r="B91" s="1" t="s">
        <v>2474</v>
      </c>
      <c r="C91" s="1"/>
      <c r="D91" s="1" t="s">
        <v>2474</v>
      </c>
      <c r="E91" s="1"/>
      <c r="F91" s="1" t="s">
        <v>2283</v>
      </c>
      <c r="G91" s="1" t="s">
        <v>5374</v>
      </c>
      <c r="H91" s="1" t="s">
        <v>5419</v>
      </c>
      <c r="I91" s="1" t="s">
        <v>6418</v>
      </c>
    </row>
    <row r="92" spans="1:9" ht="15.6" x14ac:dyDescent="0.3">
      <c r="A92" s="1" t="s">
        <v>2282</v>
      </c>
      <c r="B92" s="1" t="s">
        <v>2475</v>
      </c>
      <c r="C92" s="1"/>
      <c r="D92" s="1" t="s">
        <v>2475</v>
      </c>
      <c r="E92" s="1"/>
      <c r="F92" s="1" t="s">
        <v>2282</v>
      </c>
      <c r="G92" s="1" t="s">
        <v>5374</v>
      </c>
      <c r="H92" s="1" t="s">
        <v>4803</v>
      </c>
      <c r="I92" s="1" t="s">
        <v>6419</v>
      </c>
    </row>
    <row r="93" spans="1:9" ht="15.6" x14ac:dyDescent="0.3">
      <c r="A93" s="1" t="s">
        <v>2281</v>
      </c>
      <c r="B93" s="1" t="s">
        <v>2476</v>
      </c>
      <c r="C93" s="1"/>
      <c r="D93" s="1" t="s">
        <v>2476</v>
      </c>
      <c r="E93" s="1"/>
      <c r="F93" s="1" t="s">
        <v>2281</v>
      </c>
      <c r="G93" s="1" t="s">
        <v>5374</v>
      </c>
      <c r="H93" s="1" t="s">
        <v>5420</v>
      </c>
      <c r="I93" s="1" t="s">
        <v>6420</v>
      </c>
    </row>
    <row r="94" spans="1:9" ht="15.6" x14ac:dyDescent="0.3">
      <c r="A94" s="1" t="s">
        <v>2280</v>
      </c>
      <c r="B94" s="1" t="s">
        <v>2477</v>
      </c>
      <c r="C94" s="1"/>
      <c r="D94" s="1" t="s">
        <v>2477</v>
      </c>
      <c r="E94" s="1"/>
      <c r="F94" s="1" t="s">
        <v>2280</v>
      </c>
      <c r="G94" s="1" t="s">
        <v>4766</v>
      </c>
      <c r="H94" s="1" t="s">
        <v>4804</v>
      </c>
      <c r="I94" s="1" t="s">
        <v>6421</v>
      </c>
    </row>
    <row r="95" spans="1:9" ht="15.6" x14ac:dyDescent="0.3">
      <c r="A95" s="1" t="s">
        <v>2279</v>
      </c>
      <c r="B95" s="1" t="s">
        <v>2478</v>
      </c>
      <c r="C95" s="1"/>
      <c r="D95" s="1" t="s">
        <v>2478</v>
      </c>
      <c r="E95" s="1"/>
      <c r="F95" s="1" t="s">
        <v>2279</v>
      </c>
      <c r="G95" s="1" t="s">
        <v>4766</v>
      </c>
      <c r="H95" s="1" t="s">
        <v>4772</v>
      </c>
      <c r="I95" s="1" t="s">
        <v>6422</v>
      </c>
    </row>
    <row r="96" spans="1:9" ht="15.6" x14ac:dyDescent="0.3">
      <c r="A96" s="1" t="s">
        <v>2278</v>
      </c>
      <c r="B96" s="1" t="s">
        <v>2479</v>
      </c>
      <c r="C96" s="1"/>
      <c r="D96" s="1" t="s">
        <v>2479</v>
      </c>
      <c r="E96" s="1"/>
      <c r="F96" s="1" t="s">
        <v>2278</v>
      </c>
      <c r="G96" s="1" t="s">
        <v>5374</v>
      </c>
      <c r="H96" s="1" t="s">
        <v>4779</v>
      </c>
      <c r="I96" s="1" t="s">
        <v>6423</v>
      </c>
    </row>
    <row r="97" spans="1:9" ht="15.6" x14ac:dyDescent="0.3">
      <c r="A97" s="1" t="s">
        <v>2277</v>
      </c>
      <c r="B97" s="1" t="s">
        <v>2480</v>
      </c>
      <c r="C97" s="1"/>
      <c r="D97" s="1" t="s">
        <v>2480</v>
      </c>
      <c r="E97" s="1"/>
      <c r="F97" s="1" t="s">
        <v>2277</v>
      </c>
      <c r="G97" s="1" t="s">
        <v>4766</v>
      </c>
      <c r="H97" s="1" t="s">
        <v>4740</v>
      </c>
      <c r="I97" s="1" t="s">
        <v>6424</v>
      </c>
    </row>
    <row r="98" spans="1:9" ht="15.6" x14ac:dyDescent="0.3">
      <c r="A98" s="1" t="s">
        <v>2276</v>
      </c>
      <c r="B98" s="1" t="s">
        <v>2481</v>
      </c>
      <c r="C98" s="1"/>
      <c r="D98" s="1" t="s">
        <v>2481</v>
      </c>
      <c r="E98" s="1"/>
      <c r="F98" s="1" t="s">
        <v>2276</v>
      </c>
      <c r="G98" s="1" t="s">
        <v>5374</v>
      </c>
      <c r="H98" s="1" t="s">
        <v>8328</v>
      </c>
      <c r="I98" s="1" t="s">
        <v>6425</v>
      </c>
    </row>
    <row r="99" spans="1:9" ht="15.6" x14ac:dyDescent="0.3">
      <c r="A99" s="1" t="s">
        <v>2275</v>
      </c>
      <c r="B99" s="1" t="s">
        <v>2482</v>
      </c>
      <c r="C99" s="1"/>
      <c r="D99" s="1" t="s">
        <v>2482</v>
      </c>
      <c r="E99" s="1"/>
      <c r="F99" s="1" t="s">
        <v>2275</v>
      </c>
      <c r="G99" s="1" t="s">
        <v>5374</v>
      </c>
      <c r="H99" s="1" t="s">
        <v>4805</v>
      </c>
      <c r="I99" s="1" t="s">
        <v>6426</v>
      </c>
    </row>
    <row r="100" spans="1:9" ht="15.6" x14ac:dyDescent="0.3">
      <c r="A100" s="1" t="s">
        <v>2274</v>
      </c>
      <c r="B100" s="1" t="s">
        <v>2483</v>
      </c>
      <c r="C100" s="1"/>
      <c r="D100" s="1" t="s">
        <v>2483</v>
      </c>
      <c r="E100" s="1"/>
      <c r="F100" s="1" t="s">
        <v>2274</v>
      </c>
      <c r="G100" s="1" t="s">
        <v>4766</v>
      </c>
      <c r="H100" s="1" t="s">
        <v>5421</v>
      </c>
      <c r="I100" s="1" t="s">
        <v>6427</v>
      </c>
    </row>
    <row r="101" spans="1:9" ht="15.6" x14ac:dyDescent="0.3">
      <c r="A101" s="1" t="s">
        <v>2273</v>
      </c>
      <c r="B101" s="1" t="s">
        <v>2484</v>
      </c>
      <c r="C101" s="1"/>
      <c r="D101" s="1" t="s">
        <v>2484</v>
      </c>
      <c r="E101" s="1"/>
      <c r="F101" s="1" t="s">
        <v>2273</v>
      </c>
      <c r="G101" s="1" t="s">
        <v>4766</v>
      </c>
      <c r="H101" s="1" t="s">
        <v>4792</v>
      </c>
      <c r="I101" s="1" t="s">
        <v>6428</v>
      </c>
    </row>
    <row r="102" spans="1:9" ht="15.6" x14ac:dyDescent="0.3">
      <c r="A102" s="1" t="s">
        <v>2272</v>
      </c>
      <c r="B102" s="1" t="s">
        <v>2485</v>
      </c>
      <c r="C102" s="1"/>
      <c r="D102" s="1" t="s">
        <v>2485</v>
      </c>
      <c r="E102" s="1"/>
      <c r="F102" s="1" t="s">
        <v>2272</v>
      </c>
      <c r="G102" s="1" t="s">
        <v>4766</v>
      </c>
      <c r="H102" s="1" t="s">
        <v>4756</v>
      </c>
      <c r="I102" s="1" t="s">
        <v>6429</v>
      </c>
    </row>
    <row r="103" spans="1:9" ht="15.6" x14ac:dyDescent="0.3">
      <c r="A103" s="1" t="s">
        <v>2271</v>
      </c>
      <c r="B103" s="1" t="s">
        <v>2486</v>
      </c>
      <c r="C103" s="1"/>
      <c r="D103" s="1" t="s">
        <v>2486</v>
      </c>
      <c r="E103" s="1"/>
      <c r="F103" s="1" t="s">
        <v>2271</v>
      </c>
      <c r="G103" s="1" t="s">
        <v>5374</v>
      </c>
      <c r="H103" s="1" t="s">
        <v>4806</v>
      </c>
      <c r="I103" s="1" t="s">
        <v>6430</v>
      </c>
    </row>
    <row r="104" spans="1:9" ht="15.6" x14ac:dyDescent="0.3">
      <c r="A104" s="1" t="s">
        <v>2270</v>
      </c>
      <c r="B104" s="1" t="s">
        <v>2487</v>
      </c>
      <c r="C104" s="1"/>
      <c r="D104" s="1" t="s">
        <v>2487</v>
      </c>
      <c r="E104" s="1"/>
      <c r="F104" s="1" t="s">
        <v>2270</v>
      </c>
      <c r="G104" s="1" t="s">
        <v>4766</v>
      </c>
      <c r="H104" s="1" t="s">
        <v>5422</v>
      </c>
      <c r="I104" s="1" t="s">
        <v>6431</v>
      </c>
    </row>
    <row r="105" spans="1:9" ht="15.6" x14ac:dyDescent="0.3">
      <c r="A105" s="1" t="s">
        <v>2269</v>
      </c>
      <c r="B105" s="1" t="s">
        <v>2488</v>
      </c>
      <c r="C105" s="1"/>
      <c r="D105" s="1" t="s">
        <v>2488</v>
      </c>
      <c r="E105" s="1"/>
      <c r="F105" s="1" t="s">
        <v>2269</v>
      </c>
      <c r="G105" s="1" t="s">
        <v>4766</v>
      </c>
      <c r="H105" s="1" t="s">
        <v>4807</v>
      </c>
      <c r="I105" s="1" t="s">
        <v>6432</v>
      </c>
    </row>
    <row r="106" spans="1:9" ht="15.6" x14ac:dyDescent="0.3">
      <c r="A106" s="1" t="s">
        <v>2268</v>
      </c>
      <c r="B106" s="1" t="s">
        <v>2489</v>
      </c>
      <c r="C106" s="1"/>
      <c r="D106" s="1" t="s">
        <v>2489</v>
      </c>
      <c r="E106" s="1"/>
      <c r="F106" s="1" t="s">
        <v>2268</v>
      </c>
      <c r="G106" s="1" t="s">
        <v>4766</v>
      </c>
      <c r="H106" s="1" t="s">
        <v>4808</v>
      </c>
      <c r="I106" s="1" t="s">
        <v>6433</v>
      </c>
    </row>
    <row r="107" spans="1:9" ht="15.6" x14ac:dyDescent="0.3">
      <c r="A107" s="1" t="s">
        <v>2267</v>
      </c>
      <c r="B107" s="1" t="s">
        <v>2490</v>
      </c>
      <c r="C107" s="1"/>
      <c r="D107" s="1" t="s">
        <v>2490</v>
      </c>
      <c r="E107" s="1"/>
      <c r="F107" s="1" t="s">
        <v>2267</v>
      </c>
      <c r="G107" s="1" t="s">
        <v>4766</v>
      </c>
      <c r="H107" s="1" t="s">
        <v>8296</v>
      </c>
      <c r="I107" s="1" t="s">
        <v>6434</v>
      </c>
    </row>
    <row r="108" spans="1:9" ht="15.6" x14ac:dyDescent="0.3">
      <c r="A108" s="1" t="s">
        <v>2266</v>
      </c>
      <c r="B108" s="1" t="s">
        <v>2491</v>
      </c>
      <c r="C108" s="1"/>
      <c r="D108" s="1" t="s">
        <v>2491</v>
      </c>
      <c r="E108" s="1"/>
      <c r="F108" s="1" t="s">
        <v>2266</v>
      </c>
      <c r="G108" s="1" t="s">
        <v>4766</v>
      </c>
      <c r="H108" s="1" t="s">
        <v>5423</v>
      </c>
      <c r="I108" s="1" t="s">
        <v>6435</v>
      </c>
    </row>
    <row r="109" spans="1:9" ht="15.6" x14ac:dyDescent="0.3">
      <c r="A109" s="1" t="s">
        <v>2265</v>
      </c>
      <c r="B109" s="1" t="s">
        <v>2492</v>
      </c>
      <c r="C109" s="1"/>
      <c r="D109" s="1" t="s">
        <v>2492</v>
      </c>
      <c r="E109" s="1"/>
      <c r="F109" s="1" t="s">
        <v>2265</v>
      </c>
      <c r="G109" s="1" t="s">
        <v>5374</v>
      </c>
      <c r="H109" s="1" t="s">
        <v>5424</v>
      </c>
      <c r="I109" s="1" t="s">
        <v>6436</v>
      </c>
    </row>
    <row r="110" spans="1:9" ht="15.6" x14ac:dyDescent="0.3">
      <c r="A110" s="1" t="s">
        <v>2264</v>
      </c>
      <c r="B110" s="1" t="s">
        <v>2493</v>
      </c>
      <c r="C110" s="1"/>
      <c r="D110" s="1" t="s">
        <v>2493</v>
      </c>
      <c r="E110" s="1"/>
      <c r="F110" s="1" t="s">
        <v>2264</v>
      </c>
      <c r="G110" s="1" t="s">
        <v>5374</v>
      </c>
      <c r="H110" s="1" t="s">
        <v>4810</v>
      </c>
      <c r="I110" s="1" t="s">
        <v>6437</v>
      </c>
    </row>
    <row r="111" spans="1:9" ht="15.6" x14ac:dyDescent="0.3">
      <c r="A111" s="1" t="s">
        <v>2263</v>
      </c>
      <c r="B111" s="1" t="s">
        <v>2494</v>
      </c>
      <c r="C111" s="1"/>
      <c r="D111" s="1" t="s">
        <v>2494</v>
      </c>
      <c r="E111" s="1"/>
      <c r="F111" s="1" t="s">
        <v>2263</v>
      </c>
      <c r="G111" s="1" t="s">
        <v>4766</v>
      </c>
      <c r="H111" s="1" t="s">
        <v>4804</v>
      </c>
      <c r="I111" s="1" t="s">
        <v>6438</v>
      </c>
    </row>
    <row r="112" spans="1:9" ht="15.6" x14ac:dyDescent="0.3">
      <c r="A112" s="1" t="s">
        <v>2262</v>
      </c>
      <c r="B112" s="1" t="s">
        <v>2495</v>
      </c>
      <c r="C112" s="1"/>
      <c r="D112" s="1" t="s">
        <v>2495</v>
      </c>
      <c r="E112" s="1"/>
      <c r="F112" s="1" t="s">
        <v>2262</v>
      </c>
      <c r="G112" s="1" t="s">
        <v>4766</v>
      </c>
      <c r="H112" s="1" t="s">
        <v>4811</v>
      </c>
      <c r="I112" s="1" t="s">
        <v>6439</v>
      </c>
    </row>
    <row r="113" spans="1:9" ht="15.6" x14ac:dyDescent="0.3">
      <c r="A113" s="1" t="s">
        <v>2261</v>
      </c>
      <c r="B113" s="1" t="s">
        <v>2496</v>
      </c>
      <c r="C113" s="1"/>
      <c r="D113" s="1" t="s">
        <v>2496</v>
      </c>
      <c r="E113" s="1"/>
      <c r="F113" s="1" t="s">
        <v>2261</v>
      </c>
      <c r="G113" s="1" t="s">
        <v>5374</v>
      </c>
      <c r="H113" s="1" t="s">
        <v>4812</v>
      </c>
      <c r="I113" s="1" t="s">
        <v>6440</v>
      </c>
    </row>
    <row r="114" spans="1:9" ht="15.6" x14ac:dyDescent="0.3">
      <c r="A114" s="1" t="s">
        <v>2260</v>
      </c>
      <c r="B114" s="1" t="s">
        <v>2497</v>
      </c>
      <c r="C114" s="1"/>
      <c r="D114" s="1" t="s">
        <v>2497</v>
      </c>
      <c r="E114" s="1"/>
      <c r="F114" s="1" t="s">
        <v>2260</v>
      </c>
      <c r="G114" s="1" t="s">
        <v>5374</v>
      </c>
      <c r="H114" s="1" t="s">
        <v>4813</v>
      </c>
      <c r="I114" s="1" t="s">
        <v>6441</v>
      </c>
    </row>
    <row r="115" spans="1:9" ht="15.6" x14ac:dyDescent="0.3">
      <c r="A115" s="1" t="s">
        <v>2259</v>
      </c>
      <c r="B115" s="1" t="s">
        <v>2498</v>
      </c>
      <c r="C115" s="1"/>
      <c r="D115" s="1" t="s">
        <v>2498</v>
      </c>
      <c r="E115" s="1"/>
      <c r="F115" s="1" t="s">
        <v>2259</v>
      </c>
      <c r="G115" s="1" t="s">
        <v>4766</v>
      </c>
      <c r="H115" s="1" t="s">
        <v>5425</v>
      </c>
      <c r="I115" s="1" t="s">
        <v>6442</v>
      </c>
    </row>
    <row r="116" spans="1:9" ht="15.6" x14ac:dyDescent="0.3">
      <c r="A116" s="1" t="s">
        <v>2258</v>
      </c>
      <c r="B116" s="1" t="s">
        <v>2499</v>
      </c>
      <c r="C116" s="1"/>
      <c r="D116" s="1" t="s">
        <v>2499</v>
      </c>
      <c r="E116" s="1"/>
      <c r="F116" s="1" t="s">
        <v>2258</v>
      </c>
      <c r="G116" s="1" t="s">
        <v>4766</v>
      </c>
      <c r="H116" s="1" t="s">
        <v>4734</v>
      </c>
      <c r="I116" s="1" t="s">
        <v>6443</v>
      </c>
    </row>
    <row r="117" spans="1:9" ht="15.6" x14ac:dyDescent="0.3">
      <c r="A117" s="1" t="s">
        <v>2257</v>
      </c>
      <c r="B117" s="1" t="s">
        <v>2500</v>
      </c>
      <c r="C117" s="1"/>
      <c r="D117" s="1" t="s">
        <v>2500</v>
      </c>
      <c r="E117" s="1"/>
      <c r="F117" s="1" t="s">
        <v>2257</v>
      </c>
      <c r="G117" s="1" t="s">
        <v>5374</v>
      </c>
      <c r="H117" s="1" t="s">
        <v>4814</v>
      </c>
      <c r="I117" s="1" t="s">
        <v>6444</v>
      </c>
    </row>
    <row r="118" spans="1:9" ht="15.6" x14ac:dyDescent="0.3">
      <c r="A118" s="1" t="s">
        <v>2256</v>
      </c>
      <c r="B118" s="1" t="s">
        <v>2501</v>
      </c>
      <c r="C118" s="1"/>
      <c r="D118" s="1" t="s">
        <v>2501</v>
      </c>
      <c r="E118" s="1"/>
      <c r="F118" s="1" t="s">
        <v>2256</v>
      </c>
      <c r="G118" s="1" t="s">
        <v>4766</v>
      </c>
      <c r="H118" s="1" t="s">
        <v>5426</v>
      </c>
      <c r="I118" s="1" t="s">
        <v>6445</v>
      </c>
    </row>
    <row r="119" spans="1:9" ht="15.6" x14ac:dyDescent="0.3">
      <c r="A119" s="1" t="s">
        <v>2255</v>
      </c>
      <c r="B119" s="1" t="s">
        <v>2502</v>
      </c>
      <c r="C119" s="1"/>
      <c r="D119" s="1" t="s">
        <v>2502</v>
      </c>
      <c r="E119" s="1"/>
      <c r="F119" s="1" t="s">
        <v>2255</v>
      </c>
      <c r="G119" s="1" t="s">
        <v>4766</v>
      </c>
      <c r="H119" s="1" t="s">
        <v>4775</v>
      </c>
      <c r="I119" s="1" t="s">
        <v>6446</v>
      </c>
    </row>
    <row r="120" spans="1:9" ht="15.6" x14ac:dyDescent="0.3">
      <c r="A120" s="1" t="s">
        <v>2254</v>
      </c>
      <c r="B120" s="1" t="s">
        <v>2503</v>
      </c>
      <c r="C120" s="1"/>
      <c r="D120" s="1" t="s">
        <v>2503</v>
      </c>
      <c r="E120" s="1"/>
      <c r="F120" s="1" t="s">
        <v>2254</v>
      </c>
      <c r="G120" s="1" t="s">
        <v>4766</v>
      </c>
      <c r="H120" s="1" t="s">
        <v>4815</v>
      </c>
      <c r="I120" s="1" t="s">
        <v>6447</v>
      </c>
    </row>
    <row r="121" spans="1:9" ht="15.6" x14ac:dyDescent="0.3">
      <c r="A121" s="1" t="s">
        <v>2253</v>
      </c>
      <c r="B121" s="1" t="s">
        <v>2504</v>
      </c>
      <c r="C121" s="1"/>
      <c r="D121" s="1" t="s">
        <v>2504</v>
      </c>
      <c r="E121" s="1"/>
      <c r="F121" s="1" t="s">
        <v>2253</v>
      </c>
      <c r="G121" s="1" t="s">
        <v>4766</v>
      </c>
      <c r="H121" s="1" t="s">
        <v>4816</v>
      </c>
      <c r="I121" s="1" t="s">
        <v>6448</v>
      </c>
    </row>
    <row r="122" spans="1:9" ht="15.6" x14ac:dyDescent="0.3">
      <c r="A122" s="1" t="s">
        <v>2252</v>
      </c>
      <c r="B122" s="1" t="s">
        <v>2505</v>
      </c>
      <c r="C122" s="1"/>
      <c r="D122" s="1" t="s">
        <v>2505</v>
      </c>
      <c r="E122" s="1"/>
      <c r="F122" s="1" t="s">
        <v>2252</v>
      </c>
      <c r="G122" s="1" t="s">
        <v>4766</v>
      </c>
      <c r="H122" s="1" t="s">
        <v>5427</v>
      </c>
      <c r="I122" s="1" t="s">
        <v>6449</v>
      </c>
    </row>
    <row r="123" spans="1:9" ht="15.6" x14ac:dyDescent="0.3">
      <c r="A123" s="1" t="s">
        <v>2251</v>
      </c>
      <c r="B123" s="1" t="s">
        <v>2506</v>
      </c>
      <c r="C123" s="1"/>
      <c r="D123" s="1" t="s">
        <v>2506</v>
      </c>
      <c r="E123" s="1"/>
      <c r="F123" s="1" t="s">
        <v>2251</v>
      </c>
      <c r="G123" s="1" t="s">
        <v>4766</v>
      </c>
      <c r="H123" s="1" t="s">
        <v>5428</v>
      </c>
      <c r="I123" s="1" t="s">
        <v>6450</v>
      </c>
    </row>
    <row r="124" spans="1:9" ht="15.6" x14ac:dyDescent="0.3">
      <c r="A124" s="1" t="s">
        <v>2250</v>
      </c>
      <c r="B124" s="1" t="s">
        <v>2507</v>
      </c>
      <c r="C124" s="1"/>
      <c r="D124" s="1" t="s">
        <v>2507</v>
      </c>
      <c r="E124" s="1"/>
      <c r="F124" s="1" t="s">
        <v>2250</v>
      </c>
      <c r="G124" s="1" t="s">
        <v>5374</v>
      </c>
      <c r="H124" s="1" t="s">
        <v>4817</v>
      </c>
      <c r="I124" s="1" t="s">
        <v>6451</v>
      </c>
    </row>
    <row r="125" spans="1:9" ht="15.6" x14ac:dyDescent="0.3">
      <c r="A125" s="1" t="s">
        <v>2249</v>
      </c>
      <c r="B125" s="1" t="s">
        <v>2508</v>
      </c>
      <c r="C125" s="1"/>
      <c r="D125" s="1" t="s">
        <v>2508</v>
      </c>
      <c r="E125" s="1"/>
      <c r="F125" s="1" t="s">
        <v>2249</v>
      </c>
      <c r="G125" s="1" t="s">
        <v>4766</v>
      </c>
      <c r="H125" s="1" t="s">
        <v>4818</v>
      </c>
      <c r="I125" s="1" t="s">
        <v>6452</v>
      </c>
    </row>
    <row r="126" spans="1:9" ht="15.6" x14ac:dyDescent="0.3">
      <c r="A126" s="1" t="s">
        <v>2248</v>
      </c>
      <c r="B126" s="1" t="s">
        <v>2509</v>
      </c>
      <c r="C126" s="1"/>
      <c r="D126" s="1" t="s">
        <v>2509</v>
      </c>
      <c r="E126" s="1"/>
      <c r="F126" s="1" t="s">
        <v>2248</v>
      </c>
      <c r="G126" s="1" t="s">
        <v>5374</v>
      </c>
      <c r="H126" s="1" t="s">
        <v>5429</v>
      </c>
      <c r="I126" s="1" t="s">
        <v>6453</v>
      </c>
    </row>
    <row r="127" spans="1:9" ht="15.6" x14ac:dyDescent="0.3">
      <c r="A127" s="1" t="s">
        <v>2247</v>
      </c>
      <c r="B127" s="1" t="s">
        <v>2510</v>
      </c>
      <c r="C127" s="1"/>
      <c r="D127" s="1" t="s">
        <v>2510</v>
      </c>
      <c r="E127" s="1"/>
      <c r="F127" s="1" t="s">
        <v>2247</v>
      </c>
      <c r="G127" s="1" t="s">
        <v>4766</v>
      </c>
      <c r="H127" s="1" t="s">
        <v>5430</v>
      </c>
      <c r="I127" s="1" t="s">
        <v>6454</v>
      </c>
    </row>
    <row r="128" spans="1:9" ht="15.6" x14ac:dyDescent="0.3">
      <c r="A128" s="1" t="s">
        <v>2246</v>
      </c>
      <c r="B128" s="1" t="s">
        <v>2511</v>
      </c>
      <c r="C128" s="1"/>
      <c r="D128" s="1" t="s">
        <v>2511</v>
      </c>
      <c r="E128" s="1"/>
      <c r="F128" s="1" t="s">
        <v>2246</v>
      </c>
      <c r="G128" s="1" t="s">
        <v>4766</v>
      </c>
      <c r="H128" s="1" t="s">
        <v>8297</v>
      </c>
      <c r="I128" s="1" t="s">
        <v>6455</v>
      </c>
    </row>
    <row r="129" spans="1:9" ht="15.6" x14ac:dyDescent="0.3">
      <c r="A129" s="1" t="s">
        <v>2245</v>
      </c>
      <c r="B129" s="1" t="s">
        <v>2512</v>
      </c>
      <c r="C129" s="1"/>
      <c r="D129" s="1" t="s">
        <v>2512</v>
      </c>
      <c r="E129" s="1"/>
      <c r="F129" s="1" t="s">
        <v>2245</v>
      </c>
      <c r="G129" s="1" t="s">
        <v>4766</v>
      </c>
      <c r="H129" s="1" t="s">
        <v>5431</v>
      </c>
      <c r="I129" s="1" t="s">
        <v>6456</v>
      </c>
    </row>
    <row r="130" spans="1:9" ht="15.6" x14ac:dyDescent="0.3">
      <c r="A130" s="1" t="s">
        <v>2244</v>
      </c>
      <c r="B130" s="1" t="s">
        <v>2513</v>
      </c>
      <c r="C130" s="1"/>
      <c r="D130" s="1" t="s">
        <v>2513</v>
      </c>
      <c r="E130" s="1"/>
      <c r="F130" s="1" t="s">
        <v>2244</v>
      </c>
      <c r="G130" s="1" t="s">
        <v>4766</v>
      </c>
      <c r="H130" s="1" t="s">
        <v>4819</v>
      </c>
      <c r="I130" s="1" t="s">
        <v>6457</v>
      </c>
    </row>
    <row r="131" spans="1:9" ht="15.6" x14ac:dyDescent="0.3">
      <c r="A131" s="1" t="s">
        <v>2243</v>
      </c>
      <c r="B131" s="1" t="s">
        <v>2514</v>
      </c>
      <c r="C131" s="1"/>
      <c r="D131" s="1" t="s">
        <v>2514</v>
      </c>
      <c r="E131" s="1"/>
      <c r="F131" s="1" t="s">
        <v>2243</v>
      </c>
      <c r="G131" s="1" t="s">
        <v>4766</v>
      </c>
      <c r="H131" s="1" t="s">
        <v>4820</v>
      </c>
      <c r="I131" s="1" t="s">
        <v>6458</v>
      </c>
    </row>
    <row r="132" spans="1:9" ht="15.6" x14ac:dyDescent="0.3">
      <c r="A132" s="1" t="s">
        <v>2242</v>
      </c>
      <c r="B132" s="1" t="s">
        <v>2515</v>
      </c>
      <c r="C132" s="1"/>
      <c r="D132" s="1" t="s">
        <v>2515</v>
      </c>
      <c r="E132" s="1"/>
      <c r="F132" s="1" t="s">
        <v>2242</v>
      </c>
      <c r="G132" s="1" t="s">
        <v>4766</v>
      </c>
      <c r="H132" s="1" t="s">
        <v>5432</v>
      </c>
      <c r="I132" s="1" t="s">
        <v>6459</v>
      </c>
    </row>
    <row r="133" spans="1:9" ht="15.6" x14ac:dyDescent="0.3">
      <c r="A133" s="1" t="s">
        <v>2241</v>
      </c>
      <c r="B133" s="1" t="s">
        <v>2516</v>
      </c>
      <c r="C133" s="1"/>
      <c r="D133" s="1" t="s">
        <v>2516</v>
      </c>
      <c r="E133" s="1"/>
      <c r="F133" s="1" t="s">
        <v>2241</v>
      </c>
      <c r="G133" s="1" t="s">
        <v>5374</v>
      </c>
      <c r="H133" s="1" t="s">
        <v>5433</v>
      </c>
      <c r="I133" s="1" t="s">
        <v>6460</v>
      </c>
    </row>
    <row r="134" spans="1:9" ht="15.6" x14ac:dyDescent="0.3">
      <c r="A134" s="1" t="s">
        <v>2240</v>
      </c>
      <c r="B134" s="1" t="s">
        <v>2517</v>
      </c>
      <c r="C134" s="1"/>
      <c r="D134" s="1" t="s">
        <v>2517</v>
      </c>
      <c r="E134" s="1"/>
      <c r="F134" s="1" t="s">
        <v>2240</v>
      </c>
      <c r="G134" s="1" t="s">
        <v>4766</v>
      </c>
      <c r="H134" s="1" t="s">
        <v>4821</v>
      </c>
      <c r="I134" s="1" t="s">
        <v>6461</v>
      </c>
    </row>
    <row r="135" spans="1:9" ht="15.6" x14ac:dyDescent="0.3">
      <c r="A135" s="1" t="s">
        <v>2239</v>
      </c>
      <c r="B135" s="1" t="s">
        <v>2518</v>
      </c>
      <c r="C135" s="1"/>
      <c r="D135" s="1" t="s">
        <v>2518</v>
      </c>
      <c r="E135" s="1"/>
      <c r="F135" s="1" t="s">
        <v>2239</v>
      </c>
      <c r="G135" s="1" t="s">
        <v>4766</v>
      </c>
      <c r="H135" s="1" t="s">
        <v>4822</v>
      </c>
      <c r="I135" s="1" t="s">
        <v>6462</v>
      </c>
    </row>
    <row r="136" spans="1:9" ht="15.6" x14ac:dyDescent="0.3">
      <c r="A136" s="1" t="s">
        <v>2238</v>
      </c>
      <c r="B136" s="1" t="s">
        <v>2519</v>
      </c>
      <c r="C136" s="1"/>
      <c r="D136" s="1" t="s">
        <v>2519</v>
      </c>
      <c r="E136" s="1"/>
      <c r="F136" s="1" t="s">
        <v>2238</v>
      </c>
      <c r="G136" s="1" t="s">
        <v>5374</v>
      </c>
      <c r="H136" s="1" t="s">
        <v>5434</v>
      </c>
      <c r="I136" s="1" t="s">
        <v>6463</v>
      </c>
    </row>
    <row r="137" spans="1:9" ht="15.6" x14ac:dyDescent="0.3">
      <c r="A137" s="1" t="s">
        <v>2237</v>
      </c>
      <c r="B137" s="1" t="s">
        <v>2520</v>
      </c>
      <c r="C137" s="1"/>
      <c r="D137" s="1" t="s">
        <v>2520</v>
      </c>
      <c r="E137" s="1"/>
      <c r="F137" s="1" t="s">
        <v>2237</v>
      </c>
      <c r="G137" s="1" t="s">
        <v>5374</v>
      </c>
      <c r="H137" s="1" t="s">
        <v>5435</v>
      </c>
      <c r="I137" s="1" t="s">
        <v>6464</v>
      </c>
    </row>
    <row r="138" spans="1:9" ht="15.6" x14ac:dyDescent="0.3">
      <c r="A138" s="1" t="s">
        <v>2236</v>
      </c>
      <c r="B138" s="1" t="s">
        <v>2521</v>
      </c>
      <c r="C138" s="1"/>
      <c r="D138" s="1" t="s">
        <v>2521</v>
      </c>
      <c r="E138" s="1"/>
      <c r="F138" s="1" t="s">
        <v>2236</v>
      </c>
      <c r="G138" s="1" t="s">
        <v>5374</v>
      </c>
      <c r="H138" s="1" t="s">
        <v>5436</v>
      </c>
      <c r="I138" s="1" t="s">
        <v>6465</v>
      </c>
    </row>
    <row r="139" spans="1:9" ht="15.6" x14ac:dyDescent="0.3">
      <c r="A139" s="1" t="s">
        <v>2235</v>
      </c>
      <c r="B139" s="1" t="s">
        <v>2522</v>
      </c>
      <c r="C139" s="1"/>
      <c r="D139" s="1" t="s">
        <v>2522</v>
      </c>
      <c r="E139" s="1"/>
      <c r="F139" s="1" t="s">
        <v>2235</v>
      </c>
      <c r="G139" s="1" t="s">
        <v>4766</v>
      </c>
      <c r="H139" s="1" t="s">
        <v>5437</v>
      </c>
      <c r="I139" s="1" t="s">
        <v>6466</v>
      </c>
    </row>
    <row r="140" spans="1:9" ht="15.6" x14ac:dyDescent="0.3">
      <c r="A140" s="1" t="s">
        <v>2234</v>
      </c>
      <c r="B140" s="1" t="s">
        <v>2523</v>
      </c>
      <c r="C140" s="1"/>
      <c r="D140" s="1" t="s">
        <v>2523</v>
      </c>
      <c r="E140" s="1"/>
      <c r="F140" s="1" t="s">
        <v>2234</v>
      </c>
      <c r="G140" s="1" t="s">
        <v>4766</v>
      </c>
      <c r="H140" s="1" t="s">
        <v>4823</v>
      </c>
      <c r="I140" s="1" t="s">
        <v>6467</v>
      </c>
    </row>
    <row r="141" spans="1:9" ht="15.6" x14ac:dyDescent="0.3">
      <c r="A141" s="1" t="s">
        <v>2233</v>
      </c>
      <c r="B141" s="1" t="s">
        <v>2524</v>
      </c>
      <c r="C141" s="1"/>
      <c r="D141" s="1" t="s">
        <v>2524</v>
      </c>
      <c r="E141" s="1"/>
      <c r="F141" s="1" t="s">
        <v>2233</v>
      </c>
      <c r="G141" s="1" t="s">
        <v>4766</v>
      </c>
      <c r="H141" s="1" t="s">
        <v>4824</v>
      </c>
      <c r="I141" s="1" t="s">
        <v>6468</v>
      </c>
    </row>
    <row r="142" spans="1:9" ht="15.6" x14ac:dyDescent="0.3">
      <c r="A142" s="1" t="s">
        <v>2232</v>
      </c>
      <c r="B142" s="1" t="s">
        <v>2525</v>
      </c>
      <c r="C142" s="1"/>
      <c r="D142" s="1" t="s">
        <v>2525</v>
      </c>
      <c r="E142" s="1"/>
      <c r="F142" s="1" t="s">
        <v>2232</v>
      </c>
      <c r="G142" s="1" t="s">
        <v>4766</v>
      </c>
      <c r="H142" s="1" t="s">
        <v>4825</v>
      </c>
      <c r="I142" s="1" t="s">
        <v>6469</v>
      </c>
    </row>
    <row r="143" spans="1:9" ht="15.6" x14ac:dyDescent="0.3">
      <c r="A143" s="1" t="s">
        <v>2231</v>
      </c>
      <c r="B143" s="1" t="s">
        <v>2526</v>
      </c>
      <c r="C143" s="1"/>
      <c r="D143" s="1" t="s">
        <v>2526</v>
      </c>
      <c r="E143" s="1"/>
      <c r="F143" s="1" t="s">
        <v>2231</v>
      </c>
      <c r="G143" s="1" t="s">
        <v>4766</v>
      </c>
      <c r="H143" s="1" t="s">
        <v>4826</v>
      </c>
      <c r="I143" s="1" t="s">
        <v>6470</v>
      </c>
    </row>
    <row r="144" spans="1:9" ht="15.6" x14ac:dyDescent="0.3">
      <c r="A144" s="1" t="s">
        <v>2230</v>
      </c>
      <c r="B144" s="1" t="s">
        <v>2527</v>
      </c>
      <c r="C144" s="1"/>
      <c r="D144" s="1" t="s">
        <v>2527</v>
      </c>
      <c r="E144" s="1"/>
      <c r="F144" s="1" t="s">
        <v>2230</v>
      </c>
      <c r="G144" s="1" t="s">
        <v>5374</v>
      </c>
      <c r="H144" s="1" t="s">
        <v>5438</v>
      </c>
      <c r="I144" s="1" t="s">
        <v>6471</v>
      </c>
    </row>
    <row r="145" spans="1:9" ht="15.6" x14ac:dyDescent="0.3">
      <c r="A145" s="1" t="s">
        <v>2229</v>
      </c>
      <c r="B145" s="1" t="s">
        <v>2528</v>
      </c>
      <c r="C145" s="1"/>
      <c r="D145" s="1" t="s">
        <v>2528</v>
      </c>
      <c r="E145" s="1"/>
      <c r="F145" s="1" t="s">
        <v>2229</v>
      </c>
      <c r="G145" s="1" t="s">
        <v>4766</v>
      </c>
      <c r="H145" s="1" t="s">
        <v>5439</v>
      </c>
      <c r="I145" s="1" t="s">
        <v>6472</v>
      </c>
    </row>
    <row r="146" spans="1:9" ht="15.6" x14ac:dyDescent="0.3">
      <c r="A146" s="1" t="s">
        <v>2228</v>
      </c>
      <c r="B146" s="1" t="s">
        <v>2529</v>
      </c>
      <c r="C146" s="1"/>
      <c r="D146" s="1" t="s">
        <v>2529</v>
      </c>
      <c r="E146" s="1"/>
      <c r="F146" s="1" t="s">
        <v>2228</v>
      </c>
      <c r="G146" s="1" t="s">
        <v>4766</v>
      </c>
      <c r="H146" s="1" t="s">
        <v>4827</v>
      </c>
      <c r="I146" s="1" t="s">
        <v>6473</v>
      </c>
    </row>
    <row r="147" spans="1:9" ht="15.6" x14ac:dyDescent="0.3">
      <c r="A147" s="1" t="s">
        <v>2227</v>
      </c>
      <c r="B147" s="1" t="s">
        <v>2530</v>
      </c>
      <c r="C147" s="1"/>
      <c r="D147" s="1" t="s">
        <v>2530</v>
      </c>
      <c r="E147" s="1"/>
      <c r="F147" s="1" t="s">
        <v>2227</v>
      </c>
      <c r="G147" s="1" t="s">
        <v>5374</v>
      </c>
      <c r="H147" s="1" t="s">
        <v>5440</v>
      </c>
      <c r="I147" s="1" t="s">
        <v>6474</v>
      </c>
    </row>
    <row r="148" spans="1:9" ht="15.6" x14ac:dyDescent="0.3">
      <c r="A148" s="1" t="s">
        <v>2226</v>
      </c>
      <c r="B148" s="1" t="s">
        <v>2531</v>
      </c>
      <c r="C148" s="1"/>
      <c r="D148" s="1" t="s">
        <v>2531</v>
      </c>
      <c r="E148" s="1"/>
      <c r="F148" s="1" t="s">
        <v>2226</v>
      </c>
      <c r="G148" s="1" t="s">
        <v>4766</v>
      </c>
      <c r="H148" s="1" t="s">
        <v>5441</v>
      </c>
      <c r="I148" s="1" t="s">
        <v>6409</v>
      </c>
    </row>
    <row r="149" spans="1:9" ht="15.6" x14ac:dyDescent="0.3">
      <c r="A149" s="1" t="s">
        <v>2225</v>
      </c>
      <c r="B149" s="1" t="s">
        <v>2532</v>
      </c>
      <c r="C149" s="1"/>
      <c r="D149" s="1" t="s">
        <v>2532</v>
      </c>
      <c r="E149" s="1"/>
      <c r="F149" s="1" t="s">
        <v>2225</v>
      </c>
      <c r="G149" s="1" t="s">
        <v>4766</v>
      </c>
      <c r="H149" s="1" t="s">
        <v>4828</v>
      </c>
      <c r="I149" s="1" t="s">
        <v>6475</v>
      </c>
    </row>
    <row r="150" spans="1:9" ht="15.6" x14ac:dyDescent="0.3">
      <c r="A150" s="1" t="s">
        <v>2224</v>
      </c>
      <c r="B150" s="1" t="s">
        <v>2533</v>
      </c>
      <c r="C150" s="1"/>
      <c r="D150" s="1" t="s">
        <v>2533</v>
      </c>
      <c r="E150" s="1"/>
      <c r="F150" s="1" t="s">
        <v>2224</v>
      </c>
      <c r="G150" s="1" t="s">
        <v>4766</v>
      </c>
      <c r="H150" s="1" t="s">
        <v>4829</v>
      </c>
      <c r="I150" s="1" t="s">
        <v>6476</v>
      </c>
    </row>
    <row r="151" spans="1:9" ht="15.6" x14ac:dyDescent="0.3">
      <c r="A151" s="1" t="s">
        <v>2223</v>
      </c>
      <c r="B151" s="1" t="s">
        <v>2534</v>
      </c>
      <c r="C151" s="1"/>
      <c r="D151" s="1" t="s">
        <v>2534</v>
      </c>
      <c r="E151" s="1"/>
      <c r="F151" s="1" t="s">
        <v>2223</v>
      </c>
      <c r="G151" s="1" t="s">
        <v>4766</v>
      </c>
      <c r="H151" s="1" t="s">
        <v>5442</v>
      </c>
      <c r="I151" s="1" t="s">
        <v>6477</v>
      </c>
    </row>
    <row r="152" spans="1:9" ht="15.6" x14ac:dyDescent="0.3">
      <c r="A152" s="1" t="s">
        <v>2222</v>
      </c>
      <c r="B152" s="1" t="s">
        <v>2535</v>
      </c>
      <c r="C152" s="1"/>
      <c r="D152" s="1" t="s">
        <v>2535</v>
      </c>
      <c r="E152" s="1"/>
      <c r="F152" s="1" t="s">
        <v>2222</v>
      </c>
      <c r="G152" s="1" t="s">
        <v>5374</v>
      </c>
      <c r="H152" s="1" t="s">
        <v>4830</v>
      </c>
      <c r="I152" s="1" t="s">
        <v>6478</v>
      </c>
    </row>
    <row r="153" spans="1:9" ht="15.6" x14ac:dyDescent="0.3">
      <c r="A153" s="1" t="s">
        <v>2221</v>
      </c>
      <c r="B153" s="1" t="s">
        <v>2536</v>
      </c>
      <c r="C153" s="1"/>
      <c r="D153" s="1" t="s">
        <v>2536</v>
      </c>
      <c r="E153" s="1"/>
      <c r="F153" s="1" t="s">
        <v>2221</v>
      </c>
      <c r="G153" s="1" t="s">
        <v>4766</v>
      </c>
      <c r="H153" s="1" t="s">
        <v>5441</v>
      </c>
      <c r="I153" s="1" t="s">
        <v>6479</v>
      </c>
    </row>
    <row r="154" spans="1:9" ht="15.6" x14ac:dyDescent="0.3">
      <c r="A154" s="1" t="s">
        <v>2220</v>
      </c>
      <c r="B154" s="1" t="s">
        <v>2537</v>
      </c>
      <c r="C154" s="1"/>
      <c r="D154" s="1" t="s">
        <v>2537</v>
      </c>
      <c r="E154" s="1"/>
      <c r="F154" s="1" t="s">
        <v>2220</v>
      </c>
      <c r="G154" s="1" t="s">
        <v>4766</v>
      </c>
      <c r="H154" s="1" t="s">
        <v>4741</v>
      </c>
      <c r="I154" s="1" t="s">
        <v>6480</v>
      </c>
    </row>
    <row r="155" spans="1:9" ht="15.6" x14ac:dyDescent="0.3">
      <c r="A155" s="1" t="s">
        <v>2219</v>
      </c>
      <c r="B155" s="1" t="s">
        <v>2538</v>
      </c>
      <c r="C155" s="1"/>
      <c r="D155" s="1" t="s">
        <v>2538</v>
      </c>
      <c r="E155" s="1"/>
      <c r="F155" s="1" t="s">
        <v>2219</v>
      </c>
      <c r="G155" s="1" t="s">
        <v>4766</v>
      </c>
      <c r="H155" s="1" t="s">
        <v>4831</v>
      </c>
      <c r="I155" s="1" t="s">
        <v>6481</v>
      </c>
    </row>
    <row r="156" spans="1:9" ht="15.6" x14ac:dyDescent="0.3">
      <c r="A156" s="1" t="s">
        <v>2218</v>
      </c>
      <c r="B156" s="1" t="s">
        <v>2539</v>
      </c>
      <c r="C156" s="1"/>
      <c r="D156" s="1" t="s">
        <v>2539</v>
      </c>
      <c r="E156" s="1"/>
      <c r="F156" s="1" t="s">
        <v>2218</v>
      </c>
      <c r="G156" s="1" t="s">
        <v>4766</v>
      </c>
      <c r="H156" s="1" t="s">
        <v>4832</v>
      </c>
      <c r="I156" s="1" t="s">
        <v>6482</v>
      </c>
    </row>
    <row r="157" spans="1:9" ht="15.6" x14ac:dyDescent="0.3">
      <c r="A157" s="1" t="s">
        <v>2217</v>
      </c>
      <c r="B157" s="1" t="s">
        <v>2540</v>
      </c>
      <c r="C157" s="1"/>
      <c r="D157" s="1" t="s">
        <v>2540</v>
      </c>
      <c r="E157" s="1"/>
      <c r="F157" s="1" t="s">
        <v>2217</v>
      </c>
      <c r="G157" s="1" t="s">
        <v>4766</v>
      </c>
      <c r="H157" s="1" t="s">
        <v>4833</v>
      </c>
      <c r="I157" s="1" t="s">
        <v>6483</v>
      </c>
    </row>
    <row r="158" spans="1:9" ht="15.6" x14ac:dyDescent="0.3">
      <c r="A158" s="1" t="s">
        <v>2216</v>
      </c>
      <c r="B158" s="1" t="s">
        <v>2541</v>
      </c>
      <c r="C158" s="1"/>
      <c r="D158" s="1" t="s">
        <v>2541</v>
      </c>
      <c r="E158" s="1"/>
      <c r="F158" s="1" t="s">
        <v>2216</v>
      </c>
      <c r="G158" s="1" t="s">
        <v>4766</v>
      </c>
      <c r="H158" s="1" t="s">
        <v>4792</v>
      </c>
      <c r="I158" s="1" t="s">
        <v>6484</v>
      </c>
    </row>
    <row r="159" spans="1:9" ht="15.6" x14ac:dyDescent="0.3">
      <c r="A159" s="1" t="s">
        <v>2215</v>
      </c>
      <c r="B159" s="1" t="s">
        <v>2542</v>
      </c>
      <c r="C159" s="1"/>
      <c r="D159" s="1" t="s">
        <v>2542</v>
      </c>
      <c r="E159" s="1"/>
      <c r="F159" s="1" t="s">
        <v>2215</v>
      </c>
      <c r="G159" s="1" t="s">
        <v>5374</v>
      </c>
      <c r="H159" s="1" t="s">
        <v>4834</v>
      </c>
      <c r="I159" s="1" t="s">
        <v>6485</v>
      </c>
    </row>
    <row r="160" spans="1:9" ht="15.6" x14ac:dyDescent="0.3">
      <c r="A160" s="1" t="s">
        <v>2214</v>
      </c>
      <c r="B160" s="1" t="s">
        <v>2543</v>
      </c>
      <c r="C160" s="1"/>
      <c r="D160" s="1" t="s">
        <v>2543</v>
      </c>
      <c r="E160" s="1"/>
      <c r="F160" s="1" t="s">
        <v>2214</v>
      </c>
      <c r="G160" s="1" t="s">
        <v>5374</v>
      </c>
      <c r="H160" s="1" t="s">
        <v>4835</v>
      </c>
      <c r="I160" s="1" t="s">
        <v>6486</v>
      </c>
    </row>
    <row r="161" spans="1:9" ht="15.6" x14ac:dyDescent="0.3">
      <c r="A161" s="1" t="s">
        <v>2213</v>
      </c>
      <c r="B161" s="1" t="s">
        <v>2544</v>
      </c>
      <c r="C161" s="1"/>
      <c r="D161" s="1" t="s">
        <v>2544</v>
      </c>
      <c r="E161" s="1"/>
      <c r="F161" s="1" t="s">
        <v>2213</v>
      </c>
      <c r="G161" s="1" t="s">
        <v>4766</v>
      </c>
      <c r="H161" s="1" t="s">
        <v>5443</v>
      </c>
      <c r="I161" s="1" t="s">
        <v>6487</v>
      </c>
    </row>
    <row r="162" spans="1:9" ht="15.6" x14ac:dyDescent="0.3">
      <c r="A162" s="1" t="s">
        <v>2212</v>
      </c>
      <c r="B162" s="1" t="s">
        <v>2545</v>
      </c>
      <c r="C162" s="1"/>
      <c r="D162" s="1" t="s">
        <v>2545</v>
      </c>
      <c r="E162" s="1"/>
      <c r="F162" s="1" t="s">
        <v>2212</v>
      </c>
      <c r="G162" s="1" t="s">
        <v>4766</v>
      </c>
      <c r="H162" s="1" t="s">
        <v>4836</v>
      </c>
      <c r="I162" s="1" t="s">
        <v>6488</v>
      </c>
    </row>
    <row r="163" spans="1:9" ht="15.6" x14ac:dyDescent="0.3">
      <c r="A163" s="1" t="s">
        <v>2211</v>
      </c>
      <c r="B163" s="1" t="s">
        <v>2546</v>
      </c>
      <c r="C163" s="1"/>
      <c r="D163" s="1" t="s">
        <v>2546</v>
      </c>
      <c r="E163" s="1"/>
      <c r="F163" s="1" t="s">
        <v>2211</v>
      </c>
      <c r="G163" s="1" t="s">
        <v>4766</v>
      </c>
      <c r="H163" s="1" t="s">
        <v>5444</v>
      </c>
      <c r="I163" s="1" t="s">
        <v>6489</v>
      </c>
    </row>
    <row r="164" spans="1:9" ht="15.6" x14ac:dyDescent="0.3">
      <c r="A164" s="1" t="s">
        <v>2210</v>
      </c>
      <c r="B164" s="1" t="s">
        <v>2547</v>
      </c>
      <c r="C164" s="1"/>
      <c r="D164" s="1" t="s">
        <v>2547</v>
      </c>
      <c r="E164" s="1"/>
      <c r="F164" s="1" t="s">
        <v>2210</v>
      </c>
      <c r="G164" s="1" t="s">
        <v>4766</v>
      </c>
      <c r="H164" s="1" t="s">
        <v>4837</v>
      </c>
      <c r="I164" s="1" t="s">
        <v>6490</v>
      </c>
    </row>
    <row r="165" spans="1:9" ht="15.6" x14ac:dyDescent="0.3">
      <c r="A165" s="1" t="s">
        <v>2209</v>
      </c>
      <c r="B165" s="1" t="s">
        <v>2548</v>
      </c>
      <c r="C165" s="1"/>
      <c r="D165" s="1" t="s">
        <v>2548</v>
      </c>
      <c r="E165" s="1"/>
      <c r="F165" s="1" t="s">
        <v>2209</v>
      </c>
      <c r="G165" s="1" t="s">
        <v>4766</v>
      </c>
      <c r="H165" s="1" t="s">
        <v>4838</v>
      </c>
      <c r="I165" s="1" t="s">
        <v>6491</v>
      </c>
    </row>
    <row r="166" spans="1:9" ht="15.6" x14ac:dyDescent="0.3">
      <c r="A166" s="1" t="s">
        <v>2208</v>
      </c>
      <c r="B166" s="1" t="s">
        <v>2549</v>
      </c>
      <c r="C166" s="1"/>
      <c r="D166" s="1" t="s">
        <v>2549</v>
      </c>
      <c r="E166" s="1"/>
      <c r="F166" s="1" t="s">
        <v>2208</v>
      </c>
      <c r="G166" s="1" t="s">
        <v>5374</v>
      </c>
      <c r="H166" s="1" t="s">
        <v>4839</v>
      </c>
      <c r="I166" s="1" t="s">
        <v>6492</v>
      </c>
    </row>
    <row r="167" spans="1:9" ht="15.6" x14ac:dyDescent="0.3">
      <c r="A167" s="1" t="s">
        <v>2207</v>
      </c>
      <c r="B167" s="1" t="s">
        <v>2550</v>
      </c>
      <c r="C167" s="1"/>
      <c r="D167" s="1" t="s">
        <v>2550</v>
      </c>
      <c r="E167" s="1"/>
      <c r="F167" s="1" t="s">
        <v>2207</v>
      </c>
      <c r="G167" s="1" t="s">
        <v>4766</v>
      </c>
      <c r="H167" s="1" t="s">
        <v>5445</v>
      </c>
      <c r="I167" s="1" t="s">
        <v>6493</v>
      </c>
    </row>
    <row r="168" spans="1:9" ht="15.6" x14ac:dyDescent="0.3">
      <c r="A168" s="1" t="s">
        <v>2206</v>
      </c>
      <c r="B168" s="1" t="s">
        <v>2551</v>
      </c>
      <c r="C168" s="1"/>
      <c r="D168" s="1" t="s">
        <v>2551</v>
      </c>
      <c r="E168" s="1"/>
      <c r="F168" s="1" t="s">
        <v>2206</v>
      </c>
      <c r="G168" s="1" t="s">
        <v>5374</v>
      </c>
      <c r="H168" s="1" t="s">
        <v>5376</v>
      </c>
      <c r="I168" s="1" t="s">
        <v>6494</v>
      </c>
    </row>
    <row r="169" spans="1:9" ht="15.6" x14ac:dyDescent="0.3">
      <c r="A169" s="1" t="s">
        <v>2205</v>
      </c>
      <c r="B169" s="1" t="s">
        <v>2552</v>
      </c>
      <c r="C169" s="1"/>
      <c r="D169" s="1" t="s">
        <v>2552</v>
      </c>
      <c r="E169" s="1"/>
      <c r="F169" s="1" t="s">
        <v>2205</v>
      </c>
      <c r="G169" s="1" t="s">
        <v>5374</v>
      </c>
      <c r="H169" s="1" t="s">
        <v>5446</v>
      </c>
      <c r="I169" s="1" t="s">
        <v>6495</v>
      </c>
    </row>
    <row r="170" spans="1:9" ht="15.6" x14ac:dyDescent="0.3">
      <c r="A170" s="1" t="s">
        <v>2204</v>
      </c>
      <c r="B170" s="1" t="s">
        <v>2553</v>
      </c>
      <c r="C170" s="1"/>
      <c r="D170" s="1" t="s">
        <v>2553</v>
      </c>
      <c r="E170" s="1"/>
      <c r="F170" s="1" t="s">
        <v>2204</v>
      </c>
      <c r="G170" s="1" t="s">
        <v>4766</v>
      </c>
      <c r="H170" s="1" t="s">
        <v>5447</v>
      </c>
      <c r="I170" s="1" t="s">
        <v>6496</v>
      </c>
    </row>
    <row r="171" spans="1:9" ht="15.6" x14ac:dyDescent="0.3">
      <c r="A171" s="1" t="s">
        <v>2203</v>
      </c>
      <c r="B171" s="1" t="s">
        <v>2554</v>
      </c>
      <c r="C171" s="1"/>
      <c r="D171" s="1" t="s">
        <v>2554</v>
      </c>
      <c r="E171" s="1"/>
      <c r="F171" s="1" t="s">
        <v>2203</v>
      </c>
      <c r="G171" s="1" t="s">
        <v>4766</v>
      </c>
      <c r="H171" s="1" t="s">
        <v>4840</v>
      </c>
      <c r="I171" s="1" t="s">
        <v>6497</v>
      </c>
    </row>
    <row r="172" spans="1:9" ht="15.6" x14ac:dyDescent="0.3">
      <c r="A172" s="1" t="s">
        <v>2202</v>
      </c>
      <c r="B172" s="1" t="s">
        <v>2555</v>
      </c>
      <c r="C172" s="1"/>
      <c r="D172" s="1" t="s">
        <v>2555</v>
      </c>
      <c r="E172" s="1"/>
      <c r="F172" s="1" t="s">
        <v>2202</v>
      </c>
      <c r="G172" s="1" t="s">
        <v>5374</v>
      </c>
      <c r="H172" s="1" t="s">
        <v>4779</v>
      </c>
      <c r="I172" s="1" t="s">
        <v>6498</v>
      </c>
    </row>
    <row r="173" spans="1:9" ht="15.6" x14ac:dyDescent="0.3">
      <c r="A173" s="1" t="s">
        <v>2201</v>
      </c>
      <c r="B173" s="1" t="s">
        <v>2556</v>
      </c>
      <c r="C173" s="1"/>
      <c r="D173" s="1" t="s">
        <v>2556</v>
      </c>
      <c r="E173" s="1"/>
      <c r="F173" s="1" t="s">
        <v>2201</v>
      </c>
      <c r="G173" s="1" t="s">
        <v>5374</v>
      </c>
      <c r="H173" s="1" t="s">
        <v>4841</v>
      </c>
      <c r="I173" s="1" t="s">
        <v>6499</v>
      </c>
    </row>
    <row r="174" spans="1:9" ht="15.6" x14ac:dyDescent="0.3">
      <c r="A174" s="1" t="s">
        <v>2200</v>
      </c>
      <c r="B174" s="1" t="s">
        <v>2557</v>
      </c>
      <c r="C174" s="1"/>
      <c r="D174" s="1" t="s">
        <v>2557</v>
      </c>
      <c r="E174" s="1"/>
      <c r="F174" s="1" t="s">
        <v>2200</v>
      </c>
      <c r="G174" s="1" t="s">
        <v>4766</v>
      </c>
      <c r="H174" s="1" t="s">
        <v>4842</v>
      </c>
      <c r="I174" s="1" t="s">
        <v>6500</v>
      </c>
    </row>
    <row r="175" spans="1:9" ht="15.6" x14ac:dyDescent="0.3">
      <c r="A175" s="1" t="s">
        <v>2199</v>
      </c>
      <c r="B175" s="1" t="s">
        <v>2558</v>
      </c>
      <c r="C175" s="1"/>
      <c r="D175" s="1" t="s">
        <v>2558</v>
      </c>
      <c r="E175" s="1"/>
      <c r="F175" s="1" t="s">
        <v>2199</v>
      </c>
      <c r="G175" s="1" t="s">
        <v>5374</v>
      </c>
      <c r="H175" s="1" t="s">
        <v>4810</v>
      </c>
      <c r="I175" s="1" t="s">
        <v>6501</v>
      </c>
    </row>
    <row r="176" spans="1:9" ht="15.6" x14ac:dyDescent="0.3">
      <c r="A176" s="1" t="s">
        <v>2198</v>
      </c>
      <c r="B176" s="1" t="s">
        <v>2559</v>
      </c>
      <c r="C176" s="1"/>
      <c r="D176" s="1" t="s">
        <v>2559</v>
      </c>
      <c r="E176" s="1"/>
      <c r="F176" s="1" t="s">
        <v>2198</v>
      </c>
      <c r="G176" s="1" t="s">
        <v>4766</v>
      </c>
      <c r="H176" s="1" t="s">
        <v>4843</v>
      </c>
      <c r="I176" s="1" t="s">
        <v>6502</v>
      </c>
    </row>
    <row r="177" spans="1:9" ht="15.6" x14ac:dyDescent="0.3">
      <c r="A177" s="1" t="s">
        <v>2197</v>
      </c>
      <c r="B177" s="1" t="s">
        <v>2560</v>
      </c>
      <c r="C177" s="1"/>
      <c r="D177" s="1" t="s">
        <v>2560</v>
      </c>
      <c r="E177" s="1"/>
      <c r="F177" s="1" t="s">
        <v>2197</v>
      </c>
      <c r="G177" s="1" t="s">
        <v>4766</v>
      </c>
      <c r="H177" s="1" t="s">
        <v>4775</v>
      </c>
      <c r="I177" s="1" t="s">
        <v>6503</v>
      </c>
    </row>
    <row r="178" spans="1:9" ht="15.6" x14ac:dyDescent="0.3">
      <c r="A178" s="1" t="s">
        <v>2196</v>
      </c>
      <c r="B178" s="1" t="s">
        <v>2561</v>
      </c>
      <c r="C178" s="1"/>
      <c r="D178" s="1" t="s">
        <v>2561</v>
      </c>
      <c r="E178" s="1"/>
      <c r="F178" s="1" t="s">
        <v>2196</v>
      </c>
      <c r="G178" s="1" t="s">
        <v>5374</v>
      </c>
      <c r="H178" s="1" t="s">
        <v>5448</v>
      </c>
      <c r="I178" s="1" t="s">
        <v>6504</v>
      </c>
    </row>
    <row r="179" spans="1:9" ht="15.6" x14ac:dyDescent="0.3">
      <c r="A179" s="1" t="s">
        <v>2195</v>
      </c>
      <c r="B179" s="1" t="s">
        <v>2562</v>
      </c>
      <c r="C179" s="1"/>
      <c r="D179" s="1" t="s">
        <v>2562</v>
      </c>
      <c r="E179" s="1"/>
      <c r="F179" s="1" t="s">
        <v>2195</v>
      </c>
      <c r="G179" s="1" t="s">
        <v>5374</v>
      </c>
      <c r="H179" s="1" t="s">
        <v>8329</v>
      </c>
      <c r="I179" s="1" t="s">
        <v>6505</v>
      </c>
    </row>
    <row r="180" spans="1:9" ht="15.6" x14ac:dyDescent="0.3">
      <c r="A180" s="1" t="s">
        <v>2194</v>
      </c>
      <c r="B180" s="1" t="s">
        <v>2563</v>
      </c>
      <c r="C180" s="1"/>
      <c r="D180" s="1" t="s">
        <v>2563</v>
      </c>
      <c r="E180" s="1"/>
      <c r="F180" s="1" t="s">
        <v>2194</v>
      </c>
      <c r="G180" s="1" t="s">
        <v>5374</v>
      </c>
      <c r="H180" s="1" t="s">
        <v>4844</v>
      </c>
      <c r="I180" s="1" t="s">
        <v>6506</v>
      </c>
    </row>
    <row r="181" spans="1:9" ht="15.6" x14ac:dyDescent="0.3">
      <c r="A181" s="1" t="s">
        <v>2193</v>
      </c>
      <c r="B181" s="1" t="s">
        <v>2564</v>
      </c>
      <c r="C181" s="1"/>
      <c r="D181" s="1" t="s">
        <v>2564</v>
      </c>
      <c r="E181" s="1"/>
      <c r="F181" s="1" t="s">
        <v>2193</v>
      </c>
      <c r="G181" s="1" t="s">
        <v>5374</v>
      </c>
      <c r="H181" s="1" t="s">
        <v>5449</v>
      </c>
      <c r="I181" s="1" t="s">
        <v>6507</v>
      </c>
    </row>
    <row r="182" spans="1:9" ht="15.6" x14ac:dyDescent="0.3">
      <c r="A182" s="1" t="s">
        <v>2192</v>
      </c>
      <c r="B182" s="1" t="s">
        <v>2565</v>
      </c>
      <c r="C182" s="1"/>
      <c r="D182" s="1" t="s">
        <v>2565</v>
      </c>
      <c r="E182" s="1"/>
      <c r="F182" s="1" t="s">
        <v>2192</v>
      </c>
      <c r="G182" s="1" t="s">
        <v>5374</v>
      </c>
      <c r="H182" s="1" t="s">
        <v>5450</v>
      </c>
      <c r="I182" s="1" t="s">
        <v>6508</v>
      </c>
    </row>
    <row r="183" spans="1:9" ht="15.6" x14ac:dyDescent="0.3">
      <c r="A183" s="1" t="s">
        <v>2191</v>
      </c>
      <c r="B183" s="1" t="s">
        <v>2566</v>
      </c>
      <c r="C183" s="1"/>
      <c r="D183" s="1" t="s">
        <v>2566</v>
      </c>
      <c r="E183" s="1"/>
      <c r="F183" s="1" t="s">
        <v>2191</v>
      </c>
      <c r="G183" s="1" t="s">
        <v>4766</v>
      </c>
      <c r="H183" s="1" t="s">
        <v>4845</v>
      </c>
      <c r="I183" s="1" t="s">
        <v>6509</v>
      </c>
    </row>
    <row r="184" spans="1:9" ht="15.6" x14ac:dyDescent="0.3">
      <c r="A184" s="1" t="s">
        <v>2190</v>
      </c>
      <c r="B184" s="1" t="s">
        <v>2567</v>
      </c>
      <c r="C184" s="1"/>
      <c r="D184" s="1" t="s">
        <v>2567</v>
      </c>
      <c r="E184" s="1"/>
      <c r="F184" s="1" t="s">
        <v>2190</v>
      </c>
      <c r="G184" s="1" t="s">
        <v>4766</v>
      </c>
      <c r="H184" s="1" t="s">
        <v>4846</v>
      </c>
      <c r="I184" s="1" t="s">
        <v>6510</v>
      </c>
    </row>
    <row r="185" spans="1:9" ht="15.6" x14ac:dyDescent="0.3">
      <c r="A185" s="1" t="s">
        <v>2189</v>
      </c>
      <c r="B185" s="1" t="s">
        <v>2568</v>
      </c>
      <c r="C185" s="1"/>
      <c r="D185" s="1" t="s">
        <v>2568</v>
      </c>
      <c r="E185" s="1"/>
      <c r="F185" s="1" t="s">
        <v>2189</v>
      </c>
      <c r="G185" s="1" t="s">
        <v>4766</v>
      </c>
      <c r="H185" s="1" t="s">
        <v>5451</v>
      </c>
      <c r="I185" s="1" t="s">
        <v>6511</v>
      </c>
    </row>
    <row r="186" spans="1:9" ht="15.6" x14ac:dyDescent="0.3">
      <c r="A186" s="1" t="s">
        <v>2188</v>
      </c>
      <c r="B186" s="1" t="s">
        <v>2569</v>
      </c>
      <c r="C186" s="1"/>
      <c r="D186" s="1" t="s">
        <v>2569</v>
      </c>
      <c r="E186" s="1"/>
      <c r="F186" s="1" t="s">
        <v>2188</v>
      </c>
      <c r="G186" s="1" t="s">
        <v>4766</v>
      </c>
      <c r="H186" s="1" t="s">
        <v>5452</v>
      </c>
      <c r="I186" s="1" t="s">
        <v>6512</v>
      </c>
    </row>
    <row r="187" spans="1:9" ht="15.6" x14ac:dyDescent="0.3">
      <c r="A187" s="1" t="s">
        <v>2187</v>
      </c>
      <c r="B187" s="1" t="s">
        <v>2570</v>
      </c>
      <c r="C187" s="1"/>
      <c r="D187" s="1" t="s">
        <v>2570</v>
      </c>
      <c r="E187" s="1"/>
      <c r="F187" s="1" t="s">
        <v>2187</v>
      </c>
      <c r="G187" s="1" t="s">
        <v>5374</v>
      </c>
      <c r="H187" s="1" t="s">
        <v>4847</v>
      </c>
      <c r="I187" s="1" t="s">
        <v>6513</v>
      </c>
    </row>
    <row r="188" spans="1:9" ht="15.6" x14ac:dyDescent="0.3">
      <c r="A188" s="1" t="s">
        <v>2186</v>
      </c>
      <c r="B188" s="1" t="s">
        <v>2571</v>
      </c>
      <c r="C188" s="1"/>
      <c r="D188" s="1" t="s">
        <v>2571</v>
      </c>
      <c r="E188" s="1"/>
      <c r="F188" s="1" t="s">
        <v>2186</v>
      </c>
      <c r="G188" s="1" t="s">
        <v>4766</v>
      </c>
      <c r="H188" s="1" t="s">
        <v>5453</v>
      </c>
      <c r="I188" s="1" t="s">
        <v>6514</v>
      </c>
    </row>
    <row r="189" spans="1:9" ht="15.6" x14ac:dyDescent="0.3">
      <c r="A189" s="1" t="s">
        <v>2185</v>
      </c>
      <c r="B189" s="1" t="s">
        <v>2572</v>
      </c>
      <c r="C189" s="1"/>
      <c r="D189" s="1" t="s">
        <v>2572</v>
      </c>
      <c r="E189" s="1"/>
      <c r="F189" s="1" t="s">
        <v>2185</v>
      </c>
      <c r="G189" s="1" t="s">
        <v>4766</v>
      </c>
      <c r="H189" s="1" t="s">
        <v>5454</v>
      </c>
      <c r="I189" s="1" t="s">
        <v>6515</v>
      </c>
    </row>
    <row r="190" spans="1:9" ht="15.6" x14ac:dyDescent="0.3">
      <c r="A190" s="1" t="s">
        <v>2184</v>
      </c>
      <c r="B190" s="1" t="s">
        <v>2573</v>
      </c>
      <c r="C190" s="1"/>
      <c r="D190" s="1" t="s">
        <v>2573</v>
      </c>
      <c r="E190" s="1"/>
      <c r="F190" s="1" t="s">
        <v>2184</v>
      </c>
      <c r="G190" s="1" t="s">
        <v>5374</v>
      </c>
      <c r="H190" s="1" t="s">
        <v>4848</v>
      </c>
      <c r="I190" s="1" t="s">
        <v>6516</v>
      </c>
    </row>
    <row r="191" spans="1:9" ht="15.6" x14ac:dyDescent="0.3">
      <c r="A191" s="1" t="s">
        <v>2183</v>
      </c>
      <c r="B191" s="1" t="s">
        <v>2574</v>
      </c>
      <c r="C191" s="1"/>
      <c r="D191" s="1" t="s">
        <v>2574</v>
      </c>
      <c r="E191" s="1"/>
      <c r="F191" s="1" t="s">
        <v>2183</v>
      </c>
      <c r="G191" s="1" t="s">
        <v>5374</v>
      </c>
      <c r="H191" s="1" t="s">
        <v>4849</v>
      </c>
      <c r="I191" s="1" t="s">
        <v>6517</v>
      </c>
    </row>
    <row r="192" spans="1:9" ht="15.6" x14ac:dyDescent="0.3">
      <c r="A192" s="1" t="s">
        <v>2182</v>
      </c>
      <c r="B192" s="1" t="s">
        <v>2575</v>
      </c>
      <c r="C192" s="1"/>
      <c r="D192" s="1" t="s">
        <v>2575</v>
      </c>
      <c r="E192" s="1"/>
      <c r="F192" s="1" t="s">
        <v>2182</v>
      </c>
      <c r="G192" s="1" t="s">
        <v>4766</v>
      </c>
      <c r="H192" s="1" t="s">
        <v>4850</v>
      </c>
      <c r="I192" s="1" t="s">
        <v>6518</v>
      </c>
    </row>
    <row r="193" spans="1:9" ht="15.6" x14ac:dyDescent="0.3">
      <c r="A193" s="1" t="s">
        <v>2181</v>
      </c>
      <c r="B193" s="1" t="s">
        <v>2576</v>
      </c>
      <c r="C193" s="1"/>
      <c r="D193" s="1" t="s">
        <v>2576</v>
      </c>
      <c r="E193" s="1"/>
      <c r="F193" s="1" t="s">
        <v>2181</v>
      </c>
      <c r="G193" s="1" t="s">
        <v>4766</v>
      </c>
      <c r="H193" s="1" t="s">
        <v>4851</v>
      </c>
      <c r="I193" s="1" t="s">
        <v>6519</v>
      </c>
    </row>
    <row r="194" spans="1:9" ht="15.6" x14ac:dyDescent="0.3">
      <c r="A194" s="1" t="s">
        <v>2180</v>
      </c>
      <c r="B194" s="1" t="s">
        <v>2577</v>
      </c>
      <c r="C194" s="1"/>
      <c r="D194" s="1" t="s">
        <v>2577</v>
      </c>
      <c r="E194" s="1"/>
      <c r="F194" s="1" t="s">
        <v>2180</v>
      </c>
      <c r="G194" s="1" t="s">
        <v>5374</v>
      </c>
      <c r="H194" s="1" t="s">
        <v>4852</v>
      </c>
      <c r="I194" s="1" t="s">
        <v>6520</v>
      </c>
    </row>
    <row r="195" spans="1:9" ht="15.6" x14ac:dyDescent="0.3">
      <c r="A195" s="1" t="s">
        <v>2179</v>
      </c>
      <c r="B195" s="1" t="s">
        <v>2578</v>
      </c>
      <c r="C195" s="1"/>
      <c r="D195" s="1" t="s">
        <v>2578</v>
      </c>
      <c r="E195" s="1"/>
      <c r="F195" s="1" t="s">
        <v>2179</v>
      </c>
      <c r="G195" s="1" t="s">
        <v>4766</v>
      </c>
      <c r="H195" s="1" t="s">
        <v>8298</v>
      </c>
      <c r="I195" s="1" t="s">
        <v>6521</v>
      </c>
    </row>
    <row r="196" spans="1:9" ht="15.6" x14ac:dyDescent="0.3">
      <c r="A196" s="1" t="s">
        <v>2178</v>
      </c>
      <c r="B196" s="1" t="s">
        <v>2579</v>
      </c>
      <c r="C196" s="1"/>
      <c r="D196" s="1" t="s">
        <v>2579</v>
      </c>
      <c r="E196" s="1"/>
      <c r="F196" s="1" t="s">
        <v>2178</v>
      </c>
      <c r="G196" s="1" t="s">
        <v>4766</v>
      </c>
      <c r="H196" s="1" t="s">
        <v>5455</v>
      </c>
      <c r="I196" s="1" t="s">
        <v>6522</v>
      </c>
    </row>
    <row r="197" spans="1:9" ht="15.6" x14ac:dyDescent="0.3">
      <c r="A197" s="1" t="s">
        <v>2177</v>
      </c>
      <c r="B197" s="1" t="s">
        <v>2580</v>
      </c>
      <c r="C197" s="1"/>
      <c r="D197" s="1" t="s">
        <v>2580</v>
      </c>
      <c r="E197" s="1"/>
      <c r="F197" s="1" t="s">
        <v>2177</v>
      </c>
      <c r="G197" s="1" t="s">
        <v>4766</v>
      </c>
      <c r="H197" s="1" t="s">
        <v>4853</v>
      </c>
      <c r="I197" s="1" t="s">
        <v>6523</v>
      </c>
    </row>
    <row r="198" spans="1:9" ht="15.6" x14ac:dyDescent="0.3">
      <c r="A198" s="1" t="s">
        <v>2176</v>
      </c>
      <c r="B198" s="1" t="s">
        <v>2581</v>
      </c>
      <c r="C198" s="1"/>
      <c r="D198" s="1" t="s">
        <v>2581</v>
      </c>
      <c r="E198" s="1"/>
      <c r="F198" s="1" t="s">
        <v>2176</v>
      </c>
      <c r="G198" s="1" t="s">
        <v>4766</v>
      </c>
      <c r="H198" s="1" t="s">
        <v>5456</v>
      </c>
      <c r="I198" s="1" t="s">
        <v>6524</v>
      </c>
    </row>
    <row r="199" spans="1:9" ht="15.6" x14ac:dyDescent="0.3">
      <c r="A199" s="1" t="s">
        <v>2175</v>
      </c>
      <c r="B199" s="1" t="s">
        <v>2582</v>
      </c>
      <c r="C199" s="1"/>
      <c r="D199" s="1" t="s">
        <v>2582</v>
      </c>
      <c r="E199" s="1"/>
      <c r="F199" s="1" t="s">
        <v>2175</v>
      </c>
      <c r="G199" s="1" t="s">
        <v>4766</v>
      </c>
      <c r="H199" s="1" t="s">
        <v>4826</v>
      </c>
      <c r="I199" s="1" t="s">
        <v>6525</v>
      </c>
    </row>
    <row r="200" spans="1:9" ht="15.6" x14ac:dyDescent="0.3">
      <c r="A200" s="1" t="s">
        <v>2174</v>
      </c>
      <c r="B200" s="1" t="s">
        <v>2583</v>
      </c>
      <c r="C200" s="1"/>
      <c r="D200" s="1" t="s">
        <v>2583</v>
      </c>
      <c r="E200" s="1"/>
      <c r="F200" s="1" t="s">
        <v>2174</v>
      </c>
      <c r="G200" s="1" t="s">
        <v>5374</v>
      </c>
      <c r="H200" s="1" t="s">
        <v>4854</v>
      </c>
      <c r="I200" s="1" t="s">
        <v>6526</v>
      </c>
    </row>
    <row r="201" spans="1:9" ht="15.6" x14ac:dyDescent="0.3">
      <c r="A201" s="1" t="s">
        <v>2173</v>
      </c>
      <c r="B201" s="1" t="s">
        <v>2584</v>
      </c>
      <c r="C201" s="1"/>
      <c r="D201" s="1" t="s">
        <v>2584</v>
      </c>
      <c r="E201" s="1"/>
      <c r="F201" s="1" t="s">
        <v>2173</v>
      </c>
      <c r="G201" s="1" t="s">
        <v>4766</v>
      </c>
      <c r="H201" s="1" t="s">
        <v>4823</v>
      </c>
      <c r="I201" s="1" t="s">
        <v>6527</v>
      </c>
    </row>
    <row r="202" spans="1:9" ht="15.6" x14ac:dyDescent="0.3">
      <c r="A202" s="1" t="s">
        <v>2172</v>
      </c>
      <c r="B202" s="1" t="s">
        <v>2585</v>
      </c>
      <c r="C202" s="1"/>
      <c r="D202" s="1" t="s">
        <v>2585</v>
      </c>
      <c r="E202" s="1"/>
      <c r="F202" s="1" t="s">
        <v>2172</v>
      </c>
      <c r="G202" s="1" t="s">
        <v>4766</v>
      </c>
      <c r="H202" s="1" t="s">
        <v>4855</v>
      </c>
      <c r="I202" s="1" t="s">
        <v>6528</v>
      </c>
    </row>
    <row r="203" spans="1:9" ht="15.6" x14ac:dyDescent="0.3">
      <c r="A203" s="1" t="s">
        <v>2171</v>
      </c>
      <c r="B203" s="1" t="s">
        <v>2586</v>
      </c>
      <c r="C203" s="1"/>
      <c r="D203" s="1" t="s">
        <v>2586</v>
      </c>
      <c r="E203" s="1"/>
      <c r="F203" s="1" t="s">
        <v>2171</v>
      </c>
      <c r="G203" s="1" t="s">
        <v>4766</v>
      </c>
      <c r="H203" s="1" t="s">
        <v>5457</v>
      </c>
      <c r="I203" s="1" t="s">
        <v>6529</v>
      </c>
    </row>
    <row r="204" spans="1:9" ht="15.6" x14ac:dyDescent="0.3">
      <c r="A204" s="1" t="s">
        <v>2170</v>
      </c>
      <c r="B204" s="1" t="s">
        <v>2587</v>
      </c>
      <c r="C204" s="1"/>
      <c r="D204" s="1" t="s">
        <v>2587</v>
      </c>
      <c r="E204" s="1"/>
      <c r="F204" s="1" t="s">
        <v>2170</v>
      </c>
      <c r="G204" s="1" t="s">
        <v>4766</v>
      </c>
      <c r="H204" s="1" t="s">
        <v>5458</v>
      </c>
      <c r="I204" s="1" t="s">
        <v>6530</v>
      </c>
    </row>
    <row r="205" spans="1:9" ht="15.6" x14ac:dyDescent="0.3">
      <c r="A205" s="1" t="s">
        <v>2169</v>
      </c>
      <c r="B205" s="1" t="s">
        <v>2588</v>
      </c>
      <c r="C205" s="1"/>
      <c r="D205" s="1" t="s">
        <v>2588</v>
      </c>
      <c r="E205" s="1"/>
      <c r="F205" s="1" t="s">
        <v>2169</v>
      </c>
      <c r="G205" s="1" t="s">
        <v>5374</v>
      </c>
      <c r="H205" s="1" t="s">
        <v>4802</v>
      </c>
      <c r="I205" s="1" t="s">
        <v>6531</v>
      </c>
    </row>
    <row r="206" spans="1:9" ht="15.6" x14ac:dyDescent="0.3">
      <c r="A206" s="1" t="s">
        <v>2168</v>
      </c>
      <c r="B206" s="1" t="s">
        <v>2589</v>
      </c>
      <c r="C206" s="1"/>
      <c r="D206" s="1" t="s">
        <v>2589</v>
      </c>
      <c r="E206" s="1"/>
      <c r="F206" s="1" t="s">
        <v>2168</v>
      </c>
      <c r="G206" s="1" t="s">
        <v>4766</v>
      </c>
      <c r="H206" s="1" t="s">
        <v>4856</v>
      </c>
      <c r="I206" s="1" t="s">
        <v>6532</v>
      </c>
    </row>
    <row r="207" spans="1:9" ht="15.6" x14ac:dyDescent="0.3">
      <c r="A207" s="1" t="s">
        <v>2167</v>
      </c>
      <c r="B207" s="1" t="s">
        <v>2590</v>
      </c>
      <c r="C207" s="1"/>
      <c r="D207" s="1" t="s">
        <v>2590</v>
      </c>
      <c r="E207" s="1"/>
      <c r="F207" s="1" t="s">
        <v>2167</v>
      </c>
      <c r="G207" s="1" t="s">
        <v>5374</v>
      </c>
      <c r="H207" s="1" t="s">
        <v>5459</v>
      </c>
      <c r="I207" s="1" t="s">
        <v>6533</v>
      </c>
    </row>
    <row r="208" spans="1:9" ht="15.6" x14ac:dyDescent="0.3">
      <c r="A208" s="1" t="s">
        <v>2166</v>
      </c>
      <c r="B208" s="1" t="s">
        <v>2591</v>
      </c>
      <c r="C208" s="1"/>
      <c r="D208" s="1" t="s">
        <v>2591</v>
      </c>
      <c r="E208" s="1"/>
      <c r="F208" s="1" t="s">
        <v>2166</v>
      </c>
      <c r="G208" s="1" t="s">
        <v>5374</v>
      </c>
      <c r="H208" s="1" t="s">
        <v>4857</v>
      </c>
      <c r="I208" s="1" t="s">
        <v>6534</v>
      </c>
    </row>
    <row r="209" spans="1:9" ht="15.6" x14ac:dyDescent="0.3">
      <c r="A209" s="1" t="s">
        <v>2165</v>
      </c>
      <c r="B209" s="1" t="s">
        <v>2592</v>
      </c>
      <c r="C209" s="1"/>
      <c r="D209" s="1" t="s">
        <v>2592</v>
      </c>
      <c r="E209" s="1"/>
      <c r="F209" s="1" t="s">
        <v>2165</v>
      </c>
      <c r="G209" s="1" t="s">
        <v>4766</v>
      </c>
      <c r="H209" s="1" t="s">
        <v>4858</v>
      </c>
      <c r="I209" s="1" t="s">
        <v>6535</v>
      </c>
    </row>
    <row r="210" spans="1:9" ht="15.6" x14ac:dyDescent="0.3">
      <c r="A210" s="1" t="s">
        <v>2164</v>
      </c>
      <c r="B210" s="1" t="s">
        <v>2593</v>
      </c>
      <c r="C210" s="1"/>
      <c r="D210" s="1" t="s">
        <v>2593</v>
      </c>
      <c r="E210" s="1"/>
      <c r="F210" s="1" t="s">
        <v>2164</v>
      </c>
      <c r="G210" s="1" t="s">
        <v>5374</v>
      </c>
      <c r="H210" s="1" t="s">
        <v>4859</v>
      </c>
      <c r="I210" s="1" t="s">
        <v>6536</v>
      </c>
    </row>
    <row r="211" spans="1:9" ht="15.6" x14ac:dyDescent="0.3">
      <c r="A211" s="1" t="s">
        <v>2163</v>
      </c>
      <c r="B211" s="1" t="s">
        <v>2594</v>
      </c>
      <c r="C211" s="1"/>
      <c r="D211" s="1" t="s">
        <v>2594</v>
      </c>
      <c r="E211" s="1"/>
      <c r="F211" s="1" t="s">
        <v>2163</v>
      </c>
      <c r="G211" s="1" t="s">
        <v>5374</v>
      </c>
      <c r="H211" s="1" t="s">
        <v>5460</v>
      </c>
      <c r="I211" s="1" t="s">
        <v>6537</v>
      </c>
    </row>
    <row r="212" spans="1:9" ht="15.6" x14ac:dyDescent="0.3">
      <c r="A212" s="1" t="s">
        <v>2162</v>
      </c>
      <c r="B212" s="1" t="s">
        <v>2595</v>
      </c>
      <c r="C212" s="1"/>
      <c r="D212" s="1" t="s">
        <v>2595</v>
      </c>
      <c r="E212" s="1"/>
      <c r="F212" s="1" t="s">
        <v>2162</v>
      </c>
      <c r="G212" s="1" t="s">
        <v>4766</v>
      </c>
      <c r="H212" s="1" t="s">
        <v>4860</v>
      </c>
      <c r="I212" s="1" t="s">
        <v>6538</v>
      </c>
    </row>
    <row r="213" spans="1:9" ht="15.6" x14ac:dyDescent="0.3">
      <c r="A213" s="1" t="s">
        <v>2161</v>
      </c>
      <c r="B213" s="1" t="s">
        <v>2596</v>
      </c>
      <c r="C213" s="1"/>
      <c r="D213" s="1" t="s">
        <v>2596</v>
      </c>
      <c r="E213" s="1"/>
      <c r="F213" s="1" t="s">
        <v>2161</v>
      </c>
      <c r="G213" s="1" t="s">
        <v>4766</v>
      </c>
      <c r="H213" s="1" t="s">
        <v>5461</v>
      </c>
      <c r="I213" s="1" t="s">
        <v>6539</v>
      </c>
    </row>
    <row r="214" spans="1:9" ht="15.6" x14ac:dyDescent="0.3">
      <c r="A214" s="1" t="s">
        <v>2160</v>
      </c>
      <c r="B214" s="1" t="s">
        <v>2597</v>
      </c>
      <c r="C214" s="1"/>
      <c r="D214" s="1" t="s">
        <v>2597</v>
      </c>
      <c r="E214" s="1"/>
      <c r="F214" s="1" t="s">
        <v>2160</v>
      </c>
      <c r="G214" s="1" t="s">
        <v>4766</v>
      </c>
      <c r="H214" s="1" t="s">
        <v>5462</v>
      </c>
      <c r="I214" s="1" t="s">
        <v>6540</v>
      </c>
    </row>
    <row r="215" spans="1:9" ht="15.6" x14ac:dyDescent="0.3">
      <c r="A215" s="1" t="s">
        <v>2159</v>
      </c>
      <c r="B215" s="1" t="s">
        <v>2598</v>
      </c>
      <c r="C215" s="1"/>
      <c r="D215" s="1" t="s">
        <v>2598</v>
      </c>
      <c r="E215" s="1"/>
      <c r="F215" s="1" t="s">
        <v>2159</v>
      </c>
      <c r="G215" s="1" t="s">
        <v>4766</v>
      </c>
      <c r="H215" s="1" t="s">
        <v>5383</v>
      </c>
      <c r="I215" s="1" t="s">
        <v>6541</v>
      </c>
    </row>
    <row r="216" spans="1:9" ht="15.6" x14ac:dyDescent="0.3">
      <c r="A216" s="1" t="s">
        <v>2158</v>
      </c>
      <c r="B216" s="1" t="s">
        <v>2599</v>
      </c>
      <c r="C216" s="1"/>
      <c r="D216" s="1" t="s">
        <v>2599</v>
      </c>
      <c r="E216" s="1"/>
      <c r="F216" s="1" t="s">
        <v>2158</v>
      </c>
      <c r="G216" s="1" t="s">
        <v>5374</v>
      </c>
      <c r="H216" s="1" t="s">
        <v>4805</v>
      </c>
      <c r="I216" s="1" t="s">
        <v>6542</v>
      </c>
    </row>
    <row r="217" spans="1:9" ht="15.6" x14ac:dyDescent="0.3">
      <c r="A217" s="1" t="s">
        <v>2157</v>
      </c>
      <c r="B217" s="1" t="s">
        <v>2600</v>
      </c>
      <c r="C217" s="1"/>
      <c r="D217" s="1" t="s">
        <v>2600</v>
      </c>
      <c r="E217" s="1"/>
      <c r="F217" s="1" t="s">
        <v>2157</v>
      </c>
      <c r="G217" s="1" t="s">
        <v>4766</v>
      </c>
      <c r="H217" s="1" t="s">
        <v>4861</v>
      </c>
      <c r="I217" s="1" t="s">
        <v>6543</v>
      </c>
    </row>
    <row r="218" spans="1:9" ht="15.6" x14ac:dyDescent="0.3">
      <c r="A218" s="1" t="s">
        <v>2156</v>
      </c>
      <c r="B218" s="1" t="s">
        <v>2601</v>
      </c>
      <c r="C218" s="1"/>
      <c r="D218" s="1" t="s">
        <v>2601</v>
      </c>
      <c r="E218" s="1"/>
      <c r="F218" s="1" t="s">
        <v>2156</v>
      </c>
      <c r="G218" s="1" t="s">
        <v>4766</v>
      </c>
      <c r="H218" s="1" t="s">
        <v>4785</v>
      </c>
      <c r="I218" s="1" t="s">
        <v>6544</v>
      </c>
    </row>
    <row r="219" spans="1:9" ht="15.6" x14ac:dyDescent="0.3">
      <c r="A219" s="1" t="s">
        <v>2155</v>
      </c>
      <c r="B219" s="1" t="s">
        <v>2602</v>
      </c>
      <c r="C219" s="1"/>
      <c r="D219" s="1" t="s">
        <v>2602</v>
      </c>
      <c r="E219" s="1"/>
      <c r="F219" s="1" t="s">
        <v>2155</v>
      </c>
      <c r="G219" s="1" t="s">
        <v>4766</v>
      </c>
      <c r="H219" s="1" t="s">
        <v>4800</v>
      </c>
      <c r="I219" s="1" t="s">
        <v>6545</v>
      </c>
    </row>
    <row r="220" spans="1:9" ht="15.6" x14ac:dyDescent="0.3">
      <c r="A220" s="1" t="s">
        <v>2154</v>
      </c>
      <c r="B220" s="1" t="s">
        <v>2603</v>
      </c>
      <c r="C220" s="1"/>
      <c r="D220" s="1" t="s">
        <v>2603</v>
      </c>
      <c r="E220" s="1"/>
      <c r="F220" s="1" t="s">
        <v>2154</v>
      </c>
      <c r="G220" s="1" t="s">
        <v>4766</v>
      </c>
      <c r="H220" s="1" t="s">
        <v>5463</v>
      </c>
      <c r="I220" s="1" t="s">
        <v>6546</v>
      </c>
    </row>
    <row r="221" spans="1:9" ht="15.6" x14ac:dyDescent="0.3">
      <c r="A221" s="1" t="s">
        <v>2153</v>
      </c>
      <c r="B221" s="1" t="s">
        <v>2604</v>
      </c>
      <c r="C221" s="1"/>
      <c r="D221" s="1" t="s">
        <v>2604</v>
      </c>
      <c r="E221" s="1"/>
      <c r="F221" s="1" t="s">
        <v>2153</v>
      </c>
      <c r="G221" s="1" t="s">
        <v>4766</v>
      </c>
      <c r="H221" s="1" t="s">
        <v>5464</v>
      </c>
      <c r="I221" s="1" t="s">
        <v>6409</v>
      </c>
    </row>
    <row r="222" spans="1:9" ht="15.6" x14ac:dyDescent="0.3">
      <c r="A222" s="1" t="s">
        <v>2152</v>
      </c>
      <c r="B222" s="1" t="s">
        <v>2605</v>
      </c>
      <c r="C222" s="1"/>
      <c r="D222" s="1" t="s">
        <v>2605</v>
      </c>
      <c r="E222" s="1"/>
      <c r="F222" s="1" t="s">
        <v>2152</v>
      </c>
      <c r="G222" s="1" t="s">
        <v>5374</v>
      </c>
      <c r="H222" s="1" t="s">
        <v>5465</v>
      </c>
      <c r="I222" s="1" t="s">
        <v>6547</v>
      </c>
    </row>
    <row r="223" spans="1:9" ht="15.6" x14ac:dyDescent="0.3">
      <c r="A223" s="1" t="s">
        <v>2151</v>
      </c>
      <c r="B223" s="1" t="s">
        <v>2606</v>
      </c>
      <c r="C223" s="1"/>
      <c r="D223" s="1" t="s">
        <v>2606</v>
      </c>
      <c r="E223" s="1"/>
      <c r="F223" s="1" t="s">
        <v>2151</v>
      </c>
      <c r="G223" s="1" t="s">
        <v>4766</v>
      </c>
      <c r="H223" s="1" t="s">
        <v>5466</v>
      </c>
      <c r="I223" s="1" t="s">
        <v>6548</v>
      </c>
    </row>
    <row r="224" spans="1:9" ht="15.6" x14ac:dyDescent="0.3">
      <c r="A224" s="1" t="s">
        <v>2150</v>
      </c>
      <c r="B224" s="1" t="s">
        <v>2607</v>
      </c>
      <c r="C224" s="1"/>
      <c r="D224" s="1" t="s">
        <v>2607</v>
      </c>
      <c r="E224" s="1"/>
      <c r="F224" s="1" t="s">
        <v>2150</v>
      </c>
      <c r="G224" s="1" t="s">
        <v>4766</v>
      </c>
      <c r="H224" s="1" t="s">
        <v>4862</v>
      </c>
      <c r="I224" s="1" t="s">
        <v>6549</v>
      </c>
    </row>
    <row r="225" spans="1:9" ht="15.6" x14ac:dyDescent="0.3">
      <c r="A225" s="1" t="s">
        <v>2149</v>
      </c>
      <c r="B225" s="1" t="s">
        <v>2608</v>
      </c>
      <c r="C225" s="1"/>
      <c r="D225" s="1" t="s">
        <v>2608</v>
      </c>
      <c r="E225" s="1"/>
      <c r="F225" s="1" t="s">
        <v>2149</v>
      </c>
      <c r="G225" s="1" t="s">
        <v>5374</v>
      </c>
      <c r="H225" s="1" t="s">
        <v>5467</v>
      </c>
      <c r="I225" s="1" t="s">
        <v>6550</v>
      </c>
    </row>
    <row r="226" spans="1:9" ht="15.6" x14ac:dyDescent="0.3">
      <c r="A226" s="1" t="s">
        <v>2148</v>
      </c>
      <c r="B226" s="1" t="s">
        <v>2609</v>
      </c>
      <c r="C226" s="1"/>
      <c r="D226" s="1" t="s">
        <v>2609</v>
      </c>
      <c r="E226" s="1"/>
      <c r="F226" s="1" t="s">
        <v>2148</v>
      </c>
      <c r="G226" s="1" t="s">
        <v>5374</v>
      </c>
      <c r="H226" s="1" t="s">
        <v>4798</v>
      </c>
      <c r="I226" s="1" t="s">
        <v>6551</v>
      </c>
    </row>
    <row r="227" spans="1:9" ht="15.6" x14ac:dyDescent="0.3">
      <c r="A227" s="1" t="s">
        <v>2147</v>
      </c>
      <c r="B227" s="1" t="s">
        <v>2610</v>
      </c>
      <c r="C227" s="1"/>
      <c r="D227" s="1" t="s">
        <v>2610</v>
      </c>
      <c r="E227" s="1"/>
      <c r="F227" s="1" t="s">
        <v>2147</v>
      </c>
      <c r="G227" s="1" t="s">
        <v>4766</v>
      </c>
      <c r="H227" s="1" t="s">
        <v>4863</v>
      </c>
      <c r="I227" s="1" t="s">
        <v>6395</v>
      </c>
    </row>
    <row r="228" spans="1:9" ht="15.6" x14ac:dyDescent="0.3">
      <c r="A228" s="1" t="s">
        <v>2146</v>
      </c>
      <c r="B228" s="1" t="s">
        <v>2611</v>
      </c>
      <c r="C228" s="1"/>
      <c r="D228" s="1" t="s">
        <v>2611</v>
      </c>
      <c r="E228" s="1"/>
      <c r="F228" s="1" t="s">
        <v>2146</v>
      </c>
      <c r="G228" s="1" t="s">
        <v>5374</v>
      </c>
      <c r="H228" s="1" t="s">
        <v>5468</v>
      </c>
      <c r="I228" s="1" t="s">
        <v>6552</v>
      </c>
    </row>
    <row r="229" spans="1:9" ht="15.6" x14ac:dyDescent="0.3">
      <c r="A229" s="1" t="s">
        <v>2145</v>
      </c>
      <c r="B229" s="1" t="s">
        <v>2612</v>
      </c>
      <c r="C229" s="1"/>
      <c r="D229" s="1" t="s">
        <v>2612</v>
      </c>
      <c r="E229" s="1"/>
      <c r="F229" s="1" t="s">
        <v>2145</v>
      </c>
      <c r="G229" s="1" t="s">
        <v>4766</v>
      </c>
      <c r="H229" s="1" t="s">
        <v>4864</v>
      </c>
      <c r="I229" s="1" t="s">
        <v>6553</v>
      </c>
    </row>
    <row r="230" spans="1:9" ht="15.6" x14ac:dyDescent="0.3">
      <c r="A230" s="1" t="s">
        <v>2144</v>
      </c>
      <c r="B230" s="1" t="s">
        <v>2613</v>
      </c>
      <c r="C230" s="1"/>
      <c r="D230" s="1" t="s">
        <v>2613</v>
      </c>
      <c r="E230" s="1"/>
      <c r="F230" s="1" t="s">
        <v>2144</v>
      </c>
      <c r="G230" s="1" t="s">
        <v>5374</v>
      </c>
      <c r="H230" s="1" t="s">
        <v>5469</v>
      </c>
      <c r="I230" s="1" t="s">
        <v>6554</v>
      </c>
    </row>
    <row r="231" spans="1:9" ht="15.6" x14ac:dyDescent="0.3">
      <c r="A231" s="1" t="s">
        <v>2143</v>
      </c>
      <c r="B231" s="1" t="s">
        <v>2614</v>
      </c>
      <c r="C231" s="1"/>
      <c r="D231" s="1" t="s">
        <v>2614</v>
      </c>
      <c r="E231" s="1"/>
      <c r="F231" s="1" t="s">
        <v>2143</v>
      </c>
      <c r="G231" s="1" t="s">
        <v>5374</v>
      </c>
      <c r="H231" s="1" t="s">
        <v>4865</v>
      </c>
      <c r="I231" s="1" t="s">
        <v>6555</v>
      </c>
    </row>
    <row r="232" spans="1:9" ht="15.6" x14ac:dyDescent="0.3">
      <c r="A232" s="1" t="s">
        <v>2142</v>
      </c>
      <c r="B232" s="1" t="s">
        <v>2615</v>
      </c>
      <c r="C232" s="1"/>
      <c r="D232" s="1" t="s">
        <v>2615</v>
      </c>
      <c r="E232" s="1"/>
      <c r="F232" s="1" t="s">
        <v>2142</v>
      </c>
      <c r="G232" s="1" t="s">
        <v>4766</v>
      </c>
      <c r="H232" s="1" t="s">
        <v>4754</v>
      </c>
      <c r="I232" s="1" t="s">
        <v>6556</v>
      </c>
    </row>
    <row r="233" spans="1:9" ht="15.6" x14ac:dyDescent="0.3">
      <c r="A233" s="1" t="s">
        <v>2141</v>
      </c>
      <c r="B233" s="1" t="s">
        <v>2616</v>
      </c>
      <c r="C233" s="1"/>
      <c r="D233" s="1" t="s">
        <v>2616</v>
      </c>
      <c r="E233" s="1"/>
      <c r="F233" s="1" t="s">
        <v>2141</v>
      </c>
      <c r="G233" s="1" t="s">
        <v>4766</v>
      </c>
      <c r="H233" s="1" t="s">
        <v>5470</v>
      </c>
      <c r="I233" s="1" t="s">
        <v>6557</v>
      </c>
    </row>
    <row r="234" spans="1:9" ht="15.6" x14ac:dyDescent="0.3">
      <c r="A234" s="1" t="s">
        <v>2140</v>
      </c>
      <c r="B234" s="1" t="s">
        <v>2617</v>
      </c>
      <c r="C234" s="1"/>
      <c r="D234" s="1" t="s">
        <v>2617</v>
      </c>
      <c r="E234" s="1"/>
      <c r="F234" s="1" t="s">
        <v>2140</v>
      </c>
      <c r="G234" s="1" t="s">
        <v>4766</v>
      </c>
      <c r="H234" s="1" t="s">
        <v>4866</v>
      </c>
      <c r="I234" s="1" t="s">
        <v>6558</v>
      </c>
    </row>
    <row r="235" spans="1:9" ht="15.6" x14ac:dyDescent="0.3">
      <c r="A235" s="1" t="s">
        <v>2139</v>
      </c>
      <c r="B235" s="1" t="s">
        <v>2618</v>
      </c>
      <c r="C235" s="1"/>
      <c r="D235" s="1" t="s">
        <v>2618</v>
      </c>
      <c r="E235" s="1"/>
      <c r="F235" s="1" t="s">
        <v>2139</v>
      </c>
      <c r="G235" s="1" t="s">
        <v>4766</v>
      </c>
      <c r="H235" s="1" t="s">
        <v>5471</v>
      </c>
      <c r="I235" s="1" t="s">
        <v>6559</v>
      </c>
    </row>
    <row r="236" spans="1:9" ht="15.6" x14ac:dyDescent="0.3">
      <c r="A236" s="1" t="s">
        <v>2138</v>
      </c>
      <c r="B236" s="1" t="s">
        <v>2619</v>
      </c>
      <c r="C236" s="1"/>
      <c r="D236" s="1" t="s">
        <v>2619</v>
      </c>
      <c r="E236" s="1"/>
      <c r="F236" s="1" t="s">
        <v>2138</v>
      </c>
      <c r="G236" s="1" t="s">
        <v>4766</v>
      </c>
      <c r="H236" s="1" t="s">
        <v>4864</v>
      </c>
      <c r="I236" s="1" t="s">
        <v>6462</v>
      </c>
    </row>
    <row r="237" spans="1:9" ht="15.6" x14ac:dyDescent="0.3">
      <c r="A237" s="1" t="s">
        <v>2137</v>
      </c>
      <c r="B237" s="1" t="s">
        <v>2620</v>
      </c>
      <c r="C237" s="1"/>
      <c r="D237" s="1" t="s">
        <v>2620</v>
      </c>
      <c r="E237" s="1"/>
      <c r="F237" s="1" t="s">
        <v>2137</v>
      </c>
      <c r="G237" s="1" t="s">
        <v>5374</v>
      </c>
      <c r="H237" s="1" t="s">
        <v>4867</v>
      </c>
      <c r="I237" s="1" t="s">
        <v>6560</v>
      </c>
    </row>
    <row r="238" spans="1:9" ht="15.6" x14ac:dyDescent="0.3">
      <c r="A238" s="1" t="s">
        <v>2136</v>
      </c>
      <c r="B238" s="1" t="s">
        <v>2621</v>
      </c>
      <c r="C238" s="1"/>
      <c r="D238" s="1" t="s">
        <v>2621</v>
      </c>
      <c r="E238" s="1"/>
      <c r="F238" s="1" t="s">
        <v>2136</v>
      </c>
      <c r="G238" s="1" t="s">
        <v>4766</v>
      </c>
      <c r="H238" s="1" t="s">
        <v>4868</v>
      </c>
      <c r="I238" s="1" t="s">
        <v>6561</v>
      </c>
    </row>
    <row r="239" spans="1:9" ht="15.6" x14ac:dyDescent="0.3">
      <c r="A239" s="1" t="s">
        <v>2135</v>
      </c>
      <c r="B239" s="1" t="s">
        <v>2622</v>
      </c>
      <c r="C239" s="1"/>
      <c r="D239" s="1" t="s">
        <v>2622</v>
      </c>
      <c r="E239" s="1"/>
      <c r="F239" s="1" t="s">
        <v>2135</v>
      </c>
      <c r="G239" s="1" t="s">
        <v>4766</v>
      </c>
      <c r="H239" s="1" t="s">
        <v>4869</v>
      </c>
      <c r="I239" s="1" t="s">
        <v>6562</v>
      </c>
    </row>
    <row r="240" spans="1:9" ht="15.6" x14ac:dyDescent="0.3">
      <c r="A240" s="1" t="s">
        <v>2134</v>
      </c>
      <c r="B240" s="1" t="s">
        <v>2623</v>
      </c>
      <c r="C240" s="1"/>
      <c r="D240" s="1" t="s">
        <v>2623</v>
      </c>
      <c r="E240" s="1"/>
      <c r="F240" s="1" t="s">
        <v>2134</v>
      </c>
      <c r="G240" s="1" t="s">
        <v>5374</v>
      </c>
      <c r="H240" s="1" t="s">
        <v>5472</v>
      </c>
      <c r="I240" s="1" t="s">
        <v>6563</v>
      </c>
    </row>
    <row r="241" spans="1:9" ht="15.6" x14ac:dyDescent="0.3">
      <c r="A241" s="1" t="s">
        <v>2133</v>
      </c>
      <c r="B241" s="1" t="s">
        <v>2624</v>
      </c>
      <c r="C241" s="1"/>
      <c r="D241" s="1" t="s">
        <v>2624</v>
      </c>
      <c r="E241" s="1"/>
      <c r="F241" s="1" t="s">
        <v>2133</v>
      </c>
      <c r="G241" s="1" t="s">
        <v>5374</v>
      </c>
      <c r="H241" s="1" t="s">
        <v>5473</v>
      </c>
      <c r="I241" s="1" t="s">
        <v>6564</v>
      </c>
    </row>
    <row r="242" spans="1:9" ht="15.6" x14ac:dyDescent="0.3">
      <c r="A242" s="1" t="s">
        <v>2132</v>
      </c>
      <c r="B242" s="1" t="s">
        <v>2625</v>
      </c>
      <c r="C242" s="1"/>
      <c r="D242" s="1" t="s">
        <v>2625</v>
      </c>
      <c r="E242" s="1"/>
      <c r="F242" s="1" t="s">
        <v>2132</v>
      </c>
      <c r="G242" s="1" t="s">
        <v>4766</v>
      </c>
      <c r="H242" s="1" t="s">
        <v>5474</v>
      </c>
      <c r="I242" s="1" t="s">
        <v>6565</v>
      </c>
    </row>
    <row r="243" spans="1:9" ht="15.6" x14ac:dyDescent="0.3">
      <c r="A243" s="1" t="s">
        <v>2130</v>
      </c>
      <c r="B243" s="1" t="s">
        <v>2626</v>
      </c>
      <c r="C243" s="1"/>
      <c r="D243" s="1" t="s">
        <v>2626</v>
      </c>
      <c r="E243" s="1"/>
      <c r="F243" s="1" t="s">
        <v>2130</v>
      </c>
      <c r="G243" s="1" t="s">
        <v>4766</v>
      </c>
      <c r="H243" s="1" t="s">
        <v>4745</v>
      </c>
      <c r="I243" s="1" t="s">
        <v>4726</v>
      </c>
    </row>
    <row r="244" spans="1:9" ht="15.6" x14ac:dyDescent="0.3">
      <c r="A244" s="1" t="s">
        <v>2129</v>
      </c>
      <c r="B244" s="1" t="s">
        <v>2627</v>
      </c>
      <c r="C244" s="1"/>
      <c r="D244" s="1" t="s">
        <v>2627</v>
      </c>
      <c r="E244" s="1"/>
      <c r="F244" s="1" t="s">
        <v>2129</v>
      </c>
      <c r="G244" s="1" t="s">
        <v>4766</v>
      </c>
      <c r="H244" s="1" t="s">
        <v>4870</v>
      </c>
      <c r="I244" s="1" t="s">
        <v>6566</v>
      </c>
    </row>
    <row r="245" spans="1:9" ht="15.6" x14ac:dyDescent="0.3">
      <c r="A245" s="1" t="s">
        <v>2128</v>
      </c>
      <c r="B245" s="1" t="s">
        <v>2628</v>
      </c>
      <c r="C245" s="1"/>
      <c r="D245" s="1" t="s">
        <v>2628</v>
      </c>
      <c r="E245" s="1"/>
      <c r="F245" s="1" t="s">
        <v>2128</v>
      </c>
      <c r="G245" s="1" t="s">
        <v>4766</v>
      </c>
      <c r="H245" s="1" t="s">
        <v>5475</v>
      </c>
      <c r="I245" s="1" t="s">
        <v>6567</v>
      </c>
    </row>
    <row r="246" spans="1:9" ht="15.6" x14ac:dyDescent="0.3">
      <c r="A246" s="1" t="s">
        <v>2127</v>
      </c>
      <c r="B246" s="1" t="s">
        <v>2629</v>
      </c>
      <c r="C246" s="1"/>
      <c r="D246" s="1" t="s">
        <v>2629</v>
      </c>
      <c r="E246" s="1"/>
      <c r="F246" s="1" t="s">
        <v>2127</v>
      </c>
      <c r="G246" s="1" t="s">
        <v>4766</v>
      </c>
      <c r="H246" s="1" t="s">
        <v>5476</v>
      </c>
      <c r="I246" s="1" t="s">
        <v>6568</v>
      </c>
    </row>
    <row r="247" spans="1:9" ht="15.6" x14ac:dyDescent="0.3">
      <c r="A247" s="1" t="s">
        <v>2126</v>
      </c>
      <c r="B247" s="1" t="s">
        <v>2630</v>
      </c>
      <c r="C247" s="1"/>
      <c r="D247" s="1" t="s">
        <v>2630</v>
      </c>
      <c r="E247" s="1"/>
      <c r="F247" s="1" t="s">
        <v>2126</v>
      </c>
      <c r="G247" s="1" t="s">
        <v>4766</v>
      </c>
      <c r="H247" s="1" t="s">
        <v>5477</v>
      </c>
      <c r="I247" s="1" t="s">
        <v>6569</v>
      </c>
    </row>
    <row r="248" spans="1:9" ht="15.6" x14ac:dyDescent="0.3">
      <c r="A248" s="1" t="s">
        <v>2125</v>
      </c>
      <c r="B248" s="1" t="s">
        <v>2631</v>
      </c>
      <c r="C248" s="1"/>
      <c r="D248" s="1" t="s">
        <v>2631</v>
      </c>
      <c r="E248" s="1"/>
      <c r="F248" s="1" t="s">
        <v>2125</v>
      </c>
      <c r="G248" s="1" t="s">
        <v>5374</v>
      </c>
      <c r="H248" s="1" t="s">
        <v>4871</v>
      </c>
      <c r="I248" s="1" t="s">
        <v>6570</v>
      </c>
    </row>
    <row r="249" spans="1:9" ht="15.6" x14ac:dyDescent="0.3">
      <c r="A249" s="1" t="s">
        <v>2124</v>
      </c>
      <c r="B249" s="1" t="s">
        <v>2632</v>
      </c>
      <c r="C249" s="1"/>
      <c r="D249" s="1" t="s">
        <v>2632</v>
      </c>
      <c r="E249" s="1"/>
      <c r="F249" s="1" t="s">
        <v>2124</v>
      </c>
      <c r="G249" s="1" t="s">
        <v>5374</v>
      </c>
      <c r="H249" s="1" t="s">
        <v>5478</v>
      </c>
      <c r="I249" s="1" t="s">
        <v>6571</v>
      </c>
    </row>
    <row r="250" spans="1:9" ht="15.6" x14ac:dyDescent="0.3">
      <c r="A250" s="1" t="s">
        <v>2123</v>
      </c>
      <c r="B250" s="1" t="s">
        <v>2633</v>
      </c>
      <c r="C250" s="1"/>
      <c r="D250" s="1" t="s">
        <v>2633</v>
      </c>
      <c r="E250" s="1"/>
      <c r="F250" s="1" t="s">
        <v>2123</v>
      </c>
      <c r="G250" s="1" t="s">
        <v>5374</v>
      </c>
      <c r="H250" s="1" t="s">
        <v>4728</v>
      </c>
      <c r="I250" s="1" t="s">
        <v>6572</v>
      </c>
    </row>
    <row r="251" spans="1:9" ht="15.6" x14ac:dyDescent="0.3">
      <c r="A251" s="1" t="s">
        <v>2122</v>
      </c>
      <c r="B251" s="1" t="s">
        <v>2634</v>
      </c>
      <c r="C251" s="1"/>
      <c r="D251" s="1" t="s">
        <v>2634</v>
      </c>
      <c r="E251" s="1"/>
      <c r="F251" s="1" t="s">
        <v>2122</v>
      </c>
      <c r="G251" s="1" t="s">
        <v>5374</v>
      </c>
      <c r="H251" s="1" t="s">
        <v>5479</v>
      </c>
      <c r="I251" s="1" t="s">
        <v>6573</v>
      </c>
    </row>
    <row r="252" spans="1:9" ht="15.6" x14ac:dyDescent="0.3">
      <c r="A252" s="1" t="s">
        <v>2121</v>
      </c>
      <c r="B252" s="1" t="s">
        <v>2635</v>
      </c>
      <c r="C252" s="1"/>
      <c r="D252" s="1" t="s">
        <v>2635</v>
      </c>
      <c r="E252" s="1"/>
      <c r="F252" s="1" t="s">
        <v>2121</v>
      </c>
      <c r="G252" s="1" t="s">
        <v>5374</v>
      </c>
      <c r="H252" s="1" t="s">
        <v>4872</v>
      </c>
      <c r="I252" s="1" t="s">
        <v>6574</v>
      </c>
    </row>
    <row r="253" spans="1:9" ht="15.6" x14ac:dyDescent="0.3">
      <c r="A253" s="1" t="s">
        <v>2120</v>
      </c>
      <c r="B253" s="1" t="s">
        <v>2636</v>
      </c>
      <c r="C253" s="1"/>
      <c r="D253" s="1" t="s">
        <v>2636</v>
      </c>
      <c r="E253" s="1"/>
      <c r="F253" s="1" t="s">
        <v>2120</v>
      </c>
      <c r="G253" s="1" t="s">
        <v>5374</v>
      </c>
      <c r="H253" s="1" t="s">
        <v>4723</v>
      </c>
      <c r="I253" s="1" t="s">
        <v>6575</v>
      </c>
    </row>
    <row r="254" spans="1:9" ht="15.6" x14ac:dyDescent="0.3">
      <c r="A254" s="1" t="s">
        <v>2119</v>
      </c>
      <c r="B254" s="1" t="s">
        <v>2637</v>
      </c>
      <c r="C254" s="1"/>
      <c r="D254" s="1" t="s">
        <v>2637</v>
      </c>
      <c r="E254" s="1"/>
      <c r="F254" s="1" t="s">
        <v>2119</v>
      </c>
      <c r="G254" s="1" t="s">
        <v>5374</v>
      </c>
      <c r="H254" s="1" t="s">
        <v>4873</v>
      </c>
      <c r="I254" s="1" t="s">
        <v>6576</v>
      </c>
    </row>
    <row r="255" spans="1:9" ht="15.6" x14ac:dyDescent="0.3">
      <c r="A255" s="1" t="s">
        <v>2118</v>
      </c>
      <c r="B255" s="1" t="s">
        <v>2638</v>
      </c>
      <c r="C255" s="1"/>
      <c r="D255" s="1" t="s">
        <v>2638</v>
      </c>
      <c r="E255" s="1"/>
      <c r="F255" s="1" t="s">
        <v>2118</v>
      </c>
      <c r="G255" s="1" t="s">
        <v>4766</v>
      </c>
      <c r="H255" s="1" t="s">
        <v>4785</v>
      </c>
      <c r="I255" s="1" t="s">
        <v>6577</v>
      </c>
    </row>
    <row r="256" spans="1:9" ht="15.6" x14ac:dyDescent="0.3">
      <c r="A256" s="1" t="s">
        <v>2117</v>
      </c>
      <c r="B256" s="1" t="s">
        <v>2639</v>
      </c>
      <c r="C256" s="1"/>
      <c r="D256" s="1" t="s">
        <v>2639</v>
      </c>
      <c r="E256" s="1"/>
      <c r="F256" s="1" t="s">
        <v>2117</v>
      </c>
      <c r="G256" s="1" t="s">
        <v>4766</v>
      </c>
      <c r="H256" s="1" t="s">
        <v>5480</v>
      </c>
      <c r="I256" s="1" t="s">
        <v>6578</v>
      </c>
    </row>
    <row r="257" spans="1:9" ht="15.6" x14ac:dyDescent="0.3">
      <c r="A257" s="1" t="s">
        <v>2116</v>
      </c>
      <c r="B257" s="1" t="s">
        <v>2640</v>
      </c>
      <c r="C257" s="1"/>
      <c r="D257" s="1" t="s">
        <v>2640</v>
      </c>
      <c r="E257" s="1"/>
      <c r="F257" s="1" t="s">
        <v>2116</v>
      </c>
      <c r="G257" s="1" t="s">
        <v>4766</v>
      </c>
      <c r="H257" s="1" t="s">
        <v>4874</v>
      </c>
      <c r="I257" s="1" t="s">
        <v>6579</v>
      </c>
    </row>
    <row r="258" spans="1:9" ht="15.6" x14ac:dyDescent="0.3">
      <c r="A258" s="1" t="s">
        <v>2115</v>
      </c>
      <c r="B258" s="1" t="s">
        <v>2641</v>
      </c>
      <c r="C258" s="1"/>
      <c r="D258" s="1" t="s">
        <v>2641</v>
      </c>
      <c r="E258" s="1"/>
      <c r="F258" s="1" t="s">
        <v>2115</v>
      </c>
      <c r="G258" s="1" t="s">
        <v>4766</v>
      </c>
      <c r="H258" s="1" t="s">
        <v>4875</v>
      </c>
      <c r="I258" s="1" t="s">
        <v>6580</v>
      </c>
    </row>
    <row r="259" spans="1:9" ht="15.6" x14ac:dyDescent="0.3">
      <c r="A259" s="1" t="s">
        <v>2114</v>
      </c>
      <c r="B259" s="1" t="s">
        <v>2642</v>
      </c>
      <c r="C259" s="1"/>
      <c r="D259" s="1" t="s">
        <v>2642</v>
      </c>
      <c r="E259" s="1"/>
      <c r="F259" s="1" t="s">
        <v>2114</v>
      </c>
      <c r="G259" s="1" t="s">
        <v>4766</v>
      </c>
      <c r="H259" s="1" t="s">
        <v>5481</v>
      </c>
      <c r="I259" s="1" t="s">
        <v>6581</v>
      </c>
    </row>
    <row r="260" spans="1:9" ht="15.6" x14ac:dyDescent="0.3">
      <c r="A260" s="1" t="s">
        <v>2113</v>
      </c>
      <c r="B260" s="1" t="s">
        <v>2643</v>
      </c>
      <c r="C260" s="1"/>
      <c r="D260" s="1" t="s">
        <v>2643</v>
      </c>
      <c r="E260" s="1"/>
      <c r="F260" s="1" t="s">
        <v>2113</v>
      </c>
      <c r="G260" s="1" t="s">
        <v>4766</v>
      </c>
      <c r="H260" s="1" t="s">
        <v>4876</v>
      </c>
      <c r="I260" s="1" t="s">
        <v>6582</v>
      </c>
    </row>
    <row r="261" spans="1:9" ht="15.6" x14ac:dyDescent="0.3">
      <c r="A261" s="1" t="s">
        <v>2112</v>
      </c>
      <c r="B261" s="1" t="s">
        <v>2644</v>
      </c>
      <c r="C261" s="1"/>
      <c r="D261" s="1" t="s">
        <v>2644</v>
      </c>
      <c r="E261" s="1"/>
      <c r="F261" s="1" t="s">
        <v>2112</v>
      </c>
      <c r="G261" s="1" t="s">
        <v>5374</v>
      </c>
      <c r="H261" s="1" t="s">
        <v>5482</v>
      </c>
      <c r="I261" s="1" t="s">
        <v>6583</v>
      </c>
    </row>
    <row r="262" spans="1:9" ht="15.6" x14ac:dyDescent="0.3">
      <c r="A262" s="1" t="s">
        <v>2111</v>
      </c>
      <c r="B262" s="1" t="s">
        <v>2645</v>
      </c>
      <c r="C262" s="1"/>
      <c r="D262" s="1" t="s">
        <v>2645</v>
      </c>
      <c r="E262" s="1"/>
      <c r="F262" s="1" t="s">
        <v>2111</v>
      </c>
      <c r="G262" s="1" t="s">
        <v>4766</v>
      </c>
      <c r="H262" s="1" t="s">
        <v>5483</v>
      </c>
      <c r="I262" s="1" t="s">
        <v>6584</v>
      </c>
    </row>
    <row r="263" spans="1:9" ht="15.6" x14ac:dyDescent="0.3">
      <c r="A263" s="1" t="s">
        <v>2110</v>
      </c>
      <c r="B263" s="1" t="s">
        <v>2646</v>
      </c>
      <c r="C263" s="1"/>
      <c r="D263" s="1" t="s">
        <v>2646</v>
      </c>
      <c r="E263" s="1"/>
      <c r="F263" s="1" t="s">
        <v>2110</v>
      </c>
      <c r="G263" s="1" t="s">
        <v>5374</v>
      </c>
      <c r="H263" s="1" t="s">
        <v>5484</v>
      </c>
      <c r="I263" s="1" t="s">
        <v>6585</v>
      </c>
    </row>
    <row r="264" spans="1:9" ht="15.6" x14ac:dyDescent="0.3">
      <c r="A264" s="1" t="s">
        <v>2109</v>
      </c>
      <c r="B264" s="1" t="s">
        <v>2647</v>
      </c>
      <c r="C264" s="1"/>
      <c r="D264" s="1" t="s">
        <v>2647</v>
      </c>
      <c r="E264" s="1"/>
      <c r="F264" s="1" t="s">
        <v>2109</v>
      </c>
      <c r="G264" s="1" t="s">
        <v>4766</v>
      </c>
      <c r="H264" s="1" t="s">
        <v>5485</v>
      </c>
      <c r="I264" s="1" t="s">
        <v>4727</v>
      </c>
    </row>
    <row r="265" spans="1:9" ht="15.6" x14ac:dyDescent="0.3">
      <c r="A265" s="1" t="s">
        <v>2108</v>
      </c>
      <c r="B265" s="1" t="s">
        <v>2648</v>
      </c>
      <c r="C265" s="1"/>
      <c r="D265" s="1" t="s">
        <v>2648</v>
      </c>
      <c r="E265" s="1"/>
      <c r="F265" s="1" t="s">
        <v>2108</v>
      </c>
      <c r="G265" s="1" t="s">
        <v>5374</v>
      </c>
      <c r="H265" s="1" t="s">
        <v>5486</v>
      </c>
      <c r="I265" s="1" t="s">
        <v>6586</v>
      </c>
    </row>
    <row r="266" spans="1:9" ht="15.6" x14ac:dyDescent="0.3">
      <c r="A266" s="1" t="s">
        <v>2107</v>
      </c>
      <c r="B266" s="1" t="s">
        <v>2649</v>
      </c>
      <c r="C266" s="1"/>
      <c r="D266" s="1" t="s">
        <v>2649</v>
      </c>
      <c r="E266" s="1"/>
      <c r="F266" s="1" t="s">
        <v>2107</v>
      </c>
      <c r="G266" s="1" t="s">
        <v>5374</v>
      </c>
      <c r="H266" s="1" t="s">
        <v>5487</v>
      </c>
      <c r="I266" s="1" t="s">
        <v>6587</v>
      </c>
    </row>
    <row r="267" spans="1:9" ht="15.6" x14ac:dyDescent="0.3">
      <c r="A267" s="1" t="s">
        <v>2106</v>
      </c>
      <c r="B267" s="1" t="s">
        <v>2650</v>
      </c>
      <c r="C267" s="1"/>
      <c r="D267" s="1" t="s">
        <v>2650</v>
      </c>
      <c r="E267" s="1"/>
      <c r="F267" s="1" t="s">
        <v>2106</v>
      </c>
      <c r="G267" s="1" t="s">
        <v>4766</v>
      </c>
      <c r="H267" s="1" t="s">
        <v>4862</v>
      </c>
      <c r="I267" s="1" t="s">
        <v>6588</v>
      </c>
    </row>
    <row r="268" spans="1:9" ht="15.6" x14ac:dyDescent="0.3">
      <c r="A268" s="1" t="s">
        <v>2105</v>
      </c>
      <c r="B268" s="1" t="s">
        <v>2651</v>
      </c>
      <c r="C268" s="1"/>
      <c r="D268" s="1" t="s">
        <v>2651</v>
      </c>
      <c r="E268" s="1"/>
      <c r="F268" s="1" t="s">
        <v>2105</v>
      </c>
      <c r="G268" s="1" t="s">
        <v>5374</v>
      </c>
      <c r="H268" s="1" t="s">
        <v>5488</v>
      </c>
      <c r="I268" s="1" t="s">
        <v>6589</v>
      </c>
    </row>
    <row r="269" spans="1:9" ht="15.6" x14ac:dyDescent="0.3">
      <c r="A269" s="1" t="s">
        <v>2104</v>
      </c>
      <c r="B269" s="1" t="s">
        <v>2652</v>
      </c>
      <c r="C269" s="1"/>
      <c r="D269" s="1" t="s">
        <v>2652</v>
      </c>
      <c r="E269" s="1"/>
      <c r="F269" s="1" t="s">
        <v>2104</v>
      </c>
      <c r="G269" s="1" t="s">
        <v>5374</v>
      </c>
      <c r="H269" s="1" t="s">
        <v>4877</v>
      </c>
      <c r="I269" s="1" t="s">
        <v>6517</v>
      </c>
    </row>
    <row r="270" spans="1:9" ht="15.6" x14ac:dyDescent="0.3">
      <c r="A270" s="1" t="s">
        <v>2103</v>
      </c>
      <c r="B270" s="1" t="s">
        <v>2653</v>
      </c>
      <c r="C270" s="1"/>
      <c r="D270" s="1" t="s">
        <v>2653</v>
      </c>
      <c r="E270" s="1"/>
      <c r="F270" s="1" t="s">
        <v>2103</v>
      </c>
      <c r="G270" s="1" t="s">
        <v>4766</v>
      </c>
      <c r="H270" s="1" t="s">
        <v>4778</v>
      </c>
      <c r="I270" s="1" t="s">
        <v>6590</v>
      </c>
    </row>
    <row r="271" spans="1:9" ht="15.6" x14ac:dyDescent="0.3">
      <c r="A271" s="1" t="s">
        <v>2102</v>
      </c>
      <c r="B271" s="1" t="s">
        <v>2654</v>
      </c>
      <c r="C271" s="1"/>
      <c r="D271" s="1" t="s">
        <v>2654</v>
      </c>
      <c r="E271" s="1"/>
      <c r="F271" s="1" t="s">
        <v>2102</v>
      </c>
      <c r="G271" s="1" t="s">
        <v>4766</v>
      </c>
      <c r="H271" s="1" t="s">
        <v>4878</v>
      </c>
      <c r="I271" s="1" t="s">
        <v>6591</v>
      </c>
    </row>
    <row r="272" spans="1:9" ht="15.6" x14ac:dyDescent="0.3">
      <c r="A272" s="1" t="s">
        <v>2101</v>
      </c>
      <c r="B272" s="1" t="s">
        <v>2655</v>
      </c>
      <c r="C272" s="1"/>
      <c r="D272" s="1" t="s">
        <v>2655</v>
      </c>
      <c r="E272" s="1"/>
      <c r="F272" s="1" t="s">
        <v>2101</v>
      </c>
      <c r="G272" s="1" t="s">
        <v>4766</v>
      </c>
      <c r="H272" s="1" t="s">
        <v>5489</v>
      </c>
      <c r="I272" s="1" t="s">
        <v>6592</v>
      </c>
    </row>
    <row r="273" spans="1:9" ht="15.6" x14ac:dyDescent="0.3">
      <c r="A273" s="1" t="s">
        <v>2100</v>
      </c>
      <c r="B273" s="1" t="s">
        <v>2656</v>
      </c>
      <c r="C273" s="1"/>
      <c r="D273" s="1" t="s">
        <v>2656</v>
      </c>
      <c r="E273" s="1"/>
      <c r="F273" s="1" t="s">
        <v>2100</v>
      </c>
      <c r="G273" s="1" t="s">
        <v>4766</v>
      </c>
      <c r="H273" s="1" t="s">
        <v>4770</v>
      </c>
      <c r="I273" s="1" t="s">
        <v>6593</v>
      </c>
    </row>
    <row r="274" spans="1:9" ht="15.6" x14ac:dyDescent="0.3">
      <c r="A274" s="1" t="s">
        <v>2099</v>
      </c>
      <c r="B274" s="1" t="s">
        <v>2657</v>
      </c>
      <c r="C274" s="1"/>
      <c r="D274" s="1" t="s">
        <v>2657</v>
      </c>
      <c r="E274" s="1"/>
      <c r="F274" s="1" t="s">
        <v>2099</v>
      </c>
      <c r="G274" s="1" t="s">
        <v>4766</v>
      </c>
      <c r="H274" s="1" t="s">
        <v>5490</v>
      </c>
      <c r="I274" s="1" t="s">
        <v>6594</v>
      </c>
    </row>
    <row r="275" spans="1:9" ht="15.6" x14ac:dyDescent="0.3">
      <c r="A275" s="1" t="s">
        <v>2098</v>
      </c>
      <c r="B275" s="1" t="s">
        <v>2658</v>
      </c>
      <c r="C275" s="1"/>
      <c r="D275" s="1" t="s">
        <v>2658</v>
      </c>
      <c r="E275" s="1"/>
      <c r="F275" s="1" t="s">
        <v>2098</v>
      </c>
      <c r="G275" s="1" t="s">
        <v>4766</v>
      </c>
      <c r="H275" s="1" t="s">
        <v>4879</v>
      </c>
      <c r="I275" s="1" t="s">
        <v>6595</v>
      </c>
    </row>
    <row r="276" spans="1:9" ht="15.6" x14ac:dyDescent="0.3">
      <c r="A276" s="1" t="s">
        <v>2097</v>
      </c>
      <c r="B276" s="1" t="s">
        <v>2659</v>
      </c>
      <c r="C276" s="1"/>
      <c r="D276" s="1" t="s">
        <v>2659</v>
      </c>
      <c r="E276" s="1"/>
      <c r="F276" s="1" t="s">
        <v>2097</v>
      </c>
      <c r="G276" s="1" t="s">
        <v>4766</v>
      </c>
      <c r="H276" s="1" t="s">
        <v>5491</v>
      </c>
      <c r="I276" s="1" t="s">
        <v>6596</v>
      </c>
    </row>
    <row r="277" spans="1:9" ht="15.6" x14ac:dyDescent="0.3">
      <c r="A277" s="1" t="s">
        <v>2096</v>
      </c>
      <c r="B277" s="1" t="s">
        <v>2660</v>
      </c>
      <c r="C277" s="1"/>
      <c r="D277" s="1" t="s">
        <v>2660</v>
      </c>
      <c r="E277" s="1"/>
      <c r="F277" s="1" t="s">
        <v>2096</v>
      </c>
      <c r="G277" s="1" t="s">
        <v>4766</v>
      </c>
      <c r="H277" s="1" t="s">
        <v>4856</v>
      </c>
      <c r="I277" s="1" t="s">
        <v>6597</v>
      </c>
    </row>
    <row r="278" spans="1:9" ht="15.6" x14ac:dyDescent="0.3">
      <c r="A278" s="1" t="s">
        <v>2095</v>
      </c>
      <c r="B278" s="1" t="s">
        <v>2661</v>
      </c>
      <c r="C278" s="1"/>
      <c r="D278" s="1" t="s">
        <v>2661</v>
      </c>
      <c r="E278" s="1"/>
      <c r="F278" s="1" t="s">
        <v>2095</v>
      </c>
      <c r="G278" s="1" t="s">
        <v>4766</v>
      </c>
      <c r="H278" s="1" t="s">
        <v>4880</v>
      </c>
      <c r="I278" s="1" t="s">
        <v>6598</v>
      </c>
    </row>
    <row r="279" spans="1:9" ht="15.6" x14ac:dyDescent="0.3">
      <c r="A279" s="1" t="s">
        <v>2094</v>
      </c>
      <c r="B279" s="1" t="s">
        <v>2662</v>
      </c>
      <c r="C279" s="1"/>
      <c r="D279" s="1" t="s">
        <v>2662</v>
      </c>
      <c r="E279" s="1"/>
      <c r="F279" s="1" t="s">
        <v>2094</v>
      </c>
      <c r="G279" s="1" t="s">
        <v>4766</v>
      </c>
      <c r="H279" s="1" t="s">
        <v>5492</v>
      </c>
      <c r="I279" s="1" t="s">
        <v>6599</v>
      </c>
    </row>
    <row r="280" spans="1:9" ht="15.6" x14ac:dyDescent="0.3">
      <c r="A280" s="1" t="s">
        <v>2093</v>
      </c>
      <c r="B280" s="1" t="s">
        <v>2663</v>
      </c>
      <c r="C280" s="1"/>
      <c r="D280" s="1" t="s">
        <v>2663</v>
      </c>
      <c r="E280" s="1"/>
      <c r="F280" s="1" t="s">
        <v>2093</v>
      </c>
      <c r="G280" s="1" t="s">
        <v>5374</v>
      </c>
      <c r="H280" s="1" t="s">
        <v>4881</v>
      </c>
      <c r="I280" s="1" t="s">
        <v>6508</v>
      </c>
    </row>
    <row r="281" spans="1:9" ht="15.6" x14ac:dyDescent="0.3">
      <c r="A281" s="1" t="s">
        <v>2092</v>
      </c>
      <c r="B281" s="1" t="s">
        <v>2664</v>
      </c>
      <c r="C281" s="1"/>
      <c r="D281" s="1" t="s">
        <v>2664</v>
      </c>
      <c r="E281" s="1"/>
      <c r="F281" s="1" t="s">
        <v>2092</v>
      </c>
      <c r="G281" s="1" t="s">
        <v>4766</v>
      </c>
      <c r="H281" s="1" t="s">
        <v>5493</v>
      </c>
      <c r="I281" s="1" t="s">
        <v>6600</v>
      </c>
    </row>
    <row r="282" spans="1:9" ht="15.6" x14ac:dyDescent="0.3">
      <c r="A282" s="1" t="s">
        <v>2091</v>
      </c>
      <c r="B282" s="1" t="s">
        <v>2665</v>
      </c>
      <c r="C282" s="1"/>
      <c r="D282" s="1" t="s">
        <v>2665</v>
      </c>
      <c r="E282" s="1"/>
      <c r="F282" s="1" t="s">
        <v>2091</v>
      </c>
      <c r="G282" s="1" t="s">
        <v>5374</v>
      </c>
      <c r="H282" s="1" t="s">
        <v>5494</v>
      </c>
      <c r="I282" s="1" t="s">
        <v>6601</v>
      </c>
    </row>
    <row r="283" spans="1:9" ht="15.6" x14ac:dyDescent="0.3">
      <c r="A283" s="1" t="s">
        <v>2090</v>
      </c>
      <c r="B283" s="1" t="s">
        <v>2666</v>
      </c>
      <c r="C283" s="1"/>
      <c r="D283" s="1" t="s">
        <v>2666</v>
      </c>
      <c r="E283" s="1"/>
      <c r="F283" s="1" t="s">
        <v>2090</v>
      </c>
      <c r="G283" s="1" t="s">
        <v>4766</v>
      </c>
      <c r="H283" s="1" t="s">
        <v>5495</v>
      </c>
      <c r="I283" s="1" t="s">
        <v>6422</v>
      </c>
    </row>
    <row r="284" spans="1:9" ht="15.6" x14ac:dyDescent="0.3">
      <c r="A284" s="1" t="s">
        <v>2089</v>
      </c>
      <c r="B284" s="1" t="s">
        <v>2667</v>
      </c>
      <c r="C284" s="1"/>
      <c r="D284" s="1" t="s">
        <v>2667</v>
      </c>
      <c r="E284" s="1"/>
      <c r="F284" s="1" t="s">
        <v>2089</v>
      </c>
      <c r="G284" s="1" t="s">
        <v>4766</v>
      </c>
      <c r="H284" s="1" t="s">
        <v>5496</v>
      </c>
      <c r="I284" s="1" t="s">
        <v>6602</v>
      </c>
    </row>
    <row r="285" spans="1:9" ht="15.6" x14ac:dyDescent="0.3">
      <c r="A285" s="1" t="s">
        <v>2088</v>
      </c>
      <c r="B285" s="1" t="s">
        <v>2668</v>
      </c>
      <c r="C285" s="1"/>
      <c r="D285" s="1" t="s">
        <v>2668</v>
      </c>
      <c r="E285" s="1"/>
      <c r="F285" s="1" t="s">
        <v>2088</v>
      </c>
      <c r="G285" s="1" t="s">
        <v>4766</v>
      </c>
      <c r="H285" s="1" t="s">
        <v>5497</v>
      </c>
      <c r="I285" s="1" t="s">
        <v>6603</v>
      </c>
    </row>
    <row r="286" spans="1:9" ht="15.6" x14ac:dyDescent="0.3">
      <c r="A286" s="1" t="s">
        <v>2087</v>
      </c>
      <c r="B286" s="1" t="s">
        <v>2669</v>
      </c>
      <c r="C286" s="1"/>
      <c r="D286" s="1" t="s">
        <v>2669</v>
      </c>
      <c r="E286" s="1"/>
      <c r="F286" s="1" t="s">
        <v>2087</v>
      </c>
      <c r="G286" s="1" t="s">
        <v>4766</v>
      </c>
      <c r="H286" s="1" t="s">
        <v>4882</v>
      </c>
      <c r="I286" s="1" t="s">
        <v>6604</v>
      </c>
    </row>
    <row r="287" spans="1:9" ht="15.6" x14ac:dyDescent="0.3">
      <c r="A287" s="1" t="s">
        <v>2086</v>
      </c>
      <c r="B287" s="1" t="s">
        <v>2670</v>
      </c>
      <c r="C287" s="1"/>
      <c r="D287" s="1" t="s">
        <v>2670</v>
      </c>
      <c r="E287" s="1"/>
      <c r="F287" s="1" t="s">
        <v>2086</v>
      </c>
      <c r="G287" s="1" t="s">
        <v>5374</v>
      </c>
      <c r="H287" s="1" t="s">
        <v>4771</v>
      </c>
      <c r="I287" s="1" t="s">
        <v>6605</v>
      </c>
    </row>
    <row r="288" spans="1:9" ht="15.6" x14ac:dyDescent="0.3">
      <c r="A288" s="1" t="s">
        <v>2085</v>
      </c>
      <c r="B288" s="1" t="s">
        <v>2671</v>
      </c>
      <c r="C288" s="1"/>
      <c r="D288" s="1" t="s">
        <v>2671</v>
      </c>
      <c r="E288" s="1"/>
      <c r="F288" s="1" t="s">
        <v>2085</v>
      </c>
      <c r="G288" s="1" t="s">
        <v>5374</v>
      </c>
      <c r="H288" s="1" t="s">
        <v>5498</v>
      </c>
      <c r="I288" s="1" t="s">
        <v>6606</v>
      </c>
    </row>
    <row r="289" spans="1:9" ht="15.6" x14ac:dyDescent="0.3">
      <c r="A289" s="1" t="s">
        <v>2084</v>
      </c>
      <c r="B289" s="1" t="s">
        <v>2672</v>
      </c>
      <c r="C289" s="1"/>
      <c r="D289" s="1" t="s">
        <v>2672</v>
      </c>
      <c r="E289" s="1"/>
      <c r="F289" s="1" t="s">
        <v>2084</v>
      </c>
      <c r="G289" s="1" t="s">
        <v>4766</v>
      </c>
      <c r="H289" s="1" t="s">
        <v>4856</v>
      </c>
      <c r="I289" s="1" t="s">
        <v>6607</v>
      </c>
    </row>
    <row r="290" spans="1:9" ht="15.6" x14ac:dyDescent="0.3">
      <c r="A290" s="1" t="s">
        <v>2083</v>
      </c>
      <c r="B290" s="1" t="s">
        <v>2673</v>
      </c>
      <c r="C290" s="1"/>
      <c r="D290" s="1" t="s">
        <v>2673</v>
      </c>
      <c r="E290" s="1"/>
      <c r="F290" s="1" t="s">
        <v>2083</v>
      </c>
      <c r="G290" s="1" t="s">
        <v>4766</v>
      </c>
      <c r="H290" s="1" t="s">
        <v>4724</v>
      </c>
      <c r="I290" s="1" t="s">
        <v>6608</v>
      </c>
    </row>
    <row r="291" spans="1:9" ht="15.6" x14ac:dyDescent="0.3">
      <c r="A291" s="1" t="s">
        <v>2082</v>
      </c>
      <c r="B291" s="1" t="s">
        <v>2674</v>
      </c>
      <c r="C291" s="1"/>
      <c r="D291" s="1" t="s">
        <v>2674</v>
      </c>
      <c r="E291" s="1"/>
      <c r="F291" s="1" t="s">
        <v>2082</v>
      </c>
      <c r="G291" s="1" t="s">
        <v>4766</v>
      </c>
      <c r="H291" s="1" t="s">
        <v>4863</v>
      </c>
      <c r="I291" s="1" t="s">
        <v>6609</v>
      </c>
    </row>
    <row r="292" spans="1:9" ht="15.6" x14ac:dyDescent="0.3">
      <c r="A292" s="1" t="s">
        <v>2081</v>
      </c>
      <c r="B292" s="1" t="s">
        <v>2675</v>
      </c>
      <c r="C292" s="1"/>
      <c r="D292" s="1" t="s">
        <v>2675</v>
      </c>
      <c r="E292" s="1"/>
      <c r="F292" s="1" t="s">
        <v>2081</v>
      </c>
      <c r="G292" s="1" t="s">
        <v>4766</v>
      </c>
      <c r="H292" s="1" t="s">
        <v>5499</v>
      </c>
      <c r="I292" s="1" t="s">
        <v>6610</v>
      </c>
    </row>
    <row r="293" spans="1:9" ht="15.6" x14ac:dyDescent="0.3">
      <c r="A293" s="1" t="s">
        <v>2080</v>
      </c>
      <c r="B293" s="1" t="s">
        <v>2676</v>
      </c>
      <c r="C293" s="1"/>
      <c r="D293" s="1" t="s">
        <v>2676</v>
      </c>
      <c r="E293" s="1"/>
      <c r="F293" s="1" t="s">
        <v>2080</v>
      </c>
      <c r="G293" s="1" t="s">
        <v>4766</v>
      </c>
      <c r="H293" s="1" t="s">
        <v>5500</v>
      </c>
      <c r="I293" s="1" t="s">
        <v>6611</v>
      </c>
    </row>
    <row r="294" spans="1:9" ht="15.6" x14ac:dyDescent="0.3">
      <c r="A294" s="1" t="s">
        <v>2079</v>
      </c>
      <c r="B294" s="1" t="s">
        <v>2677</v>
      </c>
      <c r="C294" s="1"/>
      <c r="D294" s="1" t="s">
        <v>2677</v>
      </c>
      <c r="E294" s="1"/>
      <c r="F294" s="1" t="s">
        <v>2079</v>
      </c>
      <c r="G294" s="1" t="s">
        <v>4766</v>
      </c>
      <c r="H294" s="1" t="s">
        <v>4883</v>
      </c>
      <c r="I294" s="1" t="s">
        <v>6612</v>
      </c>
    </row>
    <row r="295" spans="1:9" ht="15.6" x14ac:dyDescent="0.3">
      <c r="A295" s="1" t="s">
        <v>2078</v>
      </c>
      <c r="B295" s="1" t="s">
        <v>2678</v>
      </c>
      <c r="C295" s="1"/>
      <c r="D295" s="1" t="s">
        <v>2678</v>
      </c>
      <c r="E295" s="1"/>
      <c r="F295" s="1" t="s">
        <v>2078</v>
      </c>
      <c r="G295" s="1" t="s">
        <v>5374</v>
      </c>
      <c r="H295" s="1" t="s">
        <v>5501</v>
      </c>
      <c r="I295" s="1" t="s">
        <v>6613</v>
      </c>
    </row>
    <row r="296" spans="1:9" ht="15.6" x14ac:dyDescent="0.3">
      <c r="A296" s="1" t="s">
        <v>2077</v>
      </c>
      <c r="B296" s="1" t="s">
        <v>2679</v>
      </c>
      <c r="C296" s="1"/>
      <c r="D296" s="1" t="s">
        <v>2679</v>
      </c>
      <c r="E296" s="1"/>
      <c r="F296" s="1" t="s">
        <v>2077</v>
      </c>
      <c r="G296" s="1" t="s">
        <v>4766</v>
      </c>
      <c r="H296" s="1" t="s">
        <v>5502</v>
      </c>
      <c r="I296" s="1" t="s">
        <v>6614</v>
      </c>
    </row>
    <row r="297" spans="1:9" ht="15.6" x14ac:dyDescent="0.3">
      <c r="A297" s="1" t="s">
        <v>2076</v>
      </c>
      <c r="B297" s="1" t="s">
        <v>2680</v>
      </c>
      <c r="C297" s="1"/>
      <c r="D297" s="1" t="s">
        <v>2680</v>
      </c>
      <c r="E297" s="1"/>
      <c r="F297" s="1" t="s">
        <v>2076</v>
      </c>
      <c r="G297" s="1" t="s">
        <v>4766</v>
      </c>
      <c r="H297" s="1" t="s">
        <v>4884</v>
      </c>
      <c r="I297" s="1" t="s">
        <v>6615</v>
      </c>
    </row>
    <row r="298" spans="1:9" ht="15.6" x14ac:dyDescent="0.3">
      <c r="A298" s="1" t="s">
        <v>2075</v>
      </c>
      <c r="B298" s="1" t="s">
        <v>2681</v>
      </c>
      <c r="C298" s="1"/>
      <c r="D298" s="1" t="s">
        <v>2681</v>
      </c>
      <c r="E298" s="1"/>
      <c r="F298" s="1" t="s">
        <v>2075</v>
      </c>
      <c r="G298" s="1" t="s">
        <v>4766</v>
      </c>
      <c r="H298" s="1" t="s">
        <v>4885</v>
      </c>
      <c r="I298" s="1" t="s">
        <v>6616</v>
      </c>
    </row>
    <row r="299" spans="1:9" ht="15.6" x14ac:dyDescent="0.3">
      <c r="A299" s="1" t="s">
        <v>2074</v>
      </c>
      <c r="B299" s="1" t="s">
        <v>2682</v>
      </c>
      <c r="C299" s="1"/>
      <c r="D299" s="1" t="s">
        <v>2682</v>
      </c>
      <c r="E299" s="1"/>
      <c r="F299" s="1" t="s">
        <v>2074</v>
      </c>
      <c r="G299" s="1" t="s">
        <v>5374</v>
      </c>
      <c r="H299" s="1" t="s">
        <v>5503</v>
      </c>
      <c r="I299" s="1" t="s">
        <v>6617</v>
      </c>
    </row>
    <row r="300" spans="1:9" ht="15.6" x14ac:dyDescent="0.3">
      <c r="A300" s="1" t="s">
        <v>2073</v>
      </c>
      <c r="B300" s="1" t="s">
        <v>2683</v>
      </c>
      <c r="C300" s="1"/>
      <c r="D300" s="1" t="s">
        <v>2683</v>
      </c>
      <c r="E300" s="1"/>
      <c r="F300" s="1" t="s">
        <v>2073</v>
      </c>
      <c r="G300" s="1" t="s">
        <v>4766</v>
      </c>
      <c r="H300" s="1" t="s">
        <v>5504</v>
      </c>
      <c r="I300" s="1" t="s">
        <v>6618</v>
      </c>
    </row>
    <row r="301" spans="1:9" ht="15.6" x14ac:dyDescent="0.3">
      <c r="A301" s="1" t="s">
        <v>2072</v>
      </c>
      <c r="B301" s="1" t="s">
        <v>2684</v>
      </c>
      <c r="C301" s="1"/>
      <c r="D301" s="1" t="s">
        <v>2684</v>
      </c>
      <c r="E301" s="1"/>
      <c r="F301" s="1" t="s">
        <v>2072</v>
      </c>
      <c r="G301" s="1" t="s">
        <v>5374</v>
      </c>
      <c r="H301" s="1" t="s">
        <v>4886</v>
      </c>
      <c r="I301" s="1" t="s">
        <v>6619</v>
      </c>
    </row>
    <row r="302" spans="1:9" ht="15.6" x14ac:dyDescent="0.3">
      <c r="A302" s="1" t="s">
        <v>2071</v>
      </c>
      <c r="B302" s="1" t="s">
        <v>2685</v>
      </c>
      <c r="C302" s="1"/>
      <c r="D302" s="1" t="s">
        <v>2685</v>
      </c>
      <c r="E302" s="1"/>
      <c r="F302" s="1" t="s">
        <v>2071</v>
      </c>
      <c r="G302" s="1" t="s">
        <v>4766</v>
      </c>
      <c r="H302" s="1" t="s">
        <v>4764</v>
      </c>
      <c r="I302" s="1" t="s">
        <v>6566</v>
      </c>
    </row>
    <row r="303" spans="1:9" ht="15.6" x14ac:dyDescent="0.3">
      <c r="A303" s="1" t="s">
        <v>2070</v>
      </c>
      <c r="B303" s="1" t="s">
        <v>2686</v>
      </c>
      <c r="C303" s="1"/>
      <c r="D303" s="1" t="s">
        <v>2686</v>
      </c>
      <c r="E303" s="1"/>
      <c r="F303" s="1" t="s">
        <v>2070</v>
      </c>
      <c r="G303" s="1" t="s">
        <v>5374</v>
      </c>
      <c r="H303" s="1" t="s">
        <v>4799</v>
      </c>
      <c r="I303" s="1" t="s">
        <v>4728</v>
      </c>
    </row>
    <row r="304" spans="1:9" ht="15.6" x14ac:dyDescent="0.3">
      <c r="A304" s="1" t="s">
        <v>2069</v>
      </c>
      <c r="B304" s="1" t="s">
        <v>2687</v>
      </c>
      <c r="C304" s="1"/>
      <c r="D304" s="1" t="s">
        <v>2687</v>
      </c>
      <c r="E304" s="1"/>
      <c r="F304" s="1" t="s">
        <v>2069</v>
      </c>
      <c r="G304" s="1" t="s">
        <v>4766</v>
      </c>
      <c r="H304" s="1" t="s">
        <v>5505</v>
      </c>
      <c r="I304" s="1" t="s">
        <v>6620</v>
      </c>
    </row>
    <row r="305" spans="1:9" ht="15.6" x14ac:dyDescent="0.3">
      <c r="A305" s="1" t="s">
        <v>2068</v>
      </c>
      <c r="B305" s="1" t="s">
        <v>2688</v>
      </c>
      <c r="C305" s="1"/>
      <c r="D305" s="1" t="s">
        <v>2688</v>
      </c>
      <c r="E305" s="1"/>
      <c r="F305" s="1" t="s">
        <v>2068</v>
      </c>
      <c r="G305" s="1" t="s">
        <v>5374</v>
      </c>
      <c r="H305" s="1" t="s">
        <v>4887</v>
      </c>
      <c r="I305" s="1" t="s">
        <v>6621</v>
      </c>
    </row>
    <row r="306" spans="1:9" ht="15.6" x14ac:dyDescent="0.3">
      <c r="A306" s="1" t="s">
        <v>2067</v>
      </c>
      <c r="B306" s="1" t="s">
        <v>2689</v>
      </c>
      <c r="C306" s="1"/>
      <c r="D306" s="1" t="s">
        <v>2689</v>
      </c>
      <c r="E306" s="1"/>
      <c r="F306" s="1" t="s">
        <v>2067</v>
      </c>
      <c r="G306" s="1" t="s">
        <v>5374</v>
      </c>
      <c r="H306" s="1" t="s">
        <v>4888</v>
      </c>
      <c r="I306" s="1" t="s">
        <v>6622</v>
      </c>
    </row>
    <row r="307" spans="1:9" ht="15.6" x14ac:dyDescent="0.3">
      <c r="A307" s="1" t="s">
        <v>2066</v>
      </c>
      <c r="B307" s="1" t="s">
        <v>2690</v>
      </c>
      <c r="C307" s="1"/>
      <c r="D307" s="1" t="s">
        <v>2690</v>
      </c>
      <c r="E307" s="1"/>
      <c r="F307" s="1" t="s">
        <v>2066</v>
      </c>
      <c r="G307" s="1" t="s">
        <v>5374</v>
      </c>
      <c r="H307" s="1" t="s">
        <v>5506</v>
      </c>
      <c r="I307" s="1" t="s">
        <v>6564</v>
      </c>
    </row>
    <row r="308" spans="1:9" ht="15.6" x14ac:dyDescent="0.3">
      <c r="A308" s="1" t="s">
        <v>2065</v>
      </c>
      <c r="B308" s="1" t="s">
        <v>2691</v>
      </c>
      <c r="C308" s="1"/>
      <c r="D308" s="1" t="s">
        <v>2691</v>
      </c>
      <c r="E308" s="1"/>
      <c r="F308" s="1" t="s">
        <v>2065</v>
      </c>
      <c r="G308" s="1" t="s">
        <v>5374</v>
      </c>
      <c r="H308" s="1" t="s">
        <v>4791</v>
      </c>
      <c r="I308" s="1" t="s">
        <v>6623</v>
      </c>
    </row>
    <row r="309" spans="1:9" ht="15.6" x14ac:dyDescent="0.3">
      <c r="A309" s="1" t="s">
        <v>2064</v>
      </c>
      <c r="B309" s="1" t="s">
        <v>2692</v>
      </c>
      <c r="C309" s="1"/>
      <c r="D309" s="1" t="s">
        <v>2692</v>
      </c>
      <c r="E309" s="1"/>
      <c r="F309" s="1" t="s">
        <v>2064</v>
      </c>
      <c r="G309" s="1" t="s">
        <v>4766</v>
      </c>
      <c r="H309" s="1" t="s">
        <v>5507</v>
      </c>
      <c r="I309" s="1" t="s">
        <v>6624</v>
      </c>
    </row>
    <row r="310" spans="1:9" ht="15.6" x14ac:dyDescent="0.3">
      <c r="A310" s="1" t="s">
        <v>2063</v>
      </c>
      <c r="B310" s="1" t="s">
        <v>2693</v>
      </c>
      <c r="C310" s="1"/>
      <c r="D310" s="1" t="s">
        <v>2693</v>
      </c>
      <c r="E310" s="1"/>
      <c r="F310" s="1" t="s">
        <v>2063</v>
      </c>
      <c r="G310" s="1" t="s">
        <v>5374</v>
      </c>
      <c r="H310" s="1" t="s">
        <v>4889</v>
      </c>
      <c r="I310" s="1" t="s">
        <v>6625</v>
      </c>
    </row>
    <row r="311" spans="1:9" ht="15.6" x14ac:dyDescent="0.3">
      <c r="A311" s="1" t="s">
        <v>2062</v>
      </c>
      <c r="B311" s="1" t="s">
        <v>2694</v>
      </c>
      <c r="C311" s="1"/>
      <c r="D311" s="1" t="s">
        <v>2694</v>
      </c>
      <c r="E311" s="1"/>
      <c r="F311" s="1" t="s">
        <v>2062</v>
      </c>
      <c r="G311" s="1" t="s">
        <v>5374</v>
      </c>
      <c r="H311" s="1" t="s">
        <v>4890</v>
      </c>
      <c r="I311" s="1" t="s">
        <v>6626</v>
      </c>
    </row>
    <row r="312" spans="1:9" ht="15.6" x14ac:dyDescent="0.3">
      <c r="A312" s="1" t="s">
        <v>2061</v>
      </c>
      <c r="B312" s="1" t="s">
        <v>2695</v>
      </c>
      <c r="C312" s="1"/>
      <c r="D312" s="1" t="s">
        <v>2695</v>
      </c>
      <c r="E312" s="1"/>
      <c r="F312" s="1" t="s">
        <v>2061</v>
      </c>
      <c r="G312" s="1" t="s">
        <v>4766</v>
      </c>
      <c r="H312" s="1" t="s">
        <v>5508</v>
      </c>
      <c r="I312" s="1" t="s">
        <v>6400</v>
      </c>
    </row>
    <row r="313" spans="1:9" ht="15.6" x14ac:dyDescent="0.3">
      <c r="A313" s="1" t="s">
        <v>2060</v>
      </c>
      <c r="B313" s="1" t="s">
        <v>2696</v>
      </c>
      <c r="C313" s="1"/>
      <c r="D313" s="1" t="s">
        <v>2696</v>
      </c>
      <c r="E313" s="1"/>
      <c r="F313" s="1" t="s">
        <v>2060</v>
      </c>
      <c r="G313" s="1" t="s">
        <v>4766</v>
      </c>
      <c r="H313" s="1" t="s">
        <v>5509</v>
      </c>
      <c r="I313" s="1" t="s">
        <v>6627</v>
      </c>
    </row>
    <row r="314" spans="1:9" ht="15.6" x14ac:dyDescent="0.3">
      <c r="A314" s="1" t="s">
        <v>2059</v>
      </c>
      <c r="B314" s="1" t="s">
        <v>2697</v>
      </c>
      <c r="C314" s="1"/>
      <c r="D314" s="1" t="s">
        <v>2697</v>
      </c>
      <c r="E314" s="1"/>
      <c r="F314" s="1" t="s">
        <v>2059</v>
      </c>
      <c r="G314" s="1" t="s">
        <v>4766</v>
      </c>
      <c r="H314" s="1" t="s">
        <v>5510</v>
      </c>
      <c r="I314" s="1" t="s">
        <v>6628</v>
      </c>
    </row>
    <row r="315" spans="1:9" ht="15.6" x14ac:dyDescent="0.3">
      <c r="A315" s="1" t="s">
        <v>2058</v>
      </c>
      <c r="B315" s="1" t="s">
        <v>2698</v>
      </c>
      <c r="C315" s="1"/>
      <c r="D315" s="1" t="s">
        <v>2698</v>
      </c>
      <c r="E315" s="1"/>
      <c r="F315" s="1" t="s">
        <v>2058</v>
      </c>
      <c r="G315" s="1" t="s">
        <v>5374</v>
      </c>
      <c r="H315" s="1" t="s">
        <v>8330</v>
      </c>
      <c r="I315" s="1" t="s">
        <v>6629</v>
      </c>
    </row>
    <row r="316" spans="1:9" ht="15.6" x14ac:dyDescent="0.3">
      <c r="A316" s="1" t="s">
        <v>2057</v>
      </c>
      <c r="B316" s="1" t="s">
        <v>2699</v>
      </c>
      <c r="C316" s="1"/>
      <c r="D316" s="1" t="s">
        <v>2699</v>
      </c>
      <c r="E316" s="1"/>
      <c r="F316" s="1" t="s">
        <v>2057</v>
      </c>
      <c r="G316" s="1" t="s">
        <v>5374</v>
      </c>
      <c r="H316" s="1" t="s">
        <v>5511</v>
      </c>
      <c r="I316" s="1" t="s">
        <v>6630</v>
      </c>
    </row>
    <row r="317" spans="1:9" ht="15.6" x14ac:dyDescent="0.3">
      <c r="A317" s="1" t="s">
        <v>2056</v>
      </c>
      <c r="B317" s="1" t="s">
        <v>2700</v>
      </c>
      <c r="C317" s="1"/>
      <c r="D317" s="1" t="s">
        <v>2700</v>
      </c>
      <c r="E317" s="1"/>
      <c r="F317" s="1" t="s">
        <v>2056</v>
      </c>
      <c r="G317" s="1" t="s">
        <v>4766</v>
      </c>
      <c r="H317" s="1" t="s">
        <v>4843</v>
      </c>
      <c r="I317" s="1" t="s">
        <v>6631</v>
      </c>
    </row>
    <row r="318" spans="1:9" ht="15.6" x14ac:dyDescent="0.3">
      <c r="A318" s="1" t="s">
        <v>2055</v>
      </c>
      <c r="B318" s="1" t="s">
        <v>2701</v>
      </c>
      <c r="C318" s="1"/>
      <c r="D318" s="1" t="s">
        <v>2701</v>
      </c>
      <c r="E318" s="1"/>
      <c r="F318" s="1" t="s">
        <v>2055</v>
      </c>
      <c r="G318" s="1" t="s">
        <v>4766</v>
      </c>
      <c r="H318" s="1" t="s">
        <v>4775</v>
      </c>
      <c r="I318" s="1" t="s">
        <v>6632</v>
      </c>
    </row>
    <row r="319" spans="1:9" ht="15.6" x14ac:dyDescent="0.3">
      <c r="A319" s="1" t="s">
        <v>2054</v>
      </c>
      <c r="B319" s="1" t="s">
        <v>2702</v>
      </c>
      <c r="C319" s="1"/>
      <c r="D319" s="1" t="s">
        <v>2702</v>
      </c>
      <c r="E319" s="1"/>
      <c r="F319" s="1" t="s">
        <v>2054</v>
      </c>
      <c r="G319" s="1" t="s">
        <v>4766</v>
      </c>
      <c r="H319" s="1" t="s">
        <v>4891</v>
      </c>
      <c r="I319" s="1" t="s">
        <v>6633</v>
      </c>
    </row>
    <row r="320" spans="1:9" ht="15.6" x14ac:dyDescent="0.3">
      <c r="A320" s="1" t="s">
        <v>2053</v>
      </c>
      <c r="B320" s="1" t="s">
        <v>2703</v>
      </c>
      <c r="C320" s="1"/>
      <c r="D320" s="1" t="s">
        <v>2703</v>
      </c>
      <c r="E320" s="1"/>
      <c r="F320" s="1" t="s">
        <v>2053</v>
      </c>
      <c r="G320" s="1" t="s">
        <v>4766</v>
      </c>
      <c r="H320" s="1" t="s">
        <v>5512</v>
      </c>
      <c r="I320" s="1" t="s">
        <v>6634</v>
      </c>
    </row>
    <row r="321" spans="1:9" ht="15.6" x14ac:dyDescent="0.3">
      <c r="A321" s="1" t="s">
        <v>2052</v>
      </c>
      <c r="B321" s="1" t="s">
        <v>2704</v>
      </c>
      <c r="C321" s="1"/>
      <c r="D321" s="1" t="s">
        <v>2704</v>
      </c>
      <c r="E321" s="1"/>
      <c r="F321" s="1" t="s">
        <v>2052</v>
      </c>
      <c r="G321" s="1" t="s">
        <v>5374</v>
      </c>
      <c r="H321" s="1" t="s">
        <v>5513</v>
      </c>
      <c r="I321" s="1" t="s">
        <v>6635</v>
      </c>
    </row>
    <row r="322" spans="1:9" ht="15.6" x14ac:dyDescent="0.3">
      <c r="A322" s="1" t="s">
        <v>2051</v>
      </c>
      <c r="B322" s="1" t="s">
        <v>2705</v>
      </c>
      <c r="C322" s="1"/>
      <c r="D322" s="1" t="s">
        <v>2705</v>
      </c>
      <c r="E322" s="1"/>
      <c r="F322" s="1" t="s">
        <v>2051</v>
      </c>
      <c r="G322" s="1" t="s">
        <v>5374</v>
      </c>
      <c r="H322" s="1" t="s">
        <v>4892</v>
      </c>
      <c r="I322" s="1" t="s">
        <v>6636</v>
      </c>
    </row>
    <row r="323" spans="1:9" ht="15.6" x14ac:dyDescent="0.3">
      <c r="A323" s="1" t="s">
        <v>2050</v>
      </c>
      <c r="B323" s="1" t="s">
        <v>2706</v>
      </c>
      <c r="C323" s="1"/>
      <c r="D323" s="1" t="s">
        <v>2706</v>
      </c>
      <c r="E323" s="1"/>
      <c r="F323" s="1" t="s">
        <v>2050</v>
      </c>
      <c r="G323" s="1" t="s">
        <v>4766</v>
      </c>
      <c r="H323" s="1" t="s">
        <v>5514</v>
      </c>
      <c r="I323" s="1" t="s">
        <v>6637</v>
      </c>
    </row>
    <row r="324" spans="1:9" ht="15.6" x14ac:dyDescent="0.3">
      <c r="A324" s="1" t="s">
        <v>2049</v>
      </c>
      <c r="B324" s="1" t="s">
        <v>2707</v>
      </c>
      <c r="C324" s="1"/>
      <c r="D324" s="1" t="s">
        <v>2707</v>
      </c>
      <c r="E324" s="1"/>
      <c r="F324" s="1" t="s">
        <v>2049</v>
      </c>
      <c r="G324" s="1" t="s">
        <v>4766</v>
      </c>
      <c r="H324" s="1" t="s">
        <v>5515</v>
      </c>
      <c r="I324" s="1" t="s">
        <v>6602</v>
      </c>
    </row>
    <row r="325" spans="1:9" ht="15.6" x14ac:dyDescent="0.3">
      <c r="A325" s="1" t="s">
        <v>2048</v>
      </c>
      <c r="B325" s="1" t="s">
        <v>2708</v>
      </c>
      <c r="C325" s="1"/>
      <c r="D325" s="1" t="s">
        <v>2708</v>
      </c>
      <c r="E325" s="1"/>
      <c r="F325" s="1" t="s">
        <v>2048</v>
      </c>
      <c r="G325" s="1" t="s">
        <v>4766</v>
      </c>
      <c r="H325" s="1" t="s">
        <v>4831</v>
      </c>
      <c r="I325" s="1" t="s">
        <v>6638</v>
      </c>
    </row>
    <row r="326" spans="1:9" ht="15.6" x14ac:dyDescent="0.3">
      <c r="A326" s="1" t="s">
        <v>2047</v>
      </c>
      <c r="B326" s="1" t="s">
        <v>2709</v>
      </c>
      <c r="C326" s="1"/>
      <c r="D326" s="1" t="s">
        <v>2709</v>
      </c>
      <c r="E326" s="1"/>
      <c r="F326" s="1" t="s">
        <v>2047</v>
      </c>
      <c r="G326" s="1" t="s">
        <v>5374</v>
      </c>
      <c r="H326" s="1" t="s">
        <v>5377</v>
      </c>
      <c r="I326" s="1" t="s">
        <v>6639</v>
      </c>
    </row>
    <row r="327" spans="1:9" ht="15.6" x14ac:dyDescent="0.3">
      <c r="A327" s="1" t="s">
        <v>2046</v>
      </c>
      <c r="B327" s="1" t="s">
        <v>2710</v>
      </c>
      <c r="C327" s="1"/>
      <c r="D327" s="1" t="s">
        <v>2710</v>
      </c>
      <c r="E327" s="1"/>
      <c r="F327" s="1" t="s">
        <v>2046</v>
      </c>
      <c r="G327" s="1" t="s">
        <v>4766</v>
      </c>
      <c r="H327" s="1" t="s">
        <v>5516</v>
      </c>
      <c r="I327" s="1" t="s">
        <v>6640</v>
      </c>
    </row>
    <row r="328" spans="1:9" ht="15.6" x14ac:dyDescent="0.3">
      <c r="A328" s="1" t="s">
        <v>2045</v>
      </c>
      <c r="B328" s="1" t="s">
        <v>2711</v>
      </c>
      <c r="C328" s="1"/>
      <c r="D328" s="1" t="s">
        <v>2711</v>
      </c>
      <c r="E328" s="1"/>
      <c r="F328" s="1" t="s">
        <v>2045</v>
      </c>
      <c r="G328" s="1" t="s">
        <v>4766</v>
      </c>
      <c r="H328" s="1" t="s">
        <v>4754</v>
      </c>
      <c r="I328" s="1" t="s">
        <v>6641</v>
      </c>
    </row>
    <row r="329" spans="1:9" ht="15.6" x14ac:dyDescent="0.3">
      <c r="A329" s="1" t="s">
        <v>2044</v>
      </c>
      <c r="B329" s="1" t="s">
        <v>2712</v>
      </c>
      <c r="C329" s="1"/>
      <c r="D329" s="1" t="s">
        <v>2712</v>
      </c>
      <c r="E329" s="1"/>
      <c r="F329" s="1" t="s">
        <v>2044</v>
      </c>
      <c r="G329" s="1" t="s">
        <v>4766</v>
      </c>
      <c r="H329" s="1" t="s">
        <v>4757</v>
      </c>
      <c r="I329" s="1" t="s">
        <v>6642</v>
      </c>
    </row>
    <row r="330" spans="1:9" ht="15.6" x14ac:dyDescent="0.3">
      <c r="A330" s="1" t="s">
        <v>2043</v>
      </c>
      <c r="B330" s="1" t="s">
        <v>2713</v>
      </c>
      <c r="C330" s="1"/>
      <c r="D330" s="1" t="s">
        <v>2713</v>
      </c>
      <c r="E330" s="1"/>
      <c r="F330" s="1" t="s">
        <v>2043</v>
      </c>
      <c r="G330" s="1" t="s">
        <v>4766</v>
      </c>
      <c r="H330" s="1" t="s">
        <v>4863</v>
      </c>
      <c r="I330" s="1" t="s">
        <v>6643</v>
      </c>
    </row>
    <row r="331" spans="1:9" ht="15.6" x14ac:dyDescent="0.3">
      <c r="A331" s="1" t="s">
        <v>2042</v>
      </c>
      <c r="B331" s="1" t="s">
        <v>2714</v>
      </c>
      <c r="C331" s="1"/>
      <c r="D331" s="1" t="s">
        <v>2714</v>
      </c>
      <c r="E331" s="1"/>
      <c r="F331" s="1" t="s">
        <v>2042</v>
      </c>
      <c r="G331" s="1" t="s">
        <v>4766</v>
      </c>
      <c r="H331" s="1" t="s">
        <v>4893</v>
      </c>
      <c r="I331" s="1" t="s">
        <v>6644</v>
      </c>
    </row>
    <row r="332" spans="1:9" ht="15.6" x14ac:dyDescent="0.3">
      <c r="A332" s="1" t="s">
        <v>2041</v>
      </c>
      <c r="B332" s="1" t="s">
        <v>2715</v>
      </c>
      <c r="C332" s="1"/>
      <c r="D332" s="1" t="s">
        <v>2715</v>
      </c>
      <c r="E332" s="1"/>
      <c r="F332" s="1" t="s">
        <v>2041</v>
      </c>
      <c r="G332" s="1" t="s">
        <v>4766</v>
      </c>
      <c r="H332" s="1" t="s">
        <v>5517</v>
      </c>
      <c r="I332" s="1" t="s">
        <v>6645</v>
      </c>
    </row>
    <row r="333" spans="1:9" ht="15.6" x14ac:dyDescent="0.3">
      <c r="A333" s="1" t="s">
        <v>2040</v>
      </c>
      <c r="B333" s="1" t="s">
        <v>2716</v>
      </c>
      <c r="C333" s="1"/>
      <c r="D333" s="1" t="s">
        <v>2716</v>
      </c>
      <c r="E333" s="1"/>
      <c r="F333" s="1" t="s">
        <v>2040</v>
      </c>
      <c r="G333" s="1" t="s">
        <v>4766</v>
      </c>
      <c r="H333" s="1" t="s">
        <v>5512</v>
      </c>
      <c r="I333" s="1" t="s">
        <v>6646</v>
      </c>
    </row>
    <row r="334" spans="1:9" ht="15.6" x14ac:dyDescent="0.3">
      <c r="A334" s="1" t="s">
        <v>2039</v>
      </c>
      <c r="B334" s="1" t="s">
        <v>2717</v>
      </c>
      <c r="C334" s="1"/>
      <c r="D334" s="1" t="s">
        <v>2717</v>
      </c>
      <c r="E334" s="1"/>
      <c r="F334" s="1" t="s">
        <v>2039</v>
      </c>
      <c r="G334" s="1" t="s">
        <v>5374</v>
      </c>
      <c r="H334" s="1" t="s">
        <v>5518</v>
      </c>
      <c r="I334" s="1" t="s">
        <v>6647</v>
      </c>
    </row>
    <row r="335" spans="1:9" ht="15.6" x14ac:dyDescent="0.3">
      <c r="A335" s="1" t="s">
        <v>2038</v>
      </c>
      <c r="B335" s="1" t="s">
        <v>2718</v>
      </c>
      <c r="C335" s="1"/>
      <c r="D335" s="1" t="s">
        <v>2718</v>
      </c>
      <c r="E335" s="1"/>
      <c r="F335" s="1" t="s">
        <v>2038</v>
      </c>
      <c r="G335" s="1" t="s">
        <v>4766</v>
      </c>
      <c r="H335" s="1" t="s">
        <v>5519</v>
      </c>
      <c r="I335" s="1" t="s">
        <v>6648</v>
      </c>
    </row>
    <row r="336" spans="1:9" ht="15.6" x14ac:dyDescent="0.3">
      <c r="A336" s="1" t="s">
        <v>2037</v>
      </c>
      <c r="B336" s="1" t="s">
        <v>2719</v>
      </c>
      <c r="C336" s="1"/>
      <c r="D336" s="1" t="s">
        <v>2719</v>
      </c>
      <c r="E336" s="1"/>
      <c r="F336" s="1" t="s">
        <v>2037</v>
      </c>
      <c r="G336" s="1" t="s">
        <v>5374</v>
      </c>
      <c r="H336" s="1" t="s">
        <v>4894</v>
      </c>
      <c r="I336" s="1" t="s">
        <v>4729</v>
      </c>
    </row>
    <row r="337" spans="1:9" ht="15.6" x14ac:dyDescent="0.3">
      <c r="A337" s="1" t="s">
        <v>2036</v>
      </c>
      <c r="B337" s="1" t="s">
        <v>2720</v>
      </c>
      <c r="C337" s="1"/>
      <c r="D337" s="1" t="s">
        <v>2720</v>
      </c>
      <c r="E337" s="1"/>
      <c r="F337" s="1" t="s">
        <v>2036</v>
      </c>
      <c r="G337" s="1" t="s">
        <v>4766</v>
      </c>
      <c r="H337" s="1" t="s">
        <v>5520</v>
      </c>
      <c r="I337" s="1" t="s">
        <v>6649</v>
      </c>
    </row>
    <row r="338" spans="1:9" ht="15.6" x14ac:dyDescent="0.3">
      <c r="A338" s="1" t="s">
        <v>2035</v>
      </c>
      <c r="B338" s="1" t="s">
        <v>2721</v>
      </c>
      <c r="C338" s="1"/>
      <c r="D338" s="1" t="s">
        <v>2721</v>
      </c>
      <c r="E338" s="1"/>
      <c r="F338" s="1" t="s">
        <v>2035</v>
      </c>
      <c r="G338" s="1" t="s">
        <v>5374</v>
      </c>
      <c r="H338" s="1" t="s">
        <v>4895</v>
      </c>
      <c r="I338" s="1" t="s">
        <v>6650</v>
      </c>
    </row>
    <row r="339" spans="1:9" ht="15.6" x14ac:dyDescent="0.3">
      <c r="A339" s="1" t="s">
        <v>2034</v>
      </c>
      <c r="B339" s="1" t="s">
        <v>2722</v>
      </c>
      <c r="C339" s="1"/>
      <c r="D339" s="1" t="s">
        <v>2722</v>
      </c>
      <c r="E339" s="1"/>
      <c r="F339" s="1" t="s">
        <v>2034</v>
      </c>
      <c r="G339" s="1" t="s">
        <v>5374</v>
      </c>
      <c r="H339" s="1" t="s">
        <v>5521</v>
      </c>
      <c r="I339" s="1" t="s">
        <v>4730</v>
      </c>
    </row>
    <row r="340" spans="1:9" ht="15.6" x14ac:dyDescent="0.3">
      <c r="A340" s="1" t="s">
        <v>2033</v>
      </c>
      <c r="B340" s="1" t="s">
        <v>2723</v>
      </c>
      <c r="C340" s="1"/>
      <c r="D340" s="1" t="s">
        <v>2723</v>
      </c>
      <c r="E340" s="1"/>
      <c r="F340" s="1" t="s">
        <v>2033</v>
      </c>
      <c r="G340" s="1" t="s">
        <v>4766</v>
      </c>
      <c r="H340" s="1" t="s">
        <v>4838</v>
      </c>
      <c r="I340" s="1" t="s">
        <v>6651</v>
      </c>
    </row>
    <row r="341" spans="1:9" ht="15.6" x14ac:dyDescent="0.3">
      <c r="A341" s="1" t="s">
        <v>2032</v>
      </c>
      <c r="B341" s="1" t="s">
        <v>2724</v>
      </c>
      <c r="C341" s="1"/>
      <c r="D341" s="1" t="s">
        <v>2724</v>
      </c>
      <c r="E341" s="1"/>
      <c r="F341" s="1" t="s">
        <v>2032</v>
      </c>
      <c r="G341" s="1" t="s">
        <v>5374</v>
      </c>
      <c r="H341" s="1" t="s">
        <v>5522</v>
      </c>
      <c r="I341" s="1" t="s">
        <v>6652</v>
      </c>
    </row>
    <row r="342" spans="1:9" ht="15.6" x14ac:dyDescent="0.3">
      <c r="A342" s="1" t="s">
        <v>2031</v>
      </c>
      <c r="B342" s="1" t="s">
        <v>2725</v>
      </c>
      <c r="C342" s="1"/>
      <c r="D342" s="1" t="s">
        <v>2725</v>
      </c>
      <c r="E342" s="1"/>
      <c r="F342" s="1" t="s">
        <v>2031</v>
      </c>
      <c r="G342" s="1" t="s">
        <v>5374</v>
      </c>
      <c r="H342" s="1" t="s">
        <v>5523</v>
      </c>
      <c r="I342" s="1" t="s">
        <v>6653</v>
      </c>
    </row>
    <row r="343" spans="1:9" ht="15.6" x14ac:dyDescent="0.3">
      <c r="A343" s="1" t="s">
        <v>2030</v>
      </c>
      <c r="B343" s="1" t="s">
        <v>2726</v>
      </c>
      <c r="C343" s="1"/>
      <c r="D343" s="1" t="s">
        <v>2726</v>
      </c>
      <c r="E343" s="1"/>
      <c r="F343" s="1" t="s">
        <v>2030</v>
      </c>
      <c r="G343" s="1" t="s">
        <v>5374</v>
      </c>
      <c r="H343" s="1" t="s">
        <v>4896</v>
      </c>
      <c r="I343" s="1" t="s">
        <v>6654</v>
      </c>
    </row>
    <row r="344" spans="1:9" ht="15.6" x14ac:dyDescent="0.3">
      <c r="A344" s="1" t="s">
        <v>2029</v>
      </c>
      <c r="B344" s="1" t="s">
        <v>2727</v>
      </c>
      <c r="C344" s="1"/>
      <c r="D344" s="1" t="s">
        <v>2727</v>
      </c>
      <c r="E344" s="1"/>
      <c r="F344" s="1" t="s">
        <v>2029</v>
      </c>
      <c r="G344" s="1" t="s">
        <v>5374</v>
      </c>
      <c r="H344" s="1" t="s">
        <v>4805</v>
      </c>
      <c r="I344" s="1" t="s">
        <v>6655</v>
      </c>
    </row>
    <row r="345" spans="1:9" ht="15.6" x14ac:dyDescent="0.3">
      <c r="A345" s="1" t="s">
        <v>2028</v>
      </c>
      <c r="B345" s="1" t="s">
        <v>2728</v>
      </c>
      <c r="C345" s="1"/>
      <c r="D345" s="1" t="s">
        <v>2728</v>
      </c>
      <c r="E345" s="1"/>
      <c r="F345" s="1" t="s">
        <v>2028</v>
      </c>
      <c r="G345" s="1" t="s">
        <v>4766</v>
      </c>
      <c r="H345" s="1" t="s">
        <v>4747</v>
      </c>
      <c r="I345" s="1" t="s">
        <v>6656</v>
      </c>
    </row>
    <row r="346" spans="1:9" ht="15.6" x14ac:dyDescent="0.3">
      <c r="A346" s="1" t="s">
        <v>2027</v>
      </c>
      <c r="B346" s="1" t="s">
        <v>2729</v>
      </c>
      <c r="C346" s="1"/>
      <c r="D346" s="1" t="s">
        <v>2729</v>
      </c>
      <c r="E346" s="1"/>
      <c r="F346" s="1" t="s">
        <v>2027</v>
      </c>
      <c r="G346" s="1" t="s">
        <v>5374</v>
      </c>
      <c r="H346" s="1" t="s">
        <v>4897</v>
      </c>
      <c r="I346" s="1" t="s">
        <v>6657</v>
      </c>
    </row>
    <row r="347" spans="1:9" ht="15.6" x14ac:dyDescent="0.3">
      <c r="A347" s="1" t="s">
        <v>2026</v>
      </c>
      <c r="B347" s="1" t="s">
        <v>2730</v>
      </c>
      <c r="C347" s="1"/>
      <c r="D347" s="1" t="s">
        <v>2730</v>
      </c>
      <c r="E347" s="1"/>
      <c r="F347" s="1" t="s">
        <v>2026</v>
      </c>
      <c r="G347" s="1" t="s">
        <v>4766</v>
      </c>
      <c r="H347" s="1" t="s">
        <v>4785</v>
      </c>
      <c r="I347" s="1" t="s">
        <v>6658</v>
      </c>
    </row>
    <row r="348" spans="1:9" ht="15.6" x14ac:dyDescent="0.3">
      <c r="A348" s="1" t="s">
        <v>2025</v>
      </c>
      <c r="B348" s="1" t="s">
        <v>2731</v>
      </c>
      <c r="C348" s="1"/>
      <c r="D348" s="1" t="s">
        <v>2731</v>
      </c>
      <c r="E348" s="1"/>
      <c r="F348" s="1" t="s">
        <v>2025</v>
      </c>
      <c r="G348" s="1" t="s">
        <v>5374</v>
      </c>
      <c r="H348" s="1" t="s">
        <v>4898</v>
      </c>
      <c r="I348" s="1" t="s">
        <v>6659</v>
      </c>
    </row>
    <row r="349" spans="1:9" ht="15.6" x14ac:dyDescent="0.3">
      <c r="A349" s="1" t="s">
        <v>2024</v>
      </c>
      <c r="B349" s="1" t="s">
        <v>2732</v>
      </c>
      <c r="C349" s="1"/>
      <c r="D349" s="1" t="s">
        <v>2732</v>
      </c>
      <c r="E349" s="1"/>
      <c r="F349" s="1" t="s">
        <v>2024</v>
      </c>
      <c r="G349" s="1" t="s">
        <v>5374</v>
      </c>
      <c r="H349" s="1" t="s">
        <v>4899</v>
      </c>
      <c r="I349" s="1" t="s">
        <v>6660</v>
      </c>
    </row>
    <row r="350" spans="1:9" ht="15.6" x14ac:dyDescent="0.3">
      <c r="A350" s="1" t="s">
        <v>2023</v>
      </c>
      <c r="B350" s="1" t="s">
        <v>2733</v>
      </c>
      <c r="C350" s="1"/>
      <c r="D350" s="1" t="s">
        <v>2733</v>
      </c>
      <c r="E350" s="1"/>
      <c r="F350" s="1" t="s">
        <v>2023</v>
      </c>
      <c r="G350" s="1" t="s">
        <v>4766</v>
      </c>
      <c r="H350" s="1" t="s">
        <v>5524</v>
      </c>
      <c r="I350" s="1" t="s">
        <v>6661</v>
      </c>
    </row>
    <row r="351" spans="1:9" ht="15.6" x14ac:dyDescent="0.3">
      <c r="A351" s="1" t="s">
        <v>2022</v>
      </c>
      <c r="B351" s="1" t="s">
        <v>2734</v>
      </c>
      <c r="C351" s="1"/>
      <c r="D351" s="1" t="s">
        <v>2734</v>
      </c>
      <c r="E351" s="1"/>
      <c r="F351" s="1" t="s">
        <v>2022</v>
      </c>
      <c r="G351" s="1" t="s">
        <v>5374</v>
      </c>
      <c r="H351" s="1" t="s">
        <v>5525</v>
      </c>
      <c r="I351" s="1" t="s">
        <v>6662</v>
      </c>
    </row>
    <row r="352" spans="1:9" ht="15.6" x14ac:dyDescent="0.3">
      <c r="A352" s="1" t="s">
        <v>2021</v>
      </c>
      <c r="B352" s="1" t="s">
        <v>2735</v>
      </c>
      <c r="C352" s="1"/>
      <c r="D352" s="1" t="s">
        <v>2735</v>
      </c>
      <c r="E352" s="1"/>
      <c r="F352" s="1" t="s">
        <v>2021</v>
      </c>
      <c r="G352" s="1" t="s">
        <v>4766</v>
      </c>
      <c r="H352" s="1" t="s">
        <v>5526</v>
      </c>
      <c r="I352" s="1" t="s">
        <v>6663</v>
      </c>
    </row>
    <row r="353" spans="1:9" ht="15.6" x14ac:dyDescent="0.3">
      <c r="A353" s="1" t="s">
        <v>2020</v>
      </c>
      <c r="B353" s="1" t="s">
        <v>2736</v>
      </c>
      <c r="C353" s="1"/>
      <c r="D353" s="1" t="s">
        <v>2736</v>
      </c>
      <c r="E353" s="1"/>
      <c r="F353" s="1" t="s">
        <v>2020</v>
      </c>
      <c r="G353" s="1" t="s">
        <v>5374</v>
      </c>
      <c r="H353" s="1" t="s">
        <v>5527</v>
      </c>
      <c r="I353" s="1" t="s">
        <v>6664</v>
      </c>
    </row>
    <row r="354" spans="1:9" ht="15.6" x14ac:dyDescent="0.3">
      <c r="A354" s="1" t="s">
        <v>2019</v>
      </c>
      <c r="B354" s="1" t="s">
        <v>2737</v>
      </c>
      <c r="C354" s="1"/>
      <c r="D354" s="1" t="s">
        <v>2737</v>
      </c>
      <c r="E354" s="1"/>
      <c r="F354" s="1" t="s">
        <v>2019</v>
      </c>
      <c r="G354" s="1" t="s">
        <v>4766</v>
      </c>
      <c r="H354" s="1" t="s">
        <v>4900</v>
      </c>
      <c r="I354" s="1" t="s">
        <v>6409</v>
      </c>
    </row>
    <row r="355" spans="1:9" ht="15.6" x14ac:dyDescent="0.3">
      <c r="A355" s="1" t="s">
        <v>2018</v>
      </c>
      <c r="B355" s="1" t="s">
        <v>2738</v>
      </c>
      <c r="C355" s="1"/>
      <c r="D355" s="1" t="s">
        <v>2738</v>
      </c>
      <c r="E355" s="1"/>
      <c r="F355" s="1" t="s">
        <v>2018</v>
      </c>
      <c r="G355" s="1" t="s">
        <v>5374</v>
      </c>
      <c r="H355" s="1" t="s">
        <v>4901</v>
      </c>
      <c r="I355" s="1" t="s">
        <v>6665</v>
      </c>
    </row>
    <row r="356" spans="1:9" ht="15.6" x14ac:dyDescent="0.3">
      <c r="A356" s="1" t="s">
        <v>2017</v>
      </c>
      <c r="B356" s="1" t="s">
        <v>2739</v>
      </c>
      <c r="C356" s="1"/>
      <c r="D356" s="1" t="s">
        <v>2739</v>
      </c>
      <c r="E356" s="1"/>
      <c r="F356" s="1" t="s">
        <v>2017</v>
      </c>
      <c r="G356" s="1" t="s">
        <v>5374</v>
      </c>
      <c r="H356" s="1" t="s">
        <v>8331</v>
      </c>
      <c r="I356" s="1" t="s">
        <v>6666</v>
      </c>
    </row>
    <row r="357" spans="1:9" ht="15.6" x14ac:dyDescent="0.3">
      <c r="A357" s="1" t="s">
        <v>2016</v>
      </c>
      <c r="B357" s="1" t="s">
        <v>2740</v>
      </c>
      <c r="C357" s="1"/>
      <c r="D357" s="1" t="s">
        <v>2740</v>
      </c>
      <c r="E357" s="1"/>
      <c r="F357" s="1" t="s">
        <v>2016</v>
      </c>
      <c r="G357" s="1" t="s">
        <v>5374</v>
      </c>
      <c r="H357" s="1" t="s">
        <v>4902</v>
      </c>
      <c r="I357" s="1" t="s">
        <v>6667</v>
      </c>
    </row>
    <row r="358" spans="1:9" ht="15.6" x14ac:dyDescent="0.3">
      <c r="A358" s="1" t="s">
        <v>2015</v>
      </c>
      <c r="B358" s="1" t="s">
        <v>2741</v>
      </c>
      <c r="C358" s="1"/>
      <c r="D358" s="1" t="s">
        <v>2741</v>
      </c>
      <c r="E358" s="1"/>
      <c r="F358" s="1" t="s">
        <v>2015</v>
      </c>
      <c r="G358" s="1" t="s">
        <v>4766</v>
      </c>
      <c r="H358" s="1" t="s">
        <v>4751</v>
      </c>
      <c r="I358" s="1" t="s">
        <v>6668</v>
      </c>
    </row>
    <row r="359" spans="1:9" ht="15.6" x14ac:dyDescent="0.3">
      <c r="A359" s="1" t="s">
        <v>2014</v>
      </c>
      <c r="B359" s="1" t="s">
        <v>2742</v>
      </c>
      <c r="C359" s="1"/>
      <c r="D359" s="1" t="s">
        <v>2742</v>
      </c>
      <c r="E359" s="1"/>
      <c r="F359" s="1" t="s">
        <v>2014</v>
      </c>
      <c r="G359" s="1" t="s">
        <v>4766</v>
      </c>
      <c r="H359" s="1" t="s">
        <v>4903</v>
      </c>
      <c r="I359" s="1" t="s">
        <v>6669</v>
      </c>
    </row>
    <row r="360" spans="1:9" ht="15.6" x14ac:dyDescent="0.3">
      <c r="A360" s="1" t="s">
        <v>2013</v>
      </c>
      <c r="B360" s="1" t="s">
        <v>2743</v>
      </c>
      <c r="C360" s="1"/>
      <c r="D360" s="1" t="s">
        <v>2743</v>
      </c>
      <c r="E360" s="1"/>
      <c r="F360" s="1" t="s">
        <v>2013</v>
      </c>
      <c r="G360" s="1" t="s">
        <v>4766</v>
      </c>
      <c r="H360" s="1" t="s">
        <v>4904</v>
      </c>
      <c r="I360" s="1" t="s">
        <v>6670</v>
      </c>
    </row>
    <row r="361" spans="1:9" ht="15.6" x14ac:dyDescent="0.3">
      <c r="A361" s="1" t="s">
        <v>2012</v>
      </c>
      <c r="B361" s="1" t="s">
        <v>2744</v>
      </c>
      <c r="C361" s="1"/>
      <c r="D361" s="1" t="s">
        <v>2744</v>
      </c>
      <c r="E361" s="1"/>
      <c r="F361" s="1" t="s">
        <v>2012</v>
      </c>
      <c r="G361" s="1" t="s">
        <v>4766</v>
      </c>
      <c r="H361" s="1" t="s">
        <v>4905</v>
      </c>
      <c r="I361" s="1" t="s">
        <v>6516</v>
      </c>
    </row>
    <row r="362" spans="1:9" ht="15.6" x14ac:dyDescent="0.3">
      <c r="A362" s="1" t="s">
        <v>2011</v>
      </c>
      <c r="B362" s="1" t="s">
        <v>2745</v>
      </c>
      <c r="C362" s="1"/>
      <c r="D362" s="1" t="s">
        <v>2745</v>
      </c>
      <c r="E362" s="1"/>
      <c r="F362" s="1" t="s">
        <v>2011</v>
      </c>
      <c r="G362" s="1" t="s">
        <v>4766</v>
      </c>
      <c r="H362" s="1" t="s">
        <v>5378</v>
      </c>
      <c r="I362" s="1" t="s">
        <v>6671</v>
      </c>
    </row>
    <row r="363" spans="1:9" ht="15.6" x14ac:dyDescent="0.3">
      <c r="A363" s="1" t="s">
        <v>2010</v>
      </c>
      <c r="B363" s="1" t="s">
        <v>2746</v>
      </c>
      <c r="C363" s="1"/>
      <c r="D363" s="1" t="s">
        <v>2746</v>
      </c>
      <c r="E363" s="1"/>
      <c r="F363" s="1" t="s">
        <v>2010</v>
      </c>
      <c r="G363" s="1" t="s">
        <v>4766</v>
      </c>
      <c r="H363" s="1" t="s">
        <v>4792</v>
      </c>
      <c r="I363" s="1" t="s">
        <v>6672</v>
      </c>
    </row>
    <row r="364" spans="1:9" ht="15.6" x14ac:dyDescent="0.3">
      <c r="A364" s="1" t="s">
        <v>2009</v>
      </c>
      <c r="B364" s="1" t="s">
        <v>2747</v>
      </c>
      <c r="C364" s="1"/>
      <c r="D364" s="1" t="s">
        <v>2747</v>
      </c>
      <c r="E364" s="1"/>
      <c r="F364" s="1" t="s">
        <v>2009</v>
      </c>
      <c r="G364" s="1" t="s">
        <v>4766</v>
      </c>
      <c r="H364" s="1" t="s">
        <v>5528</v>
      </c>
      <c r="I364" s="1" t="s">
        <v>6673</v>
      </c>
    </row>
    <row r="365" spans="1:9" ht="15.6" x14ac:dyDescent="0.3">
      <c r="A365" s="1" t="s">
        <v>2008</v>
      </c>
      <c r="B365" s="1" t="s">
        <v>2748</v>
      </c>
      <c r="C365" s="1"/>
      <c r="D365" s="1" t="s">
        <v>2748</v>
      </c>
      <c r="E365" s="1"/>
      <c r="F365" s="1" t="s">
        <v>2008</v>
      </c>
      <c r="G365" s="1" t="s">
        <v>5374</v>
      </c>
      <c r="H365" s="1" t="s">
        <v>5529</v>
      </c>
      <c r="I365" s="1" t="s">
        <v>6674</v>
      </c>
    </row>
    <row r="366" spans="1:9" ht="15.6" x14ac:dyDescent="0.3">
      <c r="A366" s="1" t="s">
        <v>2007</v>
      </c>
      <c r="B366" s="1" t="s">
        <v>2749</v>
      </c>
      <c r="C366" s="1"/>
      <c r="D366" s="1" t="s">
        <v>2749</v>
      </c>
      <c r="E366" s="1"/>
      <c r="F366" s="1" t="s">
        <v>2007</v>
      </c>
      <c r="G366" s="1" t="s">
        <v>5374</v>
      </c>
      <c r="H366" s="1" t="s">
        <v>4906</v>
      </c>
      <c r="I366" s="1" t="s">
        <v>6675</v>
      </c>
    </row>
    <row r="367" spans="1:9" ht="15.6" x14ac:dyDescent="0.3">
      <c r="A367" s="1" t="s">
        <v>2006</v>
      </c>
      <c r="B367" s="1" t="s">
        <v>2750</v>
      </c>
      <c r="C367" s="1"/>
      <c r="D367" s="1" t="s">
        <v>2750</v>
      </c>
      <c r="E367" s="1"/>
      <c r="F367" s="1" t="s">
        <v>2006</v>
      </c>
      <c r="G367" s="1" t="s">
        <v>4766</v>
      </c>
      <c r="H367" s="1" t="s">
        <v>5530</v>
      </c>
      <c r="I367" s="1" t="s">
        <v>6676</v>
      </c>
    </row>
    <row r="368" spans="1:9" ht="15.6" x14ac:dyDescent="0.3">
      <c r="A368" s="1" t="s">
        <v>2005</v>
      </c>
      <c r="B368" s="1" t="s">
        <v>2751</v>
      </c>
      <c r="C368" s="1"/>
      <c r="D368" s="1" t="s">
        <v>2751</v>
      </c>
      <c r="E368" s="1"/>
      <c r="F368" s="1" t="s">
        <v>2005</v>
      </c>
      <c r="G368" s="1" t="s">
        <v>4766</v>
      </c>
      <c r="H368" s="1" t="s">
        <v>5531</v>
      </c>
      <c r="I368" s="1" t="s">
        <v>6677</v>
      </c>
    </row>
    <row r="369" spans="1:9" ht="15.6" x14ac:dyDescent="0.3">
      <c r="A369" s="1" t="s">
        <v>2004</v>
      </c>
      <c r="B369" s="1" t="s">
        <v>2752</v>
      </c>
      <c r="C369" s="1"/>
      <c r="D369" s="1" t="s">
        <v>2752</v>
      </c>
      <c r="E369" s="1"/>
      <c r="F369" s="1" t="s">
        <v>2004</v>
      </c>
      <c r="G369" s="1" t="s">
        <v>5374</v>
      </c>
      <c r="H369" s="1" t="s">
        <v>4907</v>
      </c>
      <c r="I369" s="1" t="s">
        <v>6678</v>
      </c>
    </row>
    <row r="370" spans="1:9" ht="15.6" x14ac:dyDescent="0.3">
      <c r="A370" s="1" t="s">
        <v>2003</v>
      </c>
      <c r="B370" s="1" t="s">
        <v>2753</v>
      </c>
      <c r="C370" s="1"/>
      <c r="D370" s="1" t="s">
        <v>2753</v>
      </c>
      <c r="E370" s="1"/>
      <c r="F370" s="1" t="s">
        <v>2003</v>
      </c>
      <c r="G370" s="1" t="s">
        <v>4766</v>
      </c>
      <c r="H370" s="1" t="s">
        <v>5532</v>
      </c>
      <c r="I370" s="1" t="s">
        <v>6679</v>
      </c>
    </row>
    <row r="371" spans="1:9" ht="15.6" x14ac:dyDescent="0.3">
      <c r="A371" s="1" t="s">
        <v>2002</v>
      </c>
      <c r="B371" s="1" t="s">
        <v>2754</v>
      </c>
      <c r="C371" s="1"/>
      <c r="D371" s="1" t="s">
        <v>2754</v>
      </c>
      <c r="E371" s="1"/>
      <c r="F371" s="1" t="s">
        <v>2002</v>
      </c>
      <c r="G371" s="1" t="s">
        <v>4766</v>
      </c>
      <c r="H371" s="1" t="s">
        <v>8299</v>
      </c>
      <c r="I371" s="1" t="s">
        <v>6680</v>
      </c>
    </row>
    <row r="372" spans="1:9" ht="15.6" x14ac:dyDescent="0.3">
      <c r="A372" s="1" t="s">
        <v>2001</v>
      </c>
      <c r="B372" s="1" t="s">
        <v>2755</v>
      </c>
      <c r="C372" s="1"/>
      <c r="D372" s="1" t="s">
        <v>2755</v>
      </c>
      <c r="E372" s="1"/>
      <c r="F372" s="1" t="s">
        <v>2001</v>
      </c>
      <c r="G372" s="1" t="s">
        <v>5374</v>
      </c>
      <c r="H372" s="1" t="s">
        <v>5533</v>
      </c>
      <c r="I372" s="1" t="s">
        <v>6681</v>
      </c>
    </row>
    <row r="373" spans="1:9" ht="15.6" x14ac:dyDescent="0.3">
      <c r="A373" s="1" t="s">
        <v>2000</v>
      </c>
      <c r="B373" s="1" t="s">
        <v>2756</v>
      </c>
      <c r="C373" s="1"/>
      <c r="D373" s="1" t="s">
        <v>2756</v>
      </c>
      <c r="E373" s="1"/>
      <c r="F373" s="1" t="s">
        <v>2000</v>
      </c>
      <c r="G373" s="1" t="s">
        <v>4766</v>
      </c>
      <c r="H373" s="1" t="s">
        <v>4737</v>
      </c>
      <c r="I373" s="1" t="s">
        <v>6682</v>
      </c>
    </row>
    <row r="374" spans="1:9" ht="15.6" x14ac:dyDescent="0.3">
      <c r="A374" s="1" t="s">
        <v>1999</v>
      </c>
      <c r="B374" s="1" t="s">
        <v>2757</v>
      </c>
      <c r="C374" s="1"/>
      <c r="D374" s="1" t="s">
        <v>2757</v>
      </c>
      <c r="E374" s="1"/>
      <c r="F374" s="1" t="s">
        <v>1999</v>
      </c>
      <c r="G374" s="1" t="s">
        <v>5374</v>
      </c>
      <c r="H374" s="1" t="s">
        <v>5534</v>
      </c>
      <c r="I374" s="1" t="s">
        <v>6683</v>
      </c>
    </row>
    <row r="375" spans="1:9" ht="15.6" x14ac:dyDescent="0.3">
      <c r="A375" s="1" t="s">
        <v>1998</v>
      </c>
      <c r="B375" s="1" t="s">
        <v>2758</v>
      </c>
      <c r="C375" s="1"/>
      <c r="D375" s="1" t="s">
        <v>2758</v>
      </c>
      <c r="E375" s="1"/>
      <c r="F375" s="1" t="s">
        <v>1998</v>
      </c>
      <c r="G375" s="1" t="s">
        <v>5374</v>
      </c>
      <c r="H375" s="1" t="s">
        <v>4771</v>
      </c>
      <c r="I375" s="1" t="s">
        <v>6684</v>
      </c>
    </row>
    <row r="376" spans="1:9" ht="15.6" x14ac:dyDescent="0.3">
      <c r="A376" s="1" t="s">
        <v>1997</v>
      </c>
      <c r="B376" s="1" t="s">
        <v>2759</v>
      </c>
      <c r="C376" s="1"/>
      <c r="D376" s="1" t="s">
        <v>2759</v>
      </c>
      <c r="E376" s="1"/>
      <c r="F376" s="1" t="s">
        <v>1997</v>
      </c>
      <c r="G376" s="1" t="s">
        <v>5374</v>
      </c>
      <c r="H376" s="1" t="s">
        <v>5535</v>
      </c>
      <c r="I376" s="1" t="s">
        <v>6685</v>
      </c>
    </row>
    <row r="377" spans="1:9" ht="15.6" x14ac:dyDescent="0.3">
      <c r="A377" s="1" t="s">
        <v>1996</v>
      </c>
      <c r="B377" s="1" t="s">
        <v>2760</v>
      </c>
      <c r="C377" s="1"/>
      <c r="D377" s="1" t="s">
        <v>2760</v>
      </c>
      <c r="E377" s="1"/>
      <c r="F377" s="1" t="s">
        <v>1996</v>
      </c>
      <c r="G377" s="1" t="s">
        <v>4766</v>
      </c>
      <c r="H377" s="1" t="s">
        <v>4908</v>
      </c>
      <c r="I377" s="1" t="s">
        <v>6686</v>
      </c>
    </row>
    <row r="378" spans="1:9" ht="15.6" x14ac:dyDescent="0.3">
      <c r="A378" s="1" t="s">
        <v>1995</v>
      </c>
      <c r="B378" s="1" t="s">
        <v>2761</v>
      </c>
      <c r="C378" s="1"/>
      <c r="D378" s="1" t="s">
        <v>2761</v>
      </c>
      <c r="E378" s="1"/>
      <c r="F378" s="1" t="s">
        <v>1995</v>
      </c>
      <c r="G378" s="1" t="s">
        <v>4766</v>
      </c>
      <c r="H378" s="1" t="s">
        <v>4831</v>
      </c>
      <c r="I378" s="1" t="s">
        <v>6687</v>
      </c>
    </row>
    <row r="379" spans="1:9" ht="15.6" x14ac:dyDescent="0.3">
      <c r="A379" s="1" t="s">
        <v>1994</v>
      </c>
      <c r="B379" s="1" t="s">
        <v>2762</v>
      </c>
      <c r="C379" s="1"/>
      <c r="D379" s="1" t="s">
        <v>2762</v>
      </c>
      <c r="E379" s="1"/>
      <c r="F379" s="1" t="s">
        <v>1994</v>
      </c>
      <c r="G379" s="1" t="s">
        <v>5374</v>
      </c>
      <c r="H379" s="1" t="s">
        <v>5536</v>
      </c>
      <c r="I379" s="1" t="s">
        <v>6688</v>
      </c>
    </row>
    <row r="380" spans="1:9" ht="15.6" x14ac:dyDescent="0.3">
      <c r="A380" s="1" t="s">
        <v>1993</v>
      </c>
      <c r="B380" s="1" t="s">
        <v>2763</v>
      </c>
      <c r="C380" s="1"/>
      <c r="D380" s="1" t="s">
        <v>2763</v>
      </c>
      <c r="E380" s="1"/>
      <c r="F380" s="1" t="s">
        <v>1993</v>
      </c>
      <c r="G380" s="1" t="s">
        <v>5374</v>
      </c>
      <c r="H380" s="1" t="s">
        <v>4852</v>
      </c>
      <c r="I380" s="1" t="s">
        <v>6689</v>
      </c>
    </row>
    <row r="381" spans="1:9" ht="15.6" x14ac:dyDescent="0.3">
      <c r="A381" s="1" t="s">
        <v>1992</v>
      </c>
      <c r="B381" s="1" t="s">
        <v>2764</v>
      </c>
      <c r="C381" s="1"/>
      <c r="D381" s="1" t="s">
        <v>2764</v>
      </c>
      <c r="E381" s="1"/>
      <c r="F381" s="1" t="s">
        <v>1992</v>
      </c>
      <c r="G381" s="1" t="s">
        <v>4766</v>
      </c>
      <c r="H381" s="1" t="s">
        <v>4909</v>
      </c>
      <c r="I381" s="1" t="s">
        <v>6690</v>
      </c>
    </row>
    <row r="382" spans="1:9" ht="15.6" x14ac:dyDescent="0.3">
      <c r="A382" s="1" t="s">
        <v>1991</v>
      </c>
      <c r="B382" s="1" t="s">
        <v>2765</v>
      </c>
      <c r="C382" s="1"/>
      <c r="D382" s="1" t="s">
        <v>2765</v>
      </c>
      <c r="E382" s="1"/>
      <c r="F382" s="1" t="s">
        <v>1991</v>
      </c>
      <c r="G382" s="1" t="s">
        <v>5374</v>
      </c>
      <c r="H382" s="1" t="s">
        <v>5537</v>
      </c>
      <c r="I382" s="1" t="s">
        <v>6691</v>
      </c>
    </row>
    <row r="383" spans="1:9" ht="15.6" x14ac:dyDescent="0.3">
      <c r="A383" s="1" t="s">
        <v>1990</v>
      </c>
      <c r="B383" s="1" t="s">
        <v>2766</v>
      </c>
      <c r="C383" s="1"/>
      <c r="D383" s="1" t="s">
        <v>2766</v>
      </c>
      <c r="E383" s="1"/>
      <c r="F383" s="1" t="s">
        <v>1990</v>
      </c>
      <c r="G383" s="1" t="s">
        <v>4766</v>
      </c>
      <c r="H383" s="1" t="s">
        <v>4735</v>
      </c>
      <c r="I383" s="1" t="s">
        <v>6692</v>
      </c>
    </row>
    <row r="384" spans="1:9" ht="15.6" x14ac:dyDescent="0.3">
      <c r="A384" s="1" t="s">
        <v>1989</v>
      </c>
      <c r="B384" s="1" t="s">
        <v>2767</v>
      </c>
      <c r="C384" s="1"/>
      <c r="D384" s="1" t="s">
        <v>2767</v>
      </c>
      <c r="E384" s="1"/>
      <c r="F384" s="1" t="s">
        <v>1989</v>
      </c>
      <c r="G384" s="1" t="s">
        <v>4766</v>
      </c>
      <c r="H384" s="1" t="s">
        <v>4866</v>
      </c>
      <c r="I384" s="1" t="s">
        <v>6693</v>
      </c>
    </row>
    <row r="385" spans="1:9" ht="15.6" x14ac:dyDescent="0.3">
      <c r="A385" s="1" t="s">
        <v>1988</v>
      </c>
      <c r="B385" s="1" t="s">
        <v>2768</v>
      </c>
      <c r="C385" s="1"/>
      <c r="D385" s="1" t="s">
        <v>2768</v>
      </c>
      <c r="E385" s="1"/>
      <c r="F385" s="1" t="s">
        <v>1988</v>
      </c>
      <c r="G385" s="1" t="s">
        <v>5374</v>
      </c>
      <c r="H385" s="1" t="s">
        <v>4796</v>
      </c>
      <c r="I385" s="1" t="s">
        <v>4731</v>
      </c>
    </row>
    <row r="386" spans="1:9" ht="15.6" x14ac:dyDescent="0.3">
      <c r="A386" s="1" t="s">
        <v>1987</v>
      </c>
      <c r="B386" s="1" t="s">
        <v>2769</v>
      </c>
      <c r="C386" s="1"/>
      <c r="D386" s="1" t="s">
        <v>2769</v>
      </c>
      <c r="E386" s="1"/>
      <c r="F386" s="1" t="s">
        <v>1987</v>
      </c>
      <c r="G386" s="1" t="s">
        <v>4766</v>
      </c>
      <c r="H386" s="1" t="s">
        <v>5538</v>
      </c>
      <c r="I386" s="1" t="s">
        <v>6694</v>
      </c>
    </row>
    <row r="387" spans="1:9" ht="15.6" x14ac:dyDescent="0.3">
      <c r="A387" s="1" t="s">
        <v>1986</v>
      </c>
      <c r="B387" s="1" t="s">
        <v>2770</v>
      </c>
      <c r="C387" s="1"/>
      <c r="D387" s="1" t="s">
        <v>2770</v>
      </c>
      <c r="E387" s="1"/>
      <c r="F387" s="1" t="s">
        <v>1986</v>
      </c>
      <c r="G387" s="1" t="s">
        <v>4766</v>
      </c>
      <c r="H387" s="1" t="s">
        <v>5539</v>
      </c>
      <c r="I387" s="1" t="s">
        <v>6695</v>
      </c>
    </row>
    <row r="388" spans="1:9" ht="15.6" x14ac:dyDescent="0.3">
      <c r="A388" s="1" t="s">
        <v>1985</v>
      </c>
      <c r="B388" s="1" t="s">
        <v>2771</v>
      </c>
      <c r="C388" s="1"/>
      <c r="D388" s="1" t="s">
        <v>2771</v>
      </c>
      <c r="E388" s="1"/>
      <c r="F388" s="1" t="s">
        <v>1985</v>
      </c>
      <c r="G388" s="1" t="s">
        <v>5374</v>
      </c>
      <c r="H388" s="1" t="s">
        <v>4910</v>
      </c>
      <c r="I388" s="1" t="s">
        <v>6696</v>
      </c>
    </row>
    <row r="389" spans="1:9" ht="15.6" x14ac:dyDescent="0.3">
      <c r="A389" s="1" t="s">
        <v>1984</v>
      </c>
      <c r="B389" s="1" t="s">
        <v>2772</v>
      </c>
      <c r="C389" s="1"/>
      <c r="D389" s="1" t="s">
        <v>2772</v>
      </c>
      <c r="E389" s="1"/>
      <c r="F389" s="1" t="s">
        <v>1984</v>
      </c>
      <c r="G389" s="1" t="s">
        <v>4766</v>
      </c>
      <c r="H389" s="1" t="s">
        <v>5540</v>
      </c>
      <c r="I389" s="1" t="s">
        <v>6697</v>
      </c>
    </row>
    <row r="390" spans="1:9" ht="15.6" x14ac:dyDescent="0.3">
      <c r="A390" s="1" t="s">
        <v>1983</v>
      </c>
      <c r="B390" s="1" t="s">
        <v>2773</v>
      </c>
      <c r="C390" s="1"/>
      <c r="D390" s="1" t="s">
        <v>2773</v>
      </c>
      <c r="E390" s="1"/>
      <c r="F390" s="1" t="s">
        <v>1983</v>
      </c>
      <c r="G390" s="1" t="s">
        <v>5374</v>
      </c>
      <c r="H390" s="1" t="s">
        <v>4890</v>
      </c>
      <c r="I390" s="1" t="s">
        <v>6698</v>
      </c>
    </row>
    <row r="391" spans="1:9" ht="15.6" x14ac:dyDescent="0.3">
      <c r="A391" s="1" t="s">
        <v>1982</v>
      </c>
      <c r="B391" s="1" t="s">
        <v>2774</v>
      </c>
      <c r="C391" s="1"/>
      <c r="D391" s="1" t="s">
        <v>2774</v>
      </c>
      <c r="E391" s="1"/>
      <c r="F391" s="1" t="s">
        <v>1982</v>
      </c>
      <c r="G391" s="1" t="s">
        <v>5374</v>
      </c>
      <c r="H391" s="1" t="s">
        <v>5541</v>
      </c>
      <c r="I391" s="1" t="s">
        <v>6699</v>
      </c>
    </row>
    <row r="392" spans="1:9" ht="15.6" x14ac:dyDescent="0.3">
      <c r="A392" s="1" t="s">
        <v>1981</v>
      </c>
      <c r="B392" s="1" t="s">
        <v>2775</v>
      </c>
      <c r="C392" s="1"/>
      <c r="D392" s="1" t="s">
        <v>2775</v>
      </c>
      <c r="E392" s="1"/>
      <c r="F392" s="1" t="s">
        <v>1981</v>
      </c>
      <c r="G392" s="1" t="s">
        <v>4766</v>
      </c>
      <c r="H392" s="1" t="s">
        <v>4911</v>
      </c>
      <c r="I392" s="1" t="s">
        <v>6700</v>
      </c>
    </row>
    <row r="393" spans="1:9" ht="15.6" x14ac:dyDescent="0.3">
      <c r="A393" s="1" t="s">
        <v>1980</v>
      </c>
      <c r="B393" s="1" t="s">
        <v>2776</v>
      </c>
      <c r="C393" s="1"/>
      <c r="D393" s="1" t="s">
        <v>2776</v>
      </c>
      <c r="E393" s="1"/>
      <c r="F393" s="1" t="s">
        <v>1980</v>
      </c>
      <c r="G393" s="1" t="s">
        <v>4766</v>
      </c>
      <c r="H393" s="1" t="s">
        <v>4733</v>
      </c>
      <c r="I393" s="1" t="s">
        <v>6701</v>
      </c>
    </row>
    <row r="394" spans="1:9" ht="15.6" x14ac:dyDescent="0.3">
      <c r="A394" s="1" t="s">
        <v>1979</v>
      </c>
      <c r="B394" s="1" t="s">
        <v>2777</v>
      </c>
      <c r="C394" s="1"/>
      <c r="D394" s="1" t="s">
        <v>2777</v>
      </c>
      <c r="E394" s="1"/>
      <c r="F394" s="1" t="s">
        <v>1979</v>
      </c>
      <c r="G394" s="1" t="s">
        <v>5374</v>
      </c>
      <c r="H394" s="1" t="s">
        <v>4912</v>
      </c>
      <c r="I394" s="1" t="s">
        <v>6702</v>
      </c>
    </row>
    <row r="395" spans="1:9" ht="15.6" x14ac:dyDescent="0.3">
      <c r="A395" s="1" t="s">
        <v>1978</v>
      </c>
      <c r="B395" s="1" t="s">
        <v>2778</v>
      </c>
      <c r="C395" s="1"/>
      <c r="D395" s="1" t="s">
        <v>2778</v>
      </c>
      <c r="E395" s="1"/>
      <c r="F395" s="1" t="s">
        <v>1978</v>
      </c>
      <c r="G395" s="1" t="s">
        <v>4766</v>
      </c>
      <c r="H395" s="1" t="s">
        <v>4913</v>
      </c>
      <c r="I395" s="1" t="s">
        <v>6533</v>
      </c>
    </row>
    <row r="396" spans="1:9" ht="15.6" x14ac:dyDescent="0.3">
      <c r="A396" s="1" t="s">
        <v>1977</v>
      </c>
      <c r="B396" s="1" t="s">
        <v>2779</v>
      </c>
      <c r="C396" s="1"/>
      <c r="D396" s="1" t="s">
        <v>2779</v>
      </c>
      <c r="E396" s="1"/>
      <c r="F396" s="1" t="s">
        <v>1977</v>
      </c>
      <c r="G396" s="1" t="s">
        <v>5374</v>
      </c>
      <c r="H396" s="1" t="s">
        <v>4914</v>
      </c>
      <c r="I396" s="1" t="s">
        <v>6703</v>
      </c>
    </row>
    <row r="397" spans="1:9" ht="15.6" x14ac:dyDescent="0.3">
      <c r="A397" s="1" t="s">
        <v>1976</v>
      </c>
      <c r="B397" s="1" t="s">
        <v>2780</v>
      </c>
      <c r="C397" s="1"/>
      <c r="D397" s="1" t="s">
        <v>2780</v>
      </c>
      <c r="E397" s="1"/>
      <c r="F397" s="1" t="s">
        <v>1976</v>
      </c>
      <c r="G397" s="1" t="s">
        <v>5374</v>
      </c>
      <c r="H397" s="1" t="s">
        <v>5542</v>
      </c>
      <c r="I397" s="1" t="s">
        <v>6704</v>
      </c>
    </row>
    <row r="398" spans="1:9" ht="15.6" x14ac:dyDescent="0.3">
      <c r="A398" s="1" t="s">
        <v>1975</v>
      </c>
      <c r="B398" s="1" t="s">
        <v>2781</v>
      </c>
      <c r="C398" s="1"/>
      <c r="D398" s="1" t="s">
        <v>2781</v>
      </c>
      <c r="E398" s="1"/>
      <c r="F398" s="1" t="s">
        <v>1975</v>
      </c>
      <c r="G398" s="1" t="s">
        <v>5374</v>
      </c>
      <c r="H398" s="1" t="s">
        <v>4915</v>
      </c>
      <c r="I398" s="1" t="s">
        <v>6705</v>
      </c>
    </row>
    <row r="399" spans="1:9" ht="15.6" x14ac:dyDescent="0.3">
      <c r="A399" s="1" t="s">
        <v>1974</v>
      </c>
      <c r="B399" s="1" t="s">
        <v>2782</v>
      </c>
      <c r="C399" s="1"/>
      <c r="D399" s="1" t="s">
        <v>2782</v>
      </c>
      <c r="E399" s="1"/>
      <c r="F399" s="1" t="s">
        <v>1974</v>
      </c>
      <c r="G399" s="1" t="s">
        <v>4766</v>
      </c>
      <c r="H399" s="1" t="s">
        <v>4916</v>
      </c>
      <c r="I399" s="1" t="s">
        <v>6706</v>
      </c>
    </row>
    <row r="400" spans="1:9" ht="15.6" x14ac:dyDescent="0.3">
      <c r="A400" s="1" t="s">
        <v>1973</v>
      </c>
      <c r="B400" s="1" t="s">
        <v>2783</v>
      </c>
      <c r="C400" s="1"/>
      <c r="D400" s="1" t="s">
        <v>2783</v>
      </c>
      <c r="E400" s="1"/>
      <c r="F400" s="1" t="s">
        <v>1973</v>
      </c>
      <c r="G400" s="1" t="s">
        <v>5374</v>
      </c>
      <c r="H400" s="1" t="s">
        <v>4802</v>
      </c>
      <c r="I400" s="1" t="s">
        <v>6707</v>
      </c>
    </row>
    <row r="401" spans="1:9" ht="15.6" x14ac:dyDescent="0.3">
      <c r="A401" s="1" t="s">
        <v>1972</v>
      </c>
      <c r="B401" s="1" t="s">
        <v>2784</v>
      </c>
      <c r="C401" s="1"/>
      <c r="D401" s="1" t="s">
        <v>2784</v>
      </c>
      <c r="E401" s="1"/>
      <c r="F401" s="1" t="s">
        <v>1972</v>
      </c>
      <c r="G401" s="1" t="s">
        <v>5374</v>
      </c>
      <c r="H401" s="1" t="s">
        <v>5543</v>
      </c>
      <c r="I401" s="1" t="s">
        <v>6708</v>
      </c>
    </row>
    <row r="402" spans="1:9" ht="15.6" x14ac:dyDescent="0.3">
      <c r="A402" s="1" t="s">
        <v>1971</v>
      </c>
      <c r="B402" s="1" t="s">
        <v>2785</v>
      </c>
      <c r="C402" s="1"/>
      <c r="D402" s="1" t="s">
        <v>2785</v>
      </c>
      <c r="E402" s="1"/>
      <c r="F402" s="1" t="s">
        <v>1971</v>
      </c>
      <c r="G402" s="1" t="s">
        <v>4766</v>
      </c>
      <c r="H402" s="1" t="s">
        <v>4917</v>
      </c>
      <c r="I402" s="1" t="s">
        <v>6709</v>
      </c>
    </row>
    <row r="403" spans="1:9" ht="15.6" x14ac:dyDescent="0.3">
      <c r="A403" s="1" t="s">
        <v>1970</v>
      </c>
      <c r="B403" s="1" t="s">
        <v>2786</v>
      </c>
      <c r="C403" s="1"/>
      <c r="D403" s="1" t="s">
        <v>2786</v>
      </c>
      <c r="E403" s="1"/>
      <c r="F403" s="1" t="s">
        <v>1970</v>
      </c>
      <c r="G403" s="1" t="s">
        <v>5374</v>
      </c>
      <c r="H403" s="1" t="s">
        <v>8332</v>
      </c>
      <c r="I403" s="1" t="s">
        <v>6710</v>
      </c>
    </row>
    <row r="404" spans="1:9" ht="15.6" x14ac:dyDescent="0.3">
      <c r="A404" s="1" t="s">
        <v>1969</v>
      </c>
      <c r="B404" s="1" t="s">
        <v>2787</v>
      </c>
      <c r="C404" s="1"/>
      <c r="D404" s="1" t="s">
        <v>2787</v>
      </c>
      <c r="E404" s="1"/>
      <c r="F404" s="1" t="s">
        <v>1969</v>
      </c>
      <c r="G404" s="1" t="s">
        <v>5374</v>
      </c>
      <c r="H404" s="1" t="s">
        <v>5544</v>
      </c>
      <c r="I404" s="1" t="s">
        <v>6711</v>
      </c>
    </row>
    <row r="405" spans="1:9" ht="15.6" x14ac:dyDescent="0.3">
      <c r="A405" s="1" t="s">
        <v>1968</v>
      </c>
      <c r="B405" s="1" t="s">
        <v>2788</v>
      </c>
      <c r="C405" s="1"/>
      <c r="D405" s="1" t="s">
        <v>2788</v>
      </c>
      <c r="E405" s="1"/>
      <c r="F405" s="1" t="s">
        <v>1968</v>
      </c>
      <c r="G405" s="1" t="s">
        <v>4766</v>
      </c>
      <c r="H405" s="1" t="s">
        <v>5545</v>
      </c>
      <c r="I405" s="1" t="s">
        <v>6712</v>
      </c>
    </row>
    <row r="406" spans="1:9" ht="15.6" x14ac:dyDescent="0.3">
      <c r="A406" s="1" t="s">
        <v>1967</v>
      </c>
      <c r="B406" s="1" t="s">
        <v>2789</v>
      </c>
      <c r="C406" s="1"/>
      <c r="D406" s="1" t="s">
        <v>2789</v>
      </c>
      <c r="E406" s="1"/>
      <c r="F406" s="1" t="s">
        <v>1967</v>
      </c>
      <c r="G406" s="1" t="s">
        <v>4766</v>
      </c>
      <c r="H406" s="1" t="s">
        <v>4918</v>
      </c>
      <c r="I406" s="1" t="s">
        <v>6713</v>
      </c>
    </row>
    <row r="407" spans="1:9" ht="15.6" x14ac:dyDescent="0.3">
      <c r="A407" s="1" t="s">
        <v>1966</v>
      </c>
      <c r="B407" s="1" t="s">
        <v>2790</v>
      </c>
      <c r="C407" s="1"/>
      <c r="D407" s="1" t="s">
        <v>2790</v>
      </c>
      <c r="E407" s="1"/>
      <c r="F407" s="1" t="s">
        <v>1966</v>
      </c>
      <c r="G407" s="1" t="s">
        <v>4766</v>
      </c>
      <c r="H407" s="1" t="s">
        <v>5546</v>
      </c>
      <c r="I407" s="1" t="s">
        <v>6714</v>
      </c>
    </row>
    <row r="408" spans="1:9" ht="15.6" x14ac:dyDescent="0.3">
      <c r="A408" s="1" t="s">
        <v>1965</v>
      </c>
      <c r="B408" s="1" t="s">
        <v>2791</v>
      </c>
      <c r="C408" s="1"/>
      <c r="D408" s="1" t="s">
        <v>2791</v>
      </c>
      <c r="E408" s="1"/>
      <c r="F408" s="1" t="s">
        <v>1965</v>
      </c>
      <c r="G408" s="1" t="s">
        <v>4766</v>
      </c>
      <c r="H408" s="1" t="s">
        <v>4919</v>
      </c>
      <c r="I408" s="1" t="s">
        <v>6715</v>
      </c>
    </row>
    <row r="409" spans="1:9" ht="15.6" x14ac:dyDescent="0.3">
      <c r="A409" s="1" t="s">
        <v>1964</v>
      </c>
      <c r="B409" s="1" t="s">
        <v>2792</v>
      </c>
      <c r="C409" s="1"/>
      <c r="D409" s="1" t="s">
        <v>2792</v>
      </c>
      <c r="E409" s="1"/>
      <c r="F409" s="1" t="s">
        <v>1964</v>
      </c>
      <c r="G409" s="1" t="s">
        <v>4766</v>
      </c>
      <c r="H409" s="1" t="s">
        <v>5547</v>
      </c>
      <c r="I409" s="1" t="s">
        <v>6716</v>
      </c>
    </row>
    <row r="410" spans="1:9" ht="15.6" x14ac:dyDescent="0.3">
      <c r="A410" s="1" t="s">
        <v>1963</v>
      </c>
      <c r="B410" s="1" t="s">
        <v>2793</v>
      </c>
      <c r="C410" s="1"/>
      <c r="D410" s="1" t="s">
        <v>2793</v>
      </c>
      <c r="E410" s="1"/>
      <c r="F410" s="1" t="s">
        <v>1963</v>
      </c>
      <c r="G410" s="1" t="s">
        <v>4766</v>
      </c>
      <c r="H410" s="1" t="s">
        <v>5548</v>
      </c>
      <c r="I410" s="1" t="s">
        <v>4732</v>
      </c>
    </row>
    <row r="411" spans="1:9" ht="15.6" x14ac:dyDescent="0.3">
      <c r="A411" s="1" t="s">
        <v>1962</v>
      </c>
      <c r="B411" s="1" t="s">
        <v>2794</v>
      </c>
      <c r="C411" s="1"/>
      <c r="D411" s="1" t="s">
        <v>2794</v>
      </c>
      <c r="E411" s="1"/>
      <c r="F411" s="1" t="s">
        <v>1962</v>
      </c>
      <c r="G411" s="1" t="s">
        <v>5374</v>
      </c>
      <c r="H411" s="1" t="s">
        <v>4920</v>
      </c>
      <c r="I411" s="1" t="s">
        <v>6717</v>
      </c>
    </row>
    <row r="412" spans="1:9" ht="15.6" x14ac:dyDescent="0.3">
      <c r="A412" s="1" t="s">
        <v>1961</v>
      </c>
      <c r="B412" s="1" t="s">
        <v>2795</v>
      </c>
      <c r="C412" s="1"/>
      <c r="D412" s="1" t="s">
        <v>2795</v>
      </c>
      <c r="E412" s="1"/>
      <c r="F412" s="1" t="s">
        <v>1961</v>
      </c>
      <c r="G412" s="1" t="s">
        <v>5374</v>
      </c>
      <c r="H412" s="1" t="s">
        <v>4921</v>
      </c>
      <c r="I412" s="1" t="s">
        <v>6718</v>
      </c>
    </row>
    <row r="413" spans="1:9" ht="15.6" x14ac:dyDescent="0.3">
      <c r="A413" s="1" t="s">
        <v>1960</v>
      </c>
      <c r="B413" s="1" t="s">
        <v>2796</v>
      </c>
      <c r="C413" s="1"/>
      <c r="D413" s="1" t="s">
        <v>2796</v>
      </c>
      <c r="E413" s="1"/>
      <c r="F413" s="1" t="s">
        <v>1960</v>
      </c>
      <c r="G413" s="1" t="s">
        <v>4766</v>
      </c>
      <c r="H413" s="1" t="s">
        <v>4922</v>
      </c>
      <c r="I413" s="1" t="s">
        <v>6719</v>
      </c>
    </row>
    <row r="414" spans="1:9" ht="15.6" x14ac:dyDescent="0.3">
      <c r="A414" s="1" t="s">
        <v>1959</v>
      </c>
      <c r="B414" s="1" t="s">
        <v>2797</v>
      </c>
      <c r="C414" s="1"/>
      <c r="D414" s="1" t="s">
        <v>2797</v>
      </c>
      <c r="E414" s="1"/>
      <c r="F414" s="1" t="s">
        <v>1959</v>
      </c>
      <c r="G414" s="1" t="s">
        <v>5374</v>
      </c>
      <c r="H414" s="1" t="s">
        <v>5549</v>
      </c>
      <c r="I414" s="1" t="s">
        <v>6720</v>
      </c>
    </row>
    <row r="415" spans="1:9" ht="15.6" x14ac:dyDescent="0.3">
      <c r="A415" s="1" t="s">
        <v>1958</v>
      </c>
      <c r="B415" s="1" t="s">
        <v>2798</v>
      </c>
      <c r="C415" s="1"/>
      <c r="D415" s="1" t="s">
        <v>2798</v>
      </c>
      <c r="E415" s="1"/>
      <c r="F415" s="1" t="s">
        <v>1958</v>
      </c>
      <c r="G415" s="1" t="s">
        <v>5374</v>
      </c>
      <c r="H415" s="1" t="s">
        <v>4923</v>
      </c>
      <c r="I415" s="1" t="s">
        <v>6721</v>
      </c>
    </row>
    <row r="416" spans="1:9" ht="15.6" x14ac:dyDescent="0.3">
      <c r="A416" s="1" t="s">
        <v>1957</v>
      </c>
      <c r="B416" s="1" t="s">
        <v>2799</v>
      </c>
      <c r="C416" s="1"/>
      <c r="D416" s="1" t="s">
        <v>2799</v>
      </c>
      <c r="E416" s="1"/>
      <c r="F416" s="1" t="s">
        <v>1957</v>
      </c>
      <c r="G416" s="1" t="s">
        <v>4766</v>
      </c>
      <c r="H416" s="1" t="s">
        <v>4924</v>
      </c>
      <c r="I416" s="1" t="s">
        <v>6722</v>
      </c>
    </row>
    <row r="417" spans="1:9" ht="15.6" x14ac:dyDescent="0.3">
      <c r="A417" s="1" t="s">
        <v>1956</v>
      </c>
      <c r="B417" s="1" t="s">
        <v>2800</v>
      </c>
      <c r="C417" s="1"/>
      <c r="D417" s="1" t="s">
        <v>2800</v>
      </c>
      <c r="E417" s="1"/>
      <c r="F417" s="1" t="s">
        <v>1956</v>
      </c>
      <c r="G417" s="1" t="s">
        <v>4766</v>
      </c>
      <c r="H417" s="1" t="s">
        <v>4735</v>
      </c>
      <c r="I417" s="1" t="s">
        <v>6723</v>
      </c>
    </row>
    <row r="418" spans="1:9" ht="15.6" x14ac:dyDescent="0.3">
      <c r="A418" s="1" t="s">
        <v>1955</v>
      </c>
      <c r="B418" s="1" t="s">
        <v>2801</v>
      </c>
      <c r="C418" s="1"/>
      <c r="D418" s="1" t="s">
        <v>2801</v>
      </c>
      <c r="E418" s="1"/>
      <c r="F418" s="1" t="s">
        <v>1955</v>
      </c>
      <c r="G418" s="1" t="s">
        <v>5374</v>
      </c>
      <c r="H418" s="1" t="s">
        <v>4925</v>
      </c>
      <c r="I418" s="1" t="s">
        <v>6724</v>
      </c>
    </row>
    <row r="419" spans="1:9" ht="15.6" x14ac:dyDescent="0.3">
      <c r="A419" s="1" t="s">
        <v>1954</v>
      </c>
      <c r="B419" s="1" t="s">
        <v>2802</v>
      </c>
      <c r="C419" s="1"/>
      <c r="D419" s="1" t="s">
        <v>2802</v>
      </c>
      <c r="E419" s="1"/>
      <c r="F419" s="1" t="s">
        <v>1954</v>
      </c>
      <c r="G419" s="1" t="s">
        <v>5374</v>
      </c>
      <c r="H419" s="1" t="s">
        <v>4897</v>
      </c>
      <c r="I419" s="1" t="s">
        <v>6725</v>
      </c>
    </row>
    <row r="420" spans="1:9" ht="15.6" x14ac:dyDescent="0.3">
      <c r="A420" s="1" t="s">
        <v>1953</v>
      </c>
      <c r="B420" s="1" t="s">
        <v>2803</v>
      </c>
      <c r="C420" s="1"/>
      <c r="D420" s="1" t="s">
        <v>2803</v>
      </c>
      <c r="E420" s="1"/>
      <c r="F420" s="1" t="s">
        <v>1953</v>
      </c>
      <c r="G420" s="1" t="s">
        <v>5374</v>
      </c>
      <c r="H420" s="1" t="s">
        <v>5550</v>
      </c>
      <c r="I420" s="1" t="s">
        <v>6726</v>
      </c>
    </row>
    <row r="421" spans="1:9" ht="15.6" x14ac:dyDescent="0.3">
      <c r="A421" s="1" t="s">
        <v>1952</v>
      </c>
      <c r="B421" s="1" t="s">
        <v>2804</v>
      </c>
      <c r="C421" s="1"/>
      <c r="D421" s="1" t="s">
        <v>2804</v>
      </c>
      <c r="E421" s="1"/>
      <c r="F421" s="1" t="s">
        <v>1952</v>
      </c>
      <c r="G421" s="1" t="s">
        <v>5374</v>
      </c>
      <c r="H421" s="1" t="s">
        <v>5551</v>
      </c>
      <c r="I421" s="1" t="s">
        <v>6727</v>
      </c>
    </row>
    <row r="422" spans="1:9" ht="15.6" x14ac:dyDescent="0.3">
      <c r="A422" s="1" t="s">
        <v>1951</v>
      </c>
      <c r="B422" s="1" t="s">
        <v>2805</v>
      </c>
      <c r="C422" s="1"/>
      <c r="D422" s="1" t="s">
        <v>2805</v>
      </c>
      <c r="E422" s="1"/>
      <c r="F422" s="1" t="s">
        <v>1951</v>
      </c>
      <c r="G422" s="1" t="s">
        <v>4766</v>
      </c>
      <c r="H422" s="1" t="s">
        <v>5552</v>
      </c>
      <c r="I422" s="1" t="s">
        <v>6728</v>
      </c>
    </row>
    <row r="423" spans="1:9" ht="15.6" x14ac:dyDescent="0.3">
      <c r="A423" s="1" t="s">
        <v>1950</v>
      </c>
      <c r="B423" s="1" t="s">
        <v>2806</v>
      </c>
      <c r="C423" s="1"/>
      <c r="D423" s="1" t="s">
        <v>2806</v>
      </c>
      <c r="E423" s="1"/>
      <c r="F423" s="1" t="s">
        <v>1950</v>
      </c>
      <c r="G423" s="1" t="s">
        <v>5374</v>
      </c>
      <c r="H423" s="1" t="s">
        <v>4926</v>
      </c>
      <c r="I423" s="1" t="s">
        <v>6439</v>
      </c>
    </row>
    <row r="424" spans="1:9" ht="15.6" x14ac:dyDescent="0.3">
      <c r="A424" s="1" t="s">
        <v>1949</v>
      </c>
      <c r="B424" s="1" t="s">
        <v>2807</v>
      </c>
      <c r="C424" s="1"/>
      <c r="D424" s="1" t="s">
        <v>2807</v>
      </c>
      <c r="E424" s="1"/>
      <c r="F424" s="1" t="s">
        <v>1949</v>
      </c>
      <c r="G424" s="1" t="s">
        <v>5374</v>
      </c>
      <c r="H424" s="1" t="s">
        <v>4927</v>
      </c>
      <c r="I424" s="1" t="s">
        <v>6729</v>
      </c>
    </row>
    <row r="425" spans="1:9" ht="15.6" x14ac:dyDescent="0.3">
      <c r="A425" s="1" t="s">
        <v>1948</v>
      </c>
      <c r="B425" s="1" t="s">
        <v>2808</v>
      </c>
      <c r="C425" s="1"/>
      <c r="D425" s="1" t="s">
        <v>2808</v>
      </c>
      <c r="E425" s="1"/>
      <c r="F425" s="1" t="s">
        <v>1948</v>
      </c>
      <c r="G425" s="1" t="s">
        <v>5374</v>
      </c>
      <c r="H425" s="1" t="s">
        <v>4928</v>
      </c>
      <c r="I425" s="1" t="s">
        <v>6730</v>
      </c>
    </row>
    <row r="426" spans="1:9" ht="15.6" x14ac:dyDescent="0.3">
      <c r="A426" s="1" t="s">
        <v>1947</v>
      </c>
      <c r="B426" s="1" t="s">
        <v>2809</v>
      </c>
      <c r="C426" s="1"/>
      <c r="D426" s="1" t="s">
        <v>2809</v>
      </c>
      <c r="E426" s="1"/>
      <c r="F426" s="1" t="s">
        <v>1947</v>
      </c>
      <c r="G426" s="1" t="s">
        <v>4766</v>
      </c>
      <c r="H426" s="1" t="s">
        <v>4923</v>
      </c>
      <c r="I426" s="1" t="s">
        <v>6731</v>
      </c>
    </row>
    <row r="427" spans="1:9" ht="15.6" x14ac:dyDescent="0.3">
      <c r="A427" s="1" t="s">
        <v>1946</v>
      </c>
      <c r="B427" s="1" t="s">
        <v>2810</v>
      </c>
      <c r="C427" s="1"/>
      <c r="D427" s="1" t="s">
        <v>2810</v>
      </c>
      <c r="E427" s="1"/>
      <c r="F427" s="1" t="s">
        <v>1946</v>
      </c>
      <c r="G427" s="1" t="s">
        <v>4766</v>
      </c>
      <c r="H427" s="1" t="s">
        <v>4856</v>
      </c>
      <c r="I427" s="1" t="s">
        <v>6732</v>
      </c>
    </row>
    <row r="428" spans="1:9" ht="15.6" x14ac:dyDescent="0.3">
      <c r="A428" s="1" t="s">
        <v>1945</v>
      </c>
      <c r="B428" s="1" t="s">
        <v>2811</v>
      </c>
      <c r="C428" s="1"/>
      <c r="D428" s="1" t="s">
        <v>2811</v>
      </c>
      <c r="E428" s="1"/>
      <c r="F428" s="1" t="s">
        <v>1945</v>
      </c>
      <c r="G428" s="1" t="s">
        <v>5374</v>
      </c>
      <c r="H428" s="1" t="s">
        <v>5553</v>
      </c>
      <c r="I428" s="1" t="s">
        <v>6733</v>
      </c>
    </row>
    <row r="429" spans="1:9" ht="15.6" x14ac:dyDescent="0.3">
      <c r="A429" s="1" t="s">
        <v>1944</v>
      </c>
      <c r="B429" s="1" t="s">
        <v>2812</v>
      </c>
      <c r="C429" s="1"/>
      <c r="D429" s="1" t="s">
        <v>2812</v>
      </c>
      <c r="E429" s="1"/>
      <c r="F429" s="1" t="s">
        <v>1944</v>
      </c>
      <c r="G429" s="1" t="s">
        <v>5374</v>
      </c>
      <c r="H429" s="1" t="s">
        <v>4929</v>
      </c>
      <c r="I429" s="1" t="s">
        <v>6734</v>
      </c>
    </row>
    <row r="430" spans="1:9" ht="15.6" x14ac:dyDescent="0.3">
      <c r="A430" s="1" t="s">
        <v>1943</v>
      </c>
      <c r="B430" s="1" t="s">
        <v>2813</v>
      </c>
      <c r="C430" s="1"/>
      <c r="D430" s="1" t="s">
        <v>2813</v>
      </c>
      <c r="E430" s="1"/>
      <c r="F430" s="1" t="s">
        <v>1943</v>
      </c>
      <c r="G430" s="1" t="s">
        <v>5374</v>
      </c>
      <c r="H430" s="1" t="s">
        <v>4798</v>
      </c>
      <c r="I430" s="1" t="s">
        <v>6735</v>
      </c>
    </row>
    <row r="431" spans="1:9" ht="15.6" x14ac:dyDescent="0.3">
      <c r="A431" s="1" t="s">
        <v>1942</v>
      </c>
      <c r="B431" s="1" t="s">
        <v>2814</v>
      </c>
      <c r="C431" s="1"/>
      <c r="D431" s="1" t="s">
        <v>2814</v>
      </c>
      <c r="E431" s="1"/>
      <c r="F431" s="1" t="s">
        <v>1942</v>
      </c>
      <c r="G431" s="1" t="s">
        <v>5374</v>
      </c>
      <c r="H431" s="1" t="s">
        <v>5554</v>
      </c>
      <c r="I431" s="1" t="s">
        <v>6736</v>
      </c>
    </row>
    <row r="432" spans="1:9" ht="15.6" x14ac:dyDescent="0.3">
      <c r="A432" s="1" t="s">
        <v>1941</v>
      </c>
      <c r="B432" s="1" t="s">
        <v>2815</v>
      </c>
      <c r="C432" s="1"/>
      <c r="D432" s="1" t="s">
        <v>2815</v>
      </c>
      <c r="E432" s="1"/>
      <c r="F432" s="1" t="s">
        <v>1941</v>
      </c>
      <c r="G432" s="1" t="s">
        <v>5374</v>
      </c>
      <c r="H432" s="1" t="s">
        <v>5555</v>
      </c>
      <c r="I432" s="1" t="s">
        <v>6737</v>
      </c>
    </row>
    <row r="433" spans="1:9" ht="15.6" x14ac:dyDescent="0.3">
      <c r="A433" s="1" t="s">
        <v>1940</v>
      </c>
      <c r="B433" s="1" t="s">
        <v>2816</v>
      </c>
      <c r="C433" s="1"/>
      <c r="D433" s="1" t="s">
        <v>2816</v>
      </c>
      <c r="E433" s="1"/>
      <c r="F433" s="1" t="s">
        <v>1940</v>
      </c>
      <c r="G433" s="1" t="s">
        <v>5374</v>
      </c>
      <c r="H433" s="1" t="s">
        <v>4930</v>
      </c>
      <c r="I433" s="1" t="s">
        <v>6738</v>
      </c>
    </row>
    <row r="434" spans="1:9" ht="15.6" x14ac:dyDescent="0.3">
      <c r="A434" s="1" t="s">
        <v>1939</v>
      </c>
      <c r="B434" s="1" t="s">
        <v>2817</v>
      </c>
      <c r="C434" s="1"/>
      <c r="D434" s="1" t="s">
        <v>2817</v>
      </c>
      <c r="E434" s="1"/>
      <c r="F434" s="1" t="s">
        <v>1939</v>
      </c>
      <c r="G434" s="1" t="s">
        <v>4766</v>
      </c>
      <c r="H434" s="1" t="s">
        <v>4919</v>
      </c>
      <c r="I434" s="1" t="s">
        <v>6739</v>
      </c>
    </row>
    <row r="435" spans="1:9" ht="15.6" x14ac:dyDescent="0.3">
      <c r="A435" s="1" t="s">
        <v>1938</v>
      </c>
      <c r="B435" s="1" t="s">
        <v>2818</v>
      </c>
      <c r="C435" s="1"/>
      <c r="D435" s="1" t="s">
        <v>2818</v>
      </c>
      <c r="E435" s="1"/>
      <c r="F435" s="1" t="s">
        <v>1938</v>
      </c>
      <c r="G435" s="1" t="s">
        <v>5374</v>
      </c>
      <c r="H435" s="1" t="s">
        <v>4802</v>
      </c>
      <c r="I435" s="1" t="s">
        <v>6740</v>
      </c>
    </row>
    <row r="436" spans="1:9" ht="15.6" x14ac:dyDescent="0.3">
      <c r="A436" s="1" t="s">
        <v>1937</v>
      </c>
      <c r="B436" s="1" t="s">
        <v>2819</v>
      </c>
      <c r="C436" s="1"/>
      <c r="D436" s="1" t="s">
        <v>2819</v>
      </c>
      <c r="E436" s="1"/>
      <c r="F436" s="1" t="s">
        <v>1937</v>
      </c>
      <c r="G436" s="1" t="s">
        <v>4766</v>
      </c>
      <c r="H436" s="1" t="s">
        <v>5556</v>
      </c>
      <c r="I436" s="1" t="s">
        <v>6741</v>
      </c>
    </row>
    <row r="437" spans="1:9" ht="15.6" x14ac:dyDescent="0.3">
      <c r="A437" s="1" t="s">
        <v>1936</v>
      </c>
      <c r="B437" s="1" t="s">
        <v>2820</v>
      </c>
      <c r="C437" s="1"/>
      <c r="D437" s="1" t="s">
        <v>2820</v>
      </c>
      <c r="E437" s="1"/>
      <c r="F437" s="1" t="s">
        <v>1936</v>
      </c>
      <c r="G437" s="1" t="s">
        <v>4766</v>
      </c>
      <c r="H437" s="1" t="s">
        <v>4931</v>
      </c>
      <c r="I437" s="1" t="s">
        <v>6742</v>
      </c>
    </row>
    <row r="438" spans="1:9" ht="15.6" x14ac:dyDescent="0.3">
      <c r="A438" s="1" t="s">
        <v>1935</v>
      </c>
      <c r="B438" s="1" t="s">
        <v>2821</v>
      </c>
      <c r="C438" s="1"/>
      <c r="D438" s="1" t="s">
        <v>2821</v>
      </c>
      <c r="E438" s="1"/>
      <c r="F438" s="1" t="s">
        <v>1935</v>
      </c>
      <c r="G438" s="1" t="s">
        <v>4766</v>
      </c>
      <c r="H438" s="1" t="s">
        <v>5557</v>
      </c>
      <c r="I438" s="1" t="s">
        <v>6743</v>
      </c>
    </row>
    <row r="439" spans="1:9" ht="15.6" x14ac:dyDescent="0.3">
      <c r="A439" s="1" t="s">
        <v>1934</v>
      </c>
      <c r="B439" s="1" t="s">
        <v>2822</v>
      </c>
      <c r="C439" s="1"/>
      <c r="D439" s="1" t="s">
        <v>2822</v>
      </c>
      <c r="E439" s="1"/>
      <c r="F439" s="1" t="s">
        <v>1934</v>
      </c>
      <c r="G439" s="1" t="s">
        <v>5374</v>
      </c>
      <c r="H439" s="1" t="s">
        <v>4906</v>
      </c>
      <c r="I439" s="1" t="s">
        <v>6744</v>
      </c>
    </row>
    <row r="440" spans="1:9" ht="15.6" x14ac:dyDescent="0.3">
      <c r="A440" s="1" t="s">
        <v>1933</v>
      </c>
      <c r="B440" s="1" t="s">
        <v>2823</v>
      </c>
      <c r="C440" s="1"/>
      <c r="D440" s="1" t="s">
        <v>2823</v>
      </c>
      <c r="E440" s="1"/>
      <c r="F440" s="1" t="s">
        <v>1933</v>
      </c>
      <c r="G440" s="1" t="s">
        <v>4766</v>
      </c>
      <c r="H440" s="1" t="s">
        <v>5558</v>
      </c>
      <c r="I440" s="1" t="s">
        <v>6745</v>
      </c>
    </row>
    <row r="441" spans="1:9" ht="15.6" x14ac:dyDescent="0.3">
      <c r="A441" s="1" t="s">
        <v>1932</v>
      </c>
      <c r="B441" s="1" t="s">
        <v>2824</v>
      </c>
      <c r="C441" s="1"/>
      <c r="D441" s="1" t="s">
        <v>2824</v>
      </c>
      <c r="E441" s="1"/>
      <c r="F441" s="1" t="s">
        <v>1932</v>
      </c>
      <c r="G441" s="1" t="s">
        <v>5374</v>
      </c>
      <c r="H441" s="1" t="s">
        <v>4932</v>
      </c>
      <c r="I441" s="1" t="s">
        <v>6746</v>
      </c>
    </row>
    <row r="442" spans="1:9" ht="15.6" x14ac:dyDescent="0.3">
      <c r="A442" s="1" t="s">
        <v>1931</v>
      </c>
      <c r="B442" s="1" t="s">
        <v>2825</v>
      </c>
      <c r="C442" s="1"/>
      <c r="D442" s="1" t="s">
        <v>2825</v>
      </c>
      <c r="E442" s="1"/>
      <c r="F442" s="1" t="s">
        <v>1931</v>
      </c>
      <c r="G442" s="1" t="s">
        <v>5374</v>
      </c>
      <c r="H442" s="1" t="s">
        <v>5559</v>
      </c>
      <c r="I442" s="1" t="s">
        <v>6747</v>
      </c>
    </row>
    <row r="443" spans="1:9" ht="15.6" x14ac:dyDescent="0.3">
      <c r="A443" s="1" t="s">
        <v>1930</v>
      </c>
      <c r="B443" s="1" t="s">
        <v>2826</v>
      </c>
      <c r="C443" s="1"/>
      <c r="D443" s="1" t="s">
        <v>2826</v>
      </c>
      <c r="E443" s="1"/>
      <c r="F443" s="1" t="s">
        <v>1930</v>
      </c>
      <c r="G443" s="1" t="s">
        <v>4766</v>
      </c>
      <c r="H443" s="1" t="s">
        <v>5560</v>
      </c>
      <c r="I443" s="1" t="s">
        <v>6748</v>
      </c>
    </row>
    <row r="444" spans="1:9" ht="15.6" x14ac:dyDescent="0.3">
      <c r="A444" s="1" t="s">
        <v>1929</v>
      </c>
      <c r="B444" s="1" t="s">
        <v>2827</v>
      </c>
      <c r="C444" s="1"/>
      <c r="D444" s="1" t="s">
        <v>2827</v>
      </c>
      <c r="E444" s="1"/>
      <c r="F444" s="1" t="s">
        <v>1929</v>
      </c>
      <c r="G444" s="1" t="s">
        <v>4766</v>
      </c>
      <c r="H444" s="1" t="s">
        <v>5561</v>
      </c>
      <c r="I444" s="1" t="s">
        <v>4724</v>
      </c>
    </row>
    <row r="445" spans="1:9" ht="15.6" x14ac:dyDescent="0.3">
      <c r="A445" s="1" t="s">
        <v>1928</v>
      </c>
      <c r="B445" s="1" t="s">
        <v>2828</v>
      </c>
      <c r="C445" s="1"/>
      <c r="D445" s="1" t="s">
        <v>2828</v>
      </c>
      <c r="E445" s="1"/>
      <c r="F445" s="1" t="s">
        <v>1928</v>
      </c>
      <c r="G445" s="1" t="s">
        <v>5374</v>
      </c>
      <c r="H445" s="1" t="s">
        <v>4933</v>
      </c>
      <c r="I445" s="1" t="s">
        <v>6749</v>
      </c>
    </row>
    <row r="446" spans="1:9" ht="15.6" x14ac:dyDescent="0.3">
      <c r="A446" s="1" t="s">
        <v>1927</v>
      </c>
      <c r="B446" s="1" t="s">
        <v>2829</v>
      </c>
      <c r="C446" s="1"/>
      <c r="D446" s="1" t="s">
        <v>2829</v>
      </c>
      <c r="E446" s="1"/>
      <c r="F446" s="1" t="s">
        <v>1927</v>
      </c>
      <c r="G446" s="1" t="s">
        <v>5374</v>
      </c>
      <c r="H446" s="1" t="s">
        <v>4934</v>
      </c>
      <c r="I446" s="1" t="s">
        <v>6750</v>
      </c>
    </row>
    <row r="447" spans="1:9" ht="15.6" x14ac:dyDescent="0.3">
      <c r="A447" s="1" t="s">
        <v>1926</v>
      </c>
      <c r="B447" s="1" t="s">
        <v>2830</v>
      </c>
      <c r="C447" s="1"/>
      <c r="D447" s="1" t="s">
        <v>2830</v>
      </c>
      <c r="E447" s="1"/>
      <c r="F447" s="1" t="s">
        <v>1926</v>
      </c>
      <c r="G447" s="1" t="s">
        <v>4766</v>
      </c>
      <c r="H447" s="1" t="s">
        <v>4757</v>
      </c>
      <c r="I447" s="1" t="s">
        <v>6751</v>
      </c>
    </row>
    <row r="448" spans="1:9" ht="15.6" x14ac:dyDescent="0.3">
      <c r="A448" s="1" t="s">
        <v>1925</v>
      </c>
      <c r="B448" s="1" t="s">
        <v>2831</v>
      </c>
      <c r="C448" s="1"/>
      <c r="D448" s="1" t="s">
        <v>2831</v>
      </c>
      <c r="E448" s="1"/>
      <c r="F448" s="1" t="s">
        <v>1925</v>
      </c>
      <c r="G448" s="1" t="s">
        <v>5374</v>
      </c>
      <c r="H448" s="1" t="s">
        <v>5562</v>
      </c>
      <c r="I448" s="1" t="s">
        <v>6752</v>
      </c>
    </row>
    <row r="449" spans="1:9" ht="15.6" x14ac:dyDescent="0.3">
      <c r="A449" s="1" t="s">
        <v>1924</v>
      </c>
      <c r="B449" s="1" t="s">
        <v>2832</v>
      </c>
      <c r="C449" s="1"/>
      <c r="D449" s="1" t="s">
        <v>2832</v>
      </c>
      <c r="E449" s="1"/>
      <c r="F449" s="1" t="s">
        <v>1924</v>
      </c>
      <c r="G449" s="1" t="s">
        <v>4766</v>
      </c>
      <c r="H449" s="1" t="s">
        <v>5563</v>
      </c>
      <c r="I449" s="1" t="s">
        <v>6753</v>
      </c>
    </row>
    <row r="450" spans="1:9" ht="15.6" x14ac:dyDescent="0.3">
      <c r="A450" s="1" t="s">
        <v>1923</v>
      </c>
      <c r="B450" s="1" t="s">
        <v>2833</v>
      </c>
      <c r="C450" s="1"/>
      <c r="D450" s="1" t="s">
        <v>2833</v>
      </c>
      <c r="E450" s="1"/>
      <c r="F450" s="1" t="s">
        <v>1923</v>
      </c>
      <c r="G450" s="1" t="s">
        <v>4766</v>
      </c>
      <c r="H450" s="1" t="s">
        <v>5564</v>
      </c>
      <c r="I450" s="1" t="s">
        <v>4723</v>
      </c>
    </row>
    <row r="451" spans="1:9" ht="15.6" x14ac:dyDescent="0.3">
      <c r="A451" s="1" t="s">
        <v>1922</v>
      </c>
      <c r="B451" s="1" t="s">
        <v>2834</v>
      </c>
      <c r="C451" s="1"/>
      <c r="D451" s="1" t="s">
        <v>2834</v>
      </c>
      <c r="E451" s="1"/>
      <c r="F451" s="1" t="s">
        <v>1922</v>
      </c>
      <c r="G451" s="1" t="s">
        <v>5374</v>
      </c>
      <c r="H451" s="1" t="s">
        <v>4935</v>
      </c>
      <c r="I451" s="1" t="s">
        <v>6754</v>
      </c>
    </row>
    <row r="452" spans="1:9" ht="15.6" x14ac:dyDescent="0.3">
      <c r="A452" s="1" t="s">
        <v>1921</v>
      </c>
      <c r="B452" s="1" t="s">
        <v>2835</v>
      </c>
      <c r="C452" s="1"/>
      <c r="D452" s="1" t="s">
        <v>2835</v>
      </c>
      <c r="E452" s="1"/>
      <c r="F452" s="1" t="s">
        <v>1921</v>
      </c>
      <c r="G452" s="1" t="s">
        <v>5374</v>
      </c>
      <c r="H452" s="1" t="s">
        <v>5565</v>
      </c>
      <c r="I452" s="1" t="s">
        <v>6662</v>
      </c>
    </row>
    <row r="453" spans="1:9" ht="15.6" x14ac:dyDescent="0.3">
      <c r="A453" s="1" t="s">
        <v>1920</v>
      </c>
      <c r="B453" s="1" t="s">
        <v>2836</v>
      </c>
      <c r="C453" s="1"/>
      <c r="D453" s="1" t="s">
        <v>2836</v>
      </c>
      <c r="E453" s="1"/>
      <c r="F453" s="1" t="s">
        <v>1920</v>
      </c>
      <c r="G453" s="1" t="s">
        <v>4766</v>
      </c>
      <c r="H453" s="1" t="s">
        <v>4936</v>
      </c>
      <c r="I453" s="1" t="s">
        <v>6382</v>
      </c>
    </row>
    <row r="454" spans="1:9" ht="15.6" x14ac:dyDescent="0.3">
      <c r="A454" s="1" t="s">
        <v>1919</v>
      </c>
      <c r="B454" s="1" t="s">
        <v>2837</v>
      </c>
      <c r="C454" s="1"/>
      <c r="D454" s="1" t="s">
        <v>2837</v>
      </c>
      <c r="E454" s="1"/>
      <c r="F454" s="1" t="s">
        <v>1919</v>
      </c>
      <c r="G454" s="1" t="s">
        <v>5374</v>
      </c>
      <c r="H454" s="1" t="s">
        <v>5566</v>
      </c>
      <c r="I454" s="1" t="s">
        <v>6755</v>
      </c>
    </row>
    <row r="455" spans="1:9" ht="15.6" x14ac:dyDescent="0.3">
      <c r="A455" s="1" t="s">
        <v>1918</v>
      </c>
      <c r="B455" s="1" t="s">
        <v>2838</v>
      </c>
      <c r="C455" s="1"/>
      <c r="D455" s="1" t="s">
        <v>2838</v>
      </c>
      <c r="E455" s="1"/>
      <c r="F455" s="1" t="s">
        <v>1918</v>
      </c>
      <c r="G455" s="1" t="s">
        <v>4766</v>
      </c>
      <c r="H455" s="1" t="s">
        <v>4821</v>
      </c>
      <c r="I455" s="1" t="s">
        <v>6756</v>
      </c>
    </row>
    <row r="456" spans="1:9" ht="15.6" x14ac:dyDescent="0.3">
      <c r="A456" s="1" t="s">
        <v>1917</v>
      </c>
      <c r="B456" s="1" t="s">
        <v>2839</v>
      </c>
      <c r="C456" s="1"/>
      <c r="D456" s="1" t="s">
        <v>2839</v>
      </c>
      <c r="E456" s="1"/>
      <c r="F456" s="1" t="s">
        <v>1917</v>
      </c>
      <c r="G456" s="1" t="s">
        <v>4766</v>
      </c>
      <c r="H456" s="1" t="s">
        <v>4735</v>
      </c>
      <c r="I456" s="1" t="s">
        <v>6757</v>
      </c>
    </row>
    <row r="457" spans="1:9" ht="15.6" x14ac:dyDescent="0.3">
      <c r="A457" s="1" t="s">
        <v>1916</v>
      </c>
      <c r="B457" s="1" t="s">
        <v>2840</v>
      </c>
      <c r="C457" s="1"/>
      <c r="D457" s="1" t="s">
        <v>2840</v>
      </c>
      <c r="E457" s="1"/>
      <c r="F457" s="1" t="s">
        <v>1916</v>
      </c>
      <c r="G457" s="1" t="s">
        <v>4766</v>
      </c>
      <c r="H457" s="1" t="s">
        <v>4726</v>
      </c>
      <c r="I457" s="1" t="s">
        <v>6758</v>
      </c>
    </row>
    <row r="458" spans="1:9" ht="15.6" x14ac:dyDescent="0.3">
      <c r="A458" s="1" t="s">
        <v>1915</v>
      </c>
      <c r="B458" s="1" t="s">
        <v>2841</v>
      </c>
      <c r="C458" s="1"/>
      <c r="D458" s="1" t="s">
        <v>2841</v>
      </c>
      <c r="E458" s="1"/>
      <c r="F458" s="1" t="s">
        <v>1915</v>
      </c>
      <c r="G458" s="1" t="s">
        <v>4766</v>
      </c>
      <c r="H458" s="1" t="s">
        <v>4724</v>
      </c>
      <c r="I458" s="1" t="s">
        <v>6759</v>
      </c>
    </row>
    <row r="459" spans="1:9" ht="15.6" x14ac:dyDescent="0.3">
      <c r="A459" s="1" t="s">
        <v>1914</v>
      </c>
      <c r="B459" s="1" t="s">
        <v>2842</v>
      </c>
      <c r="C459" s="1"/>
      <c r="D459" s="1" t="s">
        <v>2842</v>
      </c>
      <c r="E459" s="1"/>
      <c r="F459" s="1" t="s">
        <v>1914</v>
      </c>
      <c r="G459" s="1" t="s">
        <v>4766</v>
      </c>
      <c r="H459" s="1" t="s">
        <v>4937</v>
      </c>
      <c r="I459" s="1" t="s">
        <v>6760</v>
      </c>
    </row>
    <row r="460" spans="1:9" ht="15.6" x14ac:dyDescent="0.3">
      <c r="A460" s="1" t="s">
        <v>1913</v>
      </c>
      <c r="B460" s="1" t="s">
        <v>2843</v>
      </c>
      <c r="C460" s="1"/>
      <c r="D460" s="1" t="s">
        <v>2843</v>
      </c>
      <c r="E460" s="1"/>
      <c r="F460" s="1" t="s">
        <v>1913</v>
      </c>
      <c r="G460" s="1" t="s">
        <v>5374</v>
      </c>
      <c r="H460" s="1" t="s">
        <v>5379</v>
      </c>
      <c r="I460" s="1" t="s">
        <v>6761</v>
      </c>
    </row>
    <row r="461" spans="1:9" ht="15.6" x14ac:dyDescent="0.3">
      <c r="A461" s="1" t="s">
        <v>1912</v>
      </c>
      <c r="B461" s="1" t="s">
        <v>2844</v>
      </c>
      <c r="C461" s="1"/>
      <c r="D461" s="1" t="s">
        <v>2844</v>
      </c>
      <c r="E461" s="1"/>
      <c r="F461" s="1" t="s">
        <v>1912</v>
      </c>
      <c r="G461" s="1" t="s">
        <v>4766</v>
      </c>
      <c r="H461" s="1" t="s">
        <v>5567</v>
      </c>
      <c r="I461" s="1" t="s">
        <v>6395</v>
      </c>
    </row>
    <row r="462" spans="1:9" ht="15.6" x14ac:dyDescent="0.3">
      <c r="A462" s="1" t="s">
        <v>1911</v>
      </c>
      <c r="B462" s="1" t="s">
        <v>2845</v>
      </c>
      <c r="C462" s="1"/>
      <c r="D462" s="1" t="s">
        <v>2845</v>
      </c>
      <c r="E462" s="1"/>
      <c r="F462" s="1" t="s">
        <v>1911</v>
      </c>
      <c r="G462" s="1" t="s">
        <v>5374</v>
      </c>
      <c r="H462" s="1" t="s">
        <v>4939</v>
      </c>
      <c r="I462" s="1" t="s">
        <v>6614</v>
      </c>
    </row>
    <row r="463" spans="1:9" ht="15.6" x14ac:dyDescent="0.3">
      <c r="A463" s="1" t="s">
        <v>1910</v>
      </c>
      <c r="B463" s="1" t="s">
        <v>2846</v>
      </c>
      <c r="C463" s="1"/>
      <c r="D463" s="1" t="s">
        <v>2846</v>
      </c>
      <c r="E463" s="1"/>
      <c r="F463" s="1" t="s">
        <v>1910</v>
      </c>
      <c r="G463" s="1" t="s">
        <v>5374</v>
      </c>
      <c r="H463" s="1" t="s">
        <v>4743</v>
      </c>
      <c r="I463" s="1" t="s">
        <v>6409</v>
      </c>
    </row>
    <row r="464" spans="1:9" ht="15.6" x14ac:dyDescent="0.3">
      <c r="A464" s="1" t="s">
        <v>1909</v>
      </c>
      <c r="B464" s="1" t="s">
        <v>2847</v>
      </c>
      <c r="C464" s="1"/>
      <c r="D464" s="1" t="s">
        <v>2847</v>
      </c>
      <c r="E464" s="1"/>
      <c r="F464" s="1" t="s">
        <v>1909</v>
      </c>
      <c r="G464" s="1" t="s">
        <v>5374</v>
      </c>
      <c r="H464" s="1" t="s">
        <v>5568</v>
      </c>
      <c r="I464" s="1" t="s">
        <v>6762</v>
      </c>
    </row>
    <row r="465" spans="1:9" ht="15.6" x14ac:dyDescent="0.3">
      <c r="A465" s="1" t="s">
        <v>1908</v>
      </c>
      <c r="B465" s="1" t="s">
        <v>2848</v>
      </c>
      <c r="C465" s="1"/>
      <c r="D465" s="1" t="s">
        <v>2848</v>
      </c>
      <c r="E465" s="1"/>
      <c r="F465" s="1" t="s">
        <v>1908</v>
      </c>
      <c r="G465" s="1" t="s">
        <v>4766</v>
      </c>
      <c r="H465" s="1" t="s">
        <v>5569</v>
      </c>
      <c r="I465" s="1" t="s">
        <v>6763</v>
      </c>
    </row>
    <row r="466" spans="1:9" ht="15.6" x14ac:dyDescent="0.3">
      <c r="A466" s="1" t="s">
        <v>1907</v>
      </c>
      <c r="B466" s="1" t="s">
        <v>2849</v>
      </c>
      <c r="C466" s="1"/>
      <c r="D466" s="1" t="s">
        <v>2849</v>
      </c>
      <c r="E466" s="1"/>
      <c r="F466" s="1" t="s">
        <v>1907</v>
      </c>
      <c r="G466" s="1" t="s">
        <v>5374</v>
      </c>
      <c r="H466" s="1" t="s">
        <v>4796</v>
      </c>
      <c r="I466" s="1" t="s">
        <v>6764</v>
      </c>
    </row>
    <row r="467" spans="1:9" ht="15.6" x14ac:dyDescent="0.3">
      <c r="A467" s="1" t="s">
        <v>1906</v>
      </c>
      <c r="B467" s="1" t="s">
        <v>2850</v>
      </c>
      <c r="C467" s="1"/>
      <c r="D467" s="1" t="s">
        <v>2850</v>
      </c>
      <c r="E467" s="1"/>
      <c r="F467" s="1" t="s">
        <v>1906</v>
      </c>
      <c r="G467" s="1" t="s">
        <v>4766</v>
      </c>
      <c r="H467" s="1" t="s">
        <v>4940</v>
      </c>
      <c r="I467" s="1" t="s">
        <v>6765</v>
      </c>
    </row>
    <row r="468" spans="1:9" ht="15.6" x14ac:dyDescent="0.3">
      <c r="A468" s="1" t="s">
        <v>1905</v>
      </c>
      <c r="B468" s="1" t="s">
        <v>2851</v>
      </c>
      <c r="C468" s="1"/>
      <c r="D468" s="1" t="s">
        <v>2851</v>
      </c>
      <c r="E468" s="1"/>
      <c r="F468" s="1" t="s">
        <v>1905</v>
      </c>
      <c r="G468" s="1" t="s">
        <v>4766</v>
      </c>
      <c r="H468" s="1" t="s">
        <v>5570</v>
      </c>
      <c r="I468" s="1" t="s">
        <v>6398</v>
      </c>
    </row>
    <row r="469" spans="1:9" ht="15.6" x14ac:dyDescent="0.3">
      <c r="A469" s="1" t="s">
        <v>1904</v>
      </c>
      <c r="B469" s="1" t="s">
        <v>2852</v>
      </c>
      <c r="C469" s="1"/>
      <c r="D469" s="1" t="s">
        <v>2852</v>
      </c>
      <c r="E469" s="1"/>
      <c r="F469" s="1" t="s">
        <v>1904</v>
      </c>
      <c r="G469" s="1" t="s">
        <v>5374</v>
      </c>
      <c r="H469" s="1" t="s">
        <v>5571</v>
      </c>
      <c r="I469" s="1" t="s">
        <v>6766</v>
      </c>
    </row>
    <row r="470" spans="1:9" ht="15.6" x14ac:dyDescent="0.3">
      <c r="A470" s="1" t="s">
        <v>1903</v>
      </c>
      <c r="B470" s="1" t="s">
        <v>2853</v>
      </c>
      <c r="C470" s="1"/>
      <c r="D470" s="1" t="s">
        <v>2853</v>
      </c>
      <c r="E470" s="1"/>
      <c r="F470" s="1" t="s">
        <v>1903</v>
      </c>
      <c r="G470" s="1" t="s">
        <v>5374</v>
      </c>
      <c r="H470" s="1" t="s">
        <v>4941</v>
      </c>
      <c r="I470" s="1" t="s">
        <v>6767</v>
      </c>
    </row>
    <row r="471" spans="1:9" ht="15.6" x14ac:dyDescent="0.3">
      <c r="A471" s="1" t="s">
        <v>1902</v>
      </c>
      <c r="B471" s="1" t="s">
        <v>2854</v>
      </c>
      <c r="C471" s="1"/>
      <c r="D471" s="1" t="s">
        <v>2854</v>
      </c>
      <c r="E471" s="1"/>
      <c r="F471" s="1" t="s">
        <v>1902</v>
      </c>
      <c r="G471" s="1" t="s">
        <v>4766</v>
      </c>
      <c r="H471" s="1" t="s">
        <v>4942</v>
      </c>
      <c r="I471" s="1" t="s">
        <v>6768</v>
      </c>
    </row>
    <row r="472" spans="1:9" ht="15.6" x14ac:dyDescent="0.3">
      <c r="A472" s="1" t="s">
        <v>1901</v>
      </c>
      <c r="B472" s="1" t="s">
        <v>2855</v>
      </c>
      <c r="C472" s="1"/>
      <c r="D472" s="1" t="s">
        <v>2855</v>
      </c>
      <c r="E472" s="1"/>
      <c r="F472" s="1" t="s">
        <v>1901</v>
      </c>
      <c r="G472" s="1" t="s">
        <v>4766</v>
      </c>
      <c r="H472" s="1" t="s">
        <v>4943</v>
      </c>
      <c r="I472" s="1" t="s">
        <v>6769</v>
      </c>
    </row>
    <row r="473" spans="1:9" ht="15.6" x14ac:dyDescent="0.3">
      <c r="A473" s="1" t="s">
        <v>1900</v>
      </c>
      <c r="B473" s="1" t="s">
        <v>2856</v>
      </c>
      <c r="C473" s="1"/>
      <c r="D473" s="1" t="s">
        <v>2856</v>
      </c>
      <c r="E473" s="1"/>
      <c r="F473" s="1" t="s">
        <v>1900</v>
      </c>
      <c r="G473" s="1" t="s">
        <v>4766</v>
      </c>
      <c r="H473" s="1" t="s">
        <v>4863</v>
      </c>
      <c r="I473" s="1" t="s">
        <v>6770</v>
      </c>
    </row>
    <row r="474" spans="1:9" ht="15.6" x14ac:dyDescent="0.3">
      <c r="A474" s="1" t="s">
        <v>1899</v>
      </c>
      <c r="B474" s="1" t="s">
        <v>2857</v>
      </c>
      <c r="C474" s="1"/>
      <c r="D474" s="1" t="s">
        <v>2857</v>
      </c>
      <c r="E474" s="1"/>
      <c r="F474" s="1" t="s">
        <v>1899</v>
      </c>
      <c r="G474" s="1" t="s">
        <v>4766</v>
      </c>
      <c r="H474" s="1" t="s">
        <v>5572</v>
      </c>
      <c r="I474" s="1" t="s">
        <v>6568</v>
      </c>
    </row>
    <row r="475" spans="1:9" ht="15.6" x14ac:dyDescent="0.3">
      <c r="A475" s="1" t="s">
        <v>1898</v>
      </c>
      <c r="B475" s="1" t="s">
        <v>2858</v>
      </c>
      <c r="C475" s="1"/>
      <c r="D475" s="1" t="s">
        <v>2858</v>
      </c>
      <c r="E475" s="1"/>
      <c r="F475" s="1" t="s">
        <v>1898</v>
      </c>
      <c r="G475" s="1" t="s">
        <v>4766</v>
      </c>
      <c r="H475" s="1" t="s">
        <v>4772</v>
      </c>
      <c r="I475" s="1" t="s">
        <v>6771</v>
      </c>
    </row>
    <row r="476" spans="1:9" ht="15.6" x14ac:dyDescent="0.3">
      <c r="A476" s="1" t="s">
        <v>1897</v>
      </c>
      <c r="B476" s="1" t="s">
        <v>2859</v>
      </c>
      <c r="C476" s="1"/>
      <c r="D476" s="1" t="s">
        <v>2859</v>
      </c>
      <c r="E476" s="1"/>
      <c r="F476" s="1" t="s">
        <v>1897</v>
      </c>
      <c r="G476" s="1" t="s">
        <v>4766</v>
      </c>
      <c r="H476" s="1" t="s">
        <v>4944</v>
      </c>
      <c r="I476" s="1" t="s">
        <v>6772</v>
      </c>
    </row>
    <row r="477" spans="1:9" ht="15.6" x14ac:dyDescent="0.3">
      <c r="A477" s="1" t="s">
        <v>1895</v>
      </c>
      <c r="B477" s="1" t="s">
        <v>2860</v>
      </c>
      <c r="C477" s="1"/>
      <c r="D477" s="1" t="s">
        <v>2860</v>
      </c>
      <c r="E477" s="1"/>
      <c r="F477" s="1" t="s">
        <v>1895</v>
      </c>
      <c r="G477" s="1" t="s">
        <v>4766</v>
      </c>
      <c r="H477" s="1" t="s">
        <v>5573</v>
      </c>
      <c r="I477" s="1" t="s">
        <v>6773</v>
      </c>
    </row>
    <row r="478" spans="1:9" ht="15.6" x14ac:dyDescent="0.3">
      <c r="A478" s="1" t="s">
        <v>1894</v>
      </c>
      <c r="B478" s="1" t="s">
        <v>2861</v>
      </c>
      <c r="C478" s="1"/>
      <c r="D478" s="1" t="s">
        <v>2861</v>
      </c>
      <c r="E478" s="1"/>
      <c r="F478" s="1" t="s">
        <v>1894</v>
      </c>
      <c r="G478" s="1" t="s">
        <v>5374</v>
      </c>
      <c r="H478" s="1" t="s">
        <v>5574</v>
      </c>
      <c r="I478" s="1" t="s">
        <v>6774</v>
      </c>
    </row>
    <row r="479" spans="1:9" ht="15.6" x14ac:dyDescent="0.3">
      <c r="A479" s="1" t="s">
        <v>1893</v>
      </c>
      <c r="B479" s="1" t="s">
        <v>2862</v>
      </c>
      <c r="C479" s="1"/>
      <c r="D479" s="1" t="s">
        <v>2862</v>
      </c>
      <c r="E479" s="1"/>
      <c r="F479" s="1" t="s">
        <v>1893</v>
      </c>
      <c r="G479" s="1" t="s">
        <v>4766</v>
      </c>
      <c r="H479" s="1" t="s">
        <v>5575</v>
      </c>
      <c r="I479" s="1" t="s">
        <v>6775</v>
      </c>
    </row>
    <row r="480" spans="1:9" ht="15.6" x14ac:dyDescent="0.3">
      <c r="A480" s="1" t="s">
        <v>1892</v>
      </c>
      <c r="B480" s="1" t="s">
        <v>2863</v>
      </c>
      <c r="C480" s="1"/>
      <c r="D480" s="1" t="s">
        <v>2863</v>
      </c>
      <c r="E480" s="1"/>
      <c r="F480" s="1" t="s">
        <v>1892</v>
      </c>
      <c r="G480" s="1" t="s">
        <v>4766</v>
      </c>
      <c r="H480" s="1" t="s">
        <v>5576</v>
      </c>
      <c r="I480" s="1" t="s">
        <v>6776</v>
      </c>
    </row>
    <row r="481" spans="1:9" ht="15.6" x14ac:dyDescent="0.3">
      <c r="A481" s="1" t="s">
        <v>1891</v>
      </c>
      <c r="B481" s="1" t="s">
        <v>2864</v>
      </c>
      <c r="C481" s="1"/>
      <c r="D481" s="1" t="s">
        <v>2864</v>
      </c>
      <c r="E481" s="1"/>
      <c r="F481" s="1" t="s">
        <v>1891</v>
      </c>
      <c r="G481" s="1" t="s">
        <v>4766</v>
      </c>
      <c r="H481" s="1" t="s">
        <v>4945</v>
      </c>
      <c r="I481" s="1" t="s">
        <v>6777</v>
      </c>
    </row>
    <row r="482" spans="1:9" ht="15.6" x14ac:dyDescent="0.3">
      <c r="A482" s="1" t="s">
        <v>1890</v>
      </c>
      <c r="B482" s="1" t="s">
        <v>2865</v>
      </c>
      <c r="C482" s="1"/>
      <c r="D482" s="1" t="s">
        <v>2865</v>
      </c>
      <c r="E482" s="1"/>
      <c r="F482" s="1" t="s">
        <v>1890</v>
      </c>
      <c r="G482" s="1" t="s">
        <v>4766</v>
      </c>
      <c r="H482" s="1" t="s">
        <v>4846</v>
      </c>
      <c r="I482" s="1" t="s">
        <v>6778</v>
      </c>
    </row>
    <row r="483" spans="1:9" ht="15.6" x14ac:dyDescent="0.3">
      <c r="A483" s="1" t="s">
        <v>1889</v>
      </c>
      <c r="B483" s="1" t="s">
        <v>2866</v>
      </c>
      <c r="C483" s="1"/>
      <c r="D483" s="1" t="s">
        <v>2866</v>
      </c>
      <c r="E483" s="1"/>
      <c r="F483" s="1" t="s">
        <v>1889</v>
      </c>
      <c r="G483" s="1" t="s">
        <v>4766</v>
      </c>
      <c r="H483" s="1" t="s">
        <v>5577</v>
      </c>
      <c r="I483" s="1" t="s">
        <v>6779</v>
      </c>
    </row>
    <row r="484" spans="1:9" ht="15.6" x14ac:dyDescent="0.3">
      <c r="A484" s="1" t="s">
        <v>1888</v>
      </c>
      <c r="B484" s="1" t="s">
        <v>2867</v>
      </c>
      <c r="C484" s="1"/>
      <c r="D484" s="1" t="s">
        <v>2867</v>
      </c>
      <c r="E484" s="1"/>
      <c r="F484" s="1" t="s">
        <v>1888</v>
      </c>
      <c r="G484" s="1" t="s">
        <v>5374</v>
      </c>
      <c r="H484" s="1" t="s">
        <v>5578</v>
      </c>
      <c r="I484" s="1" t="s">
        <v>6780</v>
      </c>
    </row>
    <row r="485" spans="1:9" ht="15.6" x14ac:dyDescent="0.3">
      <c r="A485" s="1" t="s">
        <v>1887</v>
      </c>
      <c r="B485" s="1" t="s">
        <v>2868</v>
      </c>
      <c r="C485" s="1"/>
      <c r="D485" s="1" t="s">
        <v>2868</v>
      </c>
      <c r="E485" s="1"/>
      <c r="F485" s="1" t="s">
        <v>1887</v>
      </c>
      <c r="G485" s="1" t="s">
        <v>5374</v>
      </c>
      <c r="H485" s="1" t="s">
        <v>4946</v>
      </c>
      <c r="I485" s="1" t="s">
        <v>6459</v>
      </c>
    </row>
    <row r="486" spans="1:9" ht="15.6" x14ac:dyDescent="0.3">
      <c r="A486" s="1" t="s">
        <v>1886</v>
      </c>
      <c r="B486" s="1" t="s">
        <v>2869</v>
      </c>
      <c r="C486" s="1"/>
      <c r="D486" s="1" t="s">
        <v>2869</v>
      </c>
      <c r="E486" s="1"/>
      <c r="F486" s="1" t="s">
        <v>1886</v>
      </c>
      <c r="G486" s="1" t="s">
        <v>4766</v>
      </c>
      <c r="H486" s="1" t="s">
        <v>4833</v>
      </c>
      <c r="I486" s="1" t="s">
        <v>6781</v>
      </c>
    </row>
    <row r="487" spans="1:9" ht="15.6" x14ac:dyDescent="0.3">
      <c r="A487" s="1" t="s">
        <v>1885</v>
      </c>
      <c r="B487" s="1" t="s">
        <v>2870</v>
      </c>
      <c r="C487" s="1"/>
      <c r="D487" s="1" t="s">
        <v>2870</v>
      </c>
      <c r="E487" s="1"/>
      <c r="F487" s="1" t="s">
        <v>1885</v>
      </c>
      <c r="G487" s="1" t="s">
        <v>4766</v>
      </c>
      <c r="H487" s="1" t="s">
        <v>4793</v>
      </c>
      <c r="I487" s="1" t="s">
        <v>6643</v>
      </c>
    </row>
    <row r="488" spans="1:9" ht="15.6" x14ac:dyDescent="0.3">
      <c r="A488" s="1" t="s">
        <v>1884</v>
      </c>
      <c r="B488" s="1" t="s">
        <v>2871</v>
      </c>
      <c r="C488" s="1"/>
      <c r="D488" s="1" t="s">
        <v>2871</v>
      </c>
      <c r="E488" s="1"/>
      <c r="F488" s="1" t="s">
        <v>1884</v>
      </c>
      <c r="G488" s="1" t="s">
        <v>5375</v>
      </c>
      <c r="H488" s="1" t="s">
        <v>5579</v>
      </c>
      <c r="I488" s="1" t="s">
        <v>6782</v>
      </c>
    </row>
    <row r="489" spans="1:9" ht="15.6" x14ac:dyDescent="0.3">
      <c r="A489" s="1" t="s">
        <v>1883</v>
      </c>
      <c r="B489" s="1" t="s">
        <v>2872</v>
      </c>
      <c r="C489" s="1"/>
      <c r="D489" s="1" t="s">
        <v>2872</v>
      </c>
      <c r="E489" s="1"/>
      <c r="F489" s="1" t="s">
        <v>1883</v>
      </c>
      <c r="G489" s="1" t="s">
        <v>5374</v>
      </c>
      <c r="H489" s="1" t="s">
        <v>4947</v>
      </c>
      <c r="I489" s="1" t="s">
        <v>6783</v>
      </c>
    </row>
    <row r="490" spans="1:9" ht="15.6" x14ac:dyDescent="0.3">
      <c r="A490" s="1" t="s">
        <v>1882</v>
      </c>
      <c r="B490" s="1" t="s">
        <v>2873</v>
      </c>
      <c r="C490" s="1"/>
      <c r="D490" s="1" t="s">
        <v>2873</v>
      </c>
      <c r="E490" s="1"/>
      <c r="F490" s="1" t="s">
        <v>1882</v>
      </c>
      <c r="G490" s="1" t="s">
        <v>4766</v>
      </c>
      <c r="H490" s="1" t="s">
        <v>4822</v>
      </c>
      <c r="I490" s="1" t="s">
        <v>6784</v>
      </c>
    </row>
    <row r="491" spans="1:9" ht="15.6" x14ac:dyDescent="0.3">
      <c r="A491" s="1" t="s">
        <v>1881</v>
      </c>
      <c r="B491" s="1" t="s">
        <v>2874</v>
      </c>
      <c r="C491" s="1"/>
      <c r="D491" s="1" t="s">
        <v>2874</v>
      </c>
      <c r="E491" s="1"/>
      <c r="F491" s="1" t="s">
        <v>1881</v>
      </c>
      <c r="G491" s="1" t="s">
        <v>4766</v>
      </c>
      <c r="H491" s="1" t="s">
        <v>4735</v>
      </c>
      <c r="I491" s="1" t="s">
        <v>6785</v>
      </c>
    </row>
    <row r="492" spans="1:9" ht="15.6" x14ac:dyDescent="0.3">
      <c r="A492" s="1" t="s">
        <v>1880</v>
      </c>
      <c r="B492" s="1" t="s">
        <v>2875</v>
      </c>
      <c r="C492" s="1"/>
      <c r="D492" s="1" t="s">
        <v>2875</v>
      </c>
      <c r="E492" s="1"/>
      <c r="F492" s="1" t="s">
        <v>1880</v>
      </c>
      <c r="G492" s="1" t="s">
        <v>5374</v>
      </c>
      <c r="H492" s="1" t="s">
        <v>5580</v>
      </c>
      <c r="I492" s="1" t="s">
        <v>6786</v>
      </c>
    </row>
    <row r="493" spans="1:9" ht="15.6" x14ac:dyDescent="0.3">
      <c r="A493" s="1" t="s">
        <v>1879</v>
      </c>
      <c r="B493" s="1" t="s">
        <v>2876</v>
      </c>
      <c r="C493" s="1"/>
      <c r="D493" s="1" t="s">
        <v>2876</v>
      </c>
      <c r="E493" s="1"/>
      <c r="F493" s="1" t="s">
        <v>1879</v>
      </c>
      <c r="G493" s="1" t="s">
        <v>5374</v>
      </c>
      <c r="H493" s="1" t="s">
        <v>4948</v>
      </c>
      <c r="I493" s="1" t="s">
        <v>4733</v>
      </c>
    </row>
    <row r="494" spans="1:9" ht="15.6" x14ac:dyDescent="0.3">
      <c r="A494" s="1" t="s">
        <v>1878</v>
      </c>
      <c r="B494" s="1" t="s">
        <v>2877</v>
      </c>
      <c r="C494" s="1"/>
      <c r="D494" s="1" t="s">
        <v>2877</v>
      </c>
      <c r="E494" s="1"/>
      <c r="F494" s="1" t="s">
        <v>1878</v>
      </c>
      <c r="G494" s="1" t="s">
        <v>5374</v>
      </c>
      <c r="H494" s="1" t="s">
        <v>4887</v>
      </c>
      <c r="I494" s="1" t="s">
        <v>6787</v>
      </c>
    </row>
    <row r="495" spans="1:9" ht="15.6" x14ac:dyDescent="0.3">
      <c r="A495" s="1" t="s">
        <v>1877</v>
      </c>
      <c r="B495" s="1" t="s">
        <v>2878</v>
      </c>
      <c r="C495" s="1"/>
      <c r="D495" s="1" t="s">
        <v>2878</v>
      </c>
      <c r="E495" s="1"/>
      <c r="F495" s="1" t="s">
        <v>1877</v>
      </c>
      <c r="G495" s="1" t="s">
        <v>4766</v>
      </c>
      <c r="H495" s="1" t="s">
        <v>4949</v>
      </c>
      <c r="I495" s="1" t="s">
        <v>6788</v>
      </c>
    </row>
    <row r="496" spans="1:9" ht="15.6" x14ac:dyDescent="0.3">
      <c r="A496" s="1" t="s">
        <v>1876</v>
      </c>
      <c r="B496" s="1" t="s">
        <v>2879</v>
      </c>
      <c r="C496" s="1"/>
      <c r="D496" s="1" t="s">
        <v>2879</v>
      </c>
      <c r="E496" s="1"/>
      <c r="F496" s="1" t="s">
        <v>1876</v>
      </c>
      <c r="G496" s="1" t="s">
        <v>4766</v>
      </c>
      <c r="H496" s="1" t="s">
        <v>5581</v>
      </c>
      <c r="I496" s="1" t="s">
        <v>6778</v>
      </c>
    </row>
    <row r="497" spans="1:9" ht="15.6" x14ac:dyDescent="0.3">
      <c r="A497" s="1" t="s">
        <v>1875</v>
      </c>
      <c r="B497" s="1" t="s">
        <v>2880</v>
      </c>
      <c r="C497" s="1"/>
      <c r="D497" s="1" t="s">
        <v>2880</v>
      </c>
      <c r="E497" s="1"/>
      <c r="F497" s="1" t="s">
        <v>1875</v>
      </c>
      <c r="G497" s="1" t="s">
        <v>5375</v>
      </c>
      <c r="H497" s="1" t="s">
        <v>4805</v>
      </c>
      <c r="I497" s="1" t="s">
        <v>6789</v>
      </c>
    </row>
    <row r="498" spans="1:9" ht="15.6" x14ac:dyDescent="0.3">
      <c r="A498" s="1" t="s">
        <v>1874</v>
      </c>
      <c r="B498" s="1" t="s">
        <v>2881</v>
      </c>
      <c r="C498" s="1"/>
      <c r="D498" s="1" t="s">
        <v>2881</v>
      </c>
      <c r="E498" s="1"/>
      <c r="F498" s="1" t="s">
        <v>1874</v>
      </c>
      <c r="G498" s="1" t="s">
        <v>5374</v>
      </c>
      <c r="H498" s="1" t="s">
        <v>5582</v>
      </c>
      <c r="I498" s="1" t="s">
        <v>6790</v>
      </c>
    </row>
    <row r="499" spans="1:9" ht="15.6" x14ac:dyDescent="0.3">
      <c r="A499" s="1" t="s">
        <v>1873</v>
      </c>
      <c r="B499" s="1" t="s">
        <v>2882</v>
      </c>
      <c r="C499" s="1"/>
      <c r="D499" s="1" t="s">
        <v>2882</v>
      </c>
      <c r="E499" s="1"/>
      <c r="F499" s="1" t="s">
        <v>1873</v>
      </c>
      <c r="G499" s="1" t="s">
        <v>4766</v>
      </c>
      <c r="H499" s="1" t="s">
        <v>8300</v>
      </c>
      <c r="I499" s="1" t="s">
        <v>6791</v>
      </c>
    </row>
    <row r="500" spans="1:9" ht="15.6" x14ac:dyDescent="0.3">
      <c r="A500" s="1" t="s">
        <v>1872</v>
      </c>
      <c r="B500" s="1" t="s">
        <v>2883</v>
      </c>
      <c r="C500" s="1"/>
      <c r="D500" s="1" t="s">
        <v>2883</v>
      </c>
      <c r="E500" s="1"/>
      <c r="F500" s="1" t="s">
        <v>1872</v>
      </c>
      <c r="G500" s="1" t="s">
        <v>5374</v>
      </c>
      <c r="H500" s="1" t="s">
        <v>4950</v>
      </c>
      <c r="I500" s="1" t="s">
        <v>6792</v>
      </c>
    </row>
    <row r="501" spans="1:9" ht="15.6" x14ac:dyDescent="0.3">
      <c r="A501" s="1" t="s">
        <v>1871</v>
      </c>
      <c r="B501" s="1" t="s">
        <v>2884</v>
      </c>
      <c r="C501" s="1"/>
      <c r="D501" s="1" t="s">
        <v>2884</v>
      </c>
      <c r="E501" s="1"/>
      <c r="F501" s="1" t="s">
        <v>1871</v>
      </c>
      <c r="G501" s="1" t="s">
        <v>5374</v>
      </c>
      <c r="H501" s="1" t="s">
        <v>4805</v>
      </c>
      <c r="I501" s="1" t="s">
        <v>6793</v>
      </c>
    </row>
    <row r="502" spans="1:9" ht="15.6" x14ac:dyDescent="0.3">
      <c r="A502" s="1" t="s">
        <v>1870</v>
      </c>
      <c r="B502" s="1" t="s">
        <v>2885</v>
      </c>
      <c r="C502" s="1"/>
      <c r="D502" s="1" t="s">
        <v>2885</v>
      </c>
      <c r="E502" s="1"/>
      <c r="F502" s="1" t="s">
        <v>1870</v>
      </c>
      <c r="G502" s="1" t="s">
        <v>4766</v>
      </c>
      <c r="H502" s="1" t="s">
        <v>4951</v>
      </c>
      <c r="I502" s="1" t="s">
        <v>6794</v>
      </c>
    </row>
    <row r="503" spans="1:9" ht="15.6" x14ac:dyDescent="0.3">
      <c r="A503" s="1" t="s">
        <v>1869</v>
      </c>
      <c r="B503" s="1" t="s">
        <v>2886</v>
      </c>
      <c r="C503" s="1"/>
      <c r="D503" s="1" t="s">
        <v>2886</v>
      </c>
      <c r="E503" s="1"/>
      <c r="F503" s="1" t="s">
        <v>1869</v>
      </c>
      <c r="G503" s="1" t="s">
        <v>4766</v>
      </c>
      <c r="H503" s="1" t="s">
        <v>5583</v>
      </c>
      <c r="I503" s="1" t="s">
        <v>4724</v>
      </c>
    </row>
    <row r="504" spans="1:9" ht="15.6" x14ac:dyDescent="0.3">
      <c r="A504" s="1" t="s">
        <v>1868</v>
      </c>
      <c r="B504" s="1" t="s">
        <v>2887</v>
      </c>
      <c r="C504" s="1"/>
      <c r="D504" s="1" t="s">
        <v>2887</v>
      </c>
      <c r="E504" s="1"/>
      <c r="F504" s="1" t="s">
        <v>1868</v>
      </c>
      <c r="G504" s="1" t="s">
        <v>5374</v>
      </c>
      <c r="H504" s="1" t="s">
        <v>5584</v>
      </c>
      <c r="I504" s="1" t="s">
        <v>6795</v>
      </c>
    </row>
    <row r="505" spans="1:9" ht="15.6" x14ac:dyDescent="0.3">
      <c r="A505" s="1" t="s">
        <v>1867</v>
      </c>
      <c r="B505" s="1" t="s">
        <v>2888</v>
      </c>
      <c r="C505" s="1"/>
      <c r="D505" s="1" t="s">
        <v>2888</v>
      </c>
      <c r="E505" s="1"/>
      <c r="F505" s="1" t="s">
        <v>1867</v>
      </c>
      <c r="G505" s="1" t="s">
        <v>5374</v>
      </c>
      <c r="H505" s="1" t="s">
        <v>5585</v>
      </c>
      <c r="I505" s="1" t="s">
        <v>6796</v>
      </c>
    </row>
    <row r="506" spans="1:9" ht="15.6" x14ac:dyDescent="0.3">
      <c r="A506" s="1" t="s">
        <v>1866</v>
      </c>
      <c r="B506" s="1" t="s">
        <v>2889</v>
      </c>
      <c r="C506" s="1"/>
      <c r="D506" s="1" t="s">
        <v>2889</v>
      </c>
      <c r="E506" s="1"/>
      <c r="F506" s="1" t="s">
        <v>1866</v>
      </c>
      <c r="G506" s="1" t="s">
        <v>5374</v>
      </c>
      <c r="H506" s="1" t="s">
        <v>4798</v>
      </c>
      <c r="I506" s="1" t="s">
        <v>6797</v>
      </c>
    </row>
    <row r="507" spans="1:9" ht="15.6" x14ac:dyDescent="0.3">
      <c r="A507" s="1" t="s">
        <v>1865</v>
      </c>
      <c r="B507" s="1" t="s">
        <v>2890</v>
      </c>
      <c r="C507" s="1"/>
      <c r="D507" s="1" t="s">
        <v>2890</v>
      </c>
      <c r="E507" s="1"/>
      <c r="F507" s="1" t="s">
        <v>1865</v>
      </c>
      <c r="G507" s="1" t="s">
        <v>5374</v>
      </c>
      <c r="H507" s="1" t="s">
        <v>4952</v>
      </c>
      <c r="I507" s="1" t="s">
        <v>6798</v>
      </c>
    </row>
    <row r="508" spans="1:9" ht="15.6" x14ac:dyDescent="0.3">
      <c r="A508" s="1" t="s">
        <v>1864</v>
      </c>
      <c r="B508" s="1" t="s">
        <v>2891</v>
      </c>
      <c r="C508" s="1"/>
      <c r="D508" s="1" t="s">
        <v>2891</v>
      </c>
      <c r="E508" s="1"/>
      <c r="F508" s="1" t="s">
        <v>1864</v>
      </c>
      <c r="G508" s="1" t="s">
        <v>4766</v>
      </c>
      <c r="H508" s="1" t="s">
        <v>5586</v>
      </c>
      <c r="I508" s="1" t="s">
        <v>6799</v>
      </c>
    </row>
    <row r="509" spans="1:9" ht="15.6" x14ac:dyDescent="0.3">
      <c r="A509" s="1" t="s">
        <v>1863</v>
      </c>
      <c r="B509" s="1" t="s">
        <v>2892</v>
      </c>
      <c r="C509" s="1"/>
      <c r="D509" s="1" t="s">
        <v>2892</v>
      </c>
      <c r="E509" s="1"/>
      <c r="F509" s="1" t="s">
        <v>1863</v>
      </c>
      <c r="G509" s="1" t="s">
        <v>4766</v>
      </c>
      <c r="H509" s="1" t="s">
        <v>4953</v>
      </c>
      <c r="I509" s="1" t="s">
        <v>6800</v>
      </c>
    </row>
    <row r="510" spans="1:9" ht="15.6" x14ac:dyDescent="0.3">
      <c r="A510" s="1" t="s">
        <v>1862</v>
      </c>
      <c r="B510" s="1" t="s">
        <v>2893</v>
      </c>
      <c r="C510" s="1"/>
      <c r="D510" s="1" t="s">
        <v>2893</v>
      </c>
      <c r="E510" s="1"/>
      <c r="F510" s="1" t="s">
        <v>1862</v>
      </c>
      <c r="G510" s="1" t="s">
        <v>5374</v>
      </c>
      <c r="H510" s="1" t="s">
        <v>5587</v>
      </c>
      <c r="I510" s="1" t="s">
        <v>6801</v>
      </c>
    </row>
    <row r="511" spans="1:9" ht="15.6" x14ac:dyDescent="0.3">
      <c r="A511" s="1" t="s">
        <v>1861</v>
      </c>
      <c r="B511" s="1" t="s">
        <v>2894</v>
      </c>
      <c r="C511" s="1"/>
      <c r="D511" s="1" t="s">
        <v>2894</v>
      </c>
      <c r="E511" s="1"/>
      <c r="F511" s="1" t="s">
        <v>1861</v>
      </c>
      <c r="G511" s="1" t="s">
        <v>4766</v>
      </c>
      <c r="H511" s="1" t="s">
        <v>5588</v>
      </c>
      <c r="I511" s="1" t="s">
        <v>6802</v>
      </c>
    </row>
    <row r="512" spans="1:9" ht="15.6" x14ac:dyDescent="0.3">
      <c r="A512" s="1" t="s">
        <v>1860</v>
      </c>
      <c r="B512" s="1" t="s">
        <v>2895</v>
      </c>
      <c r="C512" s="1"/>
      <c r="D512" s="1" t="s">
        <v>2895</v>
      </c>
      <c r="E512" s="1"/>
      <c r="F512" s="1" t="s">
        <v>1860</v>
      </c>
      <c r="G512" s="1" t="s">
        <v>4766</v>
      </c>
      <c r="H512" s="1" t="s">
        <v>4905</v>
      </c>
      <c r="I512" s="1" t="s">
        <v>6803</v>
      </c>
    </row>
    <row r="513" spans="1:9" ht="15.6" x14ac:dyDescent="0.3">
      <c r="A513" s="1" t="s">
        <v>1859</v>
      </c>
      <c r="B513" s="1" t="s">
        <v>2896</v>
      </c>
      <c r="C513" s="1"/>
      <c r="D513" s="1" t="s">
        <v>2896</v>
      </c>
      <c r="E513" s="1"/>
      <c r="F513" s="1" t="s">
        <v>1859</v>
      </c>
      <c r="G513" s="1" t="s">
        <v>4766</v>
      </c>
      <c r="H513" s="1" t="s">
        <v>4833</v>
      </c>
      <c r="I513" s="1" t="s">
        <v>6804</v>
      </c>
    </row>
    <row r="514" spans="1:9" ht="15.6" x14ac:dyDescent="0.3">
      <c r="A514" s="1" t="s">
        <v>1858</v>
      </c>
      <c r="B514" s="1" t="s">
        <v>2897</v>
      </c>
      <c r="C514" s="1"/>
      <c r="D514" s="1" t="s">
        <v>2897</v>
      </c>
      <c r="E514" s="1"/>
      <c r="F514" s="1" t="s">
        <v>1858</v>
      </c>
      <c r="G514" s="1" t="s">
        <v>4766</v>
      </c>
      <c r="H514" s="1" t="s">
        <v>4762</v>
      </c>
      <c r="I514" s="1" t="s">
        <v>6805</v>
      </c>
    </row>
    <row r="515" spans="1:9" ht="15.6" x14ac:dyDescent="0.3">
      <c r="A515" s="1" t="s">
        <v>1857</v>
      </c>
      <c r="B515" s="1" t="s">
        <v>2898</v>
      </c>
      <c r="C515" s="1"/>
      <c r="D515" s="1" t="s">
        <v>2898</v>
      </c>
      <c r="E515" s="1"/>
      <c r="F515" s="1" t="s">
        <v>1857</v>
      </c>
      <c r="G515" s="1" t="s">
        <v>5374</v>
      </c>
      <c r="H515" s="1" t="s">
        <v>4954</v>
      </c>
      <c r="I515" s="1" t="s">
        <v>6806</v>
      </c>
    </row>
    <row r="516" spans="1:9" ht="15.6" x14ac:dyDescent="0.3">
      <c r="A516" s="1" t="s">
        <v>1856</v>
      </c>
      <c r="B516" s="1" t="s">
        <v>2899</v>
      </c>
      <c r="C516" s="1"/>
      <c r="D516" s="1" t="s">
        <v>2899</v>
      </c>
      <c r="E516" s="1"/>
      <c r="F516" s="1" t="s">
        <v>1856</v>
      </c>
      <c r="G516" s="1" t="s">
        <v>4766</v>
      </c>
      <c r="H516" s="1" t="s">
        <v>5589</v>
      </c>
      <c r="I516" s="1" t="s">
        <v>6807</v>
      </c>
    </row>
    <row r="517" spans="1:9" ht="15.6" x14ac:dyDescent="0.3">
      <c r="A517" s="1" t="s">
        <v>1855</v>
      </c>
      <c r="B517" s="1" t="s">
        <v>2900</v>
      </c>
      <c r="C517" s="1"/>
      <c r="D517" s="1" t="s">
        <v>2900</v>
      </c>
      <c r="E517" s="1"/>
      <c r="F517" s="1" t="s">
        <v>1855</v>
      </c>
      <c r="G517" s="1" t="s">
        <v>4766</v>
      </c>
      <c r="H517" s="1" t="s">
        <v>4792</v>
      </c>
      <c r="I517" s="1" t="s">
        <v>6808</v>
      </c>
    </row>
    <row r="518" spans="1:9" ht="15.6" x14ac:dyDescent="0.3">
      <c r="A518" s="1" t="s">
        <v>1854</v>
      </c>
      <c r="B518" s="1" t="s">
        <v>2901</v>
      </c>
      <c r="C518" s="1"/>
      <c r="D518" s="1" t="s">
        <v>2901</v>
      </c>
      <c r="E518" s="1"/>
      <c r="F518" s="1" t="s">
        <v>1854</v>
      </c>
      <c r="G518" s="1" t="s">
        <v>5374</v>
      </c>
      <c r="H518" s="1" t="s">
        <v>4810</v>
      </c>
      <c r="I518" s="1" t="s">
        <v>6809</v>
      </c>
    </row>
    <row r="519" spans="1:9" ht="15.6" x14ac:dyDescent="0.3">
      <c r="A519" s="1" t="s">
        <v>1853</v>
      </c>
      <c r="B519" s="1" t="s">
        <v>2902</v>
      </c>
      <c r="C519" s="1"/>
      <c r="D519" s="1" t="s">
        <v>2902</v>
      </c>
      <c r="E519" s="1"/>
      <c r="F519" s="1" t="s">
        <v>1853</v>
      </c>
      <c r="G519" s="1" t="s">
        <v>5374</v>
      </c>
      <c r="H519" s="1" t="s">
        <v>4950</v>
      </c>
      <c r="I519" s="1" t="s">
        <v>6810</v>
      </c>
    </row>
    <row r="520" spans="1:9" ht="15.6" x14ac:dyDescent="0.3">
      <c r="A520" s="1" t="s">
        <v>1852</v>
      </c>
      <c r="B520" s="1" t="s">
        <v>2903</v>
      </c>
      <c r="C520" s="1"/>
      <c r="D520" s="1" t="s">
        <v>2903</v>
      </c>
      <c r="E520" s="1"/>
      <c r="F520" s="1" t="s">
        <v>1852</v>
      </c>
      <c r="G520" s="1" t="s">
        <v>4766</v>
      </c>
      <c r="H520" s="1" t="s">
        <v>4917</v>
      </c>
      <c r="I520" s="1" t="s">
        <v>6811</v>
      </c>
    </row>
    <row r="521" spans="1:9" ht="15.6" x14ac:dyDescent="0.3">
      <c r="A521" s="1" t="s">
        <v>1851</v>
      </c>
      <c r="B521" s="1" t="s">
        <v>2904</v>
      </c>
      <c r="C521" s="1"/>
      <c r="D521" s="1" t="s">
        <v>2904</v>
      </c>
      <c r="E521" s="1"/>
      <c r="F521" s="1" t="s">
        <v>1851</v>
      </c>
      <c r="G521" s="1" t="s">
        <v>5374</v>
      </c>
      <c r="H521" s="1" t="s">
        <v>4955</v>
      </c>
      <c r="I521" s="1" t="s">
        <v>6812</v>
      </c>
    </row>
    <row r="522" spans="1:9" ht="15.6" x14ac:dyDescent="0.3">
      <c r="A522" s="1" t="s">
        <v>1850</v>
      </c>
      <c r="B522" s="1" t="s">
        <v>2905</v>
      </c>
      <c r="C522" s="1"/>
      <c r="D522" s="1" t="s">
        <v>2905</v>
      </c>
      <c r="E522" s="1"/>
      <c r="F522" s="1" t="s">
        <v>1850</v>
      </c>
      <c r="G522" s="1" t="s">
        <v>4766</v>
      </c>
      <c r="H522" s="1" t="s">
        <v>4956</v>
      </c>
      <c r="I522" s="1" t="s">
        <v>6813</v>
      </c>
    </row>
    <row r="523" spans="1:9" ht="15.6" x14ac:dyDescent="0.3">
      <c r="A523" s="1" t="s">
        <v>1849</v>
      </c>
      <c r="B523" s="1" t="s">
        <v>2906</v>
      </c>
      <c r="C523" s="1"/>
      <c r="D523" s="1" t="s">
        <v>2906</v>
      </c>
      <c r="E523" s="1"/>
      <c r="F523" s="1" t="s">
        <v>1849</v>
      </c>
      <c r="G523" s="1" t="s">
        <v>4766</v>
      </c>
      <c r="H523" s="1" t="s">
        <v>4778</v>
      </c>
      <c r="I523" s="1" t="s">
        <v>6814</v>
      </c>
    </row>
    <row r="524" spans="1:9" ht="15.6" x14ac:dyDescent="0.3">
      <c r="A524" s="1" t="s">
        <v>1848</v>
      </c>
      <c r="B524" s="1" t="s">
        <v>2907</v>
      </c>
      <c r="C524" s="1"/>
      <c r="D524" s="1" t="s">
        <v>2907</v>
      </c>
      <c r="E524" s="1"/>
      <c r="F524" s="1" t="s">
        <v>1848</v>
      </c>
      <c r="G524" s="1" t="s">
        <v>5374</v>
      </c>
      <c r="H524" s="1" t="s">
        <v>5590</v>
      </c>
      <c r="I524" s="1" t="s">
        <v>6815</v>
      </c>
    </row>
    <row r="525" spans="1:9" ht="15.6" x14ac:dyDescent="0.3">
      <c r="A525" s="1" t="s">
        <v>1847</v>
      </c>
      <c r="B525" s="1" t="s">
        <v>2908</v>
      </c>
      <c r="C525" s="1"/>
      <c r="D525" s="1" t="s">
        <v>2908</v>
      </c>
      <c r="E525" s="1"/>
      <c r="F525" s="1" t="s">
        <v>1847</v>
      </c>
      <c r="G525" s="1" t="s">
        <v>5375</v>
      </c>
      <c r="H525" s="1" t="s">
        <v>5591</v>
      </c>
      <c r="I525" s="1" t="s">
        <v>6816</v>
      </c>
    </row>
    <row r="526" spans="1:9" ht="15.6" x14ac:dyDescent="0.3">
      <c r="A526" s="1" t="s">
        <v>1846</v>
      </c>
      <c r="B526" s="1" t="s">
        <v>2909</v>
      </c>
      <c r="C526" s="1"/>
      <c r="D526" s="1" t="s">
        <v>2909</v>
      </c>
      <c r="E526" s="1"/>
      <c r="F526" s="1" t="s">
        <v>1846</v>
      </c>
      <c r="G526" s="1" t="s">
        <v>5374</v>
      </c>
      <c r="H526" s="1" t="s">
        <v>5592</v>
      </c>
      <c r="I526" s="1" t="s">
        <v>6817</v>
      </c>
    </row>
    <row r="527" spans="1:9" ht="15.6" x14ac:dyDescent="0.3">
      <c r="A527" s="1" t="s">
        <v>1845</v>
      </c>
      <c r="B527" s="1" t="s">
        <v>2910</v>
      </c>
      <c r="C527" s="1"/>
      <c r="D527" s="1" t="s">
        <v>2910</v>
      </c>
      <c r="E527" s="1"/>
      <c r="F527" s="1" t="s">
        <v>1845</v>
      </c>
      <c r="G527" s="1" t="s">
        <v>5374</v>
      </c>
      <c r="H527" s="1" t="s">
        <v>4848</v>
      </c>
      <c r="I527" s="1" t="s">
        <v>6818</v>
      </c>
    </row>
    <row r="528" spans="1:9" ht="15.6" x14ac:dyDescent="0.3">
      <c r="A528" s="1" t="s">
        <v>1844</v>
      </c>
      <c r="B528" s="1" t="s">
        <v>2911</v>
      </c>
      <c r="C528" s="1"/>
      <c r="D528" s="1" t="s">
        <v>2911</v>
      </c>
      <c r="E528" s="1"/>
      <c r="F528" s="1" t="s">
        <v>1844</v>
      </c>
      <c r="G528" s="1" t="s">
        <v>5375</v>
      </c>
      <c r="H528" s="1" t="s">
        <v>5593</v>
      </c>
      <c r="I528" s="1" t="s">
        <v>6819</v>
      </c>
    </row>
    <row r="529" spans="1:9" ht="15.6" x14ac:dyDescent="0.3">
      <c r="A529" s="1" t="s">
        <v>1843</v>
      </c>
      <c r="B529" s="1" t="s">
        <v>2912</v>
      </c>
      <c r="C529" s="1"/>
      <c r="D529" s="1" t="s">
        <v>2912</v>
      </c>
      <c r="E529" s="1"/>
      <c r="F529" s="1" t="s">
        <v>1843</v>
      </c>
      <c r="G529" s="1" t="s">
        <v>5374</v>
      </c>
      <c r="H529" s="1" t="s">
        <v>4743</v>
      </c>
      <c r="I529" s="1" t="s">
        <v>6820</v>
      </c>
    </row>
    <row r="530" spans="1:9" ht="15.6" x14ac:dyDescent="0.3">
      <c r="A530" s="1" t="s">
        <v>1842</v>
      </c>
      <c r="B530" s="1" t="s">
        <v>2913</v>
      </c>
      <c r="C530" s="1"/>
      <c r="D530" s="1" t="s">
        <v>2913</v>
      </c>
      <c r="E530" s="1"/>
      <c r="F530" s="1" t="s">
        <v>1842</v>
      </c>
      <c r="G530" s="1" t="s">
        <v>4766</v>
      </c>
      <c r="H530" s="1" t="s">
        <v>4874</v>
      </c>
      <c r="I530" s="1" t="s">
        <v>6821</v>
      </c>
    </row>
    <row r="531" spans="1:9" ht="15.6" x14ac:dyDescent="0.3">
      <c r="A531" s="1" t="s">
        <v>1841</v>
      </c>
      <c r="B531" s="1" t="s">
        <v>2914</v>
      </c>
      <c r="C531" s="1"/>
      <c r="D531" s="1" t="s">
        <v>2914</v>
      </c>
      <c r="E531" s="1"/>
      <c r="F531" s="1" t="s">
        <v>1841</v>
      </c>
      <c r="G531" s="1" t="s">
        <v>4766</v>
      </c>
      <c r="H531" s="1" t="s">
        <v>5594</v>
      </c>
      <c r="I531" s="1" t="s">
        <v>6822</v>
      </c>
    </row>
    <row r="532" spans="1:9" ht="15.6" x14ac:dyDescent="0.3">
      <c r="A532" s="1" t="s">
        <v>1840</v>
      </c>
      <c r="B532" s="1" t="s">
        <v>2915</v>
      </c>
      <c r="C532" s="1"/>
      <c r="D532" s="1" t="s">
        <v>2915</v>
      </c>
      <c r="E532" s="1"/>
      <c r="F532" s="1" t="s">
        <v>1840</v>
      </c>
      <c r="G532" s="1" t="s">
        <v>5374</v>
      </c>
      <c r="H532" s="1" t="s">
        <v>4957</v>
      </c>
      <c r="I532" s="1" t="s">
        <v>6823</v>
      </c>
    </row>
    <row r="533" spans="1:9" ht="15.6" x14ac:dyDescent="0.3">
      <c r="A533" s="1" t="s">
        <v>1839</v>
      </c>
      <c r="B533" s="1" t="s">
        <v>2916</v>
      </c>
      <c r="C533" s="1"/>
      <c r="D533" s="1" t="s">
        <v>2916</v>
      </c>
      <c r="E533" s="1"/>
      <c r="F533" s="1" t="s">
        <v>1839</v>
      </c>
      <c r="G533" s="1" t="s">
        <v>4766</v>
      </c>
      <c r="H533" s="1" t="s">
        <v>4827</v>
      </c>
      <c r="I533" s="1" t="s">
        <v>6824</v>
      </c>
    </row>
    <row r="534" spans="1:9" ht="15.6" x14ac:dyDescent="0.3">
      <c r="A534" s="1" t="s">
        <v>1838</v>
      </c>
      <c r="B534" s="1" t="s">
        <v>2917</v>
      </c>
      <c r="C534" s="1"/>
      <c r="D534" s="1" t="s">
        <v>2917</v>
      </c>
      <c r="E534" s="1"/>
      <c r="F534" s="1" t="s">
        <v>1838</v>
      </c>
      <c r="G534" s="1" t="s">
        <v>5374</v>
      </c>
      <c r="H534" s="1" t="s">
        <v>4958</v>
      </c>
      <c r="I534" s="1" t="s">
        <v>6825</v>
      </c>
    </row>
    <row r="535" spans="1:9" ht="15.6" x14ac:dyDescent="0.3">
      <c r="A535" s="1" t="s">
        <v>1837</v>
      </c>
      <c r="B535" s="1" t="s">
        <v>2918</v>
      </c>
      <c r="C535" s="1"/>
      <c r="D535" s="1" t="s">
        <v>2918</v>
      </c>
      <c r="E535" s="1"/>
      <c r="F535" s="1" t="s">
        <v>1837</v>
      </c>
      <c r="G535" s="1" t="s">
        <v>4766</v>
      </c>
      <c r="H535" s="1" t="s">
        <v>4953</v>
      </c>
      <c r="I535" s="1" t="s">
        <v>6826</v>
      </c>
    </row>
    <row r="536" spans="1:9" ht="15.6" x14ac:dyDescent="0.3">
      <c r="A536" s="1" t="s">
        <v>1836</v>
      </c>
      <c r="B536" s="1" t="s">
        <v>2919</v>
      </c>
      <c r="C536" s="1"/>
      <c r="D536" s="1" t="s">
        <v>2919</v>
      </c>
      <c r="E536" s="1"/>
      <c r="F536" s="1" t="s">
        <v>1836</v>
      </c>
      <c r="G536" s="1" t="s">
        <v>5374</v>
      </c>
      <c r="H536" s="1" t="s">
        <v>4959</v>
      </c>
      <c r="I536" s="1" t="s">
        <v>6827</v>
      </c>
    </row>
    <row r="537" spans="1:9" ht="15.6" x14ac:dyDescent="0.3">
      <c r="A537" s="1" t="s">
        <v>1835</v>
      </c>
      <c r="B537" s="1" t="s">
        <v>2920</v>
      </c>
      <c r="C537" s="1"/>
      <c r="D537" s="1" t="s">
        <v>2920</v>
      </c>
      <c r="E537" s="1"/>
      <c r="F537" s="1" t="s">
        <v>1835</v>
      </c>
      <c r="G537" s="1" t="s">
        <v>4766</v>
      </c>
      <c r="H537" s="1" t="s">
        <v>4960</v>
      </c>
      <c r="I537" s="1" t="s">
        <v>4724</v>
      </c>
    </row>
    <row r="538" spans="1:9" ht="15.6" x14ac:dyDescent="0.3">
      <c r="A538" s="1" t="s">
        <v>1834</v>
      </c>
      <c r="B538" s="1" t="s">
        <v>2921</v>
      </c>
      <c r="C538" s="1"/>
      <c r="D538" s="1" t="s">
        <v>2921</v>
      </c>
      <c r="E538" s="1"/>
      <c r="F538" s="1" t="s">
        <v>1834</v>
      </c>
      <c r="G538" s="1" t="s">
        <v>5374</v>
      </c>
      <c r="H538" s="1" t="s">
        <v>4961</v>
      </c>
      <c r="I538" s="1" t="s">
        <v>6828</v>
      </c>
    </row>
    <row r="539" spans="1:9" ht="15.6" x14ac:dyDescent="0.3">
      <c r="A539" s="1" t="s">
        <v>1833</v>
      </c>
      <c r="B539" s="1" t="s">
        <v>2922</v>
      </c>
      <c r="C539" s="1"/>
      <c r="D539" s="1" t="s">
        <v>2922</v>
      </c>
      <c r="E539" s="1"/>
      <c r="F539" s="1" t="s">
        <v>1833</v>
      </c>
      <c r="G539" s="1" t="s">
        <v>5374</v>
      </c>
      <c r="H539" s="1" t="s">
        <v>4727</v>
      </c>
      <c r="I539" s="1" t="s">
        <v>6829</v>
      </c>
    </row>
    <row r="540" spans="1:9" ht="15.6" x14ac:dyDescent="0.3">
      <c r="A540" s="1" t="s">
        <v>1832</v>
      </c>
      <c r="B540" s="1" t="s">
        <v>2923</v>
      </c>
      <c r="C540" s="1"/>
      <c r="D540" s="1" t="s">
        <v>2923</v>
      </c>
      <c r="E540" s="1"/>
      <c r="F540" s="1" t="s">
        <v>1832</v>
      </c>
      <c r="G540" s="1" t="s">
        <v>5374</v>
      </c>
      <c r="H540" s="1" t="s">
        <v>4957</v>
      </c>
      <c r="I540" s="1" t="s">
        <v>6830</v>
      </c>
    </row>
    <row r="541" spans="1:9" ht="15.6" x14ac:dyDescent="0.3">
      <c r="A541" s="1" t="s">
        <v>1831</v>
      </c>
      <c r="B541" s="1" t="s">
        <v>2924</v>
      </c>
      <c r="C541" s="1"/>
      <c r="D541" s="1" t="s">
        <v>2924</v>
      </c>
      <c r="E541" s="1"/>
      <c r="F541" s="1" t="s">
        <v>1831</v>
      </c>
      <c r="G541" s="1" t="s">
        <v>4766</v>
      </c>
      <c r="H541" s="1" t="s">
        <v>4792</v>
      </c>
      <c r="I541" s="1" t="s">
        <v>4734</v>
      </c>
    </row>
    <row r="542" spans="1:9" ht="15.6" x14ac:dyDescent="0.3">
      <c r="A542" s="1" t="s">
        <v>1830</v>
      </c>
      <c r="B542" s="1" t="s">
        <v>2925</v>
      </c>
      <c r="C542" s="1"/>
      <c r="D542" s="1" t="s">
        <v>2925</v>
      </c>
      <c r="E542" s="1"/>
      <c r="F542" s="1" t="s">
        <v>1830</v>
      </c>
      <c r="G542" s="1" t="s">
        <v>4766</v>
      </c>
      <c r="H542" s="1" t="s">
        <v>5595</v>
      </c>
      <c r="I542" s="1" t="s">
        <v>6831</v>
      </c>
    </row>
    <row r="543" spans="1:9" ht="15.6" x14ac:dyDescent="0.3">
      <c r="A543" s="1" t="s">
        <v>1829</v>
      </c>
      <c r="B543" s="1" t="s">
        <v>2926</v>
      </c>
      <c r="C543" s="1"/>
      <c r="D543" s="1" t="s">
        <v>2926</v>
      </c>
      <c r="E543" s="1"/>
      <c r="F543" s="1" t="s">
        <v>1829</v>
      </c>
      <c r="G543" s="1" t="s">
        <v>4766</v>
      </c>
      <c r="H543" s="1" t="s">
        <v>5596</v>
      </c>
      <c r="I543" s="1" t="s">
        <v>6832</v>
      </c>
    </row>
    <row r="544" spans="1:9" ht="15.6" x14ac:dyDescent="0.3">
      <c r="A544" s="1" t="s">
        <v>1828</v>
      </c>
      <c r="B544" s="1" t="s">
        <v>2927</v>
      </c>
      <c r="C544" s="1"/>
      <c r="D544" s="1" t="s">
        <v>2927</v>
      </c>
      <c r="E544" s="1"/>
      <c r="F544" s="1" t="s">
        <v>1828</v>
      </c>
      <c r="G544" s="1" t="s">
        <v>5374</v>
      </c>
      <c r="H544" s="1" t="s">
        <v>4865</v>
      </c>
      <c r="I544" s="1" t="s">
        <v>6833</v>
      </c>
    </row>
    <row r="545" spans="1:9" ht="15.6" x14ac:dyDescent="0.3">
      <c r="A545" s="1" t="s">
        <v>1827</v>
      </c>
      <c r="B545" s="1" t="s">
        <v>2928</v>
      </c>
      <c r="C545" s="1"/>
      <c r="D545" s="1" t="s">
        <v>2928</v>
      </c>
      <c r="E545" s="1"/>
      <c r="F545" s="1" t="s">
        <v>1827</v>
      </c>
      <c r="G545" s="1" t="s">
        <v>5374</v>
      </c>
      <c r="H545" s="1" t="s">
        <v>5597</v>
      </c>
      <c r="I545" s="1" t="s">
        <v>6834</v>
      </c>
    </row>
    <row r="546" spans="1:9" ht="15.6" x14ac:dyDescent="0.3">
      <c r="A546" s="1" t="s">
        <v>1826</v>
      </c>
      <c r="B546" s="1" t="s">
        <v>2929</v>
      </c>
      <c r="C546" s="1"/>
      <c r="D546" s="1" t="s">
        <v>2929</v>
      </c>
      <c r="E546" s="1"/>
      <c r="F546" s="1" t="s">
        <v>1826</v>
      </c>
      <c r="G546" s="1" t="s">
        <v>5375</v>
      </c>
      <c r="H546" s="1" t="s">
        <v>4962</v>
      </c>
      <c r="I546" s="1" t="s">
        <v>6835</v>
      </c>
    </row>
    <row r="547" spans="1:9" ht="15.6" x14ac:dyDescent="0.3">
      <c r="A547" s="1" t="s">
        <v>1825</v>
      </c>
      <c r="B547" s="1" t="s">
        <v>2930</v>
      </c>
      <c r="C547" s="1"/>
      <c r="D547" s="1" t="s">
        <v>2930</v>
      </c>
      <c r="E547" s="1"/>
      <c r="F547" s="1" t="s">
        <v>1825</v>
      </c>
      <c r="G547" s="1" t="s">
        <v>4766</v>
      </c>
      <c r="H547" s="1" t="s">
        <v>4908</v>
      </c>
      <c r="I547" s="1" t="s">
        <v>6836</v>
      </c>
    </row>
    <row r="548" spans="1:9" ht="15.6" x14ac:dyDescent="0.3">
      <c r="A548" s="1" t="s">
        <v>1824</v>
      </c>
      <c r="B548" s="1" t="s">
        <v>2931</v>
      </c>
      <c r="C548" s="1"/>
      <c r="D548" s="1" t="s">
        <v>2931</v>
      </c>
      <c r="E548" s="1"/>
      <c r="F548" s="1" t="s">
        <v>1824</v>
      </c>
      <c r="G548" s="1" t="s">
        <v>5374</v>
      </c>
      <c r="H548" s="1" t="s">
        <v>4963</v>
      </c>
      <c r="I548" s="1" t="s">
        <v>6837</v>
      </c>
    </row>
    <row r="549" spans="1:9" ht="15.6" x14ac:dyDescent="0.3">
      <c r="A549" s="1" t="s">
        <v>1823</v>
      </c>
      <c r="B549" s="1" t="s">
        <v>2932</v>
      </c>
      <c r="C549" s="1"/>
      <c r="D549" s="1" t="s">
        <v>2932</v>
      </c>
      <c r="E549" s="1"/>
      <c r="F549" s="1" t="s">
        <v>1823</v>
      </c>
      <c r="G549" s="1" t="s">
        <v>4766</v>
      </c>
      <c r="H549" s="1" t="s">
        <v>5598</v>
      </c>
      <c r="I549" s="1" t="s">
        <v>6838</v>
      </c>
    </row>
    <row r="550" spans="1:9" ht="15.6" x14ac:dyDescent="0.3">
      <c r="A550" s="1" t="s">
        <v>1822</v>
      </c>
      <c r="B550" s="1" t="s">
        <v>2933</v>
      </c>
      <c r="C550" s="1"/>
      <c r="D550" s="1" t="s">
        <v>2933</v>
      </c>
      <c r="E550" s="1"/>
      <c r="F550" s="1" t="s">
        <v>1822</v>
      </c>
      <c r="G550" s="1" t="s">
        <v>4766</v>
      </c>
      <c r="H550" s="1" t="s">
        <v>5599</v>
      </c>
      <c r="I550" s="1" t="s">
        <v>6839</v>
      </c>
    </row>
    <row r="551" spans="1:9" ht="15.6" x14ac:dyDescent="0.3">
      <c r="A551" s="1" t="s">
        <v>1821</v>
      </c>
      <c r="B551" s="1" t="s">
        <v>2934</v>
      </c>
      <c r="C551" s="1"/>
      <c r="D551" s="1" t="s">
        <v>2934</v>
      </c>
      <c r="E551" s="1"/>
      <c r="F551" s="1" t="s">
        <v>1821</v>
      </c>
      <c r="G551" s="1" t="s">
        <v>4766</v>
      </c>
      <c r="H551" s="1" t="s">
        <v>4964</v>
      </c>
      <c r="I551" s="1" t="s">
        <v>6840</v>
      </c>
    </row>
    <row r="552" spans="1:9" ht="15.6" x14ac:dyDescent="0.3">
      <c r="A552" s="1" t="s">
        <v>1820</v>
      </c>
      <c r="B552" s="1" t="s">
        <v>2935</v>
      </c>
      <c r="C552" s="1"/>
      <c r="D552" s="1" t="s">
        <v>2935</v>
      </c>
      <c r="E552" s="1"/>
      <c r="F552" s="1" t="s">
        <v>1820</v>
      </c>
      <c r="G552" s="1" t="s">
        <v>5374</v>
      </c>
      <c r="H552" s="1" t="s">
        <v>4965</v>
      </c>
      <c r="I552" s="1" t="s">
        <v>6841</v>
      </c>
    </row>
    <row r="553" spans="1:9" ht="15.6" x14ac:dyDescent="0.3">
      <c r="A553" s="1" t="s">
        <v>1819</v>
      </c>
      <c r="B553" s="1" t="s">
        <v>2936</v>
      </c>
      <c r="C553" s="1"/>
      <c r="D553" s="1" t="s">
        <v>2936</v>
      </c>
      <c r="E553" s="1"/>
      <c r="F553" s="1" t="s">
        <v>1819</v>
      </c>
      <c r="G553" s="1" t="s">
        <v>4766</v>
      </c>
      <c r="H553" s="1" t="s">
        <v>4943</v>
      </c>
      <c r="I553" s="1" t="s">
        <v>6507</v>
      </c>
    </row>
    <row r="554" spans="1:9" ht="15.6" x14ac:dyDescent="0.3">
      <c r="A554" s="1" t="s">
        <v>1818</v>
      </c>
      <c r="B554" s="1" t="s">
        <v>2937</v>
      </c>
      <c r="C554" s="1"/>
      <c r="D554" s="1" t="s">
        <v>2937</v>
      </c>
      <c r="E554" s="1"/>
      <c r="F554" s="1" t="s">
        <v>1818</v>
      </c>
      <c r="G554" s="1" t="s">
        <v>4766</v>
      </c>
      <c r="H554" s="1" t="s">
        <v>4966</v>
      </c>
      <c r="I554" s="1" t="s">
        <v>6842</v>
      </c>
    </row>
    <row r="555" spans="1:9" ht="15.6" x14ac:dyDescent="0.3">
      <c r="A555" s="1" t="s">
        <v>1817</v>
      </c>
      <c r="B555" s="1" t="s">
        <v>2938</v>
      </c>
      <c r="C555" s="1"/>
      <c r="D555" s="1" t="s">
        <v>2938</v>
      </c>
      <c r="E555" s="1"/>
      <c r="F555" s="1" t="s">
        <v>1817</v>
      </c>
      <c r="G555" s="1" t="s">
        <v>5374</v>
      </c>
      <c r="H555" s="1" t="s">
        <v>5600</v>
      </c>
      <c r="I555" s="1" t="s">
        <v>6843</v>
      </c>
    </row>
    <row r="556" spans="1:9" ht="15.6" x14ac:dyDescent="0.3">
      <c r="A556" s="1" t="s">
        <v>1816</v>
      </c>
      <c r="B556" s="1" t="s">
        <v>2939</v>
      </c>
      <c r="C556" s="1"/>
      <c r="D556" s="1" t="s">
        <v>2939</v>
      </c>
      <c r="E556" s="1"/>
      <c r="F556" s="1" t="s">
        <v>1816</v>
      </c>
      <c r="G556" s="1" t="s">
        <v>4766</v>
      </c>
      <c r="H556" s="1" t="s">
        <v>4756</v>
      </c>
      <c r="I556" s="1" t="s">
        <v>6844</v>
      </c>
    </row>
    <row r="557" spans="1:9" ht="15.6" x14ac:dyDescent="0.3">
      <c r="A557" s="1" t="s">
        <v>1815</v>
      </c>
      <c r="B557" s="1" t="s">
        <v>2940</v>
      </c>
      <c r="C557" s="1"/>
      <c r="D557" s="1" t="s">
        <v>2940</v>
      </c>
      <c r="E557" s="1"/>
      <c r="F557" s="1" t="s">
        <v>1815</v>
      </c>
      <c r="G557" s="1" t="s">
        <v>4766</v>
      </c>
      <c r="H557" s="1" t="s">
        <v>5601</v>
      </c>
      <c r="I557" s="1" t="s">
        <v>6845</v>
      </c>
    </row>
    <row r="558" spans="1:9" ht="15.6" x14ac:dyDescent="0.3">
      <c r="A558" s="1" t="s">
        <v>1814</v>
      </c>
      <c r="B558" s="1" t="s">
        <v>2941</v>
      </c>
      <c r="C558" s="1"/>
      <c r="D558" s="1" t="s">
        <v>2941</v>
      </c>
      <c r="E558" s="1"/>
      <c r="F558" s="1" t="s">
        <v>1814</v>
      </c>
      <c r="G558" s="1" t="s">
        <v>5374</v>
      </c>
      <c r="H558" s="1" t="s">
        <v>5602</v>
      </c>
      <c r="I558" s="1" t="s">
        <v>6846</v>
      </c>
    </row>
    <row r="559" spans="1:9" ht="15.6" x14ac:dyDescent="0.3">
      <c r="A559" s="1" t="s">
        <v>1813</v>
      </c>
      <c r="B559" s="1" t="s">
        <v>2942</v>
      </c>
      <c r="C559" s="1"/>
      <c r="D559" s="1" t="s">
        <v>2942</v>
      </c>
      <c r="E559" s="1"/>
      <c r="F559" s="1" t="s">
        <v>1813</v>
      </c>
      <c r="G559" s="1" t="s">
        <v>4766</v>
      </c>
      <c r="H559" s="1" t="s">
        <v>4804</v>
      </c>
      <c r="I559" s="1" t="s">
        <v>6847</v>
      </c>
    </row>
    <row r="560" spans="1:9" ht="15.6" x14ac:dyDescent="0.3">
      <c r="A560" s="1" t="s">
        <v>1812</v>
      </c>
      <c r="B560" s="1" t="s">
        <v>2943</v>
      </c>
      <c r="C560" s="1"/>
      <c r="D560" s="1" t="s">
        <v>2943</v>
      </c>
      <c r="E560" s="1"/>
      <c r="F560" s="1" t="s">
        <v>1812</v>
      </c>
      <c r="G560" s="1" t="s">
        <v>5374</v>
      </c>
      <c r="H560" s="1" t="s">
        <v>5603</v>
      </c>
      <c r="I560" s="1" t="s">
        <v>6848</v>
      </c>
    </row>
    <row r="561" spans="1:9" ht="15.6" x14ac:dyDescent="0.3">
      <c r="A561" s="1" t="s">
        <v>1811</v>
      </c>
      <c r="B561" s="1" t="s">
        <v>2944</v>
      </c>
      <c r="C561" s="1"/>
      <c r="D561" s="1" t="s">
        <v>2944</v>
      </c>
      <c r="E561" s="1"/>
      <c r="F561" s="1" t="s">
        <v>1811</v>
      </c>
      <c r="G561" s="1" t="s">
        <v>4766</v>
      </c>
      <c r="H561" s="1" t="s">
        <v>4967</v>
      </c>
      <c r="I561" s="1" t="s">
        <v>6849</v>
      </c>
    </row>
    <row r="562" spans="1:9" ht="15.6" x14ac:dyDescent="0.3">
      <c r="A562" s="1" t="s">
        <v>1810</v>
      </c>
      <c r="B562" s="1" t="s">
        <v>2945</v>
      </c>
      <c r="C562" s="1"/>
      <c r="D562" s="1" t="s">
        <v>2945</v>
      </c>
      <c r="E562" s="1"/>
      <c r="F562" s="1" t="s">
        <v>1810</v>
      </c>
      <c r="G562" s="1" t="s">
        <v>5374</v>
      </c>
      <c r="H562" s="1" t="s">
        <v>5604</v>
      </c>
      <c r="I562" s="1" t="s">
        <v>6850</v>
      </c>
    </row>
    <row r="563" spans="1:9" ht="15.6" x14ac:dyDescent="0.3">
      <c r="A563" s="1" t="s">
        <v>1809</v>
      </c>
      <c r="B563" s="1" t="s">
        <v>2946</v>
      </c>
      <c r="C563" s="1"/>
      <c r="D563" s="1" t="s">
        <v>2946</v>
      </c>
      <c r="E563" s="1"/>
      <c r="F563" s="1" t="s">
        <v>1809</v>
      </c>
      <c r="G563" s="1" t="s">
        <v>4766</v>
      </c>
      <c r="H563" s="1" t="s">
        <v>5605</v>
      </c>
      <c r="I563" s="1" t="s">
        <v>6851</v>
      </c>
    </row>
    <row r="564" spans="1:9" ht="15.6" x14ac:dyDescent="0.3">
      <c r="A564" s="1" t="s">
        <v>1808</v>
      </c>
      <c r="B564" s="1" t="s">
        <v>2947</v>
      </c>
      <c r="C564" s="1"/>
      <c r="D564" s="1" t="s">
        <v>2947</v>
      </c>
      <c r="E564" s="1"/>
      <c r="F564" s="1" t="s">
        <v>1808</v>
      </c>
      <c r="G564" s="1" t="s">
        <v>4766</v>
      </c>
      <c r="H564" s="1" t="s">
        <v>5606</v>
      </c>
      <c r="I564" s="1" t="s">
        <v>6852</v>
      </c>
    </row>
    <row r="565" spans="1:9" ht="15.6" x14ac:dyDescent="0.3">
      <c r="A565" s="1" t="s">
        <v>1807</v>
      </c>
      <c r="B565" s="1" t="s">
        <v>2948</v>
      </c>
      <c r="C565" s="1"/>
      <c r="D565" s="1" t="s">
        <v>2948</v>
      </c>
      <c r="E565" s="1"/>
      <c r="F565" s="1" t="s">
        <v>1807</v>
      </c>
      <c r="G565" s="1" t="s">
        <v>5374</v>
      </c>
      <c r="H565" s="1" t="s">
        <v>5607</v>
      </c>
      <c r="I565" s="1" t="s">
        <v>6853</v>
      </c>
    </row>
    <row r="566" spans="1:9" ht="15.6" x14ac:dyDescent="0.3">
      <c r="A566" s="1" t="s">
        <v>1806</v>
      </c>
      <c r="B566" s="1" t="s">
        <v>2949</v>
      </c>
      <c r="C566" s="1"/>
      <c r="D566" s="1" t="s">
        <v>2949</v>
      </c>
      <c r="E566" s="1"/>
      <c r="F566" s="1" t="s">
        <v>1806</v>
      </c>
      <c r="G566" s="1" t="s">
        <v>5375</v>
      </c>
      <c r="H566" s="1" t="s">
        <v>4957</v>
      </c>
      <c r="I566" s="1" t="s">
        <v>6854</v>
      </c>
    </row>
    <row r="567" spans="1:9" ht="15.6" x14ac:dyDescent="0.3">
      <c r="A567" s="1" t="s">
        <v>1805</v>
      </c>
      <c r="B567" s="1" t="s">
        <v>2950</v>
      </c>
      <c r="C567" s="1"/>
      <c r="D567" s="1" t="s">
        <v>2950</v>
      </c>
      <c r="E567" s="1"/>
      <c r="F567" s="1" t="s">
        <v>1805</v>
      </c>
      <c r="G567" s="1" t="s">
        <v>4766</v>
      </c>
      <c r="H567" s="1" t="s">
        <v>5608</v>
      </c>
      <c r="I567" s="1" t="s">
        <v>6855</v>
      </c>
    </row>
    <row r="568" spans="1:9" ht="15.6" x14ac:dyDescent="0.3">
      <c r="A568" s="1" t="s">
        <v>1804</v>
      </c>
      <c r="B568" s="1" t="s">
        <v>2951</v>
      </c>
      <c r="C568" s="1"/>
      <c r="D568" s="1" t="s">
        <v>2951</v>
      </c>
      <c r="E568" s="1"/>
      <c r="F568" s="1" t="s">
        <v>1804</v>
      </c>
      <c r="G568" s="1" t="s">
        <v>5374</v>
      </c>
      <c r="H568" s="1" t="s">
        <v>4968</v>
      </c>
      <c r="I568" s="1" t="s">
        <v>6856</v>
      </c>
    </row>
    <row r="569" spans="1:9" ht="15.6" x14ac:dyDescent="0.3">
      <c r="A569" s="1" t="s">
        <v>1803</v>
      </c>
      <c r="B569" s="1" t="s">
        <v>2952</v>
      </c>
      <c r="C569" s="1"/>
      <c r="D569" s="1" t="s">
        <v>2952</v>
      </c>
      <c r="E569" s="1"/>
      <c r="F569" s="1" t="s">
        <v>1803</v>
      </c>
      <c r="G569" s="1" t="s">
        <v>5374</v>
      </c>
      <c r="H569" s="1" t="s">
        <v>5609</v>
      </c>
      <c r="I569" s="1" t="s">
        <v>6857</v>
      </c>
    </row>
    <row r="570" spans="1:9" ht="15.6" x14ac:dyDescent="0.3">
      <c r="A570" s="1" t="s">
        <v>1802</v>
      </c>
      <c r="B570" s="1" t="s">
        <v>2953</v>
      </c>
      <c r="C570" s="1"/>
      <c r="D570" s="1" t="s">
        <v>2953</v>
      </c>
      <c r="E570" s="1"/>
      <c r="F570" s="1" t="s">
        <v>1802</v>
      </c>
      <c r="G570" s="1" t="s">
        <v>5374</v>
      </c>
      <c r="H570" s="1" t="s">
        <v>5610</v>
      </c>
      <c r="I570" s="1" t="s">
        <v>6858</v>
      </c>
    </row>
    <row r="571" spans="1:9" ht="15.6" x14ac:dyDescent="0.3">
      <c r="A571" s="1" t="s">
        <v>1801</v>
      </c>
      <c r="B571" s="1" t="s">
        <v>2954</v>
      </c>
      <c r="C571" s="1"/>
      <c r="D571" s="1" t="s">
        <v>2954</v>
      </c>
      <c r="E571" s="1"/>
      <c r="F571" s="1" t="s">
        <v>1801</v>
      </c>
      <c r="G571" s="1" t="s">
        <v>4766</v>
      </c>
      <c r="H571" s="1" t="s">
        <v>5611</v>
      </c>
      <c r="I571" s="1" t="s">
        <v>6859</v>
      </c>
    </row>
    <row r="572" spans="1:9" ht="15.6" x14ac:dyDescent="0.3">
      <c r="A572" s="1" t="s">
        <v>1800</v>
      </c>
      <c r="B572" s="1" t="s">
        <v>2955</v>
      </c>
      <c r="C572" s="1"/>
      <c r="D572" s="1" t="s">
        <v>2955</v>
      </c>
      <c r="E572" s="1"/>
      <c r="F572" s="1" t="s">
        <v>1800</v>
      </c>
      <c r="G572" s="1" t="s">
        <v>4766</v>
      </c>
      <c r="H572" s="1" t="s">
        <v>5612</v>
      </c>
      <c r="I572" s="1" t="s">
        <v>6860</v>
      </c>
    </row>
    <row r="573" spans="1:9" ht="15.6" x14ac:dyDescent="0.3">
      <c r="A573" s="1" t="s">
        <v>1799</v>
      </c>
      <c r="B573" s="1" t="s">
        <v>2956</v>
      </c>
      <c r="C573" s="1"/>
      <c r="D573" s="1" t="s">
        <v>2956</v>
      </c>
      <c r="E573" s="1"/>
      <c r="F573" s="1" t="s">
        <v>1799</v>
      </c>
      <c r="G573" s="1" t="s">
        <v>4766</v>
      </c>
      <c r="H573" s="1" t="s">
        <v>4855</v>
      </c>
      <c r="I573" s="1" t="s">
        <v>6861</v>
      </c>
    </row>
    <row r="574" spans="1:9" ht="15.6" x14ac:dyDescent="0.3">
      <c r="A574" s="1" t="s">
        <v>1798</v>
      </c>
      <c r="B574" s="1" t="s">
        <v>2957</v>
      </c>
      <c r="C574" s="1"/>
      <c r="D574" s="1" t="s">
        <v>2957</v>
      </c>
      <c r="E574" s="1"/>
      <c r="F574" s="1" t="s">
        <v>1798</v>
      </c>
      <c r="G574" s="1" t="s">
        <v>5375</v>
      </c>
      <c r="H574" s="1" t="s">
        <v>5613</v>
      </c>
      <c r="I574" s="1" t="s">
        <v>6862</v>
      </c>
    </row>
    <row r="575" spans="1:9" ht="15.6" x14ac:dyDescent="0.3">
      <c r="A575" s="1" t="s">
        <v>1797</v>
      </c>
      <c r="B575" s="1" t="s">
        <v>2958</v>
      </c>
      <c r="C575" s="1"/>
      <c r="D575" s="1" t="s">
        <v>2958</v>
      </c>
      <c r="E575" s="1"/>
      <c r="F575" s="1" t="s">
        <v>1797</v>
      </c>
      <c r="G575" s="1" t="s">
        <v>4766</v>
      </c>
      <c r="H575" s="1" t="s">
        <v>5614</v>
      </c>
      <c r="I575" s="1" t="s">
        <v>6863</v>
      </c>
    </row>
    <row r="576" spans="1:9" ht="15.6" x14ac:dyDescent="0.3">
      <c r="A576" s="1" t="s">
        <v>1796</v>
      </c>
      <c r="B576" s="1" t="s">
        <v>2959</v>
      </c>
      <c r="C576" s="1"/>
      <c r="D576" s="1" t="s">
        <v>2959</v>
      </c>
      <c r="E576" s="1"/>
      <c r="F576" s="1" t="s">
        <v>1796</v>
      </c>
      <c r="G576" s="1" t="s">
        <v>4766</v>
      </c>
      <c r="H576" s="1" t="s">
        <v>4969</v>
      </c>
      <c r="I576" s="1" t="s">
        <v>6864</v>
      </c>
    </row>
    <row r="577" spans="1:9" ht="15.6" x14ac:dyDescent="0.3">
      <c r="A577" s="1" t="s">
        <v>1795</v>
      </c>
      <c r="B577" s="1" t="s">
        <v>2960</v>
      </c>
      <c r="C577" s="1"/>
      <c r="D577" s="1" t="s">
        <v>2960</v>
      </c>
      <c r="E577" s="1"/>
      <c r="F577" s="1" t="s">
        <v>1795</v>
      </c>
      <c r="G577" s="1" t="s">
        <v>5374</v>
      </c>
      <c r="H577" s="1" t="s">
        <v>5615</v>
      </c>
      <c r="I577" s="1" t="s">
        <v>6865</v>
      </c>
    </row>
    <row r="578" spans="1:9" ht="15.6" x14ac:dyDescent="0.3">
      <c r="A578" s="1" t="s">
        <v>1794</v>
      </c>
      <c r="B578" s="1" t="s">
        <v>2961</v>
      </c>
      <c r="C578" s="1"/>
      <c r="D578" s="1" t="s">
        <v>2961</v>
      </c>
      <c r="E578" s="1"/>
      <c r="F578" s="1" t="s">
        <v>1794</v>
      </c>
      <c r="G578" s="1" t="s">
        <v>5375</v>
      </c>
      <c r="H578" s="1" t="s">
        <v>4817</v>
      </c>
      <c r="I578" s="1" t="s">
        <v>6866</v>
      </c>
    </row>
    <row r="579" spans="1:9" ht="15.6" x14ac:dyDescent="0.3">
      <c r="A579" s="1" t="s">
        <v>1793</v>
      </c>
      <c r="B579" s="1" t="s">
        <v>2962</v>
      </c>
      <c r="C579" s="1"/>
      <c r="D579" s="1" t="s">
        <v>2962</v>
      </c>
      <c r="E579" s="1"/>
      <c r="F579" s="1" t="s">
        <v>1793</v>
      </c>
      <c r="G579" s="1" t="s">
        <v>4766</v>
      </c>
      <c r="H579" s="1" t="s">
        <v>4970</v>
      </c>
      <c r="I579" s="1" t="s">
        <v>6867</v>
      </c>
    </row>
    <row r="580" spans="1:9" ht="15.6" x14ac:dyDescent="0.3">
      <c r="A580" s="1" t="s">
        <v>1792</v>
      </c>
      <c r="B580" s="1" t="s">
        <v>2963</v>
      </c>
      <c r="C580" s="1"/>
      <c r="D580" s="1" t="s">
        <v>2963</v>
      </c>
      <c r="E580" s="1"/>
      <c r="F580" s="1" t="s">
        <v>1792</v>
      </c>
      <c r="G580" s="1" t="s">
        <v>5374</v>
      </c>
      <c r="H580" s="1" t="s">
        <v>5616</v>
      </c>
      <c r="I580" s="1" t="s">
        <v>6868</v>
      </c>
    </row>
    <row r="581" spans="1:9" ht="15.6" x14ac:dyDescent="0.3">
      <c r="A581" s="1" t="s">
        <v>1791</v>
      </c>
      <c r="B581" s="1" t="s">
        <v>2964</v>
      </c>
      <c r="C581" s="1"/>
      <c r="D581" s="1" t="s">
        <v>2964</v>
      </c>
      <c r="E581" s="1"/>
      <c r="F581" s="1" t="s">
        <v>1791</v>
      </c>
      <c r="G581" s="1" t="s">
        <v>5374</v>
      </c>
      <c r="H581" s="1" t="s">
        <v>5617</v>
      </c>
      <c r="I581" s="1" t="s">
        <v>6869</v>
      </c>
    </row>
    <row r="582" spans="1:9" ht="15.6" x14ac:dyDescent="0.3">
      <c r="A582" s="1" t="s">
        <v>1790</v>
      </c>
      <c r="B582" s="1" t="s">
        <v>2965</v>
      </c>
      <c r="C582" s="1"/>
      <c r="D582" s="1" t="s">
        <v>2965</v>
      </c>
      <c r="E582" s="1"/>
      <c r="F582" s="1" t="s">
        <v>1790</v>
      </c>
      <c r="G582" s="1" t="s">
        <v>4766</v>
      </c>
      <c r="H582" s="1" t="s">
        <v>4971</v>
      </c>
      <c r="I582" s="1" t="s">
        <v>6870</v>
      </c>
    </row>
    <row r="583" spans="1:9" ht="15.6" x14ac:dyDescent="0.3">
      <c r="A583" s="1" t="s">
        <v>1789</v>
      </c>
      <c r="B583" s="1" t="s">
        <v>2966</v>
      </c>
      <c r="C583" s="1"/>
      <c r="D583" s="1" t="s">
        <v>2966</v>
      </c>
      <c r="E583" s="1"/>
      <c r="F583" s="1" t="s">
        <v>1789</v>
      </c>
      <c r="G583" s="1" t="s">
        <v>4766</v>
      </c>
      <c r="H583" s="1" t="s">
        <v>4767</v>
      </c>
      <c r="I583" s="1" t="s">
        <v>6871</v>
      </c>
    </row>
    <row r="584" spans="1:9" ht="15.6" x14ac:dyDescent="0.3">
      <c r="A584" s="1" t="s">
        <v>1788</v>
      </c>
      <c r="B584" s="1" t="s">
        <v>2967</v>
      </c>
      <c r="C584" s="1"/>
      <c r="D584" s="1" t="s">
        <v>2967</v>
      </c>
      <c r="E584" s="1"/>
      <c r="F584" s="1" t="s">
        <v>1788</v>
      </c>
      <c r="G584" s="1" t="s">
        <v>5374</v>
      </c>
      <c r="H584" s="1" t="s">
        <v>5618</v>
      </c>
      <c r="I584" s="1" t="s">
        <v>6872</v>
      </c>
    </row>
    <row r="585" spans="1:9" ht="15.6" x14ac:dyDescent="0.3">
      <c r="A585" s="1" t="s">
        <v>1787</v>
      </c>
      <c r="B585" s="1" t="s">
        <v>2968</v>
      </c>
      <c r="C585" s="1"/>
      <c r="D585" s="1" t="s">
        <v>2968</v>
      </c>
      <c r="E585" s="1"/>
      <c r="F585" s="1" t="s">
        <v>1787</v>
      </c>
      <c r="G585" s="1" t="s">
        <v>4766</v>
      </c>
      <c r="H585" s="1" t="s">
        <v>4922</v>
      </c>
      <c r="I585" s="1" t="s">
        <v>6873</v>
      </c>
    </row>
    <row r="586" spans="1:9" ht="15.6" x14ac:dyDescent="0.3">
      <c r="A586" s="1" t="s">
        <v>1786</v>
      </c>
      <c r="B586" s="1" t="s">
        <v>2969</v>
      </c>
      <c r="C586" s="1"/>
      <c r="D586" s="1" t="s">
        <v>2969</v>
      </c>
      <c r="E586" s="1"/>
      <c r="F586" s="1" t="s">
        <v>1786</v>
      </c>
      <c r="G586" s="1" t="s">
        <v>5374</v>
      </c>
      <c r="H586" s="1" t="s">
        <v>5619</v>
      </c>
      <c r="I586" s="1" t="s">
        <v>6874</v>
      </c>
    </row>
    <row r="587" spans="1:9" ht="15.6" x14ac:dyDescent="0.3">
      <c r="A587" s="1" t="s">
        <v>1785</v>
      </c>
      <c r="B587" s="1" t="s">
        <v>2970</v>
      </c>
      <c r="C587" s="1"/>
      <c r="D587" s="1" t="s">
        <v>2970</v>
      </c>
      <c r="E587" s="1"/>
      <c r="F587" s="1" t="s">
        <v>1785</v>
      </c>
      <c r="G587" s="1" t="s">
        <v>5374</v>
      </c>
      <c r="H587" s="1" t="s">
        <v>4906</v>
      </c>
      <c r="I587" s="1" t="s">
        <v>6875</v>
      </c>
    </row>
    <row r="588" spans="1:9" ht="15.6" x14ac:dyDescent="0.3">
      <c r="A588" s="1" t="s">
        <v>1784</v>
      </c>
      <c r="B588" s="1" t="s">
        <v>2971</v>
      </c>
      <c r="C588" s="1"/>
      <c r="D588" s="1" t="s">
        <v>2971</v>
      </c>
      <c r="E588" s="1"/>
      <c r="F588" s="1" t="s">
        <v>1784</v>
      </c>
      <c r="G588" s="1" t="s">
        <v>5374</v>
      </c>
      <c r="H588" s="1" t="s">
        <v>5620</v>
      </c>
      <c r="I588" s="1" t="s">
        <v>6876</v>
      </c>
    </row>
    <row r="589" spans="1:9" ht="15.6" x14ac:dyDescent="0.3">
      <c r="A589" s="1" t="s">
        <v>1783</v>
      </c>
      <c r="B589" s="1" t="s">
        <v>2972</v>
      </c>
      <c r="C589" s="1"/>
      <c r="D589" s="1" t="s">
        <v>2972</v>
      </c>
      <c r="E589" s="1"/>
      <c r="F589" s="1" t="s">
        <v>1783</v>
      </c>
      <c r="G589" s="1" t="s">
        <v>5374</v>
      </c>
      <c r="H589" s="1" t="s">
        <v>5621</v>
      </c>
      <c r="I589" s="1" t="s">
        <v>6877</v>
      </c>
    </row>
    <row r="590" spans="1:9" ht="15.6" x14ac:dyDescent="0.3">
      <c r="A590" s="1" t="s">
        <v>1782</v>
      </c>
      <c r="B590" s="1" t="s">
        <v>2973</v>
      </c>
      <c r="C590" s="1"/>
      <c r="D590" s="1" t="s">
        <v>2973</v>
      </c>
      <c r="E590" s="1"/>
      <c r="F590" s="1" t="s">
        <v>1782</v>
      </c>
      <c r="G590" s="1" t="s">
        <v>5375</v>
      </c>
      <c r="H590" s="1" t="s">
        <v>4725</v>
      </c>
      <c r="I590" s="1" t="s">
        <v>6407</v>
      </c>
    </row>
    <row r="591" spans="1:9" ht="15.6" x14ac:dyDescent="0.3">
      <c r="A591" s="1" t="s">
        <v>1781</v>
      </c>
      <c r="B591" s="1" t="s">
        <v>2974</v>
      </c>
      <c r="C591" s="1"/>
      <c r="D591" s="1" t="s">
        <v>2974</v>
      </c>
      <c r="E591" s="1"/>
      <c r="F591" s="1" t="s">
        <v>1781</v>
      </c>
      <c r="G591" s="1" t="s">
        <v>5374</v>
      </c>
      <c r="H591" s="1" t="s">
        <v>4972</v>
      </c>
      <c r="I591" s="1" t="s">
        <v>6878</v>
      </c>
    </row>
    <row r="592" spans="1:9" ht="15.6" x14ac:dyDescent="0.3">
      <c r="A592" s="1" t="s">
        <v>1780</v>
      </c>
      <c r="B592" s="1" t="s">
        <v>2975</v>
      </c>
      <c r="C592" s="1"/>
      <c r="D592" s="1" t="s">
        <v>2975</v>
      </c>
      <c r="E592" s="1"/>
      <c r="F592" s="1" t="s">
        <v>1780</v>
      </c>
      <c r="G592" s="1" t="s">
        <v>4766</v>
      </c>
      <c r="H592" s="1" t="s">
        <v>4876</v>
      </c>
      <c r="I592" s="1" t="s">
        <v>6879</v>
      </c>
    </row>
    <row r="593" spans="1:9" ht="15.6" x14ac:dyDescent="0.3">
      <c r="A593" s="1" t="s">
        <v>1779</v>
      </c>
      <c r="B593" s="1" t="s">
        <v>2976</v>
      </c>
      <c r="C593" s="1"/>
      <c r="D593" s="1" t="s">
        <v>2976</v>
      </c>
      <c r="E593" s="1"/>
      <c r="F593" s="1" t="s">
        <v>1779</v>
      </c>
      <c r="G593" s="1" t="s">
        <v>5374</v>
      </c>
      <c r="H593" s="1" t="s">
        <v>4973</v>
      </c>
      <c r="I593" s="1" t="s">
        <v>6398</v>
      </c>
    </row>
    <row r="594" spans="1:9" ht="15.6" x14ac:dyDescent="0.3">
      <c r="A594" s="1" t="s">
        <v>1778</v>
      </c>
      <c r="B594" s="1" t="s">
        <v>2977</v>
      </c>
      <c r="C594" s="1"/>
      <c r="D594" s="1" t="s">
        <v>2977</v>
      </c>
      <c r="E594" s="1"/>
      <c r="F594" s="1" t="s">
        <v>1778</v>
      </c>
      <c r="G594" s="1" t="s">
        <v>5374</v>
      </c>
      <c r="H594" s="1" t="s">
        <v>5622</v>
      </c>
      <c r="I594" s="1" t="s">
        <v>6880</v>
      </c>
    </row>
    <row r="595" spans="1:9" ht="15.6" x14ac:dyDescent="0.3">
      <c r="A595" s="1" t="s">
        <v>1777</v>
      </c>
      <c r="B595" s="1" t="s">
        <v>2978</v>
      </c>
      <c r="C595" s="1"/>
      <c r="D595" s="1" t="s">
        <v>2978</v>
      </c>
      <c r="E595" s="1"/>
      <c r="F595" s="1" t="s">
        <v>1777</v>
      </c>
      <c r="G595" s="1" t="s">
        <v>5375</v>
      </c>
      <c r="H595" s="1" t="s">
        <v>5623</v>
      </c>
      <c r="I595" s="1" t="s">
        <v>6881</v>
      </c>
    </row>
    <row r="596" spans="1:9" ht="15.6" x14ac:dyDescent="0.3">
      <c r="A596" s="1" t="s">
        <v>1776</v>
      </c>
      <c r="B596" s="1" t="s">
        <v>2979</v>
      </c>
      <c r="C596" s="1"/>
      <c r="D596" s="1" t="s">
        <v>2979</v>
      </c>
      <c r="E596" s="1"/>
      <c r="F596" s="1" t="s">
        <v>1776</v>
      </c>
      <c r="G596" s="1" t="s">
        <v>5374</v>
      </c>
      <c r="H596" s="1" t="s">
        <v>5624</v>
      </c>
      <c r="I596" s="1" t="s">
        <v>6882</v>
      </c>
    </row>
    <row r="597" spans="1:9" ht="15.6" x14ac:dyDescent="0.3">
      <c r="A597" s="1" t="s">
        <v>1775</v>
      </c>
      <c r="B597" s="1" t="s">
        <v>2980</v>
      </c>
      <c r="C597" s="1"/>
      <c r="D597" s="1" t="s">
        <v>2980</v>
      </c>
      <c r="E597" s="1"/>
      <c r="F597" s="1" t="s">
        <v>1775</v>
      </c>
      <c r="G597" s="1" t="s">
        <v>4766</v>
      </c>
      <c r="H597" s="1" t="s">
        <v>4974</v>
      </c>
      <c r="I597" s="1" t="s">
        <v>6883</v>
      </c>
    </row>
    <row r="598" spans="1:9" ht="15.6" x14ac:dyDescent="0.3">
      <c r="A598" s="1" t="s">
        <v>1774</v>
      </c>
      <c r="B598" s="1" t="s">
        <v>2981</v>
      </c>
      <c r="C598" s="1"/>
      <c r="D598" s="1" t="s">
        <v>2981</v>
      </c>
      <c r="E598" s="1"/>
      <c r="F598" s="1" t="s">
        <v>1774</v>
      </c>
      <c r="G598" s="1" t="s">
        <v>4766</v>
      </c>
      <c r="H598" s="1" t="s">
        <v>5625</v>
      </c>
      <c r="I598" s="1" t="s">
        <v>6884</v>
      </c>
    </row>
    <row r="599" spans="1:9" ht="15.6" x14ac:dyDescent="0.3">
      <c r="A599" s="1" t="s">
        <v>1773</v>
      </c>
      <c r="B599" s="1" t="s">
        <v>2982</v>
      </c>
      <c r="C599" s="1"/>
      <c r="D599" s="1" t="s">
        <v>2982</v>
      </c>
      <c r="E599" s="1"/>
      <c r="F599" s="1" t="s">
        <v>1773</v>
      </c>
      <c r="G599" s="1" t="s">
        <v>5374</v>
      </c>
      <c r="H599" s="1" t="s">
        <v>5626</v>
      </c>
      <c r="I599" s="1" t="s">
        <v>6885</v>
      </c>
    </row>
    <row r="600" spans="1:9" ht="15.6" x14ac:dyDescent="0.3">
      <c r="A600" s="1" t="s">
        <v>1772</v>
      </c>
      <c r="B600" s="1" t="s">
        <v>2983</v>
      </c>
      <c r="C600" s="1"/>
      <c r="D600" s="1" t="s">
        <v>2983</v>
      </c>
      <c r="E600" s="1"/>
      <c r="F600" s="1" t="s">
        <v>1772</v>
      </c>
      <c r="G600" s="1" t="s">
        <v>5374</v>
      </c>
      <c r="H600" s="1" t="s">
        <v>4975</v>
      </c>
      <c r="I600" s="1" t="s">
        <v>6886</v>
      </c>
    </row>
    <row r="601" spans="1:9" ht="15.6" x14ac:dyDescent="0.3">
      <c r="A601" s="1" t="s">
        <v>1771</v>
      </c>
      <c r="B601" s="1" t="s">
        <v>2984</v>
      </c>
      <c r="C601" s="1"/>
      <c r="D601" s="1" t="s">
        <v>2984</v>
      </c>
      <c r="E601" s="1"/>
      <c r="F601" s="1" t="s">
        <v>1771</v>
      </c>
      <c r="G601" s="1" t="s">
        <v>4766</v>
      </c>
      <c r="H601" s="1" t="s">
        <v>5627</v>
      </c>
      <c r="I601" s="1" t="s">
        <v>6887</v>
      </c>
    </row>
    <row r="602" spans="1:9" ht="15.6" x14ac:dyDescent="0.3">
      <c r="A602" s="1" t="s">
        <v>1770</v>
      </c>
      <c r="B602" s="1" t="s">
        <v>2985</v>
      </c>
      <c r="C602" s="1"/>
      <c r="D602" s="1" t="s">
        <v>2985</v>
      </c>
      <c r="E602" s="1"/>
      <c r="F602" s="1" t="s">
        <v>1770</v>
      </c>
      <c r="G602" s="1" t="s">
        <v>5374</v>
      </c>
      <c r="H602" s="1" t="s">
        <v>5628</v>
      </c>
      <c r="I602" s="1" t="s">
        <v>6888</v>
      </c>
    </row>
    <row r="603" spans="1:9" ht="15.6" x14ac:dyDescent="0.3">
      <c r="A603" s="1" t="s">
        <v>1769</v>
      </c>
      <c r="B603" s="1" t="s">
        <v>2986</v>
      </c>
      <c r="C603" s="1"/>
      <c r="D603" s="1" t="s">
        <v>2986</v>
      </c>
      <c r="E603" s="1"/>
      <c r="F603" s="1" t="s">
        <v>1769</v>
      </c>
      <c r="G603" s="1" t="s">
        <v>5375</v>
      </c>
      <c r="H603" s="1" t="s">
        <v>4852</v>
      </c>
      <c r="I603" s="1" t="s">
        <v>4735</v>
      </c>
    </row>
    <row r="604" spans="1:9" ht="15.6" x14ac:dyDescent="0.3">
      <c r="A604" s="1" t="s">
        <v>1768</v>
      </c>
      <c r="B604" s="1" t="s">
        <v>2987</v>
      </c>
      <c r="C604" s="1"/>
      <c r="D604" s="1" t="s">
        <v>2987</v>
      </c>
      <c r="E604" s="1"/>
      <c r="F604" s="1" t="s">
        <v>1768</v>
      </c>
      <c r="G604" s="1" t="s">
        <v>5375</v>
      </c>
      <c r="H604" s="1" t="s">
        <v>5629</v>
      </c>
      <c r="I604" s="1" t="s">
        <v>6889</v>
      </c>
    </row>
    <row r="605" spans="1:9" ht="15.6" x14ac:dyDescent="0.3">
      <c r="A605" s="1" t="s">
        <v>1767</v>
      </c>
      <c r="B605" s="1" t="s">
        <v>2988</v>
      </c>
      <c r="C605" s="1"/>
      <c r="D605" s="1" t="s">
        <v>2988</v>
      </c>
      <c r="E605" s="1"/>
      <c r="F605" s="1" t="s">
        <v>1767</v>
      </c>
      <c r="G605" s="1" t="s">
        <v>4766</v>
      </c>
      <c r="H605" s="1" t="s">
        <v>4971</v>
      </c>
      <c r="I605" s="1" t="s">
        <v>6890</v>
      </c>
    </row>
    <row r="606" spans="1:9" ht="15.6" x14ac:dyDescent="0.3">
      <c r="A606" s="1" t="s">
        <v>1766</v>
      </c>
      <c r="B606" s="1" t="s">
        <v>2989</v>
      </c>
      <c r="C606" s="1"/>
      <c r="D606" s="1" t="s">
        <v>2989</v>
      </c>
      <c r="E606" s="1"/>
      <c r="F606" s="1" t="s">
        <v>1766</v>
      </c>
      <c r="G606" s="1" t="s">
        <v>4766</v>
      </c>
      <c r="H606" s="1" t="s">
        <v>5630</v>
      </c>
      <c r="I606" s="1" t="s">
        <v>6444</v>
      </c>
    </row>
    <row r="607" spans="1:9" ht="15.6" x14ac:dyDescent="0.3">
      <c r="A607" s="1" t="s">
        <v>1765</v>
      </c>
      <c r="B607" s="1" t="s">
        <v>2990</v>
      </c>
      <c r="C607" s="1"/>
      <c r="D607" s="1" t="s">
        <v>2990</v>
      </c>
      <c r="E607" s="1"/>
      <c r="F607" s="1" t="s">
        <v>1765</v>
      </c>
      <c r="G607" s="1" t="s">
        <v>4766</v>
      </c>
      <c r="H607" s="1" t="s">
        <v>5631</v>
      </c>
      <c r="I607" s="1" t="s">
        <v>6891</v>
      </c>
    </row>
    <row r="608" spans="1:9" ht="15.6" x14ac:dyDescent="0.3">
      <c r="A608" s="1" t="s">
        <v>1764</v>
      </c>
      <c r="B608" s="1" t="s">
        <v>2991</v>
      </c>
      <c r="C608" s="1"/>
      <c r="D608" s="1" t="s">
        <v>2991</v>
      </c>
      <c r="E608" s="1"/>
      <c r="F608" s="1" t="s">
        <v>1764</v>
      </c>
      <c r="G608" s="1" t="s">
        <v>4766</v>
      </c>
      <c r="H608" s="1" t="s">
        <v>4976</v>
      </c>
      <c r="I608" s="1" t="s">
        <v>6892</v>
      </c>
    </row>
    <row r="609" spans="1:9" ht="15.6" x14ac:dyDescent="0.3">
      <c r="A609" s="1" t="s">
        <v>1763</v>
      </c>
      <c r="B609" s="1" t="s">
        <v>2992</v>
      </c>
      <c r="C609" s="1"/>
      <c r="D609" s="1" t="s">
        <v>2992</v>
      </c>
      <c r="E609" s="1"/>
      <c r="F609" s="1" t="s">
        <v>1763</v>
      </c>
      <c r="G609" s="1" t="s">
        <v>4766</v>
      </c>
      <c r="H609" s="1" t="s">
        <v>4977</v>
      </c>
      <c r="I609" s="1" t="s">
        <v>6893</v>
      </c>
    </row>
    <row r="610" spans="1:9" ht="15.6" x14ac:dyDescent="0.3">
      <c r="A610" s="1" t="s">
        <v>1762</v>
      </c>
      <c r="B610" s="1" t="s">
        <v>2993</v>
      </c>
      <c r="C610" s="1"/>
      <c r="D610" s="1" t="s">
        <v>2993</v>
      </c>
      <c r="E610" s="1"/>
      <c r="F610" s="1" t="s">
        <v>1762</v>
      </c>
      <c r="G610" s="1" t="s">
        <v>4766</v>
      </c>
      <c r="H610" s="1" t="s">
        <v>5632</v>
      </c>
      <c r="I610" s="1" t="s">
        <v>6894</v>
      </c>
    </row>
    <row r="611" spans="1:9" ht="15.6" x14ac:dyDescent="0.3">
      <c r="A611" s="1" t="s">
        <v>1761</v>
      </c>
      <c r="B611" s="1" t="s">
        <v>2994</v>
      </c>
      <c r="C611" s="1"/>
      <c r="D611" s="1" t="s">
        <v>2994</v>
      </c>
      <c r="E611" s="1"/>
      <c r="F611" s="1" t="s">
        <v>1761</v>
      </c>
      <c r="G611" s="1" t="s">
        <v>5375</v>
      </c>
      <c r="H611" s="1" t="s">
        <v>4978</v>
      </c>
      <c r="I611" s="1" t="s">
        <v>6895</v>
      </c>
    </row>
    <row r="612" spans="1:9" ht="15.6" x14ac:dyDescent="0.3">
      <c r="A612" s="1" t="s">
        <v>1760</v>
      </c>
      <c r="B612" s="1" t="s">
        <v>2995</v>
      </c>
      <c r="C612" s="1"/>
      <c r="D612" s="1" t="s">
        <v>2995</v>
      </c>
      <c r="E612" s="1"/>
      <c r="F612" s="1" t="s">
        <v>1760</v>
      </c>
      <c r="G612" s="1" t="s">
        <v>4766</v>
      </c>
      <c r="H612" s="1" t="s">
        <v>4979</v>
      </c>
      <c r="I612" s="1" t="s">
        <v>6896</v>
      </c>
    </row>
    <row r="613" spans="1:9" ht="15.6" x14ac:dyDescent="0.3">
      <c r="A613" s="1" t="s">
        <v>1759</v>
      </c>
      <c r="B613" s="1" t="s">
        <v>2996</v>
      </c>
      <c r="C613" s="1"/>
      <c r="D613" s="1" t="s">
        <v>2996</v>
      </c>
      <c r="E613" s="1"/>
      <c r="F613" s="1" t="s">
        <v>1759</v>
      </c>
      <c r="G613" s="1" t="s">
        <v>5374</v>
      </c>
      <c r="H613" s="1" t="s">
        <v>5482</v>
      </c>
      <c r="I613" s="1" t="s">
        <v>6897</v>
      </c>
    </row>
    <row r="614" spans="1:9" ht="15.6" x14ac:dyDescent="0.3">
      <c r="A614" s="1" t="s">
        <v>1758</v>
      </c>
      <c r="B614" s="1" t="s">
        <v>2997</v>
      </c>
      <c r="C614" s="1"/>
      <c r="D614" s="1" t="s">
        <v>2997</v>
      </c>
      <c r="E614" s="1"/>
      <c r="F614" s="1" t="s">
        <v>1758</v>
      </c>
      <c r="G614" s="1" t="s">
        <v>5374</v>
      </c>
      <c r="H614" s="1" t="s">
        <v>5633</v>
      </c>
      <c r="I614" s="1" t="s">
        <v>6898</v>
      </c>
    </row>
    <row r="615" spans="1:9" ht="15.6" x14ac:dyDescent="0.3">
      <c r="A615" s="1" t="s">
        <v>1757</v>
      </c>
      <c r="B615" s="1" t="s">
        <v>2998</v>
      </c>
      <c r="C615" s="1"/>
      <c r="D615" s="1" t="s">
        <v>2998</v>
      </c>
      <c r="E615" s="1"/>
      <c r="F615" s="1" t="s">
        <v>1757</v>
      </c>
      <c r="G615" s="1" t="s">
        <v>4766</v>
      </c>
      <c r="H615" s="1" t="s">
        <v>5634</v>
      </c>
      <c r="I615" s="1" t="s">
        <v>6899</v>
      </c>
    </row>
    <row r="616" spans="1:9" ht="15.6" x14ac:dyDescent="0.3">
      <c r="A616" s="1" t="s">
        <v>1756</v>
      </c>
      <c r="B616" s="1" t="s">
        <v>2999</v>
      </c>
      <c r="C616" s="1"/>
      <c r="D616" s="1" t="s">
        <v>2999</v>
      </c>
      <c r="E616" s="1"/>
      <c r="F616" s="1" t="s">
        <v>1756</v>
      </c>
      <c r="G616" s="1" t="s">
        <v>5374</v>
      </c>
      <c r="H616" s="1" t="s">
        <v>5635</v>
      </c>
      <c r="I616" s="1" t="s">
        <v>6900</v>
      </c>
    </row>
    <row r="617" spans="1:9" ht="15.6" x14ac:dyDescent="0.3">
      <c r="A617" s="1" t="s">
        <v>1755</v>
      </c>
      <c r="B617" s="1" t="s">
        <v>3000</v>
      </c>
      <c r="C617" s="1"/>
      <c r="D617" s="1" t="s">
        <v>3000</v>
      </c>
      <c r="E617" s="1"/>
      <c r="F617" s="1" t="s">
        <v>1755</v>
      </c>
      <c r="G617" s="1" t="s">
        <v>5374</v>
      </c>
      <c r="H617" s="1" t="s">
        <v>5636</v>
      </c>
      <c r="I617" s="1" t="s">
        <v>6400</v>
      </c>
    </row>
    <row r="618" spans="1:9" ht="15.6" x14ac:dyDescent="0.3">
      <c r="A618" s="1" t="s">
        <v>1754</v>
      </c>
      <c r="B618" s="1" t="s">
        <v>3001</v>
      </c>
      <c r="C618" s="1"/>
      <c r="D618" s="1" t="s">
        <v>3001</v>
      </c>
      <c r="E618" s="1"/>
      <c r="F618" s="1" t="s">
        <v>1754</v>
      </c>
      <c r="G618" s="1" t="s">
        <v>5375</v>
      </c>
      <c r="H618" s="1" t="s">
        <v>4848</v>
      </c>
      <c r="I618" s="1" t="s">
        <v>6602</v>
      </c>
    </row>
    <row r="619" spans="1:9" ht="15.6" x14ac:dyDescent="0.3">
      <c r="A619" s="1" t="s">
        <v>1753</v>
      </c>
      <c r="B619" s="1" t="s">
        <v>3002</v>
      </c>
      <c r="C619" s="1"/>
      <c r="D619" s="1" t="s">
        <v>3002</v>
      </c>
      <c r="E619" s="1"/>
      <c r="F619" s="1" t="s">
        <v>1753</v>
      </c>
      <c r="G619" s="1" t="s">
        <v>5374</v>
      </c>
      <c r="H619" s="1" t="s">
        <v>4847</v>
      </c>
      <c r="I619" s="1" t="s">
        <v>6901</v>
      </c>
    </row>
    <row r="620" spans="1:9" ht="15.6" x14ac:dyDescent="0.3">
      <c r="A620" s="1" t="s">
        <v>1752</v>
      </c>
      <c r="B620" s="1" t="s">
        <v>3003</v>
      </c>
      <c r="C620" s="1"/>
      <c r="D620" s="1" t="s">
        <v>3003</v>
      </c>
      <c r="E620" s="1"/>
      <c r="F620" s="1" t="s">
        <v>1752</v>
      </c>
      <c r="G620" s="1" t="s">
        <v>5374</v>
      </c>
      <c r="H620" s="1" t="s">
        <v>5472</v>
      </c>
      <c r="I620" s="1" t="s">
        <v>6902</v>
      </c>
    </row>
    <row r="621" spans="1:9" ht="15.6" x14ac:dyDescent="0.3">
      <c r="A621" s="1" t="s">
        <v>1751</v>
      </c>
      <c r="B621" s="1" t="s">
        <v>3004</v>
      </c>
      <c r="C621" s="1"/>
      <c r="D621" s="1" t="s">
        <v>3004</v>
      </c>
      <c r="E621" s="1"/>
      <c r="F621" s="1" t="s">
        <v>1751</v>
      </c>
      <c r="G621" s="1" t="s">
        <v>5374</v>
      </c>
      <c r="H621" s="1" t="s">
        <v>5637</v>
      </c>
      <c r="I621" s="1" t="s">
        <v>6903</v>
      </c>
    </row>
    <row r="622" spans="1:9" ht="15.6" x14ac:dyDescent="0.3">
      <c r="A622" s="1" t="s">
        <v>1750</v>
      </c>
      <c r="B622" s="1" t="s">
        <v>3005</v>
      </c>
      <c r="C622" s="1"/>
      <c r="D622" s="1" t="s">
        <v>3005</v>
      </c>
      <c r="E622" s="1"/>
      <c r="F622" s="1" t="s">
        <v>1750</v>
      </c>
      <c r="G622" s="1" t="s">
        <v>5375</v>
      </c>
      <c r="H622" s="1" t="s">
        <v>5638</v>
      </c>
      <c r="I622" s="1" t="s">
        <v>6904</v>
      </c>
    </row>
    <row r="623" spans="1:9" ht="15.6" x14ac:dyDescent="0.3">
      <c r="A623" s="1" t="s">
        <v>1749</v>
      </c>
      <c r="B623" s="1" t="s">
        <v>3006</v>
      </c>
      <c r="C623" s="1"/>
      <c r="D623" s="1" t="s">
        <v>3006</v>
      </c>
      <c r="E623" s="1"/>
      <c r="F623" s="1" t="s">
        <v>1749</v>
      </c>
      <c r="G623" s="1" t="s">
        <v>4766</v>
      </c>
      <c r="H623" s="1" t="s">
        <v>4980</v>
      </c>
      <c r="I623" s="1" t="s">
        <v>6905</v>
      </c>
    </row>
    <row r="624" spans="1:9" ht="15.6" x14ac:dyDescent="0.3">
      <c r="A624" s="1" t="s">
        <v>1748</v>
      </c>
      <c r="B624" s="1" t="s">
        <v>3007</v>
      </c>
      <c r="C624" s="1"/>
      <c r="D624" s="1" t="s">
        <v>3007</v>
      </c>
      <c r="E624" s="1"/>
      <c r="F624" s="1" t="s">
        <v>1748</v>
      </c>
      <c r="G624" s="1" t="s">
        <v>5374</v>
      </c>
      <c r="H624" s="1" t="s">
        <v>5639</v>
      </c>
      <c r="I624" s="1" t="s">
        <v>6906</v>
      </c>
    </row>
    <row r="625" spans="1:9" ht="15.6" x14ac:dyDescent="0.3">
      <c r="A625" s="1" t="s">
        <v>1747</v>
      </c>
      <c r="B625" s="1" t="s">
        <v>3008</v>
      </c>
      <c r="C625" s="1"/>
      <c r="D625" s="1" t="s">
        <v>3008</v>
      </c>
      <c r="E625" s="1"/>
      <c r="F625" s="1" t="s">
        <v>1747</v>
      </c>
      <c r="G625" s="1" t="s">
        <v>4766</v>
      </c>
      <c r="H625" s="1" t="s">
        <v>5640</v>
      </c>
      <c r="I625" s="1" t="s">
        <v>6907</v>
      </c>
    </row>
    <row r="626" spans="1:9" ht="15.6" x14ac:dyDescent="0.3">
      <c r="A626" s="1" t="s">
        <v>1746</v>
      </c>
      <c r="B626" s="1" t="s">
        <v>3009</v>
      </c>
      <c r="C626" s="1"/>
      <c r="D626" s="1" t="s">
        <v>3009</v>
      </c>
      <c r="E626" s="1"/>
      <c r="F626" s="1" t="s">
        <v>1746</v>
      </c>
      <c r="G626" s="1" t="s">
        <v>4766</v>
      </c>
      <c r="H626" s="1" t="s">
        <v>4981</v>
      </c>
      <c r="I626" s="1" t="s">
        <v>6908</v>
      </c>
    </row>
    <row r="627" spans="1:9" ht="15.6" x14ac:dyDescent="0.3">
      <c r="A627" s="1" t="s">
        <v>1745</v>
      </c>
      <c r="B627" s="1" t="s">
        <v>3010</v>
      </c>
      <c r="C627" s="1"/>
      <c r="D627" s="1" t="s">
        <v>3010</v>
      </c>
      <c r="E627" s="1"/>
      <c r="F627" s="1" t="s">
        <v>1745</v>
      </c>
      <c r="G627" s="1" t="s">
        <v>4766</v>
      </c>
      <c r="H627" s="1" t="s">
        <v>5641</v>
      </c>
      <c r="I627" s="1" t="s">
        <v>6909</v>
      </c>
    </row>
    <row r="628" spans="1:9" ht="15.6" x14ac:dyDescent="0.3">
      <c r="A628" s="1" t="s">
        <v>1744</v>
      </c>
      <c r="B628" s="1" t="s">
        <v>3011</v>
      </c>
      <c r="C628" s="1"/>
      <c r="D628" s="1" t="s">
        <v>3011</v>
      </c>
      <c r="E628" s="1"/>
      <c r="F628" s="1" t="s">
        <v>1744</v>
      </c>
      <c r="G628" s="1" t="s">
        <v>4766</v>
      </c>
      <c r="H628" s="1" t="s">
        <v>5642</v>
      </c>
      <c r="I628" s="1" t="s">
        <v>6910</v>
      </c>
    </row>
    <row r="629" spans="1:9" ht="15.6" x14ac:dyDescent="0.3">
      <c r="A629" s="1" t="s">
        <v>1743</v>
      </c>
      <c r="B629" s="1" t="s">
        <v>3012</v>
      </c>
      <c r="C629" s="1"/>
      <c r="D629" s="1" t="s">
        <v>3012</v>
      </c>
      <c r="E629" s="1"/>
      <c r="F629" s="1" t="s">
        <v>1743</v>
      </c>
      <c r="G629" s="1" t="s">
        <v>5375</v>
      </c>
      <c r="H629" s="1" t="s">
        <v>5643</v>
      </c>
      <c r="I629" s="1" t="s">
        <v>6911</v>
      </c>
    </row>
    <row r="630" spans="1:9" ht="15.6" x14ac:dyDescent="0.3">
      <c r="A630" s="1" t="s">
        <v>1742</v>
      </c>
      <c r="B630" s="1" t="s">
        <v>3013</v>
      </c>
      <c r="C630" s="1"/>
      <c r="D630" s="1" t="s">
        <v>3013</v>
      </c>
      <c r="E630" s="1"/>
      <c r="F630" s="1" t="s">
        <v>1742</v>
      </c>
      <c r="G630" s="1" t="s">
        <v>4766</v>
      </c>
      <c r="H630" s="1" t="s">
        <v>5644</v>
      </c>
      <c r="I630" s="1" t="s">
        <v>6912</v>
      </c>
    </row>
    <row r="631" spans="1:9" ht="15.6" x14ac:dyDescent="0.3">
      <c r="A631" s="1" t="s">
        <v>1741</v>
      </c>
      <c r="B631" s="1" t="s">
        <v>3014</v>
      </c>
      <c r="C631" s="1"/>
      <c r="D631" s="1" t="s">
        <v>3014</v>
      </c>
      <c r="E631" s="1"/>
      <c r="F631" s="1" t="s">
        <v>1741</v>
      </c>
      <c r="G631" s="1" t="s">
        <v>5374</v>
      </c>
      <c r="H631" s="1" t="s">
        <v>5645</v>
      </c>
      <c r="I631" s="1" t="s">
        <v>6592</v>
      </c>
    </row>
    <row r="632" spans="1:9" ht="15.6" x14ac:dyDescent="0.3">
      <c r="A632" s="1" t="s">
        <v>1740</v>
      </c>
      <c r="B632" s="1" t="s">
        <v>3015</v>
      </c>
      <c r="C632" s="1"/>
      <c r="D632" s="1" t="s">
        <v>3015</v>
      </c>
      <c r="E632" s="1"/>
      <c r="F632" s="1" t="s">
        <v>1740</v>
      </c>
      <c r="G632" s="1" t="s">
        <v>5375</v>
      </c>
      <c r="H632" s="1" t="s">
        <v>5646</v>
      </c>
      <c r="I632" s="1" t="s">
        <v>6913</v>
      </c>
    </row>
    <row r="633" spans="1:9" ht="15.6" x14ac:dyDescent="0.3">
      <c r="A633" s="1" t="s">
        <v>1739</v>
      </c>
      <c r="B633" s="1" t="s">
        <v>3016</v>
      </c>
      <c r="C633" s="1"/>
      <c r="D633" s="1" t="s">
        <v>3016</v>
      </c>
      <c r="E633" s="1"/>
      <c r="F633" s="1" t="s">
        <v>1739</v>
      </c>
      <c r="G633" s="1" t="s">
        <v>4766</v>
      </c>
      <c r="H633" s="1" t="s">
        <v>4862</v>
      </c>
      <c r="I633" s="1" t="s">
        <v>6914</v>
      </c>
    </row>
    <row r="634" spans="1:9" ht="15.6" x14ac:dyDescent="0.3">
      <c r="A634" s="1" t="s">
        <v>1738</v>
      </c>
      <c r="B634" s="1" t="s">
        <v>3017</v>
      </c>
      <c r="C634" s="1"/>
      <c r="D634" s="1" t="s">
        <v>3017</v>
      </c>
      <c r="E634" s="1"/>
      <c r="F634" s="1" t="s">
        <v>1738</v>
      </c>
      <c r="G634" s="1" t="s">
        <v>4766</v>
      </c>
      <c r="H634" s="1" t="s">
        <v>4922</v>
      </c>
      <c r="I634" s="1" t="s">
        <v>6915</v>
      </c>
    </row>
    <row r="635" spans="1:9" ht="15.6" x14ac:dyDescent="0.3">
      <c r="A635" s="1" t="s">
        <v>1737</v>
      </c>
      <c r="B635" s="1" t="s">
        <v>3018</v>
      </c>
      <c r="C635" s="1"/>
      <c r="D635" s="1" t="s">
        <v>3018</v>
      </c>
      <c r="E635" s="1"/>
      <c r="F635" s="1" t="s">
        <v>1737</v>
      </c>
      <c r="G635" s="1" t="s">
        <v>5375</v>
      </c>
      <c r="H635" s="1" t="s">
        <v>4982</v>
      </c>
      <c r="I635" s="1" t="s">
        <v>6916</v>
      </c>
    </row>
    <row r="636" spans="1:9" ht="15.6" x14ac:dyDescent="0.3">
      <c r="A636" s="1" t="s">
        <v>1736</v>
      </c>
      <c r="B636" s="1" t="s">
        <v>3019</v>
      </c>
      <c r="C636" s="1"/>
      <c r="D636" s="1" t="s">
        <v>3019</v>
      </c>
      <c r="E636" s="1"/>
      <c r="F636" s="1" t="s">
        <v>1736</v>
      </c>
      <c r="G636" s="1" t="s">
        <v>4766</v>
      </c>
      <c r="H636" s="1" t="s">
        <v>5647</v>
      </c>
      <c r="I636" s="1" t="s">
        <v>6646</v>
      </c>
    </row>
    <row r="637" spans="1:9" ht="15.6" x14ac:dyDescent="0.3">
      <c r="A637" s="1" t="s">
        <v>1735</v>
      </c>
      <c r="B637" s="1" t="s">
        <v>3020</v>
      </c>
      <c r="C637" s="1"/>
      <c r="D637" s="1" t="s">
        <v>3020</v>
      </c>
      <c r="E637" s="1"/>
      <c r="F637" s="1" t="s">
        <v>1735</v>
      </c>
      <c r="G637" s="1" t="s">
        <v>5375</v>
      </c>
      <c r="H637" s="1" t="s">
        <v>4983</v>
      </c>
      <c r="I637" s="1" t="s">
        <v>6917</v>
      </c>
    </row>
    <row r="638" spans="1:9" ht="15.6" x14ac:dyDescent="0.3">
      <c r="A638" s="1" t="s">
        <v>1734</v>
      </c>
      <c r="B638" s="1" t="s">
        <v>3021</v>
      </c>
      <c r="C638" s="1"/>
      <c r="D638" s="1" t="s">
        <v>3021</v>
      </c>
      <c r="E638" s="1"/>
      <c r="F638" s="1" t="s">
        <v>1734</v>
      </c>
      <c r="G638" s="1" t="s">
        <v>5374</v>
      </c>
      <c r="H638" s="1" t="s">
        <v>4871</v>
      </c>
      <c r="I638" s="1" t="s">
        <v>6918</v>
      </c>
    </row>
    <row r="639" spans="1:9" ht="15.6" x14ac:dyDescent="0.3">
      <c r="A639" s="1" t="s">
        <v>1733</v>
      </c>
      <c r="B639" s="1" t="s">
        <v>3022</v>
      </c>
      <c r="C639" s="1"/>
      <c r="D639" s="1" t="s">
        <v>3022</v>
      </c>
      <c r="E639" s="1"/>
      <c r="F639" s="1" t="s">
        <v>1733</v>
      </c>
      <c r="G639" s="1" t="s">
        <v>4766</v>
      </c>
      <c r="H639" s="1" t="s">
        <v>4818</v>
      </c>
      <c r="I639" s="1" t="s">
        <v>6919</v>
      </c>
    </row>
    <row r="640" spans="1:9" ht="15.6" x14ac:dyDescent="0.3">
      <c r="A640" s="1" t="s">
        <v>1732</v>
      </c>
      <c r="B640" s="1" t="s">
        <v>3023</v>
      </c>
      <c r="C640" s="1"/>
      <c r="D640" s="1" t="s">
        <v>3023</v>
      </c>
      <c r="E640" s="1"/>
      <c r="F640" s="1" t="s">
        <v>1732</v>
      </c>
      <c r="G640" s="1" t="s">
        <v>5374</v>
      </c>
      <c r="H640" s="1" t="s">
        <v>5648</v>
      </c>
      <c r="I640" s="1" t="s">
        <v>6920</v>
      </c>
    </row>
    <row r="641" spans="1:9" ht="15.6" x14ac:dyDescent="0.3">
      <c r="A641" s="1" t="s">
        <v>1731</v>
      </c>
      <c r="B641" s="1" t="s">
        <v>3024</v>
      </c>
      <c r="C641" s="1"/>
      <c r="D641" s="1" t="s">
        <v>3024</v>
      </c>
      <c r="E641" s="1"/>
      <c r="F641" s="1" t="s">
        <v>1731</v>
      </c>
      <c r="G641" s="1" t="s">
        <v>5375</v>
      </c>
      <c r="H641" s="1" t="s">
        <v>5649</v>
      </c>
      <c r="I641" s="1" t="s">
        <v>6335</v>
      </c>
    </row>
    <row r="642" spans="1:9" ht="15.6" x14ac:dyDescent="0.3">
      <c r="A642" s="1" t="s">
        <v>1730</v>
      </c>
      <c r="B642" s="1" t="s">
        <v>3025</v>
      </c>
      <c r="C642" s="1"/>
      <c r="D642" s="1" t="s">
        <v>3025</v>
      </c>
      <c r="E642" s="1"/>
      <c r="F642" s="1" t="s">
        <v>1730</v>
      </c>
      <c r="G642" s="1" t="s">
        <v>4766</v>
      </c>
      <c r="H642" s="1" t="s">
        <v>4984</v>
      </c>
      <c r="I642" s="1" t="s">
        <v>6921</v>
      </c>
    </row>
    <row r="643" spans="1:9" ht="15.6" x14ac:dyDescent="0.3">
      <c r="A643" s="1" t="s">
        <v>1729</v>
      </c>
      <c r="B643" s="1" t="s">
        <v>3026</v>
      </c>
      <c r="C643" s="1"/>
      <c r="D643" s="1" t="s">
        <v>3026</v>
      </c>
      <c r="E643" s="1"/>
      <c r="F643" s="1" t="s">
        <v>1729</v>
      </c>
      <c r="G643" s="1" t="s">
        <v>5374</v>
      </c>
      <c r="H643" s="1" t="s">
        <v>5650</v>
      </c>
      <c r="I643" s="1" t="s">
        <v>6395</v>
      </c>
    </row>
    <row r="644" spans="1:9" ht="15.6" x14ac:dyDescent="0.3">
      <c r="A644" s="1" t="s">
        <v>1728</v>
      </c>
      <c r="B644" s="1" t="s">
        <v>3027</v>
      </c>
      <c r="C644" s="1"/>
      <c r="D644" s="1" t="s">
        <v>3027</v>
      </c>
      <c r="E644" s="1"/>
      <c r="F644" s="1" t="s">
        <v>1728</v>
      </c>
      <c r="G644" s="1" t="s">
        <v>4766</v>
      </c>
      <c r="H644" s="1" t="s">
        <v>4735</v>
      </c>
      <c r="I644" s="1" t="s">
        <v>6922</v>
      </c>
    </row>
    <row r="645" spans="1:9" ht="15.6" x14ac:dyDescent="0.3">
      <c r="A645" s="1" t="s">
        <v>1727</v>
      </c>
      <c r="B645" s="1" t="s">
        <v>3028</v>
      </c>
      <c r="C645" s="1"/>
      <c r="D645" s="1" t="s">
        <v>3028</v>
      </c>
      <c r="E645" s="1"/>
      <c r="F645" s="1" t="s">
        <v>1727</v>
      </c>
      <c r="G645" s="1" t="s">
        <v>4766</v>
      </c>
      <c r="H645" s="1" t="s">
        <v>4985</v>
      </c>
      <c r="I645" s="1" t="s">
        <v>6923</v>
      </c>
    </row>
    <row r="646" spans="1:9" ht="15.6" x14ac:dyDescent="0.3">
      <c r="A646" s="1" t="s">
        <v>1726</v>
      </c>
      <c r="B646" s="1" t="s">
        <v>3029</v>
      </c>
      <c r="C646" s="1"/>
      <c r="D646" s="1" t="s">
        <v>3029</v>
      </c>
      <c r="E646" s="1"/>
      <c r="F646" s="1" t="s">
        <v>1726</v>
      </c>
      <c r="G646" s="1" t="s">
        <v>5374</v>
      </c>
      <c r="H646" s="1" t="s">
        <v>5543</v>
      </c>
      <c r="I646" s="1" t="s">
        <v>6924</v>
      </c>
    </row>
    <row r="647" spans="1:9" ht="15.6" x14ac:dyDescent="0.3">
      <c r="A647" s="1" t="s">
        <v>1725</v>
      </c>
      <c r="B647" s="1" t="s">
        <v>3030</v>
      </c>
      <c r="C647" s="1"/>
      <c r="D647" s="1" t="s">
        <v>3030</v>
      </c>
      <c r="E647" s="1"/>
      <c r="F647" s="1" t="s">
        <v>1725</v>
      </c>
      <c r="G647" s="1" t="s">
        <v>5374</v>
      </c>
      <c r="H647" s="1" t="s">
        <v>5651</v>
      </c>
      <c r="I647" s="1" t="s">
        <v>6925</v>
      </c>
    </row>
    <row r="648" spans="1:9" ht="15.6" x14ac:dyDescent="0.3">
      <c r="A648" s="1" t="s">
        <v>1724</v>
      </c>
      <c r="B648" s="1" t="s">
        <v>3031</v>
      </c>
      <c r="C648" s="1"/>
      <c r="D648" s="1" t="s">
        <v>3031</v>
      </c>
      <c r="E648" s="1"/>
      <c r="F648" s="1" t="s">
        <v>1724</v>
      </c>
      <c r="G648" s="1" t="s">
        <v>5374</v>
      </c>
      <c r="H648" s="1" t="s">
        <v>5652</v>
      </c>
      <c r="I648" s="1" t="s">
        <v>6926</v>
      </c>
    </row>
    <row r="649" spans="1:9" ht="15.6" x14ac:dyDescent="0.3">
      <c r="A649" s="1" t="s">
        <v>1723</v>
      </c>
      <c r="B649" s="1" t="s">
        <v>3032</v>
      </c>
      <c r="C649" s="1"/>
      <c r="D649" s="1" t="s">
        <v>3032</v>
      </c>
      <c r="E649" s="1"/>
      <c r="F649" s="1" t="s">
        <v>1723</v>
      </c>
      <c r="G649" s="1" t="s">
        <v>4766</v>
      </c>
      <c r="H649" s="1" t="s">
        <v>5653</v>
      </c>
      <c r="I649" s="1" t="s">
        <v>6927</v>
      </c>
    </row>
    <row r="650" spans="1:9" ht="15.6" x14ac:dyDescent="0.3">
      <c r="A650" s="1" t="s">
        <v>1722</v>
      </c>
      <c r="B650" s="1" t="s">
        <v>3033</v>
      </c>
      <c r="C650" s="1"/>
      <c r="D650" s="1" t="s">
        <v>3033</v>
      </c>
      <c r="E650" s="1"/>
      <c r="F650" s="1" t="s">
        <v>1722</v>
      </c>
      <c r="G650" s="1" t="s">
        <v>4766</v>
      </c>
      <c r="H650" s="1" t="s">
        <v>4917</v>
      </c>
      <c r="I650" s="1" t="s">
        <v>6928</v>
      </c>
    </row>
    <row r="651" spans="1:9" ht="15.6" x14ac:dyDescent="0.3">
      <c r="A651" s="1" t="s">
        <v>1721</v>
      </c>
      <c r="B651" s="1" t="s">
        <v>3034</v>
      </c>
      <c r="C651" s="1"/>
      <c r="D651" s="1" t="s">
        <v>3034</v>
      </c>
      <c r="E651" s="1"/>
      <c r="F651" s="1" t="s">
        <v>1721</v>
      </c>
      <c r="G651" s="1" t="s">
        <v>5374</v>
      </c>
      <c r="H651" s="1" t="s">
        <v>4986</v>
      </c>
      <c r="I651" s="1" t="s">
        <v>6929</v>
      </c>
    </row>
    <row r="652" spans="1:9" ht="15.6" x14ac:dyDescent="0.3">
      <c r="A652" s="1" t="s">
        <v>1720</v>
      </c>
      <c r="B652" s="1" t="s">
        <v>3035</v>
      </c>
      <c r="C652" s="1"/>
      <c r="D652" s="1" t="s">
        <v>3035</v>
      </c>
      <c r="E652" s="1"/>
      <c r="F652" s="1" t="s">
        <v>1720</v>
      </c>
      <c r="G652" s="1" t="s">
        <v>4766</v>
      </c>
      <c r="H652" s="1" t="s">
        <v>4772</v>
      </c>
      <c r="I652" s="1" t="s">
        <v>6930</v>
      </c>
    </row>
    <row r="653" spans="1:9" ht="15.6" x14ac:dyDescent="0.3">
      <c r="A653" s="1" t="s">
        <v>1719</v>
      </c>
      <c r="B653" s="1" t="s">
        <v>3036</v>
      </c>
      <c r="C653" s="1"/>
      <c r="D653" s="1" t="s">
        <v>3036</v>
      </c>
      <c r="E653" s="1"/>
      <c r="F653" s="1" t="s">
        <v>1719</v>
      </c>
      <c r="G653" s="1" t="s">
        <v>5374</v>
      </c>
      <c r="H653" s="1" t="s">
        <v>4987</v>
      </c>
      <c r="I653" s="1" t="s">
        <v>6931</v>
      </c>
    </row>
    <row r="654" spans="1:9" ht="15.6" x14ac:dyDescent="0.3">
      <c r="A654" s="1" t="s">
        <v>1718</v>
      </c>
      <c r="B654" s="1" t="s">
        <v>3037</v>
      </c>
      <c r="C654" s="1"/>
      <c r="D654" s="1" t="s">
        <v>3037</v>
      </c>
      <c r="E654" s="1"/>
      <c r="F654" s="1" t="s">
        <v>1718</v>
      </c>
      <c r="G654" s="1" t="s">
        <v>4766</v>
      </c>
      <c r="H654" s="1" t="s">
        <v>4988</v>
      </c>
      <c r="I654" s="1" t="s">
        <v>6932</v>
      </c>
    </row>
    <row r="655" spans="1:9" ht="15.6" x14ac:dyDescent="0.3">
      <c r="A655" s="1" t="s">
        <v>1717</v>
      </c>
      <c r="B655" s="1" t="s">
        <v>3038</v>
      </c>
      <c r="C655" s="1"/>
      <c r="D655" s="1" t="s">
        <v>3038</v>
      </c>
      <c r="E655" s="1"/>
      <c r="F655" s="1" t="s">
        <v>1717</v>
      </c>
      <c r="G655" s="1" t="s">
        <v>4766</v>
      </c>
      <c r="H655" s="1" t="s">
        <v>4740</v>
      </c>
      <c r="I655" s="1" t="s">
        <v>6933</v>
      </c>
    </row>
    <row r="656" spans="1:9" ht="15.6" x14ac:dyDescent="0.3">
      <c r="A656" s="1" t="s">
        <v>1716</v>
      </c>
      <c r="B656" s="1" t="s">
        <v>3039</v>
      </c>
      <c r="C656" s="1"/>
      <c r="D656" s="1" t="s">
        <v>3039</v>
      </c>
      <c r="E656" s="1"/>
      <c r="F656" s="1" t="s">
        <v>1716</v>
      </c>
      <c r="G656" s="1" t="s">
        <v>4766</v>
      </c>
      <c r="H656" s="1" t="s">
        <v>4989</v>
      </c>
      <c r="I656" s="1" t="s">
        <v>6934</v>
      </c>
    </row>
    <row r="657" spans="1:9" ht="15.6" x14ac:dyDescent="0.3">
      <c r="A657" s="1" t="s">
        <v>1715</v>
      </c>
      <c r="B657" s="1" t="s">
        <v>3040</v>
      </c>
      <c r="C657" s="1"/>
      <c r="D657" s="1" t="s">
        <v>3040</v>
      </c>
      <c r="E657" s="1"/>
      <c r="F657" s="1" t="s">
        <v>1715</v>
      </c>
      <c r="G657" s="1" t="s">
        <v>4766</v>
      </c>
      <c r="H657" s="1" t="s">
        <v>5654</v>
      </c>
      <c r="I657" s="1" t="s">
        <v>6935</v>
      </c>
    </row>
    <row r="658" spans="1:9" ht="15.6" x14ac:dyDescent="0.3">
      <c r="A658" s="1" t="s">
        <v>1714</v>
      </c>
      <c r="B658" s="1" t="s">
        <v>3041</v>
      </c>
      <c r="C658" s="1"/>
      <c r="D658" s="1" t="s">
        <v>3041</v>
      </c>
      <c r="E658" s="1"/>
      <c r="F658" s="1" t="s">
        <v>1714</v>
      </c>
      <c r="G658" s="1" t="s">
        <v>5374</v>
      </c>
      <c r="H658" s="1" t="s">
        <v>4990</v>
      </c>
      <c r="I658" s="1" t="s">
        <v>6936</v>
      </c>
    </row>
    <row r="659" spans="1:9" ht="15.6" x14ac:dyDescent="0.3">
      <c r="A659" s="1" t="s">
        <v>1713</v>
      </c>
      <c r="B659" s="1" t="s">
        <v>3042</v>
      </c>
      <c r="C659" s="1"/>
      <c r="D659" s="1" t="s">
        <v>3042</v>
      </c>
      <c r="E659" s="1"/>
      <c r="F659" s="1" t="s">
        <v>1713</v>
      </c>
      <c r="G659" s="1" t="s">
        <v>5374</v>
      </c>
      <c r="H659" s="1" t="s">
        <v>5655</v>
      </c>
      <c r="I659" s="1" t="s">
        <v>6937</v>
      </c>
    </row>
    <row r="660" spans="1:9" ht="15.6" x14ac:dyDescent="0.3">
      <c r="A660" s="1" t="s">
        <v>1712</v>
      </c>
      <c r="B660" s="1" t="s">
        <v>3043</v>
      </c>
      <c r="C660" s="1"/>
      <c r="D660" s="1" t="s">
        <v>3043</v>
      </c>
      <c r="E660" s="1"/>
      <c r="F660" s="1" t="s">
        <v>1712</v>
      </c>
      <c r="G660" s="1" t="s">
        <v>5374</v>
      </c>
      <c r="H660" s="1" t="s">
        <v>4991</v>
      </c>
      <c r="I660" s="1" t="s">
        <v>6938</v>
      </c>
    </row>
    <row r="661" spans="1:9" ht="15.6" x14ac:dyDescent="0.3">
      <c r="A661" s="1" t="s">
        <v>1711</v>
      </c>
      <c r="B661" s="1" t="s">
        <v>3044</v>
      </c>
      <c r="C661" s="1"/>
      <c r="D661" s="1" t="s">
        <v>3044</v>
      </c>
      <c r="E661" s="1"/>
      <c r="F661" s="1" t="s">
        <v>1711</v>
      </c>
      <c r="G661" s="1" t="s">
        <v>5374</v>
      </c>
      <c r="H661" s="1" t="s">
        <v>4992</v>
      </c>
      <c r="I661" s="1" t="s">
        <v>6939</v>
      </c>
    </row>
    <row r="662" spans="1:9" ht="15.6" x14ac:dyDescent="0.3">
      <c r="A662" s="1" t="s">
        <v>1710</v>
      </c>
      <c r="B662" s="1" t="s">
        <v>3045</v>
      </c>
      <c r="C662" s="1"/>
      <c r="D662" s="1" t="s">
        <v>3045</v>
      </c>
      <c r="E662" s="1"/>
      <c r="F662" s="1" t="s">
        <v>1710</v>
      </c>
      <c r="G662" s="1" t="s">
        <v>4766</v>
      </c>
      <c r="H662" s="1" t="s">
        <v>5656</v>
      </c>
      <c r="I662" s="1" t="s">
        <v>6940</v>
      </c>
    </row>
    <row r="663" spans="1:9" ht="15.6" x14ac:dyDescent="0.3">
      <c r="A663" s="1" t="s">
        <v>1709</v>
      </c>
      <c r="B663" s="1" t="s">
        <v>3046</v>
      </c>
      <c r="C663" s="1"/>
      <c r="D663" s="1" t="s">
        <v>3046</v>
      </c>
      <c r="E663" s="1"/>
      <c r="F663" s="1" t="s">
        <v>1709</v>
      </c>
      <c r="G663" s="1" t="s">
        <v>4766</v>
      </c>
      <c r="H663" s="1" t="s">
        <v>5657</v>
      </c>
      <c r="I663" s="1" t="s">
        <v>6941</v>
      </c>
    </row>
    <row r="664" spans="1:9" ht="15.6" x14ac:dyDescent="0.3">
      <c r="A664" s="1" t="s">
        <v>1708</v>
      </c>
      <c r="B664" s="1" t="s">
        <v>3047</v>
      </c>
      <c r="C664" s="1"/>
      <c r="D664" s="1" t="s">
        <v>3047</v>
      </c>
      <c r="E664" s="1"/>
      <c r="F664" s="1" t="s">
        <v>1708</v>
      </c>
      <c r="G664" s="1" t="s">
        <v>4766</v>
      </c>
      <c r="H664" s="1" t="s">
        <v>5658</v>
      </c>
      <c r="I664" s="1" t="s">
        <v>6942</v>
      </c>
    </row>
    <row r="665" spans="1:9" ht="15.6" x14ac:dyDescent="0.3">
      <c r="A665" s="1" t="s">
        <v>1707</v>
      </c>
      <c r="B665" s="1" t="s">
        <v>3048</v>
      </c>
      <c r="C665" s="1"/>
      <c r="D665" s="1" t="s">
        <v>3048</v>
      </c>
      <c r="E665" s="1"/>
      <c r="F665" s="1" t="s">
        <v>1707</v>
      </c>
      <c r="G665" s="1" t="s">
        <v>5374</v>
      </c>
      <c r="H665" s="1" t="s">
        <v>5659</v>
      </c>
      <c r="I665" s="1" t="s">
        <v>6943</v>
      </c>
    </row>
    <row r="666" spans="1:9" ht="15.6" x14ac:dyDescent="0.3">
      <c r="A666" s="1" t="s">
        <v>1706</v>
      </c>
      <c r="B666" s="1" t="s">
        <v>3049</v>
      </c>
      <c r="C666" s="1"/>
      <c r="D666" s="1" t="s">
        <v>3049</v>
      </c>
      <c r="E666" s="1"/>
      <c r="F666" s="1" t="s">
        <v>1706</v>
      </c>
      <c r="G666" s="1" t="s">
        <v>5374</v>
      </c>
      <c r="H666" s="1" t="s">
        <v>5660</v>
      </c>
      <c r="I666" s="1" t="s">
        <v>6944</v>
      </c>
    </row>
    <row r="667" spans="1:9" ht="15.6" x14ac:dyDescent="0.3">
      <c r="A667" s="1" t="s">
        <v>1705</v>
      </c>
      <c r="B667" s="1" t="s">
        <v>3050</v>
      </c>
      <c r="C667" s="1"/>
      <c r="D667" s="1" t="s">
        <v>3050</v>
      </c>
      <c r="E667" s="1"/>
      <c r="F667" s="1" t="s">
        <v>1705</v>
      </c>
      <c r="G667" s="1" t="s">
        <v>4766</v>
      </c>
      <c r="H667" s="1" t="s">
        <v>5661</v>
      </c>
      <c r="I667" s="1" t="s">
        <v>6945</v>
      </c>
    </row>
    <row r="668" spans="1:9" ht="15.6" x14ac:dyDescent="0.3">
      <c r="A668" s="1" t="s">
        <v>1704</v>
      </c>
      <c r="B668" s="1" t="s">
        <v>3051</v>
      </c>
      <c r="C668" s="1"/>
      <c r="D668" s="1" t="s">
        <v>3051</v>
      </c>
      <c r="E668" s="1"/>
      <c r="F668" s="1" t="s">
        <v>1704</v>
      </c>
      <c r="G668" s="1" t="s">
        <v>5375</v>
      </c>
      <c r="H668" s="1" t="s">
        <v>5604</v>
      </c>
      <c r="I668" s="1" t="s">
        <v>6946</v>
      </c>
    </row>
    <row r="669" spans="1:9" ht="15.6" x14ac:dyDescent="0.3">
      <c r="A669" s="1" t="s">
        <v>1703</v>
      </c>
      <c r="B669" s="1" t="s">
        <v>3052</v>
      </c>
      <c r="C669" s="1"/>
      <c r="D669" s="1" t="s">
        <v>3052</v>
      </c>
      <c r="E669" s="1"/>
      <c r="F669" s="1" t="s">
        <v>1703</v>
      </c>
      <c r="G669" s="1" t="s">
        <v>5375</v>
      </c>
      <c r="H669" s="1" t="s">
        <v>5662</v>
      </c>
      <c r="I669" s="1" t="s">
        <v>6947</v>
      </c>
    </row>
    <row r="670" spans="1:9" ht="15.6" x14ac:dyDescent="0.3">
      <c r="A670" s="1" t="s">
        <v>1702</v>
      </c>
      <c r="B670" s="1" t="s">
        <v>3053</v>
      </c>
      <c r="C670" s="1"/>
      <c r="D670" s="1" t="s">
        <v>3053</v>
      </c>
      <c r="E670" s="1"/>
      <c r="F670" s="1" t="s">
        <v>1702</v>
      </c>
      <c r="G670" s="1" t="s">
        <v>4766</v>
      </c>
      <c r="H670" s="1" t="s">
        <v>5452</v>
      </c>
      <c r="I670" s="1" t="s">
        <v>6948</v>
      </c>
    </row>
    <row r="671" spans="1:9" ht="15.6" x14ac:dyDescent="0.3">
      <c r="A671" s="1" t="s">
        <v>1701</v>
      </c>
      <c r="B671" s="1" t="s">
        <v>3054</v>
      </c>
      <c r="C671" s="1"/>
      <c r="D671" s="1" t="s">
        <v>3054</v>
      </c>
      <c r="E671" s="1"/>
      <c r="F671" s="1" t="s">
        <v>1701</v>
      </c>
      <c r="G671" s="1" t="s">
        <v>5375</v>
      </c>
      <c r="H671" s="1" t="s">
        <v>4798</v>
      </c>
      <c r="I671" s="1" t="s">
        <v>6676</v>
      </c>
    </row>
    <row r="672" spans="1:9" ht="15.6" x14ac:dyDescent="0.3">
      <c r="A672" s="1" t="s">
        <v>1700</v>
      </c>
      <c r="B672" s="1" t="s">
        <v>3055</v>
      </c>
      <c r="C672" s="1"/>
      <c r="D672" s="1" t="s">
        <v>3055</v>
      </c>
      <c r="E672" s="1"/>
      <c r="F672" s="1" t="s">
        <v>1700</v>
      </c>
      <c r="G672" s="1" t="s">
        <v>4766</v>
      </c>
      <c r="H672" s="1" t="s">
        <v>5663</v>
      </c>
      <c r="I672" s="1" t="s">
        <v>6949</v>
      </c>
    </row>
    <row r="673" spans="1:9" ht="15.6" x14ac:dyDescent="0.3">
      <c r="A673" s="1" t="s">
        <v>1699</v>
      </c>
      <c r="B673" s="1" t="s">
        <v>3056</v>
      </c>
      <c r="C673" s="1"/>
      <c r="D673" s="1" t="s">
        <v>3056</v>
      </c>
      <c r="E673" s="1"/>
      <c r="F673" s="1" t="s">
        <v>1699</v>
      </c>
      <c r="G673" s="1" t="s">
        <v>5374</v>
      </c>
      <c r="H673" s="1" t="s">
        <v>4993</v>
      </c>
      <c r="I673" s="1" t="s">
        <v>6950</v>
      </c>
    </row>
    <row r="674" spans="1:9" ht="15.6" x14ac:dyDescent="0.3">
      <c r="A674" s="1" t="s">
        <v>1698</v>
      </c>
      <c r="B674" s="1" t="s">
        <v>3057</v>
      </c>
      <c r="C674" s="1"/>
      <c r="D674" s="1" t="s">
        <v>3057</v>
      </c>
      <c r="E674" s="1"/>
      <c r="F674" s="1" t="s">
        <v>1698</v>
      </c>
      <c r="G674" s="1" t="s">
        <v>5374</v>
      </c>
      <c r="H674" s="1" t="s">
        <v>5664</v>
      </c>
      <c r="I674" s="1" t="s">
        <v>6951</v>
      </c>
    </row>
    <row r="675" spans="1:9" ht="15.6" x14ac:dyDescent="0.3">
      <c r="A675" s="1" t="s">
        <v>1697</v>
      </c>
      <c r="B675" s="1" t="s">
        <v>3058</v>
      </c>
      <c r="C675" s="1"/>
      <c r="D675" s="1" t="s">
        <v>3058</v>
      </c>
      <c r="E675" s="1"/>
      <c r="F675" s="1" t="s">
        <v>1697</v>
      </c>
      <c r="G675" s="1" t="s">
        <v>5374</v>
      </c>
      <c r="H675" s="1" t="s">
        <v>4994</v>
      </c>
      <c r="I675" s="1" t="s">
        <v>6952</v>
      </c>
    </row>
    <row r="676" spans="1:9" ht="15.6" x14ac:dyDescent="0.3">
      <c r="A676" s="1" t="s">
        <v>1696</v>
      </c>
      <c r="B676" s="1" t="s">
        <v>3059</v>
      </c>
      <c r="C676" s="1"/>
      <c r="D676" s="1" t="s">
        <v>3059</v>
      </c>
      <c r="E676" s="1"/>
      <c r="F676" s="1" t="s">
        <v>1696</v>
      </c>
      <c r="G676" s="1" t="s">
        <v>5374</v>
      </c>
      <c r="H676" s="1" t="s">
        <v>5665</v>
      </c>
      <c r="I676" s="1" t="s">
        <v>6953</v>
      </c>
    </row>
    <row r="677" spans="1:9" ht="15.6" x14ac:dyDescent="0.3">
      <c r="A677" s="1" t="s">
        <v>1695</v>
      </c>
      <c r="B677" s="1" t="s">
        <v>3060</v>
      </c>
      <c r="C677" s="1"/>
      <c r="D677" s="1" t="s">
        <v>3060</v>
      </c>
      <c r="E677" s="1"/>
      <c r="F677" s="1" t="s">
        <v>1695</v>
      </c>
      <c r="G677" s="1" t="s">
        <v>5374</v>
      </c>
      <c r="H677" s="1" t="s">
        <v>4995</v>
      </c>
      <c r="I677" s="1" t="s">
        <v>6954</v>
      </c>
    </row>
    <row r="678" spans="1:9" ht="15.6" x14ac:dyDescent="0.3">
      <c r="A678" s="1" t="s">
        <v>1694</v>
      </c>
      <c r="B678" s="1" t="s">
        <v>3061</v>
      </c>
      <c r="C678" s="1"/>
      <c r="D678" s="1" t="s">
        <v>3061</v>
      </c>
      <c r="E678" s="1"/>
      <c r="F678" s="1" t="s">
        <v>1694</v>
      </c>
      <c r="G678" s="1" t="s">
        <v>5375</v>
      </c>
      <c r="H678" s="1" t="s">
        <v>4996</v>
      </c>
      <c r="I678" s="1" t="s">
        <v>6955</v>
      </c>
    </row>
    <row r="679" spans="1:9" ht="15.6" x14ac:dyDescent="0.3">
      <c r="A679" s="1" t="s">
        <v>1693</v>
      </c>
      <c r="B679" s="1" t="s">
        <v>3062</v>
      </c>
      <c r="C679" s="1"/>
      <c r="D679" s="1" t="s">
        <v>3062</v>
      </c>
      <c r="E679" s="1"/>
      <c r="F679" s="1" t="s">
        <v>1693</v>
      </c>
      <c r="G679" s="1" t="s">
        <v>5374</v>
      </c>
      <c r="H679" s="1" t="s">
        <v>5666</v>
      </c>
      <c r="I679" s="1" t="s">
        <v>6956</v>
      </c>
    </row>
    <row r="680" spans="1:9" ht="15.6" x14ac:dyDescent="0.3">
      <c r="A680" s="1" t="s">
        <v>1692</v>
      </c>
      <c r="B680" s="1" t="s">
        <v>3063</v>
      </c>
      <c r="C680" s="1"/>
      <c r="D680" s="1" t="s">
        <v>3063</v>
      </c>
      <c r="E680" s="1"/>
      <c r="F680" s="1" t="s">
        <v>1692</v>
      </c>
      <c r="G680" s="1" t="s">
        <v>4766</v>
      </c>
      <c r="H680" s="1" t="s">
        <v>5667</v>
      </c>
      <c r="I680" s="1" t="s">
        <v>6957</v>
      </c>
    </row>
    <row r="681" spans="1:9" ht="15.6" x14ac:dyDescent="0.3">
      <c r="A681" s="1" t="s">
        <v>1691</v>
      </c>
      <c r="B681" s="1" t="s">
        <v>3064</v>
      </c>
      <c r="C681" s="1"/>
      <c r="D681" s="1" t="s">
        <v>3064</v>
      </c>
      <c r="E681" s="1"/>
      <c r="F681" s="1" t="s">
        <v>1691</v>
      </c>
      <c r="G681" s="1" t="s">
        <v>4766</v>
      </c>
      <c r="H681" s="1" t="s">
        <v>4916</v>
      </c>
      <c r="I681" s="1" t="s">
        <v>6958</v>
      </c>
    </row>
    <row r="682" spans="1:9" ht="15.6" x14ac:dyDescent="0.3">
      <c r="A682" s="1" t="s">
        <v>1690</v>
      </c>
      <c r="B682" s="1" t="s">
        <v>3065</v>
      </c>
      <c r="C682" s="1"/>
      <c r="D682" s="1" t="s">
        <v>3065</v>
      </c>
      <c r="E682" s="1"/>
      <c r="F682" s="1" t="s">
        <v>1690</v>
      </c>
      <c r="G682" s="1" t="s">
        <v>5374</v>
      </c>
      <c r="H682" s="1" t="s">
        <v>4997</v>
      </c>
      <c r="I682" s="1" t="s">
        <v>6959</v>
      </c>
    </row>
    <row r="683" spans="1:9" ht="15.6" x14ac:dyDescent="0.3">
      <c r="A683" s="1" t="s">
        <v>1689</v>
      </c>
      <c r="B683" s="1" t="s">
        <v>3066</v>
      </c>
      <c r="C683" s="1"/>
      <c r="D683" s="1" t="s">
        <v>3066</v>
      </c>
      <c r="E683" s="1"/>
      <c r="F683" s="1" t="s">
        <v>1689</v>
      </c>
      <c r="G683" s="1" t="s">
        <v>5375</v>
      </c>
      <c r="H683" s="1" t="s">
        <v>5668</v>
      </c>
      <c r="I683" s="1" t="s">
        <v>6960</v>
      </c>
    </row>
    <row r="684" spans="1:9" ht="15.6" x14ac:dyDescent="0.3">
      <c r="A684" s="1" t="s">
        <v>1688</v>
      </c>
      <c r="B684" s="1" t="s">
        <v>3067</v>
      </c>
      <c r="C684" s="1"/>
      <c r="D684" s="1" t="s">
        <v>3067</v>
      </c>
      <c r="E684" s="1"/>
      <c r="F684" s="1" t="s">
        <v>1688</v>
      </c>
      <c r="G684" s="1" t="s">
        <v>5374</v>
      </c>
      <c r="H684" s="1" t="s">
        <v>4805</v>
      </c>
      <c r="I684" s="1" t="s">
        <v>6961</v>
      </c>
    </row>
    <row r="685" spans="1:9" ht="15.6" x14ac:dyDescent="0.3">
      <c r="A685" s="1" t="s">
        <v>1687</v>
      </c>
      <c r="B685" s="1" t="s">
        <v>3068</v>
      </c>
      <c r="C685" s="1"/>
      <c r="D685" s="1" t="s">
        <v>3068</v>
      </c>
      <c r="E685" s="1"/>
      <c r="F685" s="1" t="s">
        <v>1687</v>
      </c>
      <c r="G685" s="1" t="s">
        <v>5374</v>
      </c>
      <c r="H685" s="1" t="s">
        <v>5669</v>
      </c>
      <c r="I685" s="1" t="s">
        <v>6962</v>
      </c>
    </row>
    <row r="686" spans="1:9" ht="15.6" x14ac:dyDescent="0.3">
      <c r="A686" s="1" t="s">
        <v>1686</v>
      </c>
      <c r="B686" s="1" t="s">
        <v>3069</v>
      </c>
      <c r="C686" s="1"/>
      <c r="D686" s="1" t="s">
        <v>3069</v>
      </c>
      <c r="E686" s="1"/>
      <c r="F686" s="1" t="s">
        <v>1686</v>
      </c>
      <c r="G686" s="1" t="s">
        <v>4766</v>
      </c>
      <c r="H686" s="1" t="s">
        <v>5380</v>
      </c>
      <c r="I686" s="1" t="s">
        <v>6963</v>
      </c>
    </row>
    <row r="687" spans="1:9" ht="15.6" x14ac:dyDescent="0.3">
      <c r="A687" s="1" t="s">
        <v>1685</v>
      </c>
      <c r="B687" s="1" t="s">
        <v>3070</v>
      </c>
      <c r="C687" s="1"/>
      <c r="D687" s="1" t="s">
        <v>3070</v>
      </c>
      <c r="E687" s="1"/>
      <c r="F687" s="1" t="s">
        <v>1685</v>
      </c>
      <c r="G687" s="1" t="s">
        <v>4766</v>
      </c>
      <c r="H687" s="1" t="s">
        <v>5670</v>
      </c>
      <c r="I687" s="1" t="s">
        <v>6964</v>
      </c>
    </row>
    <row r="688" spans="1:9" ht="15.6" x14ac:dyDescent="0.3">
      <c r="A688" s="1" t="s">
        <v>1684</v>
      </c>
      <c r="B688" s="1" t="s">
        <v>3071</v>
      </c>
      <c r="C688" s="1"/>
      <c r="D688" s="1" t="s">
        <v>3071</v>
      </c>
      <c r="E688" s="1"/>
      <c r="F688" s="1" t="s">
        <v>1684</v>
      </c>
      <c r="G688" s="1" t="s">
        <v>5374</v>
      </c>
      <c r="H688" s="1" t="s">
        <v>4998</v>
      </c>
      <c r="I688" s="1" t="s">
        <v>6965</v>
      </c>
    </row>
    <row r="689" spans="1:9" ht="15.6" x14ac:dyDescent="0.3">
      <c r="A689" s="1" t="s">
        <v>1683</v>
      </c>
      <c r="B689" s="1" t="s">
        <v>3072</v>
      </c>
      <c r="C689" s="1"/>
      <c r="D689" s="1" t="s">
        <v>3072</v>
      </c>
      <c r="E689" s="1"/>
      <c r="F689" s="1" t="s">
        <v>1683</v>
      </c>
      <c r="G689" s="1" t="s">
        <v>5374</v>
      </c>
      <c r="H689" s="1" t="s">
        <v>8333</v>
      </c>
      <c r="I689" s="1" t="s">
        <v>6966</v>
      </c>
    </row>
    <row r="690" spans="1:9" ht="15.6" x14ac:dyDescent="0.3">
      <c r="A690" s="1" t="s">
        <v>1682</v>
      </c>
      <c r="B690" s="1" t="s">
        <v>3073</v>
      </c>
      <c r="C690" s="1"/>
      <c r="D690" s="1" t="s">
        <v>3073</v>
      </c>
      <c r="E690" s="1"/>
      <c r="F690" s="1" t="s">
        <v>1682</v>
      </c>
      <c r="G690" s="1" t="s">
        <v>5374</v>
      </c>
      <c r="H690" s="1" t="s">
        <v>5671</v>
      </c>
      <c r="I690" s="1" t="s">
        <v>6967</v>
      </c>
    </row>
    <row r="691" spans="1:9" ht="15.6" x14ac:dyDescent="0.3">
      <c r="A691" s="1" t="s">
        <v>1681</v>
      </c>
      <c r="B691" s="1" t="s">
        <v>3074</v>
      </c>
      <c r="C691" s="1"/>
      <c r="D691" s="1" t="s">
        <v>3074</v>
      </c>
      <c r="E691" s="1"/>
      <c r="F691" s="1" t="s">
        <v>1681</v>
      </c>
      <c r="G691" s="1" t="s">
        <v>5374</v>
      </c>
      <c r="H691" s="1" t="s">
        <v>4999</v>
      </c>
      <c r="I691" s="1" t="s">
        <v>6968</v>
      </c>
    </row>
    <row r="692" spans="1:9" ht="15.6" x14ac:dyDescent="0.3">
      <c r="A692" s="1" t="s">
        <v>1680</v>
      </c>
      <c r="B692" s="1" t="s">
        <v>3075</v>
      </c>
      <c r="C692" s="1"/>
      <c r="D692" s="1" t="s">
        <v>3075</v>
      </c>
      <c r="E692" s="1"/>
      <c r="F692" s="1" t="s">
        <v>1680</v>
      </c>
      <c r="G692" s="1" t="s">
        <v>5374</v>
      </c>
      <c r="H692" s="1" t="s">
        <v>5672</v>
      </c>
      <c r="I692" s="1" t="s">
        <v>6969</v>
      </c>
    </row>
    <row r="693" spans="1:9" ht="15.6" x14ac:dyDescent="0.3">
      <c r="A693" s="1" t="s">
        <v>1679</v>
      </c>
      <c r="B693" s="1" t="s">
        <v>3076</v>
      </c>
      <c r="C693" s="1"/>
      <c r="D693" s="1" t="s">
        <v>3076</v>
      </c>
      <c r="E693" s="1"/>
      <c r="F693" s="1" t="s">
        <v>1679</v>
      </c>
      <c r="G693" s="1" t="s">
        <v>4766</v>
      </c>
      <c r="H693" s="1" t="s">
        <v>8301</v>
      </c>
      <c r="I693" s="1" t="s">
        <v>6970</v>
      </c>
    </row>
    <row r="694" spans="1:9" ht="15.6" x14ac:dyDescent="0.3">
      <c r="A694" s="1" t="s">
        <v>1678</v>
      </c>
      <c r="B694" s="1" t="s">
        <v>3077</v>
      </c>
      <c r="C694" s="1"/>
      <c r="D694" s="1" t="s">
        <v>3077</v>
      </c>
      <c r="E694" s="1"/>
      <c r="F694" s="1" t="s">
        <v>1678</v>
      </c>
      <c r="G694" s="1" t="s">
        <v>5375</v>
      </c>
      <c r="H694" s="1" t="s">
        <v>5673</v>
      </c>
      <c r="I694" s="1" t="s">
        <v>6971</v>
      </c>
    </row>
    <row r="695" spans="1:9" ht="15.6" x14ac:dyDescent="0.3">
      <c r="A695" s="1" t="s">
        <v>1677</v>
      </c>
      <c r="B695" s="1" t="s">
        <v>3078</v>
      </c>
      <c r="C695" s="1"/>
      <c r="D695" s="1" t="s">
        <v>3078</v>
      </c>
      <c r="E695" s="1"/>
      <c r="F695" s="1" t="s">
        <v>1677</v>
      </c>
      <c r="G695" s="1" t="s">
        <v>5374</v>
      </c>
      <c r="H695" s="1" t="s">
        <v>5000</v>
      </c>
      <c r="I695" s="1" t="s">
        <v>6972</v>
      </c>
    </row>
    <row r="696" spans="1:9" ht="15.6" x14ac:dyDescent="0.3">
      <c r="A696" s="1" t="s">
        <v>1676</v>
      </c>
      <c r="B696" s="1" t="s">
        <v>3079</v>
      </c>
      <c r="C696" s="1"/>
      <c r="D696" s="1" t="s">
        <v>3079</v>
      </c>
      <c r="E696" s="1"/>
      <c r="F696" s="1" t="s">
        <v>1676</v>
      </c>
      <c r="G696" s="1" t="s">
        <v>4766</v>
      </c>
      <c r="H696" s="1" t="s">
        <v>4759</v>
      </c>
      <c r="I696" s="1" t="s">
        <v>6973</v>
      </c>
    </row>
    <row r="697" spans="1:9" ht="15.6" x14ac:dyDescent="0.3">
      <c r="A697" s="1" t="s">
        <v>1675</v>
      </c>
      <c r="B697" s="1" t="s">
        <v>3080</v>
      </c>
      <c r="C697" s="1"/>
      <c r="D697" s="1" t="s">
        <v>3080</v>
      </c>
      <c r="E697" s="1"/>
      <c r="F697" s="1" t="s">
        <v>1675</v>
      </c>
      <c r="G697" s="1" t="s">
        <v>4766</v>
      </c>
      <c r="H697" s="1" t="s">
        <v>5674</v>
      </c>
      <c r="I697" s="1" t="s">
        <v>6974</v>
      </c>
    </row>
    <row r="698" spans="1:9" ht="15.6" x14ac:dyDescent="0.3">
      <c r="A698" s="1" t="s">
        <v>1674</v>
      </c>
      <c r="B698" s="1" t="s">
        <v>3081</v>
      </c>
      <c r="C698" s="1"/>
      <c r="D698" s="1" t="s">
        <v>3081</v>
      </c>
      <c r="E698" s="1"/>
      <c r="F698" s="1" t="s">
        <v>1674</v>
      </c>
      <c r="G698" s="1" t="s">
        <v>4766</v>
      </c>
      <c r="H698" s="1" t="s">
        <v>5675</v>
      </c>
      <c r="I698" s="1" t="s">
        <v>6975</v>
      </c>
    </row>
    <row r="699" spans="1:9" ht="15.6" x14ac:dyDescent="0.3">
      <c r="A699" s="1" t="s">
        <v>1673</v>
      </c>
      <c r="B699" s="1" t="s">
        <v>3082</v>
      </c>
      <c r="C699" s="1"/>
      <c r="D699" s="1" t="s">
        <v>3082</v>
      </c>
      <c r="E699" s="1"/>
      <c r="F699" s="1" t="s">
        <v>1673</v>
      </c>
      <c r="G699" s="1" t="s">
        <v>5374</v>
      </c>
      <c r="H699" s="1" t="s">
        <v>4799</v>
      </c>
      <c r="I699" s="1" t="s">
        <v>6976</v>
      </c>
    </row>
    <row r="700" spans="1:9" ht="15.6" x14ac:dyDescent="0.3">
      <c r="A700" s="1" t="s">
        <v>1672</v>
      </c>
      <c r="B700" s="1" t="s">
        <v>3083</v>
      </c>
      <c r="C700" s="1"/>
      <c r="D700" s="1" t="s">
        <v>3083</v>
      </c>
      <c r="E700" s="1"/>
      <c r="F700" s="1" t="s">
        <v>1672</v>
      </c>
      <c r="G700" s="1" t="s">
        <v>5374</v>
      </c>
      <c r="H700" s="1" t="s">
        <v>5676</v>
      </c>
      <c r="I700" s="1" t="s">
        <v>6977</v>
      </c>
    </row>
    <row r="701" spans="1:9" ht="15.6" x14ac:dyDescent="0.3">
      <c r="A701" s="1" t="s">
        <v>1671</v>
      </c>
      <c r="B701" s="1" t="s">
        <v>3084</v>
      </c>
      <c r="C701" s="1"/>
      <c r="D701" s="1" t="s">
        <v>3084</v>
      </c>
      <c r="E701" s="1"/>
      <c r="F701" s="1" t="s">
        <v>1671</v>
      </c>
      <c r="G701" s="1" t="s">
        <v>4766</v>
      </c>
      <c r="H701" s="1" t="s">
        <v>5677</v>
      </c>
      <c r="I701" s="1" t="s">
        <v>6978</v>
      </c>
    </row>
    <row r="702" spans="1:9" ht="15.6" x14ac:dyDescent="0.3">
      <c r="A702" s="1" t="s">
        <v>1670</v>
      </c>
      <c r="B702" s="1" t="s">
        <v>3085</v>
      </c>
      <c r="C702" s="1"/>
      <c r="D702" s="1" t="s">
        <v>3085</v>
      </c>
      <c r="E702" s="1"/>
      <c r="F702" s="1" t="s">
        <v>1670</v>
      </c>
      <c r="G702" s="1" t="s">
        <v>5375</v>
      </c>
      <c r="H702" s="1" t="s">
        <v>5678</v>
      </c>
      <c r="I702" s="1" t="s">
        <v>6979</v>
      </c>
    </row>
    <row r="703" spans="1:9" ht="15.6" x14ac:dyDescent="0.3">
      <c r="A703" s="1" t="s">
        <v>1669</v>
      </c>
      <c r="B703" s="1" t="s">
        <v>3086</v>
      </c>
      <c r="C703" s="1"/>
      <c r="D703" s="1" t="s">
        <v>3086</v>
      </c>
      <c r="E703" s="1"/>
      <c r="F703" s="1" t="s">
        <v>1669</v>
      </c>
      <c r="G703" s="1" t="s">
        <v>4766</v>
      </c>
      <c r="H703" s="1" t="s">
        <v>5001</v>
      </c>
      <c r="I703" s="1" t="s">
        <v>6980</v>
      </c>
    </row>
    <row r="704" spans="1:9" ht="15.6" x14ac:dyDescent="0.3">
      <c r="A704" s="1" t="s">
        <v>1668</v>
      </c>
      <c r="B704" s="1" t="s">
        <v>3087</v>
      </c>
      <c r="C704" s="1"/>
      <c r="D704" s="1" t="s">
        <v>3087</v>
      </c>
      <c r="E704" s="1"/>
      <c r="F704" s="1" t="s">
        <v>1668</v>
      </c>
      <c r="G704" s="1" t="s">
        <v>4766</v>
      </c>
      <c r="H704" s="1" t="s">
        <v>5002</v>
      </c>
      <c r="I704" s="1" t="s">
        <v>6981</v>
      </c>
    </row>
    <row r="705" spans="1:9" ht="15.6" x14ac:dyDescent="0.3">
      <c r="A705" s="1" t="s">
        <v>1667</v>
      </c>
      <c r="B705" s="1" t="s">
        <v>3088</v>
      </c>
      <c r="C705" s="1"/>
      <c r="D705" s="1" t="s">
        <v>3088</v>
      </c>
      <c r="E705" s="1"/>
      <c r="F705" s="1" t="s">
        <v>1667</v>
      </c>
      <c r="G705" s="1" t="s">
        <v>5374</v>
      </c>
      <c r="H705" s="1" t="s">
        <v>4796</v>
      </c>
      <c r="I705" s="1" t="s">
        <v>6982</v>
      </c>
    </row>
    <row r="706" spans="1:9" ht="15.6" x14ac:dyDescent="0.3">
      <c r="A706" s="1" t="s">
        <v>1666</v>
      </c>
      <c r="B706" s="1" t="s">
        <v>3089</v>
      </c>
      <c r="C706" s="1"/>
      <c r="D706" s="1" t="s">
        <v>3089</v>
      </c>
      <c r="E706" s="1"/>
      <c r="F706" s="1" t="s">
        <v>1666</v>
      </c>
      <c r="G706" s="1" t="s">
        <v>5374</v>
      </c>
      <c r="H706" s="1" t="s">
        <v>5679</v>
      </c>
      <c r="I706" s="1" t="s">
        <v>6983</v>
      </c>
    </row>
    <row r="707" spans="1:9" ht="15.6" x14ac:dyDescent="0.3">
      <c r="A707" s="1" t="s">
        <v>1665</v>
      </c>
      <c r="B707" s="1" t="s">
        <v>3090</v>
      </c>
      <c r="C707" s="1"/>
      <c r="D707" s="1" t="s">
        <v>3090</v>
      </c>
      <c r="E707" s="1"/>
      <c r="F707" s="1" t="s">
        <v>1665</v>
      </c>
      <c r="G707" s="1" t="s">
        <v>4766</v>
      </c>
      <c r="H707" s="1" t="s">
        <v>5680</v>
      </c>
      <c r="I707" s="1" t="s">
        <v>6984</v>
      </c>
    </row>
    <row r="708" spans="1:9" ht="15.6" x14ac:dyDescent="0.3">
      <c r="A708" s="1" t="s">
        <v>1664</v>
      </c>
      <c r="B708" s="1" t="s">
        <v>3091</v>
      </c>
      <c r="C708" s="1"/>
      <c r="D708" s="1" t="s">
        <v>3091</v>
      </c>
      <c r="E708" s="1"/>
      <c r="F708" s="1" t="s">
        <v>1664</v>
      </c>
      <c r="G708" s="1" t="s">
        <v>5374</v>
      </c>
      <c r="H708" s="1" t="s">
        <v>4927</v>
      </c>
      <c r="I708" s="1" t="s">
        <v>6985</v>
      </c>
    </row>
    <row r="709" spans="1:9" ht="15.6" x14ac:dyDescent="0.3">
      <c r="A709" s="1" t="s">
        <v>1663</v>
      </c>
      <c r="B709" s="1" t="s">
        <v>3092</v>
      </c>
      <c r="C709" s="1"/>
      <c r="D709" s="1" t="s">
        <v>3092</v>
      </c>
      <c r="E709" s="1"/>
      <c r="F709" s="1" t="s">
        <v>1663</v>
      </c>
      <c r="G709" s="1" t="s">
        <v>5375</v>
      </c>
      <c r="H709" s="1" t="s">
        <v>4957</v>
      </c>
      <c r="I709" s="1" t="s">
        <v>6778</v>
      </c>
    </row>
    <row r="710" spans="1:9" ht="15.6" x14ac:dyDescent="0.3">
      <c r="A710" s="1" t="s">
        <v>1662</v>
      </c>
      <c r="B710" s="1" t="s">
        <v>3093</v>
      </c>
      <c r="C710" s="1"/>
      <c r="D710" s="1" t="s">
        <v>3093</v>
      </c>
      <c r="E710" s="1"/>
      <c r="F710" s="1" t="s">
        <v>1662</v>
      </c>
      <c r="G710" s="1" t="s">
        <v>5375</v>
      </c>
      <c r="H710" s="1" t="s">
        <v>5003</v>
      </c>
      <c r="I710" s="1" t="s">
        <v>6986</v>
      </c>
    </row>
    <row r="711" spans="1:9" ht="15.6" x14ac:dyDescent="0.3">
      <c r="A711" s="1" t="s">
        <v>1661</v>
      </c>
      <c r="B711" s="1" t="s">
        <v>3094</v>
      </c>
      <c r="C711" s="1"/>
      <c r="D711" s="1" t="s">
        <v>3094</v>
      </c>
      <c r="E711" s="1"/>
      <c r="F711" s="1" t="s">
        <v>1661</v>
      </c>
      <c r="G711" s="1" t="s">
        <v>5374</v>
      </c>
      <c r="H711" s="1" t="s">
        <v>5681</v>
      </c>
      <c r="I711" s="1" t="s">
        <v>6987</v>
      </c>
    </row>
    <row r="712" spans="1:9" ht="15.6" x14ac:dyDescent="0.3">
      <c r="A712" s="1" t="s">
        <v>1660</v>
      </c>
      <c r="B712" s="1" t="s">
        <v>3095</v>
      </c>
      <c r="C712" s="1"/>
      <c r="D712" s="1" t="s">
        <v>3095</v>
      </c>
      <c r="E712" s="1"/>
      <c r="F712" s="1" t="s">
        <v>1660</v>
      </c>
      <c r="G712" s="1" t="s">
        <v>5374</v>
      </c>
      <c r="H712" s="1" t="s">
        <v>5004</v>
      </c>
      <c r="I712" s="1" t="s">
        <v>6988</v>
      </c>
    </row>
    <row r="713" spans="1:9" ht="15.6" x14ac:dyDescent="0.3">
      <c r="A713" s="1" t="s">
        <v>1659</v>
      </c>
      <c r="B713" s="1" t="s">
        <v>3096</v>
      </c>
      <c r="C713" s="1"/>
      <c r="D713" s="1" t="s">
        <v>3096</v>
      </c>
      <c r="E713" s="1"/>
      <c r="F713" s="1" t="s">
        <v>1659</v>
      </c>
      <c r="G713" s="1" t="s">
        <v>5374</v>
      </c>
      <c r="H713" s="1" t="s">
        <v>5682</v>
      </c>
      <c r="I713" s="1" t="s">
        <v>6989</v>
      </c>
    </row>
    <row r="714" spans="1:9" ht="15.6" x14ac:dyDescent="0.3">
      <c r="A714" s="1" t="s">
        <v>1658</v>
      </c>
      <c r="B714" s="1" t="s">
        <v>3097</v>
      </c>
      <c r="C714" s="1"/>
      <c r="D714" s="1" t="s">
        <v>3097</v>
      </c>
      <c r="E714" s="1"/>
      <c r="F714" s="1" t="s">
        <v>1658</v>
      </c>
      <c r="G714" s="1" t="s">
        <v>4766</v>
      </c>
      <c r="H714" s="1" t="s">
        <v>5005</v>
      </c>
      <c r="I714" s="1" t="s">
        <v>6990</v>
      </c>
    </row>
    <row r="715" spans="1:9" ht="15.6" x14ac:dyDescent="0.3">
      <c r="A715" s="1" t="s">
        <v>1657</v>
      </c>
      <c r="B715" s="1" t="s">
        <v>3098</v>
      </c>
      <c r="C715" s="1"/>
      <c r="D715" s="1" t="s">
        <v>3098</v>
      </c>
      <c r="E715" s="1"/>
      <c r="F715" s="1" t="s">
        <v>1657</v>
      </c>
      <c r="G715" s="1" t="s">
        <v>5375</v>
      </c>
      <c r="H715" s="1" t="s">
        <v>4728</v>
      </c>
      <c r="I715" s="1" t="s">
        <v>6991</v>
      </c>
    </row>
    <row r="716" spans="1:9" ht="15.6" x14ac:dyDescent="0.3">
      <c r="A716" s="1" t="s">
        <v>1656</v>
      </c>
      <c r="B716" s="1" t="s">
        <v>3099</v>
      </c>
      <c r="C716" s="1"/>
      <c r="D716" s="1" t="s">
        <v>3099</v>
      </c>
      <c r="E716" s="1"/>
      <c r="F716" s="1" t="s">
        <v>1656</v>
      </c>
      <c r="G716" s="1" t="s">
        <v>5375</v>
      </c>
      <c r="H716" s="1" t="s">
        <v>5683</v>
      </c>
      <c r="I716" s="1" t="s">
        <v>6395</v>
      </c>
    </row>
    <row r="717" spans="1:9" ht="15.6" x14ac:dyDescent="0.3">
      <c r="A717" s="1" t="s">
        <v>1655</v>
      </c>
      <c r="B717" s="1" t="s">
        <v>3100</v>
      </c>
      <c r="C717" s="1"/>
      <c r="D717" s="1" t="s">
        <v>3100</v>
      </c>
      <c r="E717" s="1"/>
      <c r="F717" s="1" t="s">
        <v>1655</v>
      </c>
      <c r="G717" s="1" t="s">
        <v>5374</v>
      </c>
      <c r="H717" s="1" t="s">
        <v>5684</v>
      </c>
      <c r="I717" s="1" t="s">
        <v>6992</v>
      </c>
    </row>
    <row r="718" spans="1:9" ht="15.6" x14ac:dyDescent="0.3">
      <c r="A718" s="1" t="s">
        <v>1654</v>
      </c>
      <c r="B718" s="1" t="s">
        <v>3101</v>
      </c>
      <c r="C718" s="1"/>
      <c r="D718" s="1" t="s">
        <v>3101</v>
      </c>
      <c r="E718" s="1"/>
      <c r="F718" s="1" t="s">
        <v>1654</v>
      </c>
      <c r="G718" s="1" t="s">
        <v>5374</v>
      </c>
      <c r="H718" s="1" t="s">
        <v>5685</v>
      </c>
      <c r="I718" s="1" t="s">
        <v>6993</v>
      </c>
    </row>
    <row r="719" spans="1:9" ht="15.6" x14ac:dyDescent="0.3">
      <c r="A719" s="1" t="s">
        <v>1653</v>
      </c>
      <c r="B719" s="1" t="s">
        <v>3102</v>
      </c>
      <c r="C719" s="1"/>
      <c r="D719" s="1" t="s">
        <v>3102</v>
      </c>
      <c r="E719" s="1"/>
      <c r="F719" s="1" t="s">
        <v>1653</v>
      </c>
      <c r="G719" s="1" t="s">
        <v>4766</v>
      </c>
      <c r="H719" s="1" t="s">
        <v>5686</v>
      </c>
      <c r="I719" s="1" t="s">
        <v>6994</v>
      </c>
    </row>
    <row r="720" spans="1:9" ht="15.6" x14ac:dyDescent="0.3">
      <c r="A720" s="1" t="s">
        <v>1652</v>
      </c>
      <c r="B720" s="1" t="s">
        <v>3103</v>
      </c>
      <c r="C720" s="1"/>
      <c r="D720" s="1" t="s">
        <v>3103</v>
      </c>
      <c r="E720" s="1"/>
      <c r="F720" s="1" t="s">
        <v>1652</v>
      </c>
      <c r="G720" s="1" t="s">
        <v>4766</v>
      </c>
      <c r="H720" s="1" t="s">
        <v>5006</v>
      </c>
      <c r="I720" s="1" t="s">
        <v>6995</v>
      </c>
    </row>
    <row r="721" spans="1:9" ht="15.6" x14ac:dyDescent="0.3">
      <c r="A721" s="1" t="s">
        <v>1651</v>
      </c>
      <c r="B721" s="1" t="s">
        <v>3104</v>
      </c>
      <c r="C721" s="1"/>
      <c r="D721" s="1" t="s">
        <v>3104</v>
      </c>
      <c r="E721" s="1"/>
      <c r="F721" s="1" t="s">
        <v>1651</v>
      </c>
      <c r="G721" s="1" t="s">
        <v>4766</v>
      </c>
      <c r="H721" s="1" t="s">
        <v>5007</v>
      </c>
      <c r="I721" s="1" t="s">
        <v>6996</v>
      </c>
    </row>
    <row r="722" spans="1:9" ht="15.6" x14ac:dyDescent="0.3">
      <c r="A722" s="1" t="s">
        <v>1650</v>
      </c>
      <c r="B722" s="1" t="s">
        <v>3105</v>
      </c>
      <c r="C722" s="1"/>
      <c r="D722" s="1" t="s">
        <v>3105</v>
      </c>
      <c r="E722" s="1"/>
      <c r="F722" s="1" t="s">
        <v>1650</v>
      </c>
      <c r="G722" s="1" t="s">
        <v>5374</v>
      </c>
      <c r="H722" s="1" t="s">
        <v>4779</v>
      </c>
      <c r="I722" s="1" t="s">
        <v>6997</v>
      </c>
    </row>
    <row r="723" spans="1:9" ht="15.6" x14ac:dyDescent="0.3">
      <c r="A723" s="1" t="s">
        <v>1649</v>
      </c>
      <c r="B723" s="1" t="s">
        <v>3106</v>
      </c>
      <c r="C723" s="1"/>
      <c r="D723" s="1" t="s">
        <v>3106</v>
      </c>
      <c r="E723" s="1"/>
      <c r="F723" s="1" t="s">
        <v>1649</v>
      </c>
      <c r="G723" s="1" t="s">
        <v>5374</v>
      </c>
      <c r="H723" s="1" t="s">
        <v>4920</v>
      </c>
      <c r="I723" s="1" t="s">
        <v>6998</v>
      </c>
    </row>
    <row r="724" spans="1:9" ht="15.6" x14ac:dyDescent="0.3">
      <c r="A724" s="1" t="s">
        <v>1648</v>
      </c>
      <c r="B724" s="1" t="s">
        <v>3107</v>
      </c>
      <c r="C724" s="1"/>
      <c r="D724" s="1" t="s">
        <v>3107</v>
      </c>
      <c r="E724" s="1"/>
      <c r="F724" s="1" t="s">
        <v>1648</v>
      </c>
      <c r="G724" s="1" t="s">
        <v>5374</v>
      </c>
      <c r="H724" s="1" t="s">
        <v>5687</v>
      </c>
      <c r="I724" s="1" t="s">
        <v>6999</v>
      </c>
    </row>
    <row r="725" spans="1:9" ht="15.6" x14ac:dyDescent="0.3">
      <c r="A725" s="1" t="s">
        <v>1647</v>
      </c>
      <c r="B725" s="1" t="s">
        <v>3108</v>
      </c>
      <c r="C725" s="1"/>
      <c r="D725" s="1" t="s">
        <v>3108</v>
      </c>
      <c r="E725" s="1"/>
      <c r="F725" s="1" t="s">
        <v>1647</v>
      </c>
      <c r="G725" s="1" t="s">
        <v>5375</v>
      </c>
      <c r="H725" s="1" t="s">
        <v>4948</v>
      </c>
      <c r="I725" s="1" t="s">
        <v>7000</v>
      </c>
    </row>
    <row r="726" spans="1:9" ht="15.6" x14ac:dyDescent="0.3">
      <c r="A726" s="1" t="s">
        <v>1646</v>
      </c>
      <c r="B726" s="1" t="s">
        <v>3109</v>
      </c>
      <c r="C726" s="1"/>
      <c r="D726" s="1" t="s">
        <v>3109</v>
      </c>
      <c r="E726" s="1"/>
      <c r="F726" s="1" t="s">
        <v>1646</v>
      </c>
      <c r="G726" s="1" t="s">
        <v>4766</v>
      </c>
      <c r="H726" s="1" t="s">
        <v>5688</v>
      </c>
      <c r="I726" s="1" t="s">
        <v>7001</v>
      </c>
    </row>
    <row r="727" spans="1:9" ht="15.6" x14ac:dyDescent="0.3">
      <c r="A727" s="1" t="s">
        <v>1645</v>
      </c>
      <c r="B727" s="1" t="s">
        <v>3110</v>
      </c>
      <c r="C727" s="1"/>
      <c r="D727" s="1" t="s">
        <v>3110</v>
      </c>
      <c r="E727" s="1"/>
      <c r="F727" s="1" t="s">
        <v>1645</v>
      </c>
      <c r="G727" s="1" t="s">
        <v>4766</v>
      </c>
      <c r="H727" s="1" t="s">
        <v>4879</v>
      </c>
      <c r="I727" s="1" t="s">
        <v>6417</v>
      </c>
    </row>
    <row r="728" spans="1:9" ht="15.6" x14ac:dyDescent="0.3">
      <c r="A728" s="1" t="s">
        <v>1644</v>
      </c>
      <c r="B728" s="1" t="s">
        <v>3111</v>
      </c>
      <c r="C728" s="1"/>
      <c r="D728" s="1" t="s">
        <v>3111</v>
      </c>
      <c r="E728" s="1"/>
      <c r="F728" s="1" t="s">
        <v>1644</v>
      </c>
      <c r="G728" s="1" t="s">
        <v>4766</v>
      </c>
      <c r="H728" s="1" t="s">
        <v>4775</v>
      </c>
      <c r="I728" s="1" t="s">
        <v>7002</v>
      </c>
    </row>
    <row r="729" spans="1:9" ht="15.6" x14ac:dyDescent="0.3">
      <c r="A729" s="1" t="s">
        <v>1643</v>
      </c>
      <c r="B729" s="1" t="s">
        <v>3112</v>
      </c>
      <c r="C729" s="1"/>
      <c r="D729" s="1" t="s">
        <v>3112</v>
      </c>
      <c r="E729" s="1"/>
      <c r="F729" s="1" t="s">
        <v>1643</v>
      </c>
      <c r="G729" s="1" t="s">
        <v>4766</v>
      </c>
      <c r="H729" s="1" t="s">
        <v>5689</v>
      </c>
      <c r="I729" s="1" t="s">
        <v>7003</v>
      </c>
    </row>
    <row r="730" spans="1:9" ht="15.6" x14ac:dyDescent="0.3">
      <c r="A730" s="1" t="s">
        <v>1642</v>
      </c>
      <c r="B730" s="1" t="s">
        <v>3113</v>
      </c>
      <c r="C730" s="1"/>
      <c r="D730" s="1" t="s">
        <v>3113</v>
      </c>
      <c r="E730" s="1"/>
      <c r="F730" s="1" t="s">
        <v>1642</v>
      </c>
      <c r="G730" s="1" t="s">
        <v>4766</v>
      </c>
      <c r="H730" s="1" t="s">
        <v>5008</v>
      </c>
      <c r="I730" s="1" t="s">
        <v>6995</v>
      </c>
    </row>
    <row r="731" spans="1:9" ht="15.6" x14ac:dyDescent="0.3">
      <c r="A731" s="1" t="s">
        <v>1641</v>
      </c>
      <c r="B731" s="1" t="s">
        <v>3114</v>
      </c>
      <c r="C731" s="1"/>
      <c r="D731" s="1" t="s">
        <v>3114</v>
      </c>
      <c r="E731" s="1"/>
      <c r="F731" s="1" t="s">
        <v>1641</v>
      </c>
      <c r="G731" s="1" t="s">
        <v>5374</v>
      </c>
      <c r="H731" s="1" t="s">
        <v>8334</v>
      </c>
      <c r="I731" s="1" t="s">
        <v>7004</v>
      </c>
    </row>
    <row r="732" spans="1:9" ht="15.6" x14ac:dyDescent="0.3">
      <c r="A732" s="1" t="s">
        <v>1640</v>
      </c>
      <c r="B732" s="1" t="s">
        <v>3115</v>
      </c>
      <c r="C732" s="1"/>
      <c r="D732" s="1" t="s">
        <v>3115</v>
      </c>
      <c r="E732" s="1"/>
      <c r="F732" s="1" t="s">
        <v>1640</v>
      </c>
      <c r="G732" s="1" t="s">
        <v>5374</v>
      </c>
      <c r="H732" s="1" t="s">
        <v>5449</v>
      </c>
      <c r="I732" s="1" t="s">
        <v>7005</v>
      </c>
    </row>
    <row r="733" spans="1:9" ht="15.6" x14ac:dyDescent="0.3">
      <c r="A733" s="1" t="s">
        <v>1639</v>
      </c>
      <c r="B733" s="1" t="s">
        <v>3116</v>
      </c>
      <c r="C733" s="1"/>
      <c r="D733" s="1" t="s">
        <v>3116</v>
      </c>
      <c r="E733" s="1"/>
      <c r="F733" s="1" t="s">
        <v>1639</v>
      </c>
      <c r="G733" s="1" t="s">
        <v>4766</v>
      </c>
      <c r="H733" s="1" t="s">
        <v>5010</v>
      </c>
      <c r="I733" s="1" t="s">
        <v>7006</v>
      </c>
    </row>
    <row r="734" spans="1:9" ht="15.6" x14ac:dyDescent="0.3">
      <c r="A734" s="1" t="s">
        <v>1638</v>
      </c>
      <c r="B734" s="1" t="s">
        <v>3117</v>
      </c>
      <c r="C734" s="1"/>
      <c r="D734" s="1" t="s">
        <v>3117</v>
      </c>
      <c r="E734" s="1"/>
      <c r="F734" s="1" t="s">
        <v>1638</v>
      </c>
      <c r="G734" s="1" t="s">
        <v>5374</v>
      </c>
      <c r="H734" s="1" t="s">
        <v>5011</v>
      </c>
      <c r="I734" s="1" t="s">
        <v>7007</v>
      </c>
    </row>
    <row r="735" spans="1:9" ht="15.6" x14ac:dyDescent="0.3">
      <c r="A735" s="1" t="s">
        <v>1637</v>
      </c>
      <c r="B735" s="1" t="s">
        <v>3118</v>
      </c>
      <c r="C735" s="1"/>
      <c r="D735" s="1" t="s">
        <v>3118</v>
      </c>
      <c r="E735" s="1"/>
      <c r="F735" s="1" t="s">
        <v>1637</v>
      </c>
      <c r="G735" s="1" t="s">
        <v>5374</v>
      </c>
      <c r="H735" s="1" t="s">
        <v>5012</v>
      </c>
      <c r="I735" s="1" t="s">
        <v>6398</v>
      </c>
    </row>
    <row r="736" spans="1:9" ht="15.6" x14ac:dyDescent="0.3">
      <c r="A736" s="1" t="s">
        <v>1636</v>
      </c>
      <c r="B736" s="1" t="s">
        <v>3119</v>
      </c>
      <c r="C736" s="1"/>
      <c r="D736" s="1" t="s">
        <v>3119</v>
      </c>
      <c r="E736" s="1"/>
      <c r="F736" s="1" t="s">
        <v>1636</v>
      </c>
      <c r="G736" s="1" t="s">
        <v>5374</v>
      </c>
      <c r="H736" s="1" t="s">
        <v>5690</v>
      </c>
      <c r="I736" s="1" t="s">
        <v>7008</v>
      </c>
    </row>
    <row r="737" spans="1:9" ht="15.6" x14ac:dyDescent="0.3">
      <c r="A737" s="1" t="s">
        <v>1635</v>
      </c>
      <c r="B737" s="1" t="s">
        <v>3120</v>
      </c>
      <c r="C737" s="1"/>
      <c r="D737" s="1" t="s">
        <v>3120</v>
      </c>
      <c r="E737" s="1"/>
      <c r="F737" s="1" t="s">
        <v>1635</v>
      </c>
      <c r="G737" s="1" t="s">
        <v>5374</v>
      </c>
      <c r="H737" s="1" t="s">
        <v>5691</v>
      </c>
      <c r="I737" s="1" t="s">
        <v>7009</v>
      </c>
    </row>
    <row r="738" spans="1:9" ht="15.6" x14ac:dyDescent="0.3">
      <c r="A738" s="1" t="s">
        <v>1634</v>
      </c>
      <c r="B738" s="1" t="s">
        <v>3121</v>
      </c>
      <c r="C738" s="1"/>
      <c r="D738" s="1" t="s">
        <v>3121</v>
      </c>
      <c r="E738" s="1"/>
      <c r="F738" s="1" t="s">
        <v>1634</v>
      </c>
      <c r="G738" s="1" t="s">
        <v>4766</v>
      </c>
      <c r="H738" s="1" t="s">
        <v>4764</v>
      </c>
      <c r="I738" s="1" t="s">
        <v>7010</v>
      </c>
    </row>
    <row r="739" spans="1:9" ht="15.6" x14ac:dyDescent="0.3">
      <c r="A739" s="1" t="s">
        <v>1633</v>
      </c>
      <c r="B739" s="1" t="s">
        <v>3122</v>
      </c>
      <c r="C739" s="1"/>
      <c r="D739" s="1" t="s">
        <v>3122</v>
      </c>
      <c r="E739" s="1"/>
      <c r="F739" s="1" t="s">
        <v>1633</v>
      </c>
      <c r="G739" s="1" t="s">
        <v>4766</v>
      </c>
      <c r="H739" s="1" t="s">
        <v>5692</v>
      </c>
      <c r="I739" s="1" t="s">
        <v>7011</v>
      </c>
    </row>
    <row r="740" spans="1:9" ht="15.6" x14ac:dyDescent="0.3">
      <c r="A740" s="1" t="s">
        <v>1632</v>
      </c>
      <c r="B740" s="1" t="s">
        <v>3123</v>
      </c>
      <c r="C740" s="1"/>
      <c r="D740" s="1" t="s">
        <v>3123</v>
      </c>
      <c r="E740" s="1"/>
      <c r="F740" s="1" t="s">
        <v>1632</v>
      </c>
      <c r="G740" s="1" t="s">
        <v>4766</v>
      </c>
      <c r="H740" s="1" t="s">
        <v>5693</v>
      </c>
      <c r="I740" s="1" t="s">
        <v>7012</v>
      </c>
    </row>
    <row r="741" spans="1:9" ht="15.6" x14ac:dyDescent="0.3">
      <c r="A741" s="1" t="s">
        <v>1631</v>
      </c>
      <c r="B741" s="1" t="s">
        <v>3124</v>
      </c>
      <c r="C741" s="1"/>
      <c r="D741" s="1" t="s">
        <v>3124</v>
      </c>
      <c r="E741" s="1"/>
      <c r="F741" s="1" t="s">
        <v>1631</v>
      </c>
      <c r="G741" s="1" t="s">
        <v>5375</v>
      </c>
      <c r="H741" s="1" t="s">
        <v>5694</v>
      </c>
      <c r="I741" s="1" t="s">
        <v>7013</v>
      </c>
    </row>
    <row r="742" spans="1:9" ht="15.6" x14ac:dyDescent="0.3">
      <c r="A742" s="1" t="s">
        <v>1630</v>
      </c>
      <c r="B742" s="1" t="s">
        <v>3125</v>
      </c>
      <c r="C742" s="1"/>
      <c r="D742" s="1" t="s">
        <v>3125</v>
      </c>
      <c r="E742" s="1"/>
      <c r="F742" s="1" t="s">
        <v>1630</v>
      </c>
      <c r="G742" s="1" t="s">
        <v>4766</v>
      </c>
      <c r="H742" s="1" t="s">
        <v>4863</v>
      </c>
      <c r="I742" s="1" t="s">
        <v>7014</v>
      </c>
    </row>
    <row r="743" spans="1:9" ht="15.6" x14ac:dyDescent="0.3">
      <c r="A743" s="1" t="s">
        <v>1629</v>
      </c>
      <c r="B743" s="1" t="s">
        <v>3126</v>
      </c>
      <c r="C743" s="1"/>
      <c r="D743" s="1" t="s">
        <v>3126</v>
      </c>
      <c r="E743" s="1"/>
      <c r="F743" s="1" t="s">
        <v>1629</v>
      </c>
      <c r="G743" s="1" t="s">
        <v>4766</v>
      </c>
      <c r="H743" s="1" t="s">
        <v>5695</v>
      </c>
      <c r="I743" s="1" t="s">
        <v>7015</v>
      </c>
    </row>
    <row r="744" spans="1:9" ht="15.6" x14ac:dyDescent="0.3">
      <c r="A744" s="1" t="s">
        <v>1628</v>
      </c>
      <c r="B744" s="1" t="s">
        <v>3127</v>
      </c>
      <c r="C744" s="1"/>
      <c r="D744" s="1" t="s">
        <v>3127</v>
      </c>
      <c r="E744" s="1"/>
      <c r="F744" s="1" t="s">
        <v>1628</v>
      </c>
      <c r="G744" s="1" t="s">
        <v>5375</v>
      </c>
      <c r="H744" s="1" t="s">
        <v>4935</v>
      </c>
      <c r="I744" s="1" t="s">
        <v>7016</v>
      </c>
    </row>
    <row r="745" spans="1:9" ht="15.6" x14ac:dyDescent="0.3">
      <c r="A745" s="1" t="s">
        <v>1627</v>
      </c>
      <c r="B745" s="1" t="s">
        <v>3128</v>
      </c>
      <c r="C745" s="1"/>
      <c r="D745" s="1" t="s">
        <v>3128</v>
      </c>
      <c r="E745" s="1"/>
      <c r="F745" s="1" t="s">
        <v>1627</v>
      </c>
      <c r="G745" s="1" t="s">
        <v>5375</v>
      </c>
      <c r="H745" s="1" t="s">
        <v>5696</v>
      </c>
      <c r="I745" s="1" t="s">
        <v>6353</v>
      </c>
    </row>
    <row r="746" spans="1:9" ht="15.6" x14ac:dyDescent="0.3">
      <c r="A746" s="1" t="s">
        <v>1626</v>
      </c>
      <c r="B746" s="1" t="s">
        <v>3129</v>
      </c>
      <c r="C746" s="1"/>
      <c r="D746" s="1" t="s">
        <v>3129</v>
      </c>
      <c r="E746" s="1"/>
      <c r="F746" s="1" t="s">
        <v>1626</v>
      </c>
      <c r="G746" s="1" t="s">
        <v>5374</v>
      </c>
      <c r="H746" s="1" t="s">
        <v>5013</v>
      </c>
      <c r="I746" s="1" t="s">
        <v>7017</v>
      </c>
    </row>
    <row r="747" spans="1:9" ht="15.6" x14ac:dyDescent="0.3">
      <c r="A747" s="1" t="s">
        <v>1625</v>
      </c>
      <c r="B747" s="1" t="s">
        <v>3130</v>
      </c>
      <c r="C747" s="1"/>
      <c r="D747" s="1" t="s">
        <v>3130</v>
      </c>
      <c r="E747" s="1"/>
      <c r="F747" s="1" t="s">
        <v>1625</v>
      </c>
      <c r="G747" s="1" t="s">
        <v>4766</v>
      </c>
      <c r="H747" s="1" t="s">
        <v>5697</v>
      </c>
      <c r="I747" s="1" t="s">
        <v>7018</v>
      </c>
    </row>
    <row r="748" spans="1:9" ht="15.6" x14ac:dyDescent="0.3">
      <c r="A748" s="1" t="s">
        <v>1624</v>
      </c>
      <c r="B748" s="1" t="s">
        <v>3131</v>
      </c>
      <c r="C748" s="1"/>
      <c r="D748" s="1" t="s">
        <v>3131</v>
      </c>
      <c r="E748" s="1"/>
      <c r="F748" s="1" t="s">
        <v>1624</v>
      </c>
      <c r="G748" s="1" t="s">
        <v>5375</v>
      </c>
      <c r="H748" s="1" t="s">
        <v>5698</v>
      </c>
      <c r="I748" s="1" t="s">
        <v>7019</v>
      </c>
    </row>
    <row r="749" spans="1:9" ht="15.6" x14ac:dyDescent="0.3">
      <c r="A749" s="1" t="s">
        <v>1623</v>
      </c>
      <c r="B749" s="1" t="s">
        <v>3132</v>
      </c>
      <c r="C749" s="1"/>
      <c r="D749" s="1" t="s">
        <v>3132</v>
      </c>
      <c r="E749" s="1"/>
      <c r="F749" s="1" t="s">
        <v>1623</v>
      </c>
      <c r="G749" s="1" t="s">
        <v>4766</v>
      </c>
      <c r="H749" s="1" t="s">
        <v>4863</v>
      </c>
      <c r="I749" s="1" t="s">
        <v>7020</v>
      </c>
    </row>
    <row r="750" spans="1:9" ht="15.6" x14ac:dyDescent="0.3">
      <c r="A750" s="1" t="s">
        <v>1622</v>
      </c>
      <c r="B750" s="1" t="s">
        <v>3133</v>
      </c>
      <c r="C750" s="1"/>
      <c r="D750" s="1" t="s">
        <v>3133</v>
      </c>
      <c r="E750" s="1"/>
      <c r="F750" s="1" t="s">
        <v>1622</v>
      </c>
      <c r="G750" s="1" t="s">
        <v>4766</v>
      </c>
      <c r="H750" s="1" t="s">
        <v>4792</v>
      </c>
      <c r="I750" s="1" t="s">
        <v>7021</v>
      </c>
    </row>
    <row r="751" spans="1:9" ht="15.6" x14ac:dyDescent="0.3">
      <c r="A751" s="1" t="s">
        <v>1621</v>
      </c>
      <c r="B751" s="1" t="s">
        <v>3134</v>
      </c>
      <c r="C751" s="1"/>
      <c r="D751" s="1" t="s">
        <v>3134</v>
      </c>
      <c r="E751" s="1"/>
      <c r="F751" s="1" t="s">
        <v>1621</v>
      </c>
      <c r="G751" s="1" t="s">
        <v>5374</v>
      </c>
      <c r="H751" s="1" t="s">
        <v>4791</v>
      </c>
      <c r="I751" s="1" t="s">
        <v>7022</v>
      </c>
    </row>
    <row r="752" spans="1:9" ht="15.6" x14ac:dyDescent="0.3">
      <c r="A752" s="1" t="s">
        <v>1620</v>
      </c>
      <c r="B752" s="1" t="s">
        <v>3135</v>
      </c>
      <c r="C752" s="1"/>
      <c r="D752" s="1" t="s">
        <v>3135</v>
      </c>
      <c r="E752" s="1"/>
      <c r="F752" s="1" t="s">
        <v>1620</v>
      </c>
      <c r="G752" s="1" t="s">
        <v>4766</v>
      </c>
      <c r="H752" s="1" t="s">
        <v>4800</v>
      </c>
      <c r="I752" s="1" t="s">
        <v>7023</v>
      </c>
    </row>
    <row r="753" spans="1:9" ht="15.6" x14ac:dyDescent="0.3">
      <c r="A753" s="1" t="s">
        <v>1619</v>
      </c>
      <c r="B753" s="1" t="s">
        <v>3136</v>
      </c>
      <c r="C753" s="1"/>
      <c r="D753" s="1" t="s">
        <v>3136</v>
      </c>
      <c r="E753" s="1"/>
      <c r="F753" s="1" t="s">
        <v>1619</v>
      </c>
      <c r="G753" s="1" t="s">
        <v>5374</v>
      </c>
      <c r="H753" s="1" t="s">
        <v>5699</v>
      </c>
      <c r="I753" s="1" t="s">
        <v>7024</v>
      </c>
    </row>
    <row r="754" spans="1:9" ht="15.6" x14ac:dyDescent="0.3">
      <c r="A754" s="1" t="s">
        <v>1618</v>
      </c>
      <c r="B754" s="1" t="s">
        <v>3137</v>
      </c>
      <c r="C754" s="1"/>
      <c r="D754" s="1" t="s">
        <v>3137</v>
      </c>
      <c r="E754" s="1"/>
      <c r="F754" s="1" t="s">
        <v>1618</v>
      </c>
      <c r="G754" s="1" t="s">
        <v>5374</v>
      </c>
      <c r="H754" s="1" t="s">
        <v>5014</v>
      </c>
      <c r="I754" s="1" t="s">
        <v>7025</v>
      </c>
    </row>
    <row r="755" spans="1:9" ht="15.6" x14ac:dyDescent="0.3">
      <c r="A755" s="1" t="s">
        <v>1617</v>
      </c>
      <c r="B755" s="1" t="s">
        <v>3138</v>
      </c>
      <c r="C755" s="1"/>
      <c r="D755" s="1" t="s">
        <v>3138</v>
      </c>
      <c r="E755" s="1"/>
      <c r="F755" s="1" t="s">
        <v>1617</v>
      </c>
      <c r="G755" s="1" t="s">
        <v>5374</v>
      </c>
      <c r="H755" s="1" t="s">
        <v>5015</v>
      </c>
      <c r="I755" s="1" t="s">
        <v>7026</v>
      </c>
    </row>
    <row r="756" spans="1:9" ht="15.6" x14ac:dyDescent="0.3">
      <c r="A756" s="1" t="s">
        <v>1616</v>
      </c>
      <c r="B756" s="1" t="s">
        <v>3139</v>
      </c>
      <c r="C756" s="1"/>
      <c r="D756" s="1" t="s">
        <v>3139</v>
      </c>
      <c r="E756" s="1"/>
      <c r="F756" s="1" t="s">
        <v>1616</v>
      </c>
      <c r="G756" s="1" t="s">
        <v>5375</v>
      </c>
      <c r="H756" s="1" t="s">
        <v>5016</v>
      </c>
      <c r="I756" s="1" t="s">
        <v>7027</v>
      </c>
    </row>
    <row r="757" spans="1:9" ht="15.6" x14ac:dyDescent="0.3">
      <c r="A757" s="1" t="s">
        <v>1615</v>
      </c>
      <c r="B757" s="1" t="s">
        <v>3140</v>
      </c>
      <c r="C757" s="1"/>
      <c r="D757" s="1" t="s">
        <v>3140</v>
      </c>
      <c r="E757" s="1"/>
      <c r="F757" s="1" t="s">
        <v>1615</v>
      </c>
      <c r="G757" s="1" t="s">
        <v>4766</v>
      </c>
      <c r="H757" s="1" t="s">
        <v>5700</v>
      </c>
      <c r="I757" s="1" t="s">
        <v>7028</v>
      </c>
    </row>
    <row r="758" spans="1:9" ht="15.6" x14ac:dyDescent="0.3">
      <c r="A758" s="1" t="s">
        <v>1614</v>
      </c>
      <c r="B758" s="1" t="s">
        <v>3141</v>
      </c>
      <c r="C758" s="1"/>
      <c r="D758" s="1" t="s">
        <v>3141</v>
      </c>
      <c r="E758" s="1"/>
      <c r="F758" s="1" t="s">
        <v>1614</v>
      </c>
      <c r="G758" s="1" t="s">
        <v>4766</v>
      </c>
      <c r="H758" s="1" t="s">
        <v>5701</v>
      </c>
      <c r="I758" s="1" t="s">
        <v>7029</v>
      </c>
    </row>
    <row r="759" spans="1:9" ht="15.6" x14ac:dyDescent="0.3">
      <c r="A759" s="1" t="s">
        <v>1613</v>
      </c>
      <c r="B759" s="1" t="s">
        <v>3142</v>
      </c>
      <c r="C759" s="1"/>
      <c r="D759" s="1" t="s">
        <v>3142</v>
      </c>
      <c r="E759" s="1"/>
      <c r="F759" s="1" t="s">
        <v>1613</v>
      </c>
      <c r="G759" s="1" t="s">
        <v>4766</v>
      </c>
      <c r="H759" s="1" t="s">
        <v>4843</v>
      </c>
      <c r="I759" s="1" t="s">
        <v>7030</v>
      </c>
    </row>
    <row r="760" spans="1:9" ht="15.6" x14ac:dyDescent="0.3">
      <c r="A760" s="1" t="s">
        <v>1612</v>
      </c>
      <c r="B760" s="1" t="s">
        <v>3143</v>
      </c>
      <c r="C760" s="1"/>
      <c r="D760" s="1" t="s">
        <v>3143</v>
      </c>
      <c r="E760" s="1"/>
      <c r="F760" s="1" t="s">
        <v>1612</v>
      </c>
      <c r="G760" s="1" t="s">
        <v>4766</v>
      </c>
      <c r="H760" s="1" t="s">
        <v>5017</v>
      </c>
      <c r="I760" s="1" t="s">
        <v>7031</v>
      </c>
    </row>
    <row r="761" spans="1:9" ht="15.6" x14ac:dyDescent="0.3">
      <c r="A761" s="1" t="s">
        <v>1611</v>
      </c>
      <c r="B761" s="1" t="s">
        <v>3144</v>
      </c>
      <c r="C761" s="1"/>
      <c r="D761" s="1" t="s">
        <v>3144</v>
      </c>
      <c r="E761" s="1"/>
      <c r="F761" s="1" t="s">
        <v>1611</v>
      </c>
      <c r="G761" s="1" t="s">
        <v>5374</v>
      </c>
      <c r="H761" s="1" t="s">
        <v>5702</v>
      </c>
      <c r="I761" s="1" t="s">
        <v>7032</v>
      </c>
    </row>
    <row r="762" spans="1:9" ht="15.6" x14ac:dyDescent="0.3">
      <c r="A762" s="1" t="s">
        <v>1610</v>
      </c>
      <c r="B762" s="1" t="s">
        <v>3145</v>
      </c>
      <c r="C762" s="1"/>
      <c r="D762" s="1" t="s">
        <v>3145</v>
      </c>
      <c r="E762" s="1"/>
      <c r="F762" s="1" t="s">
        <v>1610</v>
      </c>
      <c r="G762" s="1" t="s">
        <v>5374</v>
      </c>
      <c r="H762" s="1" t="s">
        <v>4948</v>
      </c>
      <c r="I762" s="1" t="s">
        <v>7033</v>
      </c>
    </row>
    <row r="763" spans="1:9" ht="15.6" x14ac:dyDescent="0.3">
      <c r="A763" s="1" t="s">
        <v>1609</v>
      </c>
      <c r="B763" s="1" t="s">
        <v>3146</v>
      </c>
      <c r="C763" s="1"/>
      <c r="D763" s="1" t="s">
        <v>3146</v>
      </c>
      <c r="E763" s="1"/>
      <c r="F763" s="1" t="s">
        <v>1609</v>
      </c>
      <c r="G763" s="1" t="s">
        <v>4766</v>
      </c>
      <c r="H763" s="1" t="s">
        <v>4876</v>
      </c>
      <c r="I763" s="1" t="s">
        <v>7034</v>
      </c>
    </row>
    <row r="764" spans="1:9" ht="15.6" x14ac:dyDescent="0.3">
      <c r="A764" s="1" t="s">
        <v>1608</v>
      </c>
      <c r="B764" s="1" t="s">
        <v>3147</v>
      </c>
      <c r="C764" s="1"/>
      <c r="D764" s="1" t="s">
        <v>3147</v>
      </c>
      <c r="E764" s="1"/>
      <c r="F764" s="1" t="s">
        <v>1608</v>
      </c>
      <c r="G764" s="1" t="s">
        <v>5374</v>
      </c>
      <c r="H764" s="1" t="s">
        <v>4780</v>
      </c>
      <c r="I764" s="1" t="s">
        <v>7035</v>
      </c>
    </row>
    <row r="765" spans="1:9" ht="15.6" x14ac:dyDescent="0.3">
      <c r="A765" s="1" t="s">
        <v>1607</v>
      </c>
      <c r="B765" s="1" t="s">
        <v>3148</v>
      </c>
      <c r="C765" s="1"/>
      <c r="D765" s="1" t="s">
        <v>3148</v>
      </c>
      <c r="E765" s="1"/>
      <c r="F765" s="1" t="s">
        <v>1607</v>
      </c>
      <c r="G765" s="1" t="s">
        <v>5374</v>
      </c>
      <c r="H765" s="1" t="s">
        <v>5703</v>
      </c>
      <c r="I765" s="1" t="s">
        <v>7036</v>
      </c>
    </row>
    <row r="766" spans="1:9" ht="15.6" x14ac:dyDescent="0.3">
      <c r="A766" s="1" t="s">
        <v>1606</v>
      </c>
      <c r="B766" s="1" t="s">
        <v>3149</v>
      </c>
      <c r="C766" s="1"/>
      <c r="D766" s="1" t="s">
        <v>3149</v>
      </c>
      <c r="E766" s="1"/>
      <c r="F766" s="1" t="s">
        <v>1606</v>
      </c>
      <c r="G766" s="1" t="s">
        <v>5374</v>
      </c>
      <c r="H766" s="1" t="s">
        <v>5704</v>
      </c>
      <c r="I766" s="1" t="s">
        <v>7037</v>
      </c>
    </row>
    <row r="767" spans="1:9" ht="15.6" x14ac:dyDescent="0.3">
      <c r="A767" s="1" t="s">
        <v>1605</v>
      </c>
      <c r="B767" s="1" t="s">
        <v>3150</v>
      </c>
      <c r="C767" s="1"/>
      <c r="D767" s="1" t="s">
        <v>3150</v>
      </c>
      <c r="E767" s="1"/>
      <c r="F767" s="1" t="s">
        <v>1605</v>
      </c>
      <c r="G767" s="1" t="s">
        <v>5374</v>
      </c>
      <c r="H767" s="1" t="s">
        <v>5705</v>
      </c>
      <c r="I767" s="1" t="s">
        <v>7038</v>
      </c>
    </row>
    <row r="768" spans="1:9" ht="15.6" x14ac:dyDescent="0.3">
      <c r="A768" s="1" t="s">
        <v>1604</v>
      </c>
      <c r="B768" s="1" t="s">
        <v>3151</v>
      </c>
      <c r="C768" s="1"/>
      <c r="D768" s="1" t="s">
        <v>3151</v>
      </c>
      <c r="E768" s="1"/>
      <c r="F768" s="1" t="s">
        <v>1604</v>
      </c>
      <c r="G768" s="1" t="s">
        <v>5374</v>
      </c>
      <c r="H768" s="1" t="s">
        <v>5706</v>
      </c>
      <c r="I768" s="1" t="s">
        <v>7039</v>
      </c>
    </row>
    <row r="769" spans="1:9" ht="15.6" x14ac:dyDescent="0.3">
      <c r="A769" s="1" t="s">
        <v>1603</v>
      </c>
      <c r="B769" s="1" t="s">
        <v>3152</v>
      </c>
      <c r="C769" s="1"/>
      <c r="D769" s="1" t="s">
        <v>3152</v>
      </c>
      <c r="E769" s="1"/>
      <c r="F769" s="1" t="s">
        <v>1603</v>
      </c>
      <c r="G769" s="1" t="s">
        <v>5374</v>
      </c>
      <c r="H769" s="1" t="s">
        <v>5018</v>
      </c>
      <c r="I769" s="1" t="s">
        <v>7040</v>
      </c>
    </row>
    <row r="770" spans="1:9" ht="15.6" x14ac:dyDescent="0.3">
      <c r="A770" s="1" t="s">
        <v>1602</v>
      </c>
      <c r="B770" s="1" t="s">
        <v>3153</v>
      </c>
      <c r="C770" s="1"/>
      <c r="D770" s="1" t="s">
        <v>3153</v>
      </c>
      <c r="E770" s="1"/>
      <c r="F770" s="1" t="s">
        <v>1602</v>
      </c>
      <c r="G770" s="1" t="s">
        <v>5374</v>
      </c>
      <c r="H770" s="1" t="s">
        <v>4887</v>
      </c>
      <c r="I770" s="1" t="s">
        <v>7041</v>
      </c>
    </row>
    <row r="771" spans="1:9" ht="15.6" x14ac:dyDescent="0.3">
      <c r="A771" s="1" t="s">
        <v>1601</v>
      </c>
      <c r="B771" s="1" t="s">
        <v>3154</v>
      </c>
      <c r="C771" s="1"/>
      <c r="D771" s="1" t="s">
        <v>3154</v>
      </c>
      <c r="E771" s="1"/>
      <c r="F771" s="1" t="s">
        <v>1601</v>
      </c>
      <c r="G771" s="1" t="s">
        <v>5374</v>
      </c>
      <c r="H771" s="1" t="s">
        <v>5019</v>
      </c>
      <c r="I771" s="1" t="s">
        <v>7042</v>
      </c>
    </row>
    <row r="772" spans="1:9" ht="15.6" x14ac:dyDescent="0.3">
      <c r="A772" s="1" t="s">
        <v>1600</v>
      </c>
      <c r="B772" s="1" t="s">
        <v>3155</v>
      </c>
      <c r="C772" s="1"/>
      <c r="D772" s="1" t="s">
        <v>3155</v>
      </c>
      <c r="E772" s="1"/>
      <c r="F772" s="1" t="s">
        <v>1600</v>
      </c>
      <c r="G772" s="1" t="s">
        <v>4766</v>
      </c>
      <c r="H772" s="1" t="s">
        <v>5383</v>
      </c>
      <c r="I772" s="1" t="s">
        <v>7043</v>
      </c>
    </row>
    <row r="773" spans="1:9" ht="15.6" x14ac:dyDescent="0.3">
      <c r="A773" s="1" t="s">
        <v>1599</v>
      </c>
      <c r="B773" s="1" t="s">
        <v>3156</v>
      </c>
      <c r="C773" s="1"/>
      <c r="D773" s="1" t="s">
        <v>3156</v>
      </c>
      <c r="E773" s="1"/>
      <c r="F773" s="1" t="s">
        <v>1599</v>
      </c>
      <c r="G773" s="1" t="s">
        <v>4766</v>
      </c>
      <c r="H773" s="1" t="s">
        <v>4831</v>
      </c>
      <c r="I773" s="1" t="s">
        <v>7044</v>
      </c>
    </row>
    <row r="774" spans="1:9" ht="15.6" x14ac:dyDescent="0.3">
      <c r="A774" s="1" t="s">
        <v>1598</v>
      </c>
      <c r="B774" s="1" t="s">
        <v>3157</v>
      </c>
      <c r="C774" s="1"/>
      <c r="D774" s="1" t="s">
        <v>3157</v>
      </c>
      <c r="E774" s="1"/>
      <c r="F774" s="1" t="s">
        <v>1598</v>
      </c>
      <c r="G774" s="1" t="s">
        <v>4766</v>
      </c>
      <c r="H774" s="1" t="s">
        <v>4838</v>
      </c>
      <c r="I774" s="1" t="s">
        <v>7045</v>
      </c>
    </row>
    <row r="775" spans="1:9" ht="15.6" x14ac:dyDescent="0.3">
      <c r="A775" s="1" t="s">
        <v>1597</v>
      </c>
      <c r="B775" s="1" t="s">
        <v>3158</v>
      </c>
      <c r="C775" s="1"/>
      <c r="D775" s="1" t="s">
        <v>3158</v>
      </c>
      <c r="E775" s="1"/>
      <c r="F775" s="1" t="s">
        <v>1597</v>
      </c>
      <c r="G775" s="1" t="s">
        <v>4766</v>
      </c>
      <c r="H775" s="1" t="s">
        <v>4863</v>
      </c>
      <c r="I775" s="1" t="s">
        <v>4736</v>
      </c>
    </row>
    <row r="776" spans="1:9" ht="15.6" x14ac:dyDescent="0.3">
      <c r="A776" s="1" t="s">
        <v>1596</v>
      </c>
      <c r="B776" s="1" t="s">
        <v>3159</v>
      </c>
      <c r="C776" s="1"/>
      <c r="D776" s="1" t="s">
        <v>3159</v>
      </c>
      <c r="E776" s="1"/>
      <c r="F776" s="1" t="s">
        <v>1596</v>
      </c>
      <c r="G776" s="1" t="s">
        <v>4766</v>
      </c>
      <c r="H776" s="1" t="s">
        <v>5707</v>
      </c>
      <c r="I776" s="1" t="s">
        <v>7046</v>
      </c>
    </row>
    <row r="777" spans="1:9" ht="15.6" x14ac:dyDescent="0.3">
      <c r="A777" s="1" t="s">
        <v>1595</v>
      </c>
      <c r="B777" s="1" t="s">
        <v>3160</v>
      </c>
      <c r="C777" s="1"/>
      <c r="D777" s="1" t="s">
        <v>3160</v>
      </c>
      <c r="E777" s="1"/>
      <c r="F777" s="1" t="s">
        <v>1595</v>
      </c>
      <c r="G777" s="1" t="s">
        <v>5375</v>
      </c>
      <c r="H777" s="1" t="s">
        <v>5708</v>
      </c>
      <c r="I777" s="1" t="s">
        <v>7047</v>
      </c>
    </row>
    <row r="778" spans="1:9" ht="15.6" x14ac:dyDescent="0.3">
      <c r="A778" s="1" t="s">
        <v>1594</v>
      </c>
      <c r="B778" s="1" t="s">
        <v>3161</v>
      </c>
      <c r="C778" s="1"/>
      <c r="D778" s="1" t="s">
        <v>3161</v>
      </c>
      <c r="E778" s="1"/>
      <c r="F778" s="1" t="s">
        <v>1594</v>
      </c>
      <c r="G778" s="1" t="s">
        <v>5375</v>
      </c>
      <c r="H778" s="1" t="s">
        <v>5709</v>
      </c>
      <c r="I778" s="1" t="s">
        <v>4724</v>
      </c>
    </row>
    <row r="779" spans="1:9" ht="15.6" x14ac:dyDescent="0.3">
      <c r="A779" s="1" t="s">
        <v>1593</v>
      </c>
      <c r="B779" s="1" t="s">
        <v>3162</v>
      </c>
      <c r="C779" s="1"/>
      <c r="D779" s="1" t="s">
        <v>3162</v>
      </c>
      <c r="E779" s="1"/>
      <c r="F779" s="1" t="s">
        <v>1593</v>
      </c>
      <c r="G779" s="1" t="s">
        <v>5374</v>
      </c>
      <c r="H779" s="1" t="s">
        <v>5020</v>
      </c>
      <c r="I779" s="1" t="s">
        <v>4737</v>
      </c>
    </row>
    <row r="780" spans="1:9" ht="15.6" x14ac:dyDescent="0.3">
      <c r="A780" s="1" t="s">
        <v>1592</v>
      </c>
      <c r="B780" s="1" t="s">
        <v>3163</v>
      </c>
      <c r="C780" s="1"/>
      <c r="D780" s="1" t="s">
        <v>3163</v>
      </c>
      <c r="E780" s="1"/>
      <c r="F780" s="1" t="s">
        <v>1592</v>
      </c>
      <c r="G780" s="1" t="s">
        <v>4766</v>
      </c>
      <c r="H780" s="1" t="s">
        <v>4856</v>
      </c>
      <c r="I780" s="1" t="s">
        <v>7048</v>
      </c>
    </row>
    <row r="781" spans="1:9" ht="15.6" x14ac:dyDescent="0.3">
      <c r="A781" s="1" t="s">
        <v>1591</v>
      </c>
      <c r="B781" s="1" t="s">
        <v>3164</v>
      </c>
      <c r="C781" s="1"/>
      <c r="D781" s="1" t="s">
        <v>3164</v>
      </c>
      <c r="E781" s="1"/>
      <c r="F781" s="1" t="s">
        <v>1591</v>
      </c>
      <c r="G781" s="1" t="s">
        <v>5374</v>
      </c>
      <c r="H781" s="1" t="s">
        <v>4927</v>
      </c>
      <c r="I781" s="1" t="s">
        <v>7049</v>
      </c>
    </row>
    <row r="782" spans="1:9" ht="15.6" x14ac:dyDescent="0.3">
      <c r="A782" s="1" t="s">
        <v>1590</v>
      </c>
      <c r="B782" s="1" t="s">
        <v>3165</v>
      </c>
      <c r="C782" s="1"/>
      <c r="D782" s="1" t="s">
        <v>3165</v>
      </c>
      <c r="E782" s="1"/>
      <c r="F782" s="1" t="s">
        <v>1590</v>
      </c>
      <c r="G782" s="1" t="s">
        <v>4766</v>
      </c>
      <c r="H782" s="1" t="s">
        <v>5710</v>
      </c>
      <c r="I782" s="1" t="s">
        <v>7050</v>
      </c>
    </row>
    <row r="783" spans="1:9" ht="15.6" x14ac:dyDescent="0.3">
      <c r="A783" s="1" t="s">
        <v>1589</v>
      </c>
      <c r="B783" s="1" t="s">
        <v>3166</v>
      </c>
      <c r="C783" s="1"/>
      <c r="D783" s="1" t="s">
        <v>3166</v>
      </c>
      <c r="E783" s="1"/>
      <c r="F783" s="1" t="s">
        <v>1589</v>
      </c>
      <c r="G783" s="1" t="s">
        <v>5374</v>
      </c>
      <c r="H783" s="1" t="s">
        <v>5021</v>
      </c>
      <c r="I783" s="1" t="s">
        <v>6946</v>
      </c>
    </row>
    <row r="784" spans="1:9" ht="15.6" x14ac:dyDescent="0.3">
      <c r="A784" s="1" t="s">
        <v>1588</v>
      </c>
      <c r="B784" s="1" t="s">
        <v>3167</v>
      </c>
      <c r="C784" s="1"/>
      <c r="D784" s="1" t="s">
        <v>3167</v>
      </c>
      <c r="E784" s="1"/>
      <c r="F784" s="1" t="s">
        <v>1588</v>
      </c>
      <c r="G784" s="1" t="s">
        <v>5374</v>
      </c>
      <c r="H784" s="1" t="s">
        <v>5711</v>
      </c>
      <c r="I784" s="1" t="s">
        <v>7051</v>
      </c>
    </row>
    <row r="785" spans="1:9" ht="15.6" x14ac:dyDescent="0.3">
      <c r="A785" s="1" t="s">
        <v>1587</v>
      </c>
      <c r="B785" s="1" t="s">
        <v>3168</v>
      </c>
      <c r="C785" s="1"/>
      <c r="D785" s="1" t="s">
        <v>3168</v>
      </c>
      <c r="E785" s="1"/>
      <c r="F785" s="1" t="s">
        <v>1587</v>
      </c>
      <c r="G785" s="1" t="s">
        <v>5374</v>
      </c>
      <c r="H785" s="1" t="s">
        <v>5022</v>
      </c>
      <c r="I785" s="1" t="s">
        <v>7052</v>
      </c>
    </row>
    <row r="786" spans="1:9" ht="15.6" x14ac:dyDescent="0.3">
      <c r="A786" s="1" t="s">
        <v>1586</v>
      </c>
      <c r="B786" s="1" t="s">
        <v>3169</v>
      </c>
      <c r="C786" s="1"/>
      <c r="D786" s="1" t="s">
        <v>3169</v>
      </c>
      <c r="E786" s="1"/>
      <c r="F786" s="1" t="s">
        <v>1586</v>
      </c>
      <c r="G786" s="1" t="s">
        <v>5374</v>
      </c>
      <c r="H786" s="1" t="s">
        <v>8335</v>
      </c>
      <c r="I786" s="1" t="s">
        <v>7053</v>
      </c>
    </row>
    <row r="787" spans="1:9" ht="15.6" x14ac:dyDescent="0.3">
      <c r="A787" s="1" t="s">
        <v>1585</v>
      </c>
      <c r="B787" s="1" t="s">
        <v>3170</v>
      </c>
      <c r="C787" s="1"/>
      <c r="D787" s="1" t="s">
        <v>3170</v>
      </c>
      <c r="E787" s="1"/>
      <c r="F787" s="1" t="s">
        <v>1585</v>
      </c>
      <c r="G787" s="1" t="s">
        <v>5374</v>
      </c>
      <c r="H787" s="1" t="s">
        <v>5712</v>
      </c>
      <c r="I787" s="1" t="s">
        <v>7054</v>
      </c>
    </row>
    <row r="788" spans="1:9" ht="15.6" x14ac:dyDescent="0.3">
      <c r="A788" s="1" t="s">
        <v>1584</v>
      </c>
      <c r="B788" s="1" t="s">
        <v>3171</v>
      </c>
      <c r="C788" s="1"/>
      <c r="D788" s="1" t="s">
        <v>3171</v>
      </c>
      <c r="E788" s="1"/>
      <c r="F788" s="1" t="s">
        <v>1584</v>
      </c>
      <c r="G788" s="1" t="s">
        <v>5374</v>
      </c>
      <c r="H788" s="1" t="s">
        <v>5023</v>
      </c>
      <c r="I788" s="1" t="s">
        <v>7055</v>
      </c>
    </row>
    <row r="789" spans="1:9" ht="15.6" x14ac:dyDescent="0.3">
      <c r="A789" s="1" t="s">
        <v>1583</v>
      </c>
      <c r="B789" s="1" t="s">
        <v>3172</v>
      </c>
      <c r="C789" s="1"/>
      <c r="D789" s="1" t="s">
        <v>3172</v>
      </c>
      <c r="E789" s="1"/>
      <c r="F789" s="1" t="s">
        <v>1583</v>
      </c>
      <c r="G789" s="1" t="s">
        <v>4766</v>
      </c>
      <c r="H789" s="1" t="s">
        <v>5713</v>
      </c>
      <c r="I789" s="1" t="s">
        <v>6371</v>
      </c>
    </row>
    <row r="790" spans="1:9" ht="15.6" x14ac:dyDescent="0.3">
      <c r="A790" s="1" t="s">
        <v>1582</v>
      </c>
      <c r="B790" s="1" t="s">
        <v>3173</v>
      </c>
      <c r="C790" s="1"/>
      <c r="D790" s="1" t="s">
        <v>3173</v>
      </c>
      <c r="E790" s="1"/>
      <c r="F790" s="1" t="s">
        <v>1582</v>
      </c>
      <c r="G790" s="1" t="s">
        <v>4766</v>
      </c>
      <c r="H790" s="1" t="s">
        <v>5024</v>
      </c>
      <c r="I790" s="1" t="s">
        <v>7056</v>
      </c>
    </row>
    <row r="791" spans="1:9" ht="15.6" x14ac:dyDescent="0.3">
      <c r="A791" s="1" t="s">
        <v>1581</v>
      </c>
      <c r="B791" s="1" t="s">
        <v>3174</v>
      </c>
      <c r="C791" s="1"/>
      <c r="D791" s="1" t="s">
        <v>3174</v>
      </c>
      <c r="E791" s="1"/>
      <c r="F791" s="1" t="s">
        <v>1581</v>
      </c>
      <c r="G791" s="1" t="s">
        <v>4766</v>
      </c>
      <c r="H791" s="1" t="s">
        <v>8302</v>
      </c>
      <c r="I791" s="1" t="s">
        <v>7057</v>
      </c>
    </row>
    <row r="792" spans="1:9" ht="15.6" x14ac:dyDescent="0.3">
      <c r="A792" s="1" t="s">
        <v>1580</v>
      </c>
      <c r="B792" s="1" t="s">
        <v>3175</v>
      </c>
      <c r="C792" s="1"/>
      <c r="D792" s="1" t="s">
        <v>3175</v>
      </c>
      <c r="E792" s="1"/>
      <c r="F792" s="1" t="s">
        <v>1580</v>
      </c>
      <c r="G792" s="1" t="s">
        <v>5374</v>
      </c>
      <c r="H792" s="1" t="s">
        <v>5714</v>
      </c>
      <c r="I792" s="1" t="s">
        <v>7058</v>
      </c>
    </row>
    <row r="793" spans="1:9" ht="15.6" x14ac:dyDescent="0.3">
      <c r="A793" s="1" t="s">
        <v>1579</v>
      </c>
      <c r="B793" s="1" t="s">
        <v>3176</v>
      </c>
      <c r="C793" s="1"/>
      <c r="D793" s="1" t="s">
        <v>3176</v>
      </c>
      <c r="E793" s="1"/>
      <c r="F793" s="1" t="s">
        <v>1579</v>
      </c>
      <c r="G793" s="1" t="s">
        <v>5374</v>
      </c>
      <c r="H793" s="1" t="s">
        <v>5025</v>
      </c>
      <c r="I793" s="1" t="s">
        <v>7059</v>
      </c>
    </row>
    <row r="794" spans="1:9" ht="15.6" x14ac:dyDescent="0.3">
      <c r="A794" s="1" t="s">
        <v>1578</v>
      </c>
      <c r="B794" s="1" t="s">
        <v>3177</v>
      </c>
      <c r="C794" s="1"/>
      <c r="D794" s="1" t="s">
        <v>3177</v>
      </c>
      <c r="E794" s="1"/>
      <c r="F794" s="1" t="s">
        <v>1578</v>
      </c>
      <c r="G794" s="1" t="s">
        <v>5375</v>
      </c>
      <c r="H794" s="1" t="s">
        <v>5026</v>
      </c>
      <c r="I794" s="1" t="s">
        <v>7060</v>
      </c>
    </row>
    <row r="795" spans="1:9" ht="15.6" x14ac:dyDescent="0.3">
      <c r="A795" s="1" t="s">
        <v>1577</v>
      </c>
      <c r="B795" s="1" t="s">
        <v>3178</v>
      </c>
      <c r="C795" s="1"/>
      <c r="D795" s="1" t="s">
        <v>3178</v>
      </c>
      <c r="E795" s="1"/>
      <c r="F795" s="1" t="s">
        <v>1577</v>
      </c>
      <c r="G795" s="1" t="s">
        <v>4766</v>
      </c>
      <c r="H795" s="1" t="s">
        <v>5027</v>
      </c>
      <c r="I795" s="1" t="s">
        <v>7061</v>
      </c>
    </row>
    <row r="796" spans="1:9" ht="15.6" x14ac:dyDescent="0.3">
      <c r="A796" s="1" t="s">
        <v>1576</v>
      </c>
      <c r="B796" s="1" t="s">
        <v>3179</v>
      </c>
      <c r="C796" s="1"/>
      <c r="D796" s="1" t="s">
        <v>3179</v>
      </c>
      <c r="E796" s="1"/>
      <c r="F796" s="1" t="s">
        <v>1576</v>
      </c>
      <c r="G796" s="1" t="s">
        <v>5374</v>
      </c>
      <c r="H796" s="1" t="s">
        <v>4848</v>
      </c>
      <c r="I796" s="1" t="s">
        <v>7062</v>
      </c>
    </row>
    <row r="797" spans="1:9" ht="15.6" x14ac:dyDescent="0.3">
      <c r="A797" s="1" t="s">
        <v>1575</v>
      </c>
      <c r="B797" s="1" t="s">
        <v>3180</v>
      </c>
      <c r="C797" s="1"/>
      <c r="D797" s="1" t="s">
        <v>3180</v>
      </c>
      <c r="E797" s="1"/>
      <c r="F797" s="1" t="s">
        <v>1575</v>
      </c>
      <c r="G797" s="1" t="s">
        <v>5375</v>
      </c>
      <c r="H797" s="1" t="s">
        <v>5715</v>
      </c>
      <c r="I797" s="1" t="s">
        <v>7063</v>
      </c>
    </row>
    <row r="798" spans="1:9" ht="15.6" x14ac:dyDescent="0.3">
      <c r="A798" s="1" t="s">
        <v>1574</v>
      </c>
      <c r="B798" s="1" t="s">
        <v>3181</v>
      </c>
      <c r="C798" s="1"/>
      <c r="D798" s="1" t="s">
        <v>3181</v>
      </c>
      <c r="E798" s="1"/>
      <c r="F798" s="1" t="s">
        <v>1574</v>
      </c>
      <c r="G798" s="1" t="s">
        <v>5374</v>
      </c>
      <c r="H798" s="1" t="s">
        <v>5716</v>
      </c>
      <c r="I798" s="1" t="s">
        <v>7064</v>
      </c>
    </row>
    <row r="799" spans="1:9" ht="15.6" x14ac:dyDescent="0.3">
      <c r="A799" s="1" t="s">
        <v>1573</v>
      </c>
      <c r="B799" s="1" t="s">
        <v>3182</v>
      </c>
      <c r="C799" s="1"/>
      <c r="D799" s="1" t="s">
        <v>3182</v>
      </c>
      <c r="E799" s="1"/>
      <c r="F799" s="1" t="s">
        <v>1573</v>
      </c>
      <c r="G799" s="1" t="s">
        <v>5375</v>
      </c>
      <c r="H799" s="1" t="s">
        <v>5028</v>
      </c>
      <c r="I799" s="1" t="s">
        <v>7065</v>
      </c>
    </row>
    <row r="800" spans="1:9" ht="15.6" x14ac:dyDescent="0.3">
      <c r="A800" s="1" t="s">
        <v>1572</v>
      </c>
      <c r="B800" s="1" t="s">
        <v>3183</v>
      </c>
      <c r="C800" s="1"/>
      <c r="D800" s="1" t="s">
        <v>3183</v>
      </c>
      <c r="E800" s="1"/>
      <c r="F800" s="1" t="s">
        <v>1572</v>
      </c>
      <c r="G800" s="1" t="s">
        <v>5374</v>
      </c>
      <c r="H800" s="1" t="s">
        <v>5717</v>
      </c>
      <c r="I800" s="1" t="s">
        <v>4733</v>
      </c>
    </row>
    <row r="801" spans="1:9" ht="15.6" x14ac:dyDescent="0.3">
      <c r="A801" s="1" t="s">
        <v>1571</v>
      </c>
      <c r="B801" s="1" t="s">
        <v>3184</v>
      </c>
      <c r="C801" s="1"/>
      <c r="D801" s="1" t="s">
        <v>3184</v>
      </c>
      <c r="E801" s="1"/>
      <c r="F801" s="1" t="s">
        <v>1571</v>
      </c>
      <c r="G801" s="1" t="s">
        <v>5374</v>
      </c>
      <c r="H801" s="1" t="s">
        <v>5718</v>
      </c>
      <c r="I801" s="1" t="s">
        <v>7066</v>
      </c>
    </row>
    <row r="802" spans="1:9" ht="15.6" x14ac:dyDescent="0.3">
      <c r="A802" s="1" t="s">
        <v>1570</v>
      </c>
      <c r="B802" s="1" t="s">
        <v>3185</v>
      </c>
      <c r="C802" s="1"/>
      <c r="D802" s="1" t="s">
        <v>3185</v>
      </c>
      <c r="E802" s="1"/>
      <c r="F802" s="1" t="s">
        <v>1570</v>
      </c>
      <c r="G802" s="1" t="s">
        <v>5374</v>
      </c>
      <c r="H802" s="1" t="s">
        <v>5719</v>
      </c>
      <c r="I802" s="1" t="s">
        <v>7067</v>
      </c>
    </row>
    <row r="803" spans="1:9" ht="15.6" x14ac:dyDescent="0.3">
      <c r="A803" s="1" t="s">
        <v>1569</v>
      </c>
      <c r="B803" s="1" t="s">
        <v>3186</v>
      </c>
      <c r="C803" s="1"/>
      <c r="D803" s="1" t="s">
        <v>3186</v>
      </c>
      <c r="E803" s="1"/>
      <c r="F803" s="1" t="s">
        <v>1569</v>
      </c>
      <c r="G803" s="1" t="s">
        <v>5375</v>
      </c>
      <c r="H803" s="1" t="s">
        <v>5029</v>
      </c>
      <c r="I803" s="1" t="s">
        <v>7068</v>
      </c>
    </row>
    <row r="804" spans="1:9" ht="15.6" x14ac:dyDescent="0.3">
      <c r="A804" s="1" t="s">
        <v>1568</v>
      </c>
      <c r="B804" s="1" t="s">
        <v>3187</v>
      </c>
      <c r="C804" s="1"/>
      <c r="D804" s="1" t="s">
        <v>3187</v>
      </c>
      <c r="E804" s="1"/>
      <c r="F804" s="1" t="s">
        <v>1568</v>
      </c>
      <c r="G804" s="1" t="s">
        <v>5374</v>
      </c>
      <c r="H804" s="1" t="s">
        <v>4933</v>
      </c>
      <c r="I804" s="1" t="s">
        <v>6592</v>
      </c>
    </row>
    <row r="805" spans="1:9" ht="15.6" x14ac:dyDescent="0.3">
      <c r="A805" s="1" t="s">
        <v>1567</v>
      </c>
      <c r="B805" s="1" t="s">
        <v>3188</v>
      </c>
      <c r="C805" s="1"/>
      <c r="D805" s="1" t="s">
        <v>3188</v>
      </c>
      <c r="E805" s="1"/>
      <c r="F805" s="1" t="s">
        <v>1567</v>
      </c>
      <c r="G805" s="1" t="s">
        <v>5374</v>
      </c>
      <c r="H805" s="1" t="s">
        <v>4933</v>
      </c>
      <c r="I805" s="1" t="s">
        <v>7069</v>
      </c>
    </row>
    <row r="806" spans="1:9" ht="15.6" x14ac:dyDescent="0.3">
      <c r="A806" s="1" t="s">
        <v>1566</v>
      </c>
      <c r="B806" s="1" t="s">
        <v>3189</v>
      </c>
      <c r="C806" s="1"/>
      <c r="D806" s="1" t="s">
        <v>3189</v>
      </c>
      <c r="E806" s="1"/>
      <c r="F806" s="1" t="s">
        <v>1566</v>
      </c>
      <c r="G806" s="1" t="s">
        <v>4766</v>
      </c>
      <c r="H806" s="1" t="s">
        <v>5030</v>
      </c>
      <c r="I806" s="1" t="s">
        <v>7070</v>
      </c>
    </row>
    <row r="807" spans="1:9" ht="15.6" x14ac:dyDescent="0.3">
      <c r="A807" s="1" t="s">
        <v>1565</v>
      </c>
      <c r="B807" s="1" t="s">
        <v>3190</v>
      </c>
      <c r="C807" s="1"/>
      <c r="D807" s="1" t="s">
        <v>3190</v>
      </c>
      <c r="E807" s="1"/>
      <c r="F807" s="1" t="s">
        <v>1565</v>
      </c>
      <c r="G807" s="1" t="s">
        <v>4766</v>
      </c>
      <c r="H807" s="1" t="s">
        <v>4770</v>
      </c>
      <c r="I807" s="1" t="s">
        <v>7071</v>
      </c>
    </row>
    <row r="808" spans="1:9" ht="15.6" x14ac:dyDescent="0.3">
      <c r="A808" s="1" t="s">
        <v>1564</v>
      </c>
      <c r="B808" s="1" t="s">
        <v>3191</v>
      </c>
      <c r="C808" s="1"/>
      <c r="D808" s="1" t="s">
        <v>3191</v>
      </c>
      <c r="E808" s="1"/>
      <c r="F808" s="1" t="s">
        <v>1564</v>
      </c>
      <c r="G808" s="1" t="s">
        <v>4766</v>
      </c>
      <c r="H808" s="1" t="s">
        <v>5031</v>
      </c>
      <c r="I808" s="1" t="s">
        <v>7072</v>
      </c>
    </row>
    <row r="809" spans="1:9" ht="15.6" x14ac:dyDescent="0.3">
      <c r="A809" s="1" t="s">
        <v>1563</v>
      </c>
      <c r="B809" s="1" t="s">
        <v>3192</v>
      </c>
      <c r="C809" s="1"/>
      <c r="D809" s="1" t="s">
        <v>3192</v>
      </c>
      <c r="E809" s="1"/>
      <c r="F809" s="1" t="s">
        <v>1563</v>
      </c>
      <c r="G809" s="1" t="s">
        <v>4766</v>
      </c>
      <c r="H809" s="1" t="s">
        <v>5720</v>
      </c>
      <c r="I809" s="1" t="s">
        <v>7073</v>
      </c>
    </row>
    <row r="810" spans="1:9" ht="15.6" x14ac:dyDescent="0.3">
      <c r="A810" s="1" t="s">
        <v>1562</v>
      </c>
      <c r="B810" s="1" t="s">
        <v>3193</v>
      </c>
      <c r="C810" s="1"/>
      <c r="D810" s="1" t="s">
        <v>3193</v>
      </c>
      <c r="E810" s="1"/>
      <c r="F810" s="1" t="s">
        <v>1562</v>
      </c>
      <c r="G810" s="1" t="s">
        <v>5375</v>
      </c>
      <c r="H810" s="1" t="s">
        <v>5721</v>
      </c>
      <c r="I810" s="1" t="s">
        <v>7074</v>
      </c>
    </row>
    <row r="811" spans="1:9" ht="15.6" x14ac:dyDescent="0.3">
      <c r="A811" s="1" t="s">
        <v>1561</v>
      </c>
      <c r="B811" s="1" t="s">
        <v>3194</v>
      </c>
      <c r="C811" s="1"/>
      <c r="D811" s="1" t="s">
        <v>3194</v>
      </c>
      <c r="E811" s="1"/>
      <c r="F811" s="1" t="s">
        <v>1561</v>
      </c>
      <c r="G811" s="1" t="s">
        <v>4766</v>
      </c>
      <c r="H811" s="1" t="s">
        <v>5722</v>
      </c>
      <c r="I811" s="1" t="s">
        <v>7075</v>
      </c>
    </row>
    <row r="812" spans="1:9" ht="15.6" x14ac:dyDescent="0.3">
      <c r="A812" s="1" t="s">
        <v>1560</v>
      </c>
      <c r="B812" s="1" t="s">
        <v>3195</v>
      </c>
      <c r="C812" s="1"/>
      <c r="D812" s="1" t="s">
        <v>3195</v>
      </c>
      <c r="E812" s="1"/>
      <c r="F812" s="1" t="s">
        <v>1560</v>
      </c>
      <c r="G812" s="1" t="s">
        <v>4766</v>
      </c>
      <c r="H812" s="1" t="s">
        <v>4818</v>
      </c>
      <c r="I812" s="1" t="s">
        <v>7076</v>
      </c>
    </row>
    <row r="813" spans="1:9" ht="15.6" x14ac:dyDescent="0.3">
      <c r="A813" s="1" t="s">
        <v>1559</v>
      </c>
      <c r="B813" s="1" t="s">
        <v>3196</v>
      </c>
      <c r="C813" s="1"/>
      <c r="D813" s="1" t="s">
        <v>3196</v>
      </c>
      <c r="E813" s="1"/>
      <c r="F813" s="1" t="s">
        <v>1559</v>
      </c>
      <c r="G813" s="1" t="s">
        <v>4766</v>
      </c>
      <c r="H813" s="1" t="s">
        <v>5032</v>
      </c>
      <c r="I813" s="1" t="s">
        <v>6708</v>
      </c>
    </row>
    <row r="814" spans="1:9" ht="15.6" x14ac:dyDescent="0.3">
      <c r="A814" s="1" t="s">
        <v>1558</v>
      </c>
      <c r="B814" s="1" t="s">
        <v>3197</v>
      </c>
      <c r="C814" s="1"/>
      <c r="D814" s="1" t="s">
        <v>3197</v>
      </c>
      <c r="E814" s="1"/>
      <c r="F814" s="1" t="s">
        <v>1558</v>
      </c>
      <c r="G814" s="1" t="s">
        <v>4766</v>
      </c>
      <c r="H814" s="1" t="s">
        <v>4971</v>
      </c>
      <c r="I814" s="1" t="s">
        <v>7077</v>
      </c>
    </row>
    <row r="815" spans="1:9" ht="15.6" x14ac:dyDescent="0.3">
      <c r="A815" s="1" t="s">
        <v>1557</v>
      </c>
      <c r="B815" s="1" t="s">
        <v>3198</v>
      </c>
      <c r="C815" s="1"/>
      <c r="D815" s="1" t="s">
        <v>3198</v>
      </c>
      <c r="E815" s="1"/>
      <c r="F815" s="1" t="s">
        <v>1557</v>
      </c>
      <c r="G815" s="1" t="s">
        <v>4766</v>
      </c>
      <c r="H815" s="1" t="s">
        <v>5723</v>
      </c>
      <c r="I815" s="1" t="s">
        <v>7078</v>
      </c>
    </row>
    <row r="816" spans="1:9" ht="15.6" x14ac:dyDescent="0.3">
      <c r="A816" s="1" t="s">
        <v>1556</v>
      </c>
      <c r="B816" s="1" t="s">
        <v>3199</v>
      </c>
      <c r="C816" s="1"/>
      <c r="D816" s="1" t="s">
        <v>3199</v>
      </c>
      <c r="E816" s="1"/>
      <c r="F816" s="1" t="s">
        <v>1556</v>
      </c>
      <c r="G816" s="1" t="s">
        <v>4766</v>
      </c>
      <c r="H816" s="1" t="s">
        <v>5033</v>
      </c>
      <c r="I816" s="1" t="s">
        <v>7079</v>
      </c>
    </row>
    <row r="817" spans="1:9" ht="15.6" x14ac:dyDescent="0.3">
      <c r="A817" s="1" t="s">
        <v>1555</v>
      </c>
      <c r="B817" s="1" t="s">
        <v>3200</v>
      </c>
      <c r="C817" s="1"/>
      <c r="D817" s="1" t="s">
        <v>3200</v>
      </c>
      <c r="E817" s="1"/>
      <c r="F817" s="1" t="s">
        <v>1555</v>
      </c>
      <c r="G817" s="1" t="s">
        <v>4766</v>
      </c>
      <c r="H817" s="1" t="s">
        <v>4753</v>
      </c>
      <c r="I817" s="1" t="s">
        <v>7080</v>
      </c>
    </row>
    <row r="818" spans="1:9" ht="15.6" x14ac:dyDescent="0.3">
      <c r="A818" s="1" t="s">
        <v>1554</v>
      </c>
      <c r="B818" s="1" t="s">
        <v>3201</v>
      </c>
      <c r="C818" s="1"/>
      <c r="D818" s="1" t="s">
        <v>3201</v>
      </c>
      <c r="E818" s="1"/>
      <c r="F818" s="1" t="s">
        <v>1554</v>
      </c>
      <c r="G818" s="1" t="s">
        <v>4766</v>
      </c>
      <c r="H818" s="1" t="s">
        <v>5724</v>
      </c>
      <c r="I818" s="1" t="s">
        <v>7081</v>
      </c>
    </row>
    <row r="819" spans="1:9" ht="15.6" x14ac:dyDescent="0.3">
      <c r="A819" s="1" t="s">
        <v>1553</v>
      </c>
      <c r="B819" s="1" t="s">
        <v>3202</v>
      </c>
      <c r="C819" s="1"/>
      <c r="D819" s="1" t="s">
        <v>3202</v>
      </c>
      <c r="E819" s="1"/>
      <c r="F819" s="1" t="s">
        <v>1553</v>
      </c>
      <c r="G819" s="1" t="s">
        <v>4766</v>
      </c>
      <c r="H819" s="1" t="s">
        <v>4913</v>
      </c>
      <c r="I819" s="1" t="s">
        <v>6621</v>
      </c>
    </row>
    <row r="820" spans="1:9" ht="15.6" x14ac:dyDescent="0.3">
      <c r="A820" s="1" t="s">
        <v>1552</v>
      </c>
      <c r="B820" s="1" t="s">
        <v>3203</v>
      </c>
      <c r="C820" s="1"/>
      <c r="D820" s="1" t="s">
        <v>3203</v>
      </c>
      <c r="E820" s="1"/>
      <c r="F820" s="1" t="s">
        <v>1552</v>
      </c>
      <c r="G820" s="1" t="s">
        <v>4766</v>
      </c>
      <c r="H820" s="1" t="s">
        <v>5034</v>
      </c>
      <c r="I820" s="1" t="s">
        <v>7082</v>
      </c>
    </row>
    <row r="821" spans="1:9" ht="15.6" x14ac:dyDescent="0.3">
      <c r="A821" s="1" t="s">
        <v>1551</v>
      </c>
      <c r="B821" s="1" t="s">
        <v>3204</v>
      </c>
      <c r="C821" s="1"/>
      <c r="D821" s="1" t="s">
        <v>3204</v>
      </c>
      <c r="E821" s="1"/>
      <c r="F821" s="1" t="s">
        <v>1551</v>
      </c>
      <c r="G821" s="1" t="s">
        <v>5374</v>
      </c>
      <c r="H821" s="1" t="s">
        <v>4973</v>
      </c>
      <c r="I821" s="1" t="s">
        <v>7083</v>
      </c>
    </row>
    <row r="822" spans="1:9" ht="15.6" x14ac:dyDescent="0.3">
      <c r="A822" s="1" t="s">
        <v>1550</v>
      </c>
      <c r="B822" s="1" t="s">
        <v>3205</v>
      </c>
      <c r="C822" s="1"/>
      <c r="D822" s="1" t="s">
        <v>3205</v>
      </c>
      <c r="E822" s="1"/>
      <c r="F822" s="1" t="s">
        <v>1550</v>
      </c>
      <c r="G822" s="1" t="s">
        <v>4766</v>
      </c>
      <c r="H822" s="1" t="s">
        <v>5725</v>
      </c>
      <c r="I822" s="1" t="s">
        <v>7084</v>
      </c>
    </row>
    <row r="823" spans="1:9" ht="15.6" x14ac:dyDescent="0.3">
      <c r="A823" s="1" t="s">
        <v>1549</v>
      </c>
      <c r="B823" s="1" t="s">
        <v>3206</v>
      </c>
      <c r="C823" s="1"/>
      <c r="D823" s="1" t="s">
        <v>3206</v>
      </c>
      <c r="E823" s="1"/>
      <c r="F823" s="1" t="s">
        <v>1549</v>
      </c>
      <c r="G823" s="1" t="s">
        <v>4766</v>
      </c>
      <c r="H823" s="1" t="s">
        <v>5726</v>
      </c>
      <c r="I823" s="1" t="s">
        <v>7085</v>
      </c>
    </row>
    <row r="824" spans="1:9" ht="15.6" x14ac:dyDescent="0.3">
      <c r="A824" s="1" t="s">
        <v>1548</v>
      </c>
      <c r="B824" s="1" t="s">
        <v>3207</v>
      </c>
      <c r="C824" s="1"/>
      <c r="D824" s="1" t="s">
        <v>3207</v>
      </c>
      <c r="E824" s="1"/>
      <c r="F824" s="1" t="s">
        <v>1548</v>
      </c>
      <c r="G824" s="1" t="s">
        <v>4766</v>
      </c>
      <c r="H824" s="1" t="s">
        <v>4783</v>
      </c>
      <c r="I824" s="1" t="s">
        <v>7086</v>
      </c>
    </row>
    <row r="825" spans="1:9" ht="15.6" x14ac:dyDescent="0.3">
      <c r="A825" s="1" t="s">
        <v>1547</v>
      </c>
      <c r="B825" s="1" t="s">
        <v>3208</v>
      </c>
      <c r="C825" s="1"/>
      <c r="D825" s="1" t="s">
        <v>3208</v>
      </c>
      <c r="E825" s="1"/>
      <c r="F825" s="1" t="s">
        <v>1547</v>
      </c>
      <c r="G825" s="1" t="s">
        <v>4766</v>
      </c>
      <c r="H825" s="1" t="s">
        <v>5035</v>
      </c>
      <c r="I825" s="1" t="s">
        <v>6968</v>
      </c>
    </row>
    <row r="826" spans="1:9" ht="15.6" x14ac:dyDescent="0.3">
      <c r="A826" s="1" t="s">
        <v>1546</v>
      </c>
      <c r="B826" s="1" t="s">
        <v>3209</v>
      </c>
      <c r="C826" s="1"/>
      <c r="D826" s="1" t="s">
        <v>3209</v>
      </c>
      <c r="E826" s="1"/>
      <c r="F826" s="1" t="s">
        <v>1546</v>
      </c>
      <c r="G826" s="1" t="s">
        <v>4766</v>
      </c>
      <c r="H826" s="1" t="s">
        <v>5727</v>
      </c>
      <c r="I826" s="1" t="s">
        <v>7087</v>
      </c>
    </row>
    <row r="827" spans="1:9" ht="15.6" x14ac:dyDescent="0.3">
      <c r="A827" s="1" t="s">
        <v>1545</v>
      </c>
      <c r="B827" s="1" t="s">
        <v>3210</v>
      </c>
      <c r="C827" s="1"/>
      <c r="D827" s="1" t="s">
        <v>3210</v>
      </c>
      <c r="E827" s="1"/>
      <c r="F827" s="1" t="s">
        <v>1545</v>
      </c>
      <c r="G827" s="1" t="s">
        <v>5374</v>
      </c>
      <c r="H827" s="1" t="s">
        <v>5728</v>
      </c>
      <c r="I827" s="1" t="s">
        <v>7088</v>
      </c>
    </row>
    <row r="828" spans="1:9" ht="15.6" x14ac:dyDescent="0.3">
      <c r="A828" s="1" t="s">
        <v>1544</v>
      </c>
      <c r="B828" s="1" t="s">
        <v>3211</v>
      </c>
      <c r="C828" s="1"/>
      <c r="D828" s="1" t="s">
        <v>3211</v>
      </c>
      <c r="E828" s="1"/>
      <c r="F828" s="1" t="s">
        <v>1544</v>
      </c>
      <c r="G828" s="1" t="s">
        <v>5374</v>
      </c>
      <c r="H828" s="1" t="s">
        <v>5036</v>
      </c>
      <c r="I828" s="1" t="s">
        <v>7089</v>
      </c>
    </row>
    <row r="829" spans="1:9" ht="15.6" x14ac:dyDescent="0.3">
      <c r="A829" s="1" t="s">
        <v>1543</v>
      </c>
      <c r="B829" s="1" t="s">
        <v>3212</v>
      </c>
      <c r="C829" s="1"/>
      <c r="D829" s="1" t="s">
        <v>3212</v>
      </c>
      <c r="E829" s="1"/>
      <c r="F829" s="1" t="s">
        <v>1543</v>
      </c>
      <c r="G829" s="1" t="s">
        <v>5375</v>
      </c>
      <c r="H829" s="1" t="s">
        <v>5729</v>
      </c>
      <c r="I829" s="1" t="s">
        <v>4733</v>
      </c>
    </row>
    <row r="830" spans="1:9" ht="15.6" x14ac:dyDescent="0.3">
      <c r="A830" s="1" t="s">
        <v>1542</v>
      </c>
      <c r="B830" s="1" t="s">
        <v>3213</v>
      </c>
      <c r="C830" s="1"/>
      <c r="D830" s="1" t="s">
        <v>3213</v>
      </c>
      <c r="E830" s="1"/>
      <c r="F830" s="1" t="s">
        <v>1542</v>
      </c>
      <c r="G830" s="1" t="s">
        <v>5375</v>
      </c>
      <c r="H830" s="1" t="s">
        <v>5730</v>
      </c>
      <c r="I830" s="1" t="s">
        <v>6802</v>
      </c>
    </row>
    <row r="831" spans="1:9" ht="15.6" x14ac:dyDescent="0.3">
      <c r="A831" s="1" t="s">
        <v>1541</v>
      </c>
      <c r="B831" s="1" t="s">
        <v>3214</v>
      </c>
      <c r="C831" s="1"/>
      <c r="D831" s="1" t="s">
        <v>3214</v>
      </c>
      <c r="E831" s="1"/>
      <c r="F831" s="1" t="s">
        <v>1541</v>
      </c>
      <c r="G831" s="1" t="s">
        <v>5375</v>
      </c>
      <c r="H831" s="1" t="s">
        <v>5731</v>
      </c>
      <c r="I831" s="1" t="s">
        <v>7090</v>
      </c>
    </row>
    <row r="832" spans="1:9" ht="15.6" x14ac:dyDescent="0.3">
      <c r="A832" s="1" t="s">
        <v>1540</v>
      </c>
      <c r="B832" s="1" t="s">
        <v>3215</v>
      </c>
      <c r="C832" s="1"/>
      <c r="D832" s="1" t="s">
        <v>3215</v>
      </c>
      <c r="E832" s="1"/>
      <c r="F832" s="1" t="s">
        <v>1540</v>
      </c>
      <c r="G832" s="1" t="s">
        <v>4766</v>
      </c>
      <c r="H832" s="1" t="s">
        <v>4831</v>
      </c>
      <c r="I832" s="1" t="s">
        <v>7091</v>
      </c>
    </row>
    <row r="833" spans="1:9" ht="15.6" x14ac:dyDescent="0.3">
      <c r="A833" s="1" t="s">
        <v>1539</v>
      </c>
      <c r="B833" s="1" t="s">
        <v>3216</v>
      </c>
      <c r="C833" s="1"/>
      <c r="D833" s="1" t="s">
        <v>3216</v>
      </c>
      <c r="E833" s="1"/>
      <c r="F833" s="1" t="s">
        <v>1539</v>
      </c>
      <c r="G833" s="1" t="s">
        <v>4766</v>
      </c>
      <c r="H833" s="1" t="s">
        <v>5732</v>
      </c>
      <c r="I833" s="1" t="s">
        <v>7092</v>
      </c>
    </row>
    <row r="834" spans="1:9" ht="15.6" x14ac:dyDescent="0.3">
      <c r="A834" s="1" t="s">
        <v>1538</v>
      </c>
      <c r="B834" s="1" t="s">
        <v>3217</v>
      </c>
      <c r="C834" s="1"/>
      <c r="D834" s="1" t="s">
        <v>3217</v>
      </c>
      <c r="E834" s="1"/>
      <c r="F834" s="1" t="s">
        <v>1538</v>
      </c>
      <c r="G834" s="1" t="s">
        <v>4766</v>
      </c>
      <c r="H834" s="1" t="s">
        <v>5733</v>
      </c>
      <c r="I834" s="1" t="s">
        <v>7093</v>
      </c>
    </row>
    <row r="835" spans="1:9" ht="15.6" x14ac:dyDescent="0.3">
      <c r="A835" s="1" t="s">
        <v>1537</v>
      </c>
      <c r="B835" s="1" t="s">
        <v>3218</v>
      </c>
      <c r="C835" s="1"/>
      <c r="D835" s="1" t="s">
        <v>3218</v>
      </c>
      <c r="E835" s="1"/>
      <c r="F835" s="1" t="s">
        <v>1537</v>
      </c>
      <c r="G835" s="1" t="s">
        <v>5375</v>
      </c>
      <c r="H835" s="1" t="s">
        <v>4998</v>
      </c>
      <c r="I835" s="1" t="s">
        <v>7094</v>
      </c>
    </row>
    <row r="836" spans="1:9" ht="15.6" x14ac:dyDescent="0.3">
      <c r="A836" s="1" t="s">
        <v>1536</v>
      </c>
      <c r="B836" s="1" t="s">
        <v>3219</v>
      </c>
      <c r="C836" s="1"/>
      <c r="D836" s="1" t="s">
        <v>3219</v>
      </c>
      <c r="E836" s="1"/>
      <c r="F836" s="1" t="s">
        <v>1536</v>
      </c>
      <c r="G836" s="1" t="s">
        <v>5374</v>
      </c>
      <c r="H836" s="1" t="s">
        <v>5734</v>
      </c>
      <c r="I836" s="1" t="s">
        <v>7095</v>
      </c>
    </row>
    <row r="837" spans="1:9" ht="15.6" x14ac:dyDescent="0.3">
      <c r="A837" s="1" t="s">
        <v>1535</v>
      </c>
      <c r="B837" s="1" t="s">
        <v>3220</v>
      </c>
      <c r="C837" s="1"/>
      <c r="D837" s="1" t="s">
        <v>3220</v>
      </c>
      <c r="E837" s="1"/>
      <c r="F837" s="1" t="s">
        <v>1535</v>
      </c>
      <c r="G837" s="1" t="s">
        <v>5374</v>
      </c>
      <c r="H837" s="1" t="s">
        <v>5735</v>
      </c>
      <c r="I837" s="1" t="s">
        <v>6546</v>
      </c>
    </row>
    <row r="838" spans="1:9" ht="15.6" x14ac:dyDescent="0.3">
      <c r="A838" s="1" t="s">
        <v>1534</v>
      </c>
      <c r="B838" s="1" t="s">
        <v>3221</v>
      </c>
      <c r="C838" s="1"/>
      <c r="D838" s="1" t="s">
        <v>3221</v>
      </c>
      <c r="E838" s="1"/>
      <c r="F838" s="1" t="s">
        <v>1534</v>
      </c>
      <c r="G838" s="1" t="s">
        <v>5374</v>
      </c>
      <c r="H838" s="1" t="s">
        <v>5037</v>
      </c>
      <c r="I838" s="1" t="s">
        <v>4738</v>
      </c>
    </row>
    <row r="839" spans="1:9" ht="15.6" x14ac:dyDescent="0.3">
      <c r="A839" s="1" t="s">
        <v>1533</v>
      </c>
      <c r="B839" s="1" t="s">
        <v>3222</v>
      </c>
      <c r="C839" s="1"/>
      <c r="D839" s="1" t="s">
        <v>3222</v>
      </c>
      <c r="E839" s="1"/>
      <c r="F839" s="1" t="s">
        <v>1533</v>
      </c>
      <c r="G839" s="1" t="s">
        <v>4766</v>
      </c>
      <c r="H839" s="1" t="s">
        <v>5608</v>
      </c>
      <c r="I839" s="1" t="s">
        <v>6912</v>
      </c>
    </row>
    <row r="840" spans="1:9" ht="15.6" x14ac:dyDescent="0.3">
      <c r="A840" s="1" t="s">
        <v>1532</v>
      </c>
      <c r="B840" s="1" t="s">
        <v>3223</v>
      </c>
      <c r="C840" s="1"/>
      <c r="D840" s="1" t="s">
        <v>3223</v>
      </c>
      <c r="E840" s="1"/>
      <c r="F840" s="1" t="s">
        <v>1532</v>
      </c>
      <c r="G840" s="1" t="s">
        <v>5374</v>
      </c>
      <c r="H840" s="1" t="s">
        <v>4865</v>
      </c>
      <c r="I840" s="1" t="s">
        <v>7096</v>
      </c>
    </row>
    <row r="841" spans="1:9" ht="15.6" x14ac:dyDescent="0.3">
      <c r="A841" s="1" t="s">
        <v>1531</v>
      </c>
      <c r="B841" s="1" t="s">
        <v>3224</v>
      </c>
      <c r="C841" s="1"/>
      <c r="D841" s="1" t="s">
        <v>3224</v>
      </c>
      <c r="E841" s="1"/>
      <c r="F841" s="1" t="s">
        <v>1531</v>
      </c>
      <c r="G841" s="1" t="s">
        <v>5374</v>
      </c>
      <c r="H841" s="1" t="s">
        <v>5736</v>
      </c>
      <c r="I841" s="1" t="s">
        <v>7097</v>
      </c>
    </row>
    <row r="842" spans="1:9" ht="15.6" x14ac:dyDescent="0.3">
      <c r="A842" s="1" t="s">
        <v>1530</v>
      </c>
      <c r="B842" s="1" t="s">
        <v>3225</v>
      </c>
      <c r="C842" s="1"/>
      <c r="D842" s="1" t="s">
        <v>3225</v>
      </c>
      <c r="E842" s="1"/>
      <c r="F842" s="1" t="s">
        <v>1530</v>
      </c>
      <c r="G842" s="1" t="s">
        <v>5374</v>
      </c>
      <c r="H842" s="1" t="s">
        <v>5737</v>
      </c>
      <c r="I842" s="1" t="s">
        <v>7098</v>
      </c>
    </row>
    <row r="843" spans="1:9" ht="15.6" x14ac:dyDescent="0.3">
      <c r="A843" s="1" t="s">
        <v>1529</v>
      </c>
      <c r="B843" s="1" t="s">
        <v>3226</v>
      </c>
      <c r="C843" s="1"/>
      <c r="D843" s="1" t="s">
        <v>3226</v>
      </c>
      <c r="E843" s="1"/>
      <c r="F843" s="1" t="s">
        <v>1529</v>
      </c>
      <c r="G843" s="1" t="s">
        <v>5374</v>
      </c>
      <c r="H843" s="1" t="s">
        <v>8336</v>
      </c>
      <c r="I843" s="1" t="s">
        <v>7099</v>
      </c>
    </row>
    <row r="844" spans="1:9" ht="15.6" x14ac:dyDescent="0.3">
      <c r="A844" s="1" t="s">
        <v>1528</v>
      </c>
      <c r="B844" s="1" t="s">
        <v>3227</v>
      </c>
      <c r="C844" s="1"/>
      <c r="D844" s="1" t="s">
        <v>3227</v>
      </c>
      <c r="E844" s="1"/>
      <c r="F844" s="1" t="s">
        <v>1528</v>
      </c>
      <c r="G844" s="1" t="s">
        <v>5374</v>
      </c>
      <c r="H844" s="1" t="s">
        <v>5738</v>
      </c>
      <c r="I844" s="1" t="s">
        <v>7100</v>
      </c>
    </row>
    <row r="845" spans="1:9" ht="15.6" x14ac:dyDescent="0.3">
      <c r="A845" s="1" t="s">
        <v>1527</v>
      </c>
      <c r="B845" s="1" t="s">
        <v>3228</v>
      </c>
      <c r="C845" s="1"/>
      <c r="D845" s="1" t="s">
        <v>3228</v>
      </c>
      <c r="E845" s="1"/>
      <c r="F845" s="1" t="s">
        <v>1527</v>
      </c>
      <c r="G845" s="1" t="s">
        <v>5374</v>
      </c>
      <c r="H845" s="1" t="s">
        <v>5592</v>
      </c>
      <c r="I845" s="1" t="s">
        <v>6472</v>
      </c>
    </row>
    <row r="846" spans="1:9" ht="15.6" x14ac:dyDescent="0.3">
      <c r="A846" s="1" t="s">
        <v>1526</v>
      </c>
      <c r="B846" s="1" t="s">
        <v>3229</v>
      </c>
      <c r="C846" s="1"/>
      <c r="D846" s="1" t="s">
        <v>3229</v>
      </c>
      <c r="E846" s="1"/>
      <c r="F846" s="1" t="s">
        <v>1526</v>
      </c>
      <c r="G846" s="1" t="s">
        <v>5375</v>
      </c>
      <c r="H846" s="1" t="s">
        <v>5038</v>
      </c>
      <c r="I846" s="1" t="s">
        <v>7101</v>
      </c>
    </row>
    <row r="847" spans="1:9" ht="15.6" x14ac:dyDescent="0.3">
      <c r="A847" s="1" t="s">
        <v>1525</v>
      </c>
      <c r="B847" s="1" t="s">
        <v>3230</v>
      </c>
      <c r="C847" s="1"/>
      <c r="D847" s="1" t="s">
        <v>3230</v>
      </c>
      <c r="E847" s="1"/>
      <c r="F847" s="1" t="s">
        <v>1525</v>
      </c>
      <c r="G847" s="1" t="s">
        <v>5374</v>
      </c>
      <c r="H847" s="1" t="s">
        <v>5039</v>
      </c>
      <c r="I847" s="1" t="s">
        <v>7102</v>
      </c>
    </row>
    <row r="848" spans="1:9" ht="15.6" x14ac:dyDescent="0.3">
      <c r="A848" s="1" t="s">
        <v>1524</v>
      </c>
      <c r="B848" s="1" t="s">
        <v>3231</v>
      </c>
      <c r="C848" s="1"/>
      <c r="D848" s="1" t="s">
        <v>3231</v>
      </c>
      <c r="E848" s="1"/>
      <c r="F848" s="1" t="s">
        <v>1524</v>
      </c>
      <c r="G848" s="1" t="s">
        <v>5374</v>
      </c>
      <c r="H848" s="1" t="s">
        <v>5739</v>
      </c>
      <c r="I848" s="1" t="s">
        <v>7103</v>
      </c>
    </row>
    <row r="849" spans="1:9" ht="15.6" x14ac:dyDescent="0.3">
      <c r="A849" s="1" t="s">
        <v>1523</v>
      </c>
      <c r="B849" s="1" t="s">
        <v>3232</v>
      </c>
      <c r="C849" s="1"/>
      <c r="D849" s="1" t="s">
        <v>3232</v>
      </c>
      <c r="E849" s="1"/>
      <c r="F849" s="1" t="s">
        <v>1523</v>
      </c>
      <c r="G849" s="1" t="s">
        <v>5374</v>
      </c>
      <c r="H849" s="1" t="s">
        <v>5040</v>
      </c>
      <c r="I849" s="1" t="s">
        <v>7104</v>
      </c>
    </row>
    <row r="850" spans="1:9" ht="15.6" x14ac:dyDescent="0.3">
      <c r="A850" s="1" t="s">
        <v>1522</v>
      </c>
      <c r="B850" s="1" t="s">
        <v>3233</v>
      </c>
      <c r="C850" s="1"/>
      <c r="D850" s="1" t="s">
        <v>3233</v>
      </c>
      <c r="E850" s="1"/>
      <c r="F850" s="1" t="s">
        <v>1522</v>
      </c>
      <c r="G850" s="1" t="s">
        <v>4766</v>
      </c>
      <c r="H850" s="1" t="s">
        <v>4785</v>
      </c>
      <c r="I850" s="1" t="s">
        <v>4739</v>
      </c>
    </row>
    <row r="851" spans="1:9" ht="15.6" x14ac:dyDescent="0.3">
      <c r="A851" s="1" t="s">
        <v>1521</v>
      </c>
      <c r="B851" s="1" t="s">
        <v>3234</v>
      </c>
      <c r="C851" s="1"/>
      <c r="D851" s="1" t="s">
        <v>3234</v>
      </c>
      <c r="E851" s="1"/>
      <c r="F851" s="1" t="s">
        <v>1521</v>
      </c>
      <c r="G851" s="1" t="s">
        <v>4766</v>
      </c>
      <c r="H851" s="1" t="s">
        <v>4729</v>
      </c>
      <c r="I851" s="1" t="s">
        <v>7105</v>
      </c>
    </row>
    <row r="852" spans="1:9" ht="15.6" x14ac:dyDescent="0.3">
      <c r="A852" s="1" t="s">
        <v>1520</v>
      </c>
      <c r="B852" s="1" t="s">
        <v>3235</v>
      </c>
      <c r="C852" s="1"/>
      <c r="D852" s="1" t="s">
        <v>3235</v>
      </c>
      <c r="E852" s="1"/>
      <c r="F852" s="1" t="s">
        <v>1520</v>
      </c>
      <c r="G852" s="1" t="s">
        <v>5374</v>
      </c>
      <c r="H852" s="1" t="s">
        <v>5740</v>
      </c>
      <c r="I852" s="1" t="s">
        <v>7106</v>
      </c>
    </row>
    <row r="853" spans="1:9" ht="15.6" x14ac:dyDescent="0.3">
      <c r="A853" s="1" t="s">
        <v>1519</v>
      </c>
      <c r="B853" s="1" t="s">
        <v>3236</v>
      </c>
      <c r="C853" s="1"/>
      <c r="D853" s="1" t="s">
        <v>3236</v>
      </c>
      <c r="E853" s="1"/>
      <c r="F853" s="1" t="s">
        <v>1519</v>
      </c>
      <c r="G853" s="1" t="s">
        <v>5375</v>
      </c>
      <c r="H853" s="1" t="s">
        <v>4847</v>
      </c>
      <c r="I853" s="1" t="s">
        <v>7107</v>
      </c>
    </row>
    <row r="854" spans="1:9" ht="15.6" x14ac:dyDescent="0.3">
      <c r="A854" s="1" t="s">
        <v>1518</v>
      </c>
      <c r="B854" s="1" t="s">
        <v>3237</v>
      </c>
      <c r="C854" s="1"/>
      <c r="D854" s="1" t="s">
        <v>3237</v>
      </c>
      <c r="E854" s="1"/>
      <c r="F854" s="1" t="s">
        <v>1518</v>
      </c>
      <c r="G854" s="1" t="s">
        <v>4766</v>
      </c>
      <c r="H854" s="1" t="s">
        <v>4797</v>
      </c>
      <c r="I854" s="1" t="s">
        <v>6503</v>
      </c>
    </row>
    <row r="855" spans="1:9" ht="15.6" x14ac:dyDescent="0.3">
      <c r="A855" s="1" t="s">
        <v>1517</v>
      </c>
      <c r="B855" s="1" t="s">
        <v>3238</v>
      </c>
      <c r="C855" s="1"/>
      <c r="D855" s="1" t="s">
        <v>3238</v>
      </c>
      <c r="E855" s="1"/>
      <c r="F855" s="1" t="s">
        <v>1517</v>
      </c>
      <c r="G855" s="1" t="s">
        <v>4766</v>
      </c>
      <c r="H855" s="1" t="s">
        <v>5741</v>
      </c>
      <c r="I855" s="1" t="s">
        <v>7108</v>
      </c>
    </row>
    <row r="856" spans="1:9" ht="15.6" x14ac:dyDescent="0.3">
      <c r="A856" s="1" t="s">
        <v>1516</v>
      </c>
      <c r="B856" s="1" t="s">
        <v>3239</v>
      </c>
      <c r="C856" s="1"/>
      <c r="D856" s="1" t="s">
        <v>3239</v>
      </c>
      <c r="E856" s="1"/>
      <c r="F856" s="1" t="s">
        <v>1516</v>
      </c>
      <c r="G856" s="1" t="s">
        <v>4766</v>
      </c>
      <c r="H856" s="1" t="s">
        <v>4864</v>
      </c>
      <c r="I856" s="1" t="s">
        <v>7109</v>
      </c>
    </row>
    <row r="857" spans="1:9" ht="15.6" x14ac:dyDescent="0.3">
      <c r="A857" s="1" t="s">
        <v>1515</v>
      </c>
      <c r="B857" s="1" t="s">
        <v>3240</v>
      </c>
      <c r="C857" s="1"/>
      <c r="D857" s="1" t="s">
        <v>3240</v>
      </c>
      <c r="E857" s="1"/>
      <c r="F857" s="1" t="s">
        <v>1515</v>
      </c>
      <c r="G857" s="1" t="s">
        <v>4766</v>
      </c>
      <c r="H857" s="1" t="s">
        <v>5742</v>
      </c>
      <c r="I857" s="1" t="s">
        <v>7110</v>
      </c>
    </row>
    <row r="858" spans="1:9" ht="15.6" x14ac:dyDescent="0.3">
      <c r="A858" s="1" t="s">
        <v>1514</v>
      </c>
      <c r="B858" s="1" t="s">
        <v>3241</v>
      </c>
      <c r="C858" s="1"/>
      <c r="D858" s="1" t="s">
        <v>3241</v>
      </c>
      <c r="E858" s="1"/>
      <c r="F858" s="1" t="s">
        <v>1514</v>
      </c>
      <c r="G858" s="1" t="s">
        <v>5374</v>
      </c>
      <c r="H858" s="1" t="s">
        <v>5743</v>
      </c>
      <c r="I858" s="1" t="s">
        <v>7111</v>
      </c>
    </row>
    <row r="859" spans="1:9" ht="15.6" x14ac:dyDescent="0.3">
      <c r="A859" s="1" t="s">
        <v>1513</v>
      </c>
      <c r="B859" s="1" t="s">
        <v>3242</v>
      </c>
      <c r="C859" s="1"/>
      <c r="D859" s="1" t="s">
        <v>3242</v>
      </c>
      <c r="E859" s="1"/>
      <c r="F859" s="1" t="s">
        <v>1513</v>
      </c>
      <c r="G859" s="1" t="s">
        <v>5374</v>
      </c>
      <c r="H859" s="1" t="s">
        <v>4933</v>
      </c>
      <c r="I859" s="1" t="s">
        <v>7112</v>
      </c>
    </row>
    <row r="860" spans="1:9" ht="15.6" x14ac:dyDescent="0.3">
      <c r="A860" s="1" t="s">
        <v>1512</v>
      </c>
      <c r="B860" s="1" t="s">
        <v>3243</v>
      </c>
      <c r="C860" s="1"/>
      <c r="D860" s="1" t="s">
        <v>3243</v>
      </c>
      <c r="E860" s="1"/>
      <c r="F860" s="1" t="s">
        <v>1512</v>
      </c>
      <c r="G860" s="1" t="s">
        <v>5374</v>
      </c>
      <c r="H860" s="1" t="s">
        <v>5744</v>
      </c>
      <c r="I860" s="1" t="s">
        <v>7113</v>
      </c>
    </row>
    <row r="861" spans="1:9" ht="15.6" x14ac:dyDescent="0.3">
      <c r="A861" s="1" t="s">
        <v>1511</v>
      </c>
      <c r="B861" s="1" t="s">
        <v>3244</v>
      </c>
      <c r="C861" s="1"/>
      <c r="D861" s="1" t="s">
        <v>3244</v>
      </c>
      <c r="E861" s="1"/>
      <c r="F861" s="1" t="s">
        <v>1511</v>
      </c>
      <c r="G861" s="1" t="s">
        <v>5374</v>
      </c>
      <c r="H861" s="1" t="s">
        <v>5745</v>
      </c>
      <c r="I861" s="1" t="s">
        <v>7114</v>
      </c>
    </row>
    <row r="862" spans="1:9" ht="15.6" x14ac:dyDescent="0.3">
      <c r="A862" s="1" t="s">
        <v>1510</v>
      </c>
      <c r="B862" s="1" t="s">
        <v>3245</v>
      </c>
      <c r="C862" s="1"/>
      <c r="D862" s="1" t="s">
        <v>3245</v>
      </c>
      <c r="E862" s="1"/>
      <c r="F862" s="1" t="s">
        <v>1510</v>
      </c>
      <c r="G862" s="1" t="s">
        <v>4766</v>
      </c>
      <c r="H862" s="1" t="s">
        <v>4785</v>
      </c>
      <c r="I862" s="1" t="s">
        <v>7115</v>
      </c>
    </row>
    <row r="863" spans="1:9" ht="15.6" x14ac:dyDescent="0.3">
      <c r="A863" s="1" t="s">
        <v>1509</v>
      </c>
      <c r="B863" s="1" t="s">
        <v>3246</v>
      </c>
      <c r="C863" s="1"/>
      <c r="D863" s="1" t="s">
        <v>3246</v>
      </c>
      <c r="E863" s="1"/>
      <c r="F863" s="1" t="s">
        <v>1509</v>
      </c>
      <c r="G863" s="1" t="s">
        <v>5374</v>
      </c>
      <c r="H863" s="1" t="s">
        <v>4895</v>
      </c>
      <c r="I863" s="1" t="s">
        <v>7116</v>
      </c>
    </row>
    <row r="864" spans="1:9" ht="15.6" x14ac:dyDescent="0.3">
      <c r="A864" s="1" t="s">
        <v>1508</v>
      </c>
      <c r="B864" s="1" t="s">
        <v>3247</v>
      </c>
      <c r="C864" s="1"/>
      <c r="D864" s="1" t="s">
        <v>3247</v>
      </c>
      <c r="E864" s="1"/>
      <c r="F864" s="1" t="s">
        <v>1508</v>
      </c>
      <c r="G864" s="1" t="s">
        <v>4766</v>
      </c>
      <c r="H864" s="1" t="s">
        <v>5746</v>
      </c>
      <c r="I864" s="1" t="s">
        <v>7117</v>
      </c>
    </row>
    <row r="865" spans="1:9" ht="15.6" x14ac:dyDescent="0.3">
      <c r="A865" s="1" t="s">
        <v>1507</v>
      </c>
      <c r="B865" s="1" t="s">
        <v>3248</v>
      </c>
      <c r="C865" s="1"/>
      <c r="D865" s="1" t="s">
        <v>3248</v>
      </c>
      <c r="E865" s="1"/>
      <c r="F865" s="1" t="s">
        <v>1507</v>
      </c>
      <c r="G865" s="1" t="s">
        <v>4766</v>
      </c>
      <c r="H865" s="1" t="s">
        <v>5747</v>
      </c>
      <c r="I865" s="1" t="s">
        <v>7118</v>
      </c>
    </row>
    <row r="866" spans="1:9" ht="15.6" x14ac:dyDescent="0.3">
      <c r="A866" s="1" t="s">
        <v>1506</v>
      </c>
      <c r="B866" s="1" t="s">
        <v>3249</v>
      </c>
      <c r="C866" s="1"/>
      <c r="D866" s="1" t="s">
        <v>3249</v>
      </c>
      <c r="E866" s="1"/>
      <c r="F866" s="1" t="s">
        <v>1506</v>
      </c>
      <c r="G866" s="1" t="s">
        <v>4766</v>
      </c>
      <c r="H866" s="1" t="s">
        <v>5411</v>
      </c>
      <c r="I866" s="1" t="s">
        <v>7119</v>
      </c>
    </row>
    <row r="867" spans="1:9" ht="15.6" x14ac:dyDescent="0.3">
      <c r="A867" s="1" t="s">
        <v>1505</v>
      </c>
      <c r="B867" s="1" t="s">
        <v>3250</v>
      </c>
      <c r="C867" s="1"/>
      <c r="D867" s="1" t="s">
        <v>3250</v>
      </c>
      <c r="E867" s="1"/>
      <c r="F867" s="1" t="s">
        <v>1505</v>
      </c>
      <c r="G867" s="1" t="s">
        <v>5375</v>
      </c>
      <c r="H867" s="1" t="s">
        <v>5042</v>
      </c>
      <c r="I867" s="1" t="s">
        <v>7120</v>
      </c>
    </row>
    <row r="868" spans="1:9" ht="15.6" x14ac:dyDescent="0.3">
      <c r="A868" s="1" t="s">
        <v>1504</v>
      </c>
      <c r="B868" s="1" t="s">
        <v>3251</v>
      </c>
      <c r="C868" s="1"/>
      <c r="D868" s="1" t="s">
        <v>3251</v>
      </c>
      <c r="E868" s="1"/>
      <c r="F868" s="1" t="s">
        <v>1504</v>
      </c>
      <c r="G868" s="1" t="s">
        <v>4766</v>
      </c>
      <c r="H868" s="1" t="s">
        <v>5043</v>
      </c>
      <c r="I868" s="1" t="s">
        <v>7121</v>
      </c>
    </row>
    <row r="869" spans="1:9" ht="15.6" x14ac:dyDescent="0.3">
      <c r="A869" s="1" t="s">
        <v>1503</v>
      </c>
      <c r="B869" s="1" t="s">
        <v>3252</v>
      </c>
      <c r="C869" s="1"/>
      <c r="D869" s="1" t="s">
        <v>3252</v>
      </c>
      <c r="E869" s="1"/>
      <c r="F869" s="1" t="s">
        <v>1503</v>
      </c>
      <c r="G869" s="1" t="s">
        <v>4766</v>
      </c>
      <c r="H869" s="1" t="s">
        <v>4809</v>
      </c>
      <c r="I869" s="1" t="s">
        <v>7122</v>
      </c>
    </row>
    <row r="870" spans="1:9" ht="15.6" x14ac:dyDescent="0.3">
      <c r="A870" s="1" t="s">
        <v>1502</v>
      </c>
      <c r="B870" s="1" t="s">
        <v>3253</v>
      </c>
      <c r="C870" s="1"/>
      <c r="D870" s="1" t="s">
        <v>3253</v>
      </c>
      <c r="E870" s="1"/>
      <c r="F870" s="1" t="s">
        <v>1502</v>
      </c>
      <c r="G870" s="1" t="s">
        <v>4766</v>
      </c>
      <c r="H870" s="1" t="s">
        <v>4772</v>
      </c>
      <c r="I870" s="1" t="s">
        <v>7123</v>
      </c>
    </row>
    <row r="871" spans="1:9" ht="15.6" x14ac:dyDescent="0.3">
      <c r="A871" s="1" t="s">
        <v>1501</v>
      </c>
      <c r="B871" s="1" t="s">
        <v>3254</v>
      </c>
      <c r="C871" s="1"/>
      <c r="D871" s="1" t="s">
        <v>3254</v>
      </c>
      <c r="E871" s="1"/>
      <c r="F871" s="1" t="s">
        <v>1501</v>
      </c>
      <c r="G871" s="1" t="s">
        <v>4766</v>
      </c>
      <c r="H871" s="1" t="s">
        <v>5748</v>
      </c>
      <c r="I871" s="1" t="s">
        <v>7124</v>
      </c>
    </row>
    <row r="872" spans="1:9" ht="15.6" x14ac:dyDescent="0.3">
      <c r="A872" s="1" t="s">
        <v>1500</v>
      </c>
      <c r="B872" s="1" t="s">
        <v>3255</v>
      </c>
      <c r="C872" s="1"/>
      <c r="D872" s="1" t="s">
        <v>3255</v>
      </c>
      <c r="E872" s="1"/>
      <c r="F872" s="1" t="s">
        <v>1500</v>
      </c>
      <c r="G872" s="1" t="s">
        <v>5375</v>
      </c>
      <c r="H872" s="1" t="s">
        <v>5044</v>
      </c>
      <c r="I872" s="1" t="s">
        <v>7125</v>
      </c>
    </row>
    <row r="873" spans="1:9" ht="15.6" x14ac:dyDescent="0.3">
      <c r="A873" s="1" t="s">
        <v>1499</v>
      </c>
      <c r="B873" s="1" t="s">
        <v>3256</v>
      </c>
      <c r="C873" s="1"/>
      <c r="D873" s="1" t="s">
        <v>3256</v>
      </c>
      <c r="E873" s="1"/>
      <c r="F873" s="1" t="s">
        <v>1499</v>
      </c>
      <c r="G873" s="1" t="s">
        <v>5374</v>
      </c>
      <c r="H873" s="1" t="s">
        <v>5749</v>
      </c>
      <c r="I873" s="1" t="s">
        <v>7126</v>
      </c>
    </row>
    <row r="874" spans="1:9" ht="15.6" x14ac:dyDescent="0.3">
      <c r="A874" s="1" t="s">
        <v>1498</v>
      </c>
      <c r="B874" s="1" t="s">
        <v>3257</v>
      </c>
      <c r="C874" s="1"/>
      <c r="D874" s="1" t="s">
        <v>3257</v>
      </c>
      <c r="E874" s="1"/>
      <c r="F874" s="1" t="s">
        <v>1498</v>
      </c>
      <c r="G874" s="1" t="s">
        <v>5375</v>
      </c>
      <c r="H874" s="1" t="s">
        <v>5750</v>
      </c>
      <c r="I874" s="1" t="s">
        <v>7127</v>
      </c>
    </row>
    <row r="875" spans="1:9" ht="15.6" x14ac:dyDescent="0.3">
      <c r="A875" s="1" t="s">
        <v>1497</v>
      </c>
      <c r="B875" s="1" t="s">
        <v>3258</v>
      </c>
      <c r="C875" s="1"/>
      <c r="D875" s="1" t="s">
        <v>3258</v>
      </c>
      <c r="E875" s="1"/>
      <c r="F875" s="1" t="s">
        <v>1497</v>
      </c>
      <c r="G875" s="1" t="s">
        <v>5374</v>
      </c>
      <c r="H875" s="1" t="s">
        <v>5751</v>
      </c>
      <c r="I875" s="1" t="s">
        <v>7128</v>
      </c>
    </row>
    <row r="876" spans="1:9" ht="15.6" x14ac:dyDescent="0.3">
      <c r="A876" s="1" t="s">
        <v>1496</v>
      </c>
      <c r="B876" s="1" t="s">
        <v>3259</v>
      </c>
      <c r="C876" s="1"/>
      <c r="D876" s="1" t="s">
        <v>3259</v>
      </c>
      <c r="E876" s="1"/>
      <c r="F876" s="1" t="s">
        <v>1496</v>
      </c>
      <c r="G876" s="1" t="s">
        <v>5374</v>
      </c>
      <c r="H876" s="1" t="s">
        <v>5045</v>
      </c>
      <c r="I876" s="1" t="s">
        <v>7129</v>
      </c>
    </row>
    <row r="877" spans="1:9" ht="15.6" x14ac:dyDescent="0.3">
      <c r="A877" s="1" t="s">
        <v>1495</v>
      </c>
      <c r="B877" s="1" t="s">
        <v>3260</v>
      </c>
      <c r="C877" s="1"/>
      <c r="D877" s="1" t="s">
        <v>3260</v>
      </c>
      <c r="E877" s="1"/>
      <c r="F877" s="1" t="s">
        <v>1495</v>
      </c>
      <c r="G877" s="1" t="s">
        <v>5374</v>
      </c>
      <c r="H877" s="1" t="s">
        <v>5046</v>
      </c>
      <c r="I877" s="1" t="s">
        <v>7130</v>
      </c>
    </row>
    <row r="878" spans="1:9" ht="15.6" x14ac:dyDescent="0.3">
      <c r="A878" s="1" t="s">
        <v>1494</v>
      </c>
      <c r="B878" s="1" t="s">
        <v>3261</v>
      </c>
      <c r="C878" s="1"/>
      <c r="D878" s="1" t="s">
        <v>3261</v>
      </c>
      <c r="E878" s="1"/>
      <c r="F878" s="1" t="s">
        <v>1494</v>
      </c>
      <c r="G878" s="1" t="s">
        <v>5375</v>
      </c>
      <c r="H878" s="1" t="s">
        <v>4987</v>
      </c>
      <c r="I878" s="1" t="s">
        <v>7131</v>
      </c>
    </row>
    <row r="879" spans="1:9" ht="15.6" x14ac:dyDescent="0.3">
      <c r="A879" s="1" t="s">
        <v>1493</v>
      </c>
      <c r="B879" s="1" t="s">
        <v>3262</v>
      </c>
      <c r="C879" s="1"/>
      <c r="D879" s="1" t="s">
        <v>3262</v>
      </c>
      <c r="E879" s="1"/>
      <c r="F879" s="1" t="s">
        <v>1493</v>
      </c>
      <c r="G879" s="1" t="s">
        <v>5375</v>
      </c>
      <c r="H879" s="1" t="s">
        <v>5752</v>
      </c>
      <c r="I879" s="1" t="s">
        <v>7132</v>
      </c>
    </row>
    <row r="880" spans="1:9" ht="15.6" x14ac:dyDescent="0.3">
      <c r="A880" s="1" t="s">
        <v>1492</v>
      </c>
      <c r="B880" s="1" t="s">
        <v>3263</v>
      </c>
      <c r="C880" s="1"/>
      <c r="D880" s="1" t="s">
        <v>3263</v>
      </c>
      <c r="E880" s="1"/>
      <c r="F880" s="1" t="s">
        <v>1492</v>
      </c>
      <c r="G880" s="1" t="s">
        <v>5374</v>
      </c>
      <c r="H880" s="1" t="s">
        <v>8337</v>
      </c>
      <c r="I880" s="1" t="s">
        <v>7133</v>
      </c>
    </row>
    <row r="881" spans="1:9" ht="15.6" x14ac:dyDescent="0.3">
      <c r="A881" s="1" t="s">
        <v>1491</v>
      </c>
      <c r="B881" s="1" t="s">
        <v>3264</v>
      </c>
      <c r="C881" s="1"/>
      <c r="D881" s="1" t="s">
        <v>3264</v>
      </c>
      <c r="E881" s="1"/>
      <c r="F881" s="1" t="s">
        <v>1491</v>
      </c>
      <c r="G881" s="1" t="s">
        <v>5374</v>
      </c>
      <c r="H881" s="1" t="s">
        <v>5753</v>
      </c>
      <c r="I881" s="1" t="s">
        <v>7134</v>
      </c>
    </row>
    <row r="882" spans="1:9" ht="15.6" x14ac:dyDescent="0.3">
      <c r="A882" s="1" t="s">
        <v>1490</v>
      </c>
      <c r="B882" s="1" t="s">
        <v>3265</v>
      </c>
      <c r="C882" s="1"/>
      <c r="D882" s="1" t="s">
        <v>3265</v>
      </c>
      <c r="E882" s="1"/>
      <c r="F882" s="1" t="s">
        <v>1490</v>
      </c>
      <c r="G882" s="1" t="s">
        <v>5374</v>
      </c>
      <c r="H882" s="1" t="s">
        <v>5047</v>
      </c>
      <c r="I882" s="1" t="s">
        <v>7135</v>
      </c>
    </row>
    <row r="883" spans="1:9" ht="15.6" x14ac:dyDescent="0.3">
      <c r="A883" s="1" t="s">
        <v>1489</v>
      </c>
      <c r="B883" s="1" t="s">
        <v>3266</v>
      </c>
      <c r="C883" s="1"/>
      <c r="D883" s="1" t="s">
        <v>3266</v>
      </c>
      <c r="E883" s="1"/>
      <c r="F883" s="1" t="s">
        <v>1489</v>
      </c>
      <c r="G883" s="1" t="s">
        <v>5374</v>
      </c>
      <c r="H883" s="1" t="s">
        <v>4881</v>
      </c>
      <c r="I883" s="1" t="s">
        <v>7136</v>
      </c>
    </row>
    <row r="884" spans="1:9" ht="15.6" x14ac:dyDescent="0.3">
      <c r="A884" s="1" t="s">
        <v>1488</v>
      </c>
      <c r="B884" s="1" t="s">
        <v>3267</v>
      </c>
      <c r="C884" s="1"/>
      <c r="D884" s="1" t="s">
        <v>3267</v>
      </c>
      <c r="E884" s="1"/>
      <c r="F884" s="1" t="s">
        <v>1488</v>
      </c>
      <c r="G884" s="1" t="s">
        <v>5374</v>
      </c>
      <c r="H884" s="1" t="s">
        <v>5754</v>
      </c>
      <c r="I884" s="1" t="s">
        <v>7137</v>
      </c>
    </row>
    <row r="885" spans="1:9" ht="15.6" x14ac:dyDescent="0.3">
      <c r="A885" s="1" t="s">
        <v>1487</v>
      </c>
      <c r="B885" s="1" t="s">
        <v>3268</v>
      </c>
      <c r="C885" s="1"/>
      <c r="D885" s="1" t="s">
        <v>3268</v>
      </c>
      <c r="E885" s="1"/>
      <c r="F885" s="1" t="s">
        <v>1487</v>
      </c>
      <c r="G885" s="1" t="s">
        <v>5374</v>
      </c>
      <c r="H885" s="1" t="s">
        <v>5048</v>
      </c>
      <c r="I885" s="1" t="s">
        <v>7138</v>
      </c>
    </row>
    <row r="886" spans="1:9" ht="15.6" x14ac:dyDescent="0.3">
      <c r="A886" s="1" t="s">
        <v>1486</v>
      </c>
      <c r="B886" s="1" t="s">
        <v>3269</v>
      </c>
      <c r="C886" s="1"/>
      <c r="D886" s="1" t="s">
        <v>3269</v>
      </c>
      <c r="E886" s="1"/>
      <c r="F886" s="1" t="s">
        <v>1486</v>
      </c>
      <c r="G886" s="1" t="s">
        <v>5374</v>
      </c>
      <c r="H886" s="1" t="s">
        <v>5755</v>
      </c>
      <c r="I886" s="1" t="s">
        <v>7139</v>
      </c>
    </row>
    <row r="887" spans="1:9" ht="15.6" x14ac:dyDescent="0.3">
      <c r="A887" s="1" t="s">
        <v>1485</v>
      </c>
      <c r="B887" s="1" t="s">
        <v>3270</v>
      </c>
      <c r="C887" s="1"/>
      <c r="D887" s="1" t="s">
        <v>3270</v>
      </c>
      <c r="E887" s="1"/>
      <c r="F887" s="1" t="s">
        <v>1485</v>
      </c>
      <c r="G887" s="1" t="s">
        <v>5374</v>
      </c>
      <c r="H887" s="1" t="s">
        <v>8338</v>
      </c>
      <c r="I887" s="1" t="s">
        <v>7140</v>
      </c>
    </row>
    <row r="888" spans="1:9" ht="15.6" x14ac:dyDescent="0.3">
      <c r="A888" s="1" t="s">
        <v>1484</v>
      </c>
      <c r="B888" s="1" t="s">
        <v>3271</v>
      </c>
      <c r="C888" s="1"/>
      <c r="D888" s="1" t="s">
        <v>3271</v>
      </c>
      <c r="E888" s="1"/>
      <c r="F888" s="1" t="s">
        <v>1484</v>
      </c>
      <c r="G888" s="1" t="s">
        <v>5374</v>
      </c>
      <c r="H888" s="1" t="s">
        <v>5756</v>
      </c>
      <c r="I888" s="1" t="s">
        <v>7141</v>
      </c>
    </row>
    <row r="889" spans="1:9" ht="15.6" x14ac:dyDescent="0.3">
      <c r="A889" s="1" t="s">
        <v>1483</v>
      </c>
      <c r="B889" s="1" t="s">
        <v>3272</v>
      </c>
      <c r="C889" s="1"/>
      <c r="D889" s="1" t="s">
        <v>3272</v>
      </c>
      <c r="E889" s="1"/>
      <c r="F889" s="1" t="s">
        <v>1483</v>
      </c>
      <c r="G889" s="1" t="s">
        <v>5375</v>
      </c>
      <c r="H889" s="1" t="s">
        <v>5757</v>
      </c>
      <c r="I889" s="1" t="s">
        <v>7142</v>
      </c>
    </row>
    <row r="890" spans="1:9" ht="15.6" x14ac:dyDescent="0.3">
      <c r="A890" s="1" t="s">
        <v>1482</v>
      </c>
      <c r="B890" s="1" t="s">
        <v>3273</v>
      </c>
      <c r="C890" s="1"/>
      <c r="D890" s="1" t="s">
        <v>3273</v>
      </c>
      <c r="E890" s="1"/>
      <c r="F890" s="1" t="s">
        <v>1482</v>
      </c>
      <c r="G890" s="1" t="s">
        <v>4766</v>
      </c>
      <c r="H890" s="1" t="s">
        <v>5758</v>
      </c>
      <c r="I890" s="1" t="s">
        <v>7143</v>
      </c>
    </row>
    <row r="891" spans="1:9" ht="15.6" x14ac:dyDescent="0.3">
      <c r="A891" s="1" t="s">
        <v>1481</v>
      </c>
      <c r="B891" s="1" t="s">
        <v>3274</v>
      </c>
      <c r="C891" s="1"/>
      <c r="D891" s="1" t="s">
        <v>3274</v>
      </c>
      <c r="E891" s="1"/>
      <c r="F891" s="1" t="s">
        <v>1481</v>
      </c>
      <c r="G891" s="1" t="s">
        <v>4766</v>
      </c>
      <c r="H891" s="1" t="s">
        <v>4846</v>
      </c>
      <c r="I891" s="1" t="s">
        <v>7144</v>
      </c>
    </row>
    <row r="892" spans="1:9" ht="15.6" x14ac:dyDescent="0.3">
      <c r="A892" s="1" t="s">
        <v>1480</v>
      </c>
      <c r="B892" s="1" t="s">
        <v>3275</v>
      </c>
      <c r="C892" s="1"/>
      <c r="D892" s="1" t="s">
        <v>3275</v>
      </c>
      <c r="E892" s="1"/>
      <c r="F892" s="1" t="s">
        <v>1480</v>
      </c>
      <c r="G892" s="1" t="s">
        <v>4766</v>
      </c>
      <c r="H892" s="1" t="s">
        <v>5759</v>
      </c>
      <c r="I892" s="1" t="s">
        <v>7145</v>
      </c>
    </row>
    <row r="893" spans="1:9" ht="15.6" x14ac:dyDescent="0.3">
      <c r="A893" s="1" t="s">
        <v>1479</v>
      </c>
      <c r="B893" s="1" t="s">
        <v>3276</v>
      </c>
      <c r="C893" s="1"/>
      <c r="D893" s="1" t="s">
        <v>3276</v>
      </c>
      <c r="E893" s="1"/>
      <c r="F893" s="1" t="s">
        <v>1479</v>
      </c>
      <c r="G893" s="1" t="s">
        <v>4766</v>
      </c>
      <c r="H893" s="1" t="s">
        <v>5760</v>
      </c>
      <c r="I893" s="1" t="s">
        <v>7146</v>
      </c>
    </row>
    <row r="894" spans="1:9" ht="15.6" x14ac:dyDescent="0.3">
      <c r="A894" s="1" t="s">
        <v>1478</v>
      </c>
      <c r="B894" s="1" t="s">
        <v>3277</v>
      </c>
      <c r="C894" s="1"/>
      <c r="D894" s="1" t="s">
        <v>3277</v>
      </c>
      <c r="E894" s="1"/>
      <c r="F894" s="1" t="s">
        <v>1478</v>
      </c>
      <c r="G894" s="1" t="s">
        <v>5375</v>
      </c>
      <c r="H894" s="1" t="s">
        <v>5049</v>
      </c>
      <c r="I894" s="1" t="s">
        <v>7147</v>
      </c>
    </row>
    <row r="895" spans="1:9" ht="15.6" x14ac:dyDescent="0.3">
      <c r="A895" s="1" t="s">
        <v>1477</v>
      </c>
      <c r="B895" s="1" t="s">
        <v>3278</v>
      </c>
      <c r="C895" s="1"/>
      <c r="D895" s="1" t="s">
        <v>3278</v>
      </c>
      <c r="E895" s="1"/>
      <c r="F895" s="1" t="s">
        <v>1477</v>
      </c>
      <c r="G895" s="1" t="s">
        <v>4766</v>
      </c>
      <c r="H895" s="1" t="s">
        <v>4775</v>
      </c>
      <c r="I895" s="1" t="s">
        <v>7148</v>
      </c>
    </row>
    <row r="896" spans="1:9" ht="15.6" x14ac:dyDescent="0.3">
      <c r="A896" s="1" t="s">
        <v>1476</v>
      </c>
      <c r="B896" s="1" t="s">
        <v>3279</v>
      </c>
      <c r="C896" s="1"/>
      <c r="D896" s="1" t="s">
        <v>3279</v>
      </c>
      <c r="E896" s="1"/>
      <c r="F896" s="1" t="s">
        <v>1476</v>
      </c>
      <c r="G896" s="1" t="s">
        <v>4766</v>
      </c>
      <c r="H896" s="1" t="s">
        <v>5761</v>
      </c>
      <c r="I896" s="1" t="s">
        <v>7149</v>
      </c>
    </row>
    <row r="897" spans="1:9" ht="15.6" x14ac:dyDescent="0.3">
      <c r="A897" s="1" t="s">
        <v>1475</v>
      </c>
      <c r="B897" s="1" t="s">
        <v>3280</v>
      </c>
      <c r="C897" s="1"/>
      <c r="D897" s="1" t="s">
        <v>3280</v>
      </c>
      <c r="E897" s="1"/>
      <c r="F897" s="1" t="s">
        <v>1475</v>
      </c>
      <c r="G897" s="1" t="s">
        <v>5374</v>
      </c>
      <c r="H897" s="1" t="s">
        <v>8339</v>
      </c>
      <c r="I897" s="1" t="s">
        <v>7150</v>
      </c>
    </row>
    <row r="898" spans="1:9" ht="15.6" x14ac:dyDescent="0.3">
      <c r="A898" s="1" t="s">
        <v>1474</v>
      </c>
      <c r="B898" s="1" t="s">
        <v>3281</v>
      </c>
      <c r="C898" s="1"/>
      <c r="D898" s="1" t="s">
        <v>3281</v>
      </c>
      <c r="E898" s="1"/>
      <c r="F898" s="1" t="s">
        <v>1474</v>
      </c>
      <c r="G898" s="1" t="s">
        <v>5374</v>
      </c>
      <c r="H898" s="1" t="s">
        <v>5050</v>
      </c>
      <c r="I898" s="1" t="s">
        <v>6816</v>
      </c>
    </row>
    <row r="899" spans="1:9" ht="15.6" x14ac:dyDescent="0.3">
      <c r="A899" s="1" t="s">
        <v>1473</v>
      </c>
      <c r="B899" s="1" t="s">
        <v>3282</v>
      </c>
      <c r="C899" s="1"/>
      <c r="D899" s="1" t="s">
        <v>3282</v>
      </c>
      <c r="E899" s="1"/>
      <c r="F899" s="1" t="s">
        <v>1473</v>
      </c>
      <c r="G899" s="1" t="s">
        <v>5374</v>
      </c>
      <c r="H899" s="1" t="s">
        <v>4765</v>
      </c>
      <c r="I899" s="1" t="s">
        <v>7151</v>
      </c>
    </row>
    <row r="900" spans="1:9" ht="15.6" x14ac:dyDescent="0.3">
      <c r="A900" s="1" t="s">
        <v>1472</v>
      </c>
      <c r="B900" s="1" t="s">
        <v>3283</v>
      </c>
      <c r="C900" s="1"/>
      <c r="D900" s="1" t="s">
        <v>3283</v>
      </c>
      <c r="E900" s="1"/>
      <c r="F900" s="1" t="s">
        <v>1472</v>
      </c>
      <c r="G900" s="1" t="s">
        <v>4766</v>
      </c>
      <c r="H900" s="1" t="s">
        <v>4783</v>
      </c>
      <c r="I900" s="1" t="s">
        <v>6527</v>
      </c>
    </row>
    <row r="901" spans="1:9" ht="15.6" x14ac:dyDescent="0.3">
      <c r="A901" s="1" t="s">
        <v>1471</v>
      </c>
      <c r="B901" s="1" t="s">
        <v>3284</v>
      </c>
      <c r="C901" s="1"/>
      <c r="D901" s="1" t="s">
        <v>3284</v>
      </c>
      <c r="E901" s="1"/>
      <c r="F901" s="1" t="s">
        <v>1471</v>
      </c>
      <c r="G901" s="1" t="s">
        <v>5375</v>
      </c>
      <c r="H901" s="1" t="s">
        <v>5051</v>
      </c>
      <c r="I901" s="1" t="s">
        <v>6544</v>
      </c>
    </row>
    <row r="902" spans="1:9" ht="15.6" x14ac:dyDescent="0.3">
      <c r="A902" s="1" t="s">
        <v>1470</v>
      </c>
      <c r="B902" s="1" t="s">
        <v>3285</v>
      </c>
      <c r="C902" s="1"/>
      <c r="D902" s="1" t="s">
        <v>3285</v>
      </c>
      <c r="E902" s="1"/>
      <c r="F902" s="1" t="s">
        <v>1470</v>
      </c>
      <c r="G902" s="1" t="s">
        <v>5374</v>
      </c>
      <c r="H902" s="1" t="s">
        <v>5762</v>
      </c>
      <c r="I902" s="1" t="s">
        <v>7152</v>
      </c>
    </row>
    <row r="903" spans="1:9" ht="15.6" x14ac:dyDescent="0.3">
      <c r="A903" s="1" t="s">
        <v>1469</v>
      </c>
      <c r="B903" s="1" t="s">
        <v>3286</v>
      </c>
      <c r="C903" s="1"/>
      <c r="D903" s="1" t="s">
        <v>3286</v>
      </c>
      <c r="E903" s="1"/>
      <c r="F903" s="1" t="s">
        <v>1469</v>
      </c>
      <c r="G903" s="1" t="s">
        <v>4766</v>
      </c>
      <c r="H903" s="1" t="s">
        <v>5612</v>
      </c>
      <c r="I903" s="1" t="s">
        <v>7153</v>
      </c>
    </row>
    <row r="904" spans="1:9" ht="15.6" x14ac:dyDescent="0.3">
      <c r="A904" s="1" t="s">
        <v>1468</v>
      </c>
      <c r="B904" s="1" t="s">
        <v>3287</v>
      </c>
      <c r="C904" s="1"/>
      <c r="D904" s="1" t="s">
        <v>3287</v>
      </c>
      <c r="E904" s="1"/>
      <c r="F904" s="1" t="s">
        <v>1468</v>
      </c>
      <c r="G904" s="1" t="s">
        <v>5374</v>
      </c>
      <c r="H904" s="1" t="s">
        <v>5052</v>
      </c>
      <c r="I904" s="1" t="s">
        <v>7154</v>
      </c>
    </row>
    <row r="905" spans="1:9" ht="15.6" x14ac:dyDescent="0.3">
      <c r="A905" s="1" t="s">
        <v>1467</v>
      </c>
      <c r="B905" s="1" t="s">
        <v>3288</v>
      </c>
      <c r="C905" s="1"/>
      <c r="D905" s="1" t="s">
        <v>3288</v>
      </c>
      <c r="E905" s="1"/>
      <c r="F905" s="1" t="s">
        <v>1467</v>
      </c>
      <c r="G905" s="1" t="s">
        <v>5374</v>
      </c>
      <c r="H905" s="1" t="s">
        <v>5763</v>
      </c>
      <c r="I905" s="1" t="s">
        <v>4740</v>
      </c>
    </row>
    <row r="906" spans="1:9" ht="15.6" x14ac:dyDescent="0.3">
      <c r="A906" s="1" t="s">
        <v>1466</v>
      </c>
      <c r="B906" s="1" t="s">
        <v>3289</v>
      </c>
      <c r="C906" s="1"/>
      <c r="D906" s="1" t="s">
        <v>3289</v>
      </c>
      <c r="E906" s="1"/>
      <c r="F906" s="1" t="s">
        <v>1466</v>
      </c>
      <c r="G906" s="1" t="s">
        <v>4766</v>
      </c>
      <c r="H906" s="1" t="s">
        <v>5764</v>
      </c>
      <c r="I906" s="1" t="s">
        <v>7155</v>
      </c>
    </row>
    <row r="907" spans="1:9" ht="15.6" x14ac:dyDescent="0.3">
      <c r="A907" s="1" t="s">
        <v>1465</v>
      </c>
      <c r="B907" s="1" t="s">
        <v>3290</v>
      </c>
      <c r="C907" s="1"/>
      <c r="D907" s="1" t="s">
        <v>3290</v>
      </c>
      <c r="E907" s="1"/>
      <c r="F907" s="1" t="s">
        <v>1465</v>
      </c>
      <c r="G907" s="1" t="s">
        <v>5374</v>
      </c>
      <c r="H907" s="1" t="s">
        <v>5037</v>
      </c>
      <c r="I907" s="1" t="s">
        <v>7156</v>
      </c>
    </row>
    <row r="908" spans="1:9" ht="15.6" x14ac:dyDescent="0.3">
      <c r="A908" s="1" t="s">
        <v>1464</v>
      </c>
      <c r="B908" s="1" t="s">
        <v>3291</v>
      </c>
      <c r="C908" s="1"/>
      <c r="D908" s="1" t="s">
        <v>3291</v>
      </c>
      <c r="E908" s="1"/>
      <c r="F908" s="1" t="s">
        <v>1464</v>
      </c>
      <c r="G908" s="1" t="s">
        <v>5375</v>
      </c>
      <c r="H908" s="1" t="s">
        <v>5765</v>
      </c>
      <c r="I908" s="1" t="s">
        <v>7157</v>
      </c>
    </row>
    <row r="909" spans="1:9" ht="15.6" x14ac:dyDescent="0.3">
      <c r="A909" s="1" t="s">
        <v>1463</v>
      </c>
      <c r="B909" s="1" t="s">
        <v>3292</v>
      </c>
      <c r="C909" s="1"/>
      <c r="D909" s="1" t="s">
        <v>3292</v>
      </c>
      <c r="E909" s="1"/>
      <c r="F909" s="1" t="s">
        <v>1463</v>
      </c>
      <c r="G909" s="1" t="s">
        <v>4766</v>
      </c>
      <c r="H909" s="1" t="s">
        <v>5766</v>
      </c>
      <c r="I909" s="1" t="s">
        <v>7158</v>
      </c>
    </row>
    <row r="910" spans="1:9" ht="15.6" x14ac:dyDescent="0.3">
      <c r="A910" s="1" t="s">
        <v>1462</v>
      </c>
      <c r="B910" s="1" t="s">
        <v>3293</v>
      </c>
      <c r="C910" s="1"/>
      <c r="D910" s="1" t="s">
        <v>3293</v>
      </c>
      <c r="E910" s="1"/>
      <c r="F910" s="1" t="s">
        <v>1462</v>
      </c>
      <c r="G910" s="1" t="s">
        <v>4766</v>
      </c>
      <c r="H910" s="1" t="s">
        <v>5512</v>
      </c>
      <c r="I910" s="1" t="s">
        <v>7159</v>
      </c>
    </row>
    <row r="911" spans="1:9" ht="15.6" x14ac:dyDescent="0.3">
      <c r="A911" s="1" t="s">
        <v>1461</v>
      </c>
      <c r="B911" s="1" t="s">
        <v>3294</v>
      </c>
      <c r="C911" s="1"/>
      <c r="D911" s="1" t="s">
        <v>3294</v>
      </c>
      <c r="E911" s="1"/>
      <c r="F911" s="1" t="s">
        <v>1461</v>
      </c>
      <c r="G911" s="1" t="s">
        <v>4766</v>
      </c>
      <c r="H911" s="1" t="s">
        <v>5053</v>
      </c>
      <c r="I911" s="1" t="s">
        <v>7160</v>
      </c>
    </row>
    <row r="912" spans="1:9" ht="15.6" x14ac:dyDescent="0.3">
      <c r="A912" s="1" t="s">
        <v>1460</v>
      </c>
      <c r="B912" s="1" t="s">
        <v>3295</v>
      </c>
      <c r="C912" s="1"/>
      <c r="D912" s="1" t="s">
        <v>3295</v>
      </c>
      <c r="E912" s="1"/>
      <c r="F912" s="1" t="s">
        <v>1460</v>
      </c>
      <c r="G912" s="1" t="s">
        <v>4766</v>
      </c>
      <c r="H912" s="1" t="s">
        <v>5054</v>
      </c>
      <c r="I912" s="1" t="s">
        <v>7161</v>
      </c>
    </row>
    <row r="913" spans="1:9" ht="15.6" x14ac:dyDescent="0.3">
      <c r="A913" s="1" t="s">
        <v>1459</v>
      </c>
      <c r="B913" s="1" t="s">
        <v>3296</v>
      </c>
      <c r="C913" s="1"/>
      <c r="D913" s="1" t="s">
        <v>3296</v>
      </c>
      <c r="E913" s="1"/>
      <c r="F913" s="1" t="s">
        <v>1459</v>
      </c>
      <c r="G913" s="1" t="s">
        <v>4766</v>
      </c>
      <c r="H913" s="1" t="s">
        <v>4922</v>
      </c>
      <c r="I913" s="1" t="s">
        <v>7162</v>
      </c>
    </row>
    <row r="914" spans="1:9" ht="15.6" x14ac:dyDescent="0.3">
      <c r="A914" s="1" t="s">
        <v>1458</v>
      </c>
      <c r="B914" s="1" t="s">
        <v>3297</v>
      </c>
      <c r="C914" s="1"/>
      <c r="D914" s="1" t="s">
        <v>3297</v>
      </c>
      <c r="E914" s="1"/>
      <c r="F914" s="1" t="s">
        <v>1458</v>
      </c>
      <c r="G914" s="1" t="s">
        <v>4766</v>
      </c>
      <c r="H914" s="1" t="s">
        <v>4800</v>
      </c>
      <c r="I914" s="1" t="s">
        <v>7163</v>
      </c>
    </row>
    <row r="915" spans="1:9" ht="15.6" x14ac:dyDescent="0.3">
      <c r="A915" s="1" t="s">
        <v>1457</v>
      </c>
      <c r="B915" s="1" t="s">
        <v>3298</v>
      </c>
      <c r="C915" s="1"/>
      <c r="D915" s="1" t="s">
        <v>3298</v>
      </c>
      <c r="E915" s="1"/>
      <c r="F915" s="1" t="s">
        <v>1457</v>
      </c>
      <c r="G915" s="1" t="s">
        <v>4766</v>
      </c>
      <c r="H915" s="1" t="s">
        <v>5767</v>
      </c>
      <c r="I915" s="1" t="s">
        <v>6459</v>
      </c>
    </row>
    <row r="916" spans="1:9" ht="15.6" x14ac:dyDescent="0.3">
      <c r="A916" s="1" t="s">
        <v>1456</v>
      </c>
      <c r="B916" s="1" t="s">
        <v>3299</v>
      </c>
      <c r="C916" s="1"/>
      <c r="D916" s="1" t="s">
        <v>3299</v>
      </c>
      <c r="E916" s="1"/>
      <c r="F916" s="1" t="s">
        <v>1456</v>
      </c>
      <c r="G916" s="1" t="s">
        <v>4766</v>
      </c>
      <c r="H916" s="1" t="s">
        <v>5768</v>
      </c>
      <c r="I916" s="1" t="s">
        <v>7164</v>
      </c>
    </row>
    <row r="917" spans="1:9" ht="15.6" x14ac:dyDescent="0.3">
      <c r="A917" s="1" t="s">
        <v>1455</v>
      </c>
      <c r="B917" s="1" t="s">
        <v>3300</v>
      </c>
      <c r="C917" s="1"/>
      <c r="D917" s="1" t="s">
        <v>3300</v>
      </c>
      <c r="E917" s="1"/>
      <c r="F917" s="1" t="s">
        <v>1455</v>
      </c>
      <c r="G917" s="1" t="s">
        <v>4766</v>
      </c>
      <c r="H917" s="1" t="s">
        <v>5055</v>
      </c>
      <c r="I917" s="1" t="s">
        <v>6544</v>
      </c>
    </row>
    <row r="918" spans="1:9" ht="15.6" x14ac:dyDescent="0.3">
      <c r="A918" s="1" t="s">
        <v>1454</v>
      </c>
      <c r="B918" s="1" t="s">
        <v>3301</v>
      </c>
      <c r="C918" s="1"/>
      <c r="D918" s="1" t="s">
        <v>3301</v>
      </c>
      <c r="E918" s="1"/>
      <c r="F918" s="1" t="s">
        <v>1454</v>
      </c>
      <c r="G918" s="1" t="s">
        <v>5374</v>
      </c>
      <c r="H918" s="1" t="s">
        <v>5769</v>
      </c>
      <c r="I918" s="1" t="s">
        <v>7165</v>
      </c>
    </row>
    <row r="919" spans="1:9" ht="15.6" x14ac:dyDescent="0.3">
      <c r="A919" s="1" t="s">
        <v>1453</v>
      </c>
      <c r="B919" s="1" t="s">
        <v>3302</v>
      </c>
      <c r="C919" s="1"/>
      <c r="D919" s="1" t="s">
        <v>3302</v>
      </c>
      <c r="E919" s="1"/>
      <c r="F919" s="1" t="s">
        <v>1453</v>
      </c>
      <c r="G919" s="1" t="s">
        <v>5374</v>
      </c>
      <c r="H919" s="1" t="s">
        <v>4926</v>
      </c>
      <c r="I919" s="1" t="s">
        <v>7166</v>
      </c>
    </row>
    <row r="920" spans="1:9" ht="15.6" x14ac:dyDescent="0.3">
      <c r="A920" s="1" t="s">
        <v>1452</v>
      </c>
      <c r="B920" s="1" t="s">
        <v>3303</v>
      </c>
      <c r="C920" s="1"/>
      <c r="D920" s="1" t="s">
        <v>3303</v>
      </c>
      <c r="E920" s="1"/>
      <c r="F920" s="1" t="s">
        <v>1452</v>
      </c>
      <c r="G920" s="1" t="s">
        <v>5374</v>
      </c>
      <c r="H920" s="1" t="s">
        <v>5405</v>
      </c>
      <c r="I920" s="1" t="s">
        <v>7167</v>
      </c>
    </row>
    <row r="921" spans="1:9" ht="15.6" x14ac:dyDescent="0.3">
      <c r="A921" s="1" t="s">
        <v>1451</v>
      </c>
      <c r="B921" s="1" t="s">
        <v>3304</v>
      </c>
      <c r="C921" s="1"/>
      <c r="D921" s="1" t="s">
        <v>3304</v>
      </c>
      <c r="E921" s="1"/>
      <c r="F921" s="1" t="s">
        <v>1451</v>
      </c>
      <c r="G921" s="1" t="s">
        <v>5374</v>
      </c>
      <c r="H921" s="1" t="s">
        <v>5770</v>
      </c>
      <c r="I921" s="1" t="s">
        <v>7168</v>
      </c>
    </row>
    <row r="922" spans="1:9" ht="15.6" x14ac:dyDescent="0.3">
      <c r="A922" s="1" t="s">
        <v>1450</v>
      </c>
      <c r="B922" s="1" t="s">
        <v>3305</v>
      </c>
      <c r="C922" s="1"/>
      <c r="D922" s="1" t="s">
        <v>3305</v>
      </c>
      <c r="E922" s="1"/>
      <c r="F922" s="1" t="s">
        <v>1450</v>
      </c>
      <c r="G922" s="1" t="s">
        <v>5374</v>
      </c>
      <c r="H922" s="1" t="s">
        <v>5771</v>
      </c>
      <c r="I922" s="1" t="s">
        <v>7169</v>
      </c>
    </row>
    <row r="923" spans="1:9" ht="15.6" x14ac:dyDescent="0.3">
      <c r="A923" s="1" t="s">
        <v>1449</v>
      </c>
      <c r="B923" s="1" t="s">
        <v>3306</v>
      </c>
      <c r="C923" s="1"/>
      <c r="D923" s="1" t="s">
        <v>3306</v>
      </c>
      <c r="E923" s="1"/>
      <c r="F923" s="1" t="s">
        <v>1449</v>
      </c>
      <c r="G923" s="1" t="s">
        <v>5374</v>
      </c>
      <c r="H923" s="1" t="s">
        <v>5056</v>
      </c>
      <c r="I923" s="1" t="s">
        <v>7170</v>
      </c>
    </row>
    <row r="924" spans="1:9" ht="15.6" x14ac:dyDescent="0.3">
      <c r="A924" s="1" t="s">
        <v>1448</v>
      </c>
      <c r="B924" s="1" t="s">
        <v>3307</v>
      </c>
      <c r="C924" s="1"/>
      <c r="D924" s="1" t="s">
        <v>3307</v>
      </c>
      <c r="E924" s="1"/>
      <c r="F924" s="1" t="s">
        <v>1448</v>
      </c>
      <c r="G924" s="1" t="s">
        <v>5374</v>
      </c>
      <c r="H924" s="1" t="s">
        <v>5772</v>
      </c>
      <c r="I924" s="1" t="s">
        <v>7171</v>
      </c>
    </row>
    <row r="925" spans="1:9" ht="15.6" x14ac:dyDescent="0.3">
      <c r="A925" s="1" t="s">
        <v>1447</v>
      </c>
      <c r="B925" s="1" t="s">
        <v>3308</v>
      </c>
      <c r="C925" s="1"/>
      <c r="D925" s="1" t="s">
        <v>3308</v>
      </c>
      <c r="E925" s="1"/>
      <c r="F925" s="1" t="s">
        <v>1447</v>
      </c>
      <c r="G925" s="1" t="s">
        <v>5374</v>
      </c>
      <c r="H925" s="1" t="s">
        <v>5057</v>
      </c>
      <c r="I925" s="1" t="s">
        <v>7172</v>
      </c>
    </row>
    <row r="926" spans="1:9" ht="15.6" x14ac:dyDescent="0.3">
      <c r="A926" s="1" t="s">
        <v>1446</v>
      </c>
      <c r="B926" s="1" t="s">
        <v>3309</v>
      </c>
      <c r="C926" s="1"/>
      <c r="D926" s="1" t="s">
        <v>3309</v>
      </c>
      <c r="E926" s="1"/>
      <c r="F926" s="1" t="s">
        <v>1446</v>
      </c>
      <c r="G926" s="1" t="s">
        <v>5374</v>
      </c>
      <c r="H926" s="1" t="s">
        <v>5058</v>
      </c>
      <c r="I926" s="1" t="s">
        <v>7173</v>
      </c>
    </row>
    <row r="927" spans="1:9" ht="15.6" x14ac:dyDescent="0.3">
      <c r="A927" s="1" t="s">
        <v>1445</v>
      </c>
      <c r="B927" s="1" t="s">
        <v>3310</v>
      </c>
      <c r="C927" s="1"/>
      <c r="D927" s="1" t="s">
        <v>3310</v>
      </c>
      <c r="E927" s="1"/>
      <c r="F927" s="1" t="s">
        <v>1445</v>
      </c>
      <c r="G927" s="1" t="s">
        <v>5374</v>
      </c>
      <c r="H927" s="1" t="s">
        <v>5059</v>
      </c>
      <c r="I927" s="1" t="s">
        <v>7174</v>
      </c>
    </row>
    <row r="928" spans="1:9" ht="15.6" x14ac:dyDescent="0.3">
      <c r="A928" s="1" t="s">
        <v>1444</v>
      </c>
      <c r="B928" s="1" t="s">
        <v>3311</v>
      </c>
      <c r="C928" s="1"/>
      <c r="D928" s="1" t="s">
        <v>3311</v>
      </c>
      <c r="E928" s="1"/>
      <c r="F928" s="1" t="s">
        <v>1444</v>
      </c>
      <c r="G928" s="1" t="s">
        <v>5374</v>
      </c>
      <c r="H928" s="1" t="s">
        <v>5673</v>
      </c>
      <c r="I928" s="1" t="s">
        <v>7175</v>
      </c>
    </row>
    <row r="929" spans="1:9" ht="15.6" x14ac:dyDescent="0.3">
      <c r="A929" s="1" t="s">
        <v>1443</v>
      </c>
      <c r="B929" s="1" t="s">
        <v>3312</v>
      </c>
      <c r="C929" s="1"/>
      <c r="D929" s="1" t="s">
        <v>3312</v>
      </c>
      <c r="E929" s="1"/>
      <c r="F929" s="1" t="s">
        <v>1443</v>
      </c>
      <c r="G929" s="1" t="s">
        <v>5374</v>
      </c>
      <c r="H929" s="1" t="s">
        <v>5773</v>
      </c>
      <c r="I929" s="1" t="s">
        <v>7176</v>
      </c>
    </row>
    <row r="930" spans="1:9" ht="15.6" x14ac:dyDescent="0.3">
      <c r="A930" s="1" t="s">
        <v>1442</v>
      </c>
      <c r="B930" s="1" t="s">
        <v>3313</v>
      </c>
      <c r="C930" s="1"/>
      <c r="D930" s="1" t="s">
        <v>3313</v>
      </c>
      <c r="E930" s="1"/>
      <c r="F930" s="1" t="s">
        <v>1442</v>
      </c>
      <c r="G930" s="1" t="s">
        <v>5375</v>
      </c>
      <c r="H930" s="1" t="s">
        <v>5774</v>
      </c>
      <c r="I930" s="1" t="s">
        <v>7177</v>
      </c>
    </row>
    <row r="931" spans="1:9" ht="15.6" x14ac:dyDescent="0.3">
      <c r="A931" s="1" t="s">
        <v>1441</v>
      </c>
      <c r="B931" s="1" t="s">
        <v>3314</v>
      </c>
      <c r="C931" s="1"/>
      <c r="D931" s="1" t="s">
        <v>3314</v>
      </c>
      <c r="E931" s="1"/>
      <c r="F931" s="1" t="s">
        <v>1441</v>
      </c>
      <c r="G931" s="1" t="s">
        <v>4766</v>
      </c>
      <c r="H931" s="1" t="s">
        <v>5775</v>
      </c>
      <c r="I931" s="1" t="s">
        <v>7178</v>
      </c>
    </row>
    <row r="932" spans="1:9" ht="15.6" x14ac:dyDescent="0.3">
      <c r="A932" s="1" t="s">
        <v>1440</v>
      </c>
      <c r="B932" s="1" t="s">
        <v>3315</v>
      </c>
      <c r="C932" s="1"/>
      <c r="D932" s="1" t="s">
        <v>3315</v>
      </c>
      <c r="E932" s="1"/>
      <c r="F932" s="1" t="s">
        <v>1440</v>
      </c>
      <c r="G932" s="1" t="s">
        <v>5375</v>
      </c>
      <c r="H932" s="1" t="s">
        <v>5000</v>
      </c>
      <c r="I932" s="1" t="s">
        <v>7179</v>
      </c>
    </row>
    <row r="933" spans="1:9" ht="15.6" x14ac:dyDescent="0.3">
      <c r="A933" s="1" t="s">
        <v>1439</v>
      </c>
      <c r="B933" s="1" t="s">
        <v>3316</v>
      </c>
      <c r="C933" s="1"/>
      <c r="D933" s="1" t="s">
        <v>3316</v>
      </c>
      <c r="E933" s="1"/>
      <c r="F933" s="1" t="s">
        <v>1439</v>
      </c>
      <c r="G933" s="1" t="s">
        <v>4766</v>
      </c>
      <c r="H933" s="1" t="s">
        <v>4843</v>
      </c>
      <c r="I933" s="1" t="s">
        <v>7180</v>
      </c>
    </row>
    <row r="934" spans="1:9" ht="15.6" x14ac:dyDescent="0.3">
      <c r="A934" s="1" t="s">
        <v>1438</v>
      </c>
      <c r="B934" s="1" t="s">
        <v>3317</v>
      </c>
      <c r="C934" s="1"/>
      <c r="D934" s="1" t="s">
        <v>3317</v>
      </c>
      <c r="E934" s="1"/>
      <c r="F934" s="1" t="s">
        <v>1438</v>
      </c>
      <c r="G934" s="1" t="s">
        <v>4766</v>
      </c>
      <c r="H934" s="1" t="s">
        <v>5060</v>
      </c>
      <c r="I934" s="1" t="s">
        <v>7181</v>
      </c>
    </row>
    <row r="935" spans="1:9" ht="15.6" x14ac:dyDescent="0.3">
      <c r="A935" s="1" t="s">
        <v>1437</v>
      </c>
      <c r="B935" s="1" t="s">
        <v>3318</v>
      </c>
      <c r="C935" s="1"/>
      <c r="D935" s="1" t="s">
        <v>3318</v>
      </c>
      <c r="E935" s="1"/>
      <c r="F935" s="1" t="s">
        <v>1437</v>
      </c>
      <c r="G935" s="1" t="s">
        <v>5374</v>
      </c>
      <c r="H935" s="1" t="s">
        <v>5776</v>
      </c>
      <c r="I935" s="1" t="s">
        <v>6340</v>
      </c>
    </row>
    <row r="936" spans="1:9" ht="15.6" x14ac:dyDescent="0.3">
      <c r="A936" s="1" t="s">
        <v>1436</v>
      </c>
      <c r="B936" s="1" t="s">
        <v>3319</v>
      </c>
      <c r="C936" s="1"/>
      <c r="D936" s="1" t="s">
        <v>3319</v>
      </c>
      <c r="E936" s="1"/>
      <c r="F936" s="1" t="s">
        <v>1436</v>
      </c>
      <c r="G936" s="1" t="s">
        <v>4766</v>
      </c>
      <c r="H936" s="1" t="s">
        <v>5777</v>
      </c>
      <c r="I936" s="1" t="s">
        <v>7182</v>
      </c>
    </row>
    <row r="937" spans="1:9" ht="15.6" x14ac:dyDescent="0.3">
      <c r="A937" s="1" t="s">
        <v>1435</v>
      </c>
      <c r="B937" s="1" t="s">
        <v>3320</v>
      </c>
      <c r="C937" s="1"/>
      <c r="D937" s="1" t="s">
        <v>3320</v>
      </c>
      <c r="E937" s="1"/>
      <c r="F937" s="1" t="s">
        <v>1435</v>
      </c>
      <c r="G937" s="1" t="s">
        <v>4766</v>
      </c>
      <c r="H937" s="1" t="s">
        <v>4790</v>
      </c>
      <c r="I937" s="1" t="s">
        <v>7183</v>
      </c>
    </row>
    <row r="938" spans="1:9" ht="15.6" x14ac:dyDescent="0.3">
      <c r="A938" s="1" t="s">
        <v>1434</v>
      </c>
      <c r="B938" s="1" t="s">
        <v>3321</v>
      </c>
      <c r="C938" s="1"/>
      <c r="D938" s="1" t="s">
        <v>3321</v>
      </c>
      <c r="E938" s="1"/>
      <c r="F938" s="1" t="s">
        <v>1434</v>
      </c>
      <c r="G938" s="1" t="s">
        <v>5375</v>
      </c>
      <c r="H938" s="1" t="s">
        <v>5061</v>
      </c>
      <c r="I938" s="1" t="s">
        <v>7165</v>
      </c>
    </row>
    <row r="939" spans="1:9" ht="15.6" x14ac:dyDescent="0.3">
      <c r="A939" s="1" t="s">
        <v>1433</v>
      </c>
      <c r="B939" s="1" t="s">
        <v>3322</v>
      </c>
      <c r="C939" s="1"/>
      <c r="D939" s="1" t="s">
        <v>3322</v>
      </c>
      <c r="E939" s="1"/>
      <c r="F939" s="1" t="s">
        <v>1433</v>
      </c>
      <c r="G939" s="1" t="s">
        <v>5374</v>
      </c>
      <c r="H939" s="1" t="s">
        <v>5778</v>
      </c>
      <c r="I939" s="1" t="s">
        <v>7184</v>
      </c>
    </row>
    <row r="940" spans="1:9" ht="15.6" x14ac:dyDescent="0.3">
      <c r="A940" s="1" t="s">
        <v>1432</v>
      </c>
      <c r="B940" s="1" t="s">
        <v>3323</v>
      </c>
      <c r="C940" s="1"/>
      <c r="D940" s="1" t="s">
        <v>3323</v>
      </c>
      <c r="E940" s="1"/>
      <c r="F940" s="1" t="s">
        <v>1432</v>
      </c>
      <c r="G940" s="1" t="s">
        <v>4766</v>
      </c>
      <c r="H940" s="1" t="s">
        <v>5779</v>
      </c>
      <c r="I940" s="1" t="s">
        <v>7185</v>
      </c>
    </row>
    <row r="941" spans="1:9" ht="15.6" x14ac:dyDescent="0.3">
      <c r="A941" s="1" t="s">
        <v>1431</v>
      </c>
      <c r="B941" s="1" t="s">
        <v>3324</v>
      </c>
      <c r="C941" s="1"/>
      <c r="D941" s="1" t="s">
        <v>3324</v>
      </c>
      <c r="E941" s="1"/>
      <c r="F941" s="1" t="s">
        <v>1431</v>
      </c>
      <c r="G941" s="1" t="s">
        <v>4766</v>
      </c>
      <c r="H941" s="1" t="s">
        <v>4916</v>
      </c>
      <c r="I941" s="1" t="s">
        <v>7186</v>
      </c>
    </row>
    <row r="942" spans="1:9" ht="15.6" x14ac:dyDescent="0.3">
      <c r="A942" s="1" t="s">
        <v>1430</v>
      </c>
      <c r="B942" s="1" t="s">
        <v>3325</v>
      </c>
      <c r="C942" s="1"/>
      <c r="D942" s="1" t="s">
        <v>3325</v>
      </c>
      <c r="E942" s="1"/>
      <c r="F942" s="1" t="s">
        <v>1430</v>
      </c>
      <c r="G942" s="1" t="s">
        <v>5374</v>
      </c>
      <c r="H942" s="1" t="s">
        <v>4755</v>
      </c>
      <c r="I942" s="1" t="s">
        <v>7187</v>
      </c>
    </row>
    <row r="943" spans="1:9" ht="15.6" x14ac:dyDescent="0.3">
      <c r="A943" s="1" t="s">
        <v>1429</v>
      </c>
      <c r="B943" s="1" t="s">
        <v>3326</v>
      </c>
      <c r="C943" s="1"/>
      <c r="D943" s="1" t="s">
        <v>3326</v>
      </c>
      <c r="E943" s="1"/>
      <c r="F943" s="1" t="s">
        <v>1429</v>
      </c>
      <c r="G943" s="1" t="s">
        <v>5374</v>
      </c>
      <c r="H943" s="1" t="s">
        <v>5780</v>
      </c>
      <c r="I943" s="1" t="s">
        <v>7188</v>
      </c>
    </row>
    <row r="944" spans="1:9" ht="15.6" x14ac:dyDescent="0.3">
      <c r="A944" s="1" t="s">
        <v>1428</v>
      </c>
      <c r="B944" s="1" t="s">
        <v>3327</v>
      </c>
      <c r="C944" s="1"/>
      <c r="D944" s="1" t="s">
        <v>3327</v>
      </c>
      <c r="E944" s="1"/>
      <c r="F944" s="1" t="s">
        <v>1428</v>
      </c>
      <c r="G944" s="1" t="s">
        <v>5374</v>
      </c>
      <c r="H944" s="1" t="s">
        <v>5062</v>
      </c>
      <c r="I944" s="1" t="s">
        <v>7189</v>
      </c>
    </row>
    <row r="945" spans="1:9" ht="15.6" x14ac:dyDescent="0.3">
      <c r="A945" s="1" t="s">
        <v>1427</v>
      </c>
      <c r="B945" s="1" t="s">
        <v>3328</v>
      </c>
      <c r="C945" s="1"/>
      <c r="D945" s="1" t="s">
        <v>3328</v>
      </c>
      <c r="E945" s="1"/>
      <c r="F945" s="1" t="s">
        <v>1427</v>
      </c>
      <c r="G945" s="1" t="s">
        <v>4766</v>
      </c>
      <c r="H945" s="1" t="s">
        <v>5781</v>
      </c>
      <c r="I945" s="1" t="s">
        <v>6697</v>
      </c>
    </row>
    <row r="946" spans="1:9" ht="15.6" x14ac:dyDescent="0.3">
      <c r="A946" s="1" t="s">
        <v>1426</v>
      </c>
      <c r="B946" s="1" t="s">
        <v>3329</v>
      </c>
      <c r="C946" s="1"/>
      <c r="D946" s="1" t="s">
        <v>3329</v>
      </c>
      <c r="E946" s="1"/>
      <c r="F946" s="1" t="s">
        <v>1426</v>
      </c>
      <c r="G946" s="1" t="s">
        <v>5374</v>
      </c>
      <c r="H946" s="1" t="s">
        <v>4802</v>
      </c>
      <c r="I946" s="1" t="s">
        <v>7190</v>
      </c>
    </row>
    <row r="947" spans="1:9" ht="15.6" x14ac:dyDescent="0.3">
      <c r="A947" s="1" t="s">
        <v>1425</v>
      </c>
      <c r="B947" s="1" t="s">
        <v>3330</v>
      </c>
      <c r="C947" s="1"/>
      <c r="D947" s="1" t="s">
        <v>3330</v>
      </c>
      <c r="E947" s="1"/>
      <c r="F947" s="1" t="s">
        <v>1425</v>
      </c>
      <c r="G947" s="1" t="s">
        <v>4766</v>
      </c>
      <c r="H947" s="1" t="s">
        <v>4775</v>
      </c>
      <c r="I947" s="1" t="s">
        <v>7191</v>
      </c>
    </row>
    <row r="948" spans="1:9" ht="15.6" x14ac:dyDescent="0.3">
      <c r="A948" s="1" t="s">
        <v>1424</v>
      </c>
      <c r="B948" s="1" t="s">
        <v>3331</v>
      </c>
      <c r="C948" s="1"/>
      <c r="D948" s="1" t="s">
        <v>3331</v>
      </c>
      <c r="E948" s="1"/>
      <c r="F948" s="1" t="s">
        <v>1424</v>
      </c>
      <c r="G948" s="1" t="s">
        <v>4766</v>
      </c>
      <c r="H948" s="1" t="s">
        <v>5782</v>
      </c>
      <c r="I948" s="1" t="s">
        <v>4735</v>
      </c>
    </row>
    <row r="949" spans="1:9" ht="15.6" x14ac:dyDescent="0.3">
      <c r="A949" s="1" t="s">
        <v>1423</v>
      </c>
      <c r="B949" s="1" t="s">
        <v>3332</v>
      </c>
      <c r="C949" s="1"/>
      <c r="D949" s="1" t="s">
        <v>3332</v>
      </c>
      <c r="E949" s="1"/>
      <c r="F949" s="1" t="s">
        <v>1423</v>
      </c>
      <c r="G949" s="1" t="s">
        <v>4766</v>
      </c>
      <c r="H949" s="1" t="s">
        <v>4827</v>
      </c>
      <c r="I949" s="1" t="s">
        <v>7192</v>
      </c>
    </row>
    <row r="950" spans="1:9" ht="15.6" x14ac:dyDescent="0.3">
      <c r="A950" s="1" t="s">
        <v>1422</v>
      </c>
      <c r="B950" s="1" t="s">
        <v>3333</v>
      </c>
      <c r="C950" s="1"/>
      <c r="D950" s="1" t="s">
        <v>3333</v>
      </c>
      <c r="E950" s="1"/>
      <c r="F950" s="1" t="s">
        <v>1422</v>
      </c>
      <c r="G950" s="1" t="s">
        <v>4766</v>
      </c>
      <c r="H950" s="1" t="s">
        <v>4862</v>
      </c>
      <c r="I950" s="1" t="s">
        <v>7193</v>
      </c>
    </row>
    <row r="951" spans="1:9" ht="15.6" x14ac:dyDescent="0.3">
      <c r="A951" s="1" t="s">
        <v>1421</v>
      </c>
      <c r="B951" s="1" t="s">
        <v>3334</v>
      </c>
      <c r="C951" s="1"/>
      <c r="D951" s="1" t="s">
        <v>3334</v>
      </c>
      <c r="E951" s="1"/>
      <c r="F951" s="1" t="s">
        <v>1421</v>
      </c>
      <c r="G951" s="1" t="s">
        <v>4766</v>
      </c>
      <c r="H951" s="1" t="s">
        <v>5570</v>
      </c>
      <c r="I951" s="1" t="s">
        <v>7194</v>
      </c>
    </row>
    <row r="952" spans="1:9" ht="15.6" x14ac:dyDescent="0.3">
      <c r="A952" s="1" t="s">
        <v>1420</v>
      </c>
      <c r="B952" s="1" t="s">
        <v>3335</v>
      </c>
      <c r="C952" s="1"/>
      <c r="D952" s="1" t="s">
        <v>3335</v>
      </c>
      <c r="E952" s="1"/>
      <c r="F952" s="1" t="s">
        <v>1420</v>
      </c>
      <c r="G952" s="1" t="s">
        <v>5374</v>
      </c>
      <c r="H952" s="1" t="s">
        <v>5063</v>
      </c>
      <c r="I952" s="1" t="s">
        <v>7195</v>
      </c>
    </row>
    <row r="953" spans="1:9" ht="15.6" x14ac:dyDescent="0.3">
      <c r="A953" s="1" t="s">
        <v>1419</v>
      </c>
      <c r="B953" s="1" t="s">
        <v>3336</v>
      </c>
      <c r="C953" s="1"/>
      <c r="D953" s="1" t="s">
        <v>3336</v>
      </c>
      <c r="E953" s="1"/>
      <c r="F953" s="1" t="s">
        <v>1419</v>
      </c>
      <c r="G953" s="1" t="s">
        <v>5374</v>
      </c>
      <c r="H953" s="1" t="s">
        <v>5783</v>
      </c>
      <c r="I953" s="1" t="s">
        <v>4730</v>
      </c>
    </row>
    <row r="954" spans="1:9" ht="15.6" x14ac:dyDescent="0.3">
      <c r="A954" s="1" t="s">
        <v>1418</v>
      </c>
      <c r="B954" s="1" t="s">
        <v>3337</v>
      </c>
      <c r="C954" s="1"/>
      <c r="D954" s="1" t="s">
        <v>3337</v>
      </c>
      <c r="E954" s="1"/>
      <c r="F954" s="1" t="s">
        <v>1418</v>
      </c>
      <c r="G954" s="1" t="s">
        <v>5374</v>
      </c>
      <c r="H954" s="1" t="s">
        <v>5784</v>
      </c>
      <c r="I954" s="1" t="s">
        <v>7196</v>
      </c>
    </row>
    <row r="955" spans="1:9" ht="15.6" x14ac:dyDescent="0.3">
      <c r="A955" s="1" t="s">
        <v>1417</v>
      </c>
      <c r="B955" s="1" t="s">
        <v>3338</v>
      </c>
      <c r="C955" s="1"/>
      <c r="D955" s="1" t="s">
        <v>3338</v>
      </c>
      <c r="E955" s="1"/>
      <c r="F955" s="1" t="s">
        <v>1417</v>
      </c>
      <c r="G955" s="1" t="s">
        <v>4766</v>
      </c>
      <c r="H955" s="1" t="s">
        <v>5785</v>
      </c>
      <c r="I955" s="1" t="s">
        <v>7197</v>
      </c>
    </row>
    <row r="956" spans="1:9" ht="15.6" x14ac:dyDescent="0.3">
      <c r="A956" s="1" t="s">
        <v>1416</v>
      </c>
      <c r="B956" s="1" t="s">
        <v>3339</v>
      </c>
      <c r="C956" s="1"/>
      <c r="D956" s="1" t="s">
        <v>3339</v>
      </c>
      <c r="E956" s="1"/>
      <c r="F956" s="1" t="s">
        <v>1416</v>
      </c>
      <c r="G956" s="1" t="s">
        <v>4766</v>
      </c>
      <c r="H956" s="1" t="s">
        <v>5786</v>
      </c>
      <c r="I956" s="1" t="s">
        <v>7198</v>
      </c>
    </row>
    <row r="957" spans="1:9" ht="15.6" x14ac:dyDescent="0.3">
      <c r="A957" s="1" t="s">
        <v>1415</v>
      </c>
      <c r="B957" s="1" t="s">
        <v>3340</v>
      </c>
      <c r="C957" s="1"/>
      <c r="D957" s="1" t="s">
        <v>3340</v>
      </c>
      <c r="E957" s="1"/>
      <c r="F957" s="1" t="s">
        <v>1415</v>
      </c>
      <c r="G957" s="1" t="s">
        <v>5375</v>
      </c>
      <c r="H957" s="1" t="s">
        <v>5787</v>
      </c>
      <c r="I957" s="1" t="s">
        <v>7199</v>
      </c>
    </row>
    <row r="958" spans="1:9" ht="15.6" x14ac:dyDescent="0.3">
      <c r="A958" s="1" t="s">
        <v>1414</v>
      </c>
      <c r="B958" s="1" t="s">
        <v>3341</v>
      </c>
      <c r="C958" s="1"/>
      <c r="D958" s="1" t="s">
        <v>3341</v>
      </c>
      <c r="E958" s="1"/>
      <c r="F958" s="1" t="s">
        <v>1414</v>
      </c>
      <c r="G958" s="1" t="s">
        <v>4766</v>
      </c>
      <c r="H958" s="1" t="s">
        <v>4827</v>
      </c>
      <c r="I958" s="1" t="s">
        <v>7146</v>
      </c>
    </row>
    <row r="959" spans="1:9" ht="15.6" x14ac:dyDescent="0.3">
      <c r="A959" s="1" t="s">
        <v>1413</v>
      </c>
      <c r="B959" s="1" t="s">
        <v>3342</v>
      </c>
      <c r="C959" s="1"/>
      <c r="D959" s="1" t="s">
        <v>3342</v>
      </c>
      <c r="E959" s="1"/>
      <c r="F959" s="1" t="s">
        <v>1413</v>
      </c>
      <c r="G959" s="1" t="s">
        <v>5374</v>
      </c>
      <c r="H959" s="1" t="s">
        <v>5788</v>
      </c>
      <c r="I959" s="1" t="s">
        <v>7200</v>
      </c>
    </row>
    <row r="960" spans="1:9" ht="15.6" x14ac:dyDescent="0.3">
      <c r="A960" s="1" t="s">
        <v>1412</v>
      </c>
      <c r="B960" s="1" t="s">
        <v>3343</v>
      </c>
      <c r="C960" s="1"/>
      <c r="D960" s="1" t="s">
        <v>3343</v>
      </c>
      <c r="E960" s="1"/>
      <c r="F960" s="1" t="s">
        <v>1412</v>
      </c>
      <c r="G960" s="1" t="s">
        <v>5375</v>
      </c>
      <c r="H960" s="1" t="s">
        <v>5789</v>
      </c>
      <c r="I960" s="1" t="s">
        <v>7201</v>
      </c>
    </row>
    <row r="961" spans="1:9" ht="15.6" x14ac:dyDescent="0.3">
      <c r="A961" s="1" t="s">
        <v>1411</v>
      </c>
      <c r="B961" s="1" t="s">
        <v>3344</v>
      </c>
      <c r="C961" s="1"/>
      <c r="D961" s="1" t="s">
        <v>3344</v>
      </c>
      <c r="E961" s="1"/>
      <c r="F961" s="1" t="s">
        <v>1411</v>
      </c>
      <c r="G961" s="1" t="s">
        <v>5374</v>
      </c>
      <c r="H961" s="1" t="s">
        <v>5790</v>
      </c>
      <c r="I961" s="1" t="s">
        <v>7202</v>
      </c>
    </row>
    <row r="962" spans="1:9" ht="15.6" x14ac:dyDescent="0.3">
      <c r="A962" s="1" t="s">
        <v>1410</v>
      </c>
      <c r="B962" s="1" t="s">
        <v>3345</v>
      </c>
      <c r="C962" s="1"/>
      <c r="D962" s="1" t="s">
        <v>3345</v>
      </c>
      <c r="E962" s="1"/>
      <c r="F962" s="1" t="s">
        <v>1410</v>
      </c>
      <c r="G962" s="1" t="s">
        <v>5375</v>
      </c>
      <c r="H962" s="1" t="s">
        <v>5791</v>
      </c>
      <c r="I962" s="1" t="s">
        <v>7203</v>
      </c>
    </row>
    <row r="963" spans="1:9" ht="15.6" x14ac:dyDescent="0.3">
      <c r="A963" s="1" t="s">
        <v>1409</v>
      </c>
      <c r="B963" s="1" t="s">
        <v>3346</v>
      </c>
      <c r="C963" s="1"/>
      <c r="D963" s="1" t="s">
        <v>3346</v>
      </c>
      <c r="E963" s="1"/>
      <c r="F963" s="1" t="s">
        <v>1409</v>
      </c>
      <c r="G963" s="1" t="s">
        <v>4766</v>
      </c>
      <c r="H963" s="1" t="s">
        <v>5792</v>
      </c>
      <c r="I963" s="1" t="s">
        <v>6613</v>
      </c>
    </row>
    <row r="964" spans="1:9" ht="15.6" x14ac:dyDescent="0.3">
      <c r="A964" s="1" t="s">
        <v>1408</v>
      </c>
      <c r="B964" s="1" t="s">
        <v>3347</v>
      </c>
      <c r="C964" s="1"/>
      <c r="D964" s="1" t="s">
        <v>3347</v>
      </c>
      <c r="E964" s="1"/>
      <c r="F964" s="1" t="s">
        <v>1408</v>
      </c>
      <c r="G964" s="1" t="s">
        <v>5374</v>
      </c>
      <c r="H964" s="1" t="s">
        <v>5793</v>
      </c>
      <c r="I964" s="1" t="s">
        <v>7204</v>
      </c>
    </row>
    <row r="965" spans="1:9" ht="15.6" x14ac:dyDescent="0.3">
      <c r="A965" s="1" t="s">
        <v>1407</v>
      </c>
      <c r="B965" s="1" t="s">
        <v>3348</v>
      </c>
      <c r="C965" s="1"/>
      <c r="D965" s="1" t="s">
        <v>3348</v>
      </c>
      <c r="E965" s="1"/>
      <c r="F965" s="1" t="s">
        <v>1407</v>
      </c>
      <c r="G965" s="1" t="s">
        <v>5375</v>
      </c>
      <c r="H965" s="1" t="s">
        <v>5794</v>
      </c>
      <c r="I965" s="1" t="s">
        <v>7205</v>
      </c>
    </row>
    <row r="966" spans="1:9" ht="15.6" x14ac:dyDescent="0.3">
      <c r="A966" s="1" t="s">
        <v>1406</v>
      </c>
      <c r="B966" s="1" t="s">
        <v>3349</v>
      </c>
      <c r="C966" s="1"/>
      <c r="D966" s="1" t="s">
        <v>3349</v>
      </c>
      <c r="E966" s="1"/>
      <c r="F966" s="1" t="s">
        <v>1406</v>
      </c>
      <c r="G966" s="1" t="s">
        <v>5374</v>
      </c>
      <c r="H966" s="1" t="s">
        <v>5795</v>
      </c>
      <c r="I966" s="1" t="s">
        <v>7206</v>
      </c>
    </row>
    <row r="967" spans="1:9" ht="15.6" x14ac:dyDescent="0.3">
      <c r="A967" s="1" t="s">
        <v>1405</v>
      </c>
      <c r="B967" s="1" t="s">
        <v>3350</v>
      </c>
      <c r="C967" s="1"/>
      <c r="D967" s="1" t="s">
        <v>3350</v>
      </c>
      <c r="E967" s="1"/>
      <c r="F967" s="1" t="s">
        <v>1405</v>
      </c>
      <c r="G967" s="1" t="s">
        <v>5374</v>
      </c>
      <c r="H967" s="1" t="s">
        <v>5796</v>
      </c>
      <c r="I967" s="1" t="s">
        <v>7207</v>
      </c>
    </row>
    <row r="968" spans="1:9" ht="15.6" x14ac:dyDescent="0.3">
      <c r="A968" s="1" t="s">
        <v>1404</v>
      </c>
      <c r="B968" s="1" t="s">
        <v>3351</v>
      </c>
      <c r="C968" s="1"/>
      <c r="D968" s="1" t="s">
        <v>3351</v>
      </c>
      <c r="E968" s="1"/>
      <c r="F968" s="1" t="s">
        <v>1404</v>
      </c>
      <c r="G968" s="1" t="s">
        <v>5374</v>
      </c>
      <c r="H968" s="1" t="s">
        <v>5797</v>
      </c>
      <c r="I968" s="1" t="s">
        <v>7208</v>
      </c>
    </row>
    <row r="969" spans="1:9" ht="15.6" x14ac:dyDescent="0.3">
      <c r="A969" s="1" t="s">
        <v>1403</v>
      </c>
      <c r="B969" s="1" t="s">
        <v>3352</v>
      </c>
      <c r="C969" s="1"/>
      <c r="D969" s="1" t="s">
        <v>3352</v>
      </c>
      <c r="E969" s="1"/>
      <c r="F969" s="1" t="s">
        <v>1403</v>
      </c>
      <c r="G969" s="1" t="s">
        <v>4766</v>
      </c>
      <c r="H969" s="1" t="s">
        <v>4749</v>
      </c>
      <c r="I969" s="1" t="s">
        <v>7209</v>
      </c>
    </row>
    <row r="970" spans="1:9" ht="15.6" x14ac:dyDescent="0.3">
      <c r="A970" s="1" t="s">
        <v>1402</v>
      </c>
      <c r="B970" s="1" t="s">
        <v>3353</v>
      </c>
      <c r="C970" s="1"/>
      <c r="D970" s="1" t="s">
        <v>3353</v>
      </c>
      <c r="E970" s="1"/>
      <c r="F970" s="1" t="s">
        <v>1402</v>
      </c>
      <c r="G970" s="1" t="s">
        <v>5374</v>
      </c>
      <c r="H970" s="1" t="s">
        <v>5637</v>
      </c>
      <c r="I970" s="1" t="s">
        <v>7210</v>
      </c>
    </row>
    <row r="971" spans="1:9" ht="15.6" x14ac:dyDescent="0.3">
      <c r="A971" s="1" t="s">
        <v>1401</v>
      </c>
      <c r="B971" s="1" t="s">
        <v>3354</v>
      </c>
      <c r="C971" s="1"/>
      <c r="D971" s="1" t="s">
        <v>3354</v>
      </c>
      <c r="E971" s="1"/>
      <c r="F971" s="1" t="s">
        <v>1401</v>
      </c>
      <c r="G971" s="1" t="s">
        <v>4766</v>
      </c>
      <c r="H971" s="1" t="s">
        <v>5798</v>
      </c>
      <c r="I971" s="1" t="s">
        <v>7211</v>
      </c>
    </row>
    <row r="972" spans="1:9" ht="15.6" x14ac:dyDescent="0.3">
      <c r="A972" s="1" t="s">
        <v>1400</v>
      </c>
      <c r="B972" s="1" t="s">
        <v>3355</v>
      </c>
      <c r="C972" s="1"/>
      <c r="D972" s="1" t="s">
        <v>3355</v>
      </c>
      <c r="E972" s="1"/>
      <c r="F972" s="1" t="s">
        <v>1400</v>
      </c>
      <c r="G972" s="1" t="s">
        <v>5374</v>
      </c>
      <c r="H972" s="1" t="s">
        <v>4920</v>
      </c>
      <c r="I972" s="1" t="s">
        <v>7212</v>
      </c>
    </row>
    <row r="973" spans="1:9" ht="15.6" x14ac:dyDescent="0.3">
      <c r="A973" s="1" t="s">
        <v>1399</v>
      </c>
      <c r="B973" s="1" t="s">
        <v>3356</v>
      </c>
      <c r="C973" s="1"/>
      <c r="D973" s="1" t="s">
        <v>3356</v>
      </c>
      <c r="E973" s="1"/>
      <c r="F973" s="1" t="s">
        <v>1399</v>
      </c>
      <c r="G973" s="1" t="s">
        <v>5374</v>
      </c>
      <c r="H973" s="1" t="s">
        <v>5799</v>
      </c>
      <c r="I973" s="1" t="s">
        <v>7213</v>
      </c>
    </row>
    <row r="974" spans="1:9" ht="15.6" x14ac:dyDescent="0.3">
      <c r="A974" s="1" t="s">
        <v>1398</v>
      </c>
      <c r="B974" s="1" t="s">
        <v>3357</v>
      </c>
      <c r="C974" s="1"/>
      <c r="D974" s="1" t="s">
        <v>3357</v>
      </c>
      <c r="E974" s="1"/>
      <c r="F974" s="1" t="s">
        <v>1398</v>
      </c>
      <c r="G974" s="1" t="s">
        <v>4766</v>
      </c>
      <c r="H974" s="1" t="s">
        <v>4833</v>
      </c>
      <c r="I974" s="1" t="s">
        <v>7214</v>
      </c>
    </row>
    <row r="975" spans="1:9" ht="15.6" x14ac:dyDescent="0.3">
      <c r="A975" s="1" t="s">
        <v>1397</v>
      </c>
      <c r="B975" s="1" t="s">
        <v>3358</v>
      </c>
      <c r="C975" s="1"/>
      <c r="D975" s="1" t="s">
        <v>3358</v>
      </c>
      <c r="E975" s="1"/>
      <c r="F975" s="1" t="s">
        <v>1397</v>
      </c>
      <c r="G975" s="1" t="s">
        <v>5375</v>
      </c>
      <c r="H975" s="1" t="s">
        <v>5064</v>
      </c>
      <c r="I975" s="1" t="s">
        <v>7036</v>
      </c>
    </row>
    <row r="976" spans="1:9" ht="15.6" x14ac:dyDescent="0.3">
      <c r="A976" s="1" t="s">
        <v>1396</v>
      </c>
      <c r="B976" s="1" t="s">
        <v>3359</v>
      </c>
      <c r="C976" s="1"/>
      <c r="D976" s="1" t="s">
        <v>3359</v>
      </c>
      <c r="E976" s="1"/>
      <c r="F976" s="1" t="s">
        <v>1396</v>
      </c>
      <c r="G976" s="1" t="s">
        <v>4766</v>
      </c>
      <c r="H976" s="1" t="s">
        <v>4759</v>
      </c>
      <c r="I976" s="1" t="s">
        <v>7215</v>
      </c>
    </row>
    <row r="977" spans="1:9" ht="15.6" x14ac:dyDescent="0.3">
      <c r="A977" s="1" t="s">
        <v>1395</v>
      </c>
      <c r="B977" s="1" t="s">
        <v>3360</v>
      </c>
      <c r="C977" s="1"/>
      <c r="D977" s="1" t="s">
        <v>3360</v>
      </c>
      <c r="E977" s="1"/>
      <c r="F977" s="1" t="s">
        <v>1395</v>
      </c>
      <c r="G977" s="1" t="s">
        <v>5375</v>
      </c>
      <c r="H977" s="1" t="s">
        <v>5065</v>
      </c>
      <c r="I977" s="1" t="s">
        <v>7216</v>
      </c>
    </row>
    <row r="978" spans="1:9" ht="15.6" x14ac:dyDescent="0.3">
      <c r="A978" s="1" t="s">
        <v>1394</v>
      </c>
      <c r="B978" s="1" t="s">
        <v>3361</v>
      </c>
      <c r="C978" s="1"/>
      <c r="D978" s="1" t="s">
        <v>3361</v>
      </c>
      <c r="E978" s="1"/>
      <c r="F978" s="1" t="s">
        <v>1394</v>
      </c>
      <c r="G978" s="1" t="s">
        <v>5375</v>
      </c>
      <c r="H978" s="1" t="s">
        <v>5800</v>
      </c>
      <c r="I978" s="1" t="s">
        <v>6778</v>
      </c>
    </row>
    <row r="979" spans="1:9" ht="15.6" x14ac:dyDescent="0.3">
      <c r="A979" s="1" t="s">
        <v>1393</v>
      </c>
      <c r="B979" s="1" t="s">
        <v>3362</v>
      </c>
      <c r="C979" s="1"/>
      <c r="D979" s="1" t="s">
        <v>3362</v>
      </c>
      <c r="E979" s="1"/>
      <c r="F979" s="1" t="s">
        <v>1393</v>
      </c>
      <c r="G979" s="1" t="s">
        <v>4766</v>
      </c>
      <c r="H979" s="1" t="s">
        <v>4764</v>
      </c>
      <c r="I979" s="1" t="s">
        <v>7217</v>
      </c>
    </row>
    <row r="980" spans="1:9" ht="15.6" x14ac:dyDescent="0.3">
      <c r="A980" s="1" t="s">
        <v>1392</v>
      </c>
      <c r="B980" s="1" t="s">
        <v>3363</v>
      </c>
      <c r="C980" s="1"/>
      <c r="D980" s="1" t="s">
        <v>3363</v>
      </c>
      <c r="E980" s="1"/>
      <c r="F980" s="1" t="s">
        <v>1392</v>
      </c>
      <c r="G980" s="1" t="s">
        <v>4766</v>
      </c>
      <c r="H980" s="1" t="s">
        <v>5801</v>
      </c>
      <c r="I980" s="1" t="s">
        <v>7218</v>
      </c>
    </row>
    <row r="981" spans="1:9" ht="15.6" x14ac:dyDescent="0.3">
      <c r="A981" s="1" t="s">
        <v>1391</v>
      </c>
      <c r="B981" s="1" t="s">
        <v>3364</v>
      </c>
      <c r="C981" s="1"/>
      <c r="D981" s="1" t="s">
        <v>3364</v>
      </c>
      <c r="E981" s="1"/>
      <c r="F981" s="1" t="s">
        <v>1391</v>
      </c>
      <c r="G981" s="1" t="s">
        <v>4766</v>
      </c>
      <c r="H981" s="1" t="s">
        <v>4863</v>
      </c>
      <c r="I981" s="1" t="s">
        <v>7219</v>
      </c>
    </row>
    <row r="982" spans="1:9" ht="15.6" x14ac:dyDescent="0.3">
      <c r="A982" s="1" t="s">
        <v>1390</v>
      </c>
      <c r="B982" s="1" t="s">
        <v>3365</v>
      </c>
      <c r="C982" s="1"/>
      <c r="D982" s="1" t="s">
        <v>3365</v>
      </c>
      <c r="E982" s="1"/>
      <c r="F982" s="1" t="s">
        <v>1390</v>
      </c>
      <c r="G982" s="1" t="s">
        <v>4766</v>
      </c>
      <c r="H982" s="1" t="s">
        <v>4731</v>
      </c>
      <c r="I982" s="1" t="s">
        <v>7220</v>
      </c>
    </row>
    <row r="983" spans="1:9" ht="15.6" x14ac:dyDescent="0.3">
      <c r="A983" s="1" t="s">
        <v>1389</v>
      </c>
      <c r="B983" s="1" t="s">
        <v>3366</v>
      </c>
      <c r="C983" s="1"/>
      <c r="D983" s="1" t="s">
        <v>3366</v>
      </c>
      <c r="E983" s="1"/>
      <c r="F983" s="1" t="s">
        <v>1389</v>
      </c>
      <c r="G983" s="1" t="s">
        <v>4766</v>
      </c>
      <c r="H983" s="1" t="s">
        <v>5066</v>
      </c>
      <c r="I983" s="1" t="s">
        <v>7221</v>
      </c>
    </row>
    <row r="984" spans="1:9" ht="15.6" x14ac:dyDescent="0.3">
      <c r="A984" s="1" t="s">
        <v>1388</v>
      </c>
      <c r="B984" s="1" t="s">
        <v>3367</v>
      </c>
      <c r="C984" s="1"/>
      <c r="D984" s="1" t="s">
        <v>3367</v>
      </c>
      <c r="E984" s="1"/>
      <c r="F984" s="1" t="s">
        <v>1388</v>
      </c>
      <c r="G984" s="1" t="s">
        <v>4766</v>
      </c>
      <c r="H984" s="1" t="s">
        <v>4754</v>
      </c>
      <c r="I984" s="1" t="s">
        <v>7222</v>
      </c>
    </row>
    <row r="985" spans="1:9" ht="15.6" x14ac:dyDescent="0.3">
      <c r="A985" s="1" t="s">
        <v>1387</v>
      </c>
      <c r="B985" s="1" t="s">
        <v>3368</v>
      </c>
      <c r="C985" s="1"/>
      <c r="D985" s="1" t="s">
        <v>3368</v>
      </c>
      <c r="E985" s="1"/>
      <c r="F985" s="1" t="s">
        <v>1387</v>
      </c>
      <c r="G985" s="1" t="s">
        <v>5375</v>
      </c>
      <c r="H985" s="1" t="s">
        <v>5802</v>
      </c>
      <c r="I985" s="1" t="s">
        <v>7223</v>
      </c>
    </row>
    <row r="986" spans="1:9" ht="15.6" x14ac:dyDescent="0.3">
      <c r="A986" s="1" t="s">
        <v>1386</v>
      </c>
      <c r="B986" s="1" t="s">
        <v>3369</v>
      </c>
      <c r="C986" s="1"/>
      <c r="D986" s="1" t="s">
        <v>3369</v>
      </c>
      <c r="E986" s="1"/>
      <c r="F986" s="1" t="s">
        <v>1386</v>
      </c>
      <c r="G986" s="1" t="s">
        <v>4766</v>
      </c>
      <c r="H986" s="1" t="s">
        <v>5803</v>
      </c>
      <c r="I986" s="1" t="s">
        <v>7224</v>
      </c>
    </row>
    <row r="987" spans="1:9" ht="15.6" x14ac:dyDescent="0.3">
      <c r="A987" s="1" t="s">
        <v>1385</v>
      </c>
      <c r="B987" s="1" t="s">
        <v>3370</v>
      </c>
      <c r="C987" s="1"/>
      <c r="D987" s="1" t="s">
        <v>3370</v>
      </c>
      <c r="E987" s="1"/>
      <c r="F987" s="1" t="s">
        <v>1385</v>
      </c>
      <c r="G987" s="1" t="s">
        <v>5374</v>
      </c>
      <c r="H987" s="1" t="s">
        <v>5067</v>
      </c>
      <c r="I987" s="1" t="s">
        <v>7225</v>
      </c>
    </row>
    <row r="988" spans="1:9" ht="15.6" x14ac:dyDescent="0.3">
      <c r="A988" s="1" t="s">
        <v>1384</v>
      </c>
      <c r="B988" s="1" t="s">
        <v>3371</v>
      </c>
      <c r="C988" s="1"/>
      <c r="D988" s="1" t="s">
        <v>3371</v>
      </c>
      <c r="E988" s="1"/>
      <c r="F988" s="1" t="s">
        <v>1384</v>
      </c>
      <c r="G988" s="1" t="s">
        <v>5374</v>
      </c>
      <c r="H988" s="1" t="s">
        <v>4873</v>
      </c>
      <c r="I988" s="1" t="s">
        <v>6472</v>
      </c>
    </row>
    <row r="989" spans="1:9" ht="15.6" x14ac:dyDescent="0.3">
      <c r="A989" s="1" t="s">
        <v>1383</v>
      </c>
      <c r="B989" s="1" t="s">
        <v>3372</v>
      </c>
      <c r="C989" s="1"/>
      <c r="D989" s="1" t="s">
        <v>3372</v>
      </c>
      <c r="E989" s="1"/>
      <c r="F989" s="1" t="s">
        <v>1383</v>
      </c>
      <c r="G989" s="1" t="s">
        <v>5375</v>
      </c>
      <c r="H989" s="1" t="s">
        <v>5048</v>
      </c>
      <c r="I989" s="1" t="s">
        <v>7226</v>
      </c>
    </row>
    <row r="990" spans="1:9" ht="15.6" x14ac:dyDescent="0.3">
      <c r="A990" s="1" t="s">
        <v>1382</v>
      </c>
      <c r="B990" s="1" t="s">
        <v>3373</v>
      </c>
      <c r="C990" s="1"/>
      <c r="D990" s="1" t="s">
        <v>3373</v>
      </c>
      <c r="E990" s="1"/>
      <c r="F990" s="1" t="s">
        <v>1382</v>
      </c>
      <c r="G990" s="1" t="s">
        <v>5374</v>
      </c>
      <c r="H990" s="1" t="s">
        <v>5804</v>
      </c>
      <c r="I990" s="1" t="s">
        <v>7227</v>
      </c>
    </row>
    <row r="991" spans="1:9" ht="15.6" x14ac:dyDescent="0.3">
      <c r="A991" s="1" t="s">
        <v>1381</v>
      </c>
      <c r="B991" s="1" t="s">
        <v>3374</v>
      </c>
      <c r="C991" s="1"/>
      <c r="D991" s="1" t="s">
        <v>3374</v>
      </c>
      <c r="E991" s="1"/>
      <c r="F991" s="1" t="s">
        <v>1381</v>
      </c>
      <c r="G991" s="1" t="s">
        <v>5374</v>
      </c>
      <c r="H991" s="1" t="s">
        <v>4798</v>
      </c>
      <c r="I991" s="1" t="s">
        <v>7228</v>
      </c>
    </row>
    <row r="992" spans="1:9" ht="15.6" x14ac:dyDescent="0.3">
      <c r="A992" s="1" t="s">
        <v>1380</v>
      </c>
      <c r="B992" s="1" t="s">
        <v>3375</v>
      </c>
      <c r="C992" s="1"/>
      <c r="D992" s="1" t="s">
        <v>3375</v>
      </c>
      <c r="E992" s="1"/>
      <c r="F992" s="1" t="s">
        <v>1380</v>
      </c>
      <c r="G992" s="1" t="s">
        <v>5374</v>
      </c>
      <c r="H992" s="1" t="s">
        <v>5068</v>
      </c>
      <c r="I992" s="1" t="s">
        <v>7229</v>
      </c>
    </row>
    <row r="993" spans="1:9" ht="15.6" x14ac:dyDescent="0.3">
      <c r="A993" s="1" t="s">
        <v>1379</v>
      </c>
      <c r="B993" s="1" t="s">
        <v>3376</v>
      </c>
      <c r="C993" s="1"/>
      <c r="D993" s="1" t="s">
        <v>3376</v>
      </c>
      <c r="E993" s="1"/>
      <c r="F993" s="1" t="s">
        <v>1379</v>
      </c>
      <c r="G993" s="1" t="s">
        <v>4766</v>
      </c>
      <c r="H993" s="1" t="s">
        <v>5805</v>
      </c>
      <c r="I993" s="1" t="s">
        <v>6418</v>
      </c>
    </row>
    <row r="994" spans="1:9" ht="15.6" x14ac:dyDescent="0.3">
      <c r="A994" s="1" t="s">
        <v>1378</v>
      </c>
      <c r="B994" s="1" t="s">
        <v>3377</v>
      </c>
      <c r="C994" s="1"/>
      <c r="D994" s="1" t="s">
        <v>3377</v>
      </c>
      <c r="E994" s="1"/>
      <c r="F994" s="1" t="s">
        <v>1378</v>
      </c>
      <c r="G994" s="1" t="s">
        <v>4766</v>
      </c>
      <c r="H994" s="1" t="s">
        <v>5069</v>
      </c>
      <c r="I994" s="1" t="s">
        <v>7230</v>
      </c>
    </row>
    <row r="995" spans="1:9" ht="15.6" x14ac:dyDescent="0.3">
      <c r="A995" s="1" t="s">
        <v>1377</v>
      </c>
      <c r="B995" s="1" t="s">
        <v>3378</v>
      </c>
      <c r="C995" s="1"/>
      <c r="D995" s="1" t="s">
        <v>3378</v>
      </c>
      <c r="E995" s="1"/>
      <c r="F995" s="1" t="s">
        <v>1377</v>
      </c>
      <c r="G995" s="1" t="s">
        <v>5374</v>
      </c>
      <c r="H995" s="1" t="s">
        <v>5806</v>
      </c>
      <c r="I995" s="1" t="s">
        <v>7231</v>
      </c>
    </row>
    <row r="996" spans="1:9" ht="15.6" x14ac:dyDescent="0.3">
      <c r="A996" s="1" t="s">
        <v>1376</v>
      </c>
      <c r="B996" s="1" t="s">
        <v>3379</v>
      </c>
      <c r="C996" s="1"/>
      <c r="D996" s="1" t="s">
        <v>3379</v>
      </c>
      <c r="E996" s="1"/>
      <c r="F996" s="1" t="s">
        <v>1376</v>
      </c>
      <c r="G996" s="1" t="s">
        <v>4766</v>
      </c>
      <c r="H996" s="1" t="s">
        <v>5807</v>
      </c>
      <c r="I996" s="1" t="s">
        <v>6373</v>
      </c>
    </row>
    <row r="997" spans="1:9" ht="15.6" x14ac:dyDescent="0.3">
      <c r="A997" s="1" t="s">
        <v>1375</v>
      </c>
      <c r="B997" s="1" t="s">
        <v>3380</v>
      </c>
      <c r="C997" s="1"/>
      <c r="D997" s="1" t="s">
        <v>3380</v>
      </c>
      <c r="E997" s="1"/>
      <c r="F997" s="1" t="s">
        <v>1375</v>
      </c>
      <c r="G997" s="1" t="s">
        <v>5375</v>
      </c>
      <c r="H997" s="1" t="s">
        <v>5808</v>
      </c>
      <c r="I997" s="1" t="s">
        <v>7232</v>
      </c>
    </row>
    <row r="998" spans="1:9" ht="15.6" x14ac:dyDescent="0.3">
      <c r="A998" s="1" t="s">
        <v>1374</v>
      </c>
      <c r="B998" s="1" t="s">
        <v>3381</v>
      </c>
      <c r="C998" s="1"/>
      <c r="D998" s="1" t="s">
        <v>3381</v>
      </c>
      <c r="E998" s="1"/>
      <c r="F998" s="1" t="s">
        <v>1374</v>
      </c>
      <c r="G998" s="1" t="s">
        <v>4766</v>
      </c>
      <c r="H998" s="1" t="s">
        <v>5809</v>
      </c>
      <c r="I998" s="1" t="s">
        <v>6356</v>
      </c>
    </row>
    <row r="999" spans="1:9" ht="15.6" x14ac:dyDescent="0.3">
      <c r="A999" s="1" t="s">
        <v>1373</v>
      </c>
      <c r="B999" s="1" t="s">
        <v>3382</v>
      </c>
      <c r="C999" s="1"/>
      <c r="D999" s="1" t="s">
        <v>3382</v>
      </c>
      <c r="E999" s="1"/>
      <c r="F999" s="1" t="s">
        <v>1373</v>
      </c>
      <c r="G999" s="1" t="s">
        <v>5375</v>
      </c>
      <c r="H999" s="1" t="s">
        <v>4935</v>
      </c>
      <c r="I999" s="1" t="s">
        <v>7233</v>
      </c>
    </row>
    <row r="1000" spans="1:9" ht="15.6" x14ac:dyDescent="0.3">
      <c r="A1000" s="1" t="s">
        <v>1372</v>
      </c>
      <c r="B1000" s="1" t="s">
        <v>3383</v>
      </c>
      <c r="C1000" s="1"/>
      <c r="D1000" s="1" t="s">
        <v>3383</v>
      </c>
      <c r="E1000" s="1"/>
      <c r="F1000" s="1" t="s">
        <v>1372</v>
      </c>
      <c r="G1000" s="1" t="s">
        <v>4766</v>
      </c>
      <c r="H1000" s="1" t="s">
        <v>5810</v>
      </c>
      <c r="I1000" s="1" t="s">
        <v>6843</v>
      </c>
    </row>
    <row r="1001" spans="1:9" ht="15.6" x14ac:dyDescent="0.3">
      <c r="A1001" s="1" t="s">
        <v>1371</v>
      </c>
      <c r="B1001" s="1" t="s">
        <v>3384</v>
      </c>
      <c r="C1001" s="1"/>
      <c r="D1001" s="1" t="s">
        <v>3384</v>
      </c>
      <c r="E1001" s="1"/>
      <c r="F1001" s="1" t="s">
        <v>1371</v>
      </c>
      <c r="G1001" s="1" t="s">
        <v>5375</v>
      </c>
      <c r="H1001" s="1" t="s">
        <v>5811</v>
      </c>
      <c r="I1001" s="1" t="s">
        <v>7234</v>
      </c>
    </row>
    <row r="1002" spans="1:9" ht="15.6" x14ac:dyDescent="0.3">
      <c r="A1002" s="1" t="s">
        <v>1370</v>
      </c>
      <c r="B1002" s="1" t="s">
        <v>3385</v>
      </c>
      <c r="C1002" s="1"/>
      <c r="D1002" s="1" t="s">
        <v>3385</v>
      </c>
      <c r="E1002" s="1"/>
      <c r="F1002" s="1" t="s">
        <v>1370</v>
      </c>
      <c r="G1002" s="1" t="s">
        <v>4766</v>
      </c>
      <c r="H1002" s="1" t="s">
        <v>4742</v>
      </c>
      <c r="I1002" s="1" t="s">
        <v>7235</v>
      </c>
    </row>
    <row r="1003" spans="1:9" ht="15.6" x14ac:dyDescent="0.3">
      <c r="A1003" s="1" t="s">
        <v>1369</v>
      </c>
      <c r="B1003" s="1" t="s">
        <v>3386</v>
      </c>
      <c r="C1003" s="1"/>
      <c r="D1003" s="1" t="s">
        <v>3386</v>
      </c>
      <c r="E1003" s="1"/>
      <c r="F1003" s="1" t="s">
        <v>1369</v>
      </c>
      <c r="G1003" s="1" t="s">
        <v>5375</v>
      </c>
      <c r="H1003" s="1" t="s">
        <v>5070</v>
      </c>
      <c r="I1003" s="1" t="s">
        <v>7236</v>
      </c>
    </row>
    <row r="1004" spans="1:9" ht="15.6" x14ac:dyDescent="0.3">
      <c r="A1004" s="1" t="s">
        <v>1368</v>
      </c>
      <c r="B1004" s="1" t="s">
        <v>3387</v>
      </c>
      <c r="C1004" s="1"/>
      <c r="D1004" s="1" t="s">
        <v>3387</v>
      </c>
      <c r="E1004" s="1"/>
      <c r="F1004" s="1" t="s">
        <v>1368</v>
      </c>
      <c r="G1004" s="1" t="s">
        <v>5374</v>
      </c>
      <c r="H1004" s="1" t="s">
        <v>5071</v>
      </c>
      <c r="I1004" s="1" t="s">
        <v>7237</v>
      </c>
    </row>
    <row r="1005" spans="1:9" ht="15.6" x14ac:dyDescent="0.3">
      <c r="A1005" s="1" t="s">
        <v>1367</v>
      </c>
      <c r="B1005" s="1" t="s">
        <v>3388</v>
      </c>
      <c r="C1005" s="1"/>
      <c r="D1005" s="1" t="s">
        <v>3388</v>
      </c>
      <c r="E1005" s="1"/>
      <c r="F1005" s="1" t="s">
        <v>1367</v>
      </c>
      <c r="G1005" s="1" t="s">
        <v>4766</v>
      </c>
      <c r="H1005" s="1" t="s">
        <v>5812</v>
      </c>
      <c r="I1005" s="1" t="s">
        <v>7238</v>
      </c>
    </row>
    <row r="1006" spans="1:9" ht="15.6" x14ac:dyDescent="0.3">
      <c r="A1006" s="1" t="s">
        <v>1366</v>
      </c>
      <c r="B1006" s="1" t="s">
        <v>3389</v>
      </c>
      <c r="C1006" s="1"/>
      <c r="D1006" s="1" t="s">
        <v>3389</v>
      </c>
      <c r="E1006" s="1"/>
      <c r="F1006" s="1" t="s">
        <v>1366</v>
      </c>
      <c r="G1006" s="1" t="s">
        <v>4766</v>
      </c>
      <c r="H1006" s="1" t="s">
        <v>4740</v>
      </c>
      <c r="I1006" s="1" t="s">
        <v>7239</v>
      </c>
    </row>
    <row r="1007" spans="1:9" ht="15.6" x14ac:dyDescent="0.3">
      <c r="A1007" s="1" t="s">
        <v>1365</v>
      </c>
      <c r="B1007" s="1" t="s">
        <v>3390</v>
      </c>
      <c r="C1007" s="1"/>
      <c r="D1007" s="1" t="s">
        <v>3390</v>
      </c>
      <c r="E1007" s="1"/>
      <c r="F1007" s="1" t="s">
        <v>1365</v>
      </c>
      <c r="G1007" s="1" t="s">
        <v>5374</v>
      </c>
      <c r="H1007" s="1" t="s">
        <v>5813</v>
      </c>
      <c r="I1007" s="1" t="s">
        <v>7240</v>
      </c>
    </row>
    <row r="1008" spans="1:9" ht="15.6" x14ac:dyDescent="0.3">
      <c r="A1008" s="1" t="s">
        <v>1364</v>
      </c>
      <c r="B1008" s="1" t="s">
        <v>3391</v>
      </c>
      <c r="C1008" s="1"/>
      <c r="D1008" s="1" t="s">
        <v>3391</v>
      </c>
      <c r="E1008" s="1"/>
      <c r="F1008" s="1" t="s">
        <v>1364</v>
      </c>
      <c r="G1008" s="1" t="s">
        <v>5374</v>
      </c>
      <c r="H1008" s="1" t="s">
        <v>5814</v>
      </c>
      <c r="I1008" s="1" t="s">
        <v>6584</v>
      </c>
    </row>
    <row r="1009" spans="1:9" ht="15.6" x14ac:dyDescent="0.3">
      <c r="A1009" s="1" t="s">
        <v>1363</v>
      </c>
      <c r="B1009" s="1" t="s">
        <v>3392</v>
      </c>
      <c r="C1009" s="1"/>
      <c r="D1009" s="1" t="s">
        <v>3392</v>
      </c>
      <c r="E1009" s="1"/>
      <c r="F1009" s="1" t="s">
        <v>1363</v>
      </c>
      <c r="G1009" s="1" t="s">
        <v>4766</v>
      </c>
      <c r="H1009" s="1" t="s">
        <v>5072</v>
      </c>
      <c r="I1009" s="1" t="s">
        <v>7241</v>
      </c>
    </row>
    <row r="1010" spans="1:9" ht="15.6" x14ac:dyDescent="0.3">
      <c r="A1010" s="1" t="s">
        <v>1362</v>
      </c>
      <c r="B1010" s="1" t="s">
        <v>3393</v>
      </c>
      <c r="C1010" s="1"/>
      <c r="D1010" s="1" t="s">
        <v>3393</v>
      </c>
      <c r="E1010" s="1"/>
      <c r="F1010" s="1" t="s">
        <v>1362</v>
      </c>
      <c r="G1010" s="1" t="s">
        <v>5374</v>
      </c>
      <c r="H1010" s="1" t="s">
        <v>4847</v>
      </c>
      <c r="I1010" s="1" t="s">
        <v>7242</v>
      </c>
    </row>
    <row r="1011" spans="1:9" ht="15.6" x14ac:dyDescent="0.3">
      <c r="A1011" s="1" t="s">
        <v>1361</v>
      </c>
      <c r="B1011" s="1" t="s">
        <v>3394</v>
      </c>
      <c r="C1011" s="1"/>
      <c r="D1011" s="1" t="s">
        <v>3394</v>
      </c>
      <c r="E1011" s="1"/>
      <c r="F1011" s="1" t="s">
        <v>1361</v>
      </c>
      <c r="G1011" s="1" t="s">
        <v>5374</v>
      </c>
      <c r="H1011" s="1" t="s">
        <v>5073</v>
      </c>
      <c r="I1011" s="1" t="s">
        <v>7243</v>
      </c>
    </row>
    <row r="1012" spans="1:9" ht="15.6" x14ac:dyDescent="0.3">
      <c r="A1012" s="1" t="s">
        <v>1360</v>
      </c>
      <c r="B1012" s="1" t="s">
        <v>3395</v>
      </c>
      <c r="C1012" s="1"/>
      <c r="D1012" s="1" t="s">
        <v>3395</v>
      </c>
      <c r="E1012" s="1"/>
      <c r="F1012" s="1" t="s">
        <v>1360</v>
      </c>
      <c r="G1012" s="1" t="s">
        <v>5374</v>
      </c>
      <c r="H1012" s="1" t="s">
        <v>4728</v>
      </c>
      <c r="I1012" s="1" t="s">
        <v>7244</v>
      </c>
    </row>
    <row r="1013" spans="1:9" ht="15.6" x14ac:dyDescent="0.3">
      <c r="A1013" s="1" t="s">
        <v>1359</v>
      </c>
      <c r="B1013" s="1" t="s">
        <v>3396</v>
      </c>
      <c r="C1013" s="1"/>
      <c r="D1013" s="1" t="s">
        <v>3396</v>
      </c>
      <c r="E1013" s="1"/>
      <c r="F1013" s="1" t="s">
        <v>1359</v>
      </c>
      <c r="G1013" s="1" t="s">
        <v>5374</v>
      </c>
      <c r="H1013" s="1" t="s">
        <v>5815</v>
      </c>
      <c r="I1013" s="1" t="s">
        <v>7245</v>
      </c>
    </row>
    <row r="1014" spans="1:9" ht="15.6" x14ac:dyDescent="0.3">
      <c r="A1014" s="1" t="s">
        <v>1358</v>
      </c>
      <c r="B1014" s="1" t="s">
        <v>3397</v>
      </c>
      <c r="C1014" s="1"/>
      <c r="D1014" s="1" t="s">
        <v>3397</v>
      </c>
      <c r="E1014" s="1"/>
      <c r="F1014" s="1" t="s">
        <v>1358</v>
      </c>
      <c r="G1014" s="1" t="s">
        <v>5374</v>
      </c>
      <c r="H1014" s="1" t="s">
        <v>5816</v>
      </c>
      <c r="I1014" s="1" t="s">
        <v>7246</v>
      </c>
    </row>
    <row r="1015" spans="1:9" ht="15.6" x14ac:dyDescent="0.3">
      <c r="A1015" s="1" t="s">
        <v>1357</v>
      </c>
      <c r="B1015" s="1" t="s">
        <v>3398</v>
      </c>
      <c r="C1015" s="1"/>
      <c r="D1015" s="1" t="s">
        <v>3398</v>
      </c>
      <c r="E1015" s="1"/>
      <c r="F1015" s="1" t="s">
        <v>1357</v>
      </c>
      <c r="G1015" s="1" t="s">
        <v>5374</v>
      </c>
      <c r="H1015" s="1" t="s">
        <v>5593</v>
      </c>
      <c r="I1015" s="1" t="s">
        <v>7247</v>
      </c>
    </row>
    <row r="1016" spans="1:9" ht="15.6" x14ac:dyDescent="0.3">
      <c r="A1016" s="1" t="s">
        <v>1356</v>
      </c>
      <c r="B1016" s="1" t="s">
        <v>3399</v>
      </c>
      <c r="C1016" s="1"/>
      <c r="D1016" s="1" t="s">
        <v>3399</v>
      </c>
      <c r="E1016" s="1"/>
      <c r="F1016" s="1" t="s">
        <v>1356</v>
      </c>
      <c r="G1016" s="1" t="s">
        <v>5374</v>
      </c>
      <c r="H1016" s="1" t="s">
        <v>4835</v>
      </c>
      <c r="I1016" s="1" t="s">
        <v>7248</v>
      </c>
    </row>
    <row r="1017" spans="1:9" ht="15.6" x14ac:dyDescent="0.3">
      <c r="A1017" s="1" t="s">
        <v>1355</v>
      </c>
      <c r="B1017" s="1" t="s">
        <v>3400</v>
      </c>
      <c r="C1017" s="1"/>
      <c r="D1017" s="1" t="s">
        <v>3400</v>
      </c>
      <c r="E1017" s="1"/>
      <c r="F1017" s="1" t="s">
        <v>1355</v>
      </c>
      <c r="G1017" s="1" t="s">
        <v>5374</v>
      </c>
      <c r="H1017" s="1" t="s">
        <v>5817</v>
      </c>
      <c r="I1017" s="1" t="s">
        <v>7249</v>
      </c>
    </row>
    <row r="1018" spans="1:9" ht="15.6" x14ac:dyDescent="0.3">
      <c r="A1018" s="1" t="s">
        <v>1354</v>
      </c>
      <c r="B1018" s="1" t="s">
        <v>3401</v>
      </c>
      <c r="C1018" s="1"/>
      <c r="D1018" s="1" t="s">
        <v>3401</v>
      </c>
      <c r="E1018" s="1"/>
      <c r="F1018" s="1" t="s">
        <v>1354</v>
      </c>
      <c r="G1018" s="1" t="s">
        <v>5375</v>
      </c>
      <c r="H1018" s="1" t="s">
        <v>5818</v>
      </c>
      <c r="I1018" s="1" t="s">
        <v>7250</v>
      </c>
    </row>
    <row r="1019" spans="1:9" ht="15.6" x14ac:dyDescent="0.3">
      <c r="A1019" s="1" t="s">
        <v>1353</v>
      </c>
      <c r="B1019" s="1" t="s">
        <v>3402</v>
      </c>
      <c r="C1019" s="1"/>
      <c r="D1019" s="1" t="s">
        <v>3402</v>
      </c>
      <c r="E1019" s="1"/>
      <c r="F1019" s="1" t="s">
        <v>1353</v>
      </c>
      <c r="G1019" s="1" t="s">
        <v>5375</v>
      </c>
      <c r="H1019" s="1" t="s">
        <v>5819</v>
      </c>
      <c r="I1019" s="1" t="s">
        <v>7251</v>
      </c>
    </row>
    <row r="1020" spans="1:9" ht="15.6" x14ac:dyDescent="0.3">
      <c r="A1020" s="1" t="s">
        <v>1352</v>
      </c>
      <c r="B1020" s="1" t="s">
        <v>3403</v>
      </c>
      <c r="C1020" s="1"/>
      <c r="D1020" s="1" t="s">
        <v>3403</v>
      </c>
      <c r="E1020" s="1"/>
      <c r="F1020" s="1" t="s">
        <v>1352</v>
      </c>
      <c r="G1020" s="1" t="s">
        <v>4766</v>
      </c>
      <c r="H1020" s="1" t="s">
        <v>4770</v>
      </c>
      <c r="I1020" s="1" t="s">
        <v>7252</v>
      </c>
    </row>
    <row r="1021" spans="1:9" ht="15.6" x14ac:dyDescent="0.3">
      <c r="A1021" s="1" t="s">
        <v>1351</v>
      </c>
      <c r="B1021" s="1" t="s">
        <v>3404</v>
      </c>
      <c r="C1021" s="1"/>
      <c r="D1021" s="1" t="s">
        <v>3404</v>
      </c>
      <c r="E1021" s="1"/>
      <c r="F1021" s="1" t="s">
        <v>1351</v>
      </c>
      <c r="G1021" s="1" t="s">
        <v>5374</v>
      </c>
      <c r="H1021" s="1" t="s">
        <v>5820</v>
      </c>
      <c r="I1021" s="1" t="s">
        <v>7253</v>
      </c>
    </row>
    <row r="1022" spans="1:9" ht="15.6" x14ac:dyDescent="0.3">
      <c r="A1022" s="1" t="s">
        <v>1350</v>
      </c>
      <c r="B1022" s="1" t="s">
        <v>3405</v>
      </c>
      <c r="C1022" s="1"/>
      <c r="D1022" s="1" t="s">
        <v>3405</v>
      </c>
      <c r="E1022" s="1"/>
      <c r="F1022" s="1" t="s">
        <v>1350</v>
      </c>
      <c r="G1022" s="1" t="s">
        <v>4766</v>
      </c>
      <c r="H1022" s="1" t="s">
        <v>5821</v>
      </c>
      <c r="I1022" s="1" t="s">
        <v>7254</v>
      </c>
    </row>
    <row r="1023" spans="1:9" ht="15.6" x14ac:dyDescent="0.3">
      <c r="A1023" s="1" t="s">
        <v>1349</v>
      </c>
      <c r="B1023" s="1" t="s">
        <v>3406</v>
      </c>
      <c r="C1023" s="1"/>
      <c r="D1023" s="1" t="s">
        <v>3406</v>
      </c>
      <c r="E1023" s="1"/>
      <c r="F1023" s="1" t="s">
        <v>1349</v>
      </c>
      <c r="G1023" s="1" t="s">
        <v>5374</v>
      </c>
      <c r="H1023" s="1" t="s">
        <v>5822</v>
      </c>
      <c r="I1023" s="1" t="s">
        <v>7255</v>
      </c>
    </row>
    <row r="1024" spans="1:9" ht="15.6" x14ac:dyDescent="0.3">
      <c r="A1024" s="1" t="s">
        <v>1348</v>
      </c>
      <c r="B1024" s="1" t="s">
        <v>3407</v>
      </c>
      <c r="C1024" s="1"/>
      <c r="D1024" s="1" t="s">
        <v>3407</v>
      </c>
      <c r="E1024" s="1"/>
      <c r="F1024" s="1" t="s">
        <v>1348</v>
      </c>
      <c r="G1024" s="1" t="s">
        <v>5374</v>
      </c>
      <c r="H1024" s="1" t="s">
        <v>5823</v>
      </c>
      <c r="I1024" s="1" t="s">
        <v>7256</v>
      </c>
    </row>
    <row r="1025" spans="1:9" ht="15.6" x14ac:dyDescent="0.3">
      <c r="A1025" s="1" t="s">
        <v>1347</v>
      </c>
      <c r="B1025" s="1" t="s">
        <v>3408</v>
      </c>
      <c r="C1025" s="1"/>
      <c r="D1025" s="1" t="s">
        <v>3408</v>
      </c>
      <c r="E1025" s="1"/>
      <c r="F1025" s="1" t="s">
        <v>1347</v>
      </c>
      <c r="G1025" s="1" t="s">
        <v>4766</v>
      </c>
      <c r="H1025" s="1" t="s">
        <v>5824</v>
      </c>
      <c r="I1025" s="1" t="s">
        <v>7257</v>
      </c>
    </row>
    <row r="1026" spans="1:9" ht="15.6" x14ac:dyDescent="0.3">
      <c r="A1026" s="1" t="s">
        <v>1346</v>
      </c>
      <c r="B1026" s="1" t="s">
        <v>3409</v>
      </c>
      <c r="C1026" s="1"/>
      <c r="D1026" s="1" t="s">
        <v>3409</v>
      </c>
      <c r="E1026" s="1"/>
      <c r="F1026" s="1" t="s">
        <v>1346</v>
      </c>
      <c r="G1026" s="1" t="s">
        <v>4766</v>
      </c>
      <c r="H1026" s="1" t="s">
        <v>4772</v>
      </c>
      <c r="I1026" s="1" t="s">
        <v>7258</v>
      </c>
    </row>
    <row r="1027" spans="1:9" ht="15.6" x14ac:dyDescent="0.3">
      <c r="A1027" s="1" t="s">
        <v>1345</v>
      </c>
      <c r="B1027" s="1" t="s">
        <v>3410</v>
      </c>
      <c r="C1027" s="1"/>
      <c r="D1027" s="1" t="s">
        <v>3410</v>
      </c>
      <c r="E1027" s="1"/>
      <c r="F1027" s="1" t="s">
        <v>1345</v>
      </c>
      <c r="G1027" s="1" t="s">
        <v>4766</v>
      </c>
      <c r="H1027" s="1" t="s">
        <v>5074</v>
      </c>
      <c r="I1027" s="1" t="s">
        <v>7259</v>
      </c>
    </row>
    <row r="1028" spans="1:9" ht="15.6" x14ac:dyDescent="0.3">
      <c r="A1028" s="1" t="s">
        <v>1344</v>
      </c>
      <c r="B1028" s="1" t="s">
        <v>3411</v>
      </c>
      <c r="C1028" s="1"/>
      <c r="D1028" s="1" t="s">
        <v>3411</v>
      </c>
      <c r="E1028" s="1"/>
      <c r="F1028" s="1" t="s">
        <v>1344</v>
      </c>
      <c r="G1028" s="1" t="s">
        <v>5374</v>
      </c>
      <c r="H1028" s="1" t="s">
        <v>8340</v>
      </c>
      <c r="I1028" s="1" t="s">
        <v>7260</v>
      </c>
    </row>
    <row r="1029" spans="1:9" ht="15.6" x14ac:dyDescent="0.3">
      <c r="A1029" s="1" t="s">
        <v>1343</v>
      </c>
      <c r="B1029" s="1" t="s">
        <v>3412</v>
      </c>
      <c r="C1029" s="1"/>
      <c r="D1029" s="1" t="s">
        <v>3412</v>
      </c>
      <c r="E1029" s="1"/>
      <c r="F1029" s="1" t="s">
        <v>1343</v>
      </c>
      <c r="G1029" s="1" t="s">
        <v>4766</v>
      </c>
      <c r="H1029" s="1" t="s">
        <v>5074</v>
      </c>
      <c r="I1029" s="1" t="s">
        <v>7261</v>
      </c>
    </row>
    <row r="1030" spans="1:9" ht="15.6" x14ac:dyDescent="0.3">
      <c r="A1030" s="1" t="s">
        <v>1342</v>
      </c>
      <c r="B1030" s="1" t="s">
        <v>3413</v>
      </c>
      <c r="C1030" s="1"/>
      <c r="D1030" s="1" t="s">
        <v>3413</v>
      </c>
      <c r="E1030" s="1"/>
      <c r="F1030" s="1" t="s">
        <v>1342</v>
      </c>
      <c r="G1030" s="1" t="s">
        <v>4766</v>
      </c>
      <c r="H1030" s="1" t="s">
        <v>4742</v>
      </c>
      <c r="I1030" s="1" t="s">
        <v>7262</v>
      </c>
    </row>
    <row r="1031" spans="1:9" ht="15.6" x14ac:dyDescent="0.3">
      <c r="A1031" s="1" t="s">
        <v>1341</v>
      </c>
      <c r="B1031" s="1" t="s">
        <v>3414</v>
      </c>
      <c r="C1031" s="1"/>
      <c r="D1031" s="1" t="s">
        <v>3414</v>
      </c>
      <c r="E1031" s="1"/>
      <c r="F1031" s="1" t="s">
        <v>1341</v>
      </c>
      <c r="G1031" s="1" t="s">
        <v>5374</v>
      </c>
      <c r="H1031" s="1" t="s">
        <v>5825</v>
      </c>
      <c r="I1031" s="1" t="s">
        <v>7263</v>
      </c>
    </row>
    <row r="1032" spans="1:9" ht="15.6" x14ac:dyDescent="0.3">
      <c r="A1032" s="1" t="s">
        <v>1340</v>
      </c>
      <c r="B1032" s="1" t="s">
        <v>3415</v>
      </c>
      <c r="C1032" s="1"/>
      <c r="D1032" s="1" t="s">
        <v>3415</v>
      </c>
      <c r="E1032" s="1"/>
      <c r="F1032" s="1" t="s">
        <v>1340</v>
      </c>
      <c r="G1032" s="1" t="s">
        <v>4766</v>
      </c>
      <c r="H1032" s="1" t="s">
        <v>5075</v>
      </c>
      <c r="I1032" s="1" t="s">
        <v>7264</v>
      </c>
    </row>
    <row r="1033" spans="1:9" ht="15.6" x14ac:dyDescent="0.3">
      <c r="A1033" s="1" t="s">
        <v>1339</v>
      </c>
      <c r="B1033" s="1" t="s">
        <v>3416</v>
      </c>
      <c r="C1033" s="1"/>
      <c r="D1033" s="1" t="s">
        <v>3416</v>
      </c>
      <c r="E1033" s="1"/>
      <c r="F1033" s="1" t="s">
        <v>1339</v>
      </c>
      <c r="G1033" s="1" t="s">
        <v>5374</v>
      </c>
      <c r="H1033" s="1" t="s">
        <v>5076</v>
      </c>
      <c r="I1033" s="1" t="s">
        <v>7265</v>
      </c>
    </row>
    <row r="1034" spans="1:9" ht="15.6" x14ac:dyDescent="0.3">
      <c r="A1034" s="1" t="s">
        <v>1338</v>
      </c>
      <c r="B1034" s="1" t="s">
        <v>3417</v>
      </c>
      <c r="C1034" s="1"/>
      <c r="D1034" s="1" t="s">
        <v>3417</v>
      </c>
      <c r="E1034" s="1"/>
      <c r="F1034" s="1" t="s">
        <v>1338</v>
      </c>
      <c r="G1034" s="1" t="s">
        <v>5374</v>
      </c>
      <c r="H1034" s="1" t="s">
        <v>5826</v>
      </c>
      <c r="I1034" s="1" t="s">
        <v>6941</v>
      </c>
    </row>
    <row r="1035" spans="1:9" ht="15.6" x14ac:dyDescent="0.3">
      <c r="A1035" s="1" t="s">
        <v>1337</v>
      </c>
      <c r="B1035" s="1" t="s">
        <v>3418</v>
      </c>
      <c r="C1035" s="1"/>
      <c r="D1035" s="1" t="s">
        <v>3418</v>
      </c>
      <c r="E1035" s="1"/>
      <c r="F1035" s="1" t="s">
        <v>1337</v>
      </c>
      <c r="G1035" s="1" t="s">
        <v>5374</v>
      </c>
      <c r="H1035" s="1" t="s">
        <v>4910</v>
      </c>
      <c r="I1035" s="1" t="s">
        <v>7266</v>
      </c>
    </row>
    <row r="1036" spans="1:9" ht="15.6" x14ac:dyDescent="0.3">
      <c r="A1036" s="1" t="s">
        <v>1336</v>
      </c>
      <c r="B1036" s="1" t="s">
        <v>3419</v>
      </c>
      <c r="C1036" s="1"/>
      <c r="D1036" s="1" t="s">
        <v>3419</v>
      </c>
      <c r="E1036" s="1"/>
      <c r="F1036" s="1" t="s">
        <v>1336</v>
      </c>
      <c r="G1036" s="1" t="s">
        <v>5374</v>
      </c>
      <c r="H1036" s="1" t="s">
        <v>5077</v>
      </c>
      <c r="I1036" s="1" t="s">
        <v>7267</v>
      </c>
    </row>
    <row r="1037" spans="1:9" ht="15.6" x14ac:dyDescent="0.3">
      <c r="A1037" s="1" t="s">
        <v>1335</v>
      </c>
      <c r="B1037" s="1" t="s">
        <v>3420</v>
      </c>
      <c r="C1037" s="1"/>
      <c r="D1037" s="1" t="s">
        <v>3420</v>
      </c>
      <c r="E1037" s="1"/>
      <c r="F1037" s="1" t="s">
        <v>1335</v>
      </c>
      <c r="G1037" s="1" t="s">
        <v>5374</v>
      </c>
      <c r="H1037" s="1" t="s">
        <v>4968</v>
      </c>
      <c r="I1037" s="1" t="s">
        <v>7268</v>
      </c>
    </row>
    <row r="1038" spans="1:9" ht="15.6" x14ac:dyDescent="0.3">
      <c r="A1038" s="1" t="s">
        <v>1334</v>
      </c>
      <c r="B1038" s="1" t="s">
        <v>3421</v>
      </c>
      <c r="C1038" s="1"/>
      <c r="D1038" s="1" t="s">
        <v>3421</v>
      </c>
      <c r="E1038" s="1"/>
      <c r="F1038" s="1" t="s">
        <v>1334</v>
      </c>
      <c r="G1038" s="1" t="s">
        <v>4766</v>
      </c>
      <c r="H1038" s="1" t="s">
        <v>4792</v>
      </c>
      <c r="I1038" s="1" t="s">
        <v>7269</v>
      </c>
    </row>
    <row r="1039" spans="1:9" ht="15.6" x14ac:dyDescent="0.3">
      <c r="A1039" s="1" t="s">
        <v>1333</v>
      </c>
      <c r="B1039" s="1" t="s">
        <v>3422</v>
      </c>
      <c r="C1039" s="1"/>
      <c r="D1039" s="1" t="s">
        <v>3422</v>
      </c>
      <c r="E1039" s="1"/>
      <c r="F1039" s="1" t="s">
        <v>1333</v>
      </c>
      <c r="G1039" s="1" t="s">
        <v>4766</v>
      </c>
      <c r="H1039" s="1" t="s">
        <v>5827</v>
      </c>
      <c r="I1039" s="1" t="s">
        <v>7270</v>
      </c>
    </row>
    <row r="1040" spans="1:9" ht="15.6" x14ac:dyDescent="0.3">
      <c r="A1040" s="1" t="s">
        <v>1332</v>
      </c>
      <c r="B1040" s="1" t="s">
        <v>3423</v>
      </c>
      <c r="C1040" s="1"/>
      <c r="D1040" s="1" t="s">
        <v>3423</v>
      </c>
      <c r="E1040" s="1"/>
      <c r="F1040" s="1" t="s">
        <v>1332</v>
      </c>
      <c r="G1040" s="1" t="s">
        <v>5374</v>
      </c>
      <c r="H1040" s="1" t="s">
        <v>5828</v>
      </c>
      <c r="I1040" s="1" t="s">
        <v>7271</v>
      </c>
    </row>
    <row r="1041" spans="1:9" ht="15.6" x14ac:dyDescent="0.3">
      <c r="A1041" s="1" t="s">
        <v>1331</v>
      </c>
      <c r="B1041" s="1" t="s">
        <v>3424</v>
      </c>
      <c r="C1041" s="1"/>
      <c r="D1041" s="1" t="s">
        <v>3424</v>
      </c>
      <c r="E1041" s="1"/>
      <c r="F1041" s="1" t="s">
        <v>1331</v>
      </c>
      <c r="G1041" s="1" t="s">
        <v>5374</v>
      </c>
      <c r="H1041" s="1" t="s">
        <v>5078</v>
      </c>
      <c r="I1041" s="1" t="s">
        <v>7272</v>
      </c>
    </row>
    <row r="1042" spans="1:9" ht="15.6" x14ac:dyDescent="0.3">
      <c r="A1042" s="1" t="s">
        <v>1330</v>
      </c>
      <c r="B1042" s="1" t="s">
        <v>3425</v>
      </c>
      <c r="C1042" s="1"/>
      <c r="D1042" s="1" t="s">
        <v>3425</v>
      </c>
      <c r="E1042" s="1"/>
      <c r="F1042" s="1" t="s">
        <v>1330</v>
      </c>
      <c r="G1042" s="1" t="s">
        <v>4766</v>
      </c>
      <c r="H1042" s="1" t="s">
        <v>4836</v>
      </c>
      <c r="I1042" s="1" t="s">
        <v>6968</v>
      </c>
    </row>
    <row r="1043" spans="1:9" ht="15.6" x14ac:dyDescent="0.3">
      <c r="A1043" s="1" t="s">
        <v>1329</v>
      </c>
      <c r="B1043" s="1" t="s">
        <v>3426</v>
      </c>
      <c r="C1043" s="1"/>
      <c r="D1043" s="1" t="s">
        <v>3426</v>
      </c>
      <c r="E1043" s="1"/>
      <c r="F1043" s="1" t="s">
        <v>1329</v>
      </c>
      <c r="G1043" s="1" t="s">
        <v>5374</v>
      </c>
      <c r="H1043" s="1" t="s">
        <v>5079</v>
      </c>
      <c r="I1043" s="1" t="s">
        <v>7273</v>
      </c>
    </row>
    <row r="1044" spans="1:9" ht="15.6" x14ac:dyDescent="0.3">
      <c r="A1044" s="1" t="s">
        <v>1328</v>
      </c>
      <c r="B1044" s="1" t="s">
        <v>3427</v>
      </c>
      <c r="C1044" s="1"/>
      <c r="D1044" s="1" t="s">
        <v>3427</v>
      </c>
      <c r="E1044" s="1"/>
      <c r="F1044" s="1" t="s">
        <v>1328</v>
      </c>
      <c r="G1044" s="1" t="s">
        <v>4766</v>
      </c>
      <c r="H1044" s="1" t="s">
        <v>5829</v>
      </c>
      <c r="I1044" s="1" t="s">
        <v>7274</v>
      </c>
    </row>
    <row r="1045" spans="1:9" ht="15.6" x14ac:dyDescent="0.3">
      <c r="A1045" s="1" t="s">
        <v>1327</v>
      </c>
      <c r="B1045" s="1" t="s">
        <v>3428</v>
      </c>
      <c r="C1045" s="1"/>
      <c r="D1045" s="1" t="s">
        <v>3428</v>
      </c>
      <c r="E1045" s="1"/>
      <c r="F1045" s="1" t="s">
        <v>1327</v>
      </c>
      <c r="G1045" s="1" t="s">
        <v>4766</v>
      </c>
      <c r="H1045" s="1" t="s">
        <v>5830</v>
      </c>
      <c r="I1045" s="1" t="s">
        <v>7275</v>
      </c>
    </row>
    <row r="1046" spans="1:9" ht="15.6" x14ac:dyDescent="0.3">
      <c r="A1046" s="1" t="s">
        <v>1326</v>
      </c>
      <c r="B1046" s="1" t="s">
        <v>3429</v>
      </c>
      <c r="C1046" s="1"/>
      <c r="D1046" s="1" t="s">
        <v>3429</v>
      </c>
      <c r="E1046" s="1"/>
      <c r="F1046" s="1" t="s">
        <v>1326</v>
      </c>
      <c r="G1046" s="1" t="s">
        <v>5375</v>
      </c>
      <c r="H1046" s="1" t="s">
        <v>5080</v>
      </c>
      <c r="I1046" s="1" t="s">
        <v>7276</v>
      </c>
    </row>
    <row r="1047" spans="1:9" ht="15.6" x14ac:dyDescent="0.3">
      <c r="A1047" s="1" t="s">
        <v>1325</v>
      </c>
      <c r="B1047" s="1" t="s">
        <v>3430</v>
      </c>
      <c r="C1047" s="1"/>
      <c r="D1047" s="1" t="s">
        <v>3430</v>
      </c>
      <c r="E1047" s="1"/>
      <c r="F1047" s="1" t="s">
        <v>1325</v>
      </c>
      <c r="G1047" s="1" t="s">
        <v>4766</v>
      </c>
      <c r="H1047" s="1" t="s">
        <v>5081</v>
      </c>
      <c r="I1047" s="1" t="s">
        <v>7277</v>
      </c>
    </row>
    <row r="1048" spans="1:9" ht="15.6" x14ac:dyDescent="0.3">
      <c r="A1048" s="1" t="s">
        <v>1324</v>
      </c>
      <c r="B1048" s="1" t="s">
        <v>3431</v>
      </c>
      <c r="C1048" s="1"/>
      <c r="D1048" s="1" t="s">
        <v>3431</v>
      </c>
      <c r="E1048" s="1"/>
      <c r="F1048" s="1" t="s">
        <v>1324</v>
      </c>
      <c r="G1048" s="1" t="s">
        <v>4766</v>
      </c>
      <c r="H1048" s="1" t="s">
        <v>5074</v>
      </c>
      <c r="I1048" s="1" t="s">
        <v>7278</v>
      </c>
    </row>
    <row r="1049" spans="1:9" ht="15.6" x14ac:dyDescent="0.3">
      <c r="A1049" s="1" t="s">
        <v>1323</v>
      </c>
      <c r="B1049" s="1" t="s">
        <v>3432</v>
      </c>
      <c r="C1049" s="1"/>
      <c r="D1049" s="1" t="s">
        <v>3432</v>
      </c>
      <c r="E1049" s="1"/>
      <c r="F1049" s="1" t="s">
        <v>1323</v>
      </c>
      <c r="G1049" s="1" t="s">
        <v>5374</v>
      </c>
      <c r="H1049" s="1" t="s">
        <v>5831</v>
      </c>
      <c r="I1049" s="1" t="s">
        <v>7279</v>
      </c>
    </row>
    <row r="1050" spans="1:9" ht="15.6" x14ac:dyDescent="0.3">
      <c r="A1050" s="1" t="s">
        <v>1322</v>
      </c>
      <c r="B1050" s="1" t="s">
        <v>3433</v>
      </c>
      <c r="C1050" s="1"/>
      <c r="D1050" s="1" t="s">
        <v>3433</v>
      </c>
      <c r="E1050" s="1"/>
      <c r="F1050" s="1" t="s">
        <v>1322</v>
      </c>
      <c r="G1050" s="1" t="s">
        <v>5374</v>
      </c>
      <c r="H1050" s="1" t="s">
        <v>5082</v>
      </c>
      <c r="I1050" s="1" t="s">
        <v>7280</v>
      </c>
    </row>
    <row r="1051" spans="1:9" ht="15.6" x14ac:dyDescent="0.3">
      <c r="A1051" s="1" t="s">
        <v>1321</v>
      </c>
      <c r="B1051" s="1" t="s">
        <v>3434</v>
      </c>
      <c r="C1051" s="1"/>
      <c r="D1051" s="1" t="s">
        <v>3434</v>
      </c>
      <c r="E1051" s="1"/>
      <c r="F1051" s="1" t="s">
        <v>1321</v>
      </c>
      <c r="G1051" s="1" t="s">
        <v>5374</v>
      </c>
      <c r="H1051" s="1" t="s">
        <v>5000</v>
      </c>
      <c r="I1051" s="1" t="s">
        <v>7281</v>
      </c>
    </row>
    <row r="1052" spans="1:9" ht="15.6" x14ac:dyDescent="0.3">
      <c r="A1052" s="1" t="s">
        <v>1320</v>
      </c>
      <c r="B1052" s="1" t="s">
        <v>3435</v>
      </c>
      <c r="C1052" s="1"/>
      <c r="D1052" s="1" t="s">
        <v>3435</v>
      </c>
      <c r="E1052" s="1"/>
      <c r="F1052" s="1" t="s">
        <v>1320</v>
      </c>
      <c r="G1052" s="1" t="s">
        <v>5375</v>
      </c>
      <c r="H1052" s="1" t="s">
        <v>5832</v>
      </c>
      <c r="I1052" s="1" t="s">
        <v>7282</v>
      </c>
    </row>
    <row r="1053" spans="1:9" ht="15.6" x14ac:dyDescent="0.3">
      <c r="A1053" s="1" t="s">
        <v>1319</v>
      </c>
      <c r="B1053" s="1" t="s">
        <v>3436</v>
      </c>
      <c r="C1053" s="1"/>
      <c r="D1053" s="1" t="s">
        <v>3436</v>
      </c>
      <c r="E1053" s="1"/>
      <c r="F1053" s="1" t="s">
        <v>1319</v>
      </c>
      <c r="G1053" s="1" t="s">
        <v>4766</v>
      </c>
      <c r="H1053" s="1" t="s">
        <v>5833</v>
      </c>
      <c r="I1053" s="1" t="s">
        <v>7283</v>
      </c>
    </row>
    <row r="1054" spans="1:9" ht="15.6" x14ac:dyDescent="0.3">
      <c r="A1054" s="1" t="s">
        <v>1318</v>
      </c>
      <c r="B1054" s="1" t="s">
        <v>3437</v>
      </c>
      <c r="C1054" s="1"/>
      <c r="D1054" s="1" t="s">
        <v>3437</v>
      </c>
      <c r="E1054" s="1"/>
      <c r="F1054" s="1" t="s">
        <v>1318</v>
      </c>
      <c r="G1054" s="1" t="s">
        <v>5374</v>
      </c>
      <c r="H1054" s="1" t="s">
        <v>5834</v>
      </c>
      <c r="I1054" s="1" t="s">
        <v>7284</v>
      </c>
    </row>
    <row r="1055" spans="1:9" ht="15.6" x14ac:dyDescent="0.3">
      <c r="A1055" s="1" t="s">
        <v>1317</v>
      </c>
      <c r="B1055" s="1" t="s">
        <v>3438</v>
      </c>
      <c r="C1055" s="1"/>
      <c r="D1055" s="1" t="s">
        <v>3438</v>
      </c>
      <c r="E1055" s="1"/>
      <c r="F1055" s="1" t="s">
        <v>1317</v>
      </c>
      <c r="G1055" s="1" t="s">
        <v>4766</v>
      </c>
      <c r="H1055" s="1" t="s">
        <v>5835</v>
      </c>
      <c r="I1055" s="1" t="s">
        <v>7285</v>
      </c>
    </row>
    <row r="1056" spans="1:9" ht="15.6" x14ac:dyDescent="0.3">
      <c r="A1056" s="1" t="s">
        <v>1316</v>
      </c>
      <c r="B1056" s="1" t="s">
        <v>3439</v>
      </c>
      <c r="C1056" s="1"/>
      <c r="D1056" s="1" t="s">
        <v>3439</v>
      </c>
      <c r="E1056" s="1"/>
      <c r="F1056" s="1" t="s">
        <v>1316</v>
      </c>
      <c r="G1056" s="1" t="s">
        <v>5375</v>
      </c>
      <c r="H1056" s="1" t="s">
        <v>4927</v>
      </c>
      <c r="I1056" s="1" t="s">
        <v>7286</v>
      </c>
    </row>
    <row r="1057" spans="1:9" ht="15.6" x14ac:dyDescent="0.3">
      <c r="A1057" s="1" t="s">
        <v>1315</v>
      </c>
      <c r="B1057" s="1" t="s">
        <v>3440</v>
      </c>
      <c r="C1057" s="1"/>
      <c r="D1057" s="1" t="s">
        <v>3440</v>
      </c>
      <c r="E1057" s="1"/>
      <c r="F1057" s="1" t="s">
        <v>1315</v>
      </c>
      <c r="G1057" s="1" t="s">
        <v>5374</v>
      </c>
      <c r="H1057" s="1" t="s">
        <v>5083</v>
      </c>
      <c r="I1057" s="1" t="s">
        <v>7287</v>
      </c>
    </row>
    <row r="1058" spans="1:9" ht="15.6" x14ac:dyDescent="0.3">
      <c r="A1058" s="1" t="s">
        <v>1314</v>
      </c>
      <c r="B1058" s="1" t="s">
        <v>3441</v>
      </c>
      <c r="C1058" s="1"/>
      <c r="D1058" s="1" t="s">
        <v>3441</v>
      </c>
      <c r="E1058" s="1"/>
      <c r="F1058" s="1" t="s">
        <v>1314</v>
      </c>
      <c r="G1058" s="1" t="s">
        <v>5375</v>
      </c>
      <c r="H1058" s="1" t="s">
        <v>5836</v>
      </c>
      <c r="I1058" s="1" t="s">
        <v>7228</v>
      </c>
    </row>
    <row r="1059" spans="1:9" ht="15.6" x14ac:dyDescent="0.3">
      <c r="A1059" s="1" t="s">
        <v>1313</v>
      </c>
      <c r="B1059" s="1" t="s">
        <v>3442</v>
      </c>
      <c r="C1059" s="1"/>
      <c r="D1059" s="1" t="s">
        <v>3442</v>
      </c>
      <c r="E1059" s="1"/>
      <c r="F1059" s="1" t="s">
        <v>1313</v>
      </c>
      <c r="G1059" s="1" t="s">
        <v>5374</v>
      </c>
      <c r="H1059" s="1" t="s">
        <v>5774</v>
      </c>
      <c r="I1059" s="1" t="s">
        <v>7288</v>
      </c>
    </row>
    <row r="1060" spans="1:9" ht="15.6" x14ac:dyDescent="0.3">
      <c r="A1060" s="1" t="s">
        <v>1312</v>
      </c>
      <c r="B1060" s="1" t="s">
        <v>3443</v>
      </c>
      <c r="C1060" s="1"/>
      <c r="D1060" s="1" t="s">
        <v>3443</v>
      </c>
      <c r="E1060" s="1"/>
      <c r="F1060" s="1" t="s">
        <v>1312</v>
      </c>
      <c r="G1060" s="1" t="s">
        <v>4766</v>
      </c>
      <c r="H1060" s="1" t="s">
        <v>4856</v>
      </c>
      <c r="I1060" s="1" t="s">
        <v>7289</v>
      </c>
    </row>
    <row r="1061" spans="1:9" ht="15.6" x14ac:dyDescent="0.3">
      <c r="A1061" s="1" t="s">
        <v>1311</v>
      </c>
      <c r="B1061" s="1" t="s">
        <v>3444</v>
      </c>
      <c r="C1061" s="1"/>
      <c r="D1061" s="1" t="s">
        <v>3444</v>
      </c>
      <c r="E1061" s="1"/>
      <c r="F1061" s="1" t="s">
        <v>1311</v>
      </c>
      <c r="G1061" s="1" t="s">
        <v>4766</v>
      </c>
      <c r="H1061" s="1" t="s">
        <v>5837</v>
      </c>
      <c r="I1061" s="1" t="s">
        <v>7290</v>
      </c>
    </row>
    <row r="1062" spans="1:9" ht="15.6" x14ac:dyDescent="0.3">
      <c r="A1062" s="1" t="s">
        <v>1310</v>
      </c>
      <c r="B1062" s="1" t="s">
        <v>3445</v>
      </c>
      <c r="C1062" s="1"/>
      <c r="D1062" s="1" t="s">
        <v>3445</v>
      </c>
      <c r="E1062" s="1"/>
      <c r="F1062" s="1" t="s">
        <v>1310</v>
      </c>
      <c r="G1062" s="1" t="s">
        <v>4766</v>
      </c>
      <c r="H1062" s="1" t="s">
        <v>5838</v>
      </c>
      <c r="I1062" s="1" t="s">
        <v>7291</v>
      </c>
    </row>
    <row r="1063" spans="1:9" ht="15.6" x14ac:dyDescent="0.3">
      <c r="A1063" s="1" t="s">
        <v>1309</v>
      </c>
      <c r="B1063" s="1" t="s">
        <v>3446</v>
      </c>
      <c r="C1063" s="1"/>
      <c r="D1063" s="1" t="s">
        <v>3446</v>
      </c>
      <c r="E1063" s="1"/>
      <c r="F1063" s="1" t="s">
        <v>1309</v>
      </c>
      <c r="G1063" s="1" t="s">
        <v>4766</v>
      </c>
      <c r="H1063" s="1" t="s">
        <v>5839</v>
      </c>
      <c r="I1063" s="1" t="s">
        <v>7039</v>
      </c>
    </row>
    <row r="1064" spans="1:9" ht="15.6" x14ac:dyDescent="0.3">
      <c r="A1064" s="1" t="s">
        <v>1308</v>
      </c>
      <c r="B1064" s="1" t="s">
        <v>3447</v>
      </c>
      <c r="C1064" s="1"/>
      <c r="D1064" s="1" t="s">
        <v>3447</v>
      </c>
      <c r="E1064" s="1"/>
      <c r="F1064" s="1" t="s">
        <v>1308</v>
      </c>
      <c r="G1064" s="1" t="s">
        <v>4766</v>
      </c>
      <c r="H1064" s="1" t="s">
        <v>5084</v>
      </c>
      <c r="I1064" s="1" t="s">
        <v>7292</v>
      </c>
    </row>
    <row r="1065" spans="1:9" ht="15.6" x14ac:dyDescent="0.3">
      <c r="A1065" s="1" t="s">
        <v>1307</v>
      </c>
      <c r="B1065" s="1" t="s">
        <v>3448</v>
      </c>
      <c r="C1065" s="1"/>
      <c r="D1065" s="1" t="s">
        <v>3448</v>
      </c>
      <c r="E1065" s="1"/>
      <c r="F1065" s="1" t="s">
        <v>1307</v>
      </c>
      <c r="G1065" s="1" t="s">
        <v>4766</v>
      </c>
      <c r="H1065" s="1" t="s">
        <v>5085</v>
      </c>
      <c r="I1065" s="1" t="s">
        <v>7293</v>
      </c>
    </row>
    <row r="1066" spans="1:9" ht="15.6" x14ac:dyDescent="0.3">
      <c r="A1066" s="1" t="s">
        <v>1306</v>
      </c>
      <c r="B1066" s="1" t="s">
        <v>3449</v>
      </c>
      <c r="C1066" s="1"/>
      <c r="D1066" s="1" t="s">
        <v>3449</v>
      </c>
      <c r="E1066" s="1"/>
      <c r="F1066" s="1" t="s">
        <v>1306</v>
      </c>
      <c r="G1066" s="1" t="s">
        <v>5374</v>
      </c>
      <c r="H1066" s="1" t="s">
        <v>8341</v>
      </c>
      <c r="I1066" s="1" t="s">
        <v>7294</v>
      </c>
    </row>
    <row r="1067" spans="1:9" ht="15.6" x14ac:dyDescent="0.3">
      <c r="A1067" s="1" t="s">
        <v>1305</v>
      </c>
      <c r="B1067" s="1" t="s">
        <v>3450</v>
      </c>
      <c r="C1067" s="1"/>
      <c r="D1067" s="1" t="s">
        <v>3450</v>
      </c>
      <c r="E1067" s="1"/>
      <c r="F1067" s="1" t="s">
        <v>1305</v>
      </c>
      <c r="G1067" s="1" t="s">
        <v>4766</v>
      </c>
      <c r="H1067" s="1" t="s">
        <v>5086</v>
      </c>
      <c r="I1067" s="1" t="s">
        <v>7295</v>
      </c>
    </row>
    <row r="1068" spans="1:9" ht="15.6" x14ac:dyDescent="0.3">
      <c r="A1068" s="1" t="s">
        <v>1304</v>
      </c>
      <c r="B1068" s="1" t="s">
        <v>3451</v>
      </c>
      <c r="C1068" s="1"/>
      <c r="D1068" s="1" t="s">
        <v>3451</v>
      </c>
      <c r="E1068" s="1"/>
      <c r="F1068" s="1" t="s">
        <v>1304</v>
      </c>
      <c r="G1068" s="1" t="s">
        <v>5374</v>
      </c>
      <c r="H1068" s="1" t="s">
        <v>5840</v>
      </c>
      <c r="I1068" s="1" t="s">
        <v>7296</v>
      </c>
    </row>
    <row r="1069" spans="1:9" ht="15.6" x14ac:dyDescent="0.3">
      <c r="A1069" s="1" t="s">
        <v>1303</v>
      </c>
      <c r="B1069" s="1" t="s">
        <v>3452</v>
      </c>
      <c r="C1069" s="1"/>
      <c r="D1069" s="1" t="s">
        <v>3452</v>
      </c>
      <c r="E1069" s="1"/>
      <c r="F1069" s="1" t="s">
        <v>1303</v>
      </c>
      <c r="G1069" s="1" t="s">
        <v>4766</v>
      </c>
      <c r="H1069" s="1" t="s">
        <v>4735</v>
      </c>
      <c r="I1069" s="1" t="s">
        <v>7297</v>
      </c>
    </row>
    <row r="1070" spans="1:9" ht="15.6" x14ac:dyDescent="0.3">
      <c r="A1070" s="1" t="s">
        <v>1302</v>
      </c>
      <c r="B1070" s="1" t="s">
        <v>3453</v>
      </c>
      <c r="C1070" s="1"/>
      <c r="D1070" s="1" t="s">
        <v>3453</v>
      </c>
      <c r="E1070" s="1"/>
      <c r="F1070" s="1" t="s">
        <v>1302</v>
      </c>
      <c r="G1070" s="1" t="s">
        <v>5374</v>
      </c>
      <c r="H1070" s="1" t="s">
        <v>4938</v>
      </c>
      <c r="I1070" s="1" t="s">
        <v>7046</v>
      </c>
    </row>
    <row r="1071" spans="1:9" ht="15.6" x14ac:dyDescent="0.3">
      <c r="A1071" s="1" t="s">
        <v>1301</v>
      </c>
      <c r="B1071" s="1" t="s">
        <v>3454</v>
      </c>
      <c r="C1071" s="1"/>
      <c r="D1071" s="1" t="s">
        <v>3454</v>
      </c>
      <c r="E1071" s="1"/>
      <c r="F1071" s="1" t="s">
        <v>1301</v>
      </c>
      <c r="G1071" s="1" t="s">
        <v>5374</v>
      </c>
      <c r="H1071" s="1" t="s">
        <v>5841</v>
      </c>
      <c r="I1071" s="1" t="s">
        <v>7298</v>
      </c>
    </row>
    <row r="1072" spans="1:9" ht="15.6" x14ac:dyDescent="0.3">
      <c r="A1072" s="1" t="s">
        <v>1300</v>
      </c>
      <c r="B1072" s="1" t="s">
        <v>3455</v>
      </c>
      <c r="C1072" s="1"/>
      <c r="D1072" s="1" t="s">
        <v>3455</v>
      </c>
      <c r="E1072" s="1"/>
      <c r="F1072" s="1" t="s">
        <v>1300</v>
      </c>
      <c r="G1072" s="1" t="s">
        <v>5374</v>
      </c>
      <c r="H1072" s="1" t="s">
        <v>4899</v>
      </c>
      <c r="I1072" s="1" t="s">
        <v>7299</v>
      </c>
    </row>
    <row r="1073" spans="1:9" ht="15.6" x14ac:dyDescent="0.3">
      <c r="A1073" s="1" t="s">
        <v>1299</v>
      </c>
      <c r="B1073" s="1" t="s">
        <v>3456</v>
      </c>
      <c r="C1073" s="1"/>
      <c r="D1073" s="1" t="s">
        <v>3456</v>
      </c>
      <c r="E1073" s="1"/>
      <c r="F1073" s="1" t="s">
        <v>1299</v>
      </c>
      <c r="G1073" s="1" t="s">
        <v>5375</v>
      </c>
      <c r="H1073" s="1" t="s">
        <v>5087</v>
      </c>
      <c r="I1073" s="1" t="s">
        <v>7300</v>
      </c>
    </row>
    <row r="1074" spans="1:9" ht="15.6" x14ac:dyDescent="0.3">
      <c r="A1074" s="1" t="s">
        <v>1298</v>
      </c>
      <c r="B1074" s="1" t="s">
        <v>3457</v>
      </c>
      <c r="C1074" s="1"/>
      <c r="D1074" s="1" t="s">
        <v>3457</v>
      </c>
      <c r="E1074" s="1"/>
      <c r="F1074" s="1" t="s">
        <v>1298</v>
      </c>
      <c r="G1074" s="1" t="s">
        <v>5374</v>
      </c>
      <c r="H1074" s="1" t="s">
        <v>5842</v>
      </c>
      <c r="I1074" s="1" t="s">
        <v>7301</v>
      </c>
    </row>
    <row r="1075" spans="1:9" ht="15.6" x14ac:dyDescent="0.3">
      <c r="A1075" s="1" t="s">
        <v>1297</v>
      </c>
      <c r="B1075" s="1" t="s">
        <v>3458</v>
      </c>
      <c r="C1075" s="1"/>
      <c r="D1075" s="1" t="s">
        <v>3458</v>
      </c>
      <c r="E1075" s="1"/>
      <c r="F1075" s="1" t="s">
        <v>1297</v>
      </c>
      <c r="G1075" s="1" t="s">
        <v>4766</v>
      </c>
      <c r="H1075" s="1" t="s">
        <v>4827</v>
      </c>
      <c r="I1075" s="1" t="s">
        <v>7302</v>
      </c>
    </row>
    <row r="1076" spans="1:9" ht="15.6" x14ac:dyDescent="0.3">
      <c r="A1076" s="1" t="s">
        <v>1296</v>
      </c>
      <c r="B1076" s="1" t="s">
        <v>3459</v>
      </c>
      <c r="C1076" s="1"/>
      <c r="D1076" s="1" t="s">
        <v>3459</v>
      </c>
      <c r="E1076" s="1"/>
      <c r="F1076" s="1" t="s">
        <v>1296</v>
      </c>
      <c r="G1076" s="1" t="s">
        <v>4766</v>
      </c>
      <c r="H1076" s="1" t="s">
        <v>4964</v>
      </c>
      <c r="I1076" s="1" t="s">
        <v>7303</v>
      </c>
    </row>
    <row r="1077" spans="1:9" ht="15.6" x14ac:dyDescent="0.3">
      <c r="A1077" s="1" t="s">
        <v>1295</v>
      </c>
      <c r="B1077" s="1" t="s">
        <v>3460</v>
      </c>
      <c r="C1077" s="1"/>
      <c r="D1077" s="1" t="s">
        <v>3460</v>
      </c>
      <c r="E1077" s="1"/>
      <c r="F1077" s="1" t="s">
        <v>1295</v>
      </c>
      <c r="G1077" s="1" t="s">
        <v>4766</v>
      </c>
      <c r="H1077" s="1" t="s">
        <v>5843</v>
      </c>
      <c r="I1077" s="1" t="s">
        <v>6797</v>
      </c>
    </row>
    <row r="1078" spans="1:9" ht="15.6" x14ac:dyDescent="0.3">
      <c r="A1078" s="1" t="s">
        <v>1294</v>
      </c>
      <c r="B1078" s="1" t="s">
        <v>3461</v>
      </c>
      <c r="C1078" s="1"/>
      <c r="D1078" s="1" t="s">
        <v>3461</v>
      </c>
      <c r="E1078" s="1"/>
      <c r="F1078" s="1" t="s">
        <v>1294</v>
      </c>
      <c r="G1078" s="1" t="s">
        <v>5374</v>
      </c>
      <c r="H1078" s="1" t="s">
        <v>8342</v>
      </c>
      <c r="I1078" s="1" t="s">
        <v>7304</v>
      </c>
    </row>
    <row r="1079" spans="1:9" ht="15.6" x14ac:dyDescent="0.3">
      <c r="A1079" s="1" t="s">
        <v>1293</v>
      </c>
      <c r="B1079" s="1" t="s">
        <v>3462</v>
      </c>
      <c r="C1079" s="1"/>
      <c r="D1079" s="1" t="s">
        <v>3462</v>
      </c>
      <c r="E1079" s="1"/>
      <c r="F1079" s="1" t="s">
        <v>1293</v>
      </c>
      <c r="G1079" s="1" t="s">
        <v>4766</v>
      </c>
      <c r="H1079" s="1" t="s">
        <v>4863</v>
      </c>
      <c r="I1079" s="1" t="s">
        <v>7305</v>
      </c>
    </row>
    <row r="1080" spans="1:9" ht="15.6" x14ac:dyDescent="0.3">
      <c r="A1080" s="1" t="s">
        <v>1292</v>
      </c>
      <c r="B1080" s="1" t="s">
        <v>3463</v>
      </c>
      <c r="C1080" s="1"/>
      <c r="D1080" s="1" t="s">
        <v>3463</v>
      </c>
      <c r="E1080" s="1"/>
      <c r="F1080" s="1" t="s">
        <v>1292</v>
      </c>
      <c r="G1080" s="1" t="s">
        <v>4766</v>
      </c>
      <c r="H1080" s="1" t="s">
        <v>5088</v>
      </c>
      <c r="I1080" s="1" t="s">
        <v>7306</v>
      </c>
    </row>
    <row r="1081" spans="1:9" ht="15.6" x14ac:dyDescent="0.3">
      <c r="A1081" s="1" t="s">
        <v>1291</v>
      </c>
      <c r="B1081" s="1" t="s">
        <v>3464</v>
      </c>
      <c r="C1081" s="1"/>
      <c r="D1081" s="1" t="s">
        <v>3464</v>
      </c>
      <c r="E1081" s="1"/>
      <c r="F1081" s="1" t="s">
        <v>1291</v>
      </c>
      <c r="G1081" s="1" t="s">
        <v>4766</v>
      </c>
      <c r="H1081" s="1" t="s">
        <v>5844</v>
      </c>
      <c r="I1081" s="1" t="s">
        <v>7307</v>
      </c>
    </row>
    <row r="1082" spans="1:9" ht="15.6" x14ac:dyDescent="0.3">
      <c r="A1082" s="1" t="s">
        <v>1290</v>
      </c>
      <c r="B1082" s="1" t="s">
        <v>3465</v>
      </c>
      <c r="C1082" s="1"/>
      <c r="D1082" s="1" t="s">
        <v>3465</v>
      </c>
      <c r="E1082" s="1"/>
      <c r="F1082" s="1" t="s">
        <v>1290</v>
      </c>
      <c r="G1082" s="1" t="s">
        <v>4766</v>
      </c>
      <c r="H1082" s="1" t="s">
        <v>5845</v>
      </c>
      <c r="I1082" s="1" t="s">
        <v>7308</v>
      </c>
    </row>
    <row r="1083" spans="1:9" ht="15.6" x14ac:dyDescent="0.3">
      <c r="A1083" s="1" t="s">
        <v>1289</v>
      </c>
      <c r="B1083" s="1" t="s">
        <v>3466</v>
      </c>
      <c r="C1083" s="1"/>
      <c r="D1083" s="1" t="s">
        <v>3466</v>
      </c>
      <c r="E1083" s="1"/>
      <c r="F1083" s="1" t="s">
        <v>1289</v>
      </c>
      <c r="G1083" s="1" t="s">
        <v>5375</v>
      </c>
      <c r="H1083" s="1" t="s">
        <v>5846</v>
      </c>
      <c r="I1083" s="1" t="s">
        <v>7309</v>
      </c>
    </row>
    <row r="1084" spans="1:9" ht="15.6" x14ac:dyDescent="0.3">
      <c r="A1084" s="1" t="s">
        <v>1288</v>
      </c>
      <c r="B1084" s="1" t="s">
        <v>3467</v>
      </c>
      <c r="C1084" s="1"/>
      <c r="D1084" s="1" t="s">
        <v>3467</v>
      </c>
      <c r="E1084" s="1"/>
      <c r="F1084" s="1" t="s">
        <v>1288</v>
      </c>
      <c r="G1084" s="1" t="s">
        <v>5375</v>
      </c>
      <c r="H1084" s="1" t="s">
        <v>5089</v>
      </c>
      <c r="I1084" s="1" t="s">
        <v>7310</v>
      </c>
    </row>
    <row r="1085" spans="1:9" ht="15.6" x14ac:dyDescent="0.3">
      <c r="A1085" s="1" t="s">
        <v>1287</v>
      </c>
      <c r="B1085" s="1" t="s">
        <v>3468</v>
      </c>
      <c r="C1085" s="1"/>
      <c r="D1085" s="1" t="s">
        <v>3468</v>
      </c>
      <c r="E1085" s="1"/>
      <c r="F1085" s="1" t="s">
        <v>1287</v>
      </c>
      <c r="G1085" s="1" t="s">
        <v>4766</v>
      </c>
      <c r="H1085" s="1" t="s">
        <v>5847</v>
      </c>
      <c r="I1085" s="1" t="s">
        <v>7311</v>
      </c>
    </row>
    <row r="1086" spans="1:9" ht="15.6" x14ac:dyDescent="0.3">
      <c r="A1086" s="1" t="s">
        <v>1286</v>
      </c>
      <c r="B1086" s="1" t="s">
        <v>3469</v>
      </c>
      <c r="C1086" s="1"/>
      <c r="D1086" s="1" t="s">
        <v>3469</v>
      </c>
      <c r="E1086" s="1"/>
      <c r="F1086" s="1" t="s">
        <v>1286</v>
      </c>
      <c r="G1086" s="1" t="s">
        <v>4766</v>
      </c>
      <c r="H1086" s="1" t="s">
        <v>4964</v>
      </c>
      <c r="I1086" s="1" t="s">
        <v>7312</v>
      </c>
    </row>
    <row r="1087" spans="1:9" ht="15.6" x14ac:dyDescent="0.3">
      <c r="A1087" s="1" t="s">
        <v>1285</v>
      </c>
      <c r="B1087" s="1" t="s">
        <v>3470</v>
      </c>
      <c r="C1087" s="1"/>
      <c r="D1087" s="1" t="s">
        <v>3470</v>
      </c>
      <c r="E1087" s="1"/>
      <c r="F1087" s="1" t="s">
        <v>1285</v>
      </c>
      <c r="G1087" s="1" t="s">
        <v>4766</v>
      </c>
      <c r="H1087" s="1" t="s">
        <v>4863</v>
      </c>
      <c r="I1087" s="1" t="s">
        <v>7313</v>
      </c>
    </row>
    <row r="1088" spans="1:9" ht="15.6" x14ac:dyDescent="0.3">
      <c r="A1088" s="1" t="s">
        <v>1284</v>
      </c>
      <c r="B1088" s="1" t="s">
        <v>3471</v>
      </c>
      <c r="C1088" s="1"/>
      <c r="D1088" s="1" t="s">
        <v>3471</v>
      </c>
      <c r="E1088" s="1"/>
      <c r="F1088" s="1" t="s">
        <v>1284</v>
      </c>
      <c r="G1088" s="1" t="s">
        <v>5374</v>
      </c>
      <c r="H1088" s="1" t="s">
        <v>5848</v>
      </c>
      <c r="I1088" s="1" t="s">
        <v>7314</v>
      </c>
    </row>
    <row r="1089" spans="1:9" ht="15.6" x14ac:dyDescent="0.3">
      <c r="A1089" s="1" t="s">
        <v>1283</v>
      </c>
      <c r="B1089" s="1" t="s">
        <v>3472</v>
      </c>
      <c r="C1089" s="1"/>
      <c r="D1089" s="1" t="s">
        <v>3472</v>
      </c>
      <c r="E1089" s="1"/>
      <c r="F1089" s="1" t="s">
        <v>1283</v>
      </c>
      <c r="G1089" s="1" t="s">
        <v>5374</v>
      </c>
      <c r="H1089" s="1" t="s">
        <v>5849</v>
      </c>
      <c r="I1089" s="1" t="s">
        <v>7315</v>
      </c>
    </row>
    <row r="1090" spans="1:9" ht="15.6" x14ac:dyDescent="0.3">
      <c r="A1090" s="1" t="s">
        <v>1282</v>
      </c>
      <c r="B1090" s="1" t="s">
        <v>3473</v>
      </c>
      <c r="C1090" s="1"/>
      <c r="D1090" s="1" t="s">
        <v>3473</v>
      </c>
      <c r="E1090" s="1"/>
      <c r="F1090" s="1" t="s">
        <v>1282</v>
      </c>
      <c r="G1090" s="1" t="s">
        <v>5375</v>
      </c>
      <c r="H1090" s="1" t="s">
        <v>5090</v>
      </c>
      <c r="I1090" s="1" t="s">
        <v>7316</v>
      </c>
    </row>
    <row r="1091" spans="1:9" ht="15.6" x14ac:dyDescent="0.3">
      <c r="A1091" s="1" t="s">
        <v>1281</v>
      </c>
      <c r="B1091" s="1" t="s">
        <v>3474</v>
      </c>
      <c r="C1091" s="1"/>
      <c r="D1091" s="1" t="s">
        <v>3474</v>
      </c>
      <c r="E1091" s="1"/>
      <c r="F1091" s="1" t="s">
        <v>1281</v>
      </c>
      <c r="G1091" s="1" t="s">
        <v>5374</v>
      </c>
      <c r="H1091" s="1" t="s">
        <v>5091</v>
      </c>
      <c r="I1091" s="1" t="s">
        <v>7317</v>
      </c>
    </row>
    <row r="1092" spans="1:9" ht="15.6" x14ac:dyDescent="0.3">
      <c r="A1092" s="1" t="s">
        <v>1280</v>
      </c>
      <c r="B1092" s="1" t="s">
        <v>3475</v>
      </c>
      <c r="C1092" s="1"/>
      <c r="D1092" s="1" t="s">
        <v>3475</v>
      </c>
      <c r="E1092" s="1"/>
      <c r="F1092" s="1" t="s">
        <v>1280</v>
      </c>
      <c r="G1092" s="1" t="s">
        <v>5374</v>
      </c>
      <c r="H1092" s="1" t="s">
        <v>5850</v>
      </c>
      <c r="I1092" s="1" t="s">
        <v>7270</v>
      </c>
    </row>
    <row r="1093" spans="1:9" ht="15.6" x14ac:dyDescent="0.3">
      <c r="A1093" s="1" t="s">
        <v>1279</v>
      </c>
      <c r="B1093" s="1" t="s">
        <v>3476</v>
      </c>
      <c r="C1093" s="1"/>
      <c r="D1093" s="1" t="s">
        <v>3476</v>
      </c>
      <c r="E1093" s="1"/>
      <c r="F1093" s="1" t="s">
        <v>1279</v>
      </c>
      <c r="G1093" s="1" t="s">
        <v>4766</v>
      </c>
      <c r="H1093" s="1" t="s">
        <v>5851</v>
      </c>
      <c r="I1093" s="1" t="s">
        <v>7318</v>
      </c>
    </row>
    <row r="1094" spans="1:9" ht="15.6" x14ac:dyDescent="0.3">
      <c r="A1094" s="1" t="s">
        <v>1278</v>
      </c>
      <c r="B1094" s="1" t="s">
        <v>3477</v>
      </c>
      <c r="C1094" s="1"/>
      <c r="D1094" s="1" t="s">
        <v>3477</v>
      </c>
      <c r="E1094" s="1"/>
      <c r="F1094" s="1" t="s">
        <v>1278</v>
      </c>
      <c r="G1094" s="1" t="s">
        <v>5374</v>
      </c>
      <c r="H1094" s="1" t="s">
        <v>5092</v>
      </c>
      <c r="I1094" s="1" t="s">
        <v>7319</v>
      </c>
    </row>
    <row r="1095" spans="1:9" ht="15.6" x14ac:dyDescent="0.3">
      <c r="A1095" s="1" t="s">
        <v>1277</v>
      </c>
      <c r="B1095" s="1" t="s">
        <v>3478</v>
      </c>
      <c r="C1095" s="1"/>
      <c r="D1095" s="1" t="s">
        <v>3478</v>
      </c>
      <c r="E1095" s="1"/>
      <c r="F1095" s="1" t="s">
        <v>1277</v>
      </c>
      <c r="G1095" s="1" t="s">
        <v>4766</v>
      </c>
      <c r="H1095" s="1" t="s">
        <v>5733</v>
      </c>
      <c r="I1095" s="1" t="s">
        <v>6395</v>
      </c>
    </row>
    <row r="1096" spans="1:9" ht="15.6" x14ac:dyDescent="0.3">
      <c r="A1096" s="1" t="s">
        <v>1276</v>
      </c>
      <c r="B1096" s="1" t="s">
        <v>3479</v>
      </c>
      <c r="C1096" s="1"/>
      <c r="D1096" s="1" t="s">
        <v>3479</v>
      </c>
      <c r="E1096" s="1"/>
      <c r="F1096" s="1" t="s">
        <v>1276</v>
      </c>
      <c r="G1096" s="1" t="s">
        <v>4766</v>
      </c>
      <c r="H1096" s="1" t="s">
        <v>4833</v>
      </c>
      <c r="I1096" s="1" t="s">
        <v>7320</v>
      </c>
    </row>
    <row r="1097" spans="1:9" ht="15.6" x14ac:dyDescent="0.3">
      <c r="A1097" s="1" t="s">
        <v>1275</v>
      </c>
      <c r="B1097" s="1" t="s">
        <v>3480</v>
      </c>
      <c r="C1097" s="1"/>
      <c r="D1097" s="1" t="s">
        <v>3480</v>
      </c>
      <c r="E1097" s="1"/>
      <c r="F1097" s="1" t="s">
        <v>1275</v>
      </c>
      <c r="G1097" s="1" t="s">
        <v>5375</v>
      </c>
      <c r="H1097" s="1" t="s">
        <v>5093</v>
      </c>
      <c r="I1097" s="1" t="s">
        <v>7321</v>
      </c>
    </row>
    <row r="1098" spans="1:9" ht="15.6" x14ac:dyDescent="0.3">
      <c r="A1098" s="1" t="s">
        <v>1274</v>
      </c>
      <c r="B1098" s="1" t="s">
        <v>3481</v>
      </c>
      <c r="C1098" s="1"/>
      <c r="D1098" s="1" t="s">
        <v>3481</v>
      </c>
      <c r="E1098" s="1"/>
      <c r="F1098" s="1" t="s">
        <v>1274</v>
      </c>
      <c r="G1098" s="1" t="s">
        <v>5374</v>
      </c>
      <c r="H1098" s="1" t="s">
        <v>5852</v>
      </c>
      <c r="I1098" s="1" t="s">
        <v>7322</v>
      </c>
    </row>
    <row r="1099" spans="1:9" ht="15.6" x14ac:dyDescent="0.3">
      <c r="A1099" s="1" t="s">
        <v>1273</v>
      </c>
      <c r="B1099" s="1" t="s">
        <v>3482</v>
      </c>
      <c r="C1099" s="1"/>
      <c r="D1099" s="1" t="s">
        <v>3482</v>
      </c>
      <c r="E1099" s="1"/>
      <c r="F1099" s="1" t="s">
        <v>1273</v>
      </c>
      <c r="G1099" s="1" t="s">
        <v>5374</v>
      </c>
      <c r="H1099" s="1" t="s">
        <v>5000</v>
      </c>
      <c r="I1099" s="1" t="s">
        <v>7323</v>
      </c>
    </row>
    <row r="1100" spans="1:9" ht="15.6" x14ac:dyDescent="0.3">
      <c r="A1100" s="1" t="s">
        <v>1272</v>
      </c>
      <c r="B1100" s="1" t="s">
        <v>3483</v>
      </c>
      <c r="C1100" s="1"/>
      <c r="D1100" s="1" t="s">
        <v>3483</v>
      </c>
      <c r="E1100" s="1"/>
      <c r="F1100" s="1" t="s">
        <v>1272</v>
      </c>
      <c r="G1100" s="1" t="s">
        <v>5374</v>
      </c>
      <c r="H1100" s="1" t="s">
        <v>5853</v>
      </c>
      <c r="I1100" s="1" t="s">
        <v>6579</v>
      </c>
    </row>
    <row r="1101" spans="1:9" ht="15.6" x14ac:dyDescent="0.3">
      <c r="A1101" s="1" t="s">
        <v>1271</v>
      </c>
      <c r="B1101" s="1" t="s">
        <v>3484</v>
      </c>
      <c r="C1101" s="1"/>
      <c r="D1101" s="1" t="s">
        <v>3484</v>
      </c>
      <c r="E1101" s="1"/>
      <c r="F1101" s="1" t="s">
        <v>1271</v>
      </c>
      <c r="G1101" s="1" t="s">
        <v>4766</v>
      </c>
      <c r="H1101" s="1" t="s">
        <v>5854</v>
      </c>
      <c r="I1101" s="1" t="s">
        <v>7324</v>
      </c>
    </row>
    <row r="1102" spans="1:9" ht="15.6" x14ac:dyDescent="0.3">
      <c r="A1102" s="1" t="s">
        <v>1270</v>
      </c>
      <c r="B1102" s="1" t="s">
        <v>3485</v>
      </c>
      <c r="C1102" s="1"/>
      <c r="D1102" s="1" t="s">
        <v>3485</v>
      </c>
      <c r="E1102" s="1"/>
      <c r="F1102" s="1" t="s">
        <v>1270</v>
      </c>
      <c r="G1102" s="1" t="s">
        <v>5375</v>
      </c>
      <c r="H1102" s="1" t="s">
        <v>4935</v>
      </c>
      <c r="I1102" s="1" t="s">
        <v>7325</v>
      </c>
    </row>
    <row r="1103" spans="1:9" ht="15.6" x14ac:dyDescent="0.3">
      <c r="A1103" s="1" t="s">
        <v>1269</v>
      </c>
      <c r="B1103" s="1" t="s">
        <v>3486</v>
      </c>
      <c r="C1103" s="1"/>
      <c r="D1103" s="1" t="s">
        <v>3486</v>
      </c>
      <c r="E1103" s="1"/>
      <c r="F1103" s="1" t="s">
        <v>1269</v>
      </c>
      <c r="G1103" s="1" t="s">
        <v>4766</v>
      </c>
      <c r="H1103" s="1" t="s">
        <v>4735</v>
      </c>
      <c r="I1103" s="1" t="s">
        <v>6776</v>
      </c>
    </row>
    <row r="1104" spans="1:9" ht="15.6" x14ac:dyDescent="0.3">
      <c r="A1104" s="1" t="s">
        <v>1268</v>
      </c>
      <c r="B1104" s="1" t="s">
        <v>3487</v>
      </c>
      <c r="C1104" s="1"/>
      <c r="D1104" s="1" t="s">
        <v>3487</v>
      </c>
      <c r="E1104" s="1"/>
      <c r="F1104" s="1" t="s">
        <v>1268</v>
      </c>
      <c r="G1104" s="1" t="s">
        <v>4766</v>
      </c>
      <c r="H1104" s="1" t="s">
        <v>5855</v>
      </c>
      <c r="I1104" s="1" t="s">
        <v>7326</v>
      </c>
    </row>
    <row r="1105" spans="1:9" ht="15.6" x14ac:dyDescent="0.3">
      <c r="A1105" s="1" t="s">
        <v>1267</v>
      </c>
      <c r="B1105" s="1" t="s">
        <v>3488</v>
      </c>
      <c r="C1105" s="1"/>
      <c r="D1105" s="1" t="s">
        <v>3488</v>
      </c>
      <c r="E1105" s="1"/>
      <c r="F1105" s="1" t="s">
        <v>1267</v>
      </c>
      <c r="G1105" s="1" t="s">
        <v>5374</v>
      </c>
      <c r="H1105" s="1" t="s">
        <v>5856</v>
      </c>
      <c r="I1105" s="1" t="s">
        <v>7327</v>
      </c>
    </row>
    <row r="1106" spans="1:9" ht="15.6" x14ac:dyDescent="0.3">
      <c r="A1106" s="1" t="s">
        <v>1266</v>
      </c>
      <c r="B1106" s="1" t="s">
        <v>3489</v>
      </c>
      <c r="C1106" s="1"/>
      <c r="D1106" s="1" t="s">
        <v>3489</v>
      </c>
      <c r="E1106" s="1"/>
      <c r="F1106" s="1" t="s">
        <v>1266</v>
      </c>
      <c r="G1106" s="1" t="s">
        <v>4766</v>
      </c>
      <c r="H1106" s="1" t="s">
        <v>5094</v>
      </c>
      <c r="I1106" s="1" t="s">
        <v>7328</v>
      </c>
    </row>
    <row r="1107" spans="1:9" ht="15.6" x14ac:dyDescent="0.3">
      <c r="A1107" s="1" t="s">
        <v>1265</v>
      </c>
      <c r="B1107" s="1" t="s">
        <v>3490</v>
      </c>
      <c r="C1107" s="1"/>
      <c r="D1107" s="1" t="s">
        <v>3490</v>
      </c>
      <c r="E1107" s="1"/>
      <c r="F1107" s="1" t="s">
        <v>1265</v>
      </c>
      <c r="G1107" s="1" t="s">
        <v>4766</v>
      </c>
      <c r="H1107" s="1" t="s">
        <v>4815</v>
      </c>
      <c r="I1107" s="1" t="s">
        <v>4741</v>
      </c>
    </row>
    <row r="1108" spans="1:9" ht="15.6" x14ac:dyDescent="0.3">
      <c r="A1108" s="1" t="s">
        <v>1264</v>
      </c>
      <c r="B1108" s="1" t="s">
        <v>3491</v>
      </c>
      <c r="C1108" s="1"/>
      <c r="D1108" s="1" t="s">
        <v>3491</v>
      </c>
      <c r="E1108" s="1"/>
      <c r="F1108" s="1" t="s">
        <v>1264</v>
      </c>
      <c r="G1108" s="1" t="s">
        <v>4766</v>
      </c>
      <c r="H1108" s="1" t="s">
        <v>4974</v>
      </c>
      <c r="I1108" s="1" t="s">
        <v>7329</v>
      </c>
    </row>
    <row r="1109" spans="1:9" ht="15.6" x14ac:dyDescent="0.3">
      <c r="A1109" s="1" t="s">
        <v>1263</v>
      </c>
      <c r="B1109" s="1" t="s">
        <v>3492</v>
      </c>
      <c r="C1109" s="1"/>
      <c r="D1109" s="1" t="s">
        <v>3492</v>
      </c>
      <c r="E1109" s="1"/>
      <c r="F1109" s="1" t="s">
        <v>1263</v>
      </c>
      <c r="G1109" s="1" t="s">
        <v>5374</v>
      </c>
      <c r="H1109" s="1" t="s">
        <v>5857</v>
      </c>
      <c r="I1109" s="1" t="s">
        <v>7330</v>
      </c>
    </row>
    <row r="1110" spans="1:9" ht="15.6" x14ac:dyDescent="0.3">
      <c r="A1110" s="1" t="s">
        <v>1262</v>
      </c>
      <c r="B1110" s="1" t="s">
        <v>3493</v>
      </c>
      <c r="C1110" s="1"/>
      <c r="D1110" s="1" t="s">
        <v>3493</v>
      </c>
      <c r="E1110" s="1"/>
      <c r="F1110" s="1" t="s">
        <v>1262</v>
      </c>
      <c r="G1110" s="1" t="s">
        <v>5375</v>
      </c>
      <c r="H1110" s="1" t="s">
        <v>5858</v>
      </c>
      <c r="I1110" s="1" t="s">
        <v>7331</v>
      </c>
    </row>
    <row r="1111" spans="1:9" ht="15.6" x14ac:dyDescent="0.3">
      <c r="A1111" s="1" t="s">
        <v>1261</v>
      </c>
      <c r="B1111" s="1" t="s">
        <v>3494</v>
      </c>
      <c r="C1111" s="1"/>
      <c r="D1111" s="1" t="s">
        <v>3494</v>
      </c>
      <c r="E1111" s="1"/>
      <c r="F1111" s="1" t="s">
        <v>1261</v>
      </c>
      <c r="G1111" s="1" t="s">
        <v>5375</v>
      </c>
      <c r="H1111" s="1" t="s">
        <v>5859</v>
      </c>
      <c r="I1111" s="1" t="s">
        <v>7332</v>
      </c>
    </row>
    <row r="1112" spans="1:9" ht="15.6" x14ac:dyDescent="0.3">
      <c r="A1112" s="1" t="s">
        <v>1260</v>
      </c>
      <c r="B1112" s="1" t="s">
        <v>3495</v>
      </c>
      <c r="C1112" s="1"/>
      <c r="D1112" s="1" t="s">
        <v>3495</v>
      </c>
      <c r="E1112" s="1"/>
      <c r="F1112" s="1" t="s">
        <v>1260</v>
      </c>
      <c r="G1112" s="1" t="s">
        <v>5374</v>
      </c>
      <c r="H1112" s="1" t="s">
        <v>4798</v>
      </c>
      <c r="I1112" s="1" t="s">
        <v>6708</v>
      </c>
    </row>
    <row r="1113" spans="1:9" ht="15.6" x14ac:dyDescent="0.3">
      <c r="A1113" s="1" t="s">
        <v>1259</v>
      </c>
      <c r="B1113" s="1" t="s">
        <v>3496</v>
      </c>
      <c r="C1113" s="1"/>
      <c r="D1113" s="1" t="s">
        <v>3496</v>
      </c>
      <c r="E1113" s="1"/>
      <c r="F1113" s="1" t="s">
        <v>1259</v>
      </c>
      <c r="G1113" s="1" t="s">
        <v>5375</v>
      </c>
      <c r="H1113" s="1" t="s">
        <v>5860</v>
      </c>
      <c r="I1113" s="1" t="s">
        <v>7333</v>
      </c>
    </row>
    <row r="1114" spans="1:9" ht="15.6" x14ac:dyDescent="0.3">
      <c r="A1114" s="1" t="s">
        <v>1258</v>
      </c>
      <c r="B1114" s="1" t="s">
        <v>3497</v>
      </c>
      <c r="C1114" s="1"/>
      <c r="D1114" s="1" t="s">
        <v>3497</v>
      </c>
      <c r="E1114" s="1"/>
      <c r="F1114" s="1" t="s">
        <v>1258</v>
      </c>
      <c r="G1114" s="1" t="s">
        <v>4766</v>
      </c>
      <c r="H1114" s="1" t="s">
        <v>4740</v>
      </c>
      <c r="I1114" s="1" t="s">
        <v>7334</v>
      </c>
    </row>
    <row r="1115" spans="1:9" ht="15.6" x14ac:dyDescent="0.3">
      <c r="A1115" s="1" t="s">
        <v>1257</v>
      </c>
      <c r="B1115" s="1" t="s">
        <v>3498</v>
      </c>
      <c r="C1115" s="1"/>
      <c r="D1115" s="1" t="s">
        <v>3498</v>
      </c>
      <c r="E1115" s="1"/>
      <c r="F1115" s="1" t="s">
        <v>1257</v>
      </c>
      <c r="G1115" s="1" t="s">
        <v>5374</v>
      </c>
      <c r="H1115" s="1" t="s">
        <v>5095</v>
      </c>
      <c r="I1115" s="1" t="s">
        <v>7335</v>
      </c>
    </row>
    <row r="1116" spans="1:9" ht="15.6" x14ac:dyDescent="0.3">
      <c r="A1116" s="1" t="s">
        <v>1256</v>
      </c>
      <c r="B1116" s="1" t="s">
        <v>3499</v>
      </c>
      <c r="C1116" s="1"/>
      <c r="D1116" s="1" t="s">
        <v>3499</v>
      </c>
      <c r="E1116" s="1"/>
      <c r="F1116" s="1" t="s">
        <v>1256</v>
      </c>
      <c r="G1116" s="1" t="s">
        <v>5374</v>
      </c>
      <c r="H1116" s="1" t="s">
        <v>5861</v>
      </c>
      <c r="I1116" s="1" t="s">
        <v>7336</v>
      </c>
    </row>
    <row r="1117" spans="1:9" ht="15.6" x14ac:dyDescent="0.3">
      <c r="A1117" s="1" t="s">
        <v>1255</v>
      </c>
      <c r="B1117" s="1" t="s">
        <v>3500</v>
      </c>
      <c r="C1117" s="1"/>
      <c r="D1117" s="1" t="s">
        <v>3500</v>
      </c>
      <c r="E1117" s="1"/>
      <c r="F1117" s="1" t="s">
        <v>1255</v>
      </c>
      <c r="G1117" s="1" t="s">
        <v>5374</v>
      </c>
      <c r="H1117" s="1" t="s">
        <v>5862</v>
      </c>
      <c r="I1117" s="1" t="s">
        <v>7337</v>
      </c>
    </row>
    <row r="1118" spans="1:9" ht="15.6" x14ac:dyDescent="0.3">
      <c r="A1118" s="1" t="s">
        <v>1254</v>
      </c>
      <c r="B1118" s="1" t="s">
        <v>3501</v>
      </c>
      <c r="C1118" s="1"/>
      <c r="D1118" s="1" t="s">
        <v>3501</v>
      </c>
      <c r="E1118" s="1"/>
      <c r="F1118" s="1" t="s">
        <v>1254</v>
      </c>
      <c r="G1118" s="1" t="s">
        <v>5374</v>
      </c>
      <c r="H1118" s="1" t="s">
        <v>5863</v>
      </c>
      <c r="I1118" s="1" t="s">
        <v>7338</v>
      </c>
    </row>
    <row r="1119" spans="1:9" ht="15.6" x14ac:dyDescent="0.3">
      <c r="A1119" s="1" t="s">
        <v>1253</v>
      </c>
      <c r="B1119" s="1" t="s">
        <v>3502</v>
      </c>
      <c r="C1119" s="1"/>
      <c r="D1119" s="1" t="s">
        <v>3502</v>
      </c>
      <c r="E1119" s="1"/>
      <c r="F1119" s="1" t="s">
        <v>1253</v>
      </c>
      <c r="G1119" s="1" t="s">
        <v>5374</v>
      </c>
      <c r="H1119" s="1" t="s">
        <v>4865</v>
      </c>
      <c r="I1119" s="1" t="s">
        <v>7339</v>
      </c>
    </row>
    <row r="1120" spans="1:9" ht="15.6" x14ac:dyDescent="0.3">
      <c r="A1120" s="1" t="s">
        <v>1252</v>
      </c>
      <c r="B1120" s="1" t="s">
        <v>3503</v>
      </c>
      <c r="C1120" s="1"/>
      <c r="D1120" s="1" t="s">
        <v>3503</v>
      </c>
      <c r="E1120" s="1"/>
      <c r="F1120" s="1" t="s">
        <v>1252</v>
      </c>
      <c r="G1120" s="1" t="s">
        <v>4766</v>
      </c>
      <c r="H1120" s="1" t="s">
        <v>5096</v>
      </c>
      <c r="I1120" s="1" t="s">
        <v>7340</v>
      </c>
    </row>
    <row r="1121" spans="1:9" ht="15.6" x14ac:dyDescent="0.3">
      <c r="A1121" s="1" t="s">
        <v>1251</v>
      </c>
      <c r="B1121" s="1" t="s">
        <v>3504</v>
      </c>
      <c r="C1121" s="1"/>
      <c r="D1121" s="1" t="s">
        <v>3504</v>
      </c>
      <c r="E1121" s="1"/>
      <c r="F1121" s="1" t="s">
        <v>1251</v>
      </c>
      <c r="G1121" s="1" t="s">
        <v>4766</v>
      </c>
      <c r="H1121" s="1" t="s">
        <v>5864</v>
      </c>
      <c r="I1121" s="1" t="s">
        <v>7341</v>
      </c>
    </row>
    <row r="1122" spans="1:9" ht="15.6" x14ac:dyDescent="0.3">
      <c r="A1122" s="1" t="s">
        <v>1250</v>
      </c>
      <c r="B1122" s="1" t="s">
        <v>3505</v>
      </c>
      <c r="C1122" s="1"/>
      <c r="D1122" s="1" t="s">
        <v>3505</v>
      </c>
      <c r="E1122" s="1"/>
      <c r="F1122" s="1" t="s">
        <v>1250</v>
      </c>
      <c r="G1122" s="1" t="s">
        <v>4766</v>
      </c>
      <c r="H1122" s="1" t="s">
        <v>5865</v>
      </c>
      <c r="I1122" s="1" t="s">
        <v>7342</v>
      </c>
    </row>
    <row r="1123" spans="1:9" ht="15.6" x14ac:dyDescent="0.3">
      <c r="A1123" s="1" t="s">
        <v>1249</v>
      </c>
      <c r="B1123" s="1" t="s">
        <v>3506</v>
      </c>
      <c r="C1123" s="1"/>
      <c r="D1123" s="1" t="s">
        <v>3506</v>
      </c>
      <c r="E1123" s="1"/>
      <c r="F1123" s="1" t="s">
        <v>1249</v>
      </c>
      <c r="G1123" s="1" t="s">
        <v>4766</v>
      </c>
      <c r="H1123" s="1" t="s">
        <v>5866</v>
      </c>
      <c r="I1123" s="1" t="s">
        <v>7343</v>
      </c>
    </row>
    <row r="1124" spans="1:9" ht="15.6" x14ac:dyDescent="0.3">
      <c r="A1124" s="1" t="s">
        <v>1248</v>
      </c>
      <c r="B1124" s="1" t="s">
        <v>3507</v>
      </c>
      <c r="C1124" s="1"/>
      <c r="D1124" s="1" t="s">
        <v>3507</v>
      </c>
      <c r="E1124" s="1"/>
      <c r="F1124" s="1" t="s">
        <v>1248</v>
      </c>
      <c r="G1124" s="1" t="s">
        <v>5374</v>
      </c>
      <c r="H1124" s="1" t="s">
        <v>5867</v>
      </c>
      <c r="I1124" s="1" t="s">
        <v>7344</v>
      </c>
    </row>
    <row r="1125" spans="1:9" ht="15.6" x14ac:dyDescent="0.3">
      <c r="A1125" s="1" t="s">
        <v>1247</v>
      </c>
      <c r="B1125" s="1" t="s">
        <v>3508</v>
      </c>
      <c r="C1125" s="1"/>
      <c r="D1125" s="1" t="s">
        <v>3508</v>
      </c>
      <c r="E1125" s="1"/>
      <c r="F1125" s="1" t="s">
        <v>1247</v>
      </c>
      <c r="G1125" s="1" t="s">
        <v>4766</v>
      </c>
      <c r="H1125" s="1" t="s">
        <v>5546</v>
      </c>
      <c r="I1125" s="1" t="s">
        <v>7345</v>
      </c>
    </row>
    <row r="1126" spans="1:9" ht="15.6" x14ac:dyDescent="0.3">
      <c r="A1126" s="1" t="s">
        <v>1246</v>
      </c>
      <c r="B1126" s="1" t="s">
        <v>3509</v>
      </c>
      <c r="C1126" s="1"/>
      <c r="D1126" s="1" t="s">
        <v>3509</v>
      </c>
      <c r="E1126" s="1"/>
      <c r="F1126" s="1" t="s">
        <v>1246</v>
      </c>
      <c r="G1126" s="1" t="s">
        <v>5375</v>
      </c>
      <c r="H1126" s="1" t="s">
        <v>5097</v>
      </c>
      <c r="I1126" s="1" t="s">
        <v>7346</v>
      </c>
    </row>
    <row r="1127" spans="1:9" ht="15.6" x14ac:dyDescent="0.3">
      <c r="A1127" s="1" t="s">
        <v>1245</v>
      </c>
      <c r="B1127" s="1" t="s">
        <v>3510</v>
      </c>
      <c r="C1127" s="1"/>
      <c r="D1127" s="1" t="s">
        <v>3510</v>
      </c>
      <c r="E1127" s="1"/>
      <c r="F1127" s="1" t="s">
        <v>1245</v>
      </c>
      <c r="G1127" s="1" t="s">
        <v>5374</v>
      </c>
      <c r="H1127" s="1" t="s">
        <v>5098</v>
      </c>
      <c r="I1127" s="1" t="s">
        <v>7347</v>
      </c>
    </row>
    <row r="1128" spans="1:9" ht="15.6" x14ac:dyDescent="0.3">
      <c r="A1128" s="1" t="s">
        <v>1244</v>
      </c>
      <c r="B1128" s="1" t="s">
        <v>3511</v>
      </c>
      <c r="C1128" s="1"/>
      <c r="D1128" s="1" t="s">
        <v>3511</v>
      </c>
      <c r="E1128" s="1"/>
      <c r="F1128" s="1" t="s">
        <v>1244</v>
      </c>
      <c r="G1128" s="1" t="s">
        <v>4766</v>
      </c>
      <c r="H1128" s="1" t="s">
        <v>4922</v>
      </c>
      <c r="I1128" s="1" t="s">
        <v>7348</v>
      </c>
    </row>
    <row r="1129" spans="1:9" ht="15.6" x14ac:dyDescent="0.3">
      <c r="A1129" s="1" t="s">
        <v>1243</v>
      </c>
      <c r="B1129" s="1" t="s">
        <v>3512</v>
      </c>
      <c r="C1129" s="1"/>
      <c r="D1129" s="1" t="s">
        <v>3512</v>
      </c>
      <c r="E1129" s="1"/>
      <c r="F1129" s="1" t="s">
        <v>1243</v>
      </c>
      <c r="G1129" s="1" t="s">
        <v>4766</v>
      </c>
      <c r="H1129" s="1" t="s">
        <v>4733</v>
      </c>
      <c r="I1129" s="1" t="s">
        <v>7349</v>
      </c>
    </row>
    <row r="1130" spans="1:9" ht="15.6" x14ac:dyDescent="0.3">
      <c r="A1130" s="1" t="s">
        <v>1242</v>
      </c>
      <c r="B1130" s="1" t="s">
        <v>3513</v>
      </c>
      <c r="C1130" s="1"/>
      <c r="D1130" s="1" t="s">
        <v>3513</v>
      </c>
      <c r="E1130" s="1"/>
      <c r="F1130" s="1" t="s">
        <v>1242</v>
      </c>
      <c r="G1130" s="1" t="s">
        <v>4766</v>
      </c>
      <c r="H1130" s="1" t="s">
        <v>5868</v>
      </c>
      <c r="I1130" s="1" t="s">
        <v>7350</v>
      </c>
    </row>
    <row r="1131" spans="1:9" ht="15.6" x14ac:dyDescent="0.3">
      <c r="A1131" s="1" t="s">
        <v>1241</v>
      </c>
      <c r="B1131" s="1" t="s">
        <v>3514</v>
      </c>
      <c r="C1131" s="1"/>
      <c r="D1131" s="1" t="s">
        <v>3514</v>
      </c>
      <c r="E1131" s="1"/>
      <c r="F1131" s="1" t="s">
        <v>1241</v>
      </c>
      <c r="G1131" s="1" t="s">
        <v>5374</v>
      </c>
      <c r="H1131" s="1" t="s">
        <v>4957</v>
      </c>
      <c r="I1131" s="1" t="s">
        <v>7351</v>
      </c>
    </row>
    <row r="1132" spans="1:9" ht="15.6" x14ac:dyDescent="0.3">
      <c r="A1132" s="1" t="s">
        <v>1240</v>
      </c>
      <c r="B1132" s="1" t="s">
        <v>3515</v>
      </c>
      <c r="C1132" s="1"/>
      <c r="D1132" s="1" t="s">
        <v>3515</v>
      </c>
      <c r="E1132" s="1"/>
      <c r="F1132" s="1" t="s">
        <v>1240</v>
      </c>
      <c r="G1132" s="1" t="s">
        <v>5375</v>
      </c>
      <c r="H1132" s="1" t="s">
        <v>5869</v>
      </c>
      <c r="I1132" s="1" t="s">
        <v>7352</v>
      </c>
    </row>
    <row r="1133" spans="1:9" ht="15.6" x14ac:dyDescent="0.3">
      <c r="A1133" s="1" t="s">
        <v>1239</v>
      </c>
      <c r="B1133" s="1" t="s">
        <v>3516</v>
      </c>
      <c r="C1133" s="1"/>
      <c r="D1133" s="1" t="s">
        <v>3516</v>
      </c>
      <c r="E1133" s="1"/>
      <c r="F1133" s="1" t="s">
        <v>1239</v>
      </c>
      <c r="G1133" s="1" t="s">
        <v>5374</v>
      </c>
      <c r="H1133" s="1" t="s">
        <v>5099</v>
      </c>
      <c r="I1133" s="1" t="s">
        <v>7353</v>
      </c>
    </row>
    <row r="1134" spans="1:9" ht="15.6" x14ac:dyDescent="0.3">
      <c r="A1134" s="1" t="s">
        <v>1238</v>
      </c>
      <c r="B1134" s="1" t="s">
        <v>3517</v>
      </c>
      <c r="C1134" s="1"/>
      <c r="D1134" s="1" t="s">
        <v>3517</v>
      </c>
      <c r="E1134" s="1"/>
      <c r="F1134" s="1" t="s">
        <v>1238</v>
      </c>
      <c r="G1134" s="1" t="s">
        <v>4766</v>
      </c>
      <c r="H1134" s="1" t="s">
        <v>5870</v>
      </c>
      <c r="I1134" s="1" t="s">
        <v>7354</v>
      </c>
    </row>
    <row r="1135" spans="1:9" ht="15.6" x14ac:dyDescent="0.3">
      <c r="A1135" s="1" t="s">
        <v>1237</v>
      </c>
      <c r="B1135" s="1" t="s">
        <v>3518</v>
      </c>
      <c r="C1135" s="1"/>
      <c r="D1135" s="1" t="s">
        <v>3518</v>
      </c>
      <c r="E1135" s="1"/>
      <c r="F1135" s="1" t="s">
        <v>1237</v>
      </c>
      <c r="G1135" s="1" t="s">
        <v>5374</v>
      </c>
      <c r="H1135" s="1" t="s">
        <v>4849</v>
      </c>
      <c r="I1135" s="1" t="s">
        <v>7355</v>
      </c>
    </row>
    <row r="1136" spans="1:9" ht="15.6" x14ac:dyDescent="0.3">
      <c r="A1136" s="1" t="s">
        <v>1236</v>
      </c>
      <c r="B1136" s="1" t="s">
        <v>3519</v>
      </c>
      <c r="C1136" s="1"/>
      <c r="D1136" s="1" t="s">
        <v>3519</v>
      </c>
      <c r="E1136" s="1"/>
      <c r="F1136" s="1" t="s">
        <v>1236</v>
      </c>
      <c r="G1136" s="1" t="s">
        <v>5374</v>
      </c>
      <c r="H1136" s="1" t="s">
        <v>4791</v>
      </c>
      <c r="I1136" s="1" t="s">
        <v>7356</v>
      </c>
    </row>
    <row r="1137" spans="1:9" ht="15.6" x14ac:dyDescent="0.3">
      <c r="A1137" s="1" t="s">
        <v>1235</v>
      </c>
      <c r="B1137" s="1" t="s">
        <v>3520</v>
      </c>
      <c r="C1137" s="1"/>
      <c r="D1137" s="1" t="s">
        <v>3520</v>
      </c>
      <c r="E1137" s="1"/>
      <c r="F1137" s="1" t="s">
        <v>1235</v>
      </c>
      <c r="G1137" s="1" t="s">
        <v>5374</v>
      </c>
      <c r="H1137" s="1" t="s">
        <v>5100</v>
      </c>
      <c r="I1137" s="1" t="s">
        <v>7357</v>
      </c>
    </row>
    <row r="1138" spans="1:9" ht="15.6" x14ac:dyDescent="0.3">
      <c r="A1138" s="1" t="s">
        <v>1234</v>
      </c>
      <c r="B1138" s="1" t="s">
        <v>3521</v>
      </c>
      <c r="C1138" s="1"/>
      <c r="D1138" s="1" t="s">
        <v>3521</v>
      </c>
      <c r="E1138" s="1"/>
      <c r="F1138" s="1" t="s">
        <v>1234</v>
      </c>
      <c r="G1138" s="1" t="s">
        <v>5374</v>
      </c>
      <c r="H1138" s="1" t="s">
        <v>5871</v>
      </c>
      <c r="I1138" s="1" t="s">
        <v>7358</v>
      </c>
    </row>
    <row r="1139" spans="1:9" ht="15.6" x14ac:dyDescent="0.3">
      <c r="A1139" s="1" t="s">
        <v>1233</v>
      </c>
      <c r="B1139" s="1" t="s">
        <v>3522</v>
      </c>
      <c r="C1139" s="1"/>
      <c r="D1139" s="1" t="s">
        <v>3522</v>
      </c>
      <c r="E1139" s="1"/>
      <c r="F1139" s="1" t="s">
        <v>1233</v>
      </c>
      <c r="G1139" s="1" t="s">
        <v>5374</v>
      </c>
      <c r="H1139" s="1" t="s">
        <v>5872</v>
      </c>
      <c r="I1139" s="1" t="s">
        <v>7359</v>
      </c>
    </row>
    <row r="1140" spans="1:9" ht="15.6" x14ac:dyDescent="0.3">
      <c r="A1140" s="1" t="s">
        <v>1232</v>
      </c>
      <c r="B1140" s="1" t="s">
        <v>3523</v>
      </c>
      <c r="C1140" s="1"/>
      <c r="D1140" s="1" t="s">
        <v>3523</v>
      </c>
      <c r="E1140" s="1"/>
      <c r="F1140" s="1" t="s">
        <v>1232</v>
      </c>
      <c r="G1140" s="1" t="s">
        <v>5374</v>
      </c>
      <c r="H1140" s="1" t="s">
        <v>5873</v>
      </c>
      <c r="I1140" s="1" t="s">
        <v>7360</v>
      </c>
    </row>
    <row r="1141" spans="1:9" ht="15.6" x14ac:dyDescent="0.3">
      <c r="A1141" s="1" t="s">
        <v>1231</v>
      </c>
      <c r="B1141" s="1" t="s">
        <v>3524</v>
      </c>
      <c r="C1141" s="1"/>
      <c r="D1141" s="1" t="s">
        <v>3524</v>
      </c>
      <c r="E1141" s="1"/>
      <c r="F1141" s="1" t="s">
        <v>1231</v>
      </c>
      <c r="G1141" s="1" t="s">
        <v>4766</v>
      </c>
      <c r="H1141" s="1" t="s">
        <v>4733</v>
      </c>
      <c r="I1141" s="1" t="s">
        <v>7361</v>
      </c>
    </row>
    <row r="1142" spans="1:9" ht="15.6" x14ac:dyDescent="0.3">
      <c r="A1142" s="1" t="s">
        <v>1230</v>
      </c>
      <c r="B1142" s="1" t="s">
        <v>3525</v>
      </c>
      <c r="C1142" s="1"/>
      <c r="D1142" s="1" t="s">
        <v>3525</v>
      </c>
      <c r="E1142" s="1"/>
      <c r="F1142" s="1" t="s">
        <v>1230</v>
      </c>
      <c r="G1142" s="1" t="s">
        <v>4766</v>
      </c>
      <c r="H1142" s="1" t="s">
        <v>4792</v>
      </c>
      <c r="I1142" s="1" t="s">
        <v>6546</v>
      </c>
    </row>
    <row r="1143" spans="1:9" ht="15.6" x14ac:dyDescent="0.3">
      <c r="A1143" s="1" t="s">
        <v>1229</v>
      </c>
      <c r="B1143" s="1" t="s">
        <v>3526</v>
      </c>
      <c r="C1143" s="1"/>
      <c r="D1143" s="1" t="s">
        <v>3526</v>
      </c>
      <c r="E1143" s="1"/>
      <c r="F1143" s="1" t="s">
        <v>1229</v>
      </c>
      <c r="G1143" s="1" t="s">
        <v>5374</v>
      </c>
      <c r="H1143" s="1" t="s">
        <v>4848</v>
      </c>
      <c r="I1143" s="1" t="s">
        <v>7362</v>
      </c>
    </row>
    <row r="1144" spans="1:9" ht="15.6" x14ac:dyDescent="0.3">
      <c r="A1144" s="1" t="s">
        <v>1228</v>
      </c>
      <c r="B1144" s="1" t="s">
        <v>3527</v>
      </c>
      <c r="C1144" s="1"/>
      <c r="D1144" s="1" t="s">
        <v>3527</v>
      </c>
      <c r="E1144" s="1"/>
      <c r="F1144" s="1" t="s">
        <v>1228</v>
      </c>
      <c r="G1144" s="1" t="s">
        <v>4766</v>
      </c>
      <c r="H1144" s="1" t="s">
        <v>5733</v>
      </c>
      <c r="I1144" s="1" t="s">
        <v>7363</v>
      </c>
    </row>
    <row r="1145" spans="1:9" ht="15.6" x14ac:dyDescent="0.3">
      <c r="A1145" s="1" t="s">
        <v>1227</v>
      </c>
      <c r="B1145" s="1" t="s">
        <v>3528</v>
      </c>
      <c r="C1145" s="1"/>
      <c r="D1145" s="1" t="s">
        <v>3528</v>
      </c>
      <c r="E1145" s="1"/>
      <c r="F1145" s="1" t="s">
        <v>1227</v>
      </c>
      <c r="G1145" s="1" t="s">
        <v>5374</v>
      </c>
      <c r="H1145" s="1" t="s">
        <v>5101</v>
      </c>
      <c r="I1145" s="1" t="s">
        <v>7364</v>
      </c>
    </row>
    <row r="1146" spans="1:9" ht="15.6" x14ac:dyDescent="0.3">
      <c r="A1146" s="1" t="s">
        <v>1226</v>
      </c>
      <c r="B1146" s="1" t="s">
        <v>3529</v>
      </c>
      <c r="C1146" s="1"/>
      <c r="D1146" s="1" t="s">
        <v>3529</v>
      </c>
      <c r="E1146" s="1"/>
      <c r="F1146" s="1" t="s">
        <v>1226</v>
      </c>
      <c r="G1146" s="1" t="s">
        <v>5374</v>
      </c>
      <c r="H1146" s="1" t="s">
        <v>4777</v>
      </c>
      <c r="I1146" s="1" t="s">
        <v>7365</v>
      </c>
    </row>
    <row r="1147" spans="1:9" ht="15.6" x14ac:dyDescent="0.3">
      <c r="A1147" s="1" t="s">
        <v>1225</v>
      </c>
      <c r="B1147" s="1" t="s">
        <v>3530</v>
      </c>
      <c r="C1147" s="1"/>
      <c r="D1147" s="1" t="s">
        <v>3530</v>
      </c>
      <c r="E1147" s="1"/>
      <c r="F1147" s="1" t="s">
        <v>1225</v>
      </c>
      <c r="G1147" s="1" t="s">
        <v>4766</v>
      </c>
      <c r="H1147" s="1" t="s">
        <v>5102</v>
      </c>
      <c r="I1147" s="1" t="s">
        <v>7366</v>
      </c>
    </row>
    <row r="1148" spans="1:9" ht="15.6" x14ac:dyDescent="0.3">
      <c r="A1148" s="1" t="s">
        <v>1224</v>
      </c>
      <c r="B1148" s="1" t="s">
        <v>3531</v>
      </c>
      <c r="C1148" s="1"/>
      <c r="D1148" s="1" t="s">
        <v>3531</v>
      </c>
      <c r="E1148" s="1"/>
      <c r="F1148" s="1" t="s">
        <v>1224</v>
      </c>
      <c r="G1148" s="1" t="s">
        <v>4766</v>
      </c>
      <c r="H1148" s="1" t="s">
        <v>5874</v>
      </c>
      <c r="I1148" s="1" t="s">
        <v>7367</v>
      </c>
    </row>
    <row r="1149" spans="1:9" ht="15.6" x14ac:dyDescent="0.3">
      <c r="A1149" s="1" t="s">
        <v>1223</v>
      </c>
      <c r="B1149" s="1" t="s">
        <v>3532</v>
      </c>
      <c r="C1149" s="1"/>
      <c r="D1149" s="1" t="s">
        <v>3532</v>
      </c>
      <c r="E1149" s="1"/>
      <c r="F1149" s="1" t="s">
        <v>1223</v>
      </c>
      <c r="G1149" s="1" t="s">
        <v>4766</v>
      </c>
      <c r="H1149" s="1" t="s">
        <v>4756</v>
      </c>
      <c r="I1149" s="1" t="s">
        <v>7368</v>
      </c>
    </row>
    <row r="1150" spans="1:9" ht="15.6" x14ac:dyDescent="0.3">
      <c r="A1150" s="1" t="s">
        <v>1222</v>
      </c>
      <c r="B1150" s="1" t="s">
        <v>3533</v>
      </c>
      <c r="C1150" s="1"/>
      <c r="D1150" s="1" t="s">
        <v>3533</v>
      </c>
      <c r="E1150" s="1"/>
      <c r="F1150" s="1" t="s">
        <v>1222</v>
      </c>
      <c r="G1150" s="1" t="s">
        <v>4766</v>
      </c>
      <c r="H1150" s="1" t="s">
        <v>4833</v>
      </c>
      <c r="I1150" s="1" t="s">
        <v>7369</v>
      </c>
    </row>
    <row r="1151" spans="1:9" ht="15.6" x14ac:dyDescent="0.3">
      <c r="A1151" s="1" t="s">
        <v>1221</v>
      </c>
      <c r="B1151" s="1" t="s">
        <v>3534</v>
      </c>
      <c r="C1151" s="1"/>
      <c r="D1151" s="1" t="s">
        <v>3534</v>
      </c>
      <c r="E1151" s="1"/>
      <c r="F1151" s="1" t="s">
        <v>1221</v>
      </c>
      <c r="G1151" s="1" t="s">
        <v>5374</v>
      </c>
      <c r="H1151" s="1" t="s">
        <v>5103</v>
      </c>
      <c r="I1151" s="1" t="s">
        <v>7370</v>
      </c>
    </row>
    <row r="1152" spans="1:9" ht="15.6" x14ac:dyDescent="0.3">
      <c r="A1152" s="1" t="s">
        <v>1220</v>
      </c>
      <c r="B1152" s="1" t="s">
        <v>3535</v>
      </c>
      <c r="C1152" s="1"/>
      <c r="D1152" s="1" t="s">
        <v>3535</v>
      </c>
      <c r="E1152" s="1"/>
      <c r="F1152" s="1" t="s">
        <v>1220</v>
      </c>
      <c r="G1152" s="1" t="s">
        <v>4766</v>
      </c>
      <c r="H1152" s="1" t="s">
        <v>5875</v>
      </c>
      <c r="I1152" s="1" t="s">
        <v>6816</v>
      </c>
    </row>
    <row r="1153" spans="1:9" ht="15.6" x14ac:dyDescent="0.3">
      <c r="A1153" s="1" t="s">
        <v>1219</v>
      </c>
      <c r="B1153" s="1" t="s">
        <v>3536</v>
      </c>
      <c r="C1153" s="1"/>
      <c r="D1153" s="1" t="s">
        <v>3536</v>
      </c>
      <c r="E1153" s="1"/>
      <c r="F1153" s="1" t="s">
        <v>1219</v>
      </c>
      <c r="G1153" s="1" t="s">
        <v>4766</v>
      </c>
      <c r="H1153" s="1" t="s">
        <v>5104</v>
      </c>
      <c r="I1153" s="1" t="s">
        <v>7371</v>
      </c>
    </row>
    <row r="1154" spans="1:9" ht="15.6" x14ac:dyDescent="0.3">
      <c r="A1154" s="1" t="s">
        <v>1218</v>
      </c>
      <c r="B1154" s="1" t="s">
        <v>3537</v>
      </c>
      <c r="C1154" s="1"/>
      <c r="D1154" s="1" t="s">
        <v>3537</v>
      </c>
      <c r="E1154" s="1"/>
      <c r="F1154" s="1" t="s">
        <v>1218</v>
      </c>
      <c r="G1154" s="1" t="s">
        <v>5374</v>
      </c>
      <c r="H1154" s="1" t="s">
        <v>4952</v>
      </c>
      <c r="I1154" s="1" t="s">
        <v>7372</v>
      </c>
    </row>
    <row r="1155" spans="1:9" ht="15.6" x14ac:dyDescent="0.3">
      <c r="A1155" s="1" t="s">
        <v>1217</v>
      </c>
      <c r="B1155" s="1" t="s">
        <v>3538</v>
      </c>
      <c r="C1155" s="1"/>
      <c r="D1155" s="1" t="s">
        <v>3538</v>
      </c>
      <c r="E1155" s="1"/>
      <c r="F1155" s="1" t="s">
        <v>1217</v>
      </c>
      <c r="G1155" s="1" t="s">
        <v>5374</v>
      </c>
      <c r="H1155" s="1" t="s">
        <v>5105</v>
      </c>
      <c r="I1155" s="1" t="s">
        <v>7373</v>
      </c>
    </row>
    <row r="1156" spans="1:9" ht="15.6" x14ac:dyDescent="0.3">
      <c r="A1156" s="1" t="s">
        <v>1216</v>
      </c>
      <c r="B1156" s="1" t="s">
        <v>3539</v>
      </c>
      <c r="C1156" s="1"/>
      <c r="D1156" s="1" t="s">
        <v>3539</v>
      </c>
      <c r="E1156" s="1"/>
      <c r="F1156" s="1" t="s">
        <v>1216</v>
      </c>
      <c r="G1156" s="1" t="s">
        <v>5374</v>
      </c>
      <c r="H1156" s="1" t="s">
        <v>5876</v>
      </c>
      <c r="I1156" s="1" t="s">
        <v>7374</v>
      </c>
    </row>
    <row r="1157" spans="1:9" ht="15.6" x14ac:dyDescent="0.3">
      <c r="A1157" s="1" t="s">
        <v>1215</v>
      </c>
      <c r="B1157" s="1" t="s">
        <v>3540</v>
      </c>
      <c r="C1157" s="1"/>
      <c r="D1157" s="1" t="s">
        <v>3540</v>
      </c>
      <c r="E1157" s="1"/>
      <c r="F1157" s="1" t="s">
        <v>1215</v>
      </c>
      <c r="G1157" s="1" t="s">
        <v>4766</v>
      </c>
      <c r="H1157" s="1" t="s">
        <v>5106</v>
      </c>
      <c r="I1157" s="1" t="s">
        <v>7375</v>
      </c>
    </row>
    <row r="1158" spans="1:9" ht="15.6" x14ac:dyDescent="0.3">
      <c r="A1158" s="1" t="s">
        <v>1214</v>
      </c>
      <c r="B1158" s="1" t="s">
        <v>3541</v>
      </c>
      <c r="C1158" s="1"/>
      <c r="D1158" s="1" t="s">
        <v>3541</v>
      </c>
      <c r="E1158" s="1"/>
      <c r="F1158" s="1" t="s">
        <v>1214</v>
      </c>
      <c r="G1158" s="1" t="s">
        <v>4766</v>
      </c>
      <c r="H1158" s="1" t="s">
        <v>5107</v>
      </c>
      <c r="I1158" s="1" t="s">
        <v>7376</v>
      </c>
    </row>
    <row r="1159" spans="1:9" ht="15.6" x14ac:dyDescent="0.3">
      <c r="A1159" s="1" t="s">
        <v>1213</v>
      </c>
      <c r="B1159" s="1" t="s">
        <v>3542</v>
      </c>
      <c r="C1159" s="1"/>
      <c r="D1159" s="1" t="s">
        <v>3542</v>
      </c>
      <c r="E1159" s="1"/>
      <c r="F1159" s="1" t="s">
        <v>1213</v>
      </c>
      <c r="G1159" s="1" t="s">
        <v>4766</v>
      </c>
      <c r="H1159" s="1" t="s">
        <v>5877</v>
      </c>
      <c r="I1159" s="1" t="s">
        <v>7377</v>
      </c>
    </row>
    <row r="1160" spans="1:9" ht="15.6" x14ac:dyDescent="0.3">
      <c r="A1160" s="1" t="s">
        <v>1212</v>
      </c>
      <c r="B1160" s="1" t="s">
        <v>3543</v>
      </c>
      <c r="C1160" s="1"/>
      <c r="D1160" s="1" t="s">
        <v>3543</v>
      </c>
      <c r="E1160" s="1"/>
      <c r="F1160" s="1" t="s">
        <v>1212</v>
      </c>
      <c r="G1160" s="1" t="s">
        <v>5374</v>
      </c>
      <c r="H1160" s="1" t="s">
        <v>5108</v>
      </c>
      <c r="I1160" s="1" t="s">
        <v>7378</v>
      </c>
    </row>
    <row r="1161" spans="1:9" ht="15.6" x14ac:dyDescent="0.3">
      <c r="A1161" s="1" t="s">
        <v>1211</v>
      </c>
      <c r="B1161" s="1" t="s">
        <v>3544</v>
      </c>
      <c r="C1161" s="1"/>
      <c r="D1161" s="1" t="s">
        <v>3544</v>
      </c>
      <c r="E1161" s="1"/>
      <c r="F1161" s="1" t="s">
        <v>1211</v>
      </c>
      <c r="G1161" s="1" t="s">
        <v>4766</v>
      </c>
      <c r="H1161" s="1" t="s">
        <v>5878</v>
      </c>
      <c r="I1161" s="1" t="s">
        <v>7379</v>
      </c>
    </row>
    <row r="1162" spans="1:9" ht="15.6" x14ac:dyDescent="0.3">
      <c r="A1162" s="1" t="s">
        <v>1210</v>
      </c>
      <c r="B1162" s="1" t="s">
        <v>3545</v>
      </c>
      <c r="C1162" s="1"/>
      <c r="D1162" s="1" t="s">
        <v>3545</v>
      </c>
      <c r="E1162" s="1"/>
      <c r="F1162" s="1" t="s">
        <v>1210</v>
      </c>
      <c r="G1162" s="1" t="s">
        <v>5374</v>
      </c>
      <c r="H1162" s="1" t="s">
        <v>5879</v>
      </c>
      <c r="I1162" s="1" t="s">
        <v>7380</v>
      </c>
    </row>
    <row r="1163" spans="1:9" ht="15.6" x14ac:dyDescent="0.3">
      <c r="A1163" s="1" t="s">
        <v>1209</v>
      </c>
      <c r="B1163" s="1" t="s">
        <v>3546</v>
      </c>
      <c r="C1163" s="1"/>
      <c r="D1163" s="1" t="s">
        <v>3546</v>
      </c>
      <c r="E1163" s="1"/>
      <c r="F1163" s="1" t="s">
        <v>1209</v>
      </c>
      <c r="G1163" s="1" t="s">
        <v>5374</v>
      </c>
      <c r="H1163" s="1" t="s">
        <v>5880</v>
      </c>
      <c r="I1163" s="1" t="s">
        <v>7381</v>
      </c>
    </row>
    <row r="1164" spans="1:9" ht="15.6" x14ac:dyDescent="0.3">
      <c r="A1164" s="1" t="s">
        <v>1208</v>
      </c>
      <c r="B1164" s="1" t="s">
        <v>3547</v>
      </c>
      <c r="C1164" s="1"/>
      <c r="D1164" s="1" t="s">
        <v>3547</v>
      </c>
      <c r="E1164" s="1"/>
      <c r="F1164" s="1" t="s">
        <v>1208</v>
      </c>
      <c r="G1164" s="1" t="s">
        <v>4766</v>
      </c>
      <c r="H1164" s="1" t="s">
        <v>5109</v>
      </c>
      <c r="I1164" s="1" t="s">
        <v>7382</v>
      </c>
    </row>
    <row r="1165" spans="1:9" ht="15.6" x14ac:dyDescent="0.3">
      <c r="A1165" s="1" t="s">
        <v>1207</v>
      </c>
      <c r="B1165" s="1" t="s">
        <v>3548</v>
      </c>
      <c r="C1165" s="1"/>
      <c r="D1165" s="1" t="s">
        <v>3548</v>
      </c>
      <c r="E1165" s="1"/>
      <c r="F1165" s="1" t="s">
        <v>1207</v>
      </c>
      <c r="G1165" s="1" t="s">
        <v>5374</v>
      </c>
      <c r="H1165" s="1" t="s">
        <v>5110</v>
      </c>
      <c r="I1165" s="1" t="s">
        <v>7383</v>
      </c>
    </row>
    <row r="1166" spans="1:9" ht="15.6" x14ac:dyDescent="0.3">
      <c r="A1166" s="1" t="s">
        <v>1206</v>
      </c>
      <c r="B1166" s="1" t="s">
        <v>3549</v>
      </c>
      <c r="C1166" s="1"/>
      <c r="D1166" s="1" t="s">
        <v>3549</v>
      </c>
      <c r="E1166" s="1"/>
      <c r="F1166" s="1" t="s">
        <v>1206</v>
      </c>
      <c r="G1166" s="1" t="s">
        <v>5374</v>
      </c>
      <c r="H1166" s="1" t="s">
        <v>5111</v>
      </c>
      <c r="I1166" s="1" t="s">
        <v>7384</v>
      </c>
    </row>
    <row r="1167" spans="1:9" ht="15.6" x14ac:dyDescent="0.3">
      <c r="A1167" s="1" t="s">
        <v>1205</v>
      </c>
      <c r="B1167" s="1" t="s">
        <v>3550</v>
      </c>
      <c r="C1167" s="1"/>
      <c r="D1167" s="1" t="s">
        <v>3550</v>
      </c>
      <c r="E1167" s="1"/>
      <c r="F1167" s="1" t="s">
        <v>1205</v>
      </c>
      <c r="G1167" s="1" t="s">
        <v>5374</v>
      </c>
      <c r="H1167" s="1" t="s">
        <v>4857</v>
      </c>
      <c r="I1167" s="1" t="s">
        <v>7385</v>
      </c>
    </row>
    <row r="1168" spans="1:9" ht="15.6" x14ac:dyDescent="0.3">
      <c r="A1168" s="1" t="s">
        <v>1204</v>
      </c>
      <c r="B1168" s="1" t="s">
        <v>3551</v>
      </c>
      <c r="C1168" s="1"/>
      <c r="D1168" s="1" t="s">
        <v>3551</v>
      </c>
      <c r="E1168" s="1"/>
      <c r="F1168" s="1" t="s">
        <v>1204</v>
      </c>
      <c r="G1168" s="1" t="s">
        <v>5374</v>
      </c>
      <c r="H1168" s="1" t="s">
        <v>4782</v>
      </c>
      <c r="I1168" s="1" t="s">
        <v>7386</v>
      </c>
    </row>
    <row r="1169" spans="1:9" ht="15.6" x14ac:dyDescent="0.3">
      <c r="A1169" s="1" t="s">
        <v>1203</v>
      </c>
      <c r="B1169" s="1" t="s">
        <v>3552</v>
      </c>
      <c r="C1169" s="1"/>
      <c r="D1169" s="1" t="s">
        <v>3552</v>
      </c>
      <c r="E1169" s="1"/>
      <c r="F1169" s="1" t="s">
        <v>1203</v>
      </c>
      <c r="G1169" s="1" t="s">
        <v>5375</v>
      </c>
      <c r="H1169" s="1" t="s">
        <v>5881</v>
      </c>
      <c r="I1169" s="1" t="s">
        <v>7387</v>
      </c>
    </row>
    <row r="1170" spans="1:9" ht="15.6" x14ac:dyDescent="0.3">
      <c r="A1170" s="1" t="s">
        <v>1202</v>
      </c>
      <c r="B1170" s="1" t="s">
        <v>3553</v>
      </c>
      <c r="C1170" s="1"/>
      <c r="D1170" s="1" t="s">
        <v>3553</v>
      </c>
      <c r="E1170" s="1"/>
      <c r="F1170" s="1" t="s">
        <v>1202</v>
      </c>
      <c r="G1170" s="1" t="s">
        <v>4766</v>
      </c>
      <c r="H1170" s="1" t="s">
        <v>5882</v>
      </c>
      <c r="I1170" s="1" t="s">
        <v>6373</v>
      </c>
    </row>
    <row r="1171" spans="1:9" ht="15.6" x14ac:dyDescent="0.3">
      <c r="A1171" s="1" t="s">
        <v>1201</v>
      </c>
      <c r="B1171" s="1" t="s">
        <v>3554</v>
      </c>
      <c r="C1171" s="1"/>
      <c r="D1171" s="1" t="s">
        <v>3554</v>
      </c>
      <c r="E1171" s="1"/>
      <c r="F1171" s="1" t="s">
        <v>1201</v>
      </c>
      <c r="G1171" s="1" t="s">
        <v>4766</v>
      </c>
      <c r="H1171" s="1" t="s">
        <v>5112</v>
      </c>
      <c r="I1171" s="1" t="s">
        <v>7388</v>
      </c>
    </row>
    <row r="1172" spans="1:9" ht="15.6" x14ac:dyDescent="0.3">
      <c r="A1172" s="1" t="s">
        <v>1200</v>
      </c>
      <c r="B1172" s="1" t="s">
        <v>3555</v>
      </c>
      <c r="C1172" s="1"/>
      <c r="D1172" s="1" t="s">
        <v>3555</v>
      </c>
      <c r="E1172" s="1"/>
      <c r="F1172" s="1" t="s">
        <v>1200</v>
      </c>
      <c r="G1172" s="1" t="s">
        <v>5375</v>
      </c>
      <c r="H1172" s="1" t="s">
        <v>5113</v>
      </c>
      <c r="I1172" s="1" t="s">
        <v>7230</v>
      </c>
    </row>
    <row r="1173" spans="1:9" ht="15.6" x14ac:dyDescent="0.3">
      <c r="A1173" s="1" t="s">
        <v>1199</v>
      </c>
      <c r="B1173" s="1" t="s">
        <v>3556</v>
      </c>
      <c r="C1173" s="1"/>
      <c r="D1173" s="1" t="s">
        <v>3556</v>
      </c>
      <c r="E1173" s="1"/>
      <c r="F1173" s="1" t="s">
        <v>1199</v>
      </c>
      <c r="G1173" s="1" t="s">
        <v>5374</v>
      </c>
      <c r="H1173" s="1" t="s">
        <v>5114</v>
      </c>
      <c r="I1173" s="1" t="s">
        <v>7389</v>
      </c>
    </row>
    <row r="1174" spans="1:9" ht="15.6" x14ac:dyDescent="0.3">
      <c r="A1174" s="1" t="s">
        <v>1198</v>
      </c>
      <c r="B1174" s="1" t="s">
        <v>3557</v>
      </c>
      <c r="C1174" s="1"/>
      <c r="D1174" s="1" t="s">
        <v>3557</v>
      </c>
      <c r="E1174" s="1"/>
      <c r="F1174" s="1" t="s">
        <v>1198</v>
      </c>
      <c r="G1174" s="1" t="s">
        <v>4766</v>
      </c>
      <c r="H1174" s="1" t="s">
        <v>5883</v>
      </c>
      <c r="I1174" s="1" t="s">
        <v>7390</v>
      </c>
    </row>
    <row r="1175" spans="1:9" ht="15.6" x14ac:dyDescent="0.3">
      <c r="A1175" s="1" t="s">
        <v>1197</v>
      </c>
      <c r="B1175" s="1" t="s">
        <v>3558</v>
      </c>
      <c r="C1175" s="1"/>
      <c r="D1175" s="1" t="s">
        <v>3558</v>
      </c>
      <c r="E1175" s="1"/>
      <c r="F1175" s="1" t="s">
        <v>1197</v>
      </c>
      <c r="G1175" s="1" t="s">
        <v>5375</v>
      </c>
      <c r="H1175" s="1" t="s">
        <v>5884</v>
      </c>
      <c r="I1175" s="1" t="s">
        <v>7391</v>
      </c>
    </row>
    <row r="1176" spans="1:9" ht="15.6" x14ac:dyDescent="0.3">
      <c r="A1176" s="1" t="s">
        <v>1196</v>
      </c>
      <c r="B1176" s="1" t="s">
        <v>3559</v>
      </c>
      <c r="C1176" s="1"/>
      <c r="D1176" s="1" t="s">
        <v>3559</v>
      </c>
      <c r="E1176" s="1"/>
      <c r="F1176" s="1" t="s">
        <v>1196</v>
      </c>
      <c r="G1176" s="1" t="s">
        <v>4766</v>
      </c>
      <c r="H1176" s="1" t="s">
        <v>5115</v>
      </c>
      <c r="I1176" s="1" t="s">
        <v>7392</v>
      </c>
    </row>
    <row r="1177" spans="1:9" ht="15.6" x14ac:dyDescent="0.3">
      <c r="A1177" s="1" t="s">
        <v>1195</v>
      </c>
      <c r="B1177" s="1" t="s">
        <v>3560</v>
      </c>
      <c r="C1177" s="1"/>
      <c r="D1177" s="1" t="s">
        <v>3560</v>
      </c>
      <c r="E1177" s="1"/>
      <c r="F1177" s="1" t="s">
        <v>1195</v>
      </c>
      <c r="G1177" s="1" t="s">
        <v>4766</v>
      </c>
      <c r="H1177" s="1" t="s">
        <v>5885</v>
      </c>
      <c r="I1177" s="1" t="s">
        <v>7393</v>
      </c>
    </row>
    <row r="1178" spans="1:9" ht="15.6" x14ac:dyDescent="0.3">
      <c r="A1178" s="1" t="s">
        <v>1194</v>
      </c>
      <c r="B1178" s="1" t="s">
        <v>3561</v>
      </c>
      <c r="C1178" s="1"/>
      <c r="D1178" s="1" t="s">
        <v>3561</v>
      </c>
      <c r="E1178" s="1"/>
      <c r="F1178" s="1" t="s">
        <v>1194</v>
      </c>
      <c r="G1178" s="1" t="s">
        <v>4766</v>
      </c>
      <c r="H1178" s="1" t="s">
        <v>5886</v>
      </c>
      <c r="I1178" s="1" t="s">
        <v>7394</v>
      </c>
    </row>
    <row r="1179" spans="1:9" ht="15.6" x14ac:dyDescent="0.3">
      <c r="A1179" s="1" t="s">
        <v>1193</v>
      </c>
      <c r="B1179" s="1" t="s">
        <v>3562</v>
      </c>
      <c r="C1179" s="1"/>
      <c r="D1179" s="1" t="s">
        <v>3562</v>
      </c>
      <c r="E1179" s="1"/>
      <c r="F1179" s="1" t="s">
        <v>1193</v>
      </c>
      <c r="G1179" s="1" t="s">
        <v>5374</v>
      </c>
      <c r="H1179" s="1" t="s">
        <v>5887</v>
      </c>
      <c r="I1179" s="1" t="s">
        <v>7395</v>
      </c>
    </row>
    <row r="1180" spans="1:9" ht="15.6" x14ac:dyDescent="0.3">
      <c r="A1180" s="1" t="s">
        <v>1192</v>
      </c>
      <c r="B1180" s="1" t="s">
        <v>3563</v>
      </c>
      <c r="C1180" s="1"/>
      <c r="D1180" s="1" t="s">
        <v>3563</v>
      </c>
      <c r="E1180" s="1"/>
      <c r="F1180" s="1" t="s">
        <v>1192</v>
      </c>
      <c r="G1180" s="1" t="s">
        <v>4766</v>
      </c>
      <c r="H1180" s="1" t="s">
        <v>4793</v>
      </c>
      <c r="I1180" s="1" t="s">
        <v>7396</v>
      </c>
    </row>
    <row r="1181" spans="1:9" ht="15.6" x14ac:dyDescent="0.3">
      <c r="A1181" s="1" t="s">
        <v>1191</v>
      </c>
      <c r="B1181" s="1" t="s">
        <v>3564</v>
      </c>
      <c r="C1181" s="1"/>
      <c r="D1181" s="1" t="s">
        <v>3564</v>
      </c>
      <c r="E1181" s="1"/>
      <c r="F1181" s="1" t="s">
        <v>1191</v>
      </c>
      <c r="G1181" s="1" t="s">
        <v>5374</v>
      </c>
      <c r="H1181" s="1" t="s">
        <v>4847</v>
      </c>
      <c r="I1181" s="1" t="s">
        <v>7397</v>
      </c>
    </row>
    <row r="1182" spans="1:9" ht="15.6" x14ac:dyDescent="0.3">
      <c r="A1182" s="1" t="s">
        <v>1190</v>
      </c>
      <c r="B1182" s="1" t="s">
        <v>3565</v>
      </c>
      <c r="C1182" s="1"/>
      <c r="D1182" s="1" t="s">
        <v>3565</v>
      </c>
      <c r="E1182" s="1"/>
      <c r="F1182" s="1" t="s">
        <v>1190</v>
      </c>
      <c r="G1182" s="1" t="s">
        <v>4766</v>
      </c>
      <c r="H1182" s="1" t="s">
        <v>4778</v>
      </c>
      <c r="I1182" s="1" t="s">
        <v>7398</v>
      </c>
    </row>
    <row r="1183" spans="1:9" ht="15.6" x14ac:dyDescent="0.3">
      <c r="A1183" s="1" t="s">
        <v>1189</v>
      </c>
      <c r="B1183" s="1" t="s">
        <v>3566</v>
      </c>
      <c r="C1183" s="1"/>
      <c r="D1183" s="1" t="s">
        <v>3566</v>
      </c>
      <c r="E1183" s="1"/>
      <c r="F1183" s="1" t="s">
        <v>1189</v>
      </c>
      <c r="G1183" s="1" t="s">
        <v>5374</v>
      </c>
      <c r="H1183" s="1" t="s">
        <v>5888</v>
      </c>
      <c r="I1183" s="1" t="s">
        <v>6372</v>
      </c>
    </row>
    <row r="1184" spans="1:9" ht="15.6" x14ac:dyDescent="0.3">
      <c r="A1184" s="1" t="s">
        <v>1188</v>
      </c>
      <c r="B1184" s="1" t="s">
        <v>3567</v>
      </c>
      <c r="C1184" s="1"/>
      <c r="D1184" s="1" t="s">
        <v>3567</v>
      </c>
      <c r="E1184" s="1"/>
      <c r="F1184" s="1" t="s">
        <v>1188</v>
      </c>
      <c r="G1184" s="1" t="s">
        <v>5374</v>
      </c>
      <c r="H1184" s="1" t="s">
        <v>5889</v>
      </c>
      <c r="I1184" s="1" t="s">
        <v>7399</v>
      </c>
    </row>
    <row r="1185" spans="1:9" ht="15.6" x14ac:dyDescent="0.3">
      <c r="A1185" s="1" t="s">
        <v>1187</v>
      </c>
      <c r="B1185" s="1" t="s">
        <v>3568</v>
      </c>
      <c r="C1185" s="1"/>
      <c r="D1185" s="1" t="s">
        <v>3568</v>
      </c>
      <c r="E1185" s="1"/>
      <c r="F1185" s="1" t="s">
        <v>1187</v>
      </c>
      <c r="G1185" s="1" t="s">
        <v>5375</v>
      </c>
      <c r="H1185" s="1" t="s">
        <v>5890</v>
      </c>
      <c r="I1185" s="1" t="s">
        <v>7400</v>
      </c>
    </row>
    <row r="1186" spans="1:9" ht="15.6" x14ac:dyDescent="0.3">
      <c r="A1186" s="1" t="s">
        <v>1186</v>
      </c>
      <c r="B1186" s="1" t="s">
        <v>3569</v>
      </c>
      <c r="C1186" s="1"/>
      <c r="D1186" s="1" t="s">
        <v>3569</v>
      </c>
      <c r="E1186" s="1"/>
      <c r="F1186" s="1" t="s">
        <v>1186</v>
      </c>
      <c r="G1186" s="1" t="s">
        <v>4766</v>
      </c>
      <c r="H1186" s="1" t="s">
        <v>5891</v>
      </c>
      <c r="I1186" s="1" t="s">
        <v>7401</v>
      </c>
    </row>
    <row r="1187" spans="1:9" ht="15.6" x14ac:dyDescent="0.3">
      <c r="A1187" s="1" t="s">
        <v>1185</v>
      </c>
      <c r="B1187" s="1" t="s">
        <v>3570</v>
      </c>
      <c r="C1187" s="1"/>
      <c r="D1187" s="1" t="s">
        <v>3570</v>
      </c>
      <c r="E1187" s="1"/>
      <c r="F1187" s="1" t="s">
        <v>1185</v>
      </c>
      <c r="G1187" s="1" t="s">
        <v>5374</v>
      </c>
      <c r="H1187" s="1" t="s">
        <v>8343</v>
      </c>
      <c r="I1187" s="1" t="s">
        <v>7402</v>
      </c>
    </row>
    <row r="1188" spans="1:9" ht="15.6" x14ac:dyDescent="0.3">
      <c r="A1188" s="1" t="s">
        <v>1184</v>
      </c>
      <c r="B1188" s="1" t="s">
        <v>3571</v>
      </c>
      <c r="C1188" s="1"/>
      <c r="D1188" s="1" t="s">
        <v>3571</v>
      </c>
      <c r="E1188" s="1"/>
      <c r="F1188" s="1" t="s">
        <v>1184</v>
      </c>
      <c r="G1188" s="1" t="s">
        <v>5374</v>
      </c>
      <c r="H1188" s="1" t="s">
        <v>5116</v>
      </c>
      <c r="I1188" s="1" t="s">
        <v>7403</v>
      </c>
    </row>
    <row r="1189" spans="1:9" ht="15.6" x14ac:dyDescent="0.3">
      <c r="A1189" s="1" t="s">
        <v>1183</v>
      </c>
      <c r="B1189" s="1" t="s">
        <v>3572</v>
      </c>
      <c r="C1189" s="1"/>
      <c r="D1189" s="1" t="s">
        <v>3572</v>
      </c>
      <c r="E1189" s="1"/>
      <c r="F1189" s="1" t="s">
        <v>1183</v>
      </c>
      <c r="G1189" s="1" t="s">
        <v>4766</v>
      </c>
      <c r="H1189" s="1" t="s">
        <v>4760</v>
      </c>
      <c r="I1189" s="1" t="s">
        <v>6596</v>
      </c>
    </row>
    <row r="1190" spans="1:9" ht="15.6" x14ac:dyDescent="0.3">
      <c r="A1190" s="1" t="s">
        <v>1182</v>
      </c>
      <c r="B1190" s="1" t="s">
        <v>3573</v>
      </c>
      <c r="C1190" s="1"/>
      <c r="D1190" s="1" t="s">
        <v>3573</v>
      </c>
      <c r="E1190" s="1"/>
      <c r="F1190" s="1" t="s">
        <v>1182</v>
      </c>
      <c r="G1190" s="1" t="s">
        <v>4766</v>
      </c>
      <c r="H1190" s="1" t="s">
        <v>8303</v>
      </c>
      <c r="I1190" s="1" t="s">
        <v>7404</v>
      </c>
    </row>
    <row r="1191" spans="1:9" ht="15.6" x14ac:dyDescent="0.3">
      <c r="A1191" s="1" t="s">
        <v>1181</v>
      </c>
      <c r="B1191" s="1" t="s">
        <v>3574</v>
      </c>
      <c r="C1191" s="1"/>
      <c r="D1191" s="1" t="s">
        <v>3574</v>
      </c>
      <c r="E1191" s="1"/>
      <c r="F1191" s="1" t="s">
        <v>1181</v>
      </c>
      <c r="G1191" s="1" t="s">
        <v>4766</v>
      </c>
      <c r="H1191" s="1" t="s">
        <v>5892</v>
      </c>
      <c r="I1191" s="1" t="s">
        <v>7405</v>
      </c>
    </row>
    <row r="1192" spans="1:9" ht="15.6" x14ac:dyDescent="0.3">
      <c r="A1192" s="1" t="s">
        <v>1180</v>
      </c>
      <c r="B1192" s="1" t="s">
        <v>3575</v>
      </c>
      <c r="C1192" s="1"/>
      <c r="D1192" s="1" t="s">
        <v>3575</v>
      </c>
      <c r="E1192" s="1"/>
      <c r="F1192" s="1" t="s">
        <v>1180</v>
      </c>
      <c r="G1192" s="1" t="s">
        <v>4766</v>
      </c>
      <c r="H1192" s="1" t="s">
        <v>5893</v>
      </c>
      <c r="I1192" s="1" t="s">
        <v>7406</v>
      </c>
    </row>
    <row r="1193" spans="1:9" ht="15.6" x14ac:dyDescent="0.3">
      <c r="A1193" s="1" t="s">
        <v>1179</v>
      </c>
      <c r="B1193" s="1" t="s">
        <v>3576</v>
      </c>
      <c r="C1193" s="1"/>
      <c r="D1193" s="1" t="s">
        <v>3576</v>
      </c>
      <c r="E1193" s="1"/>
      <c r="F1193" s="1" t="s">
        <v>1179</v>
      </c>
      <c r="G1193" s="1" t="s">
        <v>4766</v>
      </c>
      <c r="H1193" s="1" t="s">
        <v>4870</v>
      </c>
      <c r="I1193" s="1" t="s">
        <v>7407</v>
      </c>
    </row>
    <row r="1194" spans="1:9" ht="15.6" x14ac:dyDescent="0.3">
      <c r="A1194" s="1" t="s">
        <v>1178</v>
      </c>
      <c r="B1194" s="1" t="s">
        <v>3577</v>
      </c>
      <c r="C1194" s="1"/>
      <c r="D1194" s="1" t="s">
        <v>3577</v>
      </c>
      <c r="E1194" s="1"/>
      <c r="F1194" s="1" t="s">
        <v>1178</v>
      </c>
      <c r="G1194" s="1" t="s">
        <v>5374</v>
      </c>
      <c r="H1194" s="1" t="s">
        <v>8344</v>
      </c>
      <c r="I1194" s="1" t="s">
        <v>7408</v>
      </c>
    </row>
    <row r="1195" spans="1:9" ht="15.6" x14ac:dyDescent="0.3">
      <c r="A1195" s="1" t="s">
        <v>1177</v>
      </c>
      <c r="B1195" s="1" t="s">
        <v>3578</v>
      </c>
      <c r="C1195" s="1"/>
      <c r="D1195" s="1" t="s">
        <v>3578</v>
      </c>
      <c r="E1195" s="1"/>
      <c r="F1195" s="1" t="s">
        <v>1177</v>
      </c>
      <c r="G1195" s="1" t="s">
        <v>5374</v>
      </c>
      <c r="H1195" s="1" t="s">
        <v>4810</v>
      </c>
      <c r="I1195" s="1" t="s">
        <v>7409</v>
      </c>
    </row>
    <row r="1196" spans="1:9" ht="15.6" x14ac:dyDescent="0.3">
      <c r="A1196" s="1" t="s">
        <v>1176</v>
      </c>
      <c r="B1196" s="1" t="s">
        <v>3579</v>
      </c>
      <c r="C1196" s="1"/>
      <c r="D1196" s="1" t="s">
        <v>3579</v>
      </c>
      <c r="E1196" s="1"/>
      <c r="F1196" s="1" t="s">
        <v>1176</v>
      </c>
      <c r="G1196" s="1" t="s">
        <v>5374</v>
      </c>
      <c r="H1196" s="1" t="s">
        <v>8345</v>
      </c>
      <c r="I1196" s="1" t="s">
        <v>7410</v>
      </c>
    </row>
    <row r="1197" spans="1:9" ht="15.6" x14ac:dyDescent="0.3">
      <c r="A1197" s="1" t="s">
        <v>1175</v>
      </c>
      <c r="B1197" s="1" t="s">
        <v>3580</v>
      </c>
      <c r="C1197" s="1"/>
      <c r="D1197" s="1" t="s">
        <v>3580</v>
      </c>
      <c r="E1197" s="1"/>
      <c r="F1197" s="1" t="s">
        <v>1175</v>
      </c>
      <c r="G1197" s="1" t="s">
        <v>5374</v>
      </c>
      <c r="H1197" s="1" t="s">
        <v>5894</v>
      </c>
      <c r="I1197" s="1" t="s">
        <v>7411</v>
      </c>
    </row>
    <row r="1198" spans="1:9" ht="15.6" x14ac:dyDescent="0.3">
      <c r="A1198" s="1" t="s">
        <v>1174</v>
      </c>
      <c r="B1198" s="1" t="s">
        <v>3581</v>
      </c>
      <c r="C1198" s="1"/>
      <c r="D1198" s="1" t="s">
        <v>3581</v>
      </c>
      <c r="E1198" s="1"/>
      <c r="F1198" s="1" t="s">
        <v>1174</v>
      </c>
      <c r="G1198" s="1" t="s">
        <v>5374</v>
      </c>
      <c r="H1198" s="1" t="s">
        <v>5895</v>
      </c>
      <c r="I1198" s="1" t="s">
        <v>7412</v>
      </c>
    </row>
    <row r="1199" spans="1:9" ht="15.6" x14ac:dyDescent="0.3">
      <c r="A1199" s="1" t="s">
        <v>1173</v>
      </c>
      <c r="B1199" s="1" t="s">
        <v>3582</v>
      </c>
      <c r="C1199" s="1"/>
      <c r="D1199" s="1" t="s">
        <v>3582</v>
      </c>
      <c r="E1199" s="1"/>
      <c r="F1199" s="1" t="s">
        <v>1173</v>
      </c>
      <c r="G1199" s="1" t="s">
        <v>4766</v>
      </c>
      <c r="H1199" s="1" t="s">
        <v>5074</v>
      </c>
      <c r="I1199" s="1" t="s">
        <v>7413</v>
      </c>
    </row>
    <row r="1200" spans="1:9" ht="15.6" x14ac:dyDescent="0.3">
      <c r="A1200" s="1" t="s">
        <v>1172</v>
      </c>
      <c r="B1200" s="1" t="s">
        <v>3583</v>
      </c>
      <c r="C1200" s="1"/>
      <c r="D1200" s="1" t="s">
        <v>3583</v>
      </c>
      <c r="E1200" s="1"/>
      <c r="F1200" s="1" t="s">
        <v>1172</v>
      </c>
      <c r="G1200" s="1" t="s">
        <v>4766</v>
      </c>
      <c r="H1200" s="1" t="s">
        <v>5117</v>
      </c>
      <c r="I1200" s="1" t="s">
        <v>7414</v>
      </c>
    </row>
    <row r="1201" spans="1:9" ht="15.6" x14ac:dyDescent="0.3">
      <c r="A1201" s="1" t="s">
        <v>1171</v>
      </c>
      <c r="B1201" s="1" t="s">
        <v>3584</v>
      </c>
      <c r="C1201" s="1"/>
      <c r="D1201" s="1" t="s">
        <v>3584</v>
      </c>
      <c r="E1201" s="1"/>
      <c r="F1201" s="1" t="s">
        <v>1171</v>
      </c>
      <c r="G1201" s="1" t="s">
        <v>5375</v>
      </c>
      <c r="H1201" s="1" t="s">
        <v>5774</v>
      </c>
      <c r="I1201" s="1" t="s">
        <v>7415</v>
      </c>
    </row>
    <row r="1202" spans="1:9" ht="15.6" x14ac:dyDescent="0.3">
      <c r="A1202" s="1" t="s">
        <v>1170</v>
      </c>
      <c r="B1202" s="1" t="s">
        <v>3585</v>
      </c>
      <c r="C1202" s="1"/>
      <c r="D1202" s="1" t="s">
        <v>3585</v>
      </c>
      <c r="E1202" s="1"/>
      <c r="F1202" s="1" t="s">
        <v>1170</v>
      </c>
      <c r="G1202" s="1" t="s">
        <v>4766</v>
      </c>
      <c r="H1202" s="1" t="s">
        <v>4733</v>
      </c>
      <c r="I1202" s="1" t="s">
        <v>4738</v>
      </c>
    </row>
    <row r="1203" spans="1:9" ht="15.6" x14ac:dyDescent="0.3">
      <c r="A1203" s="1" t="s">
        <v>1169</v>
      </c>
      <c r="B1203" s="1" t="s">
        <v>3586</v>
      </c>
      <c r="C1203" s="1"/>
      <c r="D1203" s="1" t="s">
        <v>3586</v>
      </c>
      <c r="E1203" s="1"/>
      <c r="F1203" s="1" t="s">
        <v>1169</v>
      </c>
      <c r="G1203" s="1" t="s">
        <v>5375</v>
      </c>
      <c r="H1203" s="1" t="s">
        <v>5896</v>
      </c>
      <c r="I1203" s="1" t="s">
        <v>7416</v>
      </c>
    </row>
    <row r="1204" spans="1:9" ht="15.6" x14ac:dyDescent="0.3">
      <c r="A1204" s="1" t="s">
        <v>1168</v>
      </c>
      <c r="B1204" s="1" t="s">
        <v>3587</v>
      </c>
      <c r="C1204" s="1"/>
      <c r="D1204" s="1" t="s">
        <v>3587</v>
      </c>
      <c r="E1204" s="1"/>
      <c r="F1204" s="1" t="s">
        <v>1168</v>
      </c>
      <c r="G1204" s="1" t="s">
        <v>4766</v>
      </c>
      <c r="H1204" s="1" t="s">
        <v>5897</v>
      </c>
      <c r="I1204" s="1" t="s">
        <v>7417</v>
      </c>
    </row>
    <row r="1205" spans="1:9" ht="15.6" x14ac:dyDescent="0.3">
      <c r="A1205" s="1" t="s">
        <v>1167</v>
      </c>
      <c r="B1205" s="1" t="s">
        <v>3588</v>
      </c>
      <c r="C1205" s="1"/>
      <c r="D1205" s="1" t="s">
        <v>3588</v>
      </c>
      <c r="E1205" s="1"/>
      <c r="F1205" s="1" t="s">
        <v>1167</v>
      </c>
      <c r="G1205" s="1" t="s">
        <v>4766</v>
      </c>
      <c r="H1205" s="1" t="s">
        <v>4747</v>
      </c>
      <c r="I1205" s="1" t="s">
        <v>7418</v>
      </c>
    </row>
    <row r="1206" spans="1:9" ht="15.6" x14ac:dyDescent="0.3">
      <c r="A1206" s="1" t="s">
        <v>1166</v>
      </c>
      <c r="B1206" s="1" t="s">
        <v>3589</v>
      </c>
      <c r="C1206" s="1"/>
      <c r="D1206" s="1" t="s">
        <v>3589</v>
      </c>
      <c r="E1206" s="1"/>
      <c r="F1206" s="1" t="s">
        <v>1166</v>
      </c>
      <c r="G1206" s="1" t="s">
        <v>5375</v>
      </c>
      <c r="H1206" s="1" t="s">
        <v>5118</v>
      </c>
      <c r="I1206" s="1" t="s">
        <v>7419</v>
      </c>
    </row>
    <row r="1207" spans="1:9" ht="15.6" x14ac:dyDescent="0.3">
      <c r="A1207" s="1" t="s">
        <v>1165</v>
      </c>
      <c r="B1207" s="1" t="s">
        <v>3590</v>
      </c>
      <c r="C1207" s="1"/>
      <c r="D1207" s="1" t="s">
        <v>3590</v>
      </c>
      <c r="E1207" s="1"/>
      <c r="F1207" s="1" t="s">
        <v>1165</v>
      </c>
      <c r="G1207" s="1" t="s">
        <v>4766</v>
      </c>
      <c r="H1207" s="1" t="s">
        <v>5119</v>
      </c>
      <c r="I1207" s="1" t="s">
        <v>7420</v>
      </c>
    </row>
    <row r="1208" spans="1:9" ht="15.6" x14ac:dyDescent="0.3">
      <c r="A1208" s="1" t="s">
        <v>1164</v>
      </c>
      <c r="B1208" s="1" t="s">
        <v>3591</v>
      </c>
      <c r="C1208" s="1"/>
      <c r="D1208" s="1" t="s">
        <v>3591</v>
      </c>
      <c r="E1208" s="1"/>
      <c r="F1208" s="1" t="s">
        <v>1164</v>
      </c>
      <c r="G1208" s="1" t="s">
        <v>5375</v>
      </c>
      <c r="H1208" s="1" t="s">
        <v>5898</v>
      </c>
      <c r="I1208" s="1" t="s">
        <v>7421</v>
      </c>
    </row>
    <row r="1209" spans="1:9" ht="15.6" x14ac:dyDescent="0.3">
      <c r="A1209" s="1" t="s">
        <v>1163</v>
      </c>
      <c r="B1209" s="1" t="s">
        <v>3592</v>
      </c>
      <c r="C1209" s="1"/>
      <c r="D1209" s="1" t="s">
        <v>3592</v>
      </c>
      <c r="E1209" s="1"/>
      <c r="F1209" s="1" t="s">
        <v>1163</v>
      </c>
      <c r="G1209" s="1" t="s">
        <v>5374</v>
      </c>
      <c r="H1209" s="1" t="s">
        <v>5899</v>
      </c>
      <c r="I1209" s="1" t="s">
        <v>6855</v>
      </c>
    </row>
    <row r="1210" spans="1:9" ht="15.6" x14ac:dyDescent="0.3">
      <c r="A1210" s="1" t="s">
        <v>1162</v>
      </c>
      <c r="B1210" s="1" t="s">
        <v>3593</v>
      </c>
      <c r="C1210" s="1"/>
      <c r="D1210" s="1" t="s">
        <v>3593</v>
      </c>
      <c r="E1210" s="1"/>
      <c r="F1210" s="1" t="s">
        <v>1162</v>
      </c>
      <c r="G1210" s="1" t="s">
        <v>4766</v>
      </c>
      <c r="H1210" s="1" t="s">
        <v>5120</v>
      </c>
      <c r="I1210" s="1" t="s">
        <v>7422</v>
      </c>
    </row>
    <row r="1211" spans="1:9" ht="15.6" x14ac:dyDescent="0.3">
      <c r="A1211" s="1" t="s">
        <v>1161</v>
      </c>
      <c r="B1211" s="1" t="s">
        <v>3594</v>
      </c>
      <c r="C1211" s="1"/>
      <c r="D1211" s="1" t="s">
        <v>3594</v>
      </c>
      <c r="E1211" s="1"/>
      <c r="F1211" s="1" t="s">
        <v>1161</v>
      </c>
      <c r="G1211" s="1" t="s">
        <v>4766</v>
      </c>
      <c r="H1211" s="1" t="s">
        <v>4833</v>
      </c>
      <c r="I1211" s="1" t="s">
        <v>6911</v>
      </c>
    </row>
    <row r="1212" spans="1:9" ht="15.6" x14ac:dyDescent="0.3">
      <c r="A1212" s="1" t="s">
        <v>1160</v>
      </c>
      <c r="B1212" s="1" t="s">
        <v>3595</v>
      </c>
      <c r="C1212" s="1"/>
      <c r="D1212" s="1" t="s">
        <v>3595</v>
      </c>
      <c r="E1212" s="1"/>
      <c r="F1212" s="1" t="s">
        <v>1160</v>
      </c>
      <c r="G1212" s="1" t="s">
        <v>4766</v>
      </c>
      <c r="H1212" s="1" t="s">
        <v>4739</v>
      </c>
      <c r="I1212" s="1" t="s">
        <v>7423</v>
      </c>
    </row>
    <row r="1213" spans="1:9" ht="15.6" x14ac:dyDescent="0.3">
      <c r="A1213" s="1" t="s">
        <v>1159</v>
      </c>
      <c r="B1213" s="1" t="s">
        <v>3596</v>
      </c>
      <c r="C1213" s="1"/>
      <c r="D1213" s="1" t="s">
        <v>3596</v>
      </c>
      <c r="E1213" s="1"/>
      <c r="F1213" s="1" t="s">
        <v>1159</v>
      </c>
      <c r="G1213" s="1" t="s">
        <v>4766</v>
      </c>
      <c r="H1213" s="1" t="s">
        <v>4832</v>
      </c>
      <c r="I1213" s="1" t="s">
        <v>7424</v>
      </c>
    </row>
    <row r="1214" spans="1:9" ht="15.6" x14ac:dyDescent="0.3">
      <c r="A1214" s="1" t="s">
        <v>1158</v>
      </c>
      <c r="B1214" s="1" t="s">
        <v>3597</v>
      </c>
      <c r="C1214" s="1"/>
      <c r="D1214" s="1" t="s">
        <v>3597</v>
      </c>
      <c r="E1214" s="1"/>
      <c r="F1214" s="1" t="s">
        <v>1158</v>
      </c>
      <c r="G1214" s="1" t="s">
        <v>5375</v>
      </c>
      <c r="H1214" s="1" t="s">
        <v>4927</v>
      </c>
      <c r="I1214" s="1" t="s">
        <v>7425</v>
      </c>
    </row>
    <row r="1215" spans="1:9" ht="15.6" x14ac:dyDescent="0.3">
      <c r="A1215" s="1" t="s">
        <v>1157</v>
      </c>
      <c r="B1215" s="1" t="s">
        <v>3598</v>
      </c>
      <c r="C1215" s="1"/>
      <c r="D1215" s="1" t="s">
        <v>3598</v>
      </c>
      <c r="E1215" s="1"/>
      <c r="F1215" s="1" t="s">
        <v>1157</v>
      </c>
      <c r="G1215" s="1" t="s">
        <v>5374</v>
      </c>
      <c r="H1215" s="1" t="s">
        <v>5000</v>
      </c>
      <c r="I1215" s="1" t="s">
        <v>7426</v>
      </c>
    </row>
    <row r="1216" spans="1:9" ht="15.6" x14ac:dyDescent="0.3">
      <c r="A1216" s="1" t="s">
        <v>1156</v>
      </c>
      <c r="B1216" s="1" t="s">
        <v>3599</v>
      </c>
      <c r="C1216" s="1"/>
      <c r="D1216" s="1" t="s">
        <v>3599</v>
      </c>
      <c r="E1216" s="1"/>
      <c r="F1216" s="1" t="s">
        <v>1156</v>
      </c>
      <c r="G1216" s="1" t="s">
        <v>4766</v>
      </c>
      <c r="H1216" s="1" t="s">
        <v>5900</v>
      </c>
      <c r="I1216" s="1" t="s">
        <v>7427</v>
      </c>
    </row>
    <row r="1217" spans="1:9" ht="15.6" x14ac:dyDescent="0.3">
      <c r="A1217" s="1" t="s">
        <v>1155</v>
      </c>
      <c r="B1217" s="1" t="s">
        <v>3600</v>
      </c>
      <c r="C1217" s="1"/>
      <c r="D1217" s="1" t="s">
        <v>3600</v>
      </c>
      <c r="E1217" s="1"/>
      <c r="F1217" s="1" t="s">
        <v>1155</v>
      </c>
      <c r="G1217" s="1" t="s">
        <v>5374</v>
      </c>
      <c r="H1217" s="1" t="s">
        <v>5121</v>
      </c>
      <c r="I1217" s="1" t="s">
        <v>7428</v>
      </c>
    </row>
    <row r="1218" spans="1:9" ht="15.6" x14ac:dyDescent="0.3">
      <c r="A1218" s="1" t="s">
        <v>1154</v>
      </c>
      <c r="B1218" s="1" t="s">
        <v>3601</v>
      </c>
      <c r="C1218" s="1"/>
      <c r="D1218" s="1" t="s">
        <v>3601</v>
      </c>
      <c r="E1218" s="1"/>
      <c r="F1218" s="1" t="s">
        <v>1154</v>
      </c>
      <c r="G1218" s="1" t="s">
        <v>5374</v>
      </c>
      <c r="H1218" s="1" t="s">
        <v>5671</v>
      </c>
      <c r="I1218" s="1" t="s">
        <v>7022</v>
      </c>
    </row>
    <row r="1219" spans="1:9" ht="15.6" x14ac:dyDescent="0.3">
      <c r="A1219" s="1" t="s">
        <v>1153</v>
      </c>
      <c r="B1219" s="1" t="s">
        <v>3602</v>
      </c>
      <c r="C1219" s="1"/>
      <c r="D1219" s="1" t="s">
        <v>3602</v>
      </c>
      <c r="E1219" s="1"/>
      <c r="F1219" s="1" t="s">
        <v>1153</v>
      </c>
      <c r="G1219" s="1" t="s">
        <v>4766</v>
      </c>
      <c r="H1219" s="1" t="s">
        <v>5901</v>
      </c>
      <c r="I1219" s="1" t="s">
        <v>7429</v>
      </c>
    </row>
    <row r="1220" spans="1:9" ht="15.6" x14ac:dyDescent="0.3">
      <c r="A1220" s="1" t="s">
        <v>1152</v>
      </c>
      <c r="B1220" s="1" t="s">
        <v>3603</v>
      </c>
      <c r="C1220" s="1"/>
      <c r="D1220" s="1" t="s">
        <v>3603</v>
      </c>
      <c r="E1220" s="1"/>
      <c r="F1220" s="1" t="s">
        <v>1152</v>
      </c>
      <c r="G1220" s="1" t="s">
        <v>4766</v>
      </c>
      <c r="H1220" s="1" t="s">
        <v>4770</v>
      </c>
      <c r="I1220" s="1" t="s">
        <v>7430</v>
      </c>
    </row>
    <row r="1221" spans="1:9" ht="15.6" x14ac:dyDescent="0.3">
      <c r="A1221" s="1" t="s">
        <v>1151</v>
      </c>
      <c r="B1221" s="1" t="s">
        <v>3604</v>
      </c>
      <c r="C1221" s="1"/>
      <c r="D1221" s="1" t="s">
        <v>3604</v>
      </c>
      <c r="E1221" s="1"/>
      <c r="F1221" s="1" t="s">
        <v>1151</v>
      </c>
      <c r="G1221" s="1" t="s">
        <v>4766</v>
      </c>
      <c r="H1221" s="1" t="s">
        <v>5902</v>
      </c>
      <c r="I1221" s="1" t="s">
        <v>7431</v>
      </c>
    </row>
    <row r="1222" spans="1:9" ht="15.6" x14ac:dyDescent="0.3">
      <c r="A1222" s="1" t="s">
        <v>1150</v>
      </c>
      <c r="B1222" s="1" t="s">
        <v>3605</v>
      </c>
      <c r="C1222" s="1"/>
      <c r="D1222" s="1" t="s">
        <v>3605</v>
      </c>
      <c r="E1222" s="1"/>
      <c r="F1222" s="1" t="s">
        <v>1150</v>
      </c>
      <c r="G1222" s="1" t="s">
        <v>4766</v>
      </c>
      <c r="H1222" s="1" t="s">
        <v>5122</v>
      </c>
      <c r="I1222" s="1" t="s">
        <v>7432</v>
      </c>
    </row>
    <row r="1223" spans="1:9" ht="15.6" x14ac:dyDescent="0.3">
      <c r="A1223" s="1" t="s">
        <v>1149</v>
      </c>
      <c r="B1223" s="1" t="s">
        <v>3606</v>
      </c>
      <c r="C1223" s="1"/>
      <c r="D1223" s="1" t="s">
        <v>3606</v>
      </c>
      <c r="E1223" s="1"/>
      <c r="F1223" s="1" t="s">
        <v>1149</v>
      </c>
      <c r="G1223" s="1" t="s">
        <v>5374</v>
      </c>
      <c r="H1223" s="1" t="s">
        <v>5903</v>
      </c>
      <c r="I1223" s="1" t="s">
        <v>7433</v>
      </c>
    </row>
    <row r="1224" spans="1:9" ht="15.6" x14ac:dyDescent="0.3">
      <c r="A1224" s="1" t="s">
        <v>1148</v>
      </c>
      <c r="B1224" s="1" t="s">
        <v>3607</v>
      </c>
      <c r="C1224" s="1"/>
      <c r="D1224" s="1" t="s">
        <v>3607</v>
      </c>
      <c r="E1224" s="1"/>
      <c r="F1224" s="1" t="s">
        <v>1148</v>
      </c>
      <c r="G1224" s="1" t="s">
        <v>5374</v>
      </c>
      <c r="H1224" s="1" t="s">
        <v>8346</v>
      </c>
      <c r="I1224" s="1" t="s">
        <v>7434</v>
      </c>
    </row>
    <row r="1225" spans="1:9" ht="15.6" x14ac:dyDescent="0.3">
      <c r="A1225" s="1" t="s">
        <v>1147</v>
      </c>
      <c r="B1225" s="1" t="s">
        <v>3608</v>
      </c>
      <c r="C1225" s="1"/>
      <c r="D1225" s="1" t="s">
        <v>3608</v>
      </c>
      <c r="E1225" s="1"/>
      <c r="F1225" s="1" t="s">
        <v>1147</v>
      </c>
      <c r="G1225" s="1" t="s">
        <v>4766</v>
      </c>
      <c r="H1225" s="1" t="s">
        <v>5904</v>
      </c>
      <c r="I1225" s="1" t="s">
        <v>6621</v>
      </c>
    </row>
    <row r="1226" spans="1:9" ht="15.6" x14ac:dyDescent="0.3">
      <c r="A1226" s="1" t="s">
        <v>1146</v>
      </c>
      <c r="B1226" s="1" t="s">
        <v>3609</v>
      </c>
      <c r="C1226" s="1"/>
      <c r="D1226" s="1" t="s">
        <v>3609</v>
      </c>
      <c r="E1226" s="1"/>
      <c r="F1226" s="1" t="s">
        <v>1146</v>
      </c>
      <c r="G1226" s="1" t="s">
        <v>5374</v>
      </c>
      <c r="H1226" s="1" t="s">
        <v>5123</v>
      </c>
      <c r="I1226" s="1" t="s">
        <v>6382</v>
      </c>
    </row>
    <row r="1227" spans="1:9" ht="15.6" x14ac:dyDescent="0.3">
      <c r="A1227" s="1" t="s">
        <v>1145</v>
      </c>
      <c r="B1227" s="1" t="s">
        <v>3610</v>
      </c>
      <c r="C1227" s="1"/>
      <c r="D1227" s="1" t="s">
        <v>3610</v>
      </c>
      <c r="E1227" s="1"/>
      <c r="F1227" s="1" t="s">
        <v>1145</v>
      </c>
      <c r="G1227" s="1" t="s">
        <v>4766</v>
      </c>
      <c r="H1227" s="1" t="s">
        <v>5124</v>
      </c>
      <c r="I1227" s="1" t="s">
        <v>7435</v>
      </c>
    </row>
    <row r="1228" spans="1:9" ht="15.6" x14ac:dyDescent="0.3">
      <c r="A1228" s="1" t="s">
        <v>1144</v>
      </c>
      <c r="B1228" s="1" t="s">
        <v>3611</v>
      </c>
      <c r="C1228" s="1"/>
      <c r="D1228" s="1" t="s">
        <v>3611</v>
      </c>
      <c r="E1228" s="1"/>
      <c r="F1228" s="1" t="s">
        <v>1144</v>
      </c>
      <c r="G1228" s="1" t="s">
        <v>5374</v>
      </c>
      <c r="H1228" s="1" t="s">
        <v>5905</v>
      </c>
      <c r="I1228" s="1" t="s">
        <v>7436</v>
      </c>
    </row>
    <row r="1229" spans="1:9" ht="15.6" x14ac:dyDescent="0.3">
      <c r="A1229" s="1" t="s">
        <v>1143</v>
      </c>
      <c r="B1229" s="1" t="s">
        <v>3612</v>
      </c>
      <c r="C1229" s="1"/>
      <c r="D1229" s="1" t="s">
        <v>3612</v>
      </c>
      <c r="E1229" s="1"/>
      <c r="F1229" s="1" t="s">
        <v>1143</v>
      </c>
      <c r="G1229" s="1" t="s">
        <v>4766</v>
      </c>
      <c r="H1229" s="1" t="s">
        <v>5906</v>
      </c>
      <c r="I1229" s="1" t="s">
        <v>7437</v>
      </c>
    </row>
    <row r="1230" spans="1:9" ht="15.6" x14ac:dyDescent="0.3">
      <c r="A1230" s="1" t="s">
        <v>1142</v>
      </c>
      <c r="B1230" s="1" t="s">
        <v>3613</v>
      </c>
      <c r="C1230" s="1"/>
      <c r="D1230" s="1" t="s">
        <v>3613</v>
      </c>
      <c r="E1230" s="1"/>
      <c r="F1230" s="1" t="s">
        <v>1142</v>
      </c>
      <c r="G1230" s="1" t="s">
        <v>4766</v>
      </c>
      <c r="H1230" s="1" t="s">
        <v>4870</v>
      </c>
      <c r="I1230" s="1" t="s">
        <v>7438</v>
      </c>
    </row>
    <row r="1231" spans="1:9" ht="15.6" x14ac:dyDescent="0.3">
      <c r="A1231" s="1" t="s">
        <v>1141</v>
      </c>
      <c r="B1231" s="1" t="s">
        <v>3614</v>
      </c>
      <c r="C1231" s="1"/>
      <c r="D1231" s="1" t="s">
        <v>3614</v>
      </c>
      <c r="E1231" s="1"/>
      <c r="F1231" s="1" t="s">
        <v>1141</v>
      </c>
      <c r="G1231" s="1" t="s">
        <v>5374</v>
      </c>
      <c r="H1231" s="1" t="s">
        <v>5907</v>
      </c>
      <c r="I1231" s="1" t="s">
        <v>7439</v>
      </c>
    </row>
    <row r="1232" spans="1:9" ht="15.6" x14ac:dyDescent="0.3">
      <c r="A1232" s="1" t="s">
        <v>1140</v>
      </c>
      <c r="B1232" s="1" t="s">
        <v>3615</v>
      </c>
      <c r="C1232" s="1"/>
      <c r="D1232" s="1" t="s">
        <v>3615</v>
      </c>
      <c r="E1232" s="1"/>
      <c r="F1232" s="1" t="s">
        <v>1140</v>
      </c>
      <c r="G1232" s="1" t="s">
        <v>5374</v>
      </c>
      <c r="H1232" s="1" t="s">
        <v>5908</v>
      </c>
      <c r="I1232" s="1" t="s">
        <v>7440</v>
      </c>
    </row>
    <row r="1233" spans="1:9" ht="15.6" x14ac:dyDescent="0.3">
      <c r="A1233" s="1" t="s">
        <v>1139</v>
      </c>
      <c r="B1233" s="1" t="s">
        <v>3616</v>
      </c>
      <c r="C1233" s="1"/>
      <c r="D1233" s="1" t="s">
        <v>3616</v>
      </c>
      <c r="E1233" s="1"/>
      <c r="F1233" s="1" t="s">
        <v>1139</v>
      </c>
      <c r="G1233" s="1" t="s">
        <v>5374</v>
      </c>
      <c r="H1233" s="1" t="s">
        <v>8347</v>
      </c>
      <c r="I1233" s="1" t="s">
        <v>7441</v>
      </c>
    </row>
    <row r="1234" spans="1:9" ht="15.6" x14ac:dyDescent="0.3">
      <c r="A1234" s="1" t="s">
        <v>1138</v>
      </c>
      <c r="B1234" s="1" t="s">
        <v>3617</v>
      </c>
      <c r="C1234" s="1"/>
      <c r="D1234" s="1" t="s">
        <v>3617</v>
      </c>
      <c r="E1234" s="1"/>
      <c r="F1234" s="1" t="s">
        <v>1138</v>
      </c>
      <c r="G1234" s="1" t="s">
        <v>4766</v>
      </c>
      <c r="H1234" s="1" t="s">
        <v>5909</v>
      </c>
      <c r="I1234" s="1" t="s">
        <v>7442</v>
      </c>
    </row>
    <row r="1235" spans="1:9" ht="15.6" x14ac:dyDescent="0.3">
      <c r="A1235" s="1" t="s">
        <v>1137</v>
      </c>
      <c r="B1235" s="1" t="s">
        <v>3618</v>
      </c>
      <c r="C1235" s="1"/>
      <c r="D1235" s="1" t="s">
        <v>3618</v>
      </c>
      <c r="E1235" s="1"/>
      <c r="F1235" s="1" t="s">
        <v>1137</v>
      </c>
      <c r="G1235" s="1" t="s">
        <v>4766</v>
      </c>
      <c r="H1235" s="1" t="s">
        <v>5910</v>
      </c>
      <c r="I1235" s="1" t="s">
        <v>7253</v>
      </c>
    </row>
    <row r="1236" spans="1:9" ht="15.6" x14ac:dyDescent="0.3">
      <c r="A1236" s="1" t="s">
        <v>1136</v>
      </c>
      <c r="B1236" s="1" t="s">
        <v>3619</v>
      </c>
      <c r="C1236" s="1"/>
      <c r="D1236" s="1" t="s">
        <v>3619</v>
      </c>
      <c r="E1236" s="1"/>
      <c r="F1236" s="1" t="s">
        <v>1136</v>
      </c>
      <c r="G1236" s="1" t="s">
        <v>5375</v>
      </c>
      <c r="H1236" s="1" t="s">
        <v>5911</v>
      </c>
      <c r="I1236" s="1" t="s">
        <v>4742</v>
      </c>
    </row>
    <row r="1237" spans="1:9" ht="15.6" x14ac:dyDescent="0.3">
      <c r="A1237" s="1" t="s">
        <v>1135</v>
      </c>
      <c r="B1237" s="1" t="s">
        <v>3620</v>
      </c>
      <c r="C1237" s="1"/>
      <c r="D1237" s="1" t="s">
        <v>3620</v>
      </c>
      <c r="E1237" s="1"/>
      <c r="F1237" s="1" t="s">
        <v>1135</v>
      </c>
      <c r="G1237" s="1" t="s">
        <v>5375</v>
      </c>
      <c r="H1237" s="1" t="s">
        <v>5912</v>
      </c>
      <c r="I1237" s="1" t="s">
        <v>7443</v>
      </c>
    </row>
    <row r="1238" spans="1:9" ht="15.6" x14ac:dyDescent="0.3">
      <c r="A1238" s="1" t="s">
        <v>1134</v>
      </c>
      <c r="B1238" s="1" t="s">
        <v>3621</v>
      </c>
      <c r="C1238" s="1"/>
      <c r="D1238" s="1" t="s">
        <v>3621</v>
      </c>
      <c r="E1238" s="1"/>
      <c r="F1238" s="1" t="s">
        <v>1134</v>
      </c>
      <c r="G1238" s="1" t="s">
        <v>5374</v>
      </c>
      <c r="H1238" s="1" t="s">
        <v>5913</v>
      </c>
      <c r="I1238" s="1" t="s">
        <v>7444</v>
      </c>
    </row>
    <row r="1239" spans="1:9" ht="15.6" x14ac:dyDescent="0.3">
      <c r="A1239" s="1" t="s">
        <v>1133</v>
      </c>
      <c r="B1239" s="1" t="s">
        <v>3622</v>
      </c>
      <c r="C1239" s="1"/>
      <c r="D1239" s="1" t="s">
        <v>3622</v>
      </c>
      <c r="E1239" s="1"/>
      <c r="F1239" s="1" t="s">
        <v>1133</v>
      </c>
      <c r="G1239" s="1" t="s">
        <v>4766</v>
      </c>
      <c r="H1239" s="1" t="s">
        <v>4832</v>
      </c>
      <c r="I1239" s="1" t="s">
        <v>7445</v>
      </c>
    </row>
    <row r="1240" spans="1:9" ht="15.6" x14ac:dyDescent="0.3">
      <c r="A1240" s="1" t="s">
        <v>1132</v>
      </c>
      <c r="B1240" s="1" t="s">
        <v>3623</v>
      </c>
      <c r="C1240" s="1"/>
      <c r="D1240" s="1" t="s">
        <v>3623</v>
      </c>
      <c r="E1240" s="1"/>
      <c r="F1240" s="1" t="s">
        <v>1132</v>
      </c>
      <c r="G1240" s="1" t="s">
        <v>4766</v>
      </c>
      <c r="H1240" s="1" t="s">
        <v>5125</v>
      </c>
      <c r="I1240" s="1" t="s">
        <v>7446</v>
      </c>
    </row>
    <row r="1241" spans="1:9" ht="15.6" x14ac:dyDescent="0.3">
      <c r="A1241" s="1" t="s">
        <v>1131</v>
      </c>
      <c r="B1241" s="1" t="s">
        <v>3624</v>
      </c>
      <c r="C1241" s="1"/>
      <c r="D1241" s="1" t="s">
        <v>3624</v>
      </c>
      <c r="E1241" s="1"/>
      <c r="F1241" s="1" t="s">
        <v>1131</v>
      </c>
      <c r="G1241" s="1" t="s">
        <v>5374</v>
      </c>
      <c r="H1241" s="1" t="s">
        <v>5381</v>
      </c>
      <c r="I1241" s="1" t="s">
        <v>7447</v>
      </c>
    </row>
    <row r="1242" spans="1:9" ht="15.6" x14ac:dyDescent="0.3">
      <c r="A1242" s="1" t="s">
        <v>1130</v>
      </c>
      <c r="B1242" s="1" t="s">
        <v>3625</v>
      </c>
      <c r="C1242" s="1"/>
      <c r="D1242" s="1" t="s">
        <v>3625</v>
      </c>
      <c r="E1242" s="1"/>
      <c r="F1242" s="1" t="s">
        <v>1130</v>
      </c>
      <c r="G1242" s="1" t="s">
        <v>4766</v>
      </c>
      <c r="H1242" s="1" t="s">
        <v>5914</v>
      </c>
      <c r="I1242" s="1" t="s">
        <v>7448</v>
      </c>
    </row>
    <row r="1243" spans="1:9" ht="15.6" x14ac:dyDescent="0.3">
      <c r="A1243" s="1" t="s">
        <v>1129</v>
      </c>
      <c r="B1243" s="1" t="s">
        <v>3626</v>
      </c>
      <c r="C1243" s="1"/>
      <c r="D1243" s="1" t="s">
        <v>3626</v>
      </c>
      <c r="E1243" s="1"/>
      <c r="F1243" s="1" t="s">
        <v>1129</v>
      </c>
      <c r="G1243" s="1" t="s">
        <v>5375</v>
      </c>
      <c r="H1243" s="1" t="s">
        <v>5126</v>
      </c>
      <c r="I1243" s="1" t="s">
        <v>7162</v>
      </c>
    </row>
    <row r="1244" spans="1:9" ht="15.6" x14ac:dyDescent="0.3">
      <c r="A1244" s="1" t="s">
        <v>1128</v>
      </c>
      <c r="B1244" s="1" t="s">
        <v>3627</v>
      </c>
      <c r="C1244" s="1"/>
      <c r="D1244" s="1" t="s">
        <v>3627</v>
      </c>
      <c r="E1244" s="1"/>
      <c r="F1244" s="1" t="s">
        <v>1128</v>
      </c>
      <c r="G1244" s="1" t="s">
        <v>4766</v>
      </c>
      <c r="H1244" s="1" t="s">
        <v>5127</v>
      </c>
      <c r="I1244" s="1" t="s">
        <v>7449</v>
      </c>
    </row>
    <row r="1245" spans="1:9" ht="15.6" x14ac:dyDescent="0.3">
      <c r="A1245" s="1" t="s">
        <v>1127</v>
      </c>
      <c r="B1245" s="1" t="s">
        <v>3628</v>
      </c>
      <c r="C1245" s="1"/>
      <c r="D1245" s="1" t="s">
        <v>3628</v>
      </c>
      <c r="E1245" s="1"/>
      <c r="F1245" s="1" t="s">
        <v>1127</v>
      </c>
      <c r="G1245" s="1" t="s">
        <v>5374</v>
      </c>
      <c r="H1245" s="1" t="s">
        <v>4938</v>
      </c>
      <c r="I1245" s="1" t="s">
        <v>7450</v>
      </c>
    </row>
    <row r="1246" spans="1:9" ht="15.6" x14ac:dyDescent="0.3">
      <c r="A1246" s="1" t="s">
        <v>1126</v>
      </c>
      <c r="B1246" s="1" t="s">
        <v>3629</v>
      </c>
      <c r="C1246" s="1"/>
      <c r="D1246" s="1" t="s">
        <v>3629</v>
      </c>
      <c r="E1246" s="1"/>
      <c r="F1246" s="1" t="s">
        <v>1126</v>
      </c>
      <c r="G1246" s="1" t="s">
        <v>5374</v>
      </c>
      <c r="H1246" s="1" t="s">
        <v>5915</v>
      </c>
      <c r="I1246" s="1" t="s">
        <v>7417</v>
      </c>
    </row>
    <row r="1247" spans="1:9" ht="15.6" x14ac:dyDescent="0.3">
      <c r="A1247" s="1" t="s">
        <v>1125</v>
      </c>
      <c r="B1247" s="1" t="s">
        <v>3630</v>
      </c>
      <c r="C1247" s="1"/>
      <c r="D1247" s="1" t="s">
        <v>3630</v>
      </c>
      <c r="E1247" s="1"/>
      <c r="F1247" s="1" t="s">
        <v>1125</v>
      </c>
      <c r="G1247" s="1" t="s">
        <v>4766</v>
      </c>
      <c r="H1247" s="1" t="s">
        <v>5128</v>
      </c>
      <c r="I1247" s="1" t="s">
        <v>7451</v>
      </c>
    </row>
    <row r="1248" spans="1:9" ht="15.6" x14ac:dyDescent="0.3">
      <c r="A1248" s="1" t="s">
        <v>1124</v>
      </c>
      <c r="B1248" s="1" t="s">
        <v>3631</v>
      </c>
      <c r="C1248" s="1"/>
      <c r="D1248" s="1" t="s">
        <v>3631</v>
      </c>
      <c r="E1248" s="1"/>
      <c r="F1248" s="1" t="s">
        <v>1124</v>
      </c>
      <c r="G1248" s="1" t="s">
        <v>4766</v>
      </c>
      <c r="H1248" s="1" t="s">
        <v>5129</v>
      </c>
      <c r="I1248" s="1" t="s">
        <v>7452</v>
      </c>
    </row>
    <row r="1249" spans="1:9" ht="15.6" x14ac:dyDescent="0.3">
      <c r="A1249" s="1" t="s">
        <v>1123</v>
      </c>
      <c r="B1249" s="1" t="s">
        <v>3632</v>
      </c>
      <c r="C1249" s="1"/>
      <c r="D1249" s="1" t="s">
        <v>3632</v>
      </c>
      <c r="E1249" s="1"/>
      <c r="F1249" s="1" t="s">
        <v>1123</v>
      </c>
      <c r="G1249" s="1" t="s">
        <v>4766</v>
      </c>
      <c r="H1249" s="1" t="s">
        <v>4917</v>
      </c>
      <c r="I1249" s="1" t="s">
        <v>7453</v>
      </c>
    </row>
    <row r="1250" spans="1:9" ht="15.6" x14ac:dyDescent="0.3">
      <c r="A1250" s="1" t="s">
        <v>1122</v>
      </c>
      <c r="B1250" s="1" t="s">
        <v>3633</v>
      </c>
      <c r="C1250" s="1"/>
      <c r="D1250" s="1" t="s">
        <v>3633</v>
      </c>
      <c r="E1250" s="1"/>
      <c r="F1250" s="1" t="s">
        <v>1122</v>
      </c>
      <c r="G1250" s="1" t="s">
        <v>4766</v>
      </c>
      <c r="H1250" s="1" t="s">
        <v>4827</v>
      </c>
      <c r="I1250" s="1" t="s">
        <v>7454</v>
      </c>
    </row>
    <row r="1251" spans="1:9" ht="15.6" x14ac:dyDescent="0.3">
      <c r="A1251" s="1" t="s">
        <v>1121</v>
      </c>
      <c r="B1251" s="1" t="s">
        <v>3634</v>
      </c>
      <c r="C1251" s="1"/>
      <c r="D1251" s="1" t="s">
        <v>3634</v>
      </c>
      <c r="E1251" s="1"/>
      <c r="F1251" s="1" t="s">
        <v>1121</v>
      </c>
      <c r="G1251" s="1" t="s">
        <v>5374</v>
      </c>
      <c r="H1251" s="1" t="s">
        <v>5916</v>
      </c>
      <c r="I1251" s="1" t="s">
        <v>7455</v>
      </c>
    </row>
    <row r="1252" spans="1:9" ht="15.6" x14ac:dyDescent="0.3">
      <c r="A1252" s="1" t="s">
        <v>1120</v>
      </c>
      <c r="B1252" s="1" t="s">
        <v>3635</v>
      </c>
      <c r="C1252" s="1"/>
      <c r="D1252" s="1" t="s">
        <v>3635</v>
      </c>
      <c r="E1252" s="1"/>
      <c r="F1252" s="1" t="s">
        <v>1120</v>
      </c>
      <c r="G1252" s="1" t="s">
        <v>4766</v>
      </c>
      <c r="H1252" s="1" t="s">
        <v>8304</v>
      </c>
      <c r="I1252" s="1" t="s">
        <v>7456</v>
      </c>
    </row>
    <row r="1253" spans="1:9" ht="15.6" x14ac:dyDescent="0.3">
      <c r="A1253" s="1" t="s">
        <v>1119</v>
      </c>
      <c r="B1253" s="1" t="s">
        <v>3636</v>
      </c>
      <c r="C1253" s="1"/>
      <c r="D1253" s="1" t="s">
        <v>3636</v>
      </c>
      <c r="E1253" s="1"/>
      <c r="F1253" s="1" t="s">
        <v>1119</v>
      </c>
      <c r="G1253" s="1" t="s">
        <v>4766</v>
      </c>
      <c r="H1253" s="1" t="s">
        <v>4980</v>
      </c>
      <c r="I1253" s="1" t="s">
        <v>7457</v>
      </c>
    </row>
    <row r="1254" spans="1:9" ht="15.6" x14ac:dyDescent="0.3">
      <c r="A1254" s="1" t="s">
        <v>1118</v>
      </c>
      <c r="B1254" s="1" t="s">
        <v>3637</v>
      </c>
      <c r="C1254" s="1"/>
      <c r="D1254" s="1" t="s">
        <v>3637</v>
      </c>
      <c r="E1254" s="1"/>
      <c r="F1254" s="1" t="s">
        <v>1118</v>
      </c>
      <c r="G1254" s="1" t="s">
        <v>5374</v>
      </c>
      <c r="H1254" s="1" t="s">
        <v>5917</v>
      </c>
      <c r="I1254" s="1" t="s">
        <v>7458</v>
      </c>
    </row>
    <row r="1255" spans="1:9" ht="15.6" x14ac:dyDescent="0.3">
      <c r="A1255" s="1" t="s">
        <v>1117</v>
      </c>
      <c r="B1255" s="1" t="s">
        <v>3638</v>
      </c>
      <c r="C1255" s="1"/>
      <c r="D1255" s="1" t="s">
        <v>3638</v>
      </c>
      <c r="E1255" s="1"/>
      <c r="F1255" s="1" t="s">
        <v>1117</v>
      </c>
      <c r="G1255" s="1" t="s">
        <v>5375</v>
      </c>
      <c r="H1255" s="1" t="s">
        <v>4798</v>
      </c>
      <c r="I1255" s="1" t="s">
        <v>7459</v>
      </c>
    </row>
    <row r="1256" spans="1:9" ht="15.6" x14ac:dyDescent="0.3">
      <c r="A1256" s="1" t="s">
        <v>1116</v>
      </c>
      <c r="B1256" s="1" t="s">
        <v>3639</v>
      </c>
      <c r="C1256" s="1"/>
      <c r="D1256" s="1" t="s">
        <v>3639</v>
      </c>
      <c r="E1256" s="1"/>
      <c r="F1256" s="1" t="s">
        <v>1116</v>
      </c>
      <c r="G1256" s="1" t="s">
        <v>5374</v>
      </c>
      <c r="H1256" s="1" t="s">
        <v>5918</v>
      </c>
      <c r="I1256" s="1" t="s">
        <v>7460</v>
      </c>
    </row>
    <row r="1257" spans="1:9" ht="15.6" x14ac:dyDescent="0.3">
      <c r="A1257" s="1" t="s">
        <v>1115</v>
      </c>
      <c r="B1257" s="1" t="s">
        <v>3640</v>
      </c>
      <c r="C1257" s="1"/>
      <c r="D1257" s="1" t="s">
        <v>3640</v>
      </c>
      <c r="E1257" s="1"/>
      <c r="F1257" s="1" t="s">
        <v>1115</v>
      </c>
      <c r="G1257" s="1" t="s">
        <v>5374</v>
      </c>
      <c r="H1257" s="1" t="s">
        <v>5919</v>
      </c>
      <c r="I1257" s="1" t="s">
        <v>7461</v>
      </c>
    </row>
    <row r="1258" spans="1:9" ht="15.6" x14ac:dyDescent="0.3">
      <c r="A1258" s="1" t="s">
        <v>1114</v>
      </c>
      <c r="B1258" s="1" t="s">
        <v>3641</v>
      </c>
      <c r="C1258" s="1"/>
      <c r="D1258" s="1" t="s">
        <v>3641</v>
      </c>
      <c r="E1258" s="1"/>
      <c r="F1258" s="1" t="s">
        <v>1114</v>
      </c>
      <c r="G1258" s="1" t="s">
        <v>4766</v>
      </c>
      <c r="H1258" s="1" t="s">
        <v>4831</v>
      </c>
      <c r="I1258" s="1" t="s">
        <v>7462</v>
      </c>
    </row>
    <row r="1259" spans="1:9" ht="15.6" x14ac:dyDescent="0.3">
      <c r="A1259" s="1" t="s">
        <v>1113</v>
      </c>
      <c r="B1259" s="1" t="s">
        <v>3642</v>
      </c>
      <c r="C1259" s="1"/>
      <c r="D1259" s="1" t="s">
        <v>3642</v>
      </c>
      <c r="E1259" s="1"/>
      <c r="F1259" s="1" t="s">
        <v>1113</v>
      </c>
      <c r="G1259" s="1" t="s">
        <v>5374</v>
      </c>
      <c r="H1259" s="1" t="s">
        <v>5130</v>
      </c>
      <c r="I1259" s="1" t="s">
        <v>7463</v>
      </c>
    </row>
    <row r="1260" spans="1:9" ht="15.6" x14ac:dyDescent="0.3">
      <c r="A1260" s="1" t="s">
        <v>1112</v>
      </c>
      <c r="B1260" s="1" t="s">
        <v>3643</v>
      </c>
      <c r="C1260" s="1"/>
      <c r="D1260" s="1" t="s">
        <v>3643</v>
      </c>
      <c r="E1260" s="1"/>
      <c r="F1260" s="1" t="s">
        <v>1112</v>
      </c>
      <c r="G1260" s="1" t="s">
        <v>4766</v>
      </c>
      <c r="H1260" s="1" t="s">
        <v>5131</v>
      </c>
      <c r="I1260" s="1" t="s">
        <v>7464</v>
      </c>
    </row>
    <row r="1261" spans="1:9" ht="15.6" x14ac:dyDescent="0.3">
      <c r="A1261" s="1" t="s">
        <v>1111</v>
      </c>
      <c r="B1261" s="1" t="s">
        <v>3644</v>
      </c>
      <c r="C1261" s="1"/>
      <c r="D1261" s="1" t="s">
        <v>3644</v>
      </c>
      <c r="E1261" s="1"/>
      <c r="F1261" s="1" t="s">
        <v>1111</v>
      </c>
      <c r="G1261" s="1" t="s">
        <v>4766</v>
      </c>
      <c r="H1261" s="1" t="s">
        <v>5132</v>
      </c>
      <c r="I1261" s="1" t="s">
        <v>7234</v>
      </c>
    </row>
    <row r="1262" spans="1:9" ht="15.6" x14ac:dyDescent="0.3">
      <c r="A1262" s="1" t="s">
        <v>1110</v>
      </c>
      <c r="B1262" s="1" t="s">
        <v>3645</v>
      </c>
      <c r="C1262" s="1"/>
      <c r="D1262" s="1" t="s">
        <v>3645</v>
      </c>
      <c r="E1262" s="1"/>
      <c r="F1262" s="1" t="s">
        <v>1110</v>
      </c>
      <c r="G1262" s="1" t="s">
        <v>4766</v>
      </c>
      <c r="H1262" s="1" t="s">
        <v>4916</v>
      </c>
      <c r="I1262" s="1" t="s">
        <v>7465</v>
      </c>
    </row>
    <row r="1263" spans="1:9" ht="15.6" x14ac:dyDescent="0.3">
      <c r="A1263" s="1" t="s">
        <v>1109</v>
      </c>
      <c r="B1263" s="1" t="s">
        <v>3646</v>
      </c>
      <c r="C1263" s="1"/>
      <c r="D1263" s="1" t="s">
        <v>3646</v>
      </c>
      <c r="E1263" s="1"/>
      <c r="F1263" s="1" t="s">
        <v>1109</v>
      </c>
      <c r="G1263" s="1" t="s">
        <v>5374</v>
      </c>
      <c r="H1263" s="1" t="s">
        <v>5133</v>
      </c>
      <c r="I1263" s="1" t="s">
        <v>7466</v>
      </c>
    </row>
    <row r="1264" spans="1:9" ht="15.6" x14ac:dyDescent="0.3">
      <c r="A1264" s="1" t="s">
        <v>1108</v>
      </c>
      <c r="B1264" s="1" t="s">
        <v>3647</v>
      </c>
      <c r="C1264" s="1"/>
      <c r="D1264" s="1" t="s">
        <v>3647</v>
      </c>
      <c r="E1264" s="1"/>
      <c r="F1264" s="1" t="s">
        <v>1108</v>
      </c>
      <c r="G1264" s="1" t="s">
        <v>5374</v>
      </c>
      <c r="H1264" s="1" t="s">
        <v>5920</v>
      </c>
      <c r="I1264" s="1" t="s">
        <v>7467</v>
      </c>
    </row>
    <row r="1265" spans="1:9" ht="15.6" x14ac:dyDescent="0.3">
      <c r="A1265" s="1" t="s">
        <v>1107</v>
      </c>
      <c r="B1265" s="1" t="s">
        <v>3648</v>
      </c>
      <c r="C1265" s="1"/>
      <c r="D1265" s="1" t="s">
        <v>3648</v>
      </c>
      <c r="E1265" s="1"/>
      <c r="F1265" s="1" t="s">
        <v>1107</v>
      </c>
      <c r="G1265" s="1" t="s">
        <v>4766</v>
      </c>
      <c r="H1265" s="1" t="s">
        <v>5134</v>
      </c>
      <c r="I1265" s="1" t="s">
        <v>7468</v>
      </c>
    </row>
    <row r="1266" spans="1:9" ht="15.6" x14ac:dyDescent="0.3">
      <c r="A1266" s="1" t="s">
        <v>1106</v>
      </c>
      <c r="B1266" s="1" t="s">
        <v>3649</v>
      </c>
      <c r="C1266" s="1"/>
      <c r="D1266" s="1" t="s">
        <v>3649</v>
      </c>
      <c r="E1266" s="1"/>
      <c r="F1266" s="1" t="s">
        <v>1106</v>
      </c>
      <c r="G1266" s="1" t="s">
        <v>4766</v>
      </c>
      <c r="H1266" s="1" t="s">
        <v>8305</v>
      </c>
      <c r="I1266" s="1" t="s">
        <v>7469</v>
      </c>
    </row>
    <row r="1267" spans="1:9" ht="15.6" x14ac:dyDescent="0.3">
      <c r="A1267" s="1" t="s">
        <v>1105</v>
      </c>
      <c r="B1267" s="1" t="s">
        <v>3650</v>
      </c>
      <c r="C1267" s="1"/>
      <c r="D1267" s="1" t="s">
        <v>3650</v>
      </c>
      <c r="E1267" s="1"/>
      <c r="F1267" s="1" t="s">
        <v>1105</v>
      </c>
      <c r="G1267" s="1" t="s">
        <v>4766</v>
      </c>
      <c r="H1267" s="1" t="s">
        <v>4856</v>
      </c>
      <c r="I1267" s="1" t="s">
        <v>7470</v>
      </c>
    </row>
    <row r="1268" spans="1:9" ht="15.6" x14ac:dyDescent="0.3">
      <c r="A1268" s="1" t="s">
        <v>1104</v>
      </c>
      <c r="B1268" s="1" t="s">
        <v>3651</v>
      </c>
      <c r="C1268" s="1"/>
      <c r="D1268" s="1" t="s">
        <v>3651</v>
      </c>
      <c r="E1268" s="1"/>
      <c r="F1268" s="1" t="s">
        <v>1104</v>
      </c>
      <c r="G1268" s="1" t="s">
        <v>4766</v>
      </c>
      <c r="H1268" s="1" t="s">
        <v>5921</v>
      </c>
      <c r="I1268" s="1" t="s">
        <v>7471</v>
      </c>
    </row>
    <row r="1269" spans="1:9" ht="15.6" x14ac:dyDescent="0.3">
      <c r="A1269" s="1" t="s">
        <v>1103</v>
      </c>
      <c r="B1269" s="1" t="s">
        <v>3652</v>
      </c>
      <c r="C1269" s="1"/>
      <c r="D1269" s="1" t="s">
        <v>3652</v>
      </c>
      <c r="E1269" s="1"/>
      <c r="F1269" s="1" t="s">
        <v>1103</v>
      </c>
      <c r="G1269" s="1" t="s">
        <v>5374</v>
      </c>
      <c r="H1269" s="1" t="s">
        <v>5922</v>
      </c>
      <c r="I1269" s="1" t="s">
        <v>7472</v>
      </c>
    </row>
    <row r="1270" spans="1:9" ht="15.6" x14ac:dyDescent="0.3">
      <c r="A1270" s="1" t="s">
        <v>1102</v>
      </c>
      <c r="B1270" s="1" t="s">
        <v>3653</v>
      </c>
      <c r="C1270" s="1"/>
      <c r="D1270" s="1" t="s">
        <v>3653</v>
      </c>
      <c r="E1270" s="1"/>
      <c r="F1270" s="1" t="s">
        <v>1102</v>
      </c>
      <c r="G1270" s="1" t="s">
        <v>5374</v>
      </c>
      <c r="H1270" s="1" t="s">
        <v>5133</v>
      </c>
      <c r="I1270" s="1" t="s">
        <v>7473</v>
      </c>
    </row>
    <row r="1271" spans="1:9" ht="15.6" x14ac:dyDescent="0.3">
      <c r="A1271" s="1" t="s">
        <v>1101</v>
      </c>
      <c r="B1271" s="1" t="s">
        <v>3654</v>
      </c>
      <c r="C1271" s="1"/>
      <c r="D1271" s="1" t="s">
        <v>3654</v>
      </c>
      <c r="E1271" s="1"/>
      <c r="F1271" s="1" t="s">
        <v>1101</v>
      </c>
      <c r="G1271" s="1" t="s">
        <v>5374</v>
      </c>
      <c r="H1271" s="1" t="s">
        <v>5923</v>
      </c>
      <c r="I1271" s="1" t="s">
        <v>6516</v>
      </c>
    </row>
    <row r="1272" spans="1:9" ht="15.6" x14ac:dyDescent="0.3">
      <c r="A1272" s="1" t="s">
        <v>1100</v>
      </c>
      <c r="B1272" s="1" t="s">
        <v>3655</v>
      </c>
      <c r="C1272" s="1"/>
      <c r="D1272" s="1" t="s">
        <v>3655</v>
      </c>
      <c r="E1272" s="1"/>
      <c r="F1272" s="1" t="s">
        <v>1100</v>
      </c>
      <c r="G1272" s="1" t="s">
        <v>4766</v>
      </c>
      <c r="H1272" s="1" t="s">
        <v>5924</v>
      </c>
      <c r="I1272" s="1" t="s">
        <v>6472</v>
      </c>
    </row>
    <row r="1273" spans="1:9" ht="15.6" x14ac:dyDescent="0.3">
      <c r="A1273" s="1" t="s">
        <v>1099</v>
      </c>
      <c r="B1273" s="1" t="s">
        <v>3656</v>
      </c>
      <c r="C1273" s="1"/>
      <c r="D1273" s="1" t="s">
        <v>3656</v>
      </c>
      <c r="E1273" s="1"/>
      <c r="F1273" s="1" t="s">
        <v>1099</v>
      </c>
      <c r="G1273" s="1" t="s">
        <v>4766</v>
      </c>
      <c r="H1273" s="1" t="s">
        <v>5925</v>
      </c>
      <c r="I1273" s="1" t="s">
        <v>7474</v>
      </c>
    </row>
    <row r="1274" spans="1:9" ht="15.6" x14ac:dyDescent="0.3">
      <c r="A1274" s="1" t="s">
        <v>1098</v>
      </c>
      <c r="B1274" s="1" t="s">
        <v>3657</v>
      </c>
      <c r="C1274" s="1"/>
      <c r="D1274" s="1" t="s">
        <v>3657</v>
      </c>
      <c r="E1274" s="1"/>
      <c r="F1274" s="1" t="s">
        <v>1098</v>
      </c>
      <c r="G1274" s="1" t="s">
        <v>4766</v>
      </c>
      <c r="H1274" s="1" t="s">
        <v>5926</v>
      </c>
      <c r="I1274" s="1" t="s">
        <v>7475</v>
      </c>
    </row>
    <row r="1275" spans="1:9" ht="15.6" x14ac:dyDescent="0.3">
      <c r="A1275" s="1" t="s">
        <v>1097</v>
      </c>
      <c r="B1275" s="1" t="s">
        <v>3658</v>
      </c>
      <c r="C1275" s="1"/>
      <c r="D1275" s="1" t="s">
        <v>3658</v>
      </c>
      <c r="E1275" s="1"/>
      <c r="F1275" s="1" t="s">
        <v>1097</v>
      </c>
      <c r="G1275" s="1" t="s">
        <v>4766</v>
      </c>
      <c r="H1275" s="1" t="s">
        <v>5927</v>
      </c>
      <c r="I1275" s="1" t="s">
        <v>7476</v>
      </c>
    </row>
    <row r="1276" spans="1:9" ht="15.6" x14ac:dyDescent="0.3">
      <c r="A1276" s="1" t="s">
        <v>1096</v>
      </c>
      <c r="B1276" s="1" t="s">
        <v>3659</v>
      </c>
      <c r="C1276" s="1"/>
      <c r="D1276" s="1" t="s">
        <v>3659</v>
      </c>
      <c r="E1276" s="1"/>
      <c r="F1276" s="1" t="s">
        <v>1096</v>
      </c>
      <c r="G1276" s="1" t="s">
        <v>4766</v>
      </c>
      <c r="H1276" s="1" t="s">
        <v>4778</v>
      </c>
      <c r="I1276" s="1" t="s">
        <v>7477</v>
      </c>
    </row>
    <row r="1277" spans="1:9" ht="15.6" x14ac:dyDescent="0.3">
      <c r="A1277" s="1" t="s">
        <v>1095</v>
      </c>
      <c r="B1277" s="1" t="s">
        <v>3660</v>
      </c>
      <c r="C1277" s="1"/>
      <c r="D1277" s="1" t="s">
        <v>3660</v>
      </c>
      <c r="E1277" s="1"/>
      <c r="F1277" s="1" t="s">
        <v>1095</v>
      </c>
      <c r="G1277" s="1" t="s">
        <v>4766</v>
      </c>
      <c r="H1277" s="1" t="s">
        <v>5928</v>
      </c>
      <c r="I1277" s="1" t="s">
        <v>7218</v>
      </c>
    </row>
    <row r="1278" spans="1:9" ht="15.6" x14ac:dyDescent="0.3">
      <c r="A1278" s="1" t="s">
        <v>1094</v>
      </c>
      <c r="B1278" s="1" t="s">
        <v>3661</v>
      </c>
      <c r="C1278" s="1"/>
      <c r="D1278" s="1" t="s">
        <v>3661</v>
      </c>
      <c r="E1278" s="1"/>
      <c r="F1278" s="1" t="s">
        <v>1094</v>
      </c>
      <c r="G1278" s="1" t="s">
        <v>5374</v>
      </c>
      <c r="H1278" s="1" t="s">
        <v>5929</v>
      </c>
      <c r="I1278" s="1" t="s">
        <v>7478</v>
      </c>
    </row>
    <row r="1279" spans="1:9" ht="15.6" x14ac:dyDescent="0.3">
      <c r="A1279" s="1" t="s">
        <v>1093</v>
      </c>
      <c r="B1279" s="1" t="s">
        <v>3662</v>
      </c>
      <c r="C1279" s="1"/>
      <c r="D1279" s="1" t="s">
        <v>3662</v>
      </c>
      <c r="E1279" s="1"/>
      <c r="F1279" s="1" t="s">
        <v>1093</v>
      </c>
      <c r="G1279" s="1" t="s">
        <v>5374</v>
      </c>
      <c r="H1279" s="1" t="s">
        <v>5930</v>
      </c>
      <c r="I1279" s="1" t="s">
        <v>7479</v>
      </c>
    </row>
    <row r="1280" spans="1:9" ht="15.6" x14ac:dyDescent="0.3">
      <c r="A1280" s="1" t="s">
        <v>1092</v>
      </c>
      <c r="B1280" s="1" t="s">
        <v>3663</v>
      </c>
      <c r="C1280" s="1"/>
      <c r="D1280" s="1" t="s">
        <v>3663</v>
      </c>
      <c r="E1280" s="1"/>
      <c r="F1280" s="1" t="s">
        <v>1092</v>
      </c>
      <c r="G1280" s="1" t="s">
        <v>5374</v>
      </c>
      <c r="H1280" s="1" t="s">
        <v>5091</v>
      </c>
      <c r="I1280" s="1" t="s">
        <v>7480</v>
      </c>
    </row>
    <row r="1281" spans="1:9" ht="15.6" x14ac:dyDescent="0.3">
      <c r="A1281" s="1" t="s">
        <v>1091</v>
      </c>
      <c r="B1281" s="1" t="s">
        <v>3664</v>
      </c>
      <c r="C1281" s="1"/>
      <c r="D1281" s="1" t="s">
        <v>3664</v>
      </c>
      <c r="E1281" s="1"/>
      <c r="F1281" s="1" t="s">
        <v>1091</v>
      </c>
      <c r="G1281" s="1" t="s">
        <v>4766</v>
      </c>
      <c r="H1281" s="1" t="s">
        <v>5931</v>
      </c>
      <c r="I1281" s="1" t="s">
        <v>7481</v>
      </c>
    </row>
    <row r="1282" spans="1:9" ht="15.6" x14ac:dyDescent="0.3">
      <c r="A1282" s="1" t="s">
        <v>1090</v>
      </c>
      <c r="B1282" s="1" t="s">
        <v>3665</v>
      </c>
      <c r="C1282" s="1"/>
      <c r="D1282" s="1" t="s">
        <v>3665</v>
      </c>
      <c r="E1282" s="1"/>
      <c r="F1282" s="1" t="s">
        <v>1090</v>
      </c>
      <c r="G1282" s="1" t="s">
        <v>4766</v>
      </c>
      <c r="H1282" s="1" t="s">
        <v>4741</v>
      </c>
      <c r="I1282" s="1" t="s">
        <v>7482</v>
      </c>
    </row>
    <row r="1283" spans="1:9" ht="15.6" x14ac:dyDescent="0.3">
      <c r="A1283" s="1" t="s">
        <v>1089</v>
      </c>
      <c r="B1283" s="1" t="s">
        <v>3666</v>
      </c>
      <c r="C1283" s="1"/>
      <c r="D1283" s="1" t="s">
        <v>3666</v>
      </c>
      <c r="E1283" s="1"/>
      <c r="F1283" s="1" t="s">
        <v>1089</v>
      </c>
      <c r="G1283" s="1" t="s">
        <v>5374</v>
      </c>
      <c r="H1283" s="1" t="s">
        <v>5932</v>
      </c>
      <c r="I1283" s="1" t="s">
        <v>7483</v>
      </c>
    </row>
    <row r="1284" spans="1:9" ht="15.6" x14ac:dyDescent="0.3">
      <c r="A1284" s="1" t="s">
        <v>1088</v>
      </c>
      <c r="B1284" s="1" t="s">
        <v>3667</v>
      </c>
      <c r="C1284" s="1"/>
      <c r="D1284" s="1" t="s">
        <v>3667</v>
      </c>
      <c r="E1284" s="1"/>
      <c r="F1284" s="1" t="s">
        <v>1088</v>
      </c>
      <c r="G1284" s="1" t="s">
        <v>4766</v>
      </c>
      <c r="H1284" s="1" t="s">
        <v>4862</v>
      </c>
      <c r="I1284" s="1" t="s">
        <v>6567</v>
      </c>
    </row>
    <row r="1285" spans="1:9" ht="15.6" x14ac:dyDescent="0.3">
      <c r="A1285" s="1" t="s">
        <v>1087</v>
      </c>
      <c r="B1285" s="1" t="s">
        <v>3668</v>
      </c>
      <c r="C1285" s="1"/>
      <c r="D1285" s="1" t="s">
        <v>3668</v>
      </c>
      <c r="E1285" s="1"/>
      <c r="F1285" s="1" t="s">
        <v>1087</v>
      </c>
      <c r="G1285" s="1" t="s">
        <v>5374</v>
      </c>
      <c r="H1285" s="1" t="s">
        <v>5933</v>
      </c>
      <c r="I1285" s="1" t="s">
        <v>7484</v>
      </c>
    </row>
    <row r="1286" spans="1:9" ht="15.6" x14ac:dyDescent="0.3">
      <c r="A1286" s="1" t="s">
        <v>1086</v>
      </c>
      <c r="B1286" s="1" t="s">
        <v>3669</v>
      </c>
      <c r="C1286" s="1"/>
      <c r="D1286" s="1" t="s">
        <v>3669</v>
      </c>
      <c r="E1286" s="1"/>
      <c r="F1286" s="1" t="s">
        <v>1086</v>
      </c>
      <c r="G1286" s="1" t="s">
        <v>5374</v>
      </c>
      <c r="H1286" s="1" t="s">
        <v>5934</v>
      </c>
      <c r="I1286" s="1" t="s">
        <v>7485</v>
      </c>
    </row>
    <row r="1287" spans="1:9" ht="15.6" x14ac:dyDescent="0.3">
      <c r="A1287" s="1" t="s">
        <v>1085</v>
      </c>
      <c r="B1287" s="1" t="s">
        <v>3670</v>
      </c>
      <c r="C1287" s="1"/>
      <c r="D1287" s="1" t="s">
        <v>3670</v>
      </c>
      <c r="E1287" s="1"/>
      <c r="F1287" s="1" t="s">
        <v>1085</v>
      </c>
      <c r="G1287" s="1" t="s">
        <v>5374</v>
      </c>
      <c r="H1287" s="1" t="s">
        <v>5935</v>
      </c>
      <c r="I1287" s="1" t="s">
        <v>7486</v>
      </c>
    </row>
    <row r="1288" spans="1:9" ht="15.6" x14ac:dyDescent="0.3">
      <c r="A1288" s="1" t="s">
        <v>1084</v>
      </c>
      <c r="B1288" s="1" t="s">
        <v>3671</v>
      </c>
      <c r="C1288" s="1"/>
      <c r="D1288" s="1" t="s">
        <v>3671</v>
      </c>
      <c r="E1288" s="1"/>
      <c r="F1288" s="1" t="s">
        <v>1084</v>
      </c>
      <c r="G1288" s="1" t="s">
        <v>5374</v>
      </c>
      <c r="H1288" s="1" t="s">
        <v>5936</v>
      </c>
      <c r="I1288" s="1" t="s">
        <v>6344</v>
      </c>
    </row>
    <row r="1289" spans="1:9" ht="15.6" x14ac:dyDescent="0.3">
      <c r="A1289" s="1" t="s">
        <v>1083</v>
      </c>
      <c r="B1289" s="1" t="s">
        <v>3672</v>
      </c>
      <c r="C1289" s="1"/>
      <c r="D1289" s="1" t="s">
        <v>3672</v>
      </c>
      <c r="E1289" s="1"/>
      <c r="F1289" s="1" t="s">
        <v>1083</v>
      </c>
      <c r="G1289" s="1" t="s">
        <v>5374</v>
      </c>
      <c r="H1289" s="1" t="s">
        <v>4848</v>
      </c>
      <c r="I1289" s="1" t="s">
        <v>7487</v>
      </c>
    </row>
    <row r="1290" spans="1:9" ht="15.6" x14ac:dyDescent="0.3">
      <c r="A1290" s="1" t="s">
        <v>1082</v>
      </c>
      <c r="B1290" s="1" t="s">
        <v>3673</v>
      </c>
      <c r="C1290" s="1"/>
      <c r="D1290" s="1" t="s">
        <v>3673</v>
      </c>
      <c r="E1290" s="1"/>
      <c r="F1290" s="1" t="s">
        <v>1082</v>
      </c>
      <c r="G1290" s="1" t="s">
        <v>5374</v>
      </c>
      <c r="H1290" s="1" t="s">
        <v>5937</v>
      </c>
      <c r="I1290" s="1" t="s">
        <v>7488</v>
      </c>
    </row>
    <row r="1291" spans="1:9" ht="15.6" x14ac:dyDescent="0.3">
      <c r="A1291" s="1" t="s">
        <v>1081</v>
      </c>
      <c r="B1291" s="1" t="s">
        <v>3674</v>
      </c>
      <c r="C1291" s="1"/>
      <c r="D1291" s="1" t="s">
        <v>3674</v>
      </c>
      <c r="E1291" s="1"/>
      <c r="F1291" s="1" t="s">
        <v>1081</v>
      </c>
      <c r="G1291" s="1" t="s">
        <v>5374</v>
      </c>
      <c r="H1291" s="1" t="s">
        <v>5135</v>
      </c>
      <c r="I1291" s="1" t="s">
        <v>7489</v>
      </c>
    </row>
    <row r="1292" spans="1:9" ht="15.6" x14ac:dyDescent="0.3">
      <c r="A1292" s="1" t="s">
        <v>1080</v>
      </c>
      <c r="B1292" s="1" t="s">
        <v>3675</v>
      </c>
      <c r="C1292" s="1"/>
      <c r="D1292" s="1" t="s">
        <v>3675</v>
      </c>
      <c r="E1292" s="1"/>
      <c r="F1292" s="1" t="s">
        <v>1080</v>
      </c>
      <c r="G1292" s="1" t="s">
        <v>5374</v>
      </c>
      <c r="H1292" s="1" t="s">
        <v>4743</v>
      </c>
      <c r="I1292" s="1" t="s">
        <v>7490</v>
      </c>
    </row>
    <row r="1293" spans="1:9" ht="15.6" x14ac:dyDescent="0.3">
      <c r="A1293" s="1" t="s">
        <v>1079</v>
      </c>
      <c r="B1293" s="1" t="s">
        <v>3676</v>
      </c>
      <c r="C1293" s="1"/>
      <c r="D1293" s="1" t="s">
        <v>3676</v>
      </c>
      <c r="E1293" s="1"/>
      <c r="F1293" s="1" t="s">
        <v>1079</v>
      </c>
      <c r="G1293" s="1" t="s">
        <v>5374</v>
      </c>
      <c r="H1293" s="1" t="s">
        <v>5091</v>
      </c>
      <c r="I1293" s="1" t="s">
        <v>7491</v>
      </c>
    </row>
    <row r="1294" spans="1:9" ht="15.6" x14ac:dyDescent="0.3">
      <c r="A1294" s="1" t="s">
        <v>1078</v>
      </c>
      <c r="B1294" s="1" t="s">
        <v>3677</v>
      </c>
      <c r="C1294" s="1"/>
      <c r="D1294" s="1" t="s">
        <v>3677</v>
      </c>
      <c r="E1294" s="1"/>
      <c r="F1294" s="1" t="s">
        <v>1078</v>
      </c>
      <c r="G1294" s="1" t="s">
        <v>5374</v>
      </c>
      <c r="H1294" s="1" t="s">
        <v>5938</v>
      </c>
      <c r="I1294" s="1" t="s">
        <v>7492</v>
      </c>
    </row>
    <row r="1295" spans="1:9" ht="15.6" x14ac:dyDescent="0.3">
      <c r="A1295" s="1" t="s">
        <v>1077</v>
      </c>
      <c r="B1295" s="1" t="s">
        <v>3678</v>
      </c>
      <c r="C1295" s="1"/>
      <c r="D1295" s="1" t="s">
        <v>3678</v>
      </c>
      <c r="E1295" s="1"/>
      <c r="F1295" s="1" t="s">
        <v>1077</v>
      </c>
      <c r="G1295" s="1" t="s">
        <v>5374</v>
      </c>
      <c r="H1295" s="1" t="s">
        <v>5939</v>
      </c>
      <c r="I1295" s="1" t="s">
        <v>7493</v>
      </c>
    </row>
    <row r="1296" spans="1:9" ht="15.6" x14ac:dyDescent="0.3">
      <c r="A1296" s="1" t="s">
        <v>1076</v>
      </c>
      <c r="B1296" s="1" t="s">
        <v>3679</v>
      </c>
      <c r="C1296" s="1"/>
      <c r="D1296" s="1" t="s">
        <v>3679</v>
      </c>
      <c r="E1296" s="1"/>
      <c r="F1296" s="1" t="s">
        <v>1076</v>
      </c>
      <c r="G1296" s="1" t="s">
        <v>4766</v>
      </c>
      <c r="H1296" s="1" t="s">
        <v>5940</v>
      </c>
      <c r="I1296" s="1" t="s">
        <v>7494</v>
      </c>
    </row>
    <row r="1297" spans="1:9" ht="15.6" x14ac:dyDescent="0.3">
      <c r="A1297" s="1" t="s">
        <v>1075</v>
      </c>
      <c r="B1297" s="1" t="s">
        <v>3680</v>
      </c>
      <c r="C1297" s="1"/>
      <c r="D1297" s="1" t="s">
        <v>3680</v>
      </c>
      <c r="E1297" s="1"/>
      <c r="F1297" s="1" t="s">
        <v>1075</v>
      </c>
      <c r="G1297" s="1" t="s">
        <v>5374</v>
      </c>
      <c r="H1297" s="1" t="s">
        <v>5136</v>
      </c>
      <c r="I1297" s="1" t="s">
        <v>7495</v>
      </c>
    </row>
    <row r="1298" spans="1:9" ht="15.6" x14ac:dyDescent="0.3">
      <c r="A1298" s="1" t="s">
        <v>1074</v>
      </c>
      <c r="B1298" s="1" t="s">
        <v>3681</v>
      </c>
      <c r="C1298" s="1"/>
      <c r="D1298" s="1" t="s">
        <v>3681</v>
      </c>
      <c r="E1298" s="1"/>
      <c r="F1298" s="1" t="s">
        <v>1074</v>
      </c>
      <c r="G1298" s="1" t="s">
        <v>4766</v>
      </c>
      <c r="H1298" s="1" t="s">
        <v>5941</v>
      </c>
      <c r="I1298" s="1" t="s">
        <v>7496</v>
      </c>
    </row>
    <row r="1299" spans="1:9" ht="15.6" x14ac:dyDescent="0.3">
      <c r="A1299" s="1" t="s">
        <v>1073</v>
      </c>
      <c r="B1299" s="1" t="s">
        <v>3682</v>
      </c>
      <c r="C1299" s="1"/>
      <c r="D1299" s="1" t="s">
        <v>3682</v>
      </c>
      <c r="E1299" s="1"/>
      <c r="F1299" s="1" t="s">
        <v>1073</v>
      </c>
      <c r="G1299" s="1" t="s">
        <v>5375</v>
      </c>
      <c r="H1299" s="1" t="s">
        <v>5942</v>
      </c>
      <c r="I1299" s="1" t="s">
        <v>6922</v>
      </c>
    </row>
    <row r="1300" spans="1:9" ht="15.6" x14ac:dyDescent="0.3">
      <c r="A1300" s="1" t="s">
        <v>1072</v>
      </c>
      <c r="B1300" s="1" t="s">
        <v>3683</v>
      </c>
      <c r="C1300" s="1"/>
      <c r="D1300" s="1" t="s">
        <v>3683</v>
      </c>
      <c r="E1300" s="1"/>
      <c r="F1300" s="1" t="s">
        <v>1072</v>
      </c>
      <c r="G1300" s="1" t="s">
        <v>5374</v>
      </c>
      <c r="H1300" s="1" t="s">
        <v>5137</v>
      </c>
      <c r="I1300" s="1" t="s">
        <v>7317</v>
      </c>
    </row>
    <row r="1301" spans="1:9" ht="15.6" x14ac:dyDescent="0.3">
      <c r="A1301" s="1" t="s">
        <v>1071</v>
      </c>
      <c r="B1301" s="1" t="s">
        <v>3684</v>
      </c>
      <c r="C1301" s="1"/>
      <c r="D1301" s="1" t="s">
        <v>3684</v>
      </c>
      <c r="E1301" s="1"/>
      <c r="F1301" s="1" t="s">
        <v>1071</v>
      </c>
      <c r="G1301" s="1" t="s">
        <v>4766</v>
      </c>
      <c r="H1301" s="1" t="s">
        <v>4783</v>
      </c>
      <c r="I1301" s="1" t="s">
        <v>7497</v>
      </c>
    </row>
    <row r="1302" spans="1:9" ht="15.6" x14ac:dyDescent="0.3">
      <c r="A1302" s="1" t="s">
        <v>1070</v>
      </c>
      <c r="B1302" s="1" t="s">
        <v>3685</v>
      </c>
      <c r="C1302" s="1"/>
      <c r="D1302" s="1" t="s">
        <v>3685</v>
      </c>
      <c r="E1302" s="1"/>
      <c r="F1302" s="1" t="s">
        <v>1070</v>
      </c>
      <c r="G1302" s="1" t="s">
        <v>4766</v>
      </c>
      <c r="H1302" s="1" t="s">
        <v>5138</v>
      </c>
      <c r="I1302" s="1" t="s">
        <v>7498</v>
      </c>
    </row>
    <row r="1303" spans="1:9" ht="15.6" x14ac:dyDescent="0.3">
      <c r="A1303" s="1" t="s">
        <v>1069</v>
      </c>
      <c r="B1303" s="1" t="s">
        <v>3686</v>
      </c>
      <c r="C1303" s="1"/>
      <c r="D1303" s="1" t="s">
        <v>3686</v>
      </c>
      <c r="E1303" s="1"/>
      <c r="F1303" s="1" t="s">
        <v>1069</v>
      </c>
      <c r="G1303" s="1" t="s">
        <v>4766</v>
      </c>
      <c r="H1303" s="1" t="s">
        <v>5943</v>
      </c>
      <c r="I1303" s="1" t="s">
        <v>7499</v>
      </c>
    </row>
    <row r="1304" spans="1:9" ht="15.6" x14ac:dyDescent="0.3">
      <c r="A1304" s="1" t="s">
        <v>1068</v>
      </c>
      <c r="B1304" s="1" t="s">
        <v>3687</v>
      </c>
      <c r="C1304" s="1"/>
      <c r="D1304" s="1" t="s">
        <v>3687</v>
      </c>
      <c r="E1304" s="1"/>
      <c r="F1304" s="1" t="s">
        <v>1068</v>
      </c>
      <c r="G1304" s="1" t="s">
        <v>4766</v>
      </c>
      <c r="H1304" s="1" t="s">
        <v>5139</v>
      </c>
      <c r="I1304" s="1" t="s">
        <v>7500</v>
      </c>
    </row>
    <row r="1305" spans="1:9" ht="15.6" x14ac:dyDescent="0.3">
      <c r="A1305" s="1" t="s">
        <v>1067</v>
      </c>
      <c r="B1305" s="1" t="s">
        <v>3688</v>
      </c>
      <c r="C1305" s="1"/>
      <c r="D1305" s="1" t="s">
        <v>3688</v>
      </c>
      <c r="E1305" s="1"/>
      <c r="F1305" s="1" t="s">
        <v>1067</v>
      </c>
      <c r="G1305" s="1" t="s">
        <v>4766</v>
      </c>
      <c r="H1305" s="1" t="s">
        <v>4862</v>
      </c>
      <c r="I1305" s="1" t="s">
        <v>7501</v>
      </c>
    </row>
    <row r="1306" spans="1:9" ht="15.6" x14ac:dyDescent="0.3">
      <c r="A1306" s="1" t="s">
        <v>1066</v>
      </c>
      <c r="B1306" s="1" t="s">
        <v>3689</v>
      </c>
      <c r="C1306" s="1"/>
      <c r="D1306" s="1" t="s">
        <v>3689</v>
      </c>
      <c r="E1306" s="1"/>
      <c r="F1306" s="1" t="s">
        <v>1066</v>
      </c>
      <c r="G1306" s="1" t="s">
        <v>4766</v>
      </c>
      <c r="H1306" s="1" t="s">
        <v>4922</v>
      </c>
      <c r="I1306" s="1" t="s">
        <v>7502</v>
      </c>
    </row>
    <row r="1307" spans="1:9" ht="15.6" x14ac:dyDescent="0.3">
      <c r="A1307" s="1" t="s">
        <v>1065</v>
      </c>
      <c r="B1307" s="1" t="s">
        <v>3690</v>
      </c>
      <c r="C1307" s="1"/>
      <c r="D1307" s="1" t="s">
        <v>3690</v>
      </c>
      <c r="E1307" s="1"/>
      <c r="F1307" s="1" t="s">
        <v>1065</v>
      </c>
      <c r="G1307" s="1" t="s">
        <v>4766</v>
      </c>
      <c r="H1307" s="1" t="s">
        <v>5140</v>
      </c>
      <c r="I1307" s="1" t="s">
        <v>7503</v>
      </c>
    </row>
    <row r="1308" spans="1:9" ht="15.6" x14ac:dyDescent="0.3">
      <c r="A1308" s="1" t="s">
        <v>1064</v>
      </c>
      <c r="B1308" s="1" t="s">
        <v>3691</v>
      </c>
      <c r="C1308" s="1"/>
      <c r="D1308" s="1" t="s">
        <v>3691</v>
      </c>
      <c r="E1308" s="1"/>
      <c r="F1308" s="1" t="s">
        <v>1064</v>
      </c>
      <c r="G1308" s="1" t="s">
        <v>4766</v>
      </c>
      <c r="H1308" s="1" t="s">
        <v>5141</v>
      </c>
      <c r="I1308" s="1" t="s">
        <v>7504</v>
      </c>
    </row>
    <row r="1309" spans="1:9" ht="15.6" x14ac:dyDescent="0.3">
      <c r="A1309" s="1" t="s">
        <v>1063</v>
      </c>
      <c r="B1309" s="1" t="s">
        <v>3692</v>
      </c>
      <c r="C1309" s="1"/>
      <c r="D1309" s="1" t="s">
        <v>3692</v>
      </c>
      <c r="E1309" s="1"/>
      <c r="F1309" s="1" t="s">
        <v>1063</v>
      </c>
      <c r="G1309" s="1" t="s">
        <v>4766</v>
      </c>
      <c r="H1309" s="1" t="s">
        <v>5748</v>
      </c>
      <c r="I1309" s="1" t="s">
        <v>7505</v>
      </c>
    </row>
    <row r="1310" spans="1:9" ht="15.6" x14ac:dyDescent="0.3">
      <c r="A1310" s="1" t="s">
        <v>1062</v>
      </c>
      <c r="B1310" s="1" t="s">
        <v>3693</v>
      </c>
      <c r="C1310" s="1"/>
      <c r="D1310" s="1" t="s">
        <v>3693</v>
      </c>
      <c r="E1310" s="1"/>
      <c r="F1310" s="1" t="s">
        <v>1062</v>
      </c>
      <c r="G1310" s="1" t="s">
        <v>4766</v>
      </c>
      <c r="H1310" s="1" t="s">
        <v>5944</v>
      </c>
      <c r="I1310" s="1" t="s">
        <v>6639</v>
      </c>
    </row>
    <row r="1311" spans="1:9" ht="15.6" x14ac:dyDescent="0.3">
      <c r="A1311" s="1" t="s">
        <v>1061</v>
      </c>
      <c r="B1311" s="1" t="s">
        <v>3694</v>
      </c>
      <c r="C1311" s="1"/>
      <c r="D1311" s="1" t="s">
        <v>3694</v>
      </c>
      <c r="E1311" s="1"/>
      <c r="F1311" s="1" t="s">
        <v>1061</v>
      </c>
      <c r="G1311" s="1" t="s">
        <v>4766</v>
      </c>
      <c r="H1311" s="1" t="s">
        <v>5142</v>
      </c>
      <c r="I1311" s="1" t="s">
        <v>7506</v>
      </c>
    </row>
    <row r="1312" spans="1:9" ht="15.6" x14ac:dyDescent="0.3">
      <c r="A1312" s="1" t="s">
        <v>1060</v>
      </c>
      <c r="B1312" s="1" t="s">
        <v>3695</v>
      </c>
      <c r="C1312" s="1"/>
      <c r="D1312" s="1" t="s">
        <v>3695</v>
      </c>
      <c r="E1312" s="1"/>
      <c r="F1312" s="1" t="s">
        <v>1060</v>
      </c>
      <c r="G1312" s="1" t="s">
        <v>4766</v>
      </c>
      <c r="H1312" s="1" t="s">
        <v>5945</v>
      </c>
      <c r="I1312" s="1" t="s">
        <v>7507</v>
      </c>
    </row>
    <row r="1313" spans="1:9" ht="15.6" x14ac:dyDescent="0.3">
      <c r="A1313" s="1" t="s">
        <v>1059</v>
      </c>
      <c r="B1313" s="1" t="s">
        <v>3696</v>
      </c>
      <c r="C1313" s="1"/>
      <c r="D1313" s="1" t="s">
        <v>3696</v>
      </c>
      <c r="E1313" s="1"/>
      <c r="F1313" s="1" t="s">
        <v>1059</v>
      </c>
      <c r="G1313" s="1" t="s">
        <v>4766</v>
      </c>
      <c r="H1313" s="1" t="s">
        <v>4916</v>
      </c>
      <c r="I1313" s="1" t="s">
        <v>7508</v>
      </c>
    </row>
    <row r="1314" spans="1:9" ht="15.6" x14ac:dyDescent="0.3">
      <c r="A1314" s="1" t="s">
        <v>1058</v>
      </c>
      <c r="B1314" s="1" t="s">
        <v>3697</v>
      </c>
      <c r="C1314" s="1"/>
      <c r="D1314" s="1" t="s">
        <v>3697</v>
      </c>
      <c r="E1314" s="1"/>
      <c r="F1314" s="1" t="s">
        <v>1058</v>
      </c>
      <c r="G1314" s="1" t="s">
        <v>5374</v>
      </c>
      <c r="H1314" s="1" t="s">
        <v>5946</v>
      </c>
      <c r="I1314" s="1" t="s">
        <v>7509</v>
      </c>
    </row>
    <row r="1315" spans="1:9" ht="15.6" x14ac:dyDescent="0.3">
      <c r="A1315" s="1" t="s">
        <v>1057</v>
      </c>
      <c r="B1315" s="1" t="s">
        <v>3698</v>
      </c>
      <c r="C1315" s="1"/>
      <c r="D1315" s="1" t="s">
        <v>3698</v>
      </c>
      <c r="E1315" s="1"/>
      <c r="F1315" s="1" t="s">
        <v>1057</v>
      </c>
      <c r="G1315" s="1" t="s">
        <v>5374</v>
      </c>
      <c r="H1315" s="1" t="s">
        <v>5488</v>
      </c>
      <c r="I1315" s="1" t="s">
        <v>7510</v>
      </c>
    </row>
    <row r="1316" spans="1:9" ht="15.6" x14ac:dyDescent="0.3">
      <c r="A1316" s="1" t="s">
        <v>1056</v>
      </c>
      <c r="B1316" s="1" t="s">
        <v>3699</v>
      </c>
      <c r="C1316" s="1"/>
      <c r="D1316" s="1" t="s">
        <v>3699</v>
      </c>
      <c r="E1316" s="1"/>
      <c r="F1316" s="1" t="s">
        <v>1056</v>
      </c>
      <c r="G1316" s="1" t="s">
        <v>4766</v>
      </c>
      <c r="H1316" s="1" t="s">
        <v>5143</v>
      </c>
      <c r="I1316" s="1" t="s">
        <v>7511</v>
      </c>
    </row>
    <row r="1317" spans="1:9" ht="15.6" x14ac:dyDescent="0.3">
      <c r="A1317" s="1" t="s">
        <v>1055</v>
      </c>
      <c r="B1317" s="1" t="s">
        <v>3700</v>
      </c>
      <c r="C1317" s="1"/>
      <c r="D1317" s="1" t="s">
        <v>3700</v>
      </c>
      <c r="E1317" s="1"/>
      <c r="F1317" s="1" t="s">
        <v>1055</v>
      </c>
      <c r="G1317" s="1" t="s">
        <v>5374</v>
      </c>
      <c r="H1317" s="1" t="s">
        <v>4948</v>
      </c>
      <c r="I1317" s="1" t="s">
        <v>7512</v>
      </c>
    </row>
    <row r="1318" spans="1:9" ht="15.6" x14ac:dyDescent="0.3">
      <c r="A1318" s="1" t="s">
        <v>1054</v>
      </c>
      <c r="B1318" s="1" t="s">
        <v>3701</v>
      </c>
      <c r="C1318" s="1"/>
      <c r="D1318" s="1" t="s">
        <v>3701</v>
      </c>
      <c r="E1318" s="1"/>
      <c r="F1318" s="1" t="s">
        <v>1054</v>
      </c>
      <c r="G1318" s="1" t="s">
        <v>5374</v>
      </c>
      <c r="H1318" s="1" t="s">
        <v>5947</v>
      </c>
      <c r="I1318" s="1" t="s">
        <v>7513</v>
      </c>
    </row>
    <row r="1319" spans="1:9" ht="15.6" x14ac:dyDescent="0.3">
      <c r="A1319" s="1" t="s">
        <v>1053</v>
      </c>
      <c r="B1319" s="1" t="s">
        <v>3702</v>
      </c>
      <c r="C1319" s="1"/>
      <c r="D1319" s="1" t="s">
        <v>3702</v>
      </c>
      <c r="E1319" s="1"/>
      <c r="F1319" s="1" t="s">
        <v>1053</v>
      </c>
      <c r="G1319" s="1" t="s">
        <v>5374</v>
      </c>
      <c r="H1319" s="1" t="s">
        <v>5144</v>
      </c>
      <c r="I1319" s="1" t="s">
        <v>7514</v>
      </c>
    </row>
    <row r="1320" spans="1:9" ht="15.6" x14ac:dyDescent="0.3">
      <c r="A1320" s="1" t="s">
        <v>1052</v>
      </c>
      <c r="B1320" s="1" t="s">
        <v>3703</v>
      </c>
      <c r="C1320" s="1"/>
      <c r="D1320" s="1" t="s">
        <v>3703</v>
      </c>
      <c r="E1320" s="1"/>
      <c r="F1320" s="1" t="s">
        <v>1052</v>
      </c>
      <c r="G1320" s="1" t="s">
        <v>4766</v>
      </c>
      <c r="H1320" s="1" t="s">
        <v>5948</v>
      </c>
      <c r="I1320" s="1" t="s">
        <v>7515</v>
      </c>
    </row>
    <row r="1321" spans="1:9" ht="15.6" x14ac:dyDescent="0.3">
      <c r="A1321" s="1" t="s">
        <v>1051</v>
      </c>
      <c r="B1321" s="1" t="s">
        <v>3704</v>
      </c>
      <c r="C1321" s="1"/>
      <c r="D1321" s="1" t="s">
        <v>3704</v>
      </c>
      <c r="E1321" s="1"/>
      <c r="F1321" s="1" t="s">
        <v>1051</v>
      </c>
      <c r="G1321" s="1" t="s">
        <v>5374</v>
      </c>
      <c r="H1321" s="1" t="s">
        <v>4768</v>
      </c>
      <c r="I1321" s="1" t="s">
        <v>7516</v>
      </c>
    </row>
    <row r="1322" spans="1:9" ht="15.6" x14ac:dyDescent="0.3">
      <c r="A1322" s="1" t="s">
        <v>1050</v>
      </c>
      <c r="B1322" s="1" t="s">
        <v>3705</v>
      </c>
      <c r="C1322" s="1"/>
      <c r="D1322" s="1" t="s">
        <v>3705</v>
      </c>
      <c r="E1322" s="1"/>
      <c r="F1322" s="1" t="s">
        <v>1050</v>
      </c>
      <c r="G1322" s="1" t="s">
        <v>4766</v>
      </c>
      <c r="H1322" s="1" t="s">
        <v>5949</v>
      </c>
      <c r="I1322" s="1" t="s">
        <v>7517</v>
      </c>
    </row>
    <row r="1323" spans="1:9" ht="15.6" x14ac:dyDescent="0.3">
      <c r="A1323" s="1" t="s">
        <v>1049</v>
      </c>
      <c r="B1323" s="1" t="s">
        <v>3706</v>
      </c>
      <c r="C1323" s="1"/>
      <c r="D1323" s="1" t="s">
        <v>3706</v>
      </c>
      <c r="E1323" s="1"/>
      <c r="F1323" s="1" t="s">
        <v>1049</v>
      </c>
      <c r="G1323" s="1" t="s">
        <v>5374</v>
      </c>
      <c r="H1323" s="1" t="s">
        <v>5145</v>
      </c>
      <c r="I1323" s="1" t="s">
        <v>7518</v>
      </c>
    </row>
    <row r="1324" spans="1:9" ht="15.6" x14ac:dyDescent="0.3">
      <c r="A1324" s="1" t="s">
        <v>1048</v>
      </c>
      <c r="B1324" s="1" t="s">
        <v>3707</v>
      </c>
      <c r="C1324" s="1"/>
      <c r="D1324" s="1" t="s">
        <v>3707</v>
      </c>
      <c r="E1324" s="1"/>
      <c r="F1324" s="1" t="s">
        <v>1048</v>
      </c>
      <c r="G1324" s="1" t="s">
        <v>5374</v>
      </c>
      <c r="H1324" s="1" t="s">
        <v>5146</v>
      </c>
      <c r="I1324" s="1" t="s">
        <v>7519</v>
      </c>
    </row>
    <row r="1325" spans="1:9" ht="15.6" x14ac:dyDescent="0.3">
      <c r="A1325" s="1" t="s">
        <v>1047</v>
      </c>
      <c r="B1325" s="1" t="s">
        <v>3708</v>
      </c>
      <c r="C1325" s="1"/>
      <c r="D1325" s="1" t="s">
        <v>3708</v>
      </c>
      <c r="E1325" s="1"/>
      <c r="F1325" s="1" t="s">
        <v>1047</v>
      </c>
      <c r="G1325" s="1" t="s">
        <v>5374</v>
      </c>
      <c r="H1325" s="1" t="s">
        <v>5147</v>
      </c>
      <c r="I1325" s="1" t="s">
        <v>7520</v>
      </c>
    </row>
    <row r="1326" spans="1:9" ht="15.6" x14ac:dyDescent="0.3">
      <c r="A1326" s="1" t="s">
        <v>1046</v>
      </c>
      <c r="B1326" s="1" t="s">
        <v>3709</v>
      </c>
      <c r="C1326" s="1"/>
      <c r="D1326" s="1" t="s">
        <v>3709</v>
      </c>
      <c r="E1326" s="1"/>
      <c r="F1326" s="1" t="s">
        <v>1046</v>
      </c>
      <c r="G1326" s="1" t="s">
        <v>5374</v>
      </c>
      <c r="H1326" s="1" t="s">
        <v>4791</v>
      </c>
      <c r="I1326" s="1" t="s">
        <v>7521</v>
      </c>
    </row>
    <row r="1327" spans="1:9" ht="15.6" x14ac:dyDescent="0.3">
      <c r="A1327" s="1" t="s">
        <v>1045</v>
      </c>
      <c r="B1327" s="1" t="s">
        <v>3710</v>
      </c>
      <c r="C1327" s="1"/>
      <c r="D1327" s="1" t="s">
        <v>3710</v>
      </c>
      <c r="E1327" s="1"/>
      <c r="F1327" s="1" t="s">
        <v>1045</v>
      </c>
      <c r="G1327" s="1" t="s">
        <v>5374</v>
      </c>
      <c r="H1327" s="1" t="s">
        <v>5950</v>
      </c>
      <c r="I1327" s="1" t="s">
        <v>7522</v>
      </c>
    </row>
    <row r="1328" spans="1:9" ht="15.6" x14ac:dyDescent="0.3">
      <c r="A1328" s="1" t="s">
        <v>1044</v>
      </c>
      <c r="B1328" s="1" t="s">
        <v>3711</v>
      </c>
      <c r="C1328" s="1"/>
      <c r="D1328" s="1" t="s">
        <v>3711</v>
      </c>
      <c r="E1328" s="1"/>
      <c r="F1328" s="1" t="s">
        <v>1044</v>
      </c>
      <c r="G1328" s="1" t="s">
        <v>5374</v>
      </c>
      <c r="H1328" s="1" t="s">
        <v>4947</v>
      </c>
      <c r="I1328" s="1" t="s">
        <v>7523</v>
      </c>
    </row>
    <row r="1329" spans="1:9" ht="15.6" x14ac:dyDescent="0.3">
      <c r="A1329" s="1" t="s">
        <v>1043</v>
      </c>
      <c r="B1329" s="1" t="s">
        <v>3712</v>
      </c>
      <c r="C1329" s="1"/>
      <c r="D1329" s="1" t="s">
        <v>3712</v>
      </c>
      <c r="E1329" s="1"/>
      <c r="F1329" s="1" t="s">
        <v>1043</v>
      </c>
      <c r="G1329" s="1" t="s">
        <v>4766</v>
      </c>
      <c r="H1329" s="1" t="s">
        <v>5951</v>
      </c>
      <c r="I1329" s="1" t="s">
        <v>7524</v>
      </c>
    </row>
    <row r="1330" spans="1:9" ht="15.6" x14ac:dyDescent="0.3">
      <c r="A1330" s="1" t="s">
        <v>1042</v>
      </c>
      <c r="B1330" s="1" t="s">
        <v>3713</v>
      </c>
      <c r="C1330" s="1"/>
      <c r="D1330" s="1" t="s">
        <v>3713</v>
      </c>
      <c r="E1330" s="1"/>
      <c r="F1330" s="1" t="s">
        <v>1042</v>
      </c>
      <c r="G1330" s="1" t="s">
        <v>5375</v>
      </c>
      <c r="H1330" s="1" t="s">
        <v>5952</v>
      </c>
      <c r="I1330" s="1" t="s">
        <v>7525</v>
      </c>
    </row>
    <row r="1331" spans="1:9" ht="15.6" x14ac:dyDescent="0.3">
      <c r="A1331" s="1" t="s">
        <v>1041</v>
      </c>
      <c r="B1331" s="1" t="s">
        <v>3714</v>
      </c>
      <c r="C1331" s="1"/>
      <c r="D1331" s="1" t="s">
        <v>3714</v>
      </c>
      <c r="E1331" s="1"/>
      <c r="F1331" s="1" t="s">
        <v>1041</v>
      </c>
      <c r="G1331" s="1" t="s">
        <v>4766</v>
      </c>
      <c r="H1331" s="1" t="s">
        <v>4754</v>
      </c>
      <c r="I1331" s="1" t="s">
        <v>7526</v>
      </c>
    </row>
    <row r="1332" spans="1:9" ht="15.6" x14ac:dyDescent="0.3">
      <c r="A1332" s="1" t="s">
        <v>1040</v>
      </c>
      <c r="B1332" s="1" t="s">
        <v>3715</v>
      </c>
      <c r="C1332" s="1"/>
      <c r="D1332" s="1" t="s">
        <v>3715</v>
      </c>
      <c r="E1332" s="1"/>
      <c r="F1332" s="1" t="s">
        <v>1040</v>
      </c>
      <c r="G1332" s="1" t="s">
        <v>5374</v>
      </c>
      <c r="H1332" s="1" t="s">
        <v>5582</v>
      </c>
      <c r="I1332" s="1" t="s">
        <v>7527</v>
      </c>
    </row>
    <row r="1333" spans="1:9" ht="15.6" x14ac:dyDescent="0.3">
      <c r="A1333" s="1" t="s">
        <v>1039</v>
      </c>
      <c r="B1333" s="1" t="s">
        <v>3716</v>
      </c>
      <c r="C1333" s="1"/>
      <c r="D1333" s="1" t="s">
        <v>3716</v>
      </c>
      <c r="E1333" s="1"/>
      <c r="F1333" s="1" t="s">
        <v>1039</v>
      </c>
      <c r="G1333" s="1" t="s">
        <v>4766</v>
      </c>
      <c r="H1333" s="1" t="s">
        <v>5953</v>
      </c>
      <c r="I1333" s="1" t="s">
        <v>7528</v>
      </c>
    </row>
    <row r="1334" spans="1:9" ht="15.6" x14ac:dyDescent="0.3">
      <c r="A1334" s="1" t="s">
        <v>1038</v>
      </c>
      <c r="B1334" s="1" t="s">
        <v>3717</v>
      </c>
      <c r="C1334" s="1"/>
      <c r="D1334" s="1" t="s">
        <v>3717</v>
      </c>
      <c r="E1334" s="1"/>
      <c r="F1334" s="1" t="s">
        <v>1038</v>
      </c>
      <c r="G1334" s="1" t="s">
        <v>5375</v>
      </c>
      <c r="H1334" s="1" t="s">
        <v>5148</v>
      </c>
      <c r="I1334" s="1" t="s">
        <v>7529</v>
      </c>
    </row>
    <row r="1335" spans="1:9" ht="15.6" x14ac:dyDescent="0.3">
      <c r="A1335" s="1" t="s">
        <v>1037</v>
      </c>
      <c r="B1335" s="1" t="s">
        <v>3718</v>
      </c>
      <c r="C1335" s="1"/>
      <c r="D1335" s="1" t="s">
        <v>3718</v>
      </c>
      <c r="E1335" s="1"/>
      <c r="F1335" s="1" t="s">
        <v>1037</v>
      </c>
      <c r="G1335" s="1" t="s">
        <v>4766</v>
      </c>
      <c r="H1335" s="1" t="s">
        <v>5149</v>
      </c>
      <c r="I1335" s="1" t="s">
        <v>7530</v>
      </c>
    </row>
    <row r="1336" spans="1:9" ht="15.6" x14ac:dyDescent="0.3">
      <c r="A1336" s="1" t="s">
        <v>1036</v>
      </c>
      <c r="B1336" s="1" t="s">
        <v>3719</v>
      </c>
      <c r="C1336" s="1"/>
      <c r="D1336" s="1" t="s">
        <v>3719</v>
      </c>
      <c r="E1336" s="1"/>
      <c r="F1336" s="1" t="s">
        <v>1036</v>
      </c>
      <c r="G1336" s="1" t="s">
        <v>4766</v>
      </c>
      <c r="H1336" s="1" t="s">
        <v>8306</v>
      </c>
      <c r="I1336" s="1" t="s">
        <v>7531</v>
      </c>
    </row>
    <row r="1337" spans="1:9" ht="15.6" x14ac:dyDescent="0.3">
      <c r="A1337" s="1" t="s">
        <v>1035</v>
      </c>
      <c r="B1337" s="1" t="s">
        <v>3720</v>
      </c>
      <c r="C1337" s="1"/>
      <c r="D1337" s="1" t="s">
        <v>3720</v>
      </c>
      <c r="E1337" s="1"/>
      <c r="F1337" s="1" t="s">
        <v>1035</v>
      </c>
      <c r="G1337" s="1" t="s">
        <v>4766</v>
      </c>
      <c r="H1337" s="1" t="s">
        <v>5954</v>
      </c>
      <c r="I1337" s="1" t="s">
        <v>6337</v>
      </c>
    </row>
    <row r="1338" spans="1:9" ht="15.6" x14ac:dyDescent="0.3">
      <c r="A1338" s="1" t="s">
        <v>1034</v>
      </c>
      <c r="B1338" s="1" t="s">
        <v>3721</v>
      </c>
      <c r="C1338" s="1"/>
      <c r="D1338" s="1" t="s">
        <v>3721</v>
      </c>
      <c r="E1338" s="1"/>
      <c r="F1338" s="1" t="s">
        <v>1034</v>
      </c>
      <c r="G1338" s="1" t="s">
        <v>4766</v>
      </c>
      <c r="H1338" s="1" t="s">
        <v>5955</v>
      </c>
      <c r="I1338" s="1" t="s">
        <v>7532</v>
      </c>
    </row>
    <row r="1339" spans="1:9" ht="15.6" x14ac:dyDescent="0.3">
      <c r="A1339" s="1" t="s">
        <v>1033</v>
      </c>
      <c r="B1339" s="1" t="s">
        <v>3722</v>
      </c>
      <c r="C1339" s="1"/>
      <c r="D1339" s="1" t="s">
        <v>3722</v>
      </c>
      <c r="E1339" s="1"/>
      <c r="F1339" s="1" t="s">
        <v>1033</v>
      </c>
      <c r="G1339" s="1" t="s">
        <v>5375</v>
      </c>
      <c r="H1339" s="1" t="s">
        <v>4973</v>
      </c>
      <c r="I1339" s="1" t="s">
        <v>6398</v>
      </c>
    </row>
    <row r="1340" spans="1:9" ht="15.6" x14ac:dyDescent="0.3">
      <c r="A1340" s="1" t="s">
        <v>1032</v>
      </c>
      <c r="B1340" s="1" t="s">
        <v>3723</v>
      </c>
      <c r="C1340" s="1"/>
      <c r="D1340" s="1" t="s">
        <v>3723</v>
      </c>
      <c r="E1340" s="1"/>
      <c r="F1340" s="1" t="s">
        <v>1032</v>
      </c>
      <c r="G1340" s="1" t="s">
        <v>4766</v>
      </c>
      <c r="H1340" s="1" t="s">
        <v>4832</v>
      </c>
      <c r="I1340" s="1" t="s">
        <v>7533</v>
      </c>
    </row>
    <row r="1341" spans="1:9" ht="15.6" x14ac:dyDescent="0.3">
      <c r="A1341" s="1" t="s">
        <v>1031</v>
      </c>
      <c r="B1341" s="1" t="s">
        <v>3724</v>
      </c>
      <c r="C1341" s="1"/>
      <c r="D1341" s="1" t="s">
        <v>3724</v>
      </c>
      <c r="E1341" s="1"/>
      <c r="F1341" s="1" t="s">
        <v>1031</v>
      </c>
      <c r="G1341" s="1" t="s">
        <v>4766</v>
      </c>
      <c r="H1341" s="1" t="s">
        <v>5956</v>
      </c>
      <c r="I1341" s="1" t="s">
        <v>7534</v>
      </c>
    </row>
    <row r="1342" spans="1:9" ht="15.6" x14ac:dyDescent="0.3">
      <c r="A1342" s="1" t="s">
        <v>1030</v>
      </c>
      <c r="B1342" s="1" t="s">
        <v>3725</v>
      </c>
      <c r="C1342" s="1"/>
      <c r="D1342" s="1" t="s">
        <v>3725</v>
      </c>
      <c r="E1342" s="1"/>
      <c r="F1342" s="1" t="s">
        <v>1030</v>
      </c>
      <c r="G1342" s="1" t="s">
        <v>5375</v>
      </c>
      <c r="H1342" s="1" t="s">
        <v>5957</v>
      </c>
      <c r="I1342" s="1" t="s">
        <v>7535</v>
      </c>
    </row>
    <row r="1343" spans="1:9" ht="15.6" x14ac:dyDescent="0.3">
      <c r="A1343" s="1" t="s">
        <v>1029</v>
      </c>
      <c r="B1343" s="1" t="s">
        <v>3726</v>
      </c>
      <c r="C1343" s="1"/>
      <c r="D1343" s="1" t="s">
        <v>3726</v>
      </c>
      <c r="E1343" s="1"/>
      <c r="F1343" s="1" t="s">
        <v>1029</v>
      </c>
      <c r="G1343" s="1" t="s">
        <v>5374</v>
      </c>
      <c r="H1343" s="1" t="s">
        <v>5151</v>
      </c>
      <c r="I1343" s="1" t="s">
        <v>7536</v>
      </c>
    </row>
    <row r="1344" spans="1:9" ht="15.6" x14ac:dyDescent="0.3">
      <c r="A1344" s="1" t="s">
        <v>1028</v>
      </c>
      <c r="B1344" s="1" t="s">
        <v>3727</v>
      </c>
      <c r="C1344" s="1"/>
      <c r="D1344" s="1" t="s">
        <v>3727</v>
      </c>
      <c r="E1344" s="1"/>
      <c r="F1344" s="1" t="s">
        <v>1028</v>
      </c>
      <c r="G1344" s="1" t="s">
        <v>5375</v>
      </c>
      <c r="H1344" s="1" t="s">
        <v>5152</v>
      </c>
      <c r="I1344" s="1" t="s">
        <v>7537</v>
      </c>
    </row>
    <row r="1345" spans="1:9" ht="15.6" x14ac:dyDescent="0.3">
      <c r="A1345" s="1" t="s">
        <v>1027</v>
      </c>
      <c r="B1345" s="1" t="s">
        <v>3728</v>
      </c>
      <c r="C1345" s="1"/>
      <c r="D1345" s="1" t="s">
        <v>3728</v>
      </c>
      <c r="E1345" s="1"/>
      <c r="F1345" s="1" t="s">
        <v>1027</v>
      </c>
      <c r="G1345" s="1" t="s">
        <v>5374</v>
      </c>
      <c r="H1345" s="1" t="s">
        <v>4926</v>
      </c>
      <c r="I1345" s="1" t="s">
        <v>7538</v>
      </c>
    </row>
    <row r="1346" spans="1:9" ht="15.6" x14ac:dyDescent="0.3">
      <c r="A1346" s="1" t="s">
        <v>1026</v>
      </c>
      <c r="B1346" s="1" t="s">
        <v>3729</v>
      </c>
      <c r="C1346" s="1"/>
      <c r="D1346" s="1" t="s">
        <v>3729</v>
      </c>
      <c r="E1346" s="1"/>
      <c r="F1346" s="1" t="s">
        <v>1026</v>
      </c>
      <c r="G1346" s="1" t="s">
        <v>4766</v>
      </c>
      <c r="H1346" s="1" t="s">
        <v>4756</v>
      </c>
      <c r="I1346" s="1" t="s">
        <v>7539</v>
      </c>
    </row>
    <row r="1347" spans="1:9" ht="15.6" x14ac:dyDescent="0.3">
      <c r="A1347" s="1" t="s">
        <v>1025</v>
      </c>
      <c r="B1347" s="1" t="s">
        <v>3730</v>
      </c>
      <c r="C1347" s="1"/>
      <c r="D1347" s="1" t="s">
        <v>3730</v>
      </c>
      <c r="E1347" s="1"/>
      <c r="F1347" s="1" t="s">
        <v>1025</v>
      </c>
      <c r="G1347" s="1" t="s">
        <v>5374</v>
      </c>
      <c r="H1347" s="1" t="s">
        <v>5153</v>
      </c>
      <c r="I1347" s="1" t="s">
        <v>7540</v>
      </c>
    </row>
    <row r="1348" spans="1:9" ht="15.6" x14ac:dyDescent="0.3">
      <c r="A1348" s="1" t="s">
        <v>1024</v>
      </c>
      <c r="B1348" s="1" t="s">
        <v>3731</v>
      </c>
      <c r="C1348" s="1"/>
      <c r="D1348" s="1" t="s">
        <v>3731</v>
      </c>
      <c r="E1348" s="1"/>
      <c r="F1348" s="1" t="s">
        <v>1024</v>
      </c>
      <c r="G1348" s="1" t="s">
        <v>4766</v>
      </c>
      <c r="H1348" s="1" t="s">
        <v>4845</v>
      </c>
      <c r="I1348" s="1" t="s">
        <v>7541</v>
      </c>
    </row>
    <row r="1349" spans="1:9" ht="15.6" x14ac:dyDescent="0.3">
      <c r="A1349" s="1" t="s">
        <v>1023</v>
      </c>
      <c r="B1349" s="1" t="s">
        <v>3732</v>
      </c>
      <c r="C1349" s="1"/>
      <c r="D1349" s="1" t="s">
        <v>3732</v>
      </c>
      <c r="E1349" s="1"/>
      <c r="F1349" s="1" t="s">
        <v>1023</v>
      </c>
      <c r="G1349" s="1" t="s">
        <v>5374</v>
      </c>
      <c r="H1349" s="1" t="s">
        <v>5958</v>
      </c>
      <c r="I1349" s="1" t="s">
        <v>7542</v>
      </c>
    </row>
    <row r="1350" spans="1:9" ht="15.6" x14ac:dyDescent="0.3">
      <c r="A1350" s="1" t="s">
        <v>1022</v>
      </c>
      <c r="B1350" s="1" t="s">
        <v>3733</v>
      </c>
      <c r="C1350" s="1"/>
      <c r="D1350" s="1" t="s">
        <v>3733</v>
      </c>
      <c r="E1350" s="1"/>
      <c r="F1350" s="1" t="s">
        <v>1022</v>
      </c>
      <c r="G1350" s="1" t="s">
        <v>5375</v>
      </c>
      <c r="H1350" s="1" t="s">
        <v>4927</v>
      </c>
      <c r="I1350" s="1" t="s">
        <v>7543</v>
      </c>
    </row>
    <row r="1351" spans="1:9" ht="15.6" x14ac:dyDescent="0.3">
      <c r="A1351" s="1" t="s">
        <v>1021</v>
      </c>
      <c r="B1351" s="1" t="s">
        <v>3734</v>
      </c>
      <c r="C1351" s="1"/>
      <c r="D1351" s="1" t="s">
        <v>3734</v>
      </c>
      <c r="E1351" s="1"/>
      <c r="F1351" s="1" t="s">
        <v>1021</v>
      </c>
      <c r="G1351" s="1" t="s">
        <v>4766</v>
      </c>
      <c r="H1351" s="1" t="s">
        <v>5959</v>
      </c>
      <c r="I1351" s="1" t="s">
        <v>7544</v>
      </c>
    </row>
    <row r="1352" spans="1:9" ht="15.6" x14ac:dyDescent="0.3">
      <c r="A1352" s="1" t="s">
        <v>1020</v>
      </c>
      <c r="B1352" s="1" t="s">
        <v>3735</v>
      </c>
      <c r="C1352" s="1"/>
      <c r="D1352" s="1" t="s">
        <v>3735</v>
      </c>
      <c r="E1352" s="1"/>
      <c r="F1352" s="1" t="s">
        <v>1020</v>
      </c>
      <c r="G1352" s="1" t="s">
        <v>5374</v>
      </c>
      <c r="H1352" s="1" t="s">
        <v>5154</v>
      </c>
      <c r="I1352" s="1" t="s">
        <v>6621</v>
      </c>
    </row>
    <row r="1353" spans="1:9" ht="15.6" x14ac:dyDescent="0.3">
      <c r="A1353" s="1" t="s">
        <v>1019</v>
      </c>
      <c r="B1353" s="1" t="s">
        <v>3736</v>
      </c>
      <c r="C1353" s="1"/>
      <c r="D1353" s="1" t="s">
        <v>3736</v>
      </c>
      <c r="E1353" s="1"/>
      <c r="F1353" s="1" t="s">
        <v>1019</v>
      </c>
      <c r="G1353" s="1" t="s">
        <v>4766</v>
      </c>
      <c r="H1353" s="1" t="s">
        <v>5540</v>
      </c>
      <c r="I1353" s="1" t="s">
        <v>7545</v>
      </c>
    </row>
    <row r="1354" spans="1:9" ht="15.6" x14ac:dyDescent="0.3">
      <c r="A1354" s="1" t="s">
        <v>1018</v>
      </c>
      <c r="B1354" s="1" t="s">
        <v>3737</v>
      </c>
      <c r="C1354" s="1"/>
      <c r="D1354" s="1" t="s">
        <v>3737</v>
      </c>
      <c r="E1354" s="1"/>
      <c r="F1354" s="1" t="s">
        <v>1018</v>
      </c>
      <c r="G1354" s="1" t="s">
        <v>5374</v>
      </c>
      <c r="H1354" s="1" t="s">
        <v>5155</v>
      </c>
      <c r="I1354" s="1" t="s">
        <v>7546</v>
      </c>
    </row>
    <row r="1355" spans="1:9" ht="15.6" x14ac:dyDescent="0.3">
      <c r="A1355" s="1" t="s">
        <v>1017</v>
      </c>
      <c r="B1355" s="1" t="s">
        <v>3738</v>
      </c>
      <c r="C1355" s="1"/>
      <c r="D1355" s="1" t="s">
        <v>3738</v>
      </c>
      <c r="E1355" s="1"/>
      <c r="F1355" s="1" t="s">
        <v>1017</v>
      </c>
      <c r="G1355" s="1" t="s">
        <v>5374</v>
      </c>
      <c r="H1355" s="1" t="s">
        <v>5960</v>
      </c>
      <c r="I1355" s="1" t="s">
        <v>6663</v>
      </c>
    </row>
    <row r="1356" spans="1:9" ht="15.6" x14ac:dyDescent="0.3">
      <c r="A1356" s="1" t="s">
        <v>1016</v>
      </c>
      <c r="B1356" s="1" t="s">
        <v>3739</v>
      </c>
      <c r="C1356" s="1"/>
      <c r="D1356" s="1" t="s">
        <v>3739</v>
      </c>
      <c r="E1356" s="1"/>
      <c r="F1356" s="1" t="s">
        <v>1016</v>
      </c>
      <c r="G1356" s="1" t="s">
        <v>5374</v>
      </c>
      <c r="H1356" s="1" t="s">
        <v>5961</v>
      </c>
      <c r="I1356" s="1" t="s">
        <v>7394</v>
      </c>
    </row>
    <row r="1357" spans="1:9" ht="15.6" x14ac:dyDescent="0.3">
      <c r="A1357" s="1" t="s">
        <v>1015</v>
      </c>
      <c r="B1357" s="1" t="s">
        <v>3740</v>
      </c>
      <c r="C1357" s="1"/>
      <c r="D1357" s="1" t="s">
        <v>3740</v>
      </c>
      <c r="E1357" s="1"/>
      <c r="F1357" s="1" t="s">
        <v>1015</v>
      </c>
      <c r="G1357" s="1" t="s">
        <v>5374</v>
      </c>
      <c r="H1357" s="1" t="s">
        <v>5962</v>
      </c>
      <c r="I1357" s="1" t="s">
        <v>7547</v>
      </c>
    </row>
    <row r="1358" spans="1:9" ht="15.6" x14ac:dyDescent="0.3">
      <c r="A1358" s="1" t="s">
        <v>1014</v>
      </c>
      <c r="B1358" s="1" t="s">
        <v>3741</v>
      </c>
      <c r="C1358" s="1"/>
      <c r="D1358" s="1" t="s">
        <v>3741</v>
      </c>
      <c r="E1358" s="1"/>
      <c r="F1358" s="1" t="s">
        <v>1014</v>
      </c>
      <c r="G1358" s="1" t="s">
        <v>5374</v>
      </c>
      <c r="H1358" s="1" t="s">
        <v>5963</v>
      </c>
      <c r="I1358" s="1" t="s">
        <v>7548</v>
      </c>
    </row>
    <row r="1359" spans="1:9" ht="15.6" x14ac:dyDescent="0.3">
      <c r="A1359" s="1" t="s">
        <v>1013</v>
      </c>
      <c r="B1359" s="1" t="s">
        <v>3742</v>
      </c>
      <c r="C1359" s="1"/>
      <c r="D1359" s="1" t="s">
        <v>3742</v>
      </c>
      <c r="E1359" s="1"/>
      <c r="F1359" s="1" t="s">
        <v>1013</v>
      </c>
      <c r="G1359" s="1" t="s">
        <v>4766</v>
      </c>
      <c r="H1359" s="1" t="s">
        <v>4979</v>
      </c>
      <c r="I1359" s="1" t="s">
        <v>7549</v>
      </c>
    </row>
    <row r="1360" spans="1:9" ht="15.6" x14ac:dyDescent="0.3">
      <c r="A1360" s="1" t="s">
        <v>1012</v>
      </c>
      <c r="B1360" s="1" t="s">
        <v>3743</v>
      </c>
      <c r="C1360" s="1"/>
      <c r="D1360" s="1" t="s">
        <v>3743</v>
      </c>
      <c r="E1360" s="1"/>
      <c r="F1360" s="1" t="s">
        <v>1012</v>
      </c>
      <c r="G1360" s="1" t="s">
        <v>5374</v>
      </c>
      <c r="H1360" s="1" t="s">
        <v>5156</v>
      </c>
      <c r="I1360" s="1" t="s">
        <v>7550</v>
      </c>
    </row>
    <row r="1361" spans="1:9" ht="15.6" x14ac:dyDescent="0.3">
      <c r="A1361" s="1" t="s">
        <v>1011</v>
      </c>
      <c r="B1361" s="1" t="s">
        <v>3744</v>
      </c>
      <c r="C1361" s="1"/>
      <c r="D1361" s="1" t="s">
        <v>3744</v>
      </c>
      <c r="E1361" s="1"/>
      <c r="F1361" s="1" t="s">
        <v>1011</v>
      </c>
      <c r="G1361" s="1" t="s">
        <v>5374</v>
      </c>
      <c r="H1361" s="1" t="s">
        <v>5964</v>
      </c>
      <c r="I1361" s="1" t="s">
        <v>6462</v>
      </c>
    </row>
    <row r="1362" spans="1:9" ht="15.6" x14ac:dyDescent="0.3">
      <c r="A1362" s="1" t="s">
        <v>1010</v>
      </c>
      <c r="B1362" s="1" t="s">
        <v>3745</v>
      </c>
      <c r="C1362" s="1"/>
      <c r="D1362" s="1" t="s">
        <v>3745</v>
      </c>
      <c r="E1362" s="1"/>
      <c r="F1362" s="1" t="s">
        <v>1010</v>
      </c>
      <c r="G1362" s="1" t="s">
        <v>4766</v>
      </c>
      <c r="H1362" s="1" t="s">
        <v>4752</v>
      </c>
      <c r="I1362" s="1" t="s">
        <v>7551</v>
      </c>
    </row>
    <row r="1363" spans="1:9" ht="15.6" x14ac:dyDescent="0.3">
      <c r="A1363" s="1" t="s">
        <v>1009</v>
      </c>
      <c r="B1363" s="1" t="s">
        <v>3746</v>
      </c>
      <c r="C1363" s="1"/>
      <c r="D1363" s="1" t="s">
        <v>3746</v>
      </c>
      <c r="E1363" s="1"/>
      <c r="F1363" s="1" t="s">
        <v>1009</v>
      </c>
      <c r="G1363" s="1" t="s">
        <v>4766</v>
      </c>
      <c r="H1363" s="1" t="s">
        <v>5157</v>
      </c>
      <c r="I1363" s="1" t="s">
        <v>7552</v>
      </c>
    </row>
    <row r="1364" spans="1:9" ht="15.6" x14ac:dyDescent="0.3">
      <c r="A1364" s="1" t="s">
        <v>1008</v>
      </c>
      <c r="B1364" s="1" t="s">
        <v>3747</v>
      </c>
      <c r="C1364" s="1"/>
      <c r="D1364" s="1" t="s">
        <v>3747</v>
      </c>
      <c r="E1364" s="1"/>
      <c r="F1364" s="1" t="s">
        <v>1008</v>
      </c>
      <c r="G1364" s="1" t="s">
        <v>4766</v>
      </c>
      <c r="H1364" s="1" t="s">
        <v>5965</v>
      </c>
      <c r="I1364" s="1" t="s">
        <v>7080</v>
      </c>
    </row>
    <row r="1365" spans="1:9" ht="15.6" x14ac:dyDescent="0.3">
      <c r="A1365" s="1" t="s">
        <v>1007</v>
      </c>
      <c r="B1365" s="1" t="s">
        <v>3748</v>
      </c>
      <c r="C1365" s="1"/>
      <c r="D1365" s="1" t="s">
        <v>3748</v>
      </c>
      <c r="E1365" s="1"/>
      <c r="F1365" s="1" t="s">
        <v>1007</v>
      </c>
      <c r="G1365" s="1" t="s">
        <v>5374</v>
      </c>
      <c r="H1365" s="1" t="s">
        <v>5158</v>
      </c>
      <c r="I1365" s="1" t="s">
        <v>7553</v>
      </c>
    </row>
    <row r="1366" spans="1:9" ht="15.6" x14ac:dyDescent="0.3">
      <c r="A1366" s="1" t="s">
        <v>1006</v>
      </c>
      <c r="B1366" s="1" t="s">
        <v>3749</v>
      </c>
      <c r="C1366" s="1"/>
      <c r="D1366" s="1" t="s">
        <v>3749</v>
      </c>
      <c r="E1366" s="1"/>
      <c r="F1366" s="1" t="s">
        <v>1006</v>
      </c>
      <c r="G1366" s="1" t="s">
        <v>5374</v>
      </c>
      <c r="H1366" s="1" t="s">
        <v>4777</v>
      </c>
      <c r="I1366" s="1" t="s">
        <v>7554</v>
      </c>
    </row>
    <row r="1367" spans="1:9" ht="15.6" x14ac:dyDescent="0.3">
      <c r="A1367" s="1" t="s">
        <v>1005</v>
      </c>
      <c r="B1367" s="1" t="s">
        <v>3750</v>
      </c>
      <c r="C1367" s="1"/>
      <c r="D1367" s="1" t="s">
        <v>3750</v>
      </c>
      <c r="E1367" s="1"/>
      <c r="F1367" s="1" t="s">
        <v>1005</v>
      </c>
      <c r="G1367" s="1" t="s">
        <v>5375</v>
      </c>
      <c r="H1367" s="1" t="s">
        <v>5159</v>
      </c>
      <c r="I1367" s="1" t="s">
        <v>7555</v>
      </c>
    </row>
    <row r="1368" spans="1:9" ht="15.6" x14ac:dyDescent="0.3">
      <c r="A1368" s="1" t="s">
        <v>1004</v>
      </c>
      <c r="B1368" s="1" t="s">
        <v>3751</v>
      </c>
      <c r="C1368" s="1"/>
      <c r="D1368" s="1" t="s">
        <v>3751</v>
      </c>
      <c r="E1368" s="1"/>
      <c r="F1368" s="1" t="s">
        <v>1004</v>
      </c>
      <c r="G1368" s="1" t="s">
        <v>5374</v>
      </c>
      <c r="H1368" s="1" t="s">
        <v>5966</v>
      </c>
      <c r="I1368" s="1" t="s">
        <v>7556</v>
      </c>
    </row>
    <row r="1369" spans="1:9" ht="15.6" x14ac:dyDescent="0.3">
      <c r="A1369" s="1" t="s">
        <v>1003</v>
      </c>
      <c r="B1369" s="1" t="s">
        <v>3752</v>
      </c>
      <c r="C1369" s="1"/>
      <c r="D1369" s="1" t="s">
        <v>3752</v>
      </c>
      <c r="E1369" s="1"/>
      <c r="F1369" s="1" t="s">
        <v>1003</v>
      </c>
      <c r="G1369" s="1" t="s">
        <v>4766</v>
      </c>
      <c r="H1369" s="1" t="s">
        <v>4756</v>
      </c>
      <c r="I1369" s="1" t="s">
        <v>4743</v>
      </c>
    </row>
    <row r="1370" spans="1:9" ht="15.6" x14ac:dyDescent="0.3">
      <c r="A1370" s="1" t="s">
        <v>1002</v>
      </c>
      <c r="B1370" s="1" t="s">
        <v>3753</v>
      </c>
      <c r="C1370" s="1"/>
      <c r="D1370" s="1" t="s">
        <v>3753</v>
      </c>
      <c r="E1370" s="1"/>
      <c r="F1370" s="1" t="s">
        <v>1002</v>
      </c>
      <c r="G1370" s="1" t="s">
        <v>4766</v>
      </c>
      <c r="H1370" s="1" t="s">
        <v>5382</v>
      </c>
      <c r="I1370" s="1" t="s">
        <v>7557</v>
      </c>
    </row>
    <row r="1371" spans="1:9" ht="15.6" x14ac:dyDescent="0.3">
      <c r="A1371" s="1" t="s">
        <v>1001</v>
      </c>
      <c r="B1371" s="1" t="s">
        <v>3754</v>
      </c>
      <c r="C1371" s="1"/>
      <c r="D1371" s="1" t="s">
        <v>3754</v>
      </c>
      <c r="E1371" s="1"/>
      <c r="F1371" s="1" t="s">
        <v>1001</v>
      </c>
      <c r="G1371" s="1" t="s">
        <v>4766</v>
      </c>
      <c r="H1371" s="1" t="s">
        <v>5967</v>
      </c>
      <c r="I1371" s="1" t="s">
        <v>7558</v>
      </c>
    </row>
    <row r="1372" spans="1:9" ht="15.6" x14ac:dyDescent="0.3">
      <c r="A1372" s="1" t="s">
        <v>1000</v>
      </c>
      <c r="B1372" s="1" t="s">
        <v>3755</v>
      </c>
      <c r="C1372" s="1"/>
      <c r="D1372" s="1" t="s">
        <v>3755</v>
      </c>
      <c r="E1372" s="1"/>
      <c r="F1372" s="1" t="s">
        <v>1000</v>
      </c>
      <c r="G1372" s="1" t="s">
        <v>5374</v>
      </c>
      <c r="H1372" s="1" t="s">
        <v>5968</v>
      </c>
      <c r="I1372" s="1" t="s">
        <v>7559</v>
      </c>
    </row>
    <row r="1373" spans="1:9" ht="15.6" x14ac:dyDescent="0.3">
      <c r="A1373" s="1" t="s">
        <v>999</v>
      </c>
      <c r="B1373" s="1" t="s">
        <v>3756</v>
      </c>
      <c r="C1373" s="1"/>
      <c r="D1373" s="1" t="s">
        <v>3756</v>
      </c>
      <c r="E1373" s="1"/>
      <c r="F1373" s="1" t="s">
        <v>999</v>
      </c>
      <c r="G1373" s="1" t="s">
        <v>5374</v>
      </c>
      <c r="H1373" s="1" t="s">
        <v>5969</v>
      </c>
      <c r="I1373" s="1" t="s">
        <v>7560</v>
      </c>
    </row>
    <row r="1374" spans="1:9" ht="15.6" x14ac:dyDescent="0.3">
      <c r="A1374" s="1" t="s">
        <v>998</v>
      </c>
      <c r="B1374" s="1" t="s">
        <v>3757</v>
      </c>
      <c r="C1374" s="1"/>
      <c r="D1374" s="1" t="s">
        <v>3757</v>
      </c>
      <c r="E1374" s="1"/>
      <c r="F1374" s="1" t="s">
        <v>998</v>
      </c>
      <c r="G1374" s="1" t="s">
        <v>4766</v>
      </c>
      <c r="H1374" s="1" t="s">
        <v>5160</v>
      </c>
      <c r="I1374" s="1" t="s">
        <v>6507</v>
      </c>
    </row>
    <row r="1375" spans="1:9" ht="15.6" x14ac:dyDescent="0.3">
      <c r="A1375" s="1" t="s">
        <v>997</v>
      </c>
      <c r="B1375" s="1" t="s">
        <v>3758</v>
      </c>
      <c r="C1375" s="1"/>
      <c r="D1375" s="1" t="s">
        <v>3758</v>
      </c>
      <c r="E1375" s="1"/>
      <c r="F1375" s="1" t="s">
        <v>997</v>
      </c>
      <c r="G1375" s="1" t="s">
        <v>4766</v>
      </c>
      <c r="H1375" s="1" t="s">
        <v>5161</v>
      </c>
      <c r="I1375" s="1" t="s">
        <v>7561</v>
      </c>
    </row>
    <row r="1376" spans="1:9" ht="15.6" x14ac:dyDescent="0.3">
      <c r="A1376" s="1" t="s">
        <v>996</v>
      </c>
      <c r="B1376" s="1" t="s">
        <v>3759</v>
      </c>
      <c r="C1376" s="1"/>
      <c r="D1376" s="1" t="s">
        <v>3759</v>
      </c>
      <c r="E1376" s="1"/>
      <c r="F1376" s="1" t="s">
        <v>996</v>
      </c>
      <c r="G1376" s="1" t="s">
        <v>5375</v>
      </c>
      <c r="H1376" s="1" t="s">
        <v>5970</v>
      </c>
      <c r="I1376" s="1" t="s">
        <v>6843</v>
      </c>
    </row>
    <row r="1377" spans="1:9" ht="15.6" x14ac:dyDescent="0.3">
      <c r="A1377" s="1" t="s">
        <v>995</v>
      </c>
      <c r="B1377" s="1" t="s">
        <v>3760</v>
      </c>
      <c r="C1377" s="1"/>
      <c r="D1377" s="1" t="s">
        <v>3760</v>
      </c>
      <c r="E1377" s="1"/>
      <c r="F1377" s="1" t="s">
        <v>995</v>
      </c>
      <c r="G1377" s="1" t="s">
        <v>4766</v>
      </c>
      <c r="H1377" s="1" t="s">
        <v>5971</v>
      </c>
      <c r="I1377" s="1" t="s">
        <v>7562</v>
      </c>
    </row>
    <row r="1378" spans="1:9" ht="15.6" x14ac:dyDescent="0.3">
      <c r="A1378" s="1" t="s">
        <v>994</v>
      </c>
      <c r="B1378" s="1" t="s">
        <v>3761</v>
      </c>
      <c r="C1378" s="1"/>
      <c r="D1378" s="1" t="s">
        <v>3761</v>
      </c>
      <c r="E1378" s="1"/>
      <c r="F1378" s="1" t="s">
        <v>994</v>
      </c>
      <c r="G1378" s="1" t="s">
        <v>4766</v>
      </c>
      <c r="H1378" s="1" t="s">
        <v>4905</v>
      </c>
      <c r="I1378" s="1" t="s">
        <v>7563</v>
      </c>
    </row>
    <row r="1379" spans="1:9" ht="15.6" x14ac:dyDescent="0.3">
      <c r="A1379" s="1" t="s">
        <v>993</v>
      </c>
      <c r="B1379" s="1" t="s">
        <v>3762</v>
      </c>
      <c r="C1379" s="1"/>
      <c r="D1379" s="1" t="s">
        <v>3762</v>
      </c>
      <c r="E1379" s="1"/>
      <c r="F1379" s="1" t="s">
        <v>993</v>
      </c>
      <c r="G1379" s="1" t="s">
        <v>5374</v>
      </c>
      <c r="H1379" s="1" t="s">
        <v>5972</v>
      </c>
      <c r="I1379" s="1" t="s">
        <v>7564</v>
      </c>
    </row>
    <row r="1380" spans="1:9" ht="15.6" x14ac:dyDescent="0.3">
      <c r="A1380" s="1" t="s">
        <v>992</v>
      </c>
      <c r="B1380" s="1" t="s">
        <v>3763</v>
      </c>
      <c r="C1380" s="1"/>
      <c r="D1380" s="1" t="s">
        <v>3763</v>
      </c>
      <c r="E1380" s="1"/>
      <c r="F1380" s="1" t="s">
        <v>992</v>
      </c>
      <c r="G1380" s="1" t="s">
        <v>4766</v>
      </c>
      <c r="H1380" s="1" t="s">
        <v>4792</v>
      </c>
      <c r="I1380" s="1" t="s">
        <v>7565</v>
      </c>
    </row>
    <row r="1381" spans="1:9" ht="15.6" x14ac:dyDescent="0.3">
      <c r="A1381" s="1" t="s">
        <v>991</v>
      </c>
      <c r="B1381" s="1" t="s">
        <v>3764</v>
      </c>
      <c r="C1381" s="1"/>
      <c r="D1381" s="1" t="s">
        <v>3764</v>
      </c>
      <c r="E1381" s="1"/>
      <c r="F1381" s="1" t="s">
        <v>991</v>
      </c>
      <c r="G1381" s="1" t="s">
        <v>4766</v>
      </c>
      <c r="H1381" s="1" t="s">
        <v>4858</v>
      </c>
      <c r="I1381" s="1" t="s">
        <v>4744</v>
      </c>
    </row>
    <row r="1382" spans="1:9" ht="15.6" x14ac:dyDescent="0.3">
      <c r="A1382" s="1" t="s">
        <v>990</v>
      </c>
      <c r="B1382" s="1" t="s">
        <v>3765</v>
      </c>
      <c r="C1382" s="1"/>
      <c r="D1382" s="1" t="s">
        <v>3765</v>
      </c>
      <c r="E1382" s="1"/>
      <c r="F1382" s="1" t="s">
        <v>990</v>
      </c>
      <c r="G1382" s="1" t="s">
        <v>4766</v>
      </c>
      <c r="H1382" s="1" t="s">
        <v>5973</v>
      </c>
      <c r="I1382" s="1" t="s">
        <v>7566</v>
      </c>
    </row>
    <row r="1383" spans="1:9" ht="15.6" x14ac:dyDescent="0.3">
      <c r="A1383" s="1" t="s">
        <v>989</v>
      </c>
      <c r="B1383" s="1" t="s">
        <v>3766</v>
      </c>
      <c r="C1383" s="1"/>
      <c r="D1383" s="1" t="s">
        <v>3766</v>
      </c>
      <c r="E1383" s="1"/>
      <c r="F1383" s="1" t="s">
        <v>989</v>
      </c>
      <c r="G1383" s="1" t="s">
        <v>5374</v>
      </c>
      <c r="H1383" s="1" t="s">
        <v>4957</v>
      </c>
      <c r="I1383" s="1" t="s">
        <v>7567</v>
      </c>
    </row>
    <row r="1384" spans="1:9" ht="15.6" x14ac:dyDescent="0.3">
      <c r="A1384" s="1" t="s">
        <v>988</v>
      </c>
      <c r="B1384" s="1" t="s">
        <v>3767</v>
      </c>
      <c r="C1384" s="1"/>
      <c r="D1384" s="1" t="s">
        <v>3767</v>
      </c>
      <c r="E1384" s="1"/>
      <c r="F1384" s="1" t="s">
        <v>988</v>
      </c>
      <c r="G1384" s="1" t="s">
        <v>4766</v>
      </c>
      <c r="H1384" s="1" t="s">
        <v>5974</v>
      </c>
      <c r="I1384" s="1" t="s">
        <v>6925</v>
      </c>
    </row>
    <row r="1385" spans="1:9" ht="15.6" x14ac:dyDescent="0.3">
      <c r="A1385" s="1" t="s">
        <v>987</v>
      </c>
      <c r="B1385" s="1" t="s">
        <v>3768</v>
      </c>
      <c r="C1385" s="1"/>
      <c r="D1385" s="1" t="s">
        <v>3768</v>
      </c>
      <c r="E1385" s="1"/>
      <c r="F1385" s="1" t="s">
        <v>987</v>
      </c>
      <c r="G1385" s="1" t="s">
        <v>4766</v>
      </c>
      <c r="H1385" s="1" t="s">
        <v>8307</v>
      </c>
      <c r="I1385" s="1" t="s">
        <v>7568</v>
      </c>
    </row>
    <row r="1386" spans="1:9" ht="15.6" x14ac:dyDescent="0.3">
      <c r="A1386" s="1" t="s">
        <v>986</v>
      </c>
      <c r="B1386" s="1" t="s">
        <v>3769</v>
      </c>
      <c r="C1386" s="1"/>
      <c r="D1386" s="1" t="s">
        <v>3769</v>
      </c>
      <c r="E1386" s="1"/>
      <c r="F1386" s="1" t="s">
        <v>986</v>
      </c>
      <c r="G1386" s="1" t="s">
        <v>5374</v>
      </c>
      <c r="H1386" s="1" t="s">
        <v>5975</v>
      </c>
      <c r="I1386" s="1" t="s">
        <v>6602</v>
      </c>
    </row>
    <row r="1387" spans="1:9" ht="15.6" x14ac:dyDescent="0.3">
      <c r="A1387" s="1" t="s">
        <v>985</v>
      </c>
      <c r="B1387" s="1" t="s">
        <v>3770</v>
      </c>
      <c r="C1387" s="1"/>
      <c r="D1387" s="1" t="s">
        <v>3770</v>
      </c>
      <c r="E1387" s="1"/>
      <c r="F1387" s="1" t="s">
        <v>985</v>
      </c>
      <c r="G1387" s="1" t="s">
        <v>4766</v>
      </c>
      <c r="H1387" s="1" t="s">
        <v>5162</v>
      </c>
      <c r="I1387" s="1" t="s">
        <v>7569</v>
      </c>
    </row>
    <row r="1388" spans="1:9" ht="15.6" x14ac:dyDescent="0.3">
      <c r="A1388" s="1" t="s">
        <v>984</v>
      </c>
      <c r="B1388" s="1" t="s">
        <v>3771</v>
      </c>
      <c r="C1388" s="1"/>
      <c r="D1388" s="1" t="s">
        <v>3771</v>
      </c>
      <c r="E1388" s="1"/>
      <c r="F1388" s="1" t="s">
        <v>984</v>
      </c>
      <c r="G1388" s="1" t="s">
        <v>4766</v>
      </c>
      <c r="H1388" s="1" t="s">
        <v>5976</v>
      </c>
      <c r="I1388" s="1" t="s">
        <v>7237</v>
      </c>
    </row>
    <row r="1389" spans="1:9" ht="15.6" x14ac:dyDescent="0.3">
      <c r="A1389" s="1" t="s">
        <v>983</v>
      </c>
      <c r="B1389" s="1" t="s">
        <v>3772</v>
      </c>
      <c r="C1389" s="1"/>
      <c r="D1389" s="1" t="s">
        <v>3772</v>
      </c>
      <c r="E1389" s="1"/>
      <c r="F1389" s="1" t="s">
        <v>983</v>
      </c>
      <c r="G1389" s="1" t="s">
        <v>5374</v>
      </c>
      <c r="H1389" s="1" t="s">
        <v>5977</v>
      </c>
      <c r="I1389" s="1" t="s">
        <v>7570</v>
      </c>
    </row>
    <row r="1390" spans="1:9" ht="15.6" x14ac:dyDescent="0.3">
      <c r="A1390" s="1" t="s">
        <v>982</v>
      </c>
      <c r="B1390" s="1" t="s">
        <v>3773</v>
      </c>
      <c r="C1390" s="1"/>
      <c r="D1390" s="1" t="s">
        <v>3773</v>
      </c>
      <c r="E1390" s="1"/>
      <c r="F1390" s="1" t="s">
        <v>982</v>
      </c>
      <c r="G1390" s="1" t="s">
        <v>4766</v>
      </c>
      <c r="H1390" s="1" t="s">
        <v>4772</v>
      </c>
      <c r="I1390" s="1" t="s">
        <v>7571</v>
      </c>
    </row>
    <row r="1391" spans="1:9" ht="15.6" x14ac:dyDescent="0.3">
      <c r="A1391" s="1" t="s">
        <v>981</v>
      </c>
      <c r="B1391" s="1" t="s">
        <v>3774</v>
      </c>
      <c r="C1391" s="1"/>
      <c r="D1391" s="1" t="s">
        <v>3774</v>
      </c>
      <c r="E1391" s="1"/>
      <c r="F1391" s="1" t="s">
        <v>981</v>
      </c>
      <c r="G1391" s="1" t="s">
        <v>4766</v>
      </c>
      <c r="H1391" s="1" t="s">
        <v>4940</v>
      </c>
      <c r="I1391" s="1" t="s">
        <v>7572</v>
      </c>
    </row>
    <row r="1392" spans="1:9" ht="15.6" x14ac:dyDescent="0.3">
      <c r="A1392" s="1" t="s">
        <v>980</v>
      </c>
      <c r="B1392" s="1" t="s">
        <v>3775</v>
      </c>
      <c r="C1392" s="1"/>
      <c r="D1392" s="1" t="s">
        <v>3775</v>
      </c>
      <c r="E1392" s="1"/>
      <c r="F1392" s="1" t="s">
        <v>980</v>
      </c>
      <c r="G1392" s="1" t="s">
        <v>4766</v>
      </c>
      <c r="H1392" s="1" t="s">
        <v>5978</v>
      </c>
      <c r="I1392" s="1" t="s">
        <v>4723</v>
      </c>
    </row>
    <row r="1393" spans="1:9" ht="15.6" x14ac:dyDescent="0.3">
      <c r="A1393" s="1" t="s">
        <v>979</v>
      </c>
      <c r="B1393" s="1" t="s">
        <v>3776</v>
      </c>
      <c r="C1393" s="1"/>
      <c r="D1393" s="1" t="s">
        <v>3776</v>
      </c>
      <c r="E1393" s="1"/>
      <c r="F1393" s="1" t="s">
        <v>979</v>
      </c>
      <c r="G1393" s="1" t="s">
        <v>4766</v>
      </c>
      <c r="H1393" s="1" t="s">
        <v>4831</v>
      </c>
      <c r="I1393" s="1" t="s">
        <v>7573</v>
      </c>
    </row>
    <row r="1394" spans="1:9" ht="15.6" x14ac:dyDescent="0.3">
      <c r="A1394" s="1" t="s">
        <v>978</v>
      </c>
      <c r="B1394" s="1" t="s">
        <v>3777</v>
      </c>
      <c r="C1394" s="1"/>
      <c r="D1394" s="1" t="s">
        <v>3777</v>
      </c>
      <c r="E1394" s="1"/>
      <c r="F1394" s="1" t="s">
        <v>978</v>
      </c>
      <c r="G1394" s="1" t="s">
        <v>5374</v>
      </c>
      <c r="H1394" s="1" t="s">
        <v>5979</v>
      </c>
      <c r="I1394" s="1" t="s">
        <v>7574</v>
      </c>
    </row>
    <row r="1395" spans="1:9" ht="15.6" x14ac:dyDescent="0.3">
      <c r="A1395" s="1" t="s">
        <v>977</v>
      </c>
      <c r="B1395" s="1" t="s">
        <v>3778</v>
      </c>
      <c r="C1395" s="1"/>
      <c r="D1395" s="1" t="s">
        <v>3778</v>
      </c>
      <c r="E1395" s="1"/>
      <c r="F1395" s="1" t="s">
        <v>977</v>
      </c>
      <c r="G1395" s="1" t="s">
        <v>5374</v>
      </c>
      <c r="H1395" s="1" t="s">
        <v>5980</v>
      </c>
      <c r="I1395" s="1" t="s">
        <v>7575</v>
      </c>
    </row>
    <row r="1396" spans="1:9" ht="15.6" x14ac:dyDescent="0.3">
      <c r="A1396" s="1" t="s">
        <v>976</v>
      </c>
      <c r="B1396" s="1" t="s">
        <v>3779</v>
      </c>
      <c r="C1396" s="1"/>
      <c r="D1396" s="1" t="s">
        <v>3779</v>
      </c>
      <c r="E1396" s="1"/>
      <c r="F1396" s="1" t="s">
        <v>976</v>
      </c>
      <c r="G1396" s="1" t="s">
        <v>4766</v>
      </c>
      <c r="H1396" s="1" t="s">
        <v>4756</v>
      </c>
      <c r="I1396" s="1" t="s">
        <v>7576</v>
      </c>
    </row>
    <row r="1397" spans="1:9" ht="15.6" x14ac:dyDescent="0.3">
      <c r="A1397" s="1" t="s">
        <v>975</v>
      </c>
      <c r="B1397" s="1" t="s">
        <v>3780</v>
      </c>
      <c r="C1397" s="1"/>
      <c r="D1397" s="1" t="s">
        <v>3780</v>
      </c>
      <c r="E1397" s="1"/>
      <c r="F1397" s="1" t="s">
        <v>975</v>
      </c>
      <c r="G1397" s="1" t="s">
        <v>4766</v>
      </c>
      <c r="H1397" s="1" t="s">
        <v>4756</v>
      </c>
      <c r="I1397" s="1" t="s">
        <v>7577</v>
      </c>
    </row>
    <row r="1398" spans="1:9" ht="15.6" x14ac:dyDescent="0.3">
      <c r="A1398" s="1" t="s">
        <v>974</v>
      </c>
      <c r="B1398" s="1" t="s">
        <v>3781</v>
      </c>
      <c r="C1398" s="1"/>
      <c r="D1398" s="1" t="s">
        <v>3781</v>
      </c>
      <c r="E1398" s="1"/>
      <c r="F1398" s="1" t="s">
        <v>974</v>
      </c>
      <c r="G1398" s="1" t="s">
        <v>5374</v>
      </c>
      <c r="H1398" s="1" t="s">
        <v>5981</v>
      </c>
      <c r="I1398" s="1" t="s">
        <v>7578</v>
      </c>
    </row>
    <row r="1399" spans="1:9" ht="15.6" x14ac:dyDescent="0.3">
      <c r="A1399" s="1" t="s">
        <v>973</v>
      </c>
      <c r="B1399" s="1" t="s">
        <v>3782</v>
      </c>
      <c r="C1399" s="1"/>
      <c r="D1399" s="1" t="s">
        <v>3782</v>
      </c>
      <c r="E1399" s="1"/>
      <c r="F1399" s="1" t="s">
        <v>973</v>
      </c>
      <c r="G1399" s="1" t="s">
        <v>5375</v>
      </c>
      <c r="H1399" s="1" t="s">
        <v>5163</v>
      </c>
      <c r="I1399" s="1" t="s">
        <v>7579</v>
      </c>
    </row>
    <row r="1400" spans="1:9" ht="15.6" x14ac:dyDescent="0.3">
      <c r="A1400" s="1" t="s">
        <v>972</v>
      </c>
      <c r="B1400" s="1" t="s">
        <v>3783</v>
      </c>
      <c r="C1400" s="1"/>
      <c r="D1400" s="1" t="s">
        <v>3783</v>
      </c>
      <c r="E1400" s="1"/>
      <c r="F1400" s="1" t="s">
        <v>972</v>
      </c>
      <c r="G1400" s="1" t="s">
        <v>5374</v>
      </c>
      <c r="H1400" s="1" t="s">
        <v>4728</v>
      </c>
      <c r="I1400" s="1" t="s">
        <v>7580</v>
      </c>
    </row>
    <row r="1401" spans="1:9" ht="15.6" x14ac:dyDescent="0.3">
      <c r="A1401" s="1" t="s">
        <v>971</v>
      </c>
      <c r="B1401" s="1" t="s">
        <v>3784</v>
      </c>
      <c r="C1401" s="1"/>
      <c r="D1401" s="1" t="s">
        <v>3784</v>
      </c>
      <c r="E1401" s="1"/>
      <c r="F1401" s="1" t="s">
        <v>971</v>
      </c>
      <c r="G1401" s="1" t="s">
        <v>5374</v>
      </c>
      <c r="H1401" s="1" t="s">
        <v>5009</v>
      </c>
      <c r="I1401" s="1" t="s">
        <v>7581</v>
      </c>
    </row>
    <row r="1402" spans="1:9" ht="15.6" x14ac:dyDescent="0.3">
      <c r="A1402" s="1" t="s">
        <v>970</v>
      </c>
      <c r="B1402" s="1" t="s">
        <v>3785</v>
      </c>
      <c r="C1402" s="1"/>
      <c r="D1402" s="1" t="s">
        <v>3785</v>
      </c>
      <c r="E1402" s="1"/>
      <c r="F1402" s="1" t="s">
        <v>970</v>
      </c>
      <c r="G1402" s="1" t="s">
        <v>5374</v>
      </c>
      <c r="H1402" s="1" t="s">
        <v>5982</v>
      </c>
      <c r="I1402" s="1" t="s">
        <v>7412</v>
      </c>
    </row>
    <row r="1403" spans="1:9" ht="15.6" x14ac:dyDescent="0.3">
      <c r="A1403" s="1" t="s">
        <v>969</v>
      </c>
      <c r="B1403" s="1" t="s">
        <v>3786</v>
      </c>
      <c r="C1403" s="1"/>
      <c r="D1403" s="1" t="s">
        <v>3786</v>
      </c>
      <c r="E1403" s="1"/>
      <c r="F1403" s="1" t="s">
        <v>969</v>
      </c>
      <c r="G1403" s="1" t="s">
        <v>5374</v>
      </c>
      <c r="H1403" s="1" t="s">
        <v>4743</v>
      </c>
      <c r="I1403" s="1" t="s">
        <v>7582</v>
      </c>
    </row>
    <row r="1404" spans="1:9" ht="15.6" x14ac:dyDescent="0.3">
      <c r="A1404" s="1" t="s">
        <v>968</v>
      </c>
      <c r="B1404" s="1" t="s">
        <v>3787</v>
      </c>
      <c r="C1404" s="1"/>
      <c r="D1404" s="1" t="s">
        <v>3787</v>
      </c>
      <c r="E1404" s="1"/>
      <c r="F1404" s="1" t="s">
        <v>968</v>
      </c>
      <c r="G1404" s="1" t="s">
        <v>5374</v>
      </c>
      <c r="H1404" s="1" t="s">
        <v>5983</v>
      </c>
      <c r="I1404" s="1" t="s">
        <v>7583</v>
      </c>
    </row>
    <row r="1405" spans="1:9" ht="15.6" x14ac:dyDescent="0.3">
      <c r="A1405" s="1" t="s">
        <v>967</v>
      </c>
      <c r="B1405" s="1" t="s">
        <v>3788</v>
      </c>
      <c r="C1405" s="1"/>
      <c r="D1405" s="1" t="s">
        <v>3788</v>
      </c>
      <c r="E1405" s="1"/>
      <c r="F1405" s="1" t="s">
        <v>967</v>
      </c>
      <c r="G1405" s="1" t="s">
        <v>5374</v>
      </c>
      <c r="H1405" s="1" t="s">
        <v>5984</v>
      </c>
      <c r="I1405" s="1" t="s">
        <v>7584</v>
      </c>
    </row>
    <row r="1406" spans="1:9" ht="15.6" x14ac:dyDescent="0.3">
      <c r="A1406" s="1" t="s">
        <v>966</v>
      </c>
      <c r="B1406" s="1" t="s">
        <v>3789</v>
      </c>
      <c r="C1406" s="1"/>
      <c r="D1406" s="1" t="s">
        <v>3789</v>
      </c>
      <c r="E1406" s="1"/>
      <c r="F1406" s="1" t="s">
        <v>966</v>
      </c>
      <c r="G1406" s="1" t="s">
        <v>5374</v>
      </c>
      <c r="H1406" s="1" t="s">
        <v>5985</v>
      </c>
      <c r="I1406" s="1" t="s">
        <v>7585</v>
      </c>
    </row>
    <row r="1407" spans="1:9" ht="15.6" x14ac:dyDescent="0.3">
      <c r="A1407" s="1" t="s">
        <v>965</v>
      </c>
      <c r="B1407" s="1" t="s">
        <v>3790</v>
      </c>
      <c r="C1407" s="1"/>
      <c r="D1407" s="1" t="s">
        <v>3790</v>
      </c>
      <c r="E1407" s="1"/>
      <c r="F1407" s="1" t="s">
        <v>965</v>
      </c>
      <c r="G1407" s="1" t="s">
        <v>4766</v>
      </c>
      <c r="H1407" s="1" t="s">
        <v>4778</v>
      </c>
      <c r="I1407" s="1" t="s">
        <v>7586</v>
      </c>
    </row>
    <row r="1408" spans="1:9" ht="15.6" x14ac:dyDescent="0.3">
      <c r="A1408" s="1" t="s">
        <v>964</v>
      </c>
      <c r="B1408" s="1" t="s">
        <v>3791</v>
      </c>
      <c r="C1408" s="1"/>
      <c r="D1408" s="1" t="s">
        <v>3791</v>
      </c>
      <c r="E1408" s="1"/>
      <c r="F1408" s="1" t="s">
        <v>964</v>
      </c>
      <c r="G1408" s="1" t="s">
        <v>5374</v>
      </c>
      <c r="H1408" s="1" t="s">
        <v>5009</v>
      </c>
      <c r="I1408" s="1" t="s">
        <v>7587</v>
      </c>
    </row>
    <row r="1409" spans="1:9" ht="15.6" x14ac:dyDescent="0.3">
      <c r="A1409" s="1" t="s">
        <v>963</v>
      </c>
      <c r="B1409" s="1" t="s">
        <v>3792</v>
      </c>
      <c r="C1409" s="1"/>
      <c r="D1409" s="1" t="s">
        <v>3792</v>
      </c>
      <c r="E1409" s="1"/>
      <c r="F1409" s="1" t="s">
        <v>963</v>
      </c>
      <c r="G1409" s="1" t="s">
        <v>4766</v>
      </c>
      <c r="H1409" s="1" t="s">
        <v>5402</v>
      </c>
      <c r="I1409" s="1" t="s">
        <v>7588</v>
      </c>
    </row>
    <row r="1410" spans="1:9" ht="15.6" x14ac:dyDescent="0.3">
      <c r="A1410" s="1" t="s">
        <v>962</v>
      </c>
      <c r="B1410" s="1" t="s">
        <v>3793</v>
      </c>
      <c r="C1410" s="1"/>
      <c r="D1410" s="1" t="s">
        <v>3793</v>
      </c>
      <c r="E1410" s="1"/>
      <c r="F1410" s="1" t="s">
        <v>962</v>
      </c>
      <c r="G1410" s="1" t="s">
        <v>4766</v>
      </c>
      <c r="H1410" s="1" t="s">
        <v>5383</v>
      </c>
      <c r="I1410" s="1" t="s">
        <v>7589</v>
      </c>
    </row>
    <row r="1411" spans="1:9" ht="15.6" x14ac:dyDescent="0.3">
      <c r="A1411" s="1" t="s">
        <v>961</v>
      </c>
      <c r="B1411" s="1" t="s">
        <v>3794</v>
      </c>
      <c r="C1411" s="1"/>
      <c r="D1411" s="1" t="s">
        <v>3794</v>
      </c>
      <c r="E1411" s="1"/>
      <c r="F1411" s="1" t="s">
        <v>961</v>
      </c>
      <c r="G1411" s="1" t="s">
        <v>4766</v>
      </c>
      <c r="H1411" s="1" t="s">
        <v>5164</v>
      </c>
      <c r="I1411" s="1" t="s">
        <v>7590</v>
      </c>
    </row>
    <row r="1412" spans="1:9" ht="15.6" x14ac:dyDescent="0.3">
      <c r="A1412" s="1" t="s">
        <v>960</v>
      </c>
      <c r="B1412" s="1" t="s">
        <v>3795</v>
      </c>
      <c r="C1412" s="1"/>
      <c r="D1412" s="1" t="s">
        <v>3795</v>
      </c>
      <c r="E1412" s="1"/>
      <c r="F1412" s="1" t="s">
        <v>960</v>
      </c>
      <c r="G1412" s="1" t="s">
        <v>5374</v>
      </c>
      <c r="H1412" s="1" t="s">
        <v>5986</v>
      </c>
      <c r="I1412" s="1" t="s">
        <v>7333</v>
      </c>
    </row>
    <row r="1413" spans="1:9" ht="15.6" x14ac:dyDescent="0.3">
      <c r="A1413" s="1" t="s">
        <v>959</v>
      </c>
      <c r="B1413" s="1" t="s">
        <v>3796</v>
      </c>
      <c r="C1413" s="1"/>
      <c r="D1413" s="1" t="s">
        <v>3796</v>
      </c>
      <c r="E1413" s="1"/>
      <c r="F1413" s="1" t="s">
        <v>959</v>
      </c>
      <c r="G1413" s="1" t="s">
        <v>5374</v>
      </c>
      <c r="H1413" s="1" t="s">
        <v>5987</v>
      </c>
      <c r="I1413" s="1" t="s">
        <v>7591</v>
      </c>
    </row>
    <row r="1414" spans="1:9" ht="15.6" x14ac:dyDescent="0.3">
      <c r="A1414" s="1" t="s">
        <v>958</v>
      </c>
      <c r="B1414" s="1" t="s">
        <v>3797</v>
      </c>
      <c r="C1414" s="1"/>
      <c r="D1414" s="1" t="s">
        <v>3797</v>
      </c>
      <c r="E1414" s="1"/>
      <c r="F1414" s="1" t="s">
        <v>958</v>
      </c>
      <c r="G1414" s="1" t="s">
        <v>5374</v>
      </c>
      <c r="H1414" s="1" t="s">
        <v>5165</v>
      </c>
      <c r="I1414" s="1" t="s">
        <v>7437</v>
      </c>
    </row>
    <row r="1415" spans="1:9" ht="15.6" x14ac:dyDescent="0.3">
      <c r="A1415" s="1" t="s">
        <v>957</v>
      </c>
      <c r="B1415" s="1" t="s">
        <v>3798</v>
      </c>
      <c r="C1415" s="1"/>
      <c r="D1415" s="1" t="s">
        <v>3798</v>
      </c>
      <c r="E1415" s="1"/>
      <c r="F1415" s="1" t="s">
        <v>957</v>
      </c>
      <c r="G1415" s="1" t="s">
        <v>4766</v>
      </c>
      <c r="H1415" s="1" t="s">
        <v>4833</v>
      </c>
      <c r="I1415" s="1" t="s">
        <v>7592</v>
      </c>
    </row>
    <row r="1416" spans="1:9" ht="15.6" x14ac:dyDescent="0.3">
      <c r="A1416" s="1" t="s">
        <v>956</v>
      </c>
      <c r="B1416" s="1" t="s">
        <v>3799</v>
      </c>
      <c r="C1416" s="1"/>
      <c r="D1416" s="1" t="s">
        <v>3799</v>
      </c>
      <c r="E1416" s="1"/>
      <c r="F1416" s="1" t="s">
        <v>956</v>
      </c>
      <c r="G1416" s="1" t="s">
        <v>4766</v>
      </c>
      <c r="H1416" s="1" t="s">
        <v>8308</v>
      </c>
      <c r="I1416" s="1" t="s">
        <v>7593</v>
      </c>
    </row>
    <row r="1417" spans="1:9" ht="15.6" x14ac:dyDescent="0.3">
      <c r="A1417" s="1" t="s">
        <v>955</v>
      </c>
      <c r="B1417" s="1" t="s">
        <v>3800</v>
      </c>
      <c r="C1417" s="1"/>
      <c r="D1417" s="1" t="s">
        <v>3800</v>
      </c>
      <c r="E1417" s="1"/>
      <c r="F1417" s="1" t="s">
        <v>955</v>
      </c>
      <c r="G1417" s="1" t="s">
        <v>4766</v>
      </c>
      <c r="H1417" s="1" t="s">
        <v>4800</v>
      </c>
      <c r="I1417" s="1" t="s">
        <v>7594</v>
      </c>
    </row>
    <row r="1418" spans="1:9" ht="15.6" x14ac:dyDescent="0.3">
      <c r="A1418" s="1" t="s">
        <v>954</v>
      </c>
      <c r="B1418" s="1" t="s">
        <v>3801</v>
      </c>
      <c r="C1418" s="1"/>
      <c r="D1418" s="1" t="s">
        <v>3801</v>
      </c>
      <c r="E1418" s="1"/>
      <c r="F1418" s="1" t="s">
        <v>954</v>
      </c>
      <c r="G1418" s="1" t="s">
        <v>5374</v>
      </c>
      <c r="H1418" s="1" t="s">
        <v>5988</v>
      </c>
      <c r="I1418" s="1" t="s">
        <v>7595</v>
      </c>
    </row>
    <row r="1419" spans="1:9" ht="15.6" x14ac:dyDescent="0.3">
      <c r="A1419" s="1" t="s">
        <v>953</v>
      </c>
      <c r="B1419" s="1" t="s">
        <v>3802</v>
      </c>
      <c r="C1419" s="1"/>
      <c r="D1419" s="1" t="s">
        <v>3802</v>
      </c>
      <c r="E1419" s="1"/>
      <c r="F1419" s="1" t="s">
        <v>953</v>
      </c>
      <c r="G1419" s="1" t="s">
        <v>5375</v>
      </c>
      <c r="H1419" s="1" t="s">
        <v>4810</v>
      </c>
      <c r="I1419" s="1" t="s">
        <v>7596</v>
      </c>
    </row>
    <row r="1420" spans="1:9" ht="15.6" x14ac:dyDescent="0.3">
      <c r="A1420" s="1" t="s">
        <v>952</v>
      </c>
      <c r="B1420" s="1" t="s">
        <v>3803</v>
      </c>
      <c r="C1420" s="1"/>
      <c r="D1420" s="1" t="s">
        <v>3803</v>
      </c>
      <c r="E1420" s="1"/>
      <c r="F1420" s="1" t="s">
        <v>952</v>
      </c>
      <c r="G1420" s="1" t="s">
        <v>4766</v>
      </c>
      <c r="H1420" s="1" t="s">
        <v>4879</v>
      </c>
      <c r="I1420" s="1" t="s">
        <v>7597</v>
      </c>
    </row>
    <row r="1421" spans="1:9" ht="15.6" x14ac:dyDescent="0.3">
      <c r="A1421" s="1" t="s">
        <v>951</v>
      </c>
      <c r="B1421" s="1" t="s">
        <v>3804</v>
      </c>
      <c r="C1421" s="1"/>
      <c r="D1421" s="1" t="s">
        <v>3804</v>
      </c>
      <c r="E1421" s="1"/>
      <c r="F1421" s="1" t="s">
        <v>951</v>
      </c>
      <c r="G1421" s="1" t="s">
        <v>4766</v>
      </c>
      <c r="H1421" s="1" t="s">
        <v>5989</v>
      </c>
      <c r="I1421" s="1" t="s">
        <v>7598</v>
      </c>
    </row>
    <row r="1422" spans="1:9" ht="15.6" x14ac:dyDescent="0.3">
      <c r="A1422" s="1" t="s">
        <v>950</v>
      </c>
      <c r="B1422" s="1" t="s">
        <v>3805</v>
      </c>
      <c r="C1422" s="1"/>
      <c r="D1422" s="1" t="s">
        <v>3805</v>
      </c>
      <c r="E1422" s="1"/>
      <c r="F1422" s="1" t="s">
        <v>950</v>
      </c>
      <c r="G1422" s="1" t="s">
        <v>5374</v>
      </c>
      <c r="H1422" s="1" t="s">
        <v>5166</v>
      </c>
      <c r="I1422" s="1" t="s">
        <v>7599</v>
      </c>
    </row>
    <row r="1423" spans="1:9" ht="15.6" x14ac:dyDescent="0.3">
      <c r="A1423" s="1" t="s">
        <v>949</v>
      </c>
      <c r="B1423" s="1" t="s">
        <v>3806</v>
      </c>
      <c r="C1423" s="1"/>
      <c r="D1423" s="1" t="s">
        <v>3806</v>
      </c>
      <c r="E1423" s="1"/>
      <c r="F1423" s="1" t="s">
        <v>949</v>
      </c>
      <c r="G1423" s="1" t="s">
        <v>4766</v>
      </c>
      <c r="H1423" s="1" t="s">
        <v>5990</v>
      </c>
      <c r="I1423" s="1" t="s">
        <v>7600</v>
      </c>
    </row>
    <row r="1424" spans="1:9" ht="15.6" x14ac:dyDescent="0.3">
      <c r="A1424" s="1" t="s">
        <v>948</v>
      </c>
      <c r="B1424" s="1" t="s">
        <v>3807</v>
      </c>
      <c r="C1424" s="1"/>
      <c r="D1424" s="1" t="s">
        <v>3807</v>
      </c>
      <c r="E1424" s="1"/>
      <c r="F1424" s="1" t="s">
        <v>948</v>
      </c>
      <c r="G1424" s="1" t="s">
        <v>4766</v>
      </c>
      <c r="H1424" s="1" t="s">
        <v>5167</v>
      </c>
      <c r="I1424" s="1" t="s">
        <v>7601</v>
      </c>
    </row>
    <row r="1425" spans="1:9" ht="15.6" x14ac:dyDescent="0.3">
      <c r="A1425" s="1" t="s">
        <v>947</v>
      </c>
      <c r="B1425" s="1" t="s">
        <v>3808</v>
      </c>
      <c r="C1425" s="1"/>
      <c r="D1425" s="1" t="s">
        <v>3808</v>
      </c>
      <c r="E1425" s="1"/>
      <c r="F1425" s="1" t="s">
        <v>947</v>
      </c>
      <c r="G1425" s="1" t="s">
        <v>5374</v>
      </c>
      <c r="H1425" s="1" t="s">
        <v>5991</v>
      </c>
      <c r="I1425" s="1" t="s">
        <v>7602</v>
      </c>
    </row>
    <row r="1426" spans="1:9" ht="15.6" x14ac:dyDescent="0.3">
      <c r="A1426" s="1" t="s">
        <v>946</v>
      </c>
      <c r="B1426" s="1" t="s">
        <v>3809</v>
      </c>
      <c r="C1426" s="1"/>
      <c r="D1426" s="1" t="s">
        <v>3809</v>
      </c>
      <c r="E1426" s="1"/>
      <c r="F1426" s="1" t="s">
        <v>946</v>
      </c>
      <c r="G1426" s="1" t="s">
        <v>4766</v>
      </c>
      <c r="H1426" s="1" t="s">
        <v>5992</v>
      </c>
      <c r="I1426" s="1" t="s">
        <v>7603</v>
      </c>
    </row>
    <row r="1427" spans="1:9" ht="15.6" x14ac:dyDescent="0.3">
      <c r="A1427" s="1" t="s">
        <v>945</v>
      </c>
      <c r="B1427" s="1" t="s">
        <v>3810</v>
      </c>
      <c r="C1427" s="1"/>
      <c r="D1427" s="1" t="s">
        <v>3810</v>
      </c>
      <c r="E1427" s="1"/>
      <c r="F1427" s="1" t="s">
        <v>945</v>
      </c>
      <c r="G1427" s="1" t="s">
        <v>4766</v>
      </c>
      <c r="H1427" s="1" t="s">
        <v>4735</v>
      </c>
      <c r="I1427" s="1" t="s">
        <v>7604</v>
      </c>
    </row>
    <row r="1428" spans="1:9" ht="15.6" x14ac:dyDescent="0.3">
      <c r="A1428" s="1" t="s">
        <v>944</v>
      </c>
      <c r="B1428" s="1" t="s">
        <v>3811</v>
      </c>
      <c r="C1428" s="1"/>
      <c r="D1428" s="1" t="s">
        <v>3811</v>
      </c>
      <c r="E1428" s="1"/>
      <c r="F1428" s="1" t="s">
        <v>944</v>
      </c>
      <c r="G1428" s="1" t="s">
        <v>5374</v>
      </c>
      <c r="H1428" s="1" t="s">
        <v>5993</v>
      </c>
      <c r="I1428" s="1" t="s">
        <v>6614</v>
      </c>
    </row>
    <row r="1429" spans="1:9" ht="15.6" x14ac:dyDescent="0.3">
      <c r="A1429" s="1" t="s">
        <v>943</v>
      </c>
      <c r="B1429" s="1" t="s">
        <v>3812</v>
      </c>
      <c r="C1429" s="1"/>
      <c r="D1429" s="1" t="s">
        <v>3812</v>
      </c>
      <c r="E1429" s="1"/>
      <c r="F1429" s="1" t="s">
        <v>943</v>
      </c>
      <c r="G1429" s="1" t="s">
        <v>5374</v>
      </c>
      <c r="H1429" s="1" t="s">
        <v>5994</v>
      </c>
      <c r="I1429" s="1" t="s">
        <v>7605</v>
      </c>
    </row>
    <row r="1430" spans="1:9" ht="15.6" x14ac:dyDescent="0.3">
      <c r="A1430" s="1" t="s">
        <v>942</v>
      </c>
      <c r="B1430" s="1" t="s">
        <v>3813</v>
      </c>
      <c r="C1430" s="1"/>
      <c r="D1430" s="1" t="s">
        <v>3813</v>
      </c>
      <c r="E1430" s="1"/>
      <c r="F1430" s="1" t="s">
        <v>942</v>
      </c>
      <c r="G1430" s="1" t="s">
        <v>5374</v>
      </c>
      <c r="H1430" s="1" t="s">
        <v>4939</v>
      </c>
      <c r="I1430" s="1" t="s">
        <v>6395</v>
      </c>
    </row>
    <row r="1431" spans="1:9" ht="15.6" x14ac:dyDescent="0.3">
      <c r="A1431" s="1" t="s">
        <v>941</v>
      </c>
      <c r="B1431" s="1" t="s">
        <v>3814</v>
      </c>
      <c r="C1431" s="1"/>
      <c r="D1431" s="1" t="s">
        <v>3814</v>
      </c>
      <c r="E1431" s="1"/>
      <c r="F1431" s="1" t="s">
        <v>941</v>
      </c>
      <c r="G1431" s="1" t="s">
        <v>4766</v>
      </c>
      <c r="H1431" s="1" t="s">
        <v>5995</v>
      </c>
      <c r="I1431" s="1" t="s">
        <v>7606</v>
      </c>
    </row>
    <row r="1432" spans="1:9" ht="15.6" x14ac:dyDescent="0.3">
      <c r="A1432" s="1" t="s">
        <v>940</v>
      </c>
      <c r="B1432" s="1" t="s">
        <v>3815</v>
      </c>
      <c r="C1432" s="1"/>
      <c r="D1432" s="1" t="s">
        <v>3815</v>
      </c>
      <c r="E1432" s="1"/>
      <c r="F1432" s="1" t="s">
        <v>940</v>
      </c>
      <c r="G1432" s="1" t="s">
        <v>5375</v>
      </c>
      <c r="H1432" s="1" t="s">
        <v>5996</v>
      </c>
      <c r="I1432" s="1" t="s">
        <v>7607</v>
      </c>
    </row>
    <row r="1433" spans="1:9" ht="15.6" x14ac:dyDescent="0.3">
      <c r="A1433" s="1" t="s">
        <v>939</v>
      </c>
      <c r="B1433" s="1" t="s">
        <v>3816</v>
      </c>
      <c r="C1433" s="1"/>
      <c r="D1433" s="1" t="s">
        <v>3816</v>
      </c>
      <c r="E1433" s="1"/>
      <c r="F1433" s="1" t="s">
        <v>939</v>
      </c>
      <c r="G1433" s="1" t="s">
        <v>5374</v>
      </c>
      <c r="H1433" s="1" t="s">
        <v>4777</v>
      </c>
      <c r="I1433" s="1" t="s">
        <v>7608</v>
      </c>
    </row>
    <row r="1434" spans="1:9" ht="15.6" x14ac:dyDescent="0.3">
      <c r="A1434" s="1" t="s">
        <v>938</v>
      </c>
      <c r="B1434" s="1" t="s">
        <v>3817</v>
      </c>
      <c r="C1434" s="1"/>
      <c r="D1434" s="1" t="s">
        <v>3817</v>
      </c>
      <c r="E1434" s="1"/>
      <c r="F1434" s="1" t="s">
        <v>938</v>
      </c>
      <c r="G1434" s="1" t="s">
        <v>5374</v>
      </c>
      <c r="H1434" s="1" t="s">
        <v>5168</v>
      </c>
      <c r="I1434" s="1" t="s">
        <v>7609</v>
      </c>
    </row>
    <row r="1435" spans="1:9" ht="15.6" x14ac:dyDescent="0.3">
      <c r="A1435" s="1" t="s">
        <v>937</v>
      </c>
      <c r="B1435" s="1" t="s">
        <v>3818</v>
      </c>
      <c r="C1435" s="1"/>
      <c r="D1435" s="1" t="s">
        <v>3818</v>
      </c>
      <c r="E1435" s="1"/>
      <c r="F1435" s="1" t="s">
        <v>937</v>
      </c>
      <c r="G1435" s="1" t="s">
        <v>5374</v>
      </c>
      <c r="H1435" s="1" t="s">
        <v>4897</v>
      </c>
      <c r="I1435" s="1" t="s">
        <v>7610</v>
      </c>
    </row>
    <row r="1436" spans="1:9" ht="15.6" x14ac:dyDescent="0.3">
      <c r="A1436" s="1" t="s">
        <v>936</v>
      </c>
      <c r="B1436" s="1" t="s">
        <v>3819</v>
      </c>
      <c r="C1436" s="1"/>
      <c r="D1436" s="1" t="s">
        <v>3819</v>
      </c>
      <c r="E1436" s="1"/>
      <c r="F1436" s="1" t="s">
        <v>936</v>
      </c>
      <c r="G1436" s="1" t="s">
        <v>5374</v>
      </c>
      <c r="H1436" s="1" t="s">
        <v>5169</v>
      </c>
      <c r="I1436" s="1" t="s">
        <v>6625</v>
      </c>
    </row>
    <row r="1437" spans="1:9" ht="15.6" x14ac:dyDescent="0.3">
      <c r="A1437" s="1" t="s">
        <v>935</v>
      </c>
      <c r="B1437" s="1" t="s">
        <v>3820</v>
      </c>
      <c r="C1437" s="1"/>
      <c r="D1437" s="1" t="s">
        <v>3820</v>
      </c>
      <c r="E1437" s="1"/>
      <c r="F1437" s="1" t="s">
        <v>935</v>
      </c>
      <c r="G1437" s="1" t="s">
        <v>4766</v>
      </c>
      <c r="H1437" s="1" t="s">
        <v>5997</v>
      </c>
      <c r="I1437" s="1" t="s">
        <v>7611</v>
      </c>
    </row>
    <row r="1438" spans="1:9" ht="15.6" x14ac:dyDescent="0.3">
      <c r="A1438" s="1" t="s">
        <v>934</v>
      </c>
      <c r="B1438" s="1" t="s">
        <v>3821</v>
      </c>
      <c r="C1438" s="1"/>
      <c r="D1438" s="1" t="s">
        <v>3821</v>
      </c>
      <c r="E1438" s="1"/>
      <c r="F1438" s="1" t="s">
        <v>934</v>
      </c>
      <c r="G1438" s="1" t="s">
        <v>5374</v>
      </c>
      <c r="H1438" s="1" t="s">
        <v>4765</v>
      </c>
      <c r="I1438" s="1" t="s">
        <v>7612</v>
      </c>
    </row>
    <row r="1439" spans="1:9" ht="15.6" x14ac:dyDescent="0.3">
      <c r="A1439" s="1" t="s">
        <v>933</v>
      </c>
      <c r="B1439" s="1" t="s">
        <v>3822</v>
      </c>
      <c r="C1439" s="1"/>
      <c r="D1439" s="1" t="s">
        <v>3822</v>
      </c>
      <c r="E1439" s="1"/>
      <c r="F1439" s="1" t="s">
        <v>933</v>
      </c>
      <c r="G1439" s="1" t="s">
        <v>5374</v>
      </c>
      <c r="H1439" s="1" t="s">
        <v>5998</v>
      </c>
      <c r="I1439" s="1" t="s">
        <v>7613</v>
      </c>
    </row>
    <row r="1440" spans="1:9" ht="15.6" x14ac:dyDescent="0.3">
      <c r="A1440" s="1" t="s">
        <v>932</v>
      </c>
      <c r="B1440" s="1" t="s">
        <v>3823</v>
      </c>
      <c r="C1440" s="1"/>
      <c r="D1440" s="1" t="s">
        <v>3823</v>
      </c>
      <c r="E1440" s="1"/>
      <c r="F1440" s="1" t="s">
        <v>932</v>
      </c>
      <c r="G1440" s="1" t="s">
        <v>5374</v>
      </c>
      <c r="H1440" s="1" t="s">
        <v>5018</v>
      </c>
      <c r="I1440" s="1" t="s">
        <v>7614</v>
      </c>
    </row>
    <row r="1441" spans="1:9" ht="15.6" x14ac:dyDescent="0.3">
      <c r="A1441" s="1" t="s">
        <v>931</v>
      </c>
      <c r="B1441" s="1" t="s">
        <v>3824</v>
      </c>
      <c r="C1441" s="1"/>
      <c r="D1441" s="1" t="s">
        <v>3824</v>
      </c>
      <c r="E1441" s="1"/>
      <c r="F1441" s="1" t="s">
        <v>931</v>
      </c>
      <c r="G1441" s="1" t="s">
        <v>5374</v>
      </c>
      <c r="H1441" s="1" t="s">
        <v>5999</v>
      </c>
      <c r="I1441" s="1" t="s">
        <v>7615</v>
      </c>
    </row>
    <row r="1442" spans="1:9" ht="15.6" x14ac:dyDescent="0.3">
      <c r="A1442" s="1" t="s">
        <v>930</v>
      </c>
      <c r="B1442" s="1" t="s">
        <v>3825</v>
      </c>
      <c r="C1442" s="1"/>
      <c r="D1442" s="1" t="s">
        <v>3825</v>
      </c>
      <c r="E1442" s="1"/>
      <c r="F1442" s="1" t="s">
        <v>930</v>
      </c>
      <c r="G1442" s="1" t="s">
        <v>5374</v>
      </c>
      <c r="H1442" s="1" t="s">
        <v>6000</v>
      </c>
      <c r="I1442" s="1" t="s">
        <v>6472</v>
      </c>
    </row>
    <row r="1443" spans="1:9" ht="15.6" x14ac:dyDescent="0.3">
      <c r="A1443" s="1" t="s">
        <v>929</v>
      </c>
      <c r="B1443" s="1" t="s">
        <v>3826</v>
      </c>
      <c r="C1443" s="1"/>
      <c r="D1443" s="1" t="s">
        <v>3826</v>
      </c>
      <c r="E1443" s="1"/>
      <c r="F1443" s="1" t="s">
        <v>929</v>
      </c>
      <c r="G1443" s="1" t="s">
        <v>4766</v>
      </c>
      <c r="H1443" s="1" t="s">
        <v>4800</v>
      </c>
      <c r="I1443" s="1" t="s">
        <v>4745</v>
      </c>
    </row>
    <row r="1444" spans="1:9" ht="15.6" x14ac:dyDescent="0.3">
      <c r="A1444" s="1" t="s">
        <v>928</v>
      </c>
      <c r="B1444" s="1" t="s">
        <v>3827</v>
      </c>
      <c r="C1444" s="1"/>
      <c r="D1444" s="1" t="s">
        <v>3827</v>
      </c>
      <c r="E1444" s="1"/>
      <c r="F1444" s="1" t="s">
        <v>928</v>
      </c>
      <c r="G1444" s="1" t="s">
        <v>5374</v>
      </c>
      <c r="H1444" s="1" t="s">
        <v>4948</v>
      </c>
      <c r="I1444" s="1" t="s">
        <v>7616</v>
      </c>
    </row>
    <row r="1445" spans="1:9" ht="15.6" x14ac:dyDescent="0.3">
      <c r="A1445" s="1" t="s">
        <v>927</v>
      </c>
      <c r="B1445" s="1" t="s">
        <v>3828</v>
      </c>
      <c r="C1445" s="1"/>
      <c r="D1445" s="1" t="s">
        <v>3828</v>
      </c>
      <c r="E1445" s="1"/>
      <c r="F1445" s="1" t="s">
        <v>927</v>
      </c>
      <c r="G1445" s="1" t="s">
        <v>5374</v>
      </c>
      <c r="H1445" s="1" t="s">
        <v>6001</v>
      </c>
      <c r="I1445" s="1" t="s">
        <v>6337</v>
      </c>
    </row>
    <row r="1446" spans="1:9" ht="15.6" x14ac:dyDescent="0.3">
      <c r="A1446" s="1" t="s">
        <v>926</v>
      </c>
      <c r="B1446" s="1" t="s">
        <v>3829</v>
      </c>
      <c r="C1446" s="1"/>
      <c r="D1446" s="1" t="s">
        <v>3829</v>
      </c>
      <c r="E1446" s="1"/>
      <c r="F1446" s="1" t="s">
        <v>926</v>
      </c>
      <c r="G1446" s="1" t="s">
        <v>4766</v>
      </c>
      <c r="H1446" s="1" t="s">
        <v>5170</v>
      </c>
      <c r="I1446" s="1" t="s">
        <v>7617</v>
      </c>
    </row>
    <row r="1447" spans="1:9" ht="15.6" x14ac:dyDescent="0.3">
      <c r="A1447" s="1" t="s">
        <v>925</v>
      </c>
      <c r="B1447" s="1" t="s">
        <v>3830</v>
      </c>
      <c r="C1447" s="1"/>
      <c r="D1447" s="1" t="s">
        <v>3830</v>
      </c>
      <c r="E1447" s="1"/>
      <c r="F1447" s="1" t="s">
        <v>925</v>
      </c>
      <c r="G1447" s="1" t="s">
        <v>5374</v>
      </c>
      <c r="H1447" s="1" t="s">
        <v>6002</v>
      </c>
      <c r="I1447" s="1" t="s">
        <v>6398</v>
      </c>
    </row>
    <row r="1448" spans="1:9" ht="15.6" x14ac:dyDescent="0.3">
      <c r="A1448" s="1" t="s">
        <v>924</v>
      </c>
      <c r="B1448" s="1" t="s">
        <v>3831</v>
      </c>
      <c r="C1448" s="1"/>
      <c r="D1448" s="1" t="s">
        <v>3831</v>
      </c>
      <c r="E1448" s="1"/>
      <c r="F1448" s="1" t="s">
        <v>924</v>
      </c>
      <c r="G1448" s="1" t="s">
        <v>5374</v>
      </c>
      <c r="H1448" s="1" t="s">
        <v>5040</v>
      </c>
      <c r="I1448" s="1" t="s">
        <v>7618</v>
      </c>
    </row>
    <row r="1449" spans="1:9" ht="15.6" x14ac:dyDescent="0.3">
      <c r="A1449" s="1" t="s">
        <v>923</v>
      </c>
      <c r="B1449" s="1" t="s">
        <v>3832</v>
      </c>
      <c r="C1449" s="1"/>
      <c r="D1449" s="1" t="s">
        <v>3832</v>
      </c>
      <c r="E1449" s="1"/>
      <c r="F1449" s="1" t="s">
        <v>923</v>
      </c>
      <c r="G1449" s="1" t="s">
        <v>5374</v>
      </c>
      <c r="H1449" s="1" t="s">
        <v>5171</v>
      </c>
      <c r="I1449" s="1" t="s">
        <v>7619</v>
      </c>
    </row>
    <row r="1450" spans="1:9" ht="15.6" x14ac:dyDescent="0.3">
      <c r="A1450" s="1" t="s">
        <v>922</v>
      </c>
      <c r="B1450" s="1" t="s">
        <v>3833</v>
      </c>
      <c r="C1450" s="1"/>
      <c r="D1450" s="1" t="s">
        <v>3833</v>
      </c>
      <c r="E1450" s="1"/>
      <c r="F1450" s="1" t="s">
        <v>922</v>
      </c>
      <c r="G1450" s="1" t="s">
        <v>5374</v>
      </c>
      <c r="H1450" s="1" t="s">
        <v>6003</v>
      </c>
      <c r="I1450" s="1" t="s">
        <v>4746</v>
      </c>
    </row>
    <row r="1451" spans="1:9" ht="15.6" x14ac:dyDescent="0.3">
      <c r="A1451" s="1" t="s">
        <v>921</v>
      </c>
      <c r="B1451" s="1" t="s">
        <v>3834</v>
      </c>
      <c r="C1451" s="1"/>
      <c r="D1451" s="1" t="s">
        <v>3834</v>
      </c>
      <c r="E1451" s="1"/>
      <c r="F1451" s="1" t="s">
        <v>921</v>
      </c>
      <c r="G1451" s="1" t="s">
        <v>5374</v>
      </c>
      <c r="H1451" s="1" t="s">
        <v>5172</v>
      </c>
      <c r="I1451" s="1" t="s">
        <v>7620</v>
      </c>
    </row>
    <row r="1452" spans="1:9" ht="15.6" x14ac:dyDescent="0.3">
      <c r="A1452" s="1" t="s">
        <v>920</v>
      </c>
      <c r="B1452" s="1" t="s">
        <v>3835</v>
      </c>
      <c r="C1452" s="1"/>
      <c r="D1452" s="1" t="s">
        <v>3835</v>
      </c>
      <c r="E1452" s="1"/>
      <c r="F1452" s="1" t="s">
        <v>920</v>
      </c>
      <c r="G1452" s="1" t="s">
        <v>4766</v>
      </c>
      <c r="H1452" s="1" t="s">
        <v>6004</v>
      </c>
      <c r="I1452" s="1" t="s">
        <v>7621</v>
      </c>
    </row>
    <row r="1453" spans="1:9" ht="15.6" x14ac:dyDescent="0.3">
      <c r="A1453" s="1" t="s">
        <v>919</v>
      </c>
      <c r="B1453" s="1" t="s">
        <v>3836</v>
      </c>
      <c r="C1453" s="1"/>
      <c r="D1453" s="1" t="s">
        <v>3836</v>
      </c>
      <c r="E1453" s="1"/>
      <c r="F1453" s="1" t="s">
        <v>919</v>
      </c>
      <c r="G1453" s="1" t="s">
        <v>4766</v>
      </c>
      <c r="H1453" s="1" t="s">
        <v>4778</v>
      </c>
      <c r="I1453" s="1" t="s">
        <v>7622</v>
      </c>
    </row>
    <row r="1454" spans="1:9" ht="15.6" x14ac:dyDescent="0.3">
      <c r="A1454" s="1" t="s">
        <v>918</v>
      </c>
      <c r="B1454" s="1" t="s">
        <v>3837</v>
      </c>
      <c r="C1454" s="1"/>
      <c r="D1454" s="1" t="s">
        <v>3837</v>
      </c>
      <c r="E1454" s="1"/>
      <c r="F1454" s="1" t="s">
        <v>918</v>
      </c>
      <c r="G1454" s="1" t="s">
        <v>4766</v>
      </c>
      <c r="H1454" s="1" t="s">
        <v>5707</v>
      </c>
      <c r="I1454" s="1" t="s">
        <v>7623</v>
      </c>
    </row>
    <row r="1455" spans="1:9" ht="15.6" x14ac:dyDescent="0.3">
      <c r="A1455" s="1" t="s">
        <v>917</v>
      </c>
      <c r="B1455" s="1" t="s">
        <v>3838</v>
      </c>
      <c r="C1455" s="1"/>
      <c r="D1455" s="1" t="s">
        <v>3838</v>
      </c>
      <c r="E1455" s="1"/>
      <c r="F1455" s="1" t="s">
        <v>917</v>
      </c>
      <c r="G1455" s="1" t="s">
        <v>4766</v>
      </c>
      <c r="H1455" s="1" t="s">
        <v>6005</v>
      </c>
      <c r="I1455" s="1" t="s">
        <v>7624</v>
      </c>
    </row>
    <row r="1456" spans="1:9" ht="15.6" x14ac:dyDescent="0.3">
      <c r="A1456" s="1" t="s">
        <v>916</v>
      </c>
      <c r="B1456" s="1" t="s">
        <v>3839</v>
      </c>
      <c r="C1456" s="1"/>
      <c r="D1456" s="1" t="s">
        <v>3839</v>
      </c>
      <c r="E1456" s="1"/>
      <c r="F1456" s="1" t="s">
        <v>916</v>
      </c>
      <c r="G1456" s="1" t="s">
        <v>4766</v>
      </c>
      <c r="H1456" s="1" t="s">
        <v>5173</v>
      </c>
      <c r="I1456" s="1" t="s">
        <v>7625</v>
      </c>
    </row>
    <row r="1457" spans="1:9" ht="15.6" x14ac:dyDescent="0.3">
      <c r="A1457" s="1" t="s">
        <v>915</v>
      </c>
      <c r="B1457" s="1" t="s">
        <v>3840</v>
      </c>
      <c r="C1457" s="1"/>
      <c r="D1457" s="1" t="s">
        <v>3840</v>
      </c>
      <c r="E1457" s="1"/>
      <c r="F1457" s="1" t="s">
        <v>915</v>
      </c>
      <c r="G1457" s="1" t="s">
        <v>4766</v>
      </c>
      <c r="H1457" s="1" t="s">
        <v>6006</v>
      </c>
      <c r="I1457" s="1" t="s">
        <v>6667</v>
      </c>
    </row>
    <row r="1458" spans="1:9" ht="15.6" x14ac:dyDescent="0.3">
      <c r="A1458" s="1" t="s">
        <v>914</v>
      </c>
      <c r="B1458" s="1" t="s">
        <v>3841</v>
      </c>
      <c r="C1458" s="1"/>
      <c r="D1458" s="1" t="s">
        <v>3841</v>
      </c>
      <c r="E1458" s="1"/>
      <c r="F1458" s="1" t="s">
        <v>914</v>
      </c>
      <c r="G1458" s="1" t="s">
        <v>5374</v>
      </c>
      <c r="H1458" s="1" t="s">
        <v>6007</v>
      </c>
      <c r="I1458" s="1" t="s">
        <v>7626</v>
      </c>
    </row>
    <row r="1459" spans="1:9" ht="15.6" x14ac:dyDescent="0.3">
      <c r="A1459" s="1" t="s">
        <v>913</v>
      </c>
      <c r="B1459" s="1" t="s">
        <v>3842</v>
      </c>
      <c r="C1459" s="1"/>
      <c r="D1459" s="1" t="s">
        <v>3842</v>
      </c>
      <c r="E1459" s="1"/>
      <c r="F1459" s="1" t="s">
        <v>913</v>
      </c>
      <c r="G1459" s="1" t="s">
        <v>5374</v>
      </c>
      <c r="H1459" s="1" t="s">
        <v>4728</v>
      </c>
      <c r="I1459" s="1" t="s">
        <v>7627</v>
      </c>
    </row>
    <row r="1460" spans="1:9" ht="15.6" x14ac:dyDescent="0.3">
      <c r="A1460" s="1" t="s">
        <v>912</v>
      </c>
      <c r="B1460" s="1" t="s">
        <v>3843</v>
      </c>
      <c r="C1460" s="1"/>
      <c r="D1460" s="1" t="s">
        <v>3843</v>
      </c>
      <c r="E1460" s="1"/>
      <c r="F1460" s="1" t="s">
        <v>912</v>
      </c>
      <c r="G1460" s="1" t="s">
        <v>4766</v>
      </c>
      <c r="H1460" s="1" t="s">
        <v>6008</v>
      </c>
      <c r="I1460" s="1" t="s">
        <v>7628</v>
      </c>
    </row>
    <row r="1461" spans="1:9" ht="15.6" x14ac:dyDescent="0.3">
      <c r="A1461" s="1" t="s">
        <v>911</v>
      </c>
      <c r="B1461" s="1" t="s">
        <v>3844</v>
      </c>
      <c r="C1461" s="1"/>
      <c r="D1461" s="1" t="s">
        <v>3844</v>
      </c>
      <c r="E1461" s="1"/>
      <c r="F1461" s="1" t="s">
        <v>911</v>
      </c>
      <c r="G1461" s="1" t="s">
        <v>4766</v>
      </c>
      <c r="H1461" s="1" t="s">
        <v>5174</v>
      </c>
      <c r="I1461" s="1" t="s">
        <v>7066</v>
      </c>
    </row>
    <row r="1462" spans="1:9" ht="15.6" x14ac:dyDescent="0.3">
      <c r="A1462" s="1" t="s">
        <v>910</v>
      </c>
      <c r="B1462" s="1" t="s">
        <v>3845</v>
      </c>
      <c r="C1462" s="1"/>
      <c r="D1462" s="1" t="s">
        <v>3845</v>
      </c>
      <c r="E1462" s="1"/>
      <c r="F1462" s="1" t="s">
        <v>910</v>
      </c>
      <c r="G1462" s="1" t="s">
        <v>5374</v>
      </c>
      <c r="H1462" s="1" t="s">
        <v>4957</v>
      </c>
      <c r="I1462" s="1" t="s">
        <v>6611</v>
      </c>
    </row>
    <row r="1463" spans="1:9" ht="15.6" x14ac:dyDescent="0.3">
      <c r="A1463" s="1" t="s">
        <v>909</v>
      </c>
      <c r="B1463" s="1" t="s">
        <v>3846</v>
      </c>
      <c r="C1463" s="1"/>
      <c r="D1463" s="1" t="s">
        <v>3846</v>
      </c>
      <c r="E1463" s="1"/>
      <c r="F1463" s="1" t="s">
        <v>909</v>
      </c>
      <c r="G1463" s="1" t="s">
        <v>5374</v>
      </c>
      <c r="H1463" s="1" t="s">
        <v>5175</v>
      </c>
      <c r="I1463" s="1" t="s">
        <v>6552</v>
      </c>
    </row>
    <row r="1464" spans="1:9" ht="15.6" x14ac:dyDescent="0.3">
      <c r="A1464" s="1" t="s">
        <v>908</v>
      </c>
      <c r="B1464" s="1" t="s">
        <v>3847</v>
      </c>
      <c r="C1464" s="1"/>
      <c r="D1464" s="1" t="s">
        <v>3847</v>
      </c>
      <c r="E1464" s="1"/>
      <c r="F1464" s="1" t="s">
        <v>908</v>
      </c>
      <c r="G1464" s="1" t="s">
        <v>4766</v>
      </c>
      <c r="H1464" s="1" t="s">
        <v>4874</v>
      </c>
      <c r="I1464" s="1" t="s">
        <v>7629</v>
      </c>
    </row>
    <row r="1465" spans="1:9" ht="15.6" x14ac:dyDescent="0.3">
      <c r="A1465" s="1" t="s">
        <v>907</v>
      </c>
      <c r="B1465" s="1" t="s">
        <v>3848</v>
      </c>
      <c r="C1465" s="1"/>
      <c r="D1465" s="1" t="s">
        <v>3848</v>
      </c>
      <c r="E1465" s="1"/>
      <c r="F1465" s="1" t="s">
        <v>907</v>
      </c>
      <c r="G1465" s="1" t="s">
        <v>4766</v>
      </c>
      <c r="H1465" s="1" t="s">
        <v>8309</v>
      </c>
      <c r="I1465" s="1" t="s">
        <v>7630</v>
      </c>
    </row>
    <row r="1466" spans="1:9" ht="15.6" x14ac:dyDescent="0.3">
      <c r="A1466" s="1" t="s">
        <v>906</v>
      </c>
      <c r="B1466" s="1" t="s">
        <v>3849</v>
      </c>
      <c r="C1466" s="1"/>
      <c r="D1466" s="1" t="s">
        <v>3849</v>
      </c>
      <c r="E1466" s="1"/>
      <c r="F1466" s="1" t="s">
        <v>906</v>
      </c>
      <c r="G1466" s="1" t="s">
        <v>5374</v>
      </c>
      <c r="H1466" s="1" t="s">
        <v>5176</v>
      </c>
      <c r="I1466" s="1" t="s">
        <v>6592</v>
      </c>
    </row>
    <row r="1467" spans="1:9" ht="15.6" x14ac:dyDescent="0.3">
      <c r="A1467" s="1" t="s">
        <v>905</v>
      </c>
      <c r="B1467" s="1" t="s">
        <v>3850</v>
      </c>
      <c r="C1467" s="1"/>
      <c r="D1467" s="1" t="s">
        <v>3850</v>
      </c>
      <c r="E1467" s="1"/>
      <c r="F1467" s="1" t="s">
        <v>905</v>
      </c>
      <c r="G1467" s="1" t="s">
        <v>4766</v>
      </c>
      <c r="H1467" s="1" t="s">
        <v>5177</v>
      </c>
      <c r="I1467" s="1" t="s">
        <v>4723</v>
      </c>
    </row>
    <row r="1468" spans="1:9" ht="15.6" x14ac:dyDescent="0.3">
      <c r="A1468" s="1" t="s">
        <v>904</v>
      </c>
      <c r="B1468" s="1" t="s">
        <v>3851</v>
      </c>
      <c r="C1468" s="1"/>
      <c r="D1468" s="1" t="s">
        <v>3851</v>
      </c>
      <c r="E1468" s="1"/>
      <c r="F1468" s="1" t="s">
        <v>904</v>
      </c>
      <c r="G1468" s="1" t="s">
        <v>4766</v>
      </c>
      <c r="H1468" s="1" t="s">
        <v>6009</v>
      </c>
      <c r="I1468" s="1" t="s">
        <v>7631</v>
      </c>
    </row>
    <row r="1469" spans="1:9" ht="15.6" x14ac:dyDescent="0.3">
      <c r="A1469" s="1" t="s">
        <v>903</v>
      </c>
      <c r="B1469" s="1" t="s">
        <v>3852</v>
      </c>
      <c r="C1469" s="1"/>
      <c r="D1469" s="1" t="s">
        <v>3852</v>
      </c>
      <c r="E1469" s="1"/>
      <c r="F1469" s="1" t="s">
        <v>903</v>
      </c>
      <c r="G1469" s="1" t="s">
        <v>4766</v>
      </c>
      <c r="H1469" s="1" t="s">
        <v>5178</v>
      </c>
      <c r="I1469" s="1" t="s">
        <v>7632</v>
      </c>
    </row>
    <row r="1470" spans="1:9" ht="15.6" x14ac:dyDescent="0.3">
      <c r="A1470" s="1" t="s">
        <v>902</v>
      </c>
      <c r="B1470" s="1" t="s">
        <v>3853</v>
      </c>
      <c r="C1470" s="1"/>
      <c r="D1470" s="1" t="s">
        <v>3853</v>
      </c>
      <c r="E1470" s="1"/>
      <c r="F1470" s="1" t="s">
        <v>902</v>
      </c>
      <c r="G1470" s="1" t="s">
        <v>4766</v>
      </c>
      <c r="H1470" s="1" t="s">
        <v>4754</v>
      </c>
      <c r="I1470" s="1" t="s">
        <v>7633</v>
      </c>
    </row>
    <row r="1471" spans="1:9" ht="15.6" x14ac:dyDescent="0.3">
      <c r="A1471" s="1" t="s">
        <v>901</v>
      </c>
      <c r="B1471" s="1" t="s">
        <v>3854</v>
      </c>
      <c r="C1471" s="1"/>
      <c r="D1471" s="1" t="s">
        <v>3854</v>
      </c>
      <c r="E1471" s="1"/>
      <c r="F1471" s="1" t="s">
        <v>901</v>
      </c>
      <c r="G1471" s="1" t="s">
        <v>5374</v>
      </c>
      <c r="H1471" s="1" t="s">
        <v>5179</v>
      </c>
      <c r="I1471" s="1" t="s">
        <v>7634</v>
      </c>
    </row>
    <row r="1472" spans="1:9" ht="15.6" x14ac:dyDescent="0.3">
      <c r="A1472" s="1" t="s">
        <v>900</v>
      </c>
      <c r="B1472" s="1" t="s">
        <v>3855</v>
      </c>
      <c r="C1472" s="1"/>
      <c r="D1472" s="1" t="s">
        <v>3855</v>
      </c>
      <c r="E1472" s="1"/>
      <c r="F1472" s="1" t="s">
        <v>900</v>
      </c>
      <c r="G1472" s="1" t="s">
        <v>4766</v>
      </c>
      <c r="H1472" s="1" t="s">
        <v>6010</v>
      </c>
      <c r="I1472" s="1" t="s">
        <v>7635</v>
      </c>
    </row>
    <row r="1473" spans="1:9" ht="15.6" x14ac:dyDescent="0.3">
      <c r="A1473" s="1" t="s">
        <v>899</v>
      </c>
      <c r="B1473" s="1" t="s">
        <v>3856</v>
      </c>
      <c r="C1473" s="1"/>
      <c r="D1473" s="1" t="s">
        <v>3856</v>
      </c>
      <c r="E1473" s="1"/>
      <c r="F1473" s="1" t="s">
        <v>899</v>
      </c>
      <c r="G1473" s="1" t="s">
        <v>5374</v>
      </c>
      <c r="H1473" s="1" t="s">
        <v>5718</v>
      </c>
      <c r="I1473" s="1" t="s">
        <v>7636</v>
      </c>
    </row>
    <row r="1474" spans="1:9" ht="15.6" x14ac:dyDescent="0.3">
      <c r="A1474" s="1" t="s">
        <v>898</v>
      </c>
      <c r="B1474" s="1" t="s">
        <v>3857</v>
      </c>
      <c r="C1474" s="1"/>
      <c r="D1474" s="1" t="s">
        <v>3857</v>
      </c>
      <c r="E1474" s="1"/>
      <c r="F1474" s="1" t="s">
        <v>898</v>
      </c>
      <c r="G1474" s="1" t="s">
        <v>4766</v>
      </c>
      <c r="H1474" s="1" t="s">
        <v>5006</v>
      </c>
      <c r="I1474" s="1" t="s">
        <v>7637</v>
      </c>
    </row>
    <row r="1475" spans="1:9" ht="15.6" x14ac:dyDescent="0.3">
      <c r="A1475" s="1" t="s">
        <v>897</v>
      </c>
      <c r="B1475" s="1" t="s">
        <v>3858</v>
      </c>
      <c r="C1475" s="1"/>
      <c r="D1475" s="1" t="s">
        <v>3858</v>
      </c>
      <c r="E1475" s="1"/>
      <c r="F1475" s="1" t="s">
        <v>897</v>
      </c>
      <c r="G1475" s="1" t="s">
        <v>4766</v>
      </c>
      <c r="H1475" s="1" t="s">
        <v>6011</v>
      </c>
      <c r="I1475" s="1" t="s">
        <v>7638</v>
      </c>
    </row>
    <row r="1476" spans="1:9" ht="15.6" x14ac:dyDescent="0.3">
      <c r="A1476" s="1" t="s">
        <v>896</v>
      </c>
      <c r="B1476" s="1" t="s">
        <v>3859</v>
      </c>
      <c r="C1476" s="1"/>
      <c r="D1476" s="1" t="s">
        <v>3859</v>
      </c>
      <c r="E1476" s="1"/>
      <c r="F1476" s="1" t="s">
        <v>896</v>
      </c>
      <c r="G1476" s="1" t="s">
        <v>5374</v>
      </c>
      <c r="H1476" s="1" t="s">
        <v>6012</v>
      </c>
      <c r="I1476" s="1" t="s">
        <v>7639</v>
      </c>
    </row>
    <row r="1477" spans="1:9" ht="15.6" x14ac:dyDescent="0.3">
      <c r="A1477" s="1" t="s">
        <v>895</v>
      </c>
      <c r="B1477" s="1" t="s">
        <v>3860</v>
      </c>
      <c r="C1477" s="1"/>
      <c r="D1477" s="1" t="s">
        <v>3860</v>
      </c>
      <c r="E1477" s="1"/>
      <c r="F1477" s="1" t="s">
        <v>895</v>
      </c>
      <c r="G1477" s="1" t="s">
        <v>4766</v>
      </c>
      <c r="H1477" s="1" t="s">
        <v>6013</v>
      </c>
      <c r="I1477" s="1" t="s">
        <v>7640</v>
      </c>
    </row>
    <row r="1478" spans="1:9" ht="15.6" x14ac:dyDescent="0.3">
      <c r="A1478" s="1" t="s">
        <v>894</v>
      </c>
      <c r="B1478" s="1" t="s">
        <v>3861</v>
      </c>
      <c r="C1478" s="1"/>
      <c r="D1478" s="1" t="s">
        <v>3861</v>
      </c>
      <c r="E1478" s="1"/>
      <c r="F1478" s="1" t="s">
        <v>894</v>
      </c>
      <c r="G1478" s="1" t="s">
        <v>5374</v>
      </c>
      <c r="H1478" s="1" t="s">
        <v>5136</v>
      </c>
      <c r="I1478" s="1" t="s">
        <v>7641</v>
      </c>
    </row>
    <row r="1479" spans="1:9" ht="15.6" x14ac:dyDescent="0.3">
      <c r="A1479" s="1" t="s">
        <v>893</v>
      </c>
      <c r="B1479" s="1" t="s">
        <v>3862</v>
      </c>
      <c r="C1479" s="1"/>
      <c r="D1479" s="1" t="s">
        <v>3862</v>
      </c>
      <c r="E1479" s="1"/>
      <c r="F1479" s="1" t="s">
        <v>893</v>
      </c>
      <c r="G1479" s="1" t="s">
        <v>4766</v>
      </c>
      <c r="H1479" s="1" t="s">
        <v>6014</v>
      </c>
      <c r="I1479" s="1" t="s">
        <v>7642</v>
      </c>
    </row>
    <row r="1480" spans="1:9" ht="15.6" x14ac:dyDescent="0.3">
      <c r="A1480" s="1" t="s">
        <v>892</v>
      </c>
      <c r="B1480" s="1" t="s">
        <v>3863</v>
      </c>
      <c r="C1480" s="1"/>
      <c r="D1480" s="1" t="s">
        <v>3863</v>
      </c>
      <c r="E1480" s="1"/>
      <c r="F1480" s="1" t="s">
        <v>892</v>
      </c>
      <c r="G1480" s="1" t="s">
        <v>4766</v>
      </c>
      <c r="H1480" s="1" t="s">
        <v>6015</v>
      </c>
      <c r="I1480" s="1" t="s">
        <v>7643</v>
      </c>
    </row>
    <row r="1481" spans="1:9" ht="15.6" x14ac:dyDescent="0.3">
      <c r="A1481" s="1" t="s">
        <v>891</v>
      </c>
      <c r="B1481" s="1" t="s">
        <v>3864</v>
      </c>
      <c r="C1481" s="1"/>
      <c r="D1481" s="1" t="s">
        <v>3864</v>
      </c>
      <c r="E1481" s="1"/>
      <c r="F1481" s="1" t="s">
        <v>891</v>
      </c>
      <c r="G1481" s="1" t="s">
        <v>5374</v>
      </c>
      <c r="H1481" s="1" t="s">
        <v>6016</v>
      </c>
      <c r="I1481" s="1" t="s">
        <v>7644</v>
      </c>
    </row>
    <row r="1482" spans="1:9" ht="15.6" x14ac:dyDescent="0.3">
      <c r="A1482" s="1" t="s">
        <v>890</v>
      </c>
      <c r="B1482" s="1" t="s">
        <v>3865</v>
      </c>
      <c r="C1482" s="1"/>
      <c r="D1482" s="1" t="s">
        <v>3865</v>
      </c>
      <c r="E1482" s="1"/>
      <c r="F1482" s="1" t="s">
        <v>890</v>
      </c>
      <c r="G1482" s="1" t="s">
        <v>4766</v>
      </c>
      <c r="H1482" s="1" t="s">
        <v>4880</v>
      </c>
      <c r="I1482" s="1" t="s">
        <v>7645</v>
      </c>
    </row>
    <row r="1483" spans="1:9" ht="15.6" x14ac:dyDescent="0.3">
      <c r="A1483" s="1" t="s">
        <v>889</v>
      </c>
      <c r="B1483" s="1" t="s">
        <v>3866</v>
      </c>
      <c r="C1483" s="1"/>
      <c r="D1483" s="1" t="s">
        <v>3866</v>
      </c>
      <c r="E1483" s="1"/>
      <c r="F1483" s="1" t="s">
        <v>889</v>
      </c>
      <c r="G1483" s="1" t="s">
        <v>5374</v>
      </c>
      <c r="H1483" s="1" t="s">
        <v>6017</v>
      </c>
      <c r="I1483" s="1" t="s">
        <v>7542</v>
      </c>
    </row>
    <row r="1484" spans="1:9" ht="15.6" x14ac:dyDescent="0.3">
      <c r="A1484" s="1" t="s">
        <v>888</v>
      </c>
      <c r="B1484" s="1" t="s">
        <v>3867</v>
      </c>
      <c r="C1484" s="1"/>
      <c r="D1484" s="1" t="s">
        <v>3867</v>
      </c>
      <c r="E1484" s="1"/>
      <c r="F1484" s="1" t="s">
        <v>888</v>
      </c>
      <c r="G1484" s="1" t="s">
        <v>4766</v>
      </c>
      <c r="H1484" s="1" t="s">
        <v>6018</v>
      </c>
      <c r="I1484" s="1" t="s">
        <v>7646</v>
      </c>
    </row>
    <row r="1485" spans="1:9" ht="15.6" x14ac:dyDescent="0.3">
      <c r="A1485" s="1" t="s">
        <v>887</v>
      </c>
      <c r="B1485" s="1" t="s">
        <v>3868</v>
      </c>
      <c r="C1485" s="1"/>
      <c r="D1485" s="1" t="s">
        <v>3868</v>
      </c>
      <c r="E1485" s="1"/>
      <c r="F1485" s="1" t="s">
        <v>887</v>
      </c>
      <c r="G1485" s="1" t="s">
        <v>5374</v>
      </c>
      <c r="H1485" s="1" t="s">
        <v>4749</v>
      </c>
      <c r="I1485" s="1" t="s">
        <v>7647</v>
      </c>
    </row>
    <row r="1486" spans="1:9" ht="15.6" x14ac:dyDescent="0.3">
      <c r="A1486" s="1" t="s">
        <v>886</v>
      </c>
      <c r="B1486" s="1" t="s">
        <v>3869</v>
      </c>
      <c r="C1486" s="1"/>
      <c r="D1486" s="1" t="s">
        <v>3869</v>
      </c>
      <c r="E1486" s="1"/>
      <c r="F1486" s="1" t="s">
        <v>886</v>
      </c>
      <c r="G1486" s="1" t="s">
        <v>5374</v>
      </c>
      <c r="H1486" s="1" t="s">
        <v>5752</v>
      </c>
      <c r="I1486" s="1" t="s">
        <v>7648</v>
      </c>
    </row>
    <row r="1487" spans="1:9" ht="15.6" x14ac:dyDescent="0.3">
      <c r="A1487" s="1" t="s">
        <v>885</v>
      </c>
      <c r="B1487" s="1" t="s">
        <v>3870</v>
      </c>
      <c r="C1487" s="1"/>
      <c r="D1487" s="1" t="s">
        <v>3870</v>
      </c>
      <c r="E1487" s="1"/>
      <c r="F1487" s="1" t="s">
        <v>885</v>
      </c>
      <c r="G1487" s="1" t="s">
        <v>5374</v>
      </c>
      <c r="H1487" s="1" t="s">
        <v>6019</v>
      </c>
      <c r="I1487" s="1" t="s">
        <v>7649</v>
      </c>
    </row>
    <row r="1488" spans="1:9" ht="15.6" x14ac:dyDescent="0.3">
      <c r="A1488" s="1" t="s">
        <v>884</v>
      </c>
      <c r="B1488" s="1" t="s">
        <v>3871</v>
      </c>
      <c r="C1488" s="1"/>
      <c r="D1488" s="1" t="s">
        <v>3871</v>
      </c>
      <c r="E1488" s="1"/>
      <c r="F1488" s="1" t="s">
        <v>884</v>
      </c>
      <c r="G1488" s="1" t="s">
        <v>5374</v>
      </c>
      <c r="H1488" s="1" t="s">
        <v>5180</v>
      </c>
      <c r="I1488" s="1" t="s">
        <v>7650</v>
      </c>
    </row>
    <row r="1489" spans="1:9" ht="15.6" x14ac:dyDescent="0.3">
      <c r="A1489" s="1" t="s">
        <v>883</v>
      </c>
      <c r="B1489" s="1" t="s">
        <v>3872</v>
      </c>
      <c r="C1489" s="1"/>
      <c r="D1489" s="1" t="s">
        <v>3872</v>
      </c>
      <c r="E1489" s="1"/>
      <c r="F1489" s="1" t="s">
        <v>883</v>
      </c>
      <c r="G1489" s="1" t="s">
        <v>4766</v>
      </c>
      <c r="H1489" s="1" t="s">
        <v>6020</v>
      </c>
      <c r="I1489" s="1" t="s">
        <v>7220</v>
      </c>
    </row>
    <row r="1490" spans="1:9" ht="15.6" x14ac:dyDescent="0.3">
      <c r="A1490" s="1" t="s">
        <v>882</v>
      </c>
      <c r="B1490" s="1" t="s">
        <v>3873</v>
      </c>
      <c r="C1490" s="1"/>
      <c r="D1490" s="1" t="s">
        <v>3873</v>
      </c>
      <c r="E1490" s="1"/>
      <c r="F1490" s="1" t="s">
        <v>882</v>
      </c>
      <c r="G1490" s="1" t="s">
        <v>5374</v>
      </c>
      <c r="H1490" s="1" t="s">
        <v>6021</v>
      </c>
      <c r="I1490" s="1" t="s">
        <v>7651</v>
      </c>
    </row>
    <row r="1491" spans="1:9" ht="15.6" x14ac:dyDescent="0.3">
      <c r="A1491" s="1" t="s">
        <v>881</v>
      </c>
      <c r="B1491" s="1" t="s">
        <v>3874</v>
      </c>
      <c r="C1491" s="1"/>
      <c r="D1491" s="1" t="s">
        <v>3874</v>
      </c>
      <c r="E1491" s="1"/>
      <c r="F1491" s="1" t="s">
        <v>881</v>
      </c>
      <c r="G1491" s="1" t="s">
        <v>5374</v>
      </c>
      <c r="H1491" s="1" t="s">
        <v>6022</v>
      </c>
      <c r="I1491" s="1" t="s">
        <v>7652</v>
      </c>
    </row>
    <row r="1492" spans="1:9" ht="15.6" x14ac:dyDescent="0.3">
      <c r="A1492" s="1" t="s">
        <v>880</v>
      </c>
      <c r="B1492" s="1" t="s">
        <v>3875</v>
      </c>
      <c r="C1492" s="1"/>
      <c r="D1492" s="1" t="s">
        <v>3875</v>
      </c>
      <c r="E1492" s="1"/>
      <c r="F1492" s="1" t="s">
        <v>880</v>
      </c>
      <c r="G1492" s="1" t="s">
        <v>5374</v>
      </c>
      <c r="H1492" s="1" t="s">
        <v>6023</v>
      </c>
      <c r="I1492" s="1" t="s">
        <v>7653</v>
      </c>
    </row>
    <row r="1493" spans="1:9" ht="15.6" x14ac:dyDescent="0.3">
      <c r="A1493" s="1" t="s">
        <v>879</v>
      </c>
      <c r="B1493" s="1" t="s">
        <v>3876</v>
      </c>
      <c r="C1493" s="1"/>
      <c r="D1493" s="1" t="s">
        <v>3876</v>
      </c>
      <c r="E1493" s="1"/>
      <c r="F1493" s="1" t="s">
        <v>879</v>
      </c>
      <c r="G1493" s="1" t="s">
        <v>4766</v>
      </c>
      <c r="H1493" s="1" t="s">
        <v>8310</v>
      </c>
      <c r="I1493" s="1" t="s">
        <v>7654</v>
      </c>
    </row>
    <row r="1494" spans="1:9" ht="15.6" x14ac:dyDescent="0.3">
      <c r="A1494" s="1" t="s">
        <v>878</v>
      </c>
      <c r="B1494" s="1" t="s">
        <v>3877</v>
      </c>
      <c r="C1494" s="1"/>
      <c r="D1494" s="1" t="s">
        <v>3877</v>
      </c>
      <c r="E1494" s="1"/>
      <c r="F1494" s="1" t="s">
        <v>878</v>
      </c>
      <c r="G1494" s="1" t="s">
        <v>4766</v>
      </c>
      <c r="H1494" s="1" t="s">
        <v>5181</v>
      </c>
      <c r="I1494" s="1" t="s">
        <v>7655</v>
      </c>
    </row>
    <row r="1495" spans="1:9" ht="15.6" x14ac:dyDescent="0.3">
      <c r="A1495" s="1" t="s">
        <v>877</v>
      </c>
      <c r="B1495" s="1" t="s">
        <v>3878</v>
      </c>
      <c r="C1495" s="1"/>
      <c r="D1495" s="1" t="s">
        <v>3878</v>
      </c>
      <c r="E1495" s="1"/>
      <c r="F1495" s="1" t="s">
        <v>877</v>
      </c>
      <c r="G1495" s="1" t="s">
        <v>5374</v>
      </c>
      <c r="H1495" s="1" t="s">
        <v>5952</v>
      </c>
      <c r="I1495" s="1" t="s">
        <v>7656</v>
      </c>
    </row>
    <row r="1496" spans="1:9" ht="15.6" x14ac:dyDescent="0.3">
      <c r="A1496" s="1" t="s">
        <v>876</v>
      </c>
      <c r="B1496" s="1" t="s">
        <v>3879</v>
      </c>
      <c r="C1496" s="1"/>
      <c r="D1496" s="1" t="s">
        <v>3879</v>
      </c>
      <c r="E1496" s="1"/>
      <c r="F1496" s="1" t="s">
        <v>876</v>
      </c>
      <c r="G1496" s="1" t="s">
        <v>4766</v>
      </c>
      <c r="H1496" s="1" t="s">
        <v>6024</v>
      </c>
      <c r="I1496" s="1" t="s">
        <v>7657</v>
      </c>
    </row>
    <row r="1497" spans="1:9" ht="15.6" x14ac:dyDescent="0.3">
      <c r="A1497" s="1" t="s">
        <v>875</v>
      </c>
      <c r="B1497" s="1" t="s">
        <v>3880</v>
      </c>
      <c r="C1497" s="1"/>
      <c r="D1497" s="1" t="s">
        <v>3880</v>
      </c>
      <c r="E1497" s="1"/>
      <c r="F1497" s="1" t="s">
        <v>875</v>
      </c>
      <c r="G1497" s="1" t="s">
        <v>4766</v>
      </c>
      <c r="H1497" s="1" t="s">
        <v>5182</v>
      </c>
      <c r="I1497" s="1" t="s">
        <v>7658</v>
      </c>
    </row>
    <row r="1498" spans="1:9" ht="15.6" x14ac:dyDescent="0.3">
      <c r="A1498" s="1" t="s">
        <v>874</v>
      </c>
      <c r="B1498" s="1" t="s">
        <v>3881</v>
      </c>
      <c r="C1498" s="1"/>
      <c r="D1498" s="1" t="s">
        <v>3881</v>
      </c>
      <c r="E1498" s="1"/>
      <c r="F1498" s="1" t="s">
        <v>874</v>
      </c>
      <c r="G1498" s="1" t="s">
        <v>4766</v>
      </c>
      <c r="H1498" s="1" t="s">
        <v>8311</v>
      </c>
      <c r="I1498" s="1" t="s">
        <v>7659</v>
      </c>
    </row>
    <row r="1499" spans="1:9" ht="15.6" x14ac:dyDescent="0.3">
      <c r="A1499" s="1" t="s">
        <v>873</v>
      </c>
      <c r="B1499" s="1" t="s">
        <v>3882</v>
      </c>
      <c r="C1499" s="1"/>
      <c r="D1499" s="1" t="s">
        <v>3882</v>
      </c>
      <c r="E1499" s="1"/>
      <c r="F1499" s="1" t="s">
        <v>873</v>
      </c>
      <c r="G1499" s="1" t="s">
        <v>4766</v>
      </c>
      <c r="H1499" s="1" t="s">
        <v>4756</v>
      </c>
      <c r="I1499" s="1" t="s">
        <v>7660</v>
      </c>
    </row>
    <row r="1500" spans="1:9" ht="15.6" x14ac:dyDescent="0.3">
      <c r="A1500" s="1" t="s">
        <v>872</v>
      </c>
      <c r="B1500" s="1" t="s">
        <v>3883</v>
      </c>
      <c r="C1500" s="1"/>
      <c r="D1500" s="1" t="s">
        <v>3883</v>
      </c>
      <c r="E1500" s="1"/>
      <c r="F1500" s="1" t="s">
        <v>872</v>
      </c>
      <c r="G1500" s="1" t="s">
        <v>5374</v>
      </c>
      <c r="H1500" s="1" t="s">
        <v>5183</v>
      </c>
      <c r="I1500" s="1" t="s">
        <v>4747</v>
      </c>
    </row>
    <row r="1501" spans="1:9" ht="15.6" x14ac:dyDescent="0.3">
      <c r="A1501" s="1" t="s">
        <v>871</v>
      </c>
      <c r="B1501" s="1" t="s">
        <v>3884</v>
      </c>
      <c r="C1501" s="1"/>
      <c r="D1501" s="1" t="s">
        <v>3884</v>
      </c>
      <c r="E1501" s="1"/>
      <c r="F1501" s="1" t="s">
        <v>871</v>
      </c>
      <c r="G1501" s="1" t="s">
        <v>5374</v>
      </c>
      <c r="H1501" s="1" t="s">
        <v>5665</v>
      </c>
      <c r="I1501" s="1" t="s">
        <v>7661</v>
      </c>
    </row>
    <row r="1502" spans="1:9" ht="15.6" x14ac:dyDescent="0.3">
      <c r="A1502" s="1" t="s">
        <v>870</v>
      </c>
      <c r="B1502" s="1" t="s">
        <v>3885</v>
      </c>
      <c r="C1502" s="1"/>
      <c r="D1502" s="1" t="s">
        <v>3885</v>
      </c>
      <c r="E1502" s="1"/>
      <c r="F1502" s="1" t="s">
        <v>870</v>
      </c>
      <c r="G1502" s="1" t="s">
        <v>5375</v>
      </c>
      <c r="H1502" s="1" t="s">
        <v>6025</v>
      </c>
      <c r="I1502" s="1" t="s">
        <v>7662</v>
      </c>
    </row>
    <row r="1503" spans="1:9" ht="15.6" x14ac:dyDescent="0.3">
      <c r="A1503" s="1" t="s">
        <v>869</v>
      </c>
      <c r="B1503" s="1" t="s">
        <v>3886</v>
      </c>
      <c r="C1503" s="1"/>
      <c r="D1503" s="1" t="s">
        <v>3886</v>
      </c>
      <c r="E1503" s="1"/>
      <c r="F1503" s="1" t="s">
        <v>869</v>
      </c>
      <c r="G1503" s="1" t="s">
        <v>5374</v>
      </c>
      <c r="H1503" s="1" t="s">
        <v>4992</v>
      </c>
      <c r="I1503" s="1" t="s">
        <v>7663</v>
      </c>
    </row>
    <row r="1504" spans="1:9" ht="15.6" x14ac:dyDescent="0.3">
      <c r="A1504" s="1" t="s">
        <v>868</v>
      </c>
      <c r="B1504" s="1" t="s">
        <v>3887</v>
      </c>
      <c r="C1504" s="1"/>
      <c r="D1504" s="1" t="s">
        <v>3887</v>
      </c>
      <c r="E1504" s="1"/>
      <c r="F1504" s="1" t="s">
        <v>868</v>
      </c>
      <c r="G1504" s="1" t="s">
        <v>5374</v>
      </c>
      <c r="H1504" s="1" t="s">
        <v>6026</v>
      </c>
      <c r="I1504" s="1" t="s">
        <v>7664</v>
      </c>
    </row>
    <row r="1505" spans="1:9" ht="15.6" x14ac:dyDescent="0.3">
      <c r="A1505" s="1" t="s">
        <v>867</v>
      </c>
      <c r="B1505" s="1" t="s">
        <v>3888</v>
      </c>
      <c r="C1505" s="1"/>
      <c r="D1505" s="1" t="s">
        <v>3888</v>
      </c>
      <c r="E1505" s="1"/>
      <c r="F1505" s="1" t="s">
        <v>867</v>
      </c>
      <c r="G1505" s="1" t="s">
        <v>4766</v>
      </c>
      <c r="H1505" s="1" t="s">
        <v>6027</v>
      </c>
      <c r="I1505" s="1" t="s">
        <v>4740</v>
      </c>
    </row>
    <row r="1506" spans="1:9" ht="15.6" x14ac:dyDescent="0.3">
      <c r="A1506" s="1" t="s">
        <v>866</v>
      </c>
      <c r="B1506" s="1" t="s">
        <v>3889</v>
      </c>
      <c r="C1506" s="1"/>
      <c r="D1506" s="1" t="s">
        <v>3889</v>
      </c>
      <c r="E1506" s="1"/>
      <c r="F1506" s="1" t="s">
        <v>866</v>
      </c>
      <c r="G1506" s="1" t="s">
        <v>4766</v>
      </c>
      <c r="H1506" s="1" t="s">
        <v>6028</v>
      </c>
      <c r="I1506" s="1" t="s">
        <v>7665</v>
      </c>
    </row>
    <row r="1507" spans="1:9" ht="15.6" x14ac:dyDescent="0.3">
      <c r="A1507" s="1" t="s">
        <v>865</v>
      </c>
      <c r="B1507" s="1" t="s">
        <v>3890</v>
      </c>
      <c r="C1507" s="1"/>
      <c r="D1507" s="1" t="s">
        <v>3890</v>
      </c>
      <c r="E1507" s="1"/>
      <c r="F1507" s="1" t="s">
        <v>865</v>
      </c>
      <c r="G1507" s="1" t="s">
        <v>5374</v>
      </c>
      <c r="H1507" s="1" t="s">
        <v>6029</v>
      </c>
      <c r="I1507" s="1" t="s">
        <v>7666</v>
      </c>
    </row>
    <row r="1508" spans="1:9" ht="15.6" x14ac:dyDescent="0.3">
      <c r="A1508" s="1" t="s">
        <v>864</v>
      </c>
      <c r="B1508" s="1" t="s">
        <v>3891</v>
      </c>
      <c r="C1508" s="1"/>
      <c r="D1508" s="1" t="s">
        <v>3891</v>
      </c>
      <c r="E1508" s="1"/>
      <c r="F1508" s="1" t="s">
        <v>864</v>
      </c>
      <c r="G1508" s="1" t="s">
        <v>4766</v>
      </c>
      <c r="H1508" s="1" t="s">
        <v>5976</v>
      </c>
      <c r="I1508" s="1" t="s">
        <v>7667</v>
      </c>
    </row>
    <row r="1509" spans="1:9" ht="15.6" x14ac:dyDescent="0.3">
      <c r="A1509" s="1" t="s">
        <v>863</v>
      </c>
      <c r="B1509" s="1" t="s">
        <v>3892</v>
      </c>
      <c r="C1509" s="1"/>
      <c r="D1509" s="1" t="s">
        <v>3892</v>
      </c>
      <c r="E1509" s="1"/>
      <c r="F1509" s="1" t="s">
        <v>863</v>
      </c>
      <c r="G1509" s="1" t="s">
        <v>4766</v>
      </c>
      <c r="H1509" s="1" t="s">
        <v>6030</v>
      </c>
      <c r="I1509" s="1" t="s">
        <v>7084</v>
      </c>
    </row>
    <row r="1510" spans="1:9" ht="15.6" x14ac:dyDescent="0.3">
      <c r="A1510" s="1" t="s">
        <v>862</v>
      </c>
      <c r="B1510" s="1" t="s">
        <v>3893</v>
      </c>
      <c r="C1510" s="1"/>
      <c r="D1510" s="1" t="s">
        <v>3893</v>
      </c>
      <c r="E1510" s="1"/>
      <c r="F1510" s="1" t="s">
        <v>862</v>
      </c>
      <c r="G1510" s="1" t="s">
        <v>4766</v>
      </c>
      <c r="H1510" s="1" t="s">
        <v>4850</v>
      </c>
      <c r="I1510" s="1" t="s">
        <v>6494</v>
      </c>
    </row>
    <row r="1511" spans="1:9" ht="15.6" x14ac:dyDescent="0.3">
      <c r="A1511" s="1" t="s">
        <v>861</v>
      </c>
      <c r="B1511" s="1" t="s">
        <v>3894</v>
      </c>
      <c r="C1511" s="1"/>
      <c r="D1511" s="1" t="s">
        <v>3894</v>
      </c>
      <c r="E1511" s="1"/>
      <c r="F1511" s="1" t="s">
        <v>861</v>
      </c>
      <c r="G1511" s="1" t="s">
        <v>5374</v>
      </c>
      <c r="H1511" s="1" t="s">
        <v>6031</v>
      </c>
      <c r="I1511" s="1" t="s">
        <v>7668</v>
      </c>
    </row>
    <row r="1512" spans="1:9" ht="15.6" x14ac:dyDescent="0.3">
      <c r="A1512" s="1" t="s">
        <v>860</v>
      </c>
      <c r="B1512" s="1" t="s">
        <v>3895</v>
      </c>
      <c r="C1512" s="1"/>
      <c r="D1512" s="1" t="s">
        <v>3895</v>
      </c>
      <c r="E1512" s="1"/>
      <c r="F1512" s="1" t="s">
        <v>860</v>
      </c>
      <c r="G1512" s="1" t="s">
        <v>4766</v>
      </c>
      <c r="H1512" s="1" t="s">
        <v>4833</v>
      </c>
      <c r="I1512" s="1" t="s">
        <v>7669</v>
      </c>
    </row>
    <row r="1513" spans="1:9" ht="15.6" x14ac:dyDescent="0.3">
      <c r="A1513" s="1" t="s">
        <v>859</v>
      </c>
      <c r="B1513" s="1" t="s">
        <v>3896</v>
      </c>
      <c r="C1513" s="1"/>
      <c r="D1513" s="1" t="s">
        <v>3896</v>
      </c>
      <c r="E1513" s="1"/>
      <c r="F1513" s="1" t="s">
        <v>859</v>
      </c>
      <c r="G1513" s="1" t="s">
        <v>4766</v>
      </c>
      <c r="H1513" s="1" t="s">
        <v>5184</v>
      </c>
      <c r="I1513" s="1" t="s">
        <v>7670</v>
      </c>
    </row>
    <row r="1514" spans="1:9" ht="15.6" x14ac:dyDescent="0.3">
      <c r="A1514" s="1" t="s">
        <v>858</v>
      </c>
      <c r="B1514" s="1" t="s">
        <v>3897</v>
      </c>
      <c r="C1514" s="1"/>
      <c r="D1514" s="1" t="s">
        <v>3897</v>
      </c>
      <c r="E1514" s="1"/>
      <c r="F1514" s="1" t="s">
        <v>858</v>
      </c>
      <c r="G1514" s="1" t="s">
        <v>5374</v>
      </c>
      <c r="H1514" s="1" t="s">
        <v>5185</v>
      </c>
      <c r="I1514" s="1" t="s">
        <v>7671</v>
      </c>
    </row>
    <row r="1515" spans="1:9" ht="15.6" x14ac:dyDescent="0.3">
      <c r="A1515" s="1" t="s">
        <v>857</v>
      </c>
      <c r="B1515" s="1" t="s">
        <v>3898</v>
      </c>
      <c r="C1515" s="1"/>
      <c r="D1515" s="1" t="s">
        <v>3898</v>
      </c>
      <c r="E1515" s="1"/>
      <c r="F1515" s="1" t="s">
        <v>857</v>
      </c>
      <c r="G1515" s="1" t="s">
        <v>4766</v>
      </c>
      <c r="H1515" s="1" t="s">
        <v>5186</v>
      </c>
      <c r="I1515" s="1" t="s">
        <v>7672</v>
      </c>
    </row>
    <row r="1516" spans="1:9" ht="15.6" x14ac:dyDescent="0.3">
      <c r="A1516" s="1" t="s">
        <v>856</v>
      </c>
      <c r="B1516" s="1" t="s">
        <v>3899</v>
      </c>
      <c r="C1516" s="1"/>
      <c r="D1516" s="1" t="s">
        <v>3899</v>
      </c>
      <c r="E1516" s="1"/>
      <c r="F1516" s="1" t="s">
        <v>856</v>
      </c>
      <c r="G1516" s="1" t="s">
        <v>4766</v>
      </c>
      <c r="H1516" s="1" t="s">
        <v>4833</v>
      </c>
      <c r="I1516" s="1" t="s">
        <v>7673</v>
      </c>
    </row>
    <row r="1517" spans="1:9" ht="15.6" x14ac:dyDescent="0.3">
      <c r="A1517" s="1" t="s">
        <v>855</v>
      </c>
      <c r="B1517" s="1" t="s">
        <v>3900</v>
      </c>
      <c r="C1517" s="1"/>
      <c r="D1517" s="1" t="s">
        <v>3900</v>
      </c>
      <c r="E1517" s="1"/>
      <c r="F1517" s="1" t="s">
        <v>855</v>
      </c>
      <c r="G1517" s="1" t="s">
        <v>4766</v>
      </c>
      <c r="H1517" s="1" t="s">
        <v>8312</v>
      </c>
      <c r="I1517" s="1" t="s">
        <v>7674</v>
      </c>
    </row>
    <row r="1518" spans="1:9" ht="15.6" x14ac:dyDescent="0.3">
      <c r="A1518" s="1" t="s">
        <v>854</v>
      </c>
      <c r="B1518" s="1" t="s">
        <v>3901</v>
      </c>
      <c r="C1518" s="1"/>
      <c r="D1518" s="1" t="s">
        <v>3901</v>
      </c>
      <c r="E1518" s="1"/>
      <c r="F1518" s="1" t="s">
        <v>854</v>
      </c>
      <c r="G1518" s="1" t="s">
        <v>5374</v>
      </c>
      <c r="H1518" s="1" t="s">
        <v>5187</v>
      </c>
      <c r="I1518" s="1" t="s">
        <v>7675</v>
      </c>
    </row>
    <row r="1519" spans="1:9" ht="15.6" x14ac:dyDescent="0.3">
      <c r="A1519" s="1" t="s">
        <v>853</v>
      </c>
      <c r="B1519" s="1" t="s">
        <v>3902</v>
      </c>
      <c r="C1519" s="1"/>
      <c r="D1519" s="1" t="s">
        <v>3902</v>
      </c>
      <c r="E1519" s="1"/>
      <c r="F1519" s="1" t="s">
        <v>853</v>
      </c>
      <c r="G1519" s="1" t="s">
        <v>5374</v>
      </c>
      <c r="H1519" s="1" t="s">
        <v>4935</v>
      </c>
      <c r="I1519" s="1" t="s">
        <v>4748</v>
      </c>
    </row>
    <row r="1520" spans="1:9" ht="15.6" x14ac:dyDescent="0.3">
      <c r="A1520" s="1" t="s">
        <v>852</v>
      </c>
      <c r="B1520" s="1" t="s">
        <v>3903</v>
      </c>
      <c r="C1520" s="1"/>
      <c r="D1520" s="1" t="s">
        <v>3903</v>
      </c>
      <c r="E1520" s="1"/>
      <c r="F1520" s="1" t="s">
        <v>852</v>
      </c>
      <c r="G1520" s="1" t="s">
        <v>5374</v>
      </c>
      <c r="H1520" s="1" t="s">
        <v>6032</v>
      </c>
      <c r="I1520" s="1" t="s">
        <v>7676</v>
      </c>
    </row>
    <row r="1521" spans="1:9" ht="15.6" x14ac:dyDescent="0.3">
      <c r="A1521" s="1" t="s">
        <v>851</v>
      </c>
      <c r="B1521" s="1" t="s">
        <v>3904</v>
      </c>
      <c r="C1521" s="1"/>
      <c r="D1521" s="1" t="s">
        <v>3904</v>
      </c>
      <c r="E1521" s="1"/>
      <c r="F1521" s="1" t="s">
        <v>851</v>
      </c>
      <c r="G1521" s="1" t="s">
        <v>5374</v>
      </c>
      <c r="H1521" s="1" t="s">
        <v>6033</v>
      </c>
      <c r="I1521" s="1" t="s">
        <v>7677</v>
      </c>
    </row>
    <row r="1522" spans="1:9" ht="15.6" x14ac:dyDescent="0.3">
      <c r="A1522" s="1" t="s">
        <v>850</v>
      </c>
      <c r="B1522" s="1" t="s">
        <v>3905</v>
      </c>
      <c r="C1522" s="1"/>
      <c r="D1522" s="1" t="s">
        <v>3905</v>
      </c>
      <c r="E1522" s="1"/>
      <c r="F1522" s="1" t="s">
        <v>850</v>
      </c>
      <c r="G1522" s="1" t="s">
        <v>4766</v>
      </c>
      <c r="H1522" s="1" t="s">
        <v>6034</v>
      </c>
      <c r="I1522" s="1" t="s">
        <v>7678</v>
      </c>
    </row>
    <row r="1523" spans="1:9" ht="15.6" x14ac:dyDescent="0.3">
      <c r="A1523" s="1" t="s">
        <v>849</v>
      </c>
      <c r="B1523" s="1" t="s">
        <v>3906</v>
      </c>
      <c r="C1523" s="1"/>
      <c r="D1523" s="1" t="s">
        <v>3906</v>
      </c>
      <c r="E1523" s="1"/>
      <c r="F1523" s="1" t="s">
        <v>849</v>
      </c>
      <c r="G1523" s="1" t="s">
        <v>5374</v>
      </c>
      <c r="H1523" s="1" t="s">
        <v>4987</v>
      </c>
      <c r="I1523" s="1" t="s">
        <v>7679</v>
      </c>
    </row>
    <row r="1524" spans="1:9" ht="15.6" x14ac:dyDescent="0.3">
      <c r="A1524" s="1" t="s">
        <v>848</v>
      </c>
      <c r="B1524" s="1" t="s">
        <v>3907</v>
      </c>
      <c r="C1524" s="1"/>
      <c r="D1524" s="1" t="s">
        <v>3907</v>
      </c>
      <c r="E1524" s="1"/>
      <c r="F1524" s="1" t="s">
        <v>848</v>
      </c>
      <c r="G1524" s="1" t="s">
        <v>4766</v>
      </c>
      <c r="H1524" s="1" t="s">
        <v>6035</v>
      </c>
      <c r="I1524" s="1" t="s">
        <v>7680</v>
      </c>
    </row>
    <row r="1525" spans="1:9" ht="15.6" x14ac:dyDescent="0.3">
      <c r="A1525" s="1" t="s">
        <v>847</v>
      </c>
      <c r="B1525" s="1" t="s">
        <v>3908</v>
      </c>
      <c r="C1525" s="1"/>
      <c r="D1525" s="1" t="s">
        <v>3908</v>
      </c>
      <c r="E1525" s="1"/>
      <c r="F1525" s="1" t="s">
        <v>847</v>
      </c>
      <c r="G1525" s="1" t="s">
        <v>4766</v>
      </c>
      <c r="H1525" s="1" t="s">
        <v>4754</v>
      </c>
      <c r="I1525" s="1" t="s">
        <v>7681</v>
      </c>
    </row>
    <row r="1526" spans="1:9" ht="15.6" x14ac:dyDescent="0.3">
      <c r="A1526" s="1" t="s">
        <v>846</v>
      </c>
      <c r="B1526" s="1" t="s">
        <v>3909</v>
      </c>
      <c r="C1526" s="1"/>
      <c r="D1526" s="1" t="s">
        <v>3909</v>
      </c>
      <c r="E1526" s="1"/>
      <c r="F1526" s="1" t="s">
        <v>846</v>
      </c>
      <c r="G1526" s="1" t="s">
        <v>4766</v>
      </c>
      <c r="H1526" s="1" t="s">
        <v>6036</v>
      </c>
      <c r="I1526" s="1" t="s">
        <v>7131</v>
      </c>
    </row>
    <row r="1527" spans="1:9" ht="15.6" x14ac:dyDescent="0.3">
      <c r="A1527" s="1" t="s">
        <v>845</v>
      </c>
      <c r="B1527" s="1" t="s">
        <v>3910</v>
      </c>
      <c r="C1527" s="1"/>
      <c r="D1527" s="1" t="s">
        <v>3910</v>
      </c>
      <c r="E1527" s="1"/>
      <c r="F1527" s="1" t="s">
        <v>845</v>
      </c>
      <c r="G1527" s="1" t="s">
        <v>5374</v>
      </c>
      <c r="H1527" s="1" t="s">
        <v>5188</v>
      </c>
      <c r="I1527" s="1" t="s">
        <v>7682</v>
      </c>
    </row>
    <row r="1528" spans="1:9" ht="15.6" x14ac:dyDescent="0.3">
      <c r="A1528" s="1" t="s">
        <v>844</v>
      </c>
      <c r="B1528" s="1" t="s">
        <v>3911</v>
      </c>
      <c r="C1528" s="1"/>
      <c r="D1528" s="1" t="s">
        <v>3911</v>
      </c>
      <c r="E1528" s="1"/>
      <c r="F1528" s="1" t="s">
        <v>844</v>
      </c>
      <c r="G1528" s="1" t="s">
        <v>5374</v>
      </c>
      <c r="H1528" s="1" t="s">
        <v>5189</v>
      </c>
      <c r="I1528" s="1" t="s">
        <v>7683</v>
      </c>
    </row>
    <row r="1529" spans="1:9" ht="15.6" x14ac:dyDescent="0.3">
      <c r="A1529" s="1" t="s">
        <v>843</v>
      </c>
      <c r="B1529" s="1" t="s">
        <v>3912</v>
      </c>
      <c r="C1529" s="1"/>
      <c r="D1529" s="1" t="s">
        <v>3912</v>
      </c>
      <c r="E1529" s="1"/>
      <c r="F1529" s="1" t="s">
        <v>843</v>
      </c>
      <c r="G1529" s="1" t="s">
        <v>4766</v>
      </c>
      <c r="H1529" s="1" t="s">
        <v>6037</v>
      </c>
      <c r="I1529" s="1" t="s">
        <v>7684</v>
      </c>
    </row>
    <row r="1530" spans="1:9" ht="15.6" x14ac:dyDescent="0.3">
      <c r="A1530" s="1" t="s">
        <v>842</v>
      </c>
      <c r="B1530" s="1" t="s">
        <v>3913</v>
      </c>
      <c r="C1530" s="1"/>
      <c r="D1530" s="1" t="s">
        <v>3913</v>
      </c>
      <c r="E1530" s="1"/>
      <c r="F1530" s="1" t="s">
        <v>842</v>
      </c>
      <c r="G1530" s="1" t="s">
        <v>5374</v>
      </c>
      <c r="H1530" s="1" t="s">
        <v>6038</v>
      </c>
      <c r="I1530" s="1" t="s">
        <v>7685</v>
      </c>
    </row>
    <row r="1531" spans="1:9" ht="15.6" x14ac:dyDescent="0.3">
      <c r="A1531" s="1" t="s">
        <v>841</v>
      </c>
      <c r="B1531" s="1" t="s">
        <v>3914</v>
      </c>
      <c r="C1531" s="1"/>
      <c r="D1531" s="1" t="s">
        <v>3914</v>
      </c>
      <c r="E1531" s="1"/>
      <c r="F1531" s="1" t="s">
        <v>841</v>
      </c>
      <c r="G1531" s="1" t="s">
        <v>5374</v>
      </c>
      <c r="H1531" s="1" t="s">
        <v>4799</v>
      </c>
      <c r="I1531" s="1" t="s">
        <v>6614</v>
      </c>
    </row>
    <row r="1532" spans="1:9" ht="15.6" x14ac:dyDescent="0.3">
      <c r="A1532" s="1" t="s">
        <v>840</v>
      </c>
      <c r="B1532" s="1" t="s">
        <v>3915</v>
      </c>
      <c r="C1532" s="1"/>
      <c r="D1532" s="1" t="s">
        <v>3915</v>
      </c>
      <c r="E1532" s="1"/>
      <c r="F1532" s="1" t="s">
        <v>840</v>
      </c>
      <c r="G1532" s="1" t="s">
        <v>5374</v>
      </c>
      <c r="H1532" s="1" t="s">
        <v>6039</v>
      </c>
      <c r="I1532" s="1" t="s">
        <v>4749</v>
      </c>
    </row>
    <row r="1533" spans="1:9" ht="15.6" x14ac:dyDescent="0.3">
      <c r="A1533" s="1" t="s">
        <v>839</v>
      </c>
      <c r="B1533" s="1" t="s">
        <v>3916</v>
      </c>
      <c r="C1533" s="1"/>
      <c r="D1533" s="1" t="s">
        <v>3916</v>
      </c>
      <c r="E1533" s="1"/>
      <c r="F1533" s="1" t="s">
        <v>839</v>
      </c>
      <c r="G1533" s="1" t="s">
        <v>4766</v>
      </c>
      <c r="H1533" s="1" t="s">
        <v>5190</v>
      </c>
      <c r="I1533" s="1" t="s">
        <v>4750</v>
      </c>
    </row>
    <row r="1534" spans="1:9" ht="15.6" x14ac:dyDescent="0.3">
      <c r="A1534" s="1" t="s">
        <v>838</v>
      </c>
      <c r="B1534" s="1" t="s">
        <v>3917</v>
      </c>
      <c r="C1534" s="1"/>
      <c r="D1534" s="1" t="s">
        <v>3917</v>
      </c>
      <c r="E1534" s="1"/>
      <c r="F1534" s="1" t="s">
        <v>838</v>
      </c>
      <c r="G1534" s="1" t="s">
        <v>4766</v>
      </c>
      <c r="H1534" s="1" t="s">
        <v>4917</v>
      </c>
      <c r="I1534" s="1" t="s">
        <v>7686</v>
      </c>
    </row>
    <row r="1535" spans="1:9" ht="15.6" x14ac:dyDescent="0.3">
      <c r="A1535" s="1" t="s">
        <v>837</v>
      </c>
      <c r="B1535" s="1" t="s">
        <v>3918</v>
      </c>
      <c r="C1535" s="1"/>
      <c r="D1535" s="1" t="s">
        <v>3918</v>
      </c>
      <c r="E1535" s="1"/>
      <c r="F1535" s="1" t="s">
        <v>837</v>
      </c>
      <c r="G1535" s="1" t="s">
        <v>5374</v>
      </c>
      <c r="H1535" s="1" t="s">
        <v>4802</v>
      </c>
      <c r="I1535" s="1" t="s">
        <v>7687</v>
      </c>
    </row>
    <row r="1536" spans="1:9" ht="15.6" x14ac:dyDescent="0.3">
      <c r="A1536" s="1" t="s">
        <v>836</v>
      </c>
      <c r="B1536" s="1" t="s">
        <v>3919</v>
      </c>
      <c r="C1536" s="1"/>
      <c r="D1536" s="1" t="s">
        <v>3919</v>
      </c>
      <c r="E1536" s="1"/>
      <c r="F1536" s="1" t="s">
        <v>836</v>
      </c>
      <c r="G1536" s="1" t="s">
        <v>4766</v>
      </c>
      <c r="H1536" s="1" t="s">
        <v>4778</v>
      </c>
      <c r="I1536" s="1" t="s">
        <v>7688</v>
      </c>
    </row>
    <row r="1537" spans="1:9" ht="15.6" x14ac:dyDescent="0.3">
      <c r="A1537" s="1" t="s">
        <v>835</v>
      </c>
      <c r="B1537" s="1" t="s">
        <v>3920</v>
      </c>
      <c r="C1537" s="1"/>
      <c r="D1537" s="1" t="s">
        <v>3920</v>
      </c>
      <c r="E1537" s="1"/>
      <c r="F1537" s="1" t="s">
        <v>835</v>
      </c>
      <c r="G1537" s="1" t="s">
        <v>4766</v>
      </c>
      <c r="H1537" s="1" t="s">
        <v>4733</v>
      </c>
      <c r="I1537" s="1" t="s">
        <v>7689</v>
      </c>
    </row>
    <row r="1538" spans="1:9" ht="15.6" x14ac:dyDescent="0.3">
      <c r="A1538" s="1" t="s">
        <v>834</v>
      </c>
      <c r="B1538" s="1" t="s">
        <v>3921</v>
      </c>
      <c r="C1538" s="1"/>
      <c r="D1538" s="1" t="s">
        <v>3921</v>
      </c>
      <c r="E1538" s="1"/>
      <c r="F1538" s="1" t="s">
        <v>834</v>
      </c>
      <c r="G1538" s="1" t="s">
        <v>5374</v>
      </c>
      <c r="H1538" s="1" t="s">
        <v>6040</v>
      </c>
      <c r="I1538" s="1" t="s">
        <v>7690</v>
      </c>
    </row>
    <row r="1539" spans="1:9" ht="15.6" x14ac:dyDescent="0.3">
      <c r="A1539" s="1" t="s">
        <v>833</v>
      </c>
      <c r="B1539" s="1" t="s">
        <v>3922</v>
      </c>
      <c r="C1539" s="1"/>
      <c r="D1539" s="1" t="s">
        <v>3922</v>
      </c>
      <c r="E1539" s="1"/>
      <c r="F1539" s="1" t="s">
        <v>833</v>
      </c>
      <c r="G1539" s="1" t="s">
        <v>4766</v>
      </c>
      <c r="H1539" s="1" t="s">
        <v>4863</v>
      </c>
      <c r="I1539" s="1" t="s">
        <v>7691</v>
      </c>
    </row>
    <row r="1540" spans="1:9" ht="15.6" x14ac:dyDescent="0.3">
      <c r="A1540" s="1" t="s">
        <v>832</v>
      </c>
      <c r="B1540" s="1" t="s">
        <v>3923</v>
      </c>
      <c r="C1540" s="1"/>
      <c r="D1540" s="1" t="s">
        <v>3923</v>
      </c>
      <c r="E1540" s="1"/>
      <c r="F1540" s="1" t="s">
        <v>832</v>
      </c>
      <c r="G1540" s="1" t="s">
        <v>4766</v>
      </c>
      <c r="H1540" s="1" t="s">
        <v>6041</v>
      </c>
      <c r="I1540" s="1" t="s">
        <v>7692</v>
      </c>
    </row>
    <row r="1541" spans="1:9" ht="15.6" x14ac:dyDescent="0.3">
      <c r="A1541" s="1" t="s">
        <v>831</v>
      </c>
      <c r="B1541" s="1" t="s">
        <v>3924</v>
      </c>
      <c r="C1541" s="1"/>
      <c r="D1541" s="1" t="s">
        <v>3924</v>
      </c>
      <c r="E1541" s="1"/>
      <c r="F1541" s="1" t="s">
        <v>831</v>
      </c>
      <c r="G1541" s="1" t="s">
        <v>5374</v>
      </c>
      <c r="H1541" s="1" t="s">
        <v>5191</v>
      </c>
      <c r="I1541" s="1" t="s">
        <v>7693</v>
      </c>
    </row>
    <row r="1542" spans="1:9" ht="15.6" x14ac:dyDescent="0.3">
      <c r="A1542" s="1" t="s">
        <v>830</v>
      </c>
      <c r="B1542" s="1" t="s">
        <v>3925</v>
      </c>
      <c r="C1542" s="1"/>
      <c r="D1542" s="1" t="s">
        <v>3925</v>
      </c>
      <c r="E1542" s="1"/>
      <c r="F1542" s="1" t="s">
        <v>830</v>
      </c>
      <c r="G1542" s="1" t="s">
        <v>5374</v>
      </c>
      <c r="H1542" s="1" t="s">
        <v>6042</v>
      </c>
      <c r="I1542" s="1" t="s">
        <v>7694</v>
      </c>
    </row>
    <row r="1543" spans="1:9" ht="15.6" x14ac:dyDescent="0.3">
      <c r="A1543" s="1" t="s">
        <v>829</v>
      </c>
      <c r="B1543" s="1" t="s">
        <v>3926</v>
      </c>
      <c r="C1543" s="1"/>
      <c r="D1543" s="1" t="s">
        <v>3926</v>
      </c>
      <c r="E1543" s="1"/>
      <c r="F1543" s="1" t="s">
        <v>829</v>
      </c>
      <c r="G1543" s="1" t="s">
        <v>4766</v>
      </c>
      <c r="H1543" s="1" t="s">
        <v>6043</v>
      </c>
      <c r="I1543" s="1" t="s">
        <v>4751</v>
      </c>
    </row>
    <row r="1544" spans="1:9" ht="15.6" x14ac:dyDescent="0.3">
      <c r="A1544" s="1" t="s">
        <v>828</v>
      </c>
      <c r="B1544" s="1" t="s">
        <v>3927</v>
      </c>
      <c r="C1544" s="1"/>
      <c r="D1544" s="1" t="s">
        <v>3927</v>
      </c>
      <c r="E1544" s="1"/>
      <c r="F1544" s="1" t="s">
        <v>828</v>
      </c>
      <c r="G1544" s="1" t="s">
        <v>4766</v>
      </c>
      <c r="H1544" s="1" t="s">
        <v>4733</v>
      </c>
      <c r="I1544" s="1" t="s">
        <v>7695</v>
      </c>
    </row>
    <row r="1545" spans="1:9" ht="15.6" x14ac:dyDescent="0.3">
      <c r="A1545" s="1" t="s">
        <v>827</v>
      </c>
      <c r="B1545" s="1" t="s">
        <v>3928</v>
      </c>
      <c r="C1545" s="1"/>
      <c r="D1545" s="1" t="s">
        <v>3928</v>
      </c>
      <c r="E1545" s="1"/>
      <c r="F1545" s="1" t="s">
        <v>827</v>
      </c>
      <c r="G1545" s="1" t="s">
        <v>4766</v>
      </c>
      <c r="H1545" s="1" t="s">
        <v>8313</v>
      </c>
      <c r="I1545" s="1" t="s">
        <v>7696</v>
      </c>
    </row>
    <row r="1546" spans="1:9" ht="15.6" x14ac:dyDescent="0.3">
      <c r="A1546" s="1" t="s">
        <v>826</v>
      </c>
      <c r="B1546" s="1" t="s">
        <v>3929</v>
      </c>
      <c r="C1546" s="1"/>
      <c r="D1546" s="1" t="s">
        <v>3929</v>
      </c>
      <c r="E1546" s="1"/>
      <c r="F1546" s="1" t="s">
        <v>826</v>
      </c>
      <c r="G1546" s="1" t="s">
        <v>4766</v>
      </c>
      <c r="H1546" s="1" t="s">
        <v>5192</v>
      </c>
      <c r="I1546" s="1" t="s">
        <v>7697</v>
      </c>
    </row>
    <row r="1547" spans="1:9" ht="15.6" x14ac:dyDescent="0.3">
      <c r="A1547" s="1" t="s">
        <v>825</v>
      </c>
      <c r="B1547" s="1" t="s">
        <v>3930</v>
      </c>
      <c r="C1547" s="1"/>
      <c r="D1547" s="1" t="s">
        <v>3930</v>
      </c>
      <c r="E1547" s="1"/>
      <c r="F1547" s="1" t="s">
        <v>825</v>
      </c>
      <c r="G1547" s="1" t="s">
        <v>5374</v>
      </c>
      <c r="H1547" s="1" t="s">
        <v>5718</v>
      </c>
      <c r="I1547" s="1" t="s">
        <v>7698</v>
      </c>
    </row>
    <row r="1548" spans="1:9" ht="15.6" x14ac:dyDescent="0.3">
      <c r="A1548" s="1" t="s">
        <v>824</v>
      </c>
      <c r="B1548" s="1" t="s">
        <v>3931</v>
      </c>
      <c r="C1548" s="1"/>
      <c r="D1548" s="1" t="s">
        <v>3931</v>
      </c>
      <c r="E1548" s="1"/>
      <c r="F1548" s="1" t="s">
        <v>824</v>
      </c>
      <c r="G1548" s="1" t="s">
        <v>5374</v>
      </c>
      <c r="H1548" s="1" t="s">
        <v>6044</v>
      </c>
      <c r="I1548" s="1" t="s">
        <v>7699</v>
      </c>
    </row>
    <row r="1549" spans="1:9" ht="15.6" x14ac:dyDescent="0.3">
      <c r="A1549" s="1" t="s">
        <v>823</v>
      </c>
      <c r="B1549" s="1" t="s">
        <v>3932</v>
      </c>
      <c r="C1549" s="1"/>
      <c r="D1549" s="1" t="s">
        <v>3932</v>
      </c>
      <c r="E1549" s="1"/>
      <c r="F1549" s="1" t="s">
        <v>823</v>
      </c>
      <c r="G1549" s="1" t="s">
        <v>5374</v>
      </c>
      <c r="H1549" s="1" t="s">
        <v>6045</v>
      </c>
      <c r="I1549" s="1" t="s">
        <v>7700</v>
      </c>
    </row>
    <row r="1550" spans="1:9" ht="15.6" x14ac:dyDescent="0.3">
      <c r="A1550" s="1" t="s">
        <v>822</v>
      </c>
      <c r="B1550" s="1" t="s">
        <v>3933</v>
      </c>
      <c r="C1550" s="1"/>
      <c r="D1550" s="1" t="s">
        <v>3933</v>
      </c>
      <c r="E1550" s="1"/>
      <c r="F1550" s="1" t="s">
        <v>822</v>
      </c>
      <c r="G1550" s="1" t="s">
        <v>4766</v>
      </c>
      <c r="H1550" s="1" t="s">
        <v>6046</v>
      </c>
      <c r="I1550" s="1" t="s">
        <v>4752</v>
      </c>
    </row>
    <row r="1551" spans="1:9" ht="15.6" x14ac:dyDescent="0.3">
      <c r="A1551" s="1" t="s">
        <v>821</v>
      </c>
      <c r="B1551" s="1" t="s">
        <v>3934</v>
      </c>
      <c r="C1551" s="1"/>
      <c r="D1551" s="1" t="s">
        <v>3934</v>
      </c>
      <c r="E1551" s="1"/>
      <c r="F1551" s="1" t="s">
        <v>821</v>
      </c>
      <c r="G1551" s="1" t="s">
        <v>5374</v>
      </c>
      <c r="H1551" s="1" t="s">
        <v>5394</v>
      </c>
      <c r="I1551" s="1" t="s">
        <v>7701</v>
      </c>
    </row>
    <row r="1552" spans="1:9" ht="15.6" x14ac:dyDescent="0.3">
      <c r="A1552" s="1" t="s">
        <v>820</v>
      </c>
      <c r="B1552" s="1" t="s">
        <v>3935</v>
      </c>
      <c r="C1552" s="1"/>
      <c r="D1552" s="1" t="s">
        <v>3935</v>
      </c>
      <c r="E1552" s="1"/>
      <c r="F1552" s="1" t="s">
        <v>820</v>
      </c>
      <c r="G1552" s="1" t="s">
        <v>4766</v>
      </c>
      <c r="H1552" s="1" t="s">
        <v>5193</v>
      </c>
      <c r="I1552" s="1" t="s">
        <v>7702</v>
      </c>
    </row>
    <row r="1553" spans="1:9" ht="15.6" x14ac:dyDescent="0.3">
      <c r="A1553" s="1" t="s">
        <v>819</v>
      </c>
      <c r="B1553" s="1" t="s">
        <v>3936</v>
      </c>
      <c r="C1553" s="1"/>
      <c r="D1553" s="1" t="s">
        <v>3936</v>
      </c>
      <c r="E1553" s="1"/>
      <c r="F1553" s="1" t="s">
        <v>819</v>
      </c>
      <c r="G1553" s="1" t="s">
        <v>4766</v>
      </c>
      <c r="H1553" s="1" t="s">
        <v>4940</v>
      </c>
      <c r="I1553" s="1" t="s">
        <v>7461</v>
      </c>
    </row>
    <row r="1554" spans="1:9" ht="15.6" x14ac:dyDescent="0.3">
      <c r="A1554" s="1" t="s">
        <v>818</v>
      </c>
      <c r="B1554" s="1" t="s">
        <v>3937</v>
      </c>
      <c r="C1554" s="1"/>
      <c r="D1554" s="1" t="s">
        <v>3937</v>
      </c>
      <c r="E1554" s="1"/>
      <c r="F1554" s="1" t="s">
        <v>818</v>
      </c>
      <c r="G1554" s="1" t="s">
        <v>4766</v>
      </c>
      <c r="H1554" s="1" t="s">
        <v>6047</v>
      </c>
      <c r="I1554" s="1" t="s">
        <v>7703</v>
      </c>
    </row>
    <row r="1555" spans="1:9" ht="15.6" x14ac:dyDescent="0.3">
      <c r="A1555" s="1" t="s">
        <v>817</v>
      </c>
      <c r="B1555" s="1" t="s">
        <v>3938</v>
      </c>
      <c r="C1555" s="1"/>
      <c r="D1555" s="1" t="s">
        <v>3938</v>
      </c>
      <c r="E1555" s="1"/>
      <c r="F1555" s="1" t="s">
        <v>817</v>
      </c>
      <c r="G1555" s="1" t="s">
        <v>5374</v>
      </c>
      <c r="H1555" s="1" t="s">
        <v>5194</v>
      </c>
      <c r="I1555" s="1" t="s">
        <v>7704</v>
      </c>
    </row>
    <row r="1556" spans="1:9" ht="15.6" x14ac:dyDescent="0.3">
      <c r="A1556" s="1" t="s">
        <v>816</v>
      </c>
      <c r="B1556" s="1" t="s">
        <v>3939</v>
      </c>
      <c r="C1556" s="1"/>
      <c r="D1556" s="1" t="s">
        <v>3939</v>
      </c>
      <c r="E1556" s="1"/>
      <c r="F1556" s="1" t="s">
        <v>816</v>
      </c>
      <c r="G1556" s="1" t="s">
        <v>5374</v>
      </c>
      <c r="H1556" s="1" t="s">
        <v>8348</v>
      </c>
      <c r="I1556" s="1" t="s">
        <v>7705</v>
      </c>
    </row>
    <row r="1557" spans="1:9" ht="15.6" x14ac:dyDescent="0.3">
      <c r="A1557" s="1" t="s">
        <v>815</v>
      </c>
      <c r="B1557" s="1" t="s">
        <v>3940</v>
      </c>
      <c r="C1557" s="1"/>
      <c r="D1557" s="1" t="s">
        <v>3940</v>
      </c>
      <c r="E1557" s="1"/>
      <c r="F1557" s="1" t="s">
        <v>815</v>
      </c>
      <c r="G1557" s="1" t="s">
        <v>4766</v>
      </c>
      <c r="H1557" s="1" t="s">
        <v>6048</v>
      </c>
      <c r="I1557" s="1" t="s">
        <v>7315</v>
      </c>
    </row>
    <row r="1558" spans="1:9" ht="15.6" x14ac:dyDescent="0.3">
      <c r="A1558" s="1" t="s">
        <v>814</v>
      </c>
      <c r="B1558" s="1" t="s">
        <v>3941</v>
      </c>
      <c r="C1558" s="1"/>
      <c r="D1558" s="1" t="s">
        <v>3941</v>
      </c>
      <c r="E1558" s="1"/>
      <c r="F1558" s="1" t="s">
        <v>814</v>
      </c>
      <c r="G1558" s="1" t="s">
        <v>5374</v>
      </c>
      <c r="H1558" s="1" t="s">
        <v>6049</v>
      </c>
      <c r="I1558" s="1" t="s">
        <v>7706</v>
      </c>
    </row>
    <row r="1559" spans="1:9" ht="15.6" x14ac:dyDescent="0.3">
      <c r="A1559" s="1" t="s">
        <v>813</v>
      </c>
      <c r="B1559" s="1" t="s">
        <v>3942</v>
      </c>
      <c r="C1559" s="1"/>
      <c r="D1559" s="1" t="s">
        <v>3942</v>
      </c>
      <c r="E1559" s="1"/>
      <c r="F1559" s="1" t="s">
        <v>813</v>
      </c>
      <c r="G1559" s="1" t="s">
        <v>5374</v>
      </c>
      <c r="H1559" s="1" t="s">
        <v>5983</v>
      </c>
      <c r="I1559" s="1" t="s">
        <v>7707</v>
      </c>
    </row>
    <row r="1560" spans="1:9" ht="15.6" x14ac:dyDescent="0.3">
      <c r="A1560" s="1" t="s">
        <v>812</v>
      </c>
      <c r="B1560" s="1" t="s">
        <v>3943</v>
      </c>
      <c r="C1560" s="1"/>
      <c r="D1560" s="1" t="s">
        <v>3943</v>
      </c>
      <c r="E1560" s="1"/>
      <c r="F1560" s="1" t="s">
        <v>812</v>
      </c>
      <c r="G1560" s="1" t="s">
        <v>5374</v>
      </c>
      <c r="H1560" s="1" t="s">
        <v>6050</v>
      </c>
      <c r="I1560" s="1" t="s">
        <v>7708</v>
      </c>
    </row>
    <row r="1561" spans="1:9" ht="15.6" x14ac:dyDescent="0.3">
      <c r="A1561" s="1" t="s">
        <v>811</v>
      </c>
      <c r="B1561" s="1" t="s">
        <v>3944</v>
      </c>
      <c r="C1561" s="1"/>
      <c r="D1561" s="1" t="s">
        <v>3944</v>
      </c>
      <c r="E1561" s="1"/>
      <c r="F1561" s="1" t="s">
        <v>811</v>
      </c>
      <c r="G1561" s="1" t="s">
        <v>5374</v>
      </c>
      <c r="H1561" s="1" t="s">
        <v>6051</v>
      </c>
      <c r="I1561" s="1" t="s">
        <v>7709</v>
      </c>
    </row>
    <row r="1562" spans="1:9" ht="15.6" x14ac:dyDescent="0.3">
      <c r="A1562" s="1" t="s">
        <v>810</v>
      </c>
      <c r="B1562" s="1" t="s">
        <v>3945</v>
      </c>
      <c r="C1562" s="1"/>
      <c r="D1562" s="1" t="s">
        <v>3945</v>
      </c>
      <c r="E1562" s="1"/>
      <c r="F1562" s="1" t="s">
        <v>810</v>
      </c>
      <c r="G1562" s="1" t="s">
        <v>4766</v>
      </c>
      <c r="H1562" s="1" t="s">
        <v>6052</v>
      </c>
      <c r="I1562" s="1" t="s">
        <v>7710</v>
      </c>
    </row>
    <row r="1563" spans="1:9" ht="15.6" x14ac:dyDescent="0.3">
      <c r="A1563" s="1" t="s">
        <v>809</v>
      </c>
      <c r="B1563" s="1" t="s">
        <v>3946</v>
      </c>
      <c r="C1563" s="1"/>
      <c r="D1563" s="1" t="s">
        <v>3946</v>
      </c>
      <c r="E1563" s="1"/>
      <c r="F1563" s="1" t="s">
        <v>809</v>
      </c>
      <c r="G1563" s="1" t="s">
        <v>4766</v>
      </c>
      <c r="H1563" s="1" t="s">
        <v>8314</v>
      </c>
      <c r="I1563" s="1" t="s">
        <v>7711</v>
      </c>
    </row>
    <row r="1564" spans="1:9" ht="15.6" x14ac:dyDescent="0.3">
      <c r="A1564" s="1" t="s">
        <v>808</v>
      </c>
      <c r="B1564" s="1" t="s">
        <v>3947</v>
      </c>
      <c r="C1564" s="1"/>
      <c r="D1564" s="1" t="s">
        <v>3947</v>
      </c>
      <c r="E1564" s="1"/>
      <c r="F1564" s="1" t="s">
        <v>808</v>
      </c>
      <c r="G1564" s="1" t="s">
        <v>4766</v>
      </c>
      <c r="H1564" s="1" t="s">
        <v>6053</v>
      </c>
      <c r="I1564" s="1" t="s">
        <v>7712</v>
      </c>
    </row>
    <row r="1565" spans="1:9" ht="15.6" x14ac:dyDescent="0.3">
      <c r="A1565" s="1" t="s">
        <v>807</v>
      </c>
      <c r="B1565" s="1" t="s">
        <v>3948</v>
      </c>
      <c r="C1565" s="1"/>
      <c r="D1565" s="1" t="s">
        <v>3948</v>
      </c>
      <c r="E1565" s="1"/>
      <c r="F1565" s="1" t="s">
        <v>807</v>
      </c>
      <c r="G1565" s="1" t="s">
        <v>4766</v>
      </c>
      <c r="H1565" s="1" t="s">
        <v>4741</v>
      </c>
      <c r="I1565" s="1" t="s">
        <v>4733</v>
      </c>
    </row>
    <row r="1566" spans="1:9" ht="15.6" x14ac:dyDescent="0.3">
      <c r="A1566" s="1" t="s">
        <v>806</v>
      </c>
      <c r="B1566" s="1" t="s">
        <v>3949</v>
      </c>
      <c r="C1566" s="1"/>
      <c r="D1566" s="1" t="s">
        <v>3949</v>
      </c>
      <c r="E1566" s="1"/>
      <c r="F1566" s="1" t="s">
        <v>806</v>
      </c>
      <c r="G1566" s="1" t="s">
        <v>4766</v>
      </c>
      <c r="H1566" s="1" t="s">
        <v>6054</v>
      </c>
      <c r="I1566" s="1" t="s">
        <v>7139</v>
      </c>
    </row>
    <row r="1567" spans="1:9" ht="15.6" x14ac:dyDescent="0.3">
      <c r="A1567" s="1" t="s">
        <v>805</v>
      </c>
      <c r="B1567" s="1" t="s">
        <v>3950</v>
      </c>
      <c r="C1567" s="1"/>
      <c r="D1567" s="1" t="s">
        <v>3950</v>
      </c>
      <c r="E1567" s="1"/>
      <c r="F1567" s="1" t="s">
        <v>805</v>
      </c>
      <c r="G1567" s="1" t="s">
        <v>5374</v>
      </c>
      <c r="H1567" s="1" t="s">
        <v>5195</v>
      </c>
      <c r="I1567" s="1" t="s">
        <v>7713</v>
      </c>
    </row>
    <row r="1568" spans="1:9" ht="15.6" x14ac:dyDescent="0.3">
      <c r="A1568" s="1" t="s">
        <v>804</v>
      </c>
      <c r="B1568" s="1" t="s">
        <v>3951</v>
      </c>
      <c r="C1568" s="1"/>
      <c r="D1568" s="1" t="s">
        <v>3951</v>
      </c>
      <c r="E1568" s="1"/>
      <c r="F1568" s="1" t="s">
        <v>804</v>
      </c>
      <c r="G1568" s="1" t="s">
        <v>5374</v>
      </c>
      <c r="H1568" s="1" t="s">
        <v>4906</v>
      </c>
      <c r="I1568" s="1" t="s">
        <v>7714</v>
      </c>
    </row>
    <row r="1569" spans="1:9" ht="15.6" x14ac:dyDescent="0.3">
      <c r="A1569" s="1" t="s">
        <v>803</v>
      </c>
      <c r="B1569" s="1" t="s">
        <v>3952</v>
      </c>
      <c r="C1569" s="1"/>
      <c r="D1569" s="1" t="s">
        <v>3952</v>
      </c>
      <c r="E1569" s="1"/>
      <c r="F1569" s="1" t="s">
        <v>803</v>
      </c>
      <c r="G1569" s="1" t="s">
        <v>4766</v>
      </c>
      <c r="H1569" s="1" t="s">
        <v>6055</v>
      </c>
      <c r="I1569" s="1" t="s">
        <v>6829</v>
      </c>
    </row>
    <row r="1570" spans="1:9" ht="15.6" x14ac:dyDescent="0.3">
      <c r="A1570" s="1" t="s">
        <v>802</v>
      </c>
      <c r="B1570" s="1" t="s">
        <v>3953</v>
      </c>
      <c r="C1570" s="1"/>
      <c r="D1570" s="1" t="s">
        <v>3953</v>
      </c>
      <c r="E1570" s="1"/>
      <c r="F1570" s="1" t="s">
        <v>802</v>
      </c>
      <c r="G1570" s="1" t="s">
        <v>5374</v>
      </c>
      <c r="H1570" s="1" t="s">
        <v>5196</v>
      </c>
      <c r="I1570" s="1" t="s">
        <v>7715</v>
      </c>
    </row>
    <row r="1571" spans="1:9" ht="15.6" x14ac:dyDescent="0.3">
      <c r="A1571" s="1" t="s">
        <v>801</v>
      </c>
      <c r="B1571" s="1" t="s">
        <v>3954</v>
      </c>
      <c r="C1571" s="1"/>
      <c r="D1571" s="1" t="s">
        <v>3954</v>
      </c>
      <c r="E1571" s="1"/>
      <c r="F1571" s="1" t="s">
        <v>801</v>
      </c>
      <c r="G1571" s="1" t="s">
        <v>4766</v>
      </c>
      <c r="H1571" s="1" t="s">
        <v>5081</v>
      </c>
      <c r="I1571" s="1" t="s">
        <v>7716</v>
      </c>
    </row>
    <row r="1572" spans="1:9" ht="15.6" x14ac:dyDescent="0.3">
      <c r="A1572" s="1" t="s">
        <v>800</v>
      </c>
      <c r="B1572" s="1" t="s">
        <v>3955</v>
      </c>
      <c r="C1572" s="1"/>
      <c r="D1572" s="1" t="s">
        <v>3955</v>
      </c>
      <c r="E1572" s="1"/>
      <c r="F1572" s="1" t="s">
        <v>800</v>
      </c>
      <c r="G1572" s="1" t="s">
        <v>5374</v>
      </c>
      <c r="H1572" s="1" t="s">
        <v>5832</v>
      </c>
      <c r="I1572" s="1" t="s">
        <v>7717</v>
      </c>
    </row>
    <row r="1573" spans="1:9" ht="15.6" x14ac:dyDescent="0.3">
      <c r="A1573" s="1" t="s">
        <v>799</v>
      </c>
      <c r="B1573" s="1" t="s">
        <v>3956</v>
      </c>
      <c r="C1573" s="1"/>
      <c r="D1573" s="1" t="s">
        <v>3956</v>
      </c>
      <c r="E1573" s="1"/>
      <c r="F1573" s="1" t="s">
        <v>799</v>
      </c>
      <c r="G1573" s="1" t="s">
        <v>4766</v>
      </c>
      <c r="H1573" s="1" t="s">
        <v>6056</v>
      </c>
      <c r="I1573" s="1" t="s">
        <v>6778</v>
      </c>
    </row>
    <row r="1574" spans="1:9" ht="15.6" x14ac:dyDescent="0.3">
      <c r="A1574" s="1" t="s">
        <v>798</v>
      </c>
      <c r="B1574" s="1" t="s">
        <v>3957</v>
      </c>
      <c r="C1574" s="1"/>
      <c r="D1574" s="1" t="s">
        <v>3957</v>
      </c>
      <c r="E1574" s="1"/>
      <c r="F1574" s="1" t="s">
        <v>798</v>
      </c>
      <c r="G1574" s="1" t="s">
        <v>4766</v>
      </c>
      <c r="H1574" s="1" t="s">
        <v>5197</v>
      </c>
      <c r="I1574" s="1" t="s">
        <v>7718</v>
      </c>
    </row>
    <row r="1575" spans="1:9" ht="15.6" x14ac:dyDescent="0.3">
      <c r="A1575" s="1" t="s">
        <v>797</v>
      </c>
      <c r="B1575" s="1" t="s">
        <v>3958</v>
      </c>
      <c r="C1575" s="1"/>
      <c r="D1575" s="1" t="s">
        <v>3958</v>
      </c>
      <c r="E1575" s="1"/>
      <c r="F1575" s="1" t="s">
        <v>797</v>
      </c>
      <c r="G1575" s="1" t="s">
        <v>4766</v>
      </c>
      <c r="H1575" s="1" t="s">
        <v>6057</v>
      </c>
      <c r="I1575" s="1" t="s">
        <v>7719</v>
      </c>
    </row>
    <row r="1576" spans="1:9" ht="15.6" x14ac:dyDescent="0.3">
      <c r="A1576" s="1" t="s">
        <v>796</v>
      </c>
      <c r="B1576" s="1" t="s">
        <v>3959</v>
      </c>
      <c r="C1576" s="1"/>
      <c r="D1576" s="1" t="s">
        <v>3959</v>
      </c>
      <c r="E1576" s="1"/>
      <c r="F1576" s="1" t="s">
        <v>796</v>
      </c>
      <c r="G1576" s="1" t="s">
        <v>4766</v>
      </c>
      <c r="H1576" s="1" t="s">
        <v>5392</v>
      </c>
      <c r="I1576" s="1" t="s">
        <v>7720</v>
      </c>
    </row>
    <row r="1577" spans="1:9" ht="15.6" x14ac:dyDescent="0.3">
      <c r="A1577" s="1" t="s">
        <v>795</v>
      </c>
      <c r="B1577" s="1" t="s">
        <v>3960</v>
      </c>
      <c r="C1577" s="1"/>
      <c r="D1577" s="1" t="s">
        <v>3960</v>
      </c>
      <c r="E1577" s="1"/>
      <c r="F1577" s="1" t="s">
        <v>795</v>
      </c>
      <c r="G1577" s="1" t="s">
        <v>5374</v>
      </c>
      <c r="H1577" s="1" t="s">
        <v>5198</v>
      </c>
      <c r="I1577" s="1" t="s">
        <v>6843</v>
      </c>
    </row>
    <row r="1578" spans="1:9" ht="15.6" x14ac:dyDescent="0.3">
      <c r="A1578" s="1" t="s">
        <v>794</v>
      </c>
      <c r="B1578" s="1" t="s">
        <v>3961</v>
      </c>
      <c r="C1578" s="1"/>
      <c r="D1578" s="1" t="s">
        <v>3961</v>
      </c>
      <c r="E1578" s="1"/>
      <c r="F1578" s="1" t="s">
        <v>794</v>
      </c>
      <c r="G1578" s="1" t="s">
        <v>4766</v>
      </c>
      <c r="H1578" s="1" t="s">
        <v>6058</v>
      </c>
      <c r="I1578" s="1" t="s">
        <v>7721</v>
      </c>
    </row>
    <row r="1579" spans="1:9" ht="15.6" x14ac:dyDescent="0.3">
      <c r="A1579" s="1" t="s">
        <v>793</v>
      </c>
      <c r="B1579" s="1" t="s">
        <v>3962</v>
      </c>
      <c r="C1579" s="1"/>
      <c r="D1579" s="1" t="s">
        <v>3962</v>
      </c>
      <c r="E1579" s="1"/>
      <c r="F1579" s="1" t="s">
        <v>793</v>
      </c>
      <c r="G1579" s="1" t="s">
        <v>4766</v>
      </c>
      <c r="H1579" s="1" t="s">
        <v>5199</v>
      </c>
      <c r="I1579" s="1" t="s">
        <v>7722</v>
      </c>
    </row>
    <row r="1580" spans="1:9" ht="15.6" x14ac:dyDescent="0.3">
      <c r="A1580" s="1" t="s">
        <v>792</v>
      </c>
      <c r="B1580" s="1" t="s">
        <v>3963</v>
      </c>
      <c r="C1580" s="1"/>
      <c r="D1580" s="1" t="s">
        <v>3963</v>
      </c>
      <c r="E1580" s="1"/>
      <c r="F1580" s="1" t="s">
        <v>792</v>
      </c>
      <c r="G1580" s="1" t="s">
        <v>5374</v>
      </c>
      <c r="H1580" s="1" t="s">
        <v>5200</v>
      </c>
      <c r="I1580" s="1" t="s">
        <v>6935</v>
      </c>
    </row>
    <row r="1581" spans="1:9" ht="15.6" x14ac:dyDescent="0.3">
      <c r="A1581" s="1" t="s">
        <v>791</v>
      </c>
      <c r="B1581" s="1" t="s">
        <v>3964</v>
      </c>
      <c r="C1581" s="1"/>
      <c r="D1581" s="1" t="s">
        <v>3964</v>
      </c>
      <c r="E1581" s="1"/>
      <c r="F1581" s="1" t="s">
        <v>791</v>
      </c>
      <c r="G1581" s="1" t="s">
        <v>4766</v>
      </c>
      <c r="H1581" s="1" t="s">
        <v>4831</v>
      </c>
      <c r="I1581" s="1" t="s">
        <v>7723</v>
      </c>
    </row>
    <row r="1582" spans="1:9" ht="15.6" x14ac:dyDescent="0.3">
      <c r="A1582" s="1" t="s">
        <v>790</v>
      </c>
      <c r="B1582" s="1" t="s">
        <v>3965</v>
      </c>
      <c r="C1582" s="1"/>
      <c r="D1582" s="1" t="s">
        <v>3965</v>
      </c>
      <c r="E1582" s="1"/>
      <c r="F1582" s="1" t="s">
        <v>790</v>
      </c>
      <c r="G1582" s="1" t="s">
        <v>4766</v>
      </c>
      <c r="H1582" s="1" t="s">
        <v>6059</v>
      </c>
      <c r="I1582" s="1" t="s">
        <v>7724</v>
      </c>
    </row>
    <row r="1583" spans="1:9" ht="15.6" x14ac:dyDescent="0.3">
      <c r="A1583" s="1" t="s">
        <v>789</v>
      </c>
      <c r="B1583" s="1" t="s">
        <v>3966</v>
      </c>
      <c r="C1583" s="1"/>
      <c r="D1583" s="1" t="s">
        <v>3966</v>
      </c>
      <c r="E1583" s="1"/>
      <c r="F1583" s="1" t="s">
        <v>789</v>
      </c>
      <c r="G1583" s="1" t="s">
        <v>4766</v>
      </c>
      <c r="H1583" s="1" t="s">
        <v>6060</v>
      </c>
      <c r="I1583" s="1" t="s">
        <v>4730</v>
      </c>
    </row>
    <row r="1584" spans="1:9" ht="15.6" x14ac:dyDescent="0.3">
      <c r="A1584" s="1" t="s">
        <v>788</v>
      </c>
      <c r="B1584" s="1" t="s">
        <v>3967</v>
      </c>
      <c r="C1584" s="1"/>
      <c r="D1584" s="1" t="s">
        <v>3967</v>
      </c>
      <c r="E1584" s="1"/>
      <c r="F1584" s="1" t="s">
        <v>788</v>
      </c>
      <c r="G1584" s="1" t="s">
        <v>5375</v>
      </c>
      <c r="H1584" s="1" t="s">
        <v>5201</v>
      </c>
      <c r="I1584" s="1" t="s">
        <v>7725</v>
      </c>
    </row>
    <row r="1585" spans="1:9" ht="15.6" x14ac:dyDescent="0.3">
      <c r="A1585" s="1" t="s">
        <v>787</v>
      </c>
      <c r="B1585" s="1" t="s">
        <v>3968</v>
      </c>
      <c r="C1585" s="1"/>
      <c r="D1585" s="1" t="s">
        <v>3968</v>
      </c>
      <c r="E1585" s="1"/>
      <c r="F1585" s="1" t="s">
        <v>787</v>
      </c>
      <c r="G1585" s="1" t="s">
        <v>5374</v>
      </c>
      <c r="H1585" s="1" t="s">
        <v>5202</v>
      </c>
      <c r="I1585" s="1" t="s">
        <v>7726</v>
      </c>
    </row>
    <row r="1586" spans="1:9" ht="15.6" x14ac:dyDescent="0.3">
      <c r="A1586" s="1" t="s">
        <v>786</v>
      </c>
      <c r="B1586" s="1" t="s">
        <v>3969</v>
      </c>
      <c r="C1586" s="1"/>
      <c r="D1586" s="1" t="s">
        <v>3969</v>
      </c>
      <c r="E1586" s="1"/>
      <c r="F1586" s="1" t="s">
        <v>786</v>
      </c>
      <c r="G1586" s="1" t="s">
        <v>5375</v>
      </c>
      <c r="H1586" s="1" t="s">
        <v>6061</v>
      </c>
      <c r="I1586" s="1" t="s">
        <v>7727</v>
      </c>
    </row>
    <row r="1587" spans="1:9" ht="15.6" x14ac:dyDescent="0.3">
      <c r="A1587" s="1" t="s">
        <v>785</v>
      </c>
      <c r="B1587" s="1" t="s">
        <v>3970</v>
      </c>
      <c r="C1587" s="1"/>
      <c r="D1587" s="1" t="s">
        <v>3970</v>
      </c>
      <c r="E1587" s="1"/>
      <c r="F1587" s="1" t="s">
        <v>785</v>
      </c>
      <c r="G1587" s="1" t="s">
        <v>5374</v>
      </c>
      <c r="H1587" s="1" t="s">
        <v>6062</v>
      </c>
      <c r="I1587" s="1" t="s">
        <v>7728</v>
      </c>
    </row>
    <row r="1588" spans="1:9" ht="15.6" x14ac:dyDescent="0.3">
      <c r="A1588" s="1" t="s">
        <v>784</v>
      </c>
      <c r="B1588" s="1" t="s">
        <v>3971</v>
      </c>
      <c r="C1588" s="1"/>
      <c r="D1588" s="1" t="s">
        <v>3971</v>
      </c>
      <c r="E1588" s="1"/>
      <c r="F1588" s="1" t="s">
        <v>784</v>
      </c>
      <c r="G1588" s="1" t="s">
        <v>4766</v>
      </c>
      <c r="H1588" s="1" t="s">
        <v>6063</v>
      </c>
      <c r="I1588" s="1" t="s">
        <v>7729</v>
      </c>
    </row>
    <row r="1589" spans="1:9" ht="15.6" x14ac:dyDescent="0.3">
      <c r="A1589" s="1" t="s">
        <v>783</v>
      </c>
      <c r="B1589" s="1" t="s">
        <v>3972</v>
      </c>
      <c r="C1589" s="1"/>
      <c r="D1589" s="1" t="s">
        <v>3972</v>
      </c>
      <c r="E1589" s="1"/>
      <c r="F1589" s="1" t="s">
        <v>783</v>
      </c>
      <c r="G1589" s="1" t="s">
        <v>4766</v>
      </c>
      <c r="H1589" s="1" t="s">
        <v>6064</v>
      </c>
      <c r="I1589" s="1" t="s">
        <v>7730</v>
      </c>
    </row>
    <row r="1590" spans="1:9" ht="15.6" x14ac:dyDescent="0.3">
      <c r="A1590" s="1" t="s">
        <v>782</v>
      </c>
      <c r="B1590" s="1" t="s">
        <v>3973</v>
      </c>
      <c r="C1590" s="1"/>
      <c r="D1590" s="1" t="s">
        <v>3973</v>
      </c>
      <c r="E1590" s="1"/>
      <c r="F1590" s="1" t="s">
        <v>782</v>
      </c>
      <c r="G1590" s="1" t="s">
        <v>5374</v>
      </c>
      <c r="H1590" s="1" t="s">
        <v>5203</v>
      </c>
      <c r="I1590" s="1" t="s">
        <v>7731</v>
      </c>
    </row>
    <row r="1591" spans="1:9" ht="15.6" x14ac:dyDescent="0.3">
      <c r="A1591" s="1" t="s">
        <v>781</v>
      </c>
      <c r="B1591" s="1" t="s">
        <v>3974</v>
      </c>
      <c r="C1591" s="1"/>
      <c r="D1591" s="1" t="s">
        <v>3974</v>
      </c>
      <c r="E1591" s="1"/>
      <c r="F1591" s="1" t="s">
        <v>781</v>
      </c>
      <c r="G1591" s="1" t="s">
        <v>4766</v>
      </c>
      <c r="H1591" s="1" t="s">
        <v>4922</v>
      </c>
      <c r="I1591" s="1" t="s">
        <v>6618</v>
      </c>
    </row>
    <row r="1592" spans="1:9" ht="15.6" x14ac:dyDescent="0.3">
      <c r="A1592" s="1" t="s">
        <v>780</v>
      </c>
      <c r="B1592" s="1" t="s">
        <v>3975</v>
      </c>
      <c r="C1592" s="1"/>
      <c r="D1592" s="1" t="s">
        <v>3975</v>
      </c>
      <c r="E1592" s="1"/>
      <c r="F1592" s="1" t="s">
        <v>780</v>
      </c>
      <c r="G1592" s="1" t="s">
        <v>4766</v>
      </c>
      <c r="H1592" s="1" t="s">
        <v>4956</v>
      </c>
      <c r="I1592" s="1" t="s">
        <v>7732</v>
      </c>
    </row>
    <row r="1593" spans="1:9" ht="15.6" x14ac:dyDescent="0.3">
      <c r="A1593" s="1" t="s">
        <v>779</v>
      </c>
      <c r="B1593" s="1" t="s">
        <v>3976</v>
      </c>
      <c r="C1593" s="1"/>
      <c r="D1593" s="1" t="s">
        <v>3976</v>
      </c>
      <c r="E1593" s="1"/>
      <c r="F1593" s="1" t="s">
        <v>779</v>
      </c>
      <c r="G1593" s="1" t="s">
        <v>4766</v>
      </c>
      <c r="H1593" s="1" t="s">
        <v>4861</v>
      </c>
      <c r="I1593" s="1" t="s">
        <v>7733</v>
      </c>
    </row>
    <row r="1594" spans="1:9" ht="15.6" x14ac:dyDescent="0.3">
      <c r="A1594" s="1" t="s">
        <v>778</v>
      </c>
      <c r="B1594" s="1" t="s">
        <v>3977</v>
      </c>
      <c r="C1594" s="1"/>
      <c r="D1594" s="1" t="s">
        <v>3977</v>
      </c>
      <c r="E1594" s="1"/>
      <c r="F1594" s="1" t="s">
        <v>778</v>
      </c>
      <c r="G1594" s="1" t="s">
        <v>5375</v>
      </c>
      <c r="H1594" s="1" t="s">
        <v>4957</v>
      </c>
      <c r="I1594" s="1" t="s">
        <v>7734</v>
      </c>
    </row>
    <row r="1595" spans="1:9" ht="15.6" x14ac:dyDescent="0.3">
      <c r="A1595" s="1" t="s">
        <v>777</v>
      </c>
      <c r="B1595" s="1" t="s">
        <v>3978</v>
      </c>
      <c r="C1595" s="1"/>
      <c r="D1595" s="1" t="s">
        <v>3978</v>
      </c>
      <c r="E1595" s="1"/>
      <c r="F1595" s="1" t="s">
        <v>777</v>
      </c>
      <c r="G1595" s="1" t="s">
        <v>4766</v>
      </c>
      <c r="H1595" s="1" t="s">
        <v>5204</v>
      </c>
      <c r="I1595" s="1" t="s">
        <v>7735</v>
      </c>
    </row>
    <row r="1596" spans="1:9" ht="15.6" x14ac:dyDescent="0.3">
      <c r="A1596" s="1" t="s">
        <v>776</v>
      </c>
      <c r="B1596" s="1" t="s">
        <v>3979</v>
      </c>
      <c r="C1596" s="1"/>
      <c r="D1596" s="1" t="s">
        <v>3979</v>
      </c>
      <c r="E1596" s="1"/>
      <c r="F1596" s="1" t="s">
        <v>776</v>
      </c>
      <c r="G1596" s="1" t="s">
        <v>5374</v>
      </c>
      <c r="H1596" s="1" t="s">
        <v>4848</v>
      </c>
      <c r="I1596" s="1" t="s">
        <v>7736</v>
      </c>
    </row>
    <row r="1597" spans="1:9" ht="15.6" x14ac:dyDescent="0.3">
      <c r="A1597" s="1" t="s">
        <v>775</v>
      </c>
      <c r="B1597" s="1" t="s">
        <v>3980</v>
      </c>
      <c r="C1597" s="1"/>
      <c r="D1597" s="1" t="s">
        <v>3980</v>
      </c>
      <c r="E1597" s="1"/>
      <c r="F1597" s="1" t="s">
        <v>775</v>
      </c>
      <c r="G1597" s="1" t="s">
        <v>5375</v>
      </c>
      <c r="H1597" s="1" t="s">
        <v>6065</v>
      </c>
      <c r="I1597" s="1" t="s">
        <v>7737</v>
      </c>
    </row>
    <row r="1598" spans="1:9" ht="15.6" x14ac:dyDescent="0.3">
      <c r="A1598" s="1" t="s">
        <v>774</v>
      </c>
      <c r="B1598" s="1" t="s">
        <v>3981</v>
      </c>
      <c r="C1598" s="1"/>
      <c r="D1598" s="1" t="s">
        <v>3981</v>
      </c>
      <c r="E1598" s="1"/>
      <c r="F1598" s="1" t="s">
        <v>774</v>
      </c>
      <c r="G1598" s="1" t="s">
        <v>4766</v>
      </c>
      <c r="H1598" s="1" t="s">
        <v>5205</v>
      </c>
      <c r="I1598" s="1" t="s">
        <v>7738</v>
      </c>
    </row>
    <row r="1599" spans="1:9" ht="15.6" x14ac:dyDescent="0.3">
      <c r="A1599" s="1" t="s">
        <v>773</v>
      </c>
      <c r="B1599" s="1" t="s">
        <v>3982</v>
      </c>
      <c r="C1599" s="1"/>
      <c r="D1599" s="1" t="s">
        <v>3982</v>
      </c>
      <c r="E1599" s="1"/>
      <c r="F1599" s="1" t="s">
        <v>773</v>
      </c>
      <c r="G1599" s="1" t="s">
        <v>4766</v>
      </c>
      <c r="H1599" s="1" t="s">
        <v>5206</v>
      </c>
      <c r="I1599" s="1" t="s">
        <v>7739</v>
      </c>
    </row>
    <row r="1600" spans="1:9" ht="15.6" x14ac:dyDescent="0.3">
      <c r="A1600" s="1" t="s">
        <v>772</v>
      </c>
      <c r="B1600" s="1" t="s">
        <v>3983</v>
      </c>
      <c r="C1600" s="1"/>
      <c r="D1600" s="1" t="s">
        <v>3983</v>
      </c>
      <c r="E1600" s="1"/>
      <c r="F1600" s="1" t="s">
        <v>772</v>
      </c>
      <c r="G1600" s="1" t="s">
        <v>4766</v>
      </c>
      <c r="H1600" s="1" t="s">
        <v>6066</v>
      </c>
      <c r="I1600" s="1" t="s">
        <v>7175</v>
      </c>
    </row>
    <row r="1601" spans="1:9" ht="15.6" x14ac:dyDescent="0.3">
      <c r="A1601" s="1" t="s">
        <v>771</v>
      </c>
      <c r="B1601" s="1" t="s">
        <v>3984</v>
      </c>
      <c r="C1601" s="1"/>
      <c r="D1601" s="1" t="s">
        <v>3984</v>
      </c>
      <c r="E1601" s="1"/>
      <c r="F1601" s="1" t="s">
        <v>771</v>
      </c>
      <c r="G1601" s="1" t="s">
        <v>4766</v>
      </c>
      <c r="H1601" s="1" t="s">
        <v>4913</v>
      </c>
      <c r="I1601" s="1" t="s">
        <v>7740</v>
      </c>
    </row>
    <row r="1602" spans="1:9" ht="15.6" x14ac:dyDescent="0.3">
      <c r="A1602" s="1" t="s">
        <v>770</v>
      </c>
      <c r="B1602" s="1" t="s">
        <v>3985</v>
      </c>
      <c r="C1602" s="1"/>
      <c r="D1602" s="1" t="s">
        <v>3985</v>
      </c>
      <c r="E1602" s="1"/>
      <c r="F1602" s="1" t="s">
        <v>770</v>
      </c>
      <c r="G1602" s="1" t="s">
        <v>5374</v>
      </c>
      <c r="H1602" s="1" t="s">
        <v>6067</v>
      </c>
      <c r="I1602" s="1" t="s">
        <v>7741</v>
      </c>
    </row>
    <row r="1603" spans="1:9" ht="15.6" x14ac:dyDescent="0.3">
      <c r="A1603" s="1" t="s">
        <v>769</v>
      </c>
      <c r="B1603" s="1" t="s">
        <v>3986</v>
      </c>
      <c r="C1603" s="1"/>
      <c r="D1603" s="1" t="s">
        <v>3986</v>
      </c>
      <c r="E1603" s="1"/>
      <c r="F1603" s="1" t="s">
        <v>769</v>
      </c>
      <c r="G1603" s="1" t="s">
        <v>4766</v>
      </c>
      <c r="H1603" s="1" t="s">
        <v>5046</v>
      </c>
      <c r="I1603" s="1" t="s">
        <v>7742</v>
      </c>
    </row>
    <row r="1604" spans="1:9" ht="15.6" x14ac:dyDescent="0.3">
      <c r="A1604" s="1" t="s">
        <v>768</v>
      </c>
      <c r="B1604" s="1" t="s">
        <v>3987</v>
      </c>
      <c r="C1604" s="1"/>
      <c r="D1604" s="1" t="s">
        <v>3987</v>
      </c>
      <c r="E1604" s="1"/>
      <c r="F1604" s="1" t="s">
        <v>768</v>
      </c>
      <c r="G1604" s="1" t="s">
        <v>4766</v>
      </c>
      <c r="H1604" s="1" t="s">
        <v>4821</v>
      </c>
      <c r="I1604" s="1" t="s">
        <v>7743</v>
      </c>
    </row>
    <row r="1605" spans="1:9" ht="15.6" x14ac:dyDescent="0.3">
      <c r="A1605" s="1" t="s">
        <v>767</v>
      </c>
      <c r="B1605" s="1" t="s">
        <v>3988</v>
      </c>
      <c r="C1605" s="1"/>
      <c r="D1605" s="1" t="s">
        <v>3988</v>
      </c>
      <c r="E1605" s="1"/>
      <c r="F1605" s="1" t="s">
        <v>767</v>
      </c>
      <c r="G1605" s="1" t="s">
        <v>4766</v>
      </c>
      <c r="H1605" s="1" t="s">
        <v>6068</v>
      </c>
      <c r="I1605" s="1" t="s">
        <v>7065</v>
      </c>
    </row>
    <row r="1606" spans="1:9" ht="15.6" x14ac:dyDescent="0.3">
      <c r="A1606" s="1" t="s">
        <v>766</v>
      </c>
      <c r="B1606" s="1" t="s">
        <v>3989</v>
      </c>
      <c r="C1606" s="1"/>
      <c r="D1606" s="1" t="s">
        <v>3989</v>
      </c>
      <c r="E1606" s="1"/>
      <c r="F1606" s="1" t="s">
        <v>766</v>
      </c>
      <c r="G1606" s="1" t="s">
        <v>5375</v>
      </c>
      <c r="H1606" s="1" t="s">
        <v>5381</v>
      </c>
      <c r="I1606" s="1" t="s">
        <v>7744</v>
      </c>
    </row>
    <row r="1607" spans="1:9" ht="15.6" x14ac:dyDescent="0.3">
      <c r="A1607" s="1" t="s">
        <v>765</v>
      </c>
      <c r="B1607" s="1" t="s">
        <v>3990</v>
      </c>
      <c r="C1607" s="1"/>
      <c r="D1607" s="1" t="s">
        <v>3990</v>
      </c>
      <c r="E1607" s="1"/>
      <c r="F1607" s="1" t="s">
        <v>765</v>
      </c>
      <c r="G1607" s="1" t="s">
        <v>4766</v>
      </c>
      <c r="H1607" s="1" t="s">
        <v>4804</v>
      </c>
      <c r="I1607" s="1" t="s">
        <v>7745</v>
      </c>
    </row>
    <row r="1608" spans="1:9" ht="15.6" x14ac:dyDescent="0.3">
      <c r="A1608" s="1" t="s">
        <v>764</v>
      </c>
      <c r="B1608" s="1" t="s">
        <v>3991</v>
      </c>
      <c r="C1608" s="1"/>
      <c r="D1608" s="1" t="s">
        <v>3991</v>
      </c>
      <c r="E1608" s="1"/>
      <c r="F1608" s="1" t="s">
        <v>764</v>
      </c>
      <c r="G1608" s="1" t="s">
        <v>4766</v>
      </c>
      <c r="H1608" s="1" t="s">
        <v>6069</v>
      </c>
      <c r="I1608" s="1" t="s">
        <v>4733</v>
      </c>
    </row>
    <row r="1609" spans="1:9" ht="15.6" x14ac:dyDescent="0.3">
      <c r="A1609" s="1" t="s">
        <v>763</v>
      </c>
      <c r="B1609" s="1" t="s">
        <v>3992</v>
      </c>
      <c r="C1609" s="1"/>
      <c r="D1609" s="1" t="s">
        <v>3992</v>
      </c>
      <c r="E1609" s="1"/>
      <c r="F1609" s="1" t="s">
        <v>763</v>
      </c>
      <c r="G1609" s="1" t="s">
        <v>5374</v>
      </c>
      <c r="H1609" s="1" t="s">
        <v>6070</v>
      </c>
      <c r="I1609" s="1" t="s">
        <v>7746</v>
      </c>
    </row>
    <row r="1610" spans="1:9" ht="15.6" x14ac:dyDescent="0.3">
      <c r="A1610" s="1" t="s">
        <v>762</v>
      </c>
      <c r="B1610" s="1" t="s">
        <v>3993</v>
      </c>
      <c r="C1610" s="1"/>
      <c r="D1610" s="1" t="s">
        <v>3993</v>
      </c>
      <c r="E1610" s="1"/>
      <c r="F1610" s="1" t="s">
        <v>762</v>
      </c>
      <c r="G1610" s="1" t="s">
        <v>5374</v>
      </c>
      <c r="H1610" s="1" t="s">
        <v>4957</v>
      </c>
      <c r="I1610" s="1" t="s">
        <v>7747</v>
      </c>
    </row>
    <row r="1611" spans="1:9" ht="15.6" x14ac:dyDescent="0.3">
      <c r="A1611" s="1" t="s">
        <v>761</v>
      </c>
      <c r="B1611" s="1" t="s">
        <v>3994</v>
      </c>
      <c r="C1611" s="1"/>
      <c r="D1611" s="1" t="s">
        <v>3994</v>
      </c>
      <c r="E1611" s="1"/>
      <c r="F1611" s="1" t="s">
        <v>761</v>
      </c>
      <c r="G1611" s="1" t="s">
        <v>5374</v>
      </c>
      <c r="H1611" s="1" t="s">
        <v>6071</v>
      </c>
      <c r="I1611" s="1" t="s">
        <v>7748</v>
      </c>
    </row>
    <row r="1612" spans="1:9" ht="15.6" x14ac:dyDescent="0.3">
      <c r="A1612" s="1" t="s">
        <v>760</v>
      </c>
      <c r="B1612" s="1" t="s">
        <v>3995</v>
      </c>
      <c r="C1612" s="1"/>
      <c r="D1612" s="1" t="s">
        <v>3995</v>
      </c>
      <c r="E1612" s="1"/>
      <c r="F1612" s="1" t="s">
        <v>760</v>
      </c>
      <c r="G1612" s="1" t="s">
        <v>5374</v>
      </c>
      <c r="H1612" s="1" t="s">
        <v>6072</v>
      </c>
      <c r="I1612" s="1" t="s">
        <v>7749</v>
      </c>
    </row>
    <row r="1613" spans="1:9" ht="15.6" x14ac:dyDescent="0.3">
      <c r="A1613" s="1" t="s">
        <v>759</v>
      </c>
      <c r="B1613" s="1" t="s">
        <v>3996</v>
      </c>
      <c r="C1613" s="1"/>
      <c r="D1613" s="1" t="s">
        <v>3996</v>
      </c>
      <c r="E1613" s="1"/>
      <c r="F1613" s="1" t="s">
        <v>759</v>
      </c>
      <c r="G1613" s="1" t="s">
        <v>5374</v>
      </c>
      <c r="H1613" s="1" t="s">
        <v>5543</v>
      </c>
      <c r="I1613" s="1" t="s">
        <v>7750</v>
      </c>
    </row>
    <row r="1614" spans="1:9" ht="15.6" x14ac:dyDescent="0.3">
      <c r="A1614" s="1" t="s">
        <v>758</v>
      </c>
      <c r="B1614" s="1" t="s">
        <v>3997</v>
      </c>
      <c r="C1614" s="1"/>
      <c r="D1614" s="1" t="s">
        <v>3997</v>
      </c>
      <c r="E1614" s="1"/>
      <c r="F1614" s="1" t="s">
        <v>758</v>
      </c>
      <c r="G1614" s="1" t="s">
        <v>4766</v>
      </c>
      <c r="H1614" s="1" t="s">
        <v>5207</v>
      </c>
      <c r="I1614" s="1" t="s">
        <v>7751</v>
      </c>
    </row>
    <row r="1615" spans="1:9" ht="15.6" x14ac:dyDescent="0.3">
      <c r="A1615" s="1" t="s">
        <v>757</v>
      </c>
      <c r="B1615" s="1" t="s">
        <v>3998</v>
      </c>
      <c r="C1615" s="1"/>
      <c r="D1615" s="1" t="s">
        <v>3998</v>
      </c>
      <c r="E1615" s="1"/>
      <c r="F1615" s="1" t="s">
        <v>757</v>
      </c>
      <c r="G1615" s="1" t="s">
        <v>5374</v>
      </c>
      <c r="H1615" s="1" t="s">
        <v>6073</v>
      </c>
      <c r="I1615" s="1" t="s">
        <v>7752</v>
      </c>
    </row>
    <row r="1616" spans="1:9" ht="15.6" x14ac:dyDescent="0.3">
      <c r="A1616" s="1" t="s">
        <v>756</v>
      </c>
      <c r="B1616" s="1" t="s">
        <v>3999</v>
      </c>
      <c r="C1616" s="1"/>
      <c r="D1616" s="1" t="s">
        <v>3999</v>
      </c>
      <c r="E1616" s="1"/>
      <c r="F1616" s="1" t="s">
        <v>756</v>
      </c>
      <c r="G1616" s="1" t="s">
        <v>4766</v>
      </c>
      <c r="H1616" s="1" t="s">
        <v>4863</v>
      </c>
      <c r="I1616" s="1" t="s">
        <v>7753</v>
      </c>
    </row>
    <row r="1617" spans="1:9" ht="15.6" x14ac:dyDescent="0.3">
      <c r="A1617" s="1" t="s">
        <v>755</v>
      </c>
      <c r="B1617" s="1" t="s">
        <v>4000</v>
      </c>
      <c r="C1617" s="1"/>
      <c r="D1617" s="1" t="s">
        <v>4000</v>
      </c>
      <c r="E1617" s="1"/>
      <c r="F1617" s="1" t="s">
        <v>755</v>
      </c>
      <c r="G1617" s="1" t="s">
        <v>5374</v>
      </c>
      <c r="H1617" s="1" t="s">
        <v>6074</v>
      </c>
      <c r="I1617" s="1" t="s">
        <v>7754</v>
      </c>
    </row>
    <row r="1618" spans="1:9" ht="15.6" x14ac:dyDescent="0.3">
      <c r="A1618" s="1" t="s">
        <v>754</v>
      </c>
      <c r="B1618" s="1" t="s">
        <v>4001</v>
      </c>
      <c r="C1618" s="1"/>
      <c r="D1618" s="1" t="s">
        <v>4001</v>
      </c>
      <c r="E1618" s="1"/>
      <c r="F1618" s="1" t="s">
        <v>754</v>
      </c>
      <c r="G1618" s="1" t="s">
        <v>4766</v>
      </c>
      <c r="H1618" s="1" t="s">
        <v>6075</v>
      </c>
      <c r="I1618" s="1" t="s">
        <v>7755</v>
      </c>
    </row>
    <row r="1619" spans="1:9" ht="15.6" x14ac:dyDescent="0.3">
      <c r="A1619" s="1" t="s">
        <v>753</v>
      </c>
      <c r="B1619" s="1" t="s">
        <v>4002</v>
      </c>
      <c r="C1619" s="1"/>
      <c r="D1619" s="1" t="s">
        <v>4002</v>
      </c>
      <c r="E1619" s="1"/>
      <c r="F1619" s="1" t="s">
        <v>753</v>
      </c>
      <c r="G1619" s="1" t="s">
        <v>5374</v>
      </c>
      <c r="H1619" s="1" t="s">
        <v>5811</v>
      </c>
      <c r="I1619" s="1" t="s">
        <v>7756</v>
      </c>
    </row>
    <row r="1620" spans="1:9" ht="15.6" x14ac:dyDescent="0.3">
      <c r="A1620" s="1" t="s">
        <v>752</v>
      </c>
      <c r="B1620" s="1" t="s">
        <v>4003</v>
      </c>
      <c r="C1620" s="1"/>
      <c r="D1620" s="1" t="s">
        <v>4003</v>
      </c>
      <c r="E1620" s="1"/>
      <c r="F1620" s="1" t="s">
        <v>752</v>
      </c>
      <c r="G1620" s="1" t="s">
        <v>4766</v>
      </c>
      <c r="H1620" s="1" t="s">
        <v>5208</v>
      </c>
      <c r="I1620" s="1" t="s">
        <v>6382</v>
      </c>
    </row>
    <row r="1621" spans="1:9" ht="15.6" x14ac:dyDescent="0.3">
      <c r="A1621" s="1" t="s">
        <v>751</v>
      </c>
      <c r="B1621" s="1" t="s">
        <v>4004</v>
      </c>
      <c r="C1621" s="1"/>
      <c r="D1621" s="1" t="s">
        <v>4004</v>
      </c>
      <c r="E1621" s="1"/>
      <c r="F1621" s="1" t="s">
        <v>751</v>
      </c>
      <c r="G1621" s="1" t="s">
        <v>5374</v>
      </c>
      <c r="H1621" s="1" t="s">
        <v>5209</v>
      </c>
      <c r="I1621" s="1" t="s">
        <v>7757</v>
      </c>
    </row>
    <row r="1622" spans="1:9" ht="15.6" x14ac:dyDescent="0.3">
      <c r="A1622" s="1" t="s">
        <v>750</v>
      </c>
      <c r="B1622" s="1" t="s">
        <v>4005</v>
      </c>
      <c r="C1622" s="1"/>
      <c r="D1622" s="1" t="s">
        <v>4005</v>
      </c>
      <c r="E1622" s="1"/>
      <c r="F1622" s="1" t="s">
        <v>750</v>
      </c>
      <c r="G1622" s="1" t="s">
        <v>5374</v>
      </c>
      <c r="H1622" s="1" t="s">
        <v>6076</v>
      </c>
      <c r="I1622" s="1" t="s">
        <v>7758</v>
      </c>
    </row>
    <row r="1623" spans="1:9" ht="15.6" x14ac:dyDescent="0.3">
      <c r="A1623" s="1" t="s">
        <v>749</v>
      </c>
      <c r="B1623" s="1" t="s">
        <v>4006</v>
      </c>
      <c r="C1623" s="1"/>
      <c r="D1623" s="1" t="s">
        <v>4006</v>
      </c>
      <c r="E1623" s="1"/>
      <c r="F1623" s="1" t="s">
        <v>749</v>
      </c>
      <c r="G1623" s="1" t="s">
        <v>4766</v>
      </c>
      <c r="H1623" s="1" t="s">
        <v>4846</v>
      </c>
      <c r="I1623" s="1" t="s">
        <v>7759</v>
      </c>
    </row>
    <row r="1624" spans="1:9" ht="15.6" x14ac:dyDescent="0.3">
      <c r="A1624" s="1" t="s">
        <v>748</v>
      </c>
      <c r="B1624" s="1" t="s">
        <v>4007</v>
      </c>
      <c r="C1624" s="1"/>
      <c r="D1624" s="1" t="s">
        <v>4007</v>
      </c>
      <c r="E1624" s="1"/>
      <c r="F1624" s="1" t="s">
        <v>748</v>
      </c>
      <c r="G1624" s="1" t="s">
        <v>4766</v>
      </c>
      <c r="H1624" s="1" t="s">
        <v>4979</v>
      </c>
      <c r="I1624" s="1" t="s">
        <v>7760</v>
      </c>
    </row>
    <row r="1625" spans="1:9" ht="15.6" x14ac:dyDescent="0.3">
      <c r="A1625" s="1" t="s">
        <v>747</v>
      </c>
      <c r="B1625" s="1" t="s">
        <v>4008</v>
      </c>
      <c r="C1625" s="1"/>
      <c r="D1625" s="1" t="s">
        <v>4008</v>
      </c>
      <c r="E1625" s="1"/>
      <c r="F1625" s="1" t="s">
        <v>747</v>
      </c>
      <c r="G1625" s="1" t="s">
        <v>5374</v>
      </c>
      <c r="H1625" s="1" t="s">
        <v>4927</v>
      </c>
      <c r="I1625" s="1" t="s">
        <v>7761</v>
      </c>
    </row>
    <row r="1626" spans="1:9" ht="15.6" x14ac:dyDescent="0.3">
      <c r="A1626" s="1" t="s">
        <v>746</v>
      </c>
      <c r="B1626" s="1" t="s">
        <v>4009</v>
      </c>
      <c r="C1626" s="1"/>
      <c r="D1626" s="1" t="s">
        <v>4009</v>
      </c>
      <c r="E1626" s="1"/>
      <c r="F1626" s="1" t="s">
        <v>746</v>
      </c>
      <c r="G1626" s="1" t="s">
        <v>5374</v>
      </c>
      <c r="H1626" s="1" t="s">
        <v>4802</v>
      </c>
      <c r="I1626" s="1" t="s">
        <v>7762</v>
      </c>
    </row>
    <row r="1627" spans="1:9" ht="15.6" x14ac:dyDescent="0.3">
      <c r="A1627" s="1" t="s">
        <v>745</v>
      </c>
      <c r="B1627" s="1" t="s">
        <v>4010</v>
      </c>
      <c r="C1627" s="1"/>
      <c r="D1627" s="1" t="s">
        <v>4010</v>
      </c>
      <c r="E1627" s="1"/>
      <c r="F1627" s="1" t="s">
        <v>745</v>
      </c>
      <c r="G1627" s="1" t="s">
        <v>5375</v>
      </c>
      <c r="H1627" s="1" t="s">
        <v>5210</v>
      </c>
      <c r="I1627" s="1" t="s">
        <v>7268</v>
      </c>
    </row>
    <row r="1628" spans="1:9" ht="15.6" x14ac:dyDescent="0.3">
      <c r="A1628" s="1" t="s">
        <v>744</v>
      </c>
      <c r="B1628" s="1" t="s">
        <v>4011</v>
      </c>
      <c r="C1628" s="1"/>
      <c r="D1628" s="1" t="s">
        <v>4011</v>
      </c>
      <c r="E1628" s="1"/>
      <c r="F1628" s="1" t="s">
        <v>744</v>
      </c>
      <c r="G1628" s="1" t="s">
        <v>5374</v>
      </c>
      <c r="H1628" s="1" t="s">
        <v>5211</v>
      </c>
      <c r="I1628" s="1" t="s">
        <v>7763</v>
      </c>
    </row>
    <row r="1629" spans="1:9" ht="15.6" x14ac:dyDescent="0.3">
      <c r="A1629" s="1" t="s">
        <v>743</v>
      </c>
      <c r="B1629" s="1" t="s">
        <v>4012</v>
      </c>
      <c r="C1629" s="1"/>
      <c r="D1629" s="1" t="s">
        <v>4012</v>
      </c>
      <c r="E1629" s="1"/>
      <c r="F1629" s="1" t="s">
        <v>743</v>
      </c>
      <c r="G1629" s="1" t="s">
        <v>4766</v>
      </c>
      <c r="H1629" s="1" t="s">
        <v>4800</v>
      </c>
      <c r="I1629" s="1" t="s">
        <v>7764</v>
      </c>
    </row>
    <row r="1630" spans="1:9" ht="15.6" x14ac:dyDescent="0.3">
      <c r="A1630" s="1" t="s">
        <v>742</v>
      </c>
      <c r="B1630" s="1" t="s">
        <v>4013</v>
      </c>
      <c r="C1630" s="1"/>
      <c r="D1630" s="1" t="s">
        <v>4013</v>
      </c>
      <c r="E1630" s="1"/>
      <c r="F1630" s="1" t="s">
        <v>742</v>
      </c>
      <c r="G1630" s="1" t="s">
        <v>4766</v>
      </c>
      <c r="H1630" s="1" t="s">
        <v>5212</v>
      </c>
      <c r="I1630" s="1" t="s">
        <v>7765</v>
      </c>
    </row>
    <row r="1631" spans="1:9" ht="15.6" x14ac:dyDescent="0.3">
      <c r="A1631" s="1" t="s">
        <v>741</v>
      </c>
      <c r="B1631" s="1" t="s">
        <v>4014</v>
      </c>
      <c r="C1631" s="1"/>
      <c r="D1631" s="1" t="s">
        <v>4014</v>
      </c>
      <c r="E1631" s="1"/>
      <c r="F1631" s="1" t="s">
        <v>741</v>
      </c>
      <c r="G1631" s="1" t="s">
        <v>5374</v>
      </c>
      <c r="H1631" s="1" t="s">
        <v>5213</v>
      </c>
      <c r="I1631" s="1" t="s">
        <v>7766</v>
      </c>
    </row>
    <row r="1632" spans="1:9" ht="15.6" x14ac:dyDescent="0.3">
      <c r="A1632" s="1" t="s">
        <v>740</v>
      </c>
      <c r="B1632" s="1" t="s">
        <v>4015</v>
      </c>
      <c r="C1632" s="1"/>
      <c r="D1632" s="1" t="s">
        <v>4015</v>
      </c>
      <c r="E1632" s="1"/>
      <c r="F1632" s="1" t="s">
        <v>740</v>
      </c>
      <c r="G1632" s="1" t="s">
        <v>4766</v>
      </c>
      <c r="H1632" s="1" t="s">
        <v>4863</v>
      </c>
      <c r="I1632" s="1" t="s">
        <v>7263</v>
      </c>
    </row>
    <row r="1633" spans="1:9" ht="15.6" x14ac:dyDescent="0.3">
      <c r="A1633" s="1" t="s">
        <v>739</v>
      </c>
      <c r="B1633" s="1" t="s">
        <v>4016</v>
      </c>
      <c r="C1633" s="1"/>
      <c r="D1633" s="1" t="s">
        <v>4016</v>
      </c>
      <c r="E1633" s="1"/>
      <c r="F1633" s="1" t="s">
        <v>739</v>
      </c>
      <c r="G1633" s="1" t="s">
        <v>4766</v>
      </c>
      <c r="H1633" s="1" t="s">
        <v>6077</v>
      </c>
      <c r="I1633" s="1" t="s">
        <v>7690</v>
      </c>
    </row>
    <row r="1634" spans="1:9" ht="15.6" x14ac:dyDescent="0.3">
      <c r="A1634" s="1" t="s">
        <v>738</v>
      </c>
      <c r="B1634" s="1" t="s">
        <v>4017</v>
      </c>
      <c r="C1634" s="1"/>
      <c r="D1634" s="1" t="s">
        <v>4017</v>
      </c>
      <c r="E1634" s="1"/>
      <c r="F1634" s="1" t="s">
        <v>738</v>
      </c>
      <c r="G1634" s="1" t="s">
        <v>5374</v>
      </c>
      <c r="H1634" s="1" t="s">
        <v>5114</v>
      </c>
      <c r="I1634" s="1" t="s">
        <v>7767</v>
      </c>
    </row>
    <row r="1635" spans="1:9" ht="15.6" x14ac:dyDescent="0.3">
      <c r="A1635" s="1" t="s">
        <v>737</v>
      </c>
      <c r="B1635" s="1" t="s">
        <v>4018</v>
      </c>
      <c r="C1635" s="1"/>
      <c r="D1635" s="1" t="s">
        <v>4018</v>
      </c>
      <c r="E1635" s="1"/>
      <c r="F1635" s="1" t="s">
        <v>737</v>
      </c>
      <c r="G1635" s="1" t="s">
        <v>4766</v>
      </c>
      <c r="H1635" s="1" t="s">
        <v>6078</v>
      </c>
      <c r="I1635" s="1" t="s">
        <v>7768</v>
      </c>
    </row>
    <row r="1636" spans="1:9" ht="15.6" x14ac:dyDescent="0.3">
      <c r="A1636" s="1" t="s">
        <v>736</v>
      </c>
      <c r="B1636" s="1" t="s">
        <v>4019</v>
      </c>
      <c r="C1636" s="1"/>
      <c r="D1636" s="1" t="s">
        <v>4019</v>
      </c>
      <c r="E1636" s="1"/>
      <c r="F1636" s="1" t="s">
        <v>736</v>
      </c>
      <c r="G1636" s="1" t="s">
        <v>5374</v>
      </c>
      <c r="H1636" s="1" t="s">
        <v>5214</v>
      </c>
      <c r="I1636" s="1" t="s">
        <v>7769</v>
      </c>
    </row>
    <row r="1637" spans="1:9" ht="15.6" x14ac:dyDescent="0.3">
      <c r="A1637" s="1" t="s">
        <v>735</v>
      </c>
      <c r="B1637" s="1" t="s">
        <v>4020</v>
      </c>
      <c r="C1637" s="1"/>
      <c r="D1637" s="1" t="s">
        <v>4020</v>
      </c>
      <c r="E1637" s="1"/>
      <c r="F1637" s="1" t="s">
        <v>735</v>
      </c>
      <c r="G1637" s="1" t="s">
        <v>5374</v>
      </c>
      <c r="H1637" s="1" t="s">
        <v>4947</v>
      </c>
      <c r="I1637" s="1" t="s">
        <v>7770</v>
      </c>
    </row>
    <row r="1638" spans="1:9" ht="15.6" x14ac:dyDescent="0.3">
      <c r="A1638" s="1" t="s">
        <v>734</v>
      </c>
      <c r="B1638" s="1" t="s">
        <v>4021</v>
      </c>
      <c r="C1638" s="1"/>
      <c r="D1638" s="1" t="s">
        <v>4021</v>
      </c>
      <c r="E1638" s="1"/>
      <c r="F1638" s="1" t="s">
        <v>734</v>
      </c>
      <c r="G1638" s="1" t="s">
        <v>5374</v>
      </c>
      <c r="H1638" s="1" t="s">
        <v>6079</v>
      </c>
      <c r="I1638" s="1" t="s">
        <v>7771</v>
      </c>
    </row>
    <row r="1639" spans="1:9" ht="15.6" x14ac:dyDescent="0.3">
      <c r="A1639" s="1" t="s">
        <v>733</v>
      </c>
      <c r="B1639" s="1" t="s">
        <v>4022</v>
      </c>
      <c r="C1639" s="1"/>
      <c r="D1639" s="1" t="s">
        <v>4022</v>
      </c>
      <c r="E1639" s="1"/>
      <c r="F1639" s="1" t="s">
        <v>733</v>
      </c>
      <c r="G1639" s="1" t="s">
        <v>5374</v>
      </c>
      <c r="H1639" s="1" t="s">
        <v>5215</v>
      </c>
      <c r="I1639" s="1" t="s">
        <v>7540</v>
      </c>
    </row>
    <row r="1640" spans="1:9" ht="15.6" x14ac:dyDescent="0.3">
      <c r="A1640" s="1" t="s">
        <v>732</v>
      </c>
      <c r="B1640" s="1" t="s">
        <v>4023</v>
      </c>
      <c r="C1640" s="1"/>
      <c r="D1640" s="1" t="s">
        <v>4023</v>
      </c>
      <c r="E1640" s="1"/>
      <c r="F1640" s="1" t="s">
        <v>732</v>
      </c>
      <c r="G1640" s="1" t="s">
        <v>4766</v>
      </c>
      <c r="H1640" s="1" t="s">
        <v>6080</v>
      </c>
      <c r="I1640" s="1" t="s">
        <v>6566</v>
      </c>
    </row>
    <row r="1641" spans="1:9" ht="15.6" x14ac:dyDescent="0.3">
      <c r="A1641" s="1" t="s">
        <v>731</v>
      </c>
      <c r="B1641" s="1" t="s">
        <v>4024</v>
      </c>
      <c r="C1641" s="1"/>
      <c r="D1641" s="1" t="s">
        <v>4024</v>
      </c>
      <c r="E1641" s="1"/>
      <c r="F1641" s="1" t="s">
        <v>731</v>
      </c>
      <c r="G1641" s="1" t="s">
        <v>5374</v>
      </c>
      <c r="H1641" s="1" t="s">
        <v>6081</v>
      </c>
      <c r="I1641" s="1" t="s">
        <v>7772</v>
      </c>
    </row>
    <row r="1642" spans="1:9" ht="15.6" x14ac:dyDescent="0.3">
      <c r="A1642" s="1" t="s">
        <v>730</v>
      </c>
      <c r="B1642" s="1" t="s">
        <v>4025</v>
      </c>
      <c r="C1642" s="1"/>
      <c r="D1642" s="1" t="s">
        <v>4025</v>
      </c>
      <c r="E1642" s="1"/>
      <c r="F1642" s="1" t="s">
        <v>730</v>
      </c>
      <c r="G1642" s="1" t="s">
        <v>5374</v>
      </c>
      <c r="H1642" s="1" t="s">
        <v>6082</v>
      </c>
      <c r="I1642" s="1" t="s">
        <v>7773</v>
      </c>
    </row>
    <row r="1643" spans="1:9" ht="15.6" x14ac:dyDescent="0.3">
      <c r="A1643" s="1" t="s">
        <v>729</v>
      </c>
      <c r="B1643" s="1" t="s">
        <v>4026</v>
      </c>
      <c r="C1643" s="1"/>
      <c r="D1643" s="1" t="s">
        <v>4026</v>
      </c>
      <c r="E1643" s="1"/>
      <c r="F1643" s="1" t="s">
        <v>729</v>
      </c>
      <c r="G1643" s="1" t="s">
        <v>5374</v>
      </c>
      <c r="H1643" s="1" t="s">
        <v>4939</v>
      </c>
      <c r="I1643" s="1" t="s">
        <v>6760</v>
      </c>
    </row>
    <row r="1644" spans="1:9" ht="15.6" x14ac:dyDescent="0.3">
      <c r="A1644" s="1" t="s">
        <v>728</v>
      </c>
      <c r="B1644" s="1" t="s">
        <v>4027</v>
      </c>
      <c r="C1644" s="1"/>
      <c r="D1644" s="1" t="s">
        <v>4027</v>
      </c>
      <c r="E1644" s="1"/>
      <c r="F1644" s="1" t="s">
        <v>728</v>
      </c>
      <c r="G1644" s="1" t="s">
        <v>5374</v>
      </c>
      <c r="H1644" s="1" t="s">
        <v>8349</v>
      </c>
      <c r="I1644" s="1" t="s">
        <v>7774</v>
      </c>
    </row>
    <row r="1645" spans="1:9" ht="15.6" x14ac:dyDescent="0.3">
      <c r="A1645" s="1" t="s">
        <v>727</v>
      </c>
      <c r="B1645" s="1" t="s">
        <v>4028</v>
      </c>
      <c r="C1645" s="1"/>
      <c r="D1645" s="1" t="s">
        <v>4028</v>
      </c>
      <c r="E1645" s="1"/>
      <c r="F1645" s="1" t="s">
        <v>727</v>
      </c>
      <c r="G1645" s="1" t="s">
        <v>4766</v>
      </c>
      <c r="H1645" s="1" t="s">
        <v>4840</v>
      </c>
      <c r="I1645" s="1" t="s">
        <v>6844</v>
      </c>
    </row>
    <row r="1646" spans="1:9" ht="15.6" x14ac:dyDescent="0.3">
      <c r="A1646" s="1" t="s">
        <v>726</v>
      </c>
      <c r="B1646" s="1" t="s">
        <v>4029</v>
      </c>
      <c r="C1646" s="1"/>
      <c r="D1646" s="1" t="s">
        <v>4029</v>
      </c>
      <c r="E1646" s="1"/>
      <c r="F1646" s="1" t="s">
        <v>726</v>
      </c>
      <c r="G1646" s="1" t="s">
        <v>4766</v>
      </c>
      <c r="H1646" s="1" t="s">
        <v>5216</v>
      </c>
      <c r="I1646" s="1" t="s">
        <v>7056</v>
      </c>
    </row>
    <row r="1647" spans="1:9" ht="15.6" x14ac:dyDescent="0.3">
      <c r="A1647" s="1" t="s">
        <v>725</v>
      </c>
      <c r="B1647" s="1" t="s">
        <v>4030</v>
      </c>
      <c r="C1647" s="1"/>
      <c r="D1647" s="1" t="s">
        <v>4030</v>
      </c>
      <c r="E1647" s="1"/>
      <c r="F1647" s="1" t="s">
        <v>725</v>
      </c>
      <c r="G1647" s="1" t="s">
        <v>5375</v>
      </c>
      <c r="H1647" s="1" t="s">
        <v>5916</v>
      </c>
      <c r="I1647" s="1" t="s">
        <v>7775</v>
      </c>
    </row>
    <row r="1648" spans="1:9" ht="15.6" x14ac:dyDescent="0.3">
      <c r="A1648" s="1" t="s">
        <v>724</v>
      </c>
      <c r="B1648" s="1" t="s">
        <v>4031</v>
      </c>
      <c r="C1648" s="1"/>
      <c r="D1648" s="1" t="s">
        <v>4031</v>
      </c>
      <c r="E1648" s="1"/>
      <c r="F1648" s="1" t="s">
        <v>724</v>
      </c>
      <c r="G1648" s="1" t="s">
        <v>4766</v>
      </c>
      <c r="H1648" s="1" t="s">
        <v>4843</v>
      </c>
      <c r="I1648" s="1" t="s">
        <v>7776</v>
      </c>
    </row>
    <row r="1649" spans="1:9" ht="15.6" x14ac:dyDescent="0.3">
      <c r="A1649" s="1" t="s">
        <v>723</v>
      </c>
      <c r="B1649" s="1" t="s">
        <v>4032</v>
      </c>
      <c r="C1649" s="1"/>
      <c r="D1649" s="1" t="s">
        <v>4032</v>
      </c>
      <c r="E1649" s="1"/>
      <c r="F1649" s="1" t="s">
        <v>723</v>
      </c>
      <c r="G1649" s="1" t="s">
        <v>4766</v>
      </c>
      <c r="H1649" s="1" t="s">
        <v>4870</v>
      </c>
      <c r="I1649" s="1" t="s">
        <v>7777</v>
      </c>
    </row>
    <row r="1650" spans="1:9" ht="15.6" x14ac:dyDescent="0.3">
      <c r="A1650" s="1" t="s">
        <v>722</v>
      </c>
      <c r="B1650" s="1" t="s">
        <v>4033</v>
      </c>
      <c r="C1650" s="1"/>
      <c r="D1650" s="1" t="s">
        <v>4033</v>
      </c>
      <c r="E1650" s="1"/>
      <c r="F1650" s="1" t="s">
        <v>722</v>
      </c>
      <c r="G1650" s="1" t="s">
        <v>5374</v>
      </c>
      <c r="H1650" s="1" t="s">
        <v>6074</v>
      </c>
      <c r="I1650" s="1" t="s">
        <v>6566</v>
      </c>
    </row>
    <row r="1651" spans="1:9" ht="15.6" x14ac:dyDescent="0.3">
      <c r="A1651" s="1" t="s">
        <v>721</v>
      </c>
      <c r="B1651" s="1" t="s">
        <v>4034</v>
      </c>
      <c r="C1651" s="1"/>
      <c r="D1651" s="1" t="s">
        <v>4034</v>
      </c>
      <c r="E1651" s="1"/>
      <c r="F1651" s="1" t="s">
        <v>721</v>
      </c>
      <c r="G1651" s="1" t="s">
        <v>5375</v>
      </c>
      <c r="H1651" s="1" t="s">
        <v>4805</v>
      </c>
      <c r="I1651" s="1" t="s">
        <v>7778</v>
      </c>
    </row>
    <row r="1652" spans="1:9" ht="15.6" x14ac:dyDescent="0.3">
      <c r="A1652" s="1" t="s">
        <v>720</v>
      </c>
      <c r="B1652" s="1" t="s">
        <v>4035</v>
      </c>
      <c r="C1652" s="1"/>
      <c r="D1652" s="1" t="s">
        <v>4035</v>
      </c>
      <c r="E1652" s="1"/>
      <c r="F1652" s="1" t="s">
        <v>720</v>
      </c>
      <c r="G1652" s="1" t="s">
        <v>4766</v>
      </c>
      <c r="H1652" s="1" t="s">
        <v>5217</v>
      </c>
      <c r="I1652" s="1" t="s">
        <v>7779</v>
      </c>
    </row>
    <row r="1653" spans="1:9" ht="15.6" x14ac:dyDescent="0.3">
      <c r="A1653" s="1" t="s">
        <v>719</v>
      </c>
      <c r="B1653" s="1" t="s">
        <v>4036</v>
      </c>
      <c r="C1653" s="1"/>
      <c r="D1653" s="1" t="s">
        <v>4036</v>
      </c>
      <c r="E1653" s="1"/>
      <c r="F1653" s="1" t="s">
        <v>719</v>
      </c>
      <c r="G1653" s="1" t="s">
        <v>5374</v>
      </c>
      <c r="H1653" s="1" t="s">
        <v>5218</v>
      </c>
      <c r="I1653" s="1" t="s">
        <v>7780</v>
      </c>
    </row>
    <row r="1654" spans="1:9" ht="15.6" x14ac:dyDescent="0.3">
      <c r="A1654" s="1" t="s">
        <v>718</v>
      </c>
      <c r="B1654" s="1" t="s">
        <v>4037</v>
      </c>
      <c r="C1654" s="1"/>
      <c r="D1654" s="1" t="s">
        <v>4037</v>
      </c>
      <c r="E1654" s="1"/>
      <c r="F1654" s="1" t="s">
        <v>718</v>
      </c>
      <c r="G1654" s="1" t="s">
        <v>5374</v>
      </c>
      <c r="H1654" s="1" t="s">
        <v>4948</v>
      </c>
      <c r="I1654" s="1" t="s">
        <v>7781</v>
      </c>
    </row>
    <row r="1655" spans="1:9" ht="15.6" x14ac:dyDescent="0.3">
      <c r="A1655" s="1" t="s">
        <v>717</v>
      </c>
      <c r="B1655" s="1" t="s">
        <v>4038</v>
      </c>
      <c r="C1655" s="1"/>
      <c r="D1655" s="1" t="s">
        <v>4038</v>
      </c>
      <c r="E1655" s="1"/>
      <c r="F1655" s="1" t="s">
        <v>717</v>
      </c>
      <c r="G1655" s="1" t="s">
        <v>4766</v>
      </c>
      <c r="H1655" s="1" t="s">
        <v>6083</v>
      </c>
      <c r="I1655" s="1" t="s">
        <v>7782</v>
      </c>
    </row>
    <row r="1656" spans="1:9" ht="15.6" x14ac:dyDescent="0.3">
      <c r="A1656" s="1" t="s">
        <v>716</v>
      </c>
      <c r="B1656" s="1" t="s">
        <v>4039</v>
      </c>
      <c r="C1656" s="1"/>
      <c r="D1656" s="1" t="s">
        <v>4039</v>
      </c>
      <c r="E1656" s="1"/>
      <c r="F1656" s="1" t="s">
        <v>716</v>
      </c>
      <c r="G1656" s="1" t="s">
        <v>4766</v>
      </c>
      <c r="H1656" s="1" t="s">
        <v>6084</v>
      </c>
      <c r="I1656" s="1" t="s">
        <v>7783</v>
      </c>
    </row>
    <row r="1657" spans="1:9" ht="15.6" x14ac:dyDescent="0.3">
      <c r="A1657" s="1" t="s">
        <v>715</v>
      </c>
      <c r="B1657" s="1" t="s">
        <v>4040</v>
      </c>
      <c r="C1657" s="1"/>
      <c r="D1657" s="1" t="s">
        <v>4040</v>
      </c>
      <c r="E1657" s="1"/>
      <c r="F1657" s="1" t="s">
        <v>715</v>
      </c>
      <c r="G1657" s="1" t="s">
        <v>4766</v>
      </c>
      <c r="H1657" s="1" t="s">
        <v>5441</v>
      </c>
      <c r="I1657" s="1" t="s">
        <v>7784</v>
      </c>
    </row>
    <row r="1658" spans="1:9" ht="15.6" x14ac:dyDescent="0.3">
      <c r="A1658" s="1" t="s">
        <v>714</v>
      </c>
      <c r="B1658" s="1" t="s">
        <v>4041</v>
      </c>
      <c r="C1658" s="1"/>
      <c r="D1658" s="1" t="s">
        <v>4041</v>
      </c>
      <c r="E1658" s="1"/>
      <c r="F1658" s="1" t="s">
        <v>714</v>
      </c>
      <c r="G1658" s="1" t="s">
        <v>5374</v>
      </c>
      <c r="H1658" s="1" t="s">
        <v>6085</v>
      </c>
      <c r="I1658" s="1" t="s">
        <v>6989</v>
      </c>
    </row>
    <row r="1659" spans="1:9" ht="15.6" x14ac:dyDescent="0.3">
      <c r="A1659" s="1" t="s">
        <v>713</v>
      </c>
      <c r="B1659" s="1" t="s">
        <v>4042</v>
      </c>
      <c r="C1659" s="1"/>
      <c r="D1659" s="1" t="s">
        <v>4042</v>
      </c>
      <c r="E1659" s="1"/>
      <c r="F1659" s="1" t="s">
        <v>713</v>
      </c>
      <c r="G1659" s="1" t="s">
        <v>5375</v>
      </c>
      <c r="H1659" s="1" t="s">
        <v>5219</v>
      </c>
      <c r="I1659" s="1" t="s">
        <v>7785</v>
      </c>
    </row>
    <row r="1660" spans="1:9" ht="15.6" x14ac:dyDescent="0.3">
      <c r="A1660" s="1" t="s">
        <v>712</v>
      </c>
      <c r="B1660" s="1" t="s">
        <v>4043</v>
      </c>
      <c r="C1660" s="1"/>
      <c r="D1660" s="1" t="s">
        <v>4043</v>
      </c>
      <c r="E1660" s="1"/>
      <c r="F1660" s="1" t="s">
        <v>712</v>
      </c>
      <c r="G1660" s="1" t="s">
        <v>5374</v>
      </c>
      <c r="H1660" s="1" t="s">
        <v>4723</v>
      </c>
      <c r="I1660" s="1" t="s">
        <v>7168</v>
      </c>
    </row>
    <row r="1661" spans="1:9" ht="15.6" x14ac:dyDescent="0.3">
      <c r="A1661" s="1" t="s">
        <v>711</v>
      </c>
      <c r="B1661" s="1" t="s">
        <v>4044</v>
      </c>
      <c r="C1661" s="1"/>
      <c r="D1661" s="1" t="s">
        <v>4044</v>
      </c>
      <c r="E1661" s="1"/>
      <c r="F1661" s="1" t="s">
        <v>711</v>
      </c>
      <c r="G1661" s="1" t="s">
        <v>4766</v>
      </c>
      <c r="H1661" s="1" t="s">
        <v>6086</v>
      </c>
      <c r="I1661" s="1" t="s">
        <v>7786</v>
      </c>
    </row>
    <row r="1662" spans="1:9" ht="15.6" x14ac:dyDescent="0.3">
      <c r="A1662" s="1" t="s">
        <v>710</v>
      </c>
      <c r="B1662" s="1" t="s">
        <v>4045</v>
      </c>
      <c r="C1662" s="1"/>
      <c r="D1662" s="1" t="s">
        <v>4045</v>
      </c>
      <c r="E1662" s="1"/>
      <c r="F1662" s="1" t="s">
        <v>710</v>
      </c>
      <c r="G1662" s="1" t="s">
        <v>5375</v>
      </c>
      <c r="H1662" s="1" t="s">
        <v>6087</v>
      </c>
      <c r="I1662" s="1" t="s">
        <v>7787</v>
      </c>
    </row>
    <row r="1663" spans="1:9" ht="15.6" x14ac:dyDescent="0.3">
      <c r="A1663" s="1" t="s">
        <v>709</v>
      </c>
      <c r="B1663" s="1" t="s">
        <v>4046</v>
      </c>
      <c r="C1663" s="1"/>
      <c r="D1663" s="1" t="s">
        <v>4046</v>
      </c>
      <c r="E1663" s="1"/>
      <c r="F1663" s="1" t="s">
        <v>709</v>
      </c>
      <c r="G1663" s="1" t="s">
        <v>4766</v>
      </c>
      <c r="H1663" s="1" t="s">
        <v>4754</v>
      </c>
      <c r="I1663" s="1" t="s">
        <v>7788</v>
      </c>
    </row>
    <row r="1664" spans="1:9" ht="15.6" x14ac:dyDescent="0.3">
      <c r="A1664" s="1" t="s">
        <v>708</v>
      </c>
      <c r="B1664" s="1" t="s">
        <v>4047</v>
      </c>
      <c r="C1664" s="1"/>
      <c r="D1664" s="1" t="s">
        <v>4047</v>
      </c>
      <c r="E1664" s="1"/>
      <c r="F1664" s="1" t="s">
        <v>708</v>
      </c>
      <c r="G1664" s="1" t="s">
        <v>5374</v>
      </c>
      <c r="H1664" s="1" t="s">
        <v>5220</v>
      </c>
      <c r="I1664" s="1" t="s">
        <v>7789</v>
      </c>
    </row>
    <row r="1665" spans="1:9" ht="15.6" x14ac:dyDescent="0.3">
      <c r="A1665" s="1" t="s">
        <v>707</v>
      </c>
      <c r="B1665" s="1" t="s">
        <v>4048</v>
      </c>
      <c r="C1665" s="1"/>
      <c r="D1665" s="1" t="s">
        <v>4048</v>
      </c>
      <c r="E1665" s="1"/>
      <c r="F1665" s="1" t="s">
        <v>707</v>
      </c>
      <c r="G1665" s="1" t="s">
        <v>4766</v>
      </c>
      <c r="H1665" s="1" t="s">
        <v>6088</v>
      </c>
      <c r="I1665" s="1" t="s">
        <v>7790</v>
      </c>
    </row>
    <row r="1666" spans="1:9" ht="15.6" x14ac:dyDescent="0.3">
      <c r="A1666" s="1" t="s">
        <v>706</v>
      </c>
      <c r="B1666" s="1" t="s">
        <v>4049</v>
      </c>
      <c r="C1666" s="1"/>
      <c r="D1666" s="1" t="s">
        <v>4049</v>
      </c>
      <c r="E1666" s="1"/>
      <c r="F1666" s="1" t="s">
        <v>706</v>
      </c>
      <c r="G1666" s="1" t="s">
        <v>4766</v>
      </c>
      <c r="H1666" s="1" t="s">
        <v>6089</v>
      </c>
      <c r="I1666" s="1" t="s">
        <v>7791</v>
      </c>
    </row>
    <row r="1667" spans="1:9" ht="15.6" x14ac:dyDescent="0.3">
      <c r="A1667" s="1" t="s">
        <v>705</v>
      </c>
      <c r="B1667" s="1" t="s">
        <v>4050</v>
      </c>
      <c r="C1667" s="1"/>
      <c r="D1667" s="1" t="s">
        <v>4050</v>
      </c>
      <c r="E1667" s="1"/>
      <c r="F1667" s="1" t="s">
        <v>705</v>
      </c>
      <c r="G1667" s="1" t="s">
        <v>4766</v>
      </c>
      <c r="H1667" s="1" t="s">
        <v>6090</v>
      </c>
      <c r="I1667" s="1" t="s">
        <v>6398</v>
      </c>
    </row>
    <row r="1668" spans="1:9" ht="15.6" x14ac:dyDescent="0.3">
      <c r="A1668" s="1" t="s">
        <v>704</v>
      </c>
      <c r="B1668" s="1" t="s">
        <v>4051</v>
      </c>
      <c r="C1668" s="1"/>
      <c r="D1668" s="1" t="s">
        <v>4051</v>
      </c>
      <c r="E1668" s="1"/>
      <c r="F1668" s="1" t="s">
        <v>704</v>
      </c>
      <c r="G1668" s="1" t="s">
        <v>4766</v>
      </c>
      <c r="H1668" s="1" t="s">
        <v>4783</v>
      </c>
      <c r="I1668" s="1" t="s">
        <v>7792</v>
      </c>
    </row>
    <row r="1669" spans="1:9" ht="15.6" x14ac:dyDescent="0.3">
      <c r="A1669" s="1" t="s">
        <v>703</v>
      </c>
      <c r="B1669" s="1" t="s">
        <v>4052</v>
      </c>
      <c r="C1669" s="1"/>
      <c r="D1669" s="1" t="s">
        <v>4052</v>
      </c>
      <c r="E1669" s="1"/>
      <c r="F1669" s="1" t="s">
        <v>703</v>
      </c>
      <c r="G1669" s="1" t="s">
        <v>4766</v>
      </c>
      <c r="H1669" s="1" t="s">
        <v>6091</v>
      </c>
      <c r="I1669" s="1" t="s">
        <v>7793</v>
      </c>
    </row>
    <row r="1670" spans="1:9" ht="15.6" x14ac:dyDescent="0.3">
      <c r="A1670" s="1" t="s">
        <v>702</v>
      </c>
      <c r="B1670" s="1" t="s">
        <v>4053</v>
      </c>
      <c r="C1670" s="1"/>
      <c r="D1670" s="1" t="s">
        <v>4053</v>
      </c>
      <c r="E1670" s="1"/>
      <c r="F1670" s="1" t="s">
        <v>702</v>
      </c>
      <c r="G1670" s="1" t="s">
        <v>4766</v>
      </c>
      <c r="H1670" s="1" t="s">
        <v>4833</v>
      </c>
      <c r="I1670" s="1" t="s">
        <v>6723</v>
      </c>
    </row>
    <row r="1671" spans="1:9" ht="15.6" x14ac:dyDescent="0.3">
      <c r="A1671" s="1" t="s">
        <v>701</v>
      </c>
      <c r="B1671" s="1" t="s">
        <v>4054</v>
      </c>
      <c r="C1671" s="1"/>
      <c r="D1671" s="1" t="s">
        <v>4054</v>
      </c>
      <c r="E1671" s="1"/>
      <c r="F1671" s="1" t="s">
        <v>701</v>
      </c>
      <c r="G1671" s="1" t="s">
        <v>4766</v>
      </c>
      <c r="H1671" s="1" t="s">
        <v>6092</v>
      </c>
      <c r="I1671" s="1" t="s">
        <v>7794</v>
      </c>
    </row>
    <row r="1672" spans="1:9" ht="15.6" x14ac:dyDescent="0.3">
      <c r="A1672" s="1" t="s">
        <v>700</v>
      </c>
      <c r="B1672" s="1" t="s">
        <v>4055</v>
      </c>
      <c r="C1672" s="1"/>
      <c r="D1672" s="1" t="s">
        <v>4055</v>
      </c>
      <c r="E1672" s="1"/>
      <c r="F1672" s="1" t="s">
        <v>700</v>
      </c>
      <c r="G1672" s="1" t="s">
        <v>5374</v>
      </c>
      <c r="H1672" s="1" t="s">
        <v>6093</v>
      </c>
      <c r="I1672" s="1" t="s">
        <v>7412</v>
      </c>
    </row>
    <row r="1673" spans="1:9" ht="15.6" x14ac:dyDescent="0.3">
      <c r="A1673" s="1" t="s">
        <v>699</v>
      </c>
      <c r="B1673" s="1" t="s">
        <v>4056</v>
      </c>
      <c r="C1673" s="1"/>
      <c r="D1673" s="1" t="s">
        <v>4056</v>
      </c>
      <c r="E1673" s="1"/>
      <c r="F1673" s="1" t="s">
        <v>699</v>
      </c>
      <c r="G1673" s="1" t="s">
        <v>4766</v>
      </c>
      <c r="H1673" s="1" t="s">
        <v>5192</v>
      </c>
      <c r="I1673" s="1" t="s">
        <v>7795</v>
      </c>
    </row>
    <row r="1674" spans="1:9" ht="15.6" x14ac:dyDescent="0.3">
      <c r="A1674" s="1" t="s">
        <v>698</v>
      </c>
      <c r="B1674" s="1" t="s">
        <v>4057</v>
      </c>
      <c r="C1674" s="1"/>
      <c r="D1674" s="1" t="s">
        <v>4057</v>
      </c>
      <c r="E1674" s="1"/>
      <c r="F1674" s="1" t="s">
        <v>698</v>
      </c>
      <c r="G1674" s="1" t="s">
        <v>5374</v>
      </c>
      <c r="H1674" s="1" t="s">
        <v>6044</v>
      </c>
      <c r="I1674" s="1" t="s">
        <v>7796</v>
      </c>
    </row>
    <row r="1675" spans="1:9" ht="15.6" x14ac:dyDescent="0.3">
      <c r="A1675" s="1" t="s">
        <v>697</v>
      </c>
      <c r="B1675" s="1" t="s">
        <v>4058</v>
      </c>
      <c r="C1675" s="1"/>
      <c r="D1675" s="1" t="s">
        <v>4058</v>
      </c>
      <c r="E1675" s="1"/>
      <c r="F1675" s="1" t="s">
        <v>697</v>
      </c>
      <c r="G1675" s="1" t="s">
        <v>5374</v>
      </c>
      <c r="H1675" s="1" t="s">
        <v>5988</v>
      </c>
      <c r="I1675" s="1" t="s">
        <v>7797</v>
      </c>
    </row>
    <row r="1676" spans="1:9" ht="15.6" x14ac:dyDescent="0.3">
      <c r="A1676" s="1" t="s">
        <v>696</v>
      </c>
      <c r="B1676" s="1" t="s">
        <v>4059</v>
      </c>
      <c r="C1676" s="1"/>
      <c r="D1676" s="1" t="s">
        <v>4059</v>
      </c>
      <c r="E1676" s="1"/>
      <c r="F1676" s="1" t="s">
        <v>696</v>
      </c>
      <c r="G1676" s="1" t="s">
        <v>4766</v>
      </c>
      <c r="H1676" s="1" t="s">
        <v>5221</v>
      </c>
      <c r="I1676" s="1" t="s">
        <v>7798</v>
      </c>
    </row>
    <row r="1677" spans="1:9" ht="15.6" x14ac:dyDescent="0.3">
      <c r="A1677" s="1" t="s">
        <v>695</v>
      </c>
      <c r="B1677" s="1" t="s">
        <v>4060</v>
      </c>
      <c r="C1677" s="1"/>
      <c r="D1677" s="1" t="s">
        <v>4060</v>
      </c>
      <c r="E1677" s="1"/>
      <c r="F1677" s="1" t="s">
        <v>695</v>
      </c>
      <c r="G1677" s="1" t="s">
        <v>5374</v>
      </c>
      <c r="H1677" s="1" t="s">
        <v>5222</v>
      </c>
      <c r="I1677" s="1" t="s">
        <v>7799</v>
      </c>
    </row>
    <row r="1678" spans="1:9" ht="15.6" x14ac:dyDescent="0.3">
      <c r="A1678" s="1" t="s">
        <v>694</v>
      </c>
      <c r="B1678" s="1" t="s">
        <v>4061</v>
      </c>
      <c r="C1678" s="1"/>
      <c r="D1678" s="1" t="s">
        <v>4061</v>
      </c>
      <c r="E1678" s="1"/>
      <c r="F1678" s="1" t="s">
        <v>694</v>
      </c>
      <c r="G1678" s="1" t="s">
        <v>5374</v>
      </c>
      <c r="H1678" s="1" t="s">
        <v>5223</v>
      </c>
      <c r="I1678" s="1" t="s">
        <v>7800</v>
      </c>
    </row>
    <row r="1679" spans="1:9" ht="15.6" x14ac:dyDescent="0.3">
      <c r="A1679" s="1" t="s">
        <v>693</v>
      </c>
      <c r="B1679" s="1" t="s">
        <v>4062</v>
      </c>
      <c r="C1679" s="1"/>
      <c r="D1679" s="1" t="s">
        <v>4062</v>
      </c>
      <c r="E1679" s="1"/>
      <c r="F1679" s="1" t="s">
        <v>693</v>
      </c>
      <c r="G1679" s="1" t="s">
        <v>4766</v>
      </c>
      <c r="H1679" s="1" t="s">
        <v>8315</v>
      </c>
      <c r="I1679" s="1" t="s">
        <v>7801</v>
      </c>
    </row>
    <row r="1680" spans="1:9" ht="15.6" x14ac:dyDescent="0.3">
      <c r="A1680" s="1" t="s">
        <v>692</v>
      </c>
      <c r="B1680" s="1" t="s">
        <v>4063</v>
      </c>
      <c r="C1680" s="1"/>
      <c r="D1680" s="1" t="s">
        <v>4063</v>
      </c>
      <c r="E1680" s="1"/>
      <c r="F1680" s="1" t="s">
        <v>692</v>
      </c>
      <c r="G1680" s="1" t="s">
        <v>5374</v>
      </c>
      <c r="H1680" s="1" t="s">
        <v>6094</v>
      </c>
      <c r="I1680" s="1" t="s">
        <v>7385</v>
      </c>
    </row>
    <row r="1681" spans="1:9" ht="15.6" x14ac:dyDescent="0.3">
      <c r="A1681" s="1" t="s">
        <v>691</v>
      </c>
      <c r="B1681" s="1" t="s">
        <v>4064</v>
      </c>
      <c r="C1681" s="1"/>
      <c r="D1681" s="1" t="s">
        <v>4064</v>
      </c>
      <c r="E1681" s="1"/>
      <c r="F1681" s="1" t="s">
        <v>691</v>
      </c>
      <c r="G1681" s="1" t="s">
        <v>5374</v>
      </c>
      <c r="H1681" s="1" t="s">
        <v>5224</v>
      </c>
      <c r="I1681" s="1" t="s">
        <v>7802</v>
      </c>
    </row>
    <row r="1682" spans="1:9" ht="15.6" x14ac:dyDescent="0.3">
      <c r="A1682" s="1" t="s">
        <v>690</v>
      </c>
      <c r="B1682" s="1" t="s">
        <v>4065</v>
      </c>
      <c r="C1682" s="1"/>
      <c r="D1682" s="1" t="s">
        <v>4065</v>
      </c>
      <c r="E1682" s="1"/>
      <c r="F1682" s="1" t="s">
        <v>690</v>
      </c>
      <c r="G1682" s="1" t="s">
        <v>4766</v>
      </c>
      <c r="H1682" s="1" t="s">
        <v>6095</v>
      </c>
      <c r="I1682" s="1" t="s">
        <v>6858</v>
      </c>
    </row>
    <row r="1683" spans="1:9" ht="15.6" x14ac:dyDescent="0.3">
      <c r="A1683" s="1" t="s">
        <v>689</v>
      </c>
      <c r="B1683" s="1" t="s">
        <v>4066</v>
      </c>
      <c r="C1683" s="1"/>
      <c r="D1683" s="1" t="s">
        <v>4066</v>
      </c>
      <c r="E1683" s="1"/>
      <c r="F1683" s="1" t="s">
        <v>689</v>
      </c>
      <c r="G1683" s="1" t="s">
        <v>4766</v>
      </c>
      <c r="H1683" s="1" t="s">
        <v>4760</v>
      </c>
      <c r="I1683" s="1" t="s">
        <v>7803</v>
      </c>
    </row>
    <row r="1684" spans="1:9" ht="15.6" x14ac:dyDescent="0.3">
      <c r="A1684" s="1" t="s">
        <v>688</v>
      </c>
      <c r="B1684" s="1" t="s">
        <v>4067</v>
      </c>
      <c r="C1684" s="1"/>
      <c r="D1684" s="1" t="s">
        <v>4067</v>
      </c>
      <c r="E1684" s="1"/>
      <c r="F1684" s="1" t="s">
        <v>688</v>
      </c>
      <c r="G1684" s="1" t="s">
        <v>5374</v>
      </c>
      <c r="H1684" s="1" t="s">
        <v>5225</v>
      </c>
      <c r="I1684" s="1" t="s">
        <v>6662</v>
      </c>
    </row>
    <row r="1685" spans="1:9" ht="15.6" x14ac:dyDescent="0.3">
      <c r="A1685" s="1" t="s">
        <v>687</v>
      </c>
      <c r="B1685" s="1" t="s">
        <v>4068</v>
      </c>
      <c r="C1685" s="1"/>
      <c r="D1685" s="1" t="s">
        <v>4068</v>
      </c>
      <c r="E1685" s="1"/>
      <c r="F1685" s="1" t="s">
        <v>687</v>
      </c>
      <c r="G1685" s="1" t="s">
        <v>4766</v>
      </c>
      <c r="H1685" s="1" t="s">
        <v>5226</v>
      </c>
      <c r="I1685" s="1" t="s">
        <v>7538</v>
      </c>
    </row>
    <row r="1686" spans="1:9" ht="15.6" x14ac:dyDescent="0.3">
      <c r="A1686" s="1" t="s">
        <v>686</v>
      </c>
      <c r="B1686" s="1" t="s">
        <v>4069</v>
      </c>
      <c r="C1686" s="1"/>
      <c r="D1686" s="1" t="s">
        <v>4069</v>
      </c>
      <c r="E1686" s="1"/>
      <c r="F1686" s="1" t="s">
        <v>686</v>
      </c>
      <c r="G1686" s="1" t="s">
        <v>4766</v>
      </c>
      <c r="H1686" s="1" t="s">
        <v>5801</v>
      </c>
      <c r="I1686" s="1" t="s">
        <v>7804</v>
      </c>
    </row>
    <row r="1687" spans="1:9" ht="15.6" x14ac:dyDescent="0.3">
      <c r="A1687" s="1" t="s">
        <v>685</v>
      </c>
      <c r="B1687" s="1" t="s">
        <v>4070</v>
      </c>
      <c r="C1687" s="1"/>
      <c r="D1687" s="1" t="s">
        <v>4070</v>
      </c>
      <c r="E1687" s="1"/>
      <c r="F1687" s="1" t="s">
        <v>685</v>
      </c>
      <c r="G1687" s="1" t="s">
        <v>4766</v>
      </c>
      <c r="H1687" s="1" t="s">
        <v>5227</v>
      </c>
      <c r="I1687" s="1" t="s">
        <v>6775</v>
      </c>
    </row>
    <row r="1688" spans="1:9" ht="15.6" x14ac:dyDescent="0.3">
      <c r="A1688" s="1" t="s">
        <v>684</v>
      </c>
      <c r="B1688" s="1" t="s">
        <v>4071</v>
      </c>
      <c r="C1688" s="1"/>
      <c r="D1688" s="1" t="s">
        <v>4071</v>
      </c>
      <c r="E1688" s="1"/>
      <c r="F1688" s="1" t="s">
        <v>684</v>
      </c>
      <c r="G1688" s="1" t="s">
        <v>5374</v>
      </c>
      <c r="H1688" s="1" t="s">
        <v>6096</v>
      </c>
      <c r="I1688" s="1" t="s">
        <v>7805</v>
      </c>
    </row>
    <row r="1689" spans="1:9" ht="15.6" x14ac:dyDescent="0.3">
      <c r="A1689" s="1" t="s">
        <v>683</v>
      </c>
      <c r="B1689" s="1" t="s">
        <v>4072</v>
      </c>
      <c r="C1689" s="1"/>
      <c r="D1689" s="1" t="s">
        <v>4072</v>
      </c>
      <c r="E1689" s="1"/>
      <c r="F1689" s="1" t="s">
        <v>683</v>
      </c>
      <c r="G1689" s="1" t="s">
        <v>5375</v>
      </c>
      <c r="H1689" s="1" t="s">
        <v>6097</v>
      </c>
      <c r="I1689" s="1" t="s">
        <v>7806</v>
      </c>
    </row>
    <row r="1690" spans="1:9" ht="15.6" x14ac:dyDescent="0.3">
      <c r="A1690" s="1" t="s">
        <v>682</v>
      </c>
      <c r="B1690" s="1" t="s">
        <v>4073</v>
      </c>
      <c r="C1690" s="1"/>
      <c r="D1690" s="1" t="s">
        <v>4073</v>
      </c>
      <c r="E1690" s="1"/>
      <c r="F1690" s="1" t="s">
        <v>682</v>
      </c>
      <c r="G1690" s="1" t="s">
        <v>4766</v>
      </c>
      <c r="H1690" s="1" t="s">
        <v>5893</v>
      </c>
      <c r="I1690" s="1" t="s">
        <v>7807</v>
      </c>
    </row>
    <row r="1691" spans="1:9" ht="15.6" x14ac:dyDescent="0.3">
      <c r="A1691" s="1" t="s">
        <v>681</v>
      </c>
      <c r="B1691" s="1" t="s">
        <v>4074</v>
      </c>
      <c r="C1691" s="1"/>
      <c r="D1691" s="1" t="s">
        <v>4074</v>
      </c>
      <c r="E1691" s="1"/>
      <c r="F1691" s="1" t="s">
        <v>681</v>
      </c>
      <c r="G1691" s="1" t="s">
        <v>5374</v>
      </c>
      <c r="H1691" s="1" t="s">
        <v>5228</v>
      </c>
      <c r="I1691" s="1" t="s">
        <v>7808</v>
      </c>
    </row>
    <row r="1692" spans="1:9" ht="15.6" x14ac:dyDescent="0.3">
      <c r="A1692" s="1" t="s">
        <v>680</v>
      </c>
      <c r="B1692" s="1" t="s">
        <v>4075</v>
      </c>
      <c r="C1692" s="1"/>
      <c r="D1692" s="1" t="s">
        <v>4075</v>
      </c>
      <c r="E1692" s="1"/>
      <c r="F1692" s="1" t="s">
        <v>680</v>
      </c>
      <c r="G1692" s="1" t="s">
        <v>5374</v>
      </c>
      <c r="H1692" s="1" t="s">
        <v>6098</v>
      </c>
      <c r="I1692" s="1" t="s">
        <v>7809</v>
      </c>
    </row>
    <row r="1693" spans="1:9" ht="15.6" x14ac:dyDescent="0.3">
      <c r="A1693" s="1" t="s">
        <v>679</v>
      </c>
      <c r="B1693" s="1" t="s">
        <v>4076</v>
      </c>
      <c r="C1693" s="1"/>
      <c r="D1693" s="1" t="s">
        <v>4076</v>
      </c>
      <c r="E1693" s="1"/>
      <c r="F1693" s="1" t="s">
        <v>679</v>
      </c>
      <c r="G1693" s="1" t="s">
        <v>4766</v>
      </c>
      <c r="H1693" s="1" t="s">
        <v>6099</v>
      </c>
      <c r="I1693" s="1" t="s">
        <v>7810</v>
      </c>
    </row>
    <row r="1694" spans="1:9" ht="15.6" x14ac:dyDescent="0.3">
      <c r="A1694" s="1" t="s">
        <v>678</v>
      </c>
      <c r="B1694" s="1" t="s">
        <v>4077</v>
      </c>
      <c r="C1694" s="1"/>
      <c r="D1694" s="1" t="s">
        <v>4077</v>
      </c>
      <c r="E1694" s="1"/>
      <c r="F1694" s="1" t="s">
        <v>678</v>
      </c>
      <c r="G1694" s="1" t="s">
        <v>4766</v>
      </c>
      <c r="H1694" s="1" t="s">
        <v>4750</v>
      </c>
      <c r="I1694" s="1" t="s">
        <v>6785</v>
      </c>
    </row>
    <row r="1695" spans="1:9" ht="15.6" x14ac:dyDescent="0.3">
      <c r="A1695" s="1" t="s">
        <v>677</v>
      </c>
      <c r="B1695" s="1" t="s">
        <v>4078</v>
      </c>
      <c r="C1695" s="1"/>
      <c r="D1695" s="1" t="s">
        <v>4078</v>
      </c>
      <c r="E1695" s="1"/>
      <c r="F1695" s="1" t="s">
        <v>677</v>
      </c>
      <c r="G1695" s="1" t="s">
        <v>5374</v>
      </c>
      <c r="H1695" s="1" t="s">
        <v>5628</v>
      </c>
      <c r="I1695" s="1" t="s">
        <v>7811</v>
      </c>
    </row>
    <row r="1696" spans="1:9" ht="15.6" x14ac:dyDescent="0.3">
      <c r="A1696" s="1" t="s">
        <v>676</v>
      </c>
      <c r="B1696" s="1" t="s">
        <v>4079</v>
      </c>
      <c r="C1696" s="1"/>
      <c r="D1696" s="1" t="s">
        <v>4079</v>
      </c>
      <c r="E1696" s="1"/>
      <c r="F1696" s="1" t="s">
        <v>676</v>
      </c>
      <c r="G1696" s="1" t="s">
        <v>5374</v>
      </c>
      <c r="H1696" s="1" t="s">
        <v>5229</v>
      </c>
      <c r="I1696" s="1" t="s">
        <v>7812</v>
      </c>
    </row>
    <row r="1697" spans="1:9" ht="15.6" x14ac:dyDescent="0.3">
      <c r="A1697" s="1" t="s">
        <v>675</v>
      </c>
      <c r="B1697" s="1" t="s">
        <v>4080</v>
      </c>
      <c r="C1697" s="1"/>
      <c r="D1697" s="1" t="s">
        <v>4080</v>
      </c>
      <c r="E1697" s="1"/>
      <c r="F1697" s="1" t="s">
        <v>675</v>
      </c>
      <c r="G1697" s="1" t="s">
        <v>5374</v>
      </c>
      <c r="H1697" s="1" t="s">
        <v>6100</v>
      </c>
      <c r="I1697" s="1" t="s">
        <v>7813</v>
      </c>
    </row>
    <row r="1698" spans="1:9" ht="15.6" x14ac:dyDescent="0.3">
      <c r="A1698" s="1" t="s">
        <v>674</v>
      </c>
      <c r="B1698" s="1" t="s">
        <v>4081</v>
      </c>
      <c r="C1698" s="1"/>
      <c r="D1698" s="1" t="s">
        <v>4081</v>
      </c>
      <c r="E1698" s="1"/>
      <c r="F1698" s="1" t="s">
        <v>674</v>
      </c>
      <c r="G1698" s="1" t="s">
        <v>5374</v>
      </c>
      <c r="H1698" s="1" t="s">
        <v>6101</v>
      </c>
      <c r="I1698" s="1" t="s">
        <v>7565</v>
      </c>
    </row>
    <row r="1699" spans="1:9" ht="15.6" x14ac:dyDescent="0.3">
      <c r="A1699" s="1" t="s">
        <v>673</v>
      </c>
      <c r="B1699" s="1" t="s">
        <v>4082</v>
      </c>
      <c r="C1699" s="1"/>
      <c r="D1699" s="1" t="s">
        <v>4082</v>
      </c>
      <c r="E1699" s="1"/>
      <c r="F1699" s="1" t="s">
        <v>673</v>
      </c>
      <c r="G1699" s="1" t="s">
        <v>5374</v>
      </c>
      <c r="H1699" s="1" t="s">
        <v>5831</v>
      </c>
      <c r="I1699" s="1" t="s">
        <v>7814</v>
      </c>
    </row>
    <row r="1700" spans="1:9" ht="15.6" x14ac:dyDescent="0.3">
      <c r="A1700" s="1" t="s">
        <v>672</v>
      </c>
      <c r="B1700" s="1" t="s">
        <v>4083</v>
      </c>
      <c r="C1700" s="1"/>
      <c r="D1700" s="1" t="s">
        <v>4083</v>
      </c>
      <c r="E1700" s="1"/>
      <c r="F1700" s="1" t="s">
        <v>672</v>
      </c>
      <c r="G1700" s="1" t="s">
        <v>4766</v>
      </c>
      <c r="H1700" s="1" t="s">
        <v>4756</v>
      </c>
      <c r="I1700" s="1" t="s">
        <v>7815</v>
      </c>
    </row>
    <row r="1701" spans="1:9" ht="15.6" x14ac:dyDescent="0.3">
      <c r="A1701" s="1" t="s">
        <v>671</v>
      </c>
      <c r="B1701" s="1" t="s">
        <v>4084</v>
      </c>
      <c r="C1701" s="1"/>
      <c r="D1701" s="1" t="s">
        <v>4084</v>
      </c>
      <c r="E1701" s="1"/>
      <c r="F1701" s="1" t="s">
        <v>671</v>
      </c>
      <c r="G1701" s="1" t="s">
        <v>5374</v>
      </c>
      <c r="H1701" s="1" t="s">
        <v>6102</v>
      </c>
      <c r="I1701" s="1" t="s">
        <v>7816</v>
      </c>
    </row>
    <row r="1702" spans="1:9" ht="15.6" x14ac:dyDescent="0.3">
      <c r="A1702" s="1" t="s">
        <v>670</v>
      </c>
      <c r="B1702" s="1" t="s">
        <v>4085</v>
      </c>
      <c r="C1702" s="1"/>
      <c r="D1702" s="1" t="s">
        <v>4085</v>
      </c>
      <c r="E1702" s="1"/>
      <c r="F1702" s="1" t="s">
        <v>670</v>
      </c>
      <c r="G1702" s="1" t="s">
        <v>4766</v>
      </c>
      <c r="H1702" s="1" t="s">
        <v>4770</v>
      </c>
      <c r="I1702" s="1" t="s">
        <v>7817</v>
      </c>
    </row>
    <row r="1703" spans="1:9" ht="15.6" x14ac:dyDescent="0.3">
      <c r="A1703" s="1" t="s">
        <v>669</v>
      </c>
      <c r="B1703" s="1" t="s">
        <v>4086</v>
      </c>
      <c r="C1703" s="1"/>
      <c r="D1703" s="1" t="s">
        <v>4086</v>
      </c>
      <c r="E1703" s="1"/>
      <c r="F1703" s="1" t="s">
        <v>669</v>
      </c>
      <c r="G1703" s="1" t="s">
        <v>4766</v>
      </c>
      <c r="H1703" s="1" t="s">
        <v>4797</v>
      </c>
      <c r="I1703" s="1" t="s">
        <v>7818</v>
      </c>
    </row>
    <row r="1704" spans="1:9" ht="15.6" x14ac:dyDescent="0.3">
      <c r="A1704" s="1" t="s">
        <v>668</v>
      </c>
      <c r="B1704" s="1" t="s">
        <v>4087</v>
      </c>
      <c r="C1704" s="1"/>
      <c r="D1704" s="1" t="s">
        <v>4087</v>
      </c>
      <c r="E1704" s="1"/>
      <c r="F1704" s="1" t="s">
        <v>668</v>
      </c>
      <c r="G1704" s="1" t="s">
        <v>4766</v>
      </c>
      <c r="H1704" s="1" t="s">
        <v>5006</v>
      </c>
      <c r="I1704" s="1" t="s">
        <v>7819</v>
      </c>
    </row>
    <row r="1705" spans="1:9" ht="15.6" x14ac:dyDescent="0.3">
      <c r="A1705" s="1" t="s">
        <v>667</v>
      </c>
      <c r="B1705" s="1" t="s">
        <v>4088</v>
      </c>
      <c r="C1705" s="1"/>
      <c r="D1705" s="1" t="s">
        <v>4088</v>
      </c>
      <c r="E1705" s="1"/>
      <c r="F1705" s="1" t="s">
        <v>667</v>
      </c>
      <c r="G1705" s="1" t="s">
        <v>5374</v>
      </c>
      <c r="H1705" s="1" t="s">
        <v>4852</v>
      </c>
      <c r="I1705" s="1" t="s">
        <v>7820</v>
      </c>
    </row>
    <row r="1706" spans="1:9" ht="15.6" x14ac:dyDescent="0.3">
      <c r="A1706" s="1" t="s">
        <v>666</v>
      </c>
      <c r="B1706" s="1" t="s">
        <v>4089</v>
      </c>
      <c r="C1706" s="1"/>
      <c r="D1706" s="1" t="s">
        <v>4089</v>
      </c>
      <c r="E1706" s="1"/>
      <c r="F1706" s="1" t="s">
        <v>666</v>
      </c>
      <c r="G1706" s="1" t="s">
        <v>4766</v>
      </c>
      <c r="H1706" s="1" t="s">
        <v>6103</v>
      </c>
      <c r="I1706" s="1" t="s">
        <v>7041</v>
      </c>
    </row>
    <row r="1707" spans="1:9" ht="15.6" x14ac:dyDescent="0.3">
      <c r="A1707" s="1" t="s">
        <v>665</v>
      </c>
      <c r="B1707" s="1" t="s">
        <v>4090</v>
      </c>
      <c r="C1707" s="1"/>
      <c r="D1707" s="1" t="s">
        <v>4090</v>
      </c>
      <c r="E1707" s="1"/>
      <c r="F1707" s="1" t="s">
        <v>665</v>
      </c>
      <c r="G1707" s="1" t="s">
        <v>5374</v>
      </c>
      <c r="H1707" s="1" t="s">
        <v>5230</v>
      </c>
      <c r="I1707" s="1" t="s">
        <v>7821</v>
      </c>
    </row>
    <row r="1708" spans="1:9" ht="15.6" x14ac:dyDescent="0.3">
      <c r="A1708" s="1" t="s">
        <v>664</v>
      </c>
      <c r="B1708" s="1" t="s">
        <v>4091</v>
      </c>
      <c r="C1708" s="1"/>
      <c r="D1708" s="1" t="s">
        <v>4091</v>
      </c>
      <c r="E1708" s="1"/>
      <c r="F1708" s="1" t="s">
        <v>664</v>
      </c>
      <c r="G1708" s="1" t="s">
        <v>5374</v>
      </c>
      <c r="H1708" s="1" t="s">
        <v>5607</v>
      </c>
      <c r="I1708" s="1" t="s">
        <v>7360</v>
      </c>
    </row>
    <row r="1709" spans="1:9" ht="15.6" x14ac:dyDescent="0.3">
      <c r="A1709" s="1" t="s">
        <v>663</v>
      </c>
      <c r="B1709" s="1" t="s">
        <v>4092</v>
      </c>
      <c r="C1709" s="1"/>
      <c r="D1709" s="1" t="s">
        <v>4092</v>
      </c>
      <c r="E1709" s="1"/>
      <c r="F1709" s="1" t="s">
        <v>663</v>
      </c>
      <c r="G1709" s="1" t="s">
        <v>4766</v>
      </c>
      <c r="H1709" s="1" t="s">
        <v>5231</v>
      </c>
      <c r="I1709" s="1" t="s">
        <v>7822</v>
      </c>
    </row>
    <row r="1710" spans="1:9" ht="15.6" x14ac:dyDescent="0.3">
      <c r="A1710" s="1" t="s">
        <v>662</v>
      </c>
      <c r="B1710" s="1" t="s">
        <v>4093</v>
      </c>
      <c r="C1710" s="1"/>
      <c r="D1710" s="1" t="s">
        <v>4093</v>
      </c>
      <c r="E1710" s="1"/>
      <c r="F1710" s="1" t="s">
        <v>662</v>
      </c>
      <c r="G1710" s="1" t="s">
        <v>5374</v>
      </c>
      <c r="H1710" s="1" t="s">
        <v>5762</v>
      </c>
      <c r="I1710" s="1" t="s">
        <v>7565</v>
      </c>
    </row>
    <row r="1711" spans="1:9" ht="15.6" x14ac:dyDescent="0.3">
      <c r="A1711" s="1" t="s">
        <v>661</v>
      </c>
      <c r="B1711" s="1" t="s">
        <v>4094</v>
      </c>
      <c r="C1711" s="1"/>
      <c r="D1711" s="1" t="s">
        <v>4094</v>
      </c>
      <c r="E1711" s="1"/>
      <c r="F1711" s="1" t="s">
        <v>661</v>
      </c>
      <c r="G1711" s="1" t="s">
        <v>5374</v>
      </c>
      <c r="H1711" s="1" t="s">
        <v>5232</v>
      </c>
      <c r="I1711" s="1" t="s">
        <v>7823</v>
      </c>
    </row>
    <row r="1712" spans="1:9" ht="15.6" x14ac:dyDescent="0.3">
      <c r="A1712" s="1" t="s">
        <v>660</v>
      </c>
      <c r="B1712" s="1" t="s">
        <v>4095</v>
      </c>
      <c r="C1712" s="1"/>
      <c r="D1712" s="1" t="s">
        <v>4095</v>
      </c>
      <c r="E1712" s="1"/>
      <c r="F1712" s="1" t="s">
        <v>660</v>
      </c>
      <c r="G1712" s="1" t="s">
        <v>4766</v>
      </c>
      <c r="H1712" s="1" t="s">
        <v>8316</v>
      </c>
      <c r="I1712" s="1" t="s">
        <v>7824</v>
      </c>
    </row>
    <row r="1713" spans="1:9" ht="15.6" x14ac:dyDescent="0.3">
      <c r="A1713" s="1" t="s">
        <v>659</v>
      </c>
      <c r="B1713" s="1" t="s">
        <v>4096</v>
      </c>
      <c r="C1713" s="1"/>
      <c r="D1713" s="1" t="s">
        <v>4096</v>
      </c>
      <c r="E1713" s="1"/>
      <c r="F1713" s="1" t="s">
        <v>659</v>
      </c>
      <c r="G1713" s="1" t="s">
        <v>5374</v>
      </c>
      <c r="H1713" s="1" t="s">
        <v>4896</v>
      </c>
      <c r="I1713" s="1" t="s">
        <v>7825</v>
      </c>
    </row>
    <row r="1714" spans="1:9" ht="15.6" x14ac:dyDescent="0.3">
      <c r="A1714" s="1" t="s">
        <v>658</v>
      </c>
      <c r="B1714" s="1" t="s">
        <v>4097</v>
      </c>
      <c r="C1714" s="1"/>
      <c r="D1714" s="1" t="s">
        <v>4097</v>
      </c>
      <c r="E1714" s="1"/>
      <c r="F1714" s="1" t="s">
        <v>658</v>
      </c>
      <c r="G1714" s="1" t="s">
        <v>4766</v>
      </c>
      <c r="H1714" s="1" t="s">
        <v>4845</v>
      </c>
      <c r="I1714" s="1" t="s">
        <v>7826</v>
      </c>
    </row>
    <row r="1715" spans="1:9" ht="15.6" x14ac:dyDescent="0.3">
      <c r="A1715" s="1" t="s">
        <v>657</v>
      </c>
      <c r="B1715" s="1" t="s">
        <v>4098</v>
      </c>
      <c r="C1715" s="1"/>
      <c r="D1715" s="1" t="s">
        <v>4098</v>
      </c>
      <c r="E1715" s="1"/>
      <c r="F1715" s="1" t="s">
        <v>657</v>
      </c>
      <c r="G1715" s="1" t="s">
        <v>5374</v>
      </c>
      <c r="H1715" s="1" t="s">
        <v>6104</v>
      </c>
      <c r="I1715" s="1" t="s">
        <v>4753</v>
      </c>
    </row>
    <row r="1716" spans="1:9" ht="15.6" x14ac:dyDescent="0.3">
      <c r="A1716" s="1" t="s">
        <v>656</v>
      </c>
      <c r="B1716" s="1" t="s">
        <v>4099</v>
      </c>
      <c r="C1716" s="1"/>
      <c r="D1716" s="1" t="s">
        <v>4099</v>
      </c>
      <c r="E1716" s="1"/>
      <c r="F1716" s="1" t="s">
        <v>656</v>
      </c>
      <c r="G1716" s="1" t="s">
        <v>5374</v>
      </c>
      <c r="H1716" s="1" t="s">
        <v>5232</v>
      </c>
      <c r="I1716" s="1" t="s">
        <v>7827</v>
      </c>
    </row>
    <row r="1717" spans="1:9" ht="15.6" x14ac:dyDescent="0.3">
      <c r="A1717" s="1" t="s">
        <v>655</v>
      </c>
      <c r="B1717" s="1" t="s">
        <v>4100</v>
      </c>
      <c r="C1717" s="1"/>
      <c r="D1717" s="1" t="s">
        <v>4100</v>
      </c>
      <c r="E1717" s="1"/>
      <c r="F1717" s="1" t="s">
        <v>655</v>
      </c>
      <c r="G1717" s="1" t="s">
        <v>4766</v>
      </c>
      <c r="H1717" s="1" t="s">
        <v>4740</v>
      </c>
      <c r="I1717" s="1" t="s">
        <v>7828</v>
      </c>
    </row>
    <row r="1718" spans="1:9" ht="15.6" x14ac:dyDescent="0.3">
      <c r="A1718" s="1" t="s">
        <v>654</v>
      </c>
      <c r="B1718" s="1" t="s">
        <v>4101</v>
      </c>
      <c r="C1718" s="1"/>
      <c r="D1718" s="1" t="s">
        <v>4101</v>
      </c>
      <c r="E1718" s="1"/>
      <c r="F1718" s="1" t="s">
        <v>654</v>
      </c>
      <c r="G1718" s="1" t="s">
        <v>5374</v>
      </c>
      <c r="H1718" s="1" t="s">
        <v>6105</v>
      </c>
      <c r="I1718" s="1" t="s">
        <v>4754</v>
      </c>
    </row>
    <row r="1719" spans="1:9" ht="15.6" x14ac:dyDescent="0.3">
      <c r="A1719" s="1" t="s">
        <v>653</v>
      </c>
      <c r="B1719" s="1" t="s">
        <v>4102</v>
      </c>
      <c r="C1719" s="1"/>
      <c r="D1719" s="1" t="s">
        <v>4102</v>
      </c>
      <c r="E1719" s="1"/>
      <c r="F1719" s="1" t="s">
        <v>653</v>
      </c>
      <c r="G1719" s="1" t="s">
        <v>5374</v>
      </c>
      <c r="H1719" s="1" t="s">
        <v>6106</v>
      </c>
      <c r="I1719" s="1" t="s">
        <v>7829</v>
      </c>
    </row>
    <row r="1720" spans="1:9" ht="15.6" x14ac:dyDescent="0.3">
      <c r="A1720" s="1" t="s">
        <v>652</v>
      </c>
      <c r="B1720" s="1" t="s">
        <v>4103</v>
      </c>
      <c r="C1720" s="1"/>
      <c r="D1720" s="1" t="s">
        <v>4103</v>
      </c>
      <c r="E1720" s="1"/>
      <c r="F1720" s="1" t="s">
        <v>652</v>
      </c>
      <c r="G1720" s="1" t="s">
        <v>5374</v>
      </c>
      <c r="H1720" s="1" t="s">
        <v>6107</v>
      </c>
      <c r="I1720" s="1" t="s">
        <v>7830</v>
      </c>
    </row>
    <row r="1721" spans="1:9" ht="15.6" x14ac:dyDescent="0.3">
      <c r="A1721" s="1" t="s">
        <v>651</v>
      </c>
      <c r="B1721" s="1" t="s">
        <v>4104</v>
      </c>
      <c r="C1721" s="1"/>
      <c r="D1721" s="1" t="s">
        <v>4104</v>
      </c>
      <c r="E1721" s="1"/>
      <c r="F1721" s="1" t="s">
        <v>651</v>
      </c>
      <c r="G1721" s="1" t="s">
        <v>5374</v>
      </c>
      <c r="H1721" s="1" t="s">
        <v>6108</v>
      </c>
      <c r="I1721" s="1" t="s">
        <v>6533</v>
      </c>
    </row>
    <row r="1722" spans="1:9" ht="15.6" x14ac:dyDescent="0.3">
      <c r="A1722" s="1" t="s">
        <v>650</v>
      </c>
      <c r="B1722" s="1" t="s">
        <v>4105</v>
      </c>
      <c r="C1722" s="1"/>
      <c r="D1722" s="1" t="s">
        <v>4105</v>
      </c>
      <c r="E1722" s="1"/>
      <c r="F1722" s="1" t="s">
        <v>650</v>
      </c>
      <c r="G1722" s="1" t="s">
        <v>4766</v>
      </c>
      <c r="H1722" s="1" t="s">
        <v>4742</v>
      </c>
      <c r="I1722" s="1" t="s">
        <v>7831</v>
      </c>
    </row>
    <row r="1723" spans="1:9" ht="15.6" x14ac:dyDescent="0.3">
      <c r="A1723" s="1" t="s">
        <v>649</v>
      </c>
      <c r="B1723" s="1" t="s">
        <v>4106</v>
      </c>
      <c r="C1723" s="1"/>
      <c r="D1723" s="1" t="s">
        <v>4106</v>
      </c>
      <c r="E1723" s="1"/>
      <c r="F1723" s="1" t="s">
        <v>649</v>
      </c>
      <c r="G1723" s="1" t="s">
        <v>4766</v>
      </c>
      <c r="H1723" s="1" t="s">
        <v>5233</v>
      </c>
      <c r="I1723" s="1" t="s">
        <v>7832</v>
      </c>
    </row>
    <row r="1724" spans="1:9" ht="15.6" x14ac:dyDescent="0.3">
      <c r="A1724" s="1" t="s">
        <v>648</v>
      </c>
      <c r="B1724" s="1" t="s">
        <v>4107</v>
      </c>
      <c r="C1724" s="1"/>
      <c r="D1724" s="1" t="s">
        <v>4107</v>
      </c>
      <c r="E1724" s="1"/>
      <c r="F1724" s="1" t="s">
        <v>648</v>
      </c>
      <c r="G1724" s="1" t="s">
        <v>5374</v>
      </c>
      <c r="H1724" s="1" t="s">
        <v>5234</v>
      </c>
      <c r="I1724" s="1" t="s">
        <v>7833</v>
      </c>
    </row>
    <row r="1725" spans="1:9" ht="15.6" x14ac:dyDescent="0.3">
      <c r="A1725" s="1" t="s">
        <v>647</v>
      </c>
      <c r="B1725" s="1" t="s">
        <v>4108</v>
      </c>
      <c r="C1725" s="1"/>
      <c r="D1725" s="1" t="s">
        <v>4108</v>
      </c>
      <c r="E1725" s="1"/>
      <c r="F1725" s="1" t="s">
        <v>647</v>
      </c>
      <c r="G1725" s="1" t="s">
        <v>4766</v>
      </c>
      <c r="H1725" s="1" t="s">
        <v>5235</v>
      </c>
      <c r="I1725" s="1" t="s">
        <v>7834</v>
      </c>
    </row>
    <row r="1726" spans="1:9" ht="15.6" x14ac:dyDescent="0.3">
      <c r="A1726" s="1" t="s">
        <v>646</v>
      </c>
      <c r="B1726" s="1" t="s">
        <v>4109</v>
      </c>
      <c r="C1726" s="1"/>
      <c r="D1726" s="1" t="s">
        <v>4109</v>
      </c>
      <c r="E1726" s="1"/>
      <c r="F1726" s="1" t="s">
        <v>646</v>
      </c>
      <c r="G1726" s="1" t="s">
        <v>5374</v>
      </c>
      <c r="H1726" s="1" t="s">
        <v>5236</v>
      </c>
      <c r="I1726" s="1" t="s">
        <v>4746</v>
      </c>
    </row>
    <row r="1727" spans="1:9" ht="15.6" x14ac:dyDescent="0.3">
      <c r="A1727" s="1" t="s">
        <v>645</v>
      </c>
      <c r="B1727" s="1" t="s">
        <v>4110</v>
      </c>
      <c r="C1727" s="1"/>
      <c r="D1727" s="1" t="s">
        <v>4110</v>
      </c>
      <c r="E1727" s="1"/>
      <c r="F1727" s="1" t="s">
        <v>645</v>
      </c>
      <c r="G1727" s="1" t="s">
        <v>5374</v>
      </c>
      <c r="H1727" s="1" t="s">
        <v>6109</v>
      </c>
      <c r="I1727" s="1" t="s">
        <v>7835</v>
      </c>
    </row>
    <row r="1728" spans="1:9" ht="15.6" x14ac:dyDescent="0.3">
      <c r="A1728" s="1" t="s">
        <v>644</v>
      </c>
      <c r="B1728" s="1" t="s">
        <v>4111</v>
      </c>
      <c r="C1728" s="1"/>
      <c r="D1728" s="1" t="s">
        <v>4111</v>
      </c>
      <c r="E1728" s="1"/>
      <c r="F1728" s="1" t="s">
        <v>644</v>
      </c>
      <c r="G1728" s="1" t="s">
        <v>5374</v>
      </c>
      <c r="H1728" s="1" t="s">
        <v>6110</v>
      </c>
      <c r="I1728" s="1" t="s">
        <v>7836</v>
      </c>
    </row>
    <row r="1729" spans="1:9" ht="15.6" x14ac:dyDescent="0.3">
      <c r="A1729" s="1" t="s">
        <v>643</v>
      </c>
      <c r="B1729" s="1" t="s">
        <v>4112</v>
      </c>
      <c r="C1729" s="1"/>
      <c r="D1729" s="1" t="s">
        <v>4112</v>
      </c>
      <c r="E1729" s="1"/>
      <c r="F1729" s="1" t="s">
        <v>643</v>
      </c>
      <c r="G1729" s="1" t="s">
        <v>4766</v>
      </c>
      <c r="H1729" s="1" t="s">
        <v>6111</v>
      </c>
      <c r="I1729" s="1" t="s">
        <v>6948</v>
      </c>
    </row>
    <row r="1730" spans="1:9" ht="15.6" x14ac:dyDescent="0.3">
      <c r="A1730" s="1" t="s">
        <v>642</v>
      </c>
      <c r="B1730" s="1" t="s">
        <v>4113</v>
      </c>
      <c r="C1730" s="1"/>
      <c r="D1730" s="1" t="s">
        <v>4113</v>
      </c>
      <c r="E1730" s="1"/>
      <c r="F1730" s="1" t="s">
        <v>642</v>
      </c>
      <c r="G1730" s="1" t="s">
        <v>4766</v>
      </c>
      <c r="H1730" s="1" t="s">
        <v>6112</v>
      </c>
      <c r="I1730" s="1" t="s">
        <v>7837</v>
      </c>
    </row>
    <row r="1731" spans="1:9" ht="15.6" x14ac:dyDescent="0.3">
      <c r="A1731" s="1" t="s">
        <v>641</v>
      </c>
      <c r="B1731" s="1" t="s">
        <v>4114</v>
      </c>
      <c r="C1731" s="1"/>
      <c r="D1731" s="1" t="s">
        <v>4114</v>
      </c>
      <c r="E1731" s="1"/>
      <c r="F1731" s="1" t="s">
        <v>641</v>
      </c>
      <c r="G1731" s="1" t="s">
        <v>4766</v>
      </c>
      <c r="H1731" s="1" t="s">
        <v>6113</v>
      </c>
      <c r="I1731" s="1" t="s">
        <v>7736</v>
      </c>
    </row>
    <row r="1732" spans="1:9" ht="15.6" x14ac:dyDescent="0.3">
      <c r="A1732" s="1" t="s">
        <v>640</v>
      </c>
      <c r="B1732" s="1" t="s">
        <v>4115</v>
      </c>
      <c r="C1732" s="1"/>
      <c r="D1732" s="1" t="s">
        <v>4115</v>
      </c>
      <c r="E1732" s="1"/>
      <c r="F1732" s="1" t="s">
        <v>640</v>
      </c>
      <c r="G1732" s="1" t="s">
        <v>5374</v>
      </c>
      <c r="H1732" s="1" t="s">
        <v>5237</v>
      </c>
      <c r="I1732" s="1" t="s">
        <v>6879</v>
      </c>
    </row>
    <row r="1733" spans="1:9" ht="15.6" x14ac:dyDescent="0.3">
      <c r="A1733" s="1" t="s">
        <v>639</v>
      </c>
      <c r="B1733" s="1" t="s">
        <v>4116</v>
      </c>
      <c r="C1733" s="1"/>
      <c r="D1733" s="1" t="s">
        <v>4116</v>
      </c>
      <c r="E1733" s="1"/>
      <c r="F1733" s="1" t="s">
        <v>639</v>
      </c>
      <c r="G1733" s="1" t="s">
        <v>5374</v>
      </c>
      <c r="H1733" s="1" t="s">
        <v>4799</v>
      </c>
      <c r="I1733" s="1" t="s">
        <v>4755</v>
      </c>
    </row>
    <row r="1734" spans="1:9" ht="15.6" x14ac:dyDescent="0.3">
      <c r="A1734" s="1" t="s">
        <v>638</v>
      </c>
      <c r="B1734" s="1" t="s">
        <v>4117</v>
      </c>
      <c r="C1734" s="1"/>
      <c r="D1734" s="1" t="s">
        <v>4117</v>
      </c>
      <c r="E1734" s="1"/>
      <c r="F1734" s="1" t="s">
        <v>638</v>
      </c>
      <c r="G1734" s="1" t="s">
        <v>5374</v>
      </c>
      <c r="H1734" s="1" t="s">
        <v>5238</v>
      </c>
      <c r="I1734" s="1" t="s">
        <v>7838</v>
      </c>
    </row>
    <row r="1735" spans="1:9" ht="15.6" x14ac:dyDescent="0.3">
      <c r="A1735" s="1" t="s">
        <v>637</v>
      </c>
      <c r="B1735" s="1" t="s">
        <v>4118</v>
      </c>
      <c r="C1735" s="1"/>
      <c r="D1735" s="1" t="s">
        <v>4118</v>
      </c>
      <c r="E1735" s="1"/>
      <c r="F1735" s="1" t="s">
        <v>637</v>
      </c>
      <c r="G1735" s="1" t="s">
        <v>5374</v>
      </c>
      <c r="H1735" s="1" t="s">
        <v>8350</v>
      </c>
      <c r="I1735" s="1" t="s">
        <v>7839</v>
      </c>
    </row>
    <row r="1736" spans="1:9" ht="15.6" x14ac:dyDescent="0.3">
      <c r="A1736" s="1" t="s">
        <v>636</v>
      </c>
      <c r="B1736" s="1" t="s">
        <v>4119</v>
      </c>
      <c r="C1736" s="1"/>
      <c r="D1736" s="1" t="s">
        <v>4119</v>
      </c>
      <c r="E1736" s="1"/>
      <c r="F1736" s="1" t="s">
        <v>636</v>
      </c>
      <c r="G1736" s="1" t="s">
        <v>5375</v>
      </c>
      <c r="H1736" s="1" t="s">
        <v>6114</v>
      </c>
      <c r="I1736" s="1" t="s">
        <v>7840</v>
      </c>
    </row>
    <row r="1737" spans="1:9" ht="15.6" x14ac:dyDescent="0.3">
      <c r="A1737" s="1" t="s">
        <v>635</v>
      </c>
      <c r="B1737" s="1" t="s">
        <v>4120</v>
      </c>
      <c r="C1737" s="1"/>
      <c r="D1737" s="1" t="s">
        <v>4120</v>
      </c>
      <c r="E1737" s="1"/>
      <c r="F1737" s="1" t="s">
        <v>635</v>
      </c>
      <c r="G1737" s="1" t="s">
        <v>5374</v>
      </c>
      <c r="H1737" s="1" t="s">
        <v>5239</v>
      </c>
      <c r="I1737" s="1" t="s">
        <v>7841</v>
      </c>
    </row>
    <row r="1738" spans="1:9" ht="15.6" x14ac:dyDescent="0.3">
      <c r="A1738" s="1" t="s">
        <v>634</v>
      </c>
      <c r="B1738" s="1" t="s">
        <v>4121</v>
      </c>
      <c r="C1738" s="1"/>
      <c r="D1738" s="1" t="s">
        <v>4121</v>
      </c>
      <c r="E1738" s="1"/>
      <c r="F1738" s="1" t="s">
        <v>634</v>
      </c>
      <c r="G1738" s="1" t="s">
        <v>4766</v>
      </c>
      <c r="H1738" s="1" t="s">
        <v>5240</v>
      </c>
      <c r="I1738" s="1" t="s">
        <v>4740</v>
      </c>
    </row>
    <row r="1739" spans="1:9" ht="15.6" x14ac:dyDescent="0.3">
      <c r="A1739" s="1" t="s">
        <v>633</v>
      </c>
      <c r="B1739" s="1" t="s">
        <v>4122</v>
      </c>
      <c r="C1739" s="1"/>
      <c r="D1739" s="1" t="s">
        <v>4122</v>
      </c>
      <c r="E1739" s="1"/>
      <c r="F1739" s="1" t="s">
        <v>633</v>
      </c>
      <c r="G1739" s="1" t="s">
        <v>4766</v>
      </c>
      <c r="H1739" s="1" t="s">
        <v>4785</v>
      </c>
      <c r="I1739" s="1" t="s">
        <v>7842</v>
      </c>
    </row>
    <row r="1740" spans="1:9" ht="15.6" x14ac:dyDescent="0.3">
      <c r="A1740" s="1" t="s">
        <v>631</v>
      </c>
      <c r="B1740" s="1" t="s">
        <v>4123</v>
      </c>
      <c r="C1740" s="1"/>
      <c r="D1740" s="1" t="s">
        <v>4123</v>
      </c>
      <c r="E1740" s="1"/>
      <c r="F1740" s="1" t="s">
        <v>631</v>
      </c>
      <c r="G1740" s="1" t="s">
        <v>4766</v>
      </c>
      <c r="H1740" s="1" t="s">
        <v>6115</v>
      </c>
      <c r="I1740" s="1" t="s">
        <v>7843</v>
      </c>
    </row>
    <row r="1741" spans="1:9" ht="15.6" x14ac:dyDescent="0.3">
      <c r="A1741" s="1" t="s">
        <v>630</v>
      </c>
      <c r="B1741" s="1" t="s">
        <v>4124</v>
      </c>
      <c r="C1741" s="1"/>
      <c r="D1741" s="1" t="s">
        <v>4124</v>
      </c>
      <c r="E1741" s="1"/>
      <c r="F1741" s="1" t="s">
        <v>630</v>
      </c>
      <c r="G1741" s="1" t="s">
        <v>5374</v>
      </c>
      <c r="H1741" s="1" t="s">
        <v>6116</v>
      </c>
      <c r="I1741" s="1" t="s">
        <v>7844</v>
      </c>
    </row>
    <row r="1742" spans="1:9" ht="15.6" x14ac:dyDescent="0.3">
      <c r="A1742" s="1" t="s">
        <v>629</v>
      </c>
      <c r="B1742" s="1" t="s">
        <v>4125</v>
      </c>
      <c r="C1742" s="1"/>
      <c r="D1742" s="1" t="s">
        <v>4125</v>
      </c>
      <c r="E1742" s="1"/>
      <c r="F1742" s="1" t="s">
        <v>629</v>
      </c>
      <c r="G1742" s="1" t="s">
        <v>5374</v>
      </c>
      <c r="H1742" s="1" t="s">
        <v>5241</v>
      </c>
      <c r="I1742" s="1" t="s">
        <v>7845</v>
      </c>
    </row>
    <row r="1743" spans="1:9" ht="15.6" x14ac:dyDescent="0.3">
      <c r="A1743" s="1" t="s">
        <v>628</v>
      </c>
      <c r="B1743" s="1" t="s">
        <v>4126</v>
      </c>
      <c r="C1743" s="1"/>
      <c r="D1743" s="1" t="s">
        <v>4126</v>
      </c>
      <c r="E1743" s="1"/>
      <c r="F1743" s="1" t="s">
        <v>628</v>
      </c>
      <c r="G1743" s="1" t="s">
        <v>5374</v>
      </c>
      <c r="H1743" s="1" t="s">
        <v>5242</v>
      </c>
      <c r="I1743" s="1" t="s">
        <v>7846</v>
      </c>
    </row>
    <row r="1744" spans="1:9" ht="15.6" x14ac:dyDescent="0.3">
      <c r="A1744" s="1" t="s">
        <v>627</v>
      </c>
      <c r="B1744" s="1" t="s">
        <v>4127</v>
      </c>
      <c r="C1744" s="1"/>
      <c r="D1744" s="1" t="s">
        <v>4127</v>
      </c>
      <c r="E1744" s="1"/>
      <c r="F1744" s="1" t="s">
        <v>627</v>
      </c>
      <c r="G1744" s="1" t="s">
        <v>5374</v>
      </c>
      <c r="H1744" s="1" t="s">
        <v>6117</v>
      </c>
      <c r="I1744" s="1" t="s">
        <v>7847</v>
      </c>
    </row>
    <row r="1745" spans="1:9" ht="15.6" x14ac:dyDescent="0.3">
      <c r="A1745" s="1" t="s">
        <v>626</v>
      </c>
      <c r="B1745" s="1" t="s">
        <v>4128</v>
      </c>
      <c r="C1745" s="1"/>
      <c r="D1745" s="1" t="s">
        <v>4128</v>
      </c>
      <c r="E1745" s="1"/>
      <c r="F1745" s="1" t="s">
        <v>626</v>
      </c>
      <c r="G1745" s="1" t="s">
        <v>5374</v>
      </c>
      <c r="H1745" s="1" t="s">
        <v>4957</v>
      </c>
      <c r="I1745" s="1" t="s">
        <v>7848</v>
      </c>
    </row>
    <row r="1746" spans="1:9" ht="15.6" x14ac:dyDescent="0.3">
      <c r="A1746" s="1" t="s">
        <v>625</v>
      </c>
      <c r="B1746" s="1" t="s">
        <v>4129</v>
      </c>
      <c r="C1746" s="1"/>
      <c r="D1746" s="1" t="s">
        <v>4129</v>
      </c>
      <c r="E1746" s="1"/>
      <c r="F1746" s="1" t="s">
        <v>625</v>
      </c>
      <c r="G1746" s="1" t="s">
        <v>4766</v>
      </c>
      <c r="H1746" s="1" t="s">
        <v>6118</v>
      </c>
      <c r="I1746" s="1" t="s">
        <v>7011</v>
      </c>
    </row>
    <row r="1747" spans="1:9" ht="15.6" x14ac:dyDescent="0.3">
      <c r="A1747" s="1" t="s">
        <v>624</v>
      </c>
      <c r="B1747" s="1" t="s">
        <v>4130</v>
      </c>
      <c r="C1747" s="1"/>
      <c r="D1747" s="1" t="s">
        <v>4130</v>
      </c>
      <c r="E1747" s="1"/>
      <c r="F1747" s="1" t="s">
        <v>624</v>
      </c>
      <c r="G1747" s="1" t="s">
        <v>5374</v>
      </c>
      <c r="H1747" s="1" t="s">
        <v>5188</v>
      </c>
      <c r="I1747" s="1" t="s">
        <v>7849</v>
      </c>
    </row>
    <row r="1748" spans="1:9" ht="15.6" x14ac:dyDescent="0.3">
      <c r="A1748" s="1" t="s">
        <v>623</v>
      </c>
      <c r="B1748" s="1" t="s">
        <v>4131</v>
      </c>
      <c r="C1748" s="1"/>
      <c r="D1748" s="1" t="s">
        <v>4131</v>
      </c>
      <c r="E1748" s="1"/>
      <c r="F1748" s="1" t="s">
        <v>623</v>
      </c>
      <c r="G1748" s="1" t="s">
        <v>5374</v>
      </c>
      <c r="H1748" s="1" t="s">
        <v>5243</v>
      </c>
      <c r="I1748" s="1" t="s">
        <v>7850</v>
      </c>
    </row>
    <row r="1749" spans="1:9" ht="15.6" x14ac:dyDescent="0.3">
      <c r="A1749" s="1" t="s">
        <v>622</v>
      </c>
      <c r="B1749" s="1" t="s">
        <v>4132</v>
      </c>
      <c r="C1749" s="1"/>
      <c r="D1749" s="1" t="s">
        <v>4132</v>
      </c>
      <c r="E1749" s="1"/>
      <c r="F1749" s="1" t="s">
        <v>622</v>
      </c>
      <c r="G1749" s="1" t="s">
        <v>4766</v>
      </c>
      <c r="H1749" s="1" t="s">
        <v>5244</v>
      </c>
      <c r="I1749" s="1" t="s">
        <v>7841</v>
      </c>
    </row>
    <row r="1750" spans="1:9" ht="15.6" x14ac:dyDescent="0.3">
      <c r="A1750" s="1" t="s">
        <v>621</v>
      </c>
      <c r="B1750" s="1" t="s">
        <v>4133</v>
      </c>
      <c r="C1750" s="1"/>
      <c r="D1750" s="1" t="s">
        <v>4133</v>
      </c>
      <c r="E1750" s="1"/>
      <c r="F1750" s="1" t="s">
        <v>621</v>
      </c>
      <c r="G1750" s="1" t="s">
        <v>4766</v>
      </c>
      <c r="H1750" s="1" t="s">
        <v>5032</v>
      </c>
      <c r="I1750" s="1" t="s">
        <v>4756</v>
      </c>
    </row>
    <row r="1751" spans="1:9" ht="15.6" x14ac:dyDescent="0.3">
      <c r="A1751" s="1" t="s">
        <v>620</v>
      </c>
      <c r="B1751" s="1" t="s">
        <v>4134</v>
      </c>
      <c r="C1751" s="1"/>
      <c r="D1751" s="1" t="s">
        <v>4134</v>
      </c>
      <c r="E1751" s="1"/>
      <c r="F1751" s="1" t="s">
        <v>620</v>
      </c>
      <c r="G1751" s="1" t="s">
        <v>4766</v>
      </c>
      <c r="H1751" s="1" t="s">
        <v>5245</v>
      </c>
      <c r="I1751" s="1" t="s">
        <v>7324</v>
      </c>
    </row>
    <row r="1752" spans="1:9" ht="15.6" x14ac:dyDescent="0.3">
      <c r="A1752" s="1" t="s">
        <v>619</v>
      </c>
      <c r="B1752" s="1" t="s">
        <v>4135</v>
      </c>
      <c r="C1752" s="1"/>
      <c r="D1752" s="1" t="s">
        <v>4135</v>
      </c>
      <c r="E1752" s="1"/>
      <c r="F1752" s="1" t="s">
        <v>619</v>
      </c>
      <c r="G1752" s="1" t="s">
        <v>5375</v>
      </c>
      <c r="H1752" s="1" t="s">
        <v>6119</v>
      </c>
      <c r="I1752" s="1" t="s">
        <v>7851</v>
      </c>
    </row>
    <row r="1753" spans="1:9" ht="15.6" x14ac:dyDescent="0.3">
      <c r="A1753" s="1" t="s">
        <v>618</v>
      </c>
      <c r="B1753" s="1" t="s">
        <v>4136</v>
      </c>
      <c r="C1753" s="1"/>
      <c r="D1753" s="1" t="s">
        <v>4136</v>
      </c>
      <c r="E1753" s="1"/>
      <c r="F1753" s="1" t="s">
        <v>618</v>
      </c>
      <c r="G1753" s="1" t="s">
        <v>4766</v>
      </c>
      <c r="H1753" s="1" t="s">
        <v>6069</v>
      </c>
      <c r="I1753" s="1" t="s">
        <v>7852</v>
      </c>
    </row>
    <row r="1754" spans="1:9" ht="15.6" x14ac:dyDescent="0.3">
      <c r="A1754" s="1" t="s">
        <v>617</v>
      </c>
      <c r="B1754" s="1" t="s">
        <v>4137</v>
      </c>
      <c r="C1754" s="1"/>
      <c r="D1754" s="1" t="s">
        <v>4137</v>
      </c>
      <c r="E1754" s="1"/>
      <c r="F1754" s="1" t="s">
        <v>617</v>
      </c>
      <c r="G1754" s="1" t="s">
        <v>4766</v>
      </c>
      <c r="H1754" s="1" t="s">
        <v>6120</v>
      </c>
      <c r="I1754" s="1" t="s">
        <v>7853</v>
      </c>
    </row>
    <row r="1755" spans="1:9" ht="15.6" x14ac:dyDescent="0.3">
      <c r="A1755" s="1" t="s">
        <v>616</v>
      </c>
      <c r="B1755" s="1" t="s">
        <v>4138</v>
      </c>
      <c r="C1755" s="1"/>
      <c r="D1755" s="1" t="s">
        <v>4138</v>
      </c>
      <c r="E1755" s="1"/>
      <c r="F1755" s="1" t="s">
        <v>616</v>
      </c>
      <c r="G1755" s="1" t="s">
        <v>4766</v>
      </c>
      <c r="H1755" s="1" t="s">
        <v>6121</v>
      </c>
      <c r="I1755" s="1" t="s">
        <v>4735</v>
      </c>
    </row>
    <row r="1756" spans="1:9" ht="15.6" x14ac:dyDescent="0.3">
      <c r="A1756" s="1" t="s">
        <v>615</v>
      </c>
      <c r="B1756" s="1" t="s">
        <v>4139</v>
      </c>
      <c r="C1756" s="1"/>
      <c r="D1756" s="1" t="s">
        <v>4139</v>
      </c>
      <c r="E1756" s="1"/>
      <c r="F1756" s="1" t="s">
        <v>615</v>
      </c>
      <c r="G1756" s="1" t="s">
        <v>5374</v>
      </c>
      <c r="H1756" s="1" t="s">
        <v>6122</v>
      </c>
      <c r="I1756" s="1" t="s">
        <v>7854</v>
      </c>
    </row>
    <row r="1757" spans="1:9" ht="15.6" x14ac:dyDescent="0.3">
      <c r="A1757" s="1" t="s">
        <v>614</v>
      </c>
      <c r="B1757" s="1" t="s">
        <v>4140</v>
      </c>
      <c r="C1757" s="1"/>
      <c r="D1757" s="1" t="s">
        <v>4140</v>
      </c>
      <c r="E1757" s="1"/>
      <c r="F1757" s="1" t="s">
        <v>614</v>
      </c>
      <c r="G1757" s="1" t="s">
        <v>5374</v>
      </c>
      <c r="H1757" s="1" t="s">
        <v>5246</v>
      </c>
      <c r="I1757" s="1" t="s">
        <v>7855</v>
      </c>
    </row>
    <row r="1758" spans="1:9" ht="15.6" x14ac:dyDescent="0.3">
      <c r="A1758" s="1" t="s">
        <v>613</v>
      </c>
      <c r="B1758" s="1" t="s">
        <v>4141</v>
      </c>
      <c r="C1758" s="1"/>
      <c r="D1758" s="1" t="s">
        <v>4141</v>
      </c>
      <c r="E1758" s="1"/>
      <c r="F1758" s="1" t="s">
        <v>613</v>
      </c>
      <c r="G1758" s="1" t="s">
        <v>4766</v>
      </c>
      <c r="H1758" s="1" t="s">
        <v>6123</v>
      </c>
      <c r="I1758" s="1" t="s">
        <v>6566</v>
      </c>
    </row>
    <row r="1759" spans="1:9" ht="15.6" x14ac:dyDescent="0.3">
      <c r="A1759" s="1" t="s">
        <v>612</v>
      </c>
      <c r="B1759" s="1" t="s">
        <v>4142</v>
      </c>
      <c r="C1759" s="1"/>
      <c r="D1759" s="1" t="s">
        <v>4142</v>
      </c>
      <c r="E1759" s="1"/>
      <c r="F1759" s="1" t="s">
        <v>612</v>
      </c>
      <c r="G1759" s="1" t="s">
        <v>5375</v>
      </c>
      <c r="H1759" s="1" t="s">
        <v>6124</v>
      </c>
      <c r="I1759" s="1" t="s">
        <v>7856</v>
      </c>
    </row>
    <row r="1760" spans="1:9" ht="15.6" x14ac:dyDescent="0.3">
      <c r="A1760" s="1" t="s">
        <v>611</v>
      </c>
      <c r="B1760" s="1" t="s">
        <v>4143</v>
      </c>
      <c r="C1760" s="1"/>
      <c r="D1760" s="1" t="s">
        <v>4143</v>
      </c>
      <c r="E1760" s="1"/>
      <c r="F1760" s="1" t="s">
        <v>611</v>
      </c>
      <c r="G1760" s="1" t="s">
        <v>4766</v>
      </c>
      <c r="H1760" s="1" t="s">
        <v>6125</v>
      </c>
      <c r="I1760" s="1" t="s">
        <v>7857</v>
      </c>
    </row>
    <row r="1761" spans="1:9" ht="15.6" x14ac:dyDescent="0.3">
      <c r="A1761" s="1" t="s">
        <v>610</v>
      </c>
      <c r="B1761" s="1" t="s">
        <v>4144</v>
      </c>
      <c r="C1761" s="1"/>
      <c r="D1761" s="1" t="s">
        <v>4144</v>
      </c>
      <c r="E1761" s="1"/>
      <c r="F1761" s="1" t="s">
        <v>610</v>
      </c>
      <c r="G1761" s="1" t="s">
        <v>4766</v>
      </c>
      <c r="H1761" s="1" t="s">
        <v>5247</v>
      </c>
      <c r="I1761" s="1" t="s">
        <v>7858</v>
      </c>
    </row>
    <row r="1762" spans="1:9" ht="15.6" x14ac:dyDescent="0.3">
      <c r="A1762" s="1" t="s">
        <v>609</v>
      </c>
      <c r="B1762" s="1" t="s">
        <v>4145</v>
      </c>
      <c r="C1762" s="1"/>
      <c r="D1762" s="1" t="s">
        <v>4145</v>
      </c>
      <c r="E1762" s="1"/>
      <c r="F1762" s="1" t="s">
        <v>609</v>
      </c>
      <c r="G1762" s="1" t="s">
        <v>4766</v>
      </c>
      <c r="H1762" s="1" t="s">
        <v>6126</v>
      </c>
      <c r="I1762" s="1" t="s">
        <v>7859</v>
      </c>
    </row>
    <row r="1763" spans="1:9" ht="15.6" x14ac:dyDescent="0.3">
      <c r="A1763" s="1" t="s">
        <v>608</v>
      </c>
      <c r="B1763" s="1" t="s">
        <v>4146</v>
      </c>
      <c r="C1763" s="1"/>
      <c r="D1763" s="1" t="s">
        <v>4146</v>
      </c>
      <c r="E1763" s="1"/>
      <c r="F1763" s="1" t="s">
        <v>608</v>
      </c>
      <c r="G1763" s="1" t="s">
        <v>5374</v>
      </c>
      <c r="H1763" s="1" t="s">
        <v>6127</v>
      </c>
      <c r="I1763" s="1" t="s">
        <v>7860</v>
      </c>
    </row>
    <row r="1764" spans="1:9" ht="15.6" x14ac:dyDescent="0.3">
      <c r="A1764" s="1" t="s">
        <v>607</v>
      </c>
      <c r="B1764" s="1" t="s">
        <v>4147</v>
      </c>
      <c r="C1764" s="1"/>
      <c r="D1764" s="1" t="s">
        <v>4147</v>
      </c>
      <c r="E1764" s="1"/>
      <c r="F1764" s="1" t="s">
        <v>607</v>
      </c>
      <c r="G1764" s="1" t="s">
        <v>5374</v>
      </c>
      <c r="H1764" s="1" t="s">
        <v>6128</v>
      </c>
      <c r="I1764" s="1" t="s">
        <v>7861</v>
      </c>
    </row>
    <row r="1765" spans="1:9" ht="15.6" x14ac:dyDescent="0.3">
      <c r="A1765" s="1" t="s">
        <v>606</v>
      </c>
      <c r="B1765" s="1" t="s">
        <v>4148</v>
      </c>
      <c r="C1765" s="1"/>
      <c r="D1765" s="1" t="s">
        <v>4148</v>
      </c>
      <c r="E1765" s="1"/>
      <c r="F1765" s="1" t="s">
        <v>606</v>
      </c>
      <c r="G1765" s="1" t="s">
        <v>5374</v>
      </c>
      <c r="H1765" s="1" t="s">
        <v>6129</v>
      </c>
      <c r="I1765" s="1" t="s">
        <v>6557</v>
      </c>
    </row>
    <row r="1766" spans="1:9" ht="15.6" x14ac:dyDescent="0.3">
      <c r="A1766" s="1" t="s">
        <v>605</v>
      </c>
      <c r="B1766" s="1" t="s">
        <v>4149</v>
      </c>
      <c r="C1766" s="1"/>
      <c r="D1766" s="1" t="s">
        <v>4149</v>
      </c>
      <c r="E1766" s="1"/>
      <c r="F1766" s="1" t="s">
        <v>605</v>
      </c>
      <c r="G1766" s="1" t="s">
        <v>5374</v>
      </c>
      <c r="H1766" s="1" t="s">
        <v>6130</v>
      </c>
      <c r="I1766" s="1" t="s">
        <v>7380</v>
      </c>
    </row>
    <row r="1767" spans="1:9" ht="15.6" x14ac:dyDescent="0.3">
      <c r="A1767" s="1" t="s">
        <v>604</v>
      </c>
      <c r="B1767" s="1" t="s">
        <v>4150</v>
      </c>
      <c r="C1767" s="1"/>
      <c r="D1767" s="1" t="s">
        <v>4150</v>
      </c>
      <c r="E1767" s="1"/>
      <c r="F1767" s="1" t="s">
        <v>604</v>
      </c>
      <c r="G1767" s="1" t="s">
        <v>4766</v>
      </c>
      <c r="H1767" s="1" t="s">
        <v>4838</v>
      </c>
      <c r="I1767" s="1" t="s">
        <v>7862</v>
      </c>
    </row>
    <row r="1768" spans="1:9" ht="15.6" x14ac:dyDescent="0.3">
      <c r="A1768" s="1" t="s">
        <v>603</v>
      </c>
      <c r="B1768" s="1" t="s">
        <v>4151</v>
      </c>
      <c r="C1768" s="1"/>
      <c r="D1768" s="1" t="s">
        <v>4151</v>
      </c>
      <c r="E1768" s="1"/>
      <c r="F1768" s="1" t="s">
        <v>603</v>
      </c>
      <c r="G1768" s="1" t="s">
        <v>5374</v>
      </c>
      <c r="H1768" s="1" t="s">
        <v>5859</v>
      </c>
      <c r="I1768" s="1" t="s">
        <v>7863</v>
      </c>
    </row>
    <row r="1769" spans="1:9" ht="15.6" x14ac:dyDescent="0.3">
      <c r="A1769" s="1" t="s">
        <v>602</v>
      </c>
      <c r="B1769" s="1" t="s">
        <v>4152</v>
      </c>
      <c r="C1769" s="1"/>
      <c r="D1769" s="1" t="s">
        <v>4152</v>
      </c>
      <c r="E1769" s="1"/>
      <c r="F1769" s="1" t="s">
        <v>602</v>
      </c>
      <c r="G1769" s="1" t="s">
        <v>5374</v>
      </c>
      <c r="H1769" s="1" t="s">
        <v>4848</v>
      </c>
      <c r="I1769" s="1" t="s">
        <v>7864</v>
      </c>
    </row>
    <row r="1770" spans="1:9" ht="15.6" x14ac:dyDescent="0.3">
      <c r="A1770" s="1" t="s">
        <v>601</v>
      </c>
      <c r="B1770" s="1" t="s">
        <v>4153</v>
      </c>
      <c r="C1770" s="1"/>
      <c r="D1770" s="1" t="s">
        <v>4153</v>
      </c>
      <c r="E1770" s="1"/>
      <c r="F1770" s="1" t="s">
        <v>601</v>
      </c>
      <c r="G1770" s="1" t="s">
        <v>5374</v>
      </c>
      <c r="H1770" s="1" t="s">
        <v>4957</v>
      </c>
      <c r="I1770" s="1" t="s">
        <v>7865</v>
      </c>
    </row>
    <row r="1771" spans="1:9" ht="15.6" x14ac:dyDescent="0.3">
      <c r="A1771" s="1" t="s">
        <v>600</v>
      </c>
      <c r="B1771" s="1" t="s">
        <v>4154</v>
      </c>
      <c r="C1771" s="1"/>
      <c r="D1771" s="1" t="s">
        <v>4154</v>
      </c>
      <c r="E1771" s="1"/>
      <c r="F1771" s="1" t="s">
        <v>600</v>
      </c>
      <c r="G1771" s="1" t="s">
        <v>5374</v>
      </c>
      <c r="H1771" s="1" t="s">
        <v>6131</v>
      </c>
      <c r="I1771" s="1" t="s">
        <v>7866</v>
      </c>
    </row>
    <row r="1772" spans="1:9" ht="15.6" x14ac:dyDescent="0.3">
      <c r="A1772" s="1" t="s">
        <v>599</v>
      </c>
      <c r="B1772" s="1" t="s">
        <v>4155</v>
      </c>
      <c r="C1772" s="1"/>
      <c r="D1772" s="1" t="s">
        <v>4155</v>
      </c>
      <c r="E1772" s="1"/>
      <c r="F1772" s="1" t="s">
        <v>599</v>
      </c>
      <c r="G1772" s="1" t="s">
        <v>5374</v>
      </c>
      <c r="H1772" s="1" t="s">
        <v>5248</v>
      </c>
      <c r="I1772" s="1" t="s">
        <v>7867</v>
      </c>
    </row>
    <row r="1773" spans="1:9" ht="15.6" x14ac:dyDescent="0.3">
      <c r="A1773" s="1" t="s">
        <v>598</v>
      </c>
      <c r="B1773" s="1" t="s">
        <v>4156</v>
      </c>
      <c r="C1773" s="1"/>
      <c r="D1773" s="1" t="s">
        <v>4156</v>
      </c>
      <c r="E1773" s="1"/>
      <c r="F1773" s="1" t="s">
        <v>598</v>
      </c>
      <c r="G1773" s="1" t="s">
        <v>5374</v>
      </c>
      <c r="H1773" s="1" t="s">
        <v>4950</v>
      </c>
      <c r="I1773" s="1" t="s">
        <v>7868</v>
      </c>
    </row>
    <row r="1774" spans="1:9" ht="15.6" x14ac:dyDescent="0.3">
      <c r="A1774" s="1" t="s">
        <v>597</v>
      </c>
      <c r="B1774" s="1" t="s">
        <v>4157</v>
      </c>
      <c r="C1774" s="1"/>
      <c r="D1774" s="1" t="s">
        <v>4157</v>
      </c>
      <c r="E1774" s="1"/>
      <c r="F1774" s="1" t="s">
        <v>597</v>
      </c>
      <c r="G1774" s="1" t="s">
        <v>5374</v>
      </c>
      <c r="H1774" s="1" t="s">
        <v>5249</v>
      </c>
      <c r="I1774" s="1" t="s">
        <v>7869</v>
      </c>
    </row>
    <row r="1775" spans="1:9" ht="15.6" x14ac:dyDescent="0.3">
      <c r="A1775" s="1" t="s">
        <v>596</v>
      </c>
      <c r="B1775" s="1" t="s">
        <v>4158</v>
      </c>
      <c r="C1775" s="1"/>
      <c r="D1775" s="1" t="s">
        <v>4158</v>
      </c>
      <c r="E1775" s="1"/>
      <c r="F1775" s="1" t="s">
        <v>596</v>
      </c>
      <c r="G1775" s="1" t="s">
        <v>4766</v>
      </c>
      <c r="H1775" s="1" t="s">
        <v>6132</v>
      </c>
      <c r="I1775" s="1" t="s">
        <v>4757</v>
      </c>
    </row>
    <row r="1776" spans="1:9" ht="15.6" x14ac:dyDescent="0.3">
      <c r="A1776" s="1" t="s">
        <v>595</v>
      </c>
      <c r="B1776" s="1" t="s">
        <v>4159</v>
      </c>
      <c r="C1776" s="1"/>
      <c r="D1776" s="1" t="s">
        <v>4159</v>
      </c>
      <c r="E1776" s="1"/>
      <c r="F1776" s="1" t="s">
        <v>595</v>
      </c>
      <c r="G1776" s="1" t="s">
        <v>5374</v>
      </c>
      <c r="H1776" s="1" t="s">
        <v>5082</v>
      </c>
      <c r="I1776" s="1" t="s">
        <v>7870</v>
      </c>
    </row>
    <row r="1777" spans="1:9" ht="15.6" x14ac:dyDescent="0.3">
      <c r="A1777" s="1" t="s">
        <v>594</v>
      </c>
      <c r="B1777" s="1" t="s">
        <v>4160</v>
      </c>
      <c r="C1777" s="1"/>
      <c r="D1777" s="1" t="s">
        <v>4160</v>
      </c>
      <c r="E1777" s="1"/>
      <c r="F1777" s="1" t="s">
        <v>594</v>
      </c>
      <c r="G1777" s="1" t="s">
        <v>5374</v>
      </c>
      <c r="H1777" s="1" t="s">
        <v>4805</v>
      </c>
      <c r="I1777" s="1" t="s">
        <v>7871</v>
      </c>
    </row>
    <row r="1778" spans="1:9" ht="15.6" x14ac:dyDescent="0.3">
      <c r="A1778" s="1" t="s">
        <v>593</v>
      </c>
      <c r="B1778" s="1" t="s">
        <v>4161</v>
      </c>
      <c r="C1778" s="1"/>
      <c r="D1778" s="1" t="s">
        <v>4161</v>
      </c>
      <c r="E1778" s="1"/>
      <c r="F1778" s="1" t="s">
        <v>593</v>
      </c>
      <c r="G1778" s="1" t="s">
        <v>4766</v>
      </c>
      <c r="H1778" s="1" t="s">
        <v>6133</v>
      </c>
      <c r="I1778" s="1" t="s">
        <v>7872</v>
      </c>
    </row>
    <row r="1779" spans="1:9" ht="15.6" x14ac:dyDescent="0.3">
      <c r="A1779" s="1" t="s">
        <v>592</v>
      </c>
      <c r="B1779" s="1" t="s">
        <v>4162</v>
      </c>
      <c r="C1779" s="1"/>
      <c r="D1779" s="1" t="s">
        <v>4162</v>
      </c>
      <c r="E1779" s="1"/>
      <c r="F1779" s="1" t="s">
        <v>592</v>
      </c>
      <c r="G1779" s="1" t="s">
        <v>5374</v>
      </c>
      <c r="H1779" s="1" t="s">
        <v>6134</v>
      </c>
      <c r="I1779" s="1" t="s">
        <v>7325</v>
      </c>
    </row>
    <row r="1780" spans="1:9" ht="15.6" x14ac:dyDescent="0.3">
      <c r="A1780" s="1" t="s">
        <v>591</v>
      </c>
      <c r="B1780" s="1" t="s">
        <v>4163</v>
      </c>
      <c r="C1780" s="1"/>
      <c r="D1780" s="1" t="s">
        <v>4163</v>
      </c>
      <c r="E1780" s="1"/>
      <c r="F1780" s="1" t="s">
        <v>591</v>
      </c>
      <c r="G1780" s="1" t="s">
        <v>4766</v>
      </c>
      <c r="H1780" s="1" t="s">
        <v>6135</v>
      </c>
      <c r="I1780" s="1" t="s">
        <v>7873</v>
      </c>
    </row>
    <row r="1781" spans="1:9" ht="15.6" x14ac:dyDescent="0.3">
      <c r="A1781" s="1" t="s">
        <v>590</v>
      </c>
      <c r="B1781" s="1" t="s">
        <v>4164</v>
      </c>
      <c r="C1781" s="1"/>
      <c r="D1781" s="1" t="s">
        <v>4164</v>
      </c>
      <c r="E1781" s="1"/>
      <c r="F1781" s="1" t="s">
        <v>590</v>
      </c>
      <c r="G1781" s="1" t="s">
        <v>5374</v>
      </c>
      <c r="H1781" s="1" t="s">
        <v>5715</v>
      </c>
      <c r="I1781" s="1" t="s">
        <v>7874</v>
      </c>
    </row>
    <row r="1782" spans="1:9" ht="15.6" x14ac:dyDescent="0.3">
      <c r="A1782" s="1" t="s">
        <v>589</v>
      </c>
      <c r="B1782" s="1" t="s">
        <v>4165</v>
      </c>
      <c r="C1782" s="1"/>
      <c r="D1782" s="1" t="s">
        <v>4165</v>
      </c>
      <c r="E1782" s="1"/>
      <c r="F1782" s="1" t="s">
        <v>589</v>
      </c>
      <c r="G1782" s="1" t="s">
        <v>5374</v>
      </c>
      <c r="H1782" s="1" t="s">
        <v>5751</v>
      </c>
      <c r="I1782" s="1" t="s">
        <v>7875</v>
      </c>
    </row>
    <row r="1783" spans="1:9" ht="15.6" x14ac:dyDescent="0.3">
      <c r="A1783" s="1" t="s">
        <v>588</v>
      </c>
      <c r="B1783" s="1" t="s">
        <v>4166</v>
      </c>
      <c r="C1783" s="1"/>
      <c r="D1783" s="1" t="s">
        <v>4166</v>
      </c>
      <c r="E1783" s="1"/>
      <c r="F1783" s="1" t="s">
        <v>588</v>
      </c>
      <c r="G1783" s="1" t="s">
        <v>4766</v>
      </c>
      <c r="H1783" s="1" t="s">
        <v>6136</v>
      </c>
      <c r="I1783" s="1" t="s">
        <v>7742</v>
      </c>
    </row>
    <row r="1784" spans="1:9" ht="15.6" x14ac:dyDescent="0.3">
      <c r="A1784" s="1" t="s">
        <v>587</v>
      </c>
      <c r="B1784" s="1" t="s">
        <v>4167</v>
      </c>
      <c r="C1784" s="1"/>
      <c r="D1784" s="1" t="s">
        <v>4167</v>
      </c>
      <c r="E1784" s="1"/>
      <c r="F1784" s="1" t="s">
        <v>587</v>
      </c>
      <c r="G1784" s="1" t="s">
        <v>5374</v>
      </c>
      <c r="H1784" s="1" t="s">
        <v>5250</v>
      </c>
      <c r="I1784" s="1" t="s">
        <v>6357</v>
      </c>
    </row>
    <row r="1785" spans="1:9" ht="15.6" x14ac:dyDescent="0.3">
      <c r="A1785" s="1" t="s">
        <v>586</v>
      </c>
      <c r="B1785" s="1" t="s">
        <v>4168</v>
      </c>
      <c r="C1785" s="1"/>
      <c r="D1785" s="1" t="s">
        <v>4168</v>
      </c>
      <c r="E1785" s="1"/>
      <c r="F1785" s="1" t="s">
        <v>586</v>
      </c>
      <c r="G1785" s="1" t="s">
        <v>4766</v>
      </c>
      <c r="H1785" s="1" t="s">
        <v>5713</v>
      </c>
      <c r="I1785" s="1" t="s">
        <v>6877</v>
      </c>
    </row>
    <row r="1786" spans="1:9" ht="15.6" x14ac:dyDescent="0.3">
      <c r="A1786" s="1" t="s">
        <v>585</v>
      </c>
      <c r="B1786" s="1" t="s">
        <v>4169</v>
      </c>
      <c r="C1786" s="1"/>
      <c r="D1786" s="1" t="s">
        <v>4169</v>
      </c>
      <c r="E1786" s="1"/>
      <c r="F1786" s="1" t="s">
        <v>585</v>
      </c>
      <c r="G1786" s="1" t="s">
        <v>4766</v>
      </c>
      <c r="H1786" s="1" t="s">
        <v>5251</v>
      </c>
      <c r="I1786" s="1" t="s">
        <v>7876</v>
      </c>
    </row>
    <row r="1787" spans="1:9" ht="15.6" x14ac:dyDescent="0.3">
      <c r="A1787" s="1" t="s">
        <v>584</v>
      </c>
      <c r="B1787" s="1" t="s">
        <v>4170</v>
      </c>
      <c r="C1787" s="1"/>
      <c r="D1787" s="1" t="s">
        <v>4170</v>
      </c>
      <c r="E1787" s="1"/>
      <c r="F1787" s="1" t="s">
        <v>584</v>
      </c>
      <c r="G1787" s="1" t="s">
        <v>4766</v>
      </c>
      <c r="H1787" s="1" t="s">
        <v>4775</v>
      </c>
      <c r="I1787" s="1" t="s">
        <v>7877</v>
      </c>
    </row>
    <row r="1788" spans="1:9" ht="15.6" x14ac:dyDescent="0.3">
      <c r="A1788" s="1" t="s">
        <v>583</v>
      </c>
      <c r="B1788" s="1" t="s">
        <v>4171</v>
      </c>
      <c r="C1788" s="1"/>
      <c r="D1788" s="1" t="s">
        <v>4171</v>
      </c>
      <c r="E1788" s="1"/>
      <c r="F1788" s="1" t="s">
        <v>583</v>
      </c>
      <c r="G1788" s="1" t="s">
        <v>4766</v>
      </c>
      <c r="H1788" s="1" t="s">
        <v>6137</v>
      </c>
      <c r="I1788" s="1" t="s">
        <v>7878</v>
      </c>
    </row>
    <row r="1789" spans="1:9" ht="15.6" x14ac:dyDescent="0.3">
      <c r="A1789" s="1" t="s">
        <v>582</v>
      </c>
      <c r="B1789" s="1" t="s">
        <v>4172</v>
      </c>
      <c r="C1789" s="1"/>
      <c r="D1789" s="1" t="s">
        <v>4172</v>
      </c>
      <c r="E1789" s="1"/>
      <c r="F1789" s="1" t="s">
        <v>582</v>
      </c>
      <c r="G1789" s="1" t="s">
        <v>4766</v>
      </c>
      <c r="H1789" s="1" t="s">
        <v>6138</v>
      </c>
      <c r="I1789" s="1" t="s">
        <v>7344</v>
      </c>
    </row>
    <row r="1790" spans="1:9" ht="15.6" x14ac:dyDescent="0.3">
      <c r="A1790" s="1" t="s">
        <v>581</v>
      </c>
      <c r="B1790" s="1" t="s">
        <v>4173</v>
      </c>
      <c r="C1790" s="1"/>
      <c r="D1790" s="1" t="s">
        <v>4173</v>
      </c>
      <c r="E1790" s="1"/>
      <c r="F1790" s="1" t="s">
        <v>581</v>
      </c>
      <c r="G1790" s="1" t="s">
        <v>4766</v>
      </c>
      <c r="H1790" s="1" t="s">
        <v>4735</v>
      </c>
      <c r="I1790" s="1" t="s">
        <v>7879</v>
      </c>
    </row>
    <row r="1791" spans="1:9" ht="15.6" x14ac:dyDescent="0.3">
      <c r="A1791" s="1" t="s">
        <v>580</v>
      </c>
      <c r="B1791" s="1" t="s">
        <v>4174</v>
      </c>
      <c r="C1791" s="1"/>
      <c r="D1791" s="1" t="s">
        <v>4174</v>
      </c>
      <c r="E1791" s="1"/>
      <c r="F1791" s="1" t="s">
        <v>580</v>
      </c>
      <c r="G1791" s="1" t="s">
        <v>4766</v>
      </c>
      <c r="H1791" s="1" t="s">
        <v>5252</v>
      </c>
      <c r="I1791" s="1" t="s">
        <v>7880</v>
      </c>
    </row>
    <row r="1792" spans="1:9" ht="15.6" x14ac:dyDescent="0.3">
      <c r="A1792" s="1" t="s">
        <v>579</v>
      </c>
      <c r="B1792" s="1" t="s">
        <v>4175</v>
      </c>
      <c r="C1792" s="1"/>
      <c r="D1792" s="1" t="s">
        <v>4175</v>
      </c>
      <c r="E1792" s="1"/>
      <c r="F1792" s="1" t="s">
        <v>579</v>
      </c>
      <c r="G1792" s="1" t="s">
        <v>4766</v>
      </c>
      <c r="H1792" s="1" t="s">
        <v>6139</v>
      </c>
      <c r="I1792" s="1" t="s">
        <v>4732</v>
      </c>
    </row>
    <row r="1793" spans="1:9" ht="15.6" x14ac:dyDescent="0.3">
      <c r="A1793" s="1" t="s">
        <v>578</v>
      </c>
      <c r="B1793" s="1" t="s">
        <v>4176</v>
      </c>
      <c r="C1793" s="1"/>
      <c r="D1793" s="1" t="s">
        <v>4176</v>
      </c>
      <c r="E1793" s="1"/>
      <c r="F1793" s="1" t="s">
        <v>578</v>
      </c>
      <c r="G1793" s="1" t="s">
        <v>5374</v>
      </c>
      <c r="H1793" s="1" t="s">
        <v>4852</v>
      </c>
      <c r="I1793" s="1" t="s">
        <v>7881</v>
      </c>
    </row>
    <row r="1794" spans="1:9" ht="15.6" x14ac:dyDescent="0.3">
      <c r="A1794" s="1" t="s">
        <v>577</v>
      </c>
      <c r="B1794" s="1" t="s">
        <v>4177</v>
      </c>
      <c r="C1794" s="1"/>
      <c r="D1794" s="1" t="s">
        <v>4177</v>
      </c>
      <c r="E1794" s="1"/>
      <c r="F1794" s="1" t="s">
        <v>577</v>
      </c>
      <c r="G1794" s="1" t="s">
        <v>4766</v>
      </c>
      <c r="H1794" s="1" t="s">
        <v>4831</v>
      </c>
      <c r="I1794" s="1" t="s">
        <v>7882</v>
      </c>
    </row>
    <row r="1795" spans="1:9" ht="15.6" x14ac:dyDescent="0.3">
      <c r="A1795" s="1" t="s">
        <v>576</v>
      </c>
      <c r="B1795" s="1" t="s">
        <v>4178</v>
      </c>
      <c r="C1795" s="1"/>
      <c r="D1795" s="1" t="s">
        <v>4178</v>
      </c>
      <c r="E1795" s="1"/>
      <c r="F1795" s="1" t="s">
        <v>576</v>
      </c>
      <c r="G1795" s="1" t="s">
        <v>5374</v>
      </c>
      <c r="H1795" s="1" t="s">
        <v>4992</v>
      </c>
      <c r="I1795" s="1" t="s">
        <v>7883</v>
      </c>
    </row>
    <row r="1796" spans="1:9" ht="15.6" x14ac:dyDescent="0.3">
      <c r="A1796" s="1" t="s">
        <v>575</v>
      </c>
      <c r="B1796" s="1" t="s">
        <v>4179</v>
      </c>
      <c r="C1796" s="1"/>
      <c r="D1796" s="1" t="s">
        <v>4179</v>
      </c>
      <c r="E1796" s="1"/>
      <c r="F1796" s="1" t="s">
        <v>575</v>
      </c>
      <c r="G1796" s="1" t="s">
        <v>4766</v>
      </c>
      <c r="H1796" s="1" t="s">
        <v>5399</v>
      </c>
      <c r="I1796" s="1" t="s">
        <v>7609</v>
      </c>
    </row>
    <row r="1797" spans="1:9" ht="15.6" x14ac:dyDescent="0.3">
      <c r="A1797" s="1" t="s">
        <v>574</v>
      </c>
      <c r="B1797" s="1" t="s">
        <v>4180</v>
      </c>
      <c r="C1797" s="1"/>
      <c r="D1797" s="1" t="s">
        <v>4180</v>
      </c>
      <c r="E1797" s="1"/>
      <c r="F1797" s="1" t="s">
        <v>574</v>
      </c>
      <c r="G1797" s="1" t="s">
        <v>5374</v>
      </c>
      <c r="H1797" s="1" t="s">
        <v>5100</v>
      </c>
      <c r="I1797" s="1" t="s">
        <v>7884</v>
      </c>
    </row>
    <row r="1798" spans="1:9" ht="15.6" x14ac:dyDescent="0.3">
      <c r="A1798" s="1" t="s">
        <v>573</v>
      </c>
      <c r="B1798" s="1" t="s">
        <v>4181</v>
      </c>
      <c r="C1798" s="1"/>
      <c r="D1798" s="1" t="s">
        <v>4181</v>
      </c>
      <c r="E1798" s="1"/>
      <c r="F1798" s="1" t="s">
        <v>573</v>
      </c>
      <c r="G1798" s="1" t="s">
        <v>4766</v>
      </c>
      <c r="H1798" s="1" t="s">
        <v>5253</v>
      </c>
      <c r="I1798" s="1" t="s">
        <v>7885</v>
      </c>
    </row>
    <row r="1799" spans="1:9" ht="15.6" x14ac:dyDescent="0.3">
      <c r="A1799" s="1" t="s">
        <v>572</v>
      </c>
      <c r="B1799" s="1" t="s">
        <v>4182</v>
      </c>
      <c r="C1799" s="1"/>
      <c r="D1799" s="1" t="s">
        <v>4182</v>
      </c>
      <c r="E1799" s="1"/>
      <c r="F1799" s="1" t="s">
        <v>572</v>
      </c>
      <c r="G1799" s="1" t="s">
        <v>5374</v>
      </c>
      <c r="H1799" s="1" t="s">
        <v>6140</v>
      </c>
      <c r="I1799" s="1" t="s">
        <v>7886</v>
      </c>
    </row>
    <row r="1800" spans="1:9" ht="15.6" x14ac:dyDescent="0.3">
      <c r="A1800" s="1" t="s">
        <v>571</v>
      </c>
      <c r="B1800" s="1" t="s">
        <v>4183</v>
      </c>
      <c r="C1800" s="1"/>
      <c r="D1800" s="1" t="s">
        <v>4183</v>
      </c>
      <c r="E1800" s="1"/>
      <c r="F1800" s="1" t="s">
        <v>571</v>
      </c>
      <c r="G1800" s="1" t="s">
        <v>5374</v>
      </c>
      <c r="H1800" s="1" t="s">
        <v>6141</v>
      </c>
      <c r="I1800" s="1" t="s">
        <v>6850</v>
      </c>
    </row>
    <row r="1801" spans="1:9" ht="15.6" x14ac:dyDescent="0.3">
      <c r="A1801" s="1" t="s">
        <v>570</v>
      </c>
      <c r="B1801" s="1" t="s">
        <v>4184</v>
      </c>
      <c r="C1801" s="1"/>
      <c r="D1801" s="1" t="s">
        <v>4184</v>
      </c>
      <c r="E1801" s="1"/>
      <c r="F1801" s="1" t="s">
        <v>570</v>
      </c>
      <c r="G1801" s="1" t="s">
        <v>4766</v>
      </c>
      <c r="H1801" s="1" t="s">
        <v>8317</v>
      </c>
      <c r="I1801" s="1" t="s">
        <v>7887</v>
      </c>
    </row>
    <row r="1802" spans="1:9" ht="15.6" x14ac:dyDescent="0.3">
      <c r="A1802" s="1" t="s">
        <v>569</v>
      </c>
      <c r="B1802" s="1" t="s">
        <v>4185</v>
      </c>
      <c r="C1802" s="1"/>
      <c r="D1802" s="1" t="s">
        <v>4185</v>
      </c>
      <c r="E1802" s="1"/>
      <c r="F1802" s="1" t="s">
        <v>569</v>
      </c>
      <c r="G1802" s="1" t="s">
        <v>5374</v>
      </c>
      <c r="H1802" s="1" t="s">
        <v>5232</v>
      </c>
      <c r="I1802" s="1" t="s">
        <v>7888</v>
      </c>
    </row>
    <row r="1803" spans="1:9" ht="15.6" x14ac:dyDescent="0.3">
      <c r="A1803" s="1" t="s">
        <v>568</v>
      </c>
      <c r="B1803" s="1" t="s">
        <v>4186</v>
      </c>
      <c r="C1803" s="1"/>
      <c r="D1803" s="1" t="s">
        <v>4186</v>
      </c>
      <c r="E1803" s="1"/>
      <c r="F1803" s="1" t="s">
        <v>568</v>
      </c>
      <c r="G1803" s="1" t="s">
        <v>4766</v>
      </c>
      <c r="H1803" s="1" t="s">
        <v>4792</v>
      </c>
      <c r="I1803" s="1" t="s">
        <v>7889</v>
      </c>
    </row>
    <row r="1804" spans="1:9" ht="15.6" x14ac:dyDescent="0.3">
      <c r="A1804" s="1" t="s">
        <v>567</v>
      </c>
      <c r="B1804" s="1" t="s">
        <v>4187</v>
      </c>
      <c r="C1804" s="1"/>
      <c r="D1804" s="1" t="s">
        <v>4187</v>
      </c>
      <c r="E1804" s="1"/>
      <c r="F1804" s="1" t="s">
        <v>567</v>
      </c>
      <c r="G1804" s="1" t="s">
        <v>4766</v>
      </c>
      <c r="H1804" s="1" t="s">
        <v>4971</v>
      </c>
      <c r="I1804" s="1" t="s">
        <v>6530</v>
      </c>
    </row>
    <row r="1805" spans="1:9" ht="15.6" x14ac:dyDescent="0.3">
      <c r="A1805" s="1" t="s">
        <v>566</v>
      </c>
      <c r="B1805" s="1" t="s">
        <v>4188</v>
      </c>
      <c r="C1805" s="1"/>
      <c r="D1805" s="1" t="s">
        <v>4188</v>
      </c>
      <c r="E1805" s="1"/>
      <c r="F1805" s="1" t="s">
        <v>566</v>
      </c>
      <c r="G1805" s="1" t="s">
        <v>4766</v>
      </c>
      <c r="H1805" s="1" t="s">
        <v>5254</v>
      </c>
      <c r="I1805" s="1" t="s">
        <v>6360</v>
      </c>
    </row>
    <row r="1806" spans="1:9" ht="15.6" x14ac:dyDescent="0.3">
      <c r="A1806" s="1" t="s">
        <v>565</v>
      </c>
      <c r="B1806" s="1" t="s">
        <v>4189</v>
      </c>
      <c r="C1806" s="1"/>
      <c r="D1806" s="1" t="s">
        <v>4189</v>
      </c>
      <c r="E1806" s="1"/>
      <c r="F1806" s="1" t="s">
        <v>565</v>
      </c>
      <c r="G1806" s="1" t="s">
        <v>4766</v>
      </c>
      <c r="H1806" s="1" t="s">
        <v>6142</v>
      </c>
      <c r="I1806" s="1" t="s">
        <v>7890</v>
      </c>
    </row>
    <row r="1807" spans="1:9" ht="15.6" x14ac:dyDescent="0.3">
      <c r="A1807" s="1" t="s">
        <v>564</v>
      </c>
      <c r="B1807" s="1" t="s">
        <v>4190</v>
      </c>
      <c r="C1807" s="1"/>
      <c r="D1807" s="1" t="s">
        <v>4190</v>
      </c>
      <c r="E1807" s="1"/>
      <c r="F1807" s="1" t="s">
        <v>564</v>
      </c>
      <c r="G1807" s="1" t="s">
        <v>5374</v>
      </c>
      <c r="H1807" s="1" t="s">
        <v>4935</v>
      </c>
      <c r="I1807" s="1" t="s">
        <v>7891</v>
      </c>
    </row>
    <row r="1808" spans="1:9" ht="15.6" x14ac:dyDescent="0.3">
      <c r="A1808" s="1" t="s">
        <v>563</v>
      </c>
      <c r="B1808" s="1" t="s">
        <v>4191</v>
      </c>
      <c r="C1808" s="1"/>
      <c r="D1808" s="1" t="s">
        <v>4191</v>
      </c>
      <c r="E1808" s="1"/>
      <c r="F1808" s="1" t="s">
        <v>563</v>
      </c>
      <c r="G1808" s="1" t="s">
        <v>5374</v>
      </c>
      <c r="H1808" s="1" t="s">
        <v>5255</v>
      </c>
      <c r="I1808" s="1" t="s">
        <v>7892</v>
      </c>
    </row>
    <row r="1809" spans="1:9" ht="15.6" x14ac:dyDescent="0.3">
      <c r="A1809" s="1" t="s">
        <v>562</v>
      </c>
      <c r="B1809" s="1" t="s">
        <v>4192</v>
      </c>
      <c r="C1809" s="1"/>
      <c r="D1809" s="1" t="s">
        <v>4192</v>
      </c>
      <c r="E1809" s="1"/>
      <c r="F1809" s="1" t="s">
        <v>562</v>
      </c>
      <c r="G1809" s="1" t="s">
        <v>5374</v>
      </c>
      <c r="H1809" s="1" t="s">
        <v>6143</v>
      </c>
      <c r="I1809" s="1" t="s">
        <v>7893</v>
      </c>
    </row>
    <row r="1810" spans="1:9" ht="15.6" x14ac:dyDescent="0.3">
      <c r="A1810" s="1" t="s">
        <v>561</v>
      </c>
      <c r="B1810" s="1" t="s">
        <v>4193</v>
      </c>
      <c r="C1810" s="1"/>
      <c r="D1810" s="1" t="s">
        <v>4193</v>
      </c>
      <c r="E1810" s="1"/>
      <c r="F1810" s="1" t="s">
        <v>561</v>
      </c>
      <c r="G1810" s="1" t="s">
        <v>5374</v>
      </c>
      <c r="H1810" s="1" t="s">
        <v>4728</v>
      </c>
      <c r="I1810" s="1" t="s">
        <v>7894</v>
      </c>
    </row>
    <row r="1811" spans="1:9" ht="15.6" x14ac:dyDescent="0.3">
      <c r="A1811" s="1" t="s">
        <v>560</v>
      </c>
      <c r="B1811" s="1" t="s">
        <v>4194</v>
      </c>
      <c r="C1811" s="1"/>
      <c r="D1811" s="1" t="s">
        <v>4194</v>
      </c>
      <c r="E1811" s="1"/>
      <c r="F1811" s="1" t="s">
        <v>560</v>
      </c>
      <c r="G1811" s="1" t="s">
        <v>5374</v>
      </c>
      <c r="H1811" s="1" t="s">
        <v>5241</v>
      </c>
      <c r="I1811" s="1" t="s">
        <v>7895</v>
      </c>
    </row>
    <row r="1812" spans="1:9" ht="15.6" x14ac:dyDescent="0.3">
      <c r="A1812" s="1" t="s">
        <v>559</v>
      </c>
      <c r="B1812" s="1" t="s">
        <v>4195</v>
      </c>
      <c r="C1812" s="1"/>
      <c r="D1812" s="1" t="s">
        <v>4195</v>
      </c>
      <c r="E1812" s="1"/>
      <c r="F1812" s="1" t="s">
        <v>559</v>
      </c>
      <c r="G1812" s="1" t="s">
        <v>5374</v>
      </c>
      <c r="H1812" s="1" t="s">
        <v>5256</v>
      </c>
      <c r="I1812" s="1" t="s">
        <v>7896</v>
      </c>
    </row>
    <row r="1813" spans="1:9" ht="15.6" x14ac:dyDescent="0.3">
      <c r="A1813" s="1" t="s">
        <v>558</v>
      </c>
      <c r="B1813" s="1" t="s">
        <v>4196</v>
      </c>
      <c r="C1813" s="1"/>
      <c r="D1813" s="1" t="s">
        <v>4196</v>
      </c>
      <c r="E1813" s="1"/>
      <c r="F1813" s="1" t="s">
        <v>558</v>
      </c>
      <c r="G1813" s="1" t="s">
        <v>5374</v>
      </c>
      <c r="H1813" s="1" t="s">
        <v>5257</v>
      </c>
      <c r="I1813" s="1" t="s">
        <v>7897</v>
      </c>
    </row>
    <row r="1814" spans="1:9" ht="15.6" x14ac:dyDescent="0.3">
      <c r="A1814" s="1" t="s">
        <v>557</v>
      </c>
      <c r="B1814" s="1" t="s">
        <v>4197</v>
      </c>
      <c r="C1814" s="1"/>
      <c r="D1814" s="1" t="s">
        <v>4197</v>
      </c>
      <c r="E1814" s="1"/>
      <c r="F1814" s="1" t="s">
        <v>557</v>
      </c>
      <c r="G1814" s="1" t="s">
        <v>4766</v>
      </c>
      <c r="H1814" s="1" t="s">
        <v>6144</v>
      </c>
      <c r="I1814" s="1" t="s">
        <v>7898</v>
      </c>
    </row>
    <row r="1815" spans="1:9" ht="15.6" x14ac:dyDescent="0.3">
      <c r="A1815" s="1" t="s">
        <v>556</v>
      </c>
      <c r="B1815" s="1" t="s">
        <v>4198</v>
      </c>
      <c r="C1815" s="1"/>
      <c r="D1815" s="1" t="s">
        <v>4198</v>
      </c>
      <c r="E1815" s="1"/>
      <c r="F1815" s="1" t="s">
        <v>556</v>
      </c>
      <c r="G1815" s="1" t="s">
        <v>5374</v>
      </c>
      <c r="H1815" s="1" t="s">
        <v>4935</v>
      </c>
      <c r="I1815" s="1" t="s">
        <v>7899</v>
      </c>
    </row>
    <row r="1816" spans="1:9" ht="15.6" x14ac:dyDescent="0.3">
      <c r="A1816" s="1" t="s">
        <v>555</v>
      </c>
      <c r="B1816" s="1" t="s">
        <v>4199</v>
      </c>
      <c r="C1816" s="1"/>
      <c r="D1816" s="1" t="s">
        <v>4199</v>
      </c>
      <c r="E1816" s="1"/>
      <c r="F1816" s="1" t="s">
        <v>555</v>
      </c>
      <c r="G1816" s="1" t="s">
        <v>4766</v>
      </c>
      <c r="H1816" s="1" t="s">
        <v>5010</v>
      </c>
      <c r="I1816" s="1" t="s">
        <v>7900</v>
      </c>
    </row>
    <row r="1817" spans="1:9" ht="15.6" x14ac:dyDescent="0.3">
      <c r="A1817" s="1" t="s">
        <v>554</v>
      </c>
      <c r="B1817" s="1" t="s">
        <v>4200</v>
      </c>
      <c r="C1817" s="1"/>
      <c r="D1817" s="1" t="s">
        <v>4200</v>
      </c>
      <c r="E1817" s="1"/>
      <c r="F1817" s="1" t="s">
        <v>554</v>
      </c>
      <c r="G1817" s="1" t="s">
        <v>4766</v>
      </c>
      <c r="H1817" s="1" t="s">
        <v>6145</v>
      </c>
      <c r="I1817" s="1" t="s">
        <v>7901</v>
      </c>
    </row>
    <row r="1818" spans="1:9" ht="15.6" x14ac:dyDescent="0.3">
      <c r="A1818" s="1" t="s">
        <v>553</v>
      </c>
      <c r="B1818" s="1" t="s">
        <v>4201</v>
      </c>
      <c r="C1818" s="1"/>
      <c r="D1818" s="1" t="s">
        <v>4201</v>
      </c>
      <c r="E1818" s="1"/>
      <c r="F1818" s="1" t="s">
        <v>553</v>
      </c>
      <c r="G1818" s="1" t="s">
        <v>4766</v>
      </c>
      <c r="H1818" s="1" t="s">
        <v>6146</v>
      </c>
      <c r="I1818" s="1" t="s">
        <v>7902</v>
      </c>
    </row>
    <row r="1819" spans="1:9" ht="15.6" x14ac:dyDescent="0.3">
      <c r="A1819" s="1" t="s">
        <v>552</v>
      </c>
      <c r="B1819" s="1" t="s">
        <v>4202</v>
      </c>
      <c r="C1819" s="1"/>
      <c r="D1819" s="1" t="s">
        <v>4202</v>
      </c>
      <c r="E1819" s="1"/>
      <c r="F1819" s="1" t="s">
        <v>552</v>
      </c>
      <c r="G1819" s="1" t="s">
        <v>4766</v>
      </c>
      <c r="H1819" s="1" t="s">
        <v>6018</v>
      </c>
      <c r="I1819" s="1" t="s">
        <v>7903</v>
      </c>
    </row>
    <row r="1820" spans="1:9" ht="15.6" x14ac:dyDescent="0.3">
      <c r="A1820" s="1" t="s">
        <v>551</v>
      </c>
      <c r="B1820" s="1" t="s">
        <v>4203</v>
      </c>
      <c r="C1820" s="1"/>
      <c r="D1820" s="1" t="s">
        <v>4203</v>
      </c>
      <c r="E1820" s="1"/>
      <c r="F1820" s="1" t="s">
        <v>551</v>
      </c>
      <c r="G1820" s="1" t="s">
        <v>4766</v>
      </c>
      <c r="H1820" s="1" t="s">
        <v>4900</v>
      </c>
      <c r="I1820" s="1" t="s">
        <v>7262</v>
      </c>
    </row>
    <row r="1821" spans="1:9" ht="15.6" x14ac:dyDescent="0.3">
      <c r="A1821" s="1" t="s">
        <v>550</v>
      </c>
      <c r="B1821" s="1" t="s">
        <v>4204</v>
      </c>
      <c r="C1821" s="1"/>
      <c r="D1821" s="1" t="s">
        <v>4204</v>
      </c>
      <c r="E1821" s="1"/>
      <c r="F1821" s="1" t="s">
        <v>550</v>
      </c>
      <c r="G1821" s="1" t="s">
        <v>4766</v>
      </c>
      <c r="H1821" s="1" t="s">
        <v>5258</v>
      </c>
      <c r="I1821" s="1" t="s">
        <v>7904</v>
      </c>
    </row>
    <row r="1822" spans="1:9" ht="15.6" x14ac:dyDescent="0.3">
      <c r="A1822" s="1" t="s">
        <v>549</v>
      </c>
      <c r="B1822" s="1" t="s">
        <v>4205</v>
      </c>
      <c r="C1822" s="1"/>
      <c r="D1822" s="1" t="s">
        <v>4205</v>
      </c>
      <c r="E1822" s="1"/>
      <c r="F1822" s="1" t="s">
        <v>549</v>
      </c>
      <c r="G1822" s="1" t="s">
        <v>4766</v>
      </c>
      <c r="H1822" s="1" t="s">
        <v>4742</v>
      </c>
      <c r="I1822" s="1" t="s">
        <v>7905</v>
      </c>
    </row>
    <row r="1823" spans="1:9" ht="15.6" x14ac:dyDescent="0.3">
      <c r="A1823" s="1" t="s">
        <v>548</v>
      </c>
      <c r="B1823" s="1" t="s">
        <v>4206</v>
      </c>
      <c r="C1823" s="1"/>
      <c r="D1823" s="1" t="s">
        <v>4206</v>
      </c>
      <c r="E1823" s="1"/>
      <c r="F1823" s="1" t="s">
        <v>548</v>
      </c>
      <c r="G1823" s="1" t="s">
        <v>4766</v>
      </c>
      <c r="H1823" s="1" t="s">
        <v>6147</v>
      </c>
      <c r="I1823" s="1" t="s">
        <v>7906</v>
      </c>
    </row>
    <row r="1824" spans="1:9" ht="15.6" x14ac:dyDescent="0.3">
      <c r="A1824" s="1" t="s">
        <v>547</v>
      </c>
      <c r="B1824" s="1" t="s">
        <v>4207</v>
      </c>
      <c r="C1824" s="1"/>
      <c r="D1824" s="1" t="s">
        <v>4207</v>
      </c>
      <c r="E1824" s="1"/>
      <c r="F1824" s="1" t="s">
        <v>547</v>
      </c>
      <c r="G1824" s="1" t="s">
        <v>5374</v>
      </c>
      <c r="H1824" s="1" t="s">
        <v>8351</v>
      </c>
      <c r="I1824" s="1" t="s">
        <v>7907</v>
      </c>
    </row>
    <row r="1825" spans="1:9" ht="15.6" x14ac:dyDescent="0.3">
      <c r="A1825" s="1" t="s">
        <v>546</v>
      </c>
      <c r="B1825" s="1" t="s">
        <v>4208</v>
      </c>
      <c r="C1825" s="1"/>
      <c r="D1825" s="1" t="s">
        <v>4208</v>
      </c>
      <c r="E1825" s="1"/>
      <c r="F1825" s="1" t="s">
        <v>546</v>
      </c>
      <c r="G1825" s="1" t="s">
        <v>4766</v>
      </c>
      <c r="H1825" s="1" t="s">
        <v>5570</v>
      </c>
      <c r="I1825" s="1" t="s">
        <v>7028</v>
      </c>
    </row>
    <row r="1826" spans="1:9" ht="15.6" x14ac:dyDescent="0.3">
      <c r="A1826" s="1" t="s">
        <v>545</v>
      </c>
      <c r="B1826" s="1" t="s">
        <v>4209</v>
      </c>
      <c r="C1826" s="1"/>
      <c r="D1826" s="1" t="s">
        <v>4209</v>
      </c>
      <c r="E1826" s="1"/>
      <c r="F1826" s="1" t="s">
        <v>545</v>
      </c>
      <c r="G1826" s="1" t="s">
        <v>5374</v>
      </c>
      <c r="H1826" s="1" t="s">
        <v>6148</v>
      </c>
      <c r="I1826" s="1" t="s">
        <v>7908</v>
      </c>
    </row>
    <row r="1827" spans="1:9" ht="15.6" x14ac:dyDescent="0.3">
      <c r="A1827" s="1" t="s">
        <v>544</v>
      </c>
      <c r="B1827" s="1" t="s">
        <v>4210</v>
      </c>
      <c r="C1827" s="1"/>
      <c r="D1827" s="1" t="s">
        <v>4210</v>
      </c>
      <c r="E1827" s="1"/>
      <c r="F1827" s="1" t="s">
        <v>544</v>
      </c>
      <c r="G1827" s="1" t="s">
        <v>5374</v>
      </c>
      <c r="H1827" s="1" t="s">
        <v>5259</v>
      </c>
      <c r="I1827" s="1" t="s">
        <v>7909</v>
      </c>
    </row>
    <row r="1828" spans="1:9" ht="15.6" x14ac:dyDescent="0.3">
      <c r="A1828" s="1" t="s">
        <v>543</v>
      </c>
      <c r="B1828" s="1" t="s">
        <v>4211</v>
      </c>
      <c r="C1828" s="1"/>
      <c r="D1828" s="1" t="s">
        <v>4211</v>
      </c>
      <c r="E1828" s="1"/>
      <c r="F1828" s="1" t="s">
        <v>543</v>
      </c>
      <c r="G1828" s="1" t="s">
        <v>5374</v>
      </c>
      <c r="H1828" s="1" t="s">
        <v>6149</v>
      </c>
      <c r="I1828" s="1" t="s">
        <v>7910</v>
      </c>
    </row>
    <row r="1829" spans="1:9" ht="15.6" x14ac:dyDescent="0.3">
      <c r="A1829" s="1" t="s">
        <v>542</v>
      </c>
      <c r="B1829" s="1" t="s">
        <v>4212</v>
      </c>
      <c r="C1829" s="1"/>
      <c r="D1829" s="1" t="s">
        <v>4212</v>
      </c>
      <c r="E1829" s="1"/>
      <c r="F1829" s="1" t="s">
        <v>542</v>
      </c>
      <c r="G1829" s="1" t="s">
        <v>5374</v>
      </c>
      <c r="H1829" s="1" t="s">
        <v>5234</v>
      </c>
      <c r="I1829" s="1" t="s">
        <v>7911</v>
      </c>
    </row>
    <row r="1830" spans="1:9" ht="15.6" x14ac:dyDescent="0.3">
      <c r="A1830" s="1" t="s">
        <v>541</v>
      </c>
      <c r="B1830" s="1" t="s">
        <v>4213</v>
      </c>
      <c r="C1830" s="1"/>
      <c r="D1830" s="1" t="s">
        <v>4213</v>
      </c>
      <c r="E1830" s="1"/>
      <c r="F1830" s="1" t="s">
        <v>541</v>
      </c>
      <c r="G1830" s="1" t="s">
        <v>5374</v>
      </c>
      <c r="H1830" s="1" t="s">
        <v>4933</v>
      </c>
      <c r="I1830" s="1" t="s">
        <v>7912</v>
      </c>
    </row>
    <row r="1831" spans="1:9" ht="15.6" x14ac:dyDescent="0.3">
      <c r="A1831" s="1" t="s">
        <v>540</v>
      </c>
      <c r="B1831" s="1" t="s">
        <v>4214</v>
      </c>
      <c r="C1831" s="1"/>
      <c r="D1831" s="1" t="s">
        <v>4214</v>
      </c>
      <c r="E1831" s="1"/>
      <c r="F1831" s="1" t="s">
        <v>540</v>
      </c>
      <c r="G1831" s="1" t="s">
        <v>4766</v>
      </c>
      <c r="H1831" s="1" t="s">
        <v>5260</v>
      </c>
      <c r="I1831" s="1" t="s">
        <v>6517</v>
      </c>
    </row>
    <row r="1832" spans="1:9" ht="15.6" x14ac:dyDescent="0.3">
      <c r="A1832" s="1" t="s">
        <v>539</v>
      </c>
      <c r="B1832" s="1" t="s">
        <v>4215</v>
      </c>
      <c r="C1832" s="1"/>
      <c r="D1832" s="1" t="s">
        <v>4215</v>
      </c>
      <c r="E1832" s="1"/>
      <c r="F1832" s="1" t="s">
        <v>539</v>
      </c>
      <c r="G1832" s="1" t="s">
        <v>5374</v>
      </c>
      <c r="H1832" s="1" t="s">
        <v>4858</v>
      </c>
      <c r="I1832" s="1" t="s">
        <v>7263</v>
      </c>
    </row>
    <row r="1833" spans="1:9" ht="15.6" x14ac:dyDescent="0.3">
      <c r="A1833" s="1" t="s">
        <v>538</v>
      </c>
      <c r="B1833" s="1" t="s">
        <v>4216</v>
      </c>
      <c r="C1833" s="1"/>
      <c r="D1833" s="1" t="s">
        <v>4216</v>
      </c>
      <c r="E1833" s="1"/>
      <c r="F1833" s="1" t="s">
        <v>538</v>
      </c>
      <c r="G1833" s="1" t="s">
        <v>5374</v>
      </c>
      <c r="H1833" s="1" t="s">
        <v>5220</v>
      </c>
      <c r="I1833" s="1" t="s">
        <v>6704</v>
      </c>
    </row>
    <row r="1834" spans="1:9" ht="15.6" x14ac:dyDescent="0.3">
      <c r="A1834" s="1" t="s">
        <v>537</v>
      </c>
      <c r="B1834" s="1" t="s">
        <v>4217</v>
      </c>
      <c r="C1834" s="1"/>
      <c r="D1834" s="1" t="s">
        <v>4217</v>
      </c>
      <c r="E1834" s="1"/>
      <c r="F1834" s="1" t="s">
        <v>537</v>
      </c>
      <c r="G1834" s="1" t="s">
        <v>4766</v>
      </c>
      <c r="H1834" s="1" t="s">
        <v>5261</v>
      </c>
      <c r="I1834" s="1" t="s">
        <v>7913</v>
      </c>
    </row>
    <row r="1835" spans="1:9" ht="15.6" x14ac:dyDescent="0.3">
      <c r="A1835" s="1" t="s">
        <v>536</v>
      </c>
      <c r="B1835" s="1" t="s">
        <v>4218</v>
      </c>
      <c r="C1835" s="1"/>
      <c r="D1835" s="1" t="s">
        <v>4218</v>
      </c>
      <c r="E1835" s="1"/>
      <c r="F1835" s="1" t="s">
        <v>536</v>
      </c>
      <c r="G1835" s="1" t="s">
        <v>5374</v>
      </c>
      <c r="H1835" s="1" t="s">
        <v>6150</v>
      </c>
      <c r="I1835" s="1" t="s">
        <v>7914</v>
      </c>
    </row>
    <row r="1836" spans="1:9" ht="15.6" x14ac:dyDescent="0.3">
      <c r="A1836" s="1" t="s">
        <v>534</v>
      </c>
      <c r="B1836" s="1" t="s">
        <v>4219</v>
      </c>
      <c r="C1836" s="1"/>
      <c r="D1836" s="1" t="s">
        <v>4219</v>
      </c>
      <c r="E1836" s="1"/>
      <c r="F1836" s="1" t="s">
        <v>534</v>
      </c>
      <c r="G1836" s="1" t="s">
        <v>5375</v>
      </c>
      <c r="H1836" s="1" t="s">
        <v>5936</v>
      </c>
      <c r="I1836" s="1" t="s">
        <v>7915</v>
      </c>
    </row>
    <row r="1837" spans="1:9" ht="15.6" x14ac:dyDescent="0.3">
      <c r="A1837" s="1" t="s">
        <v>533</v>
      </c>
      <c r="B1837" s="1" t="s">
        <v>4220</v>
      </c>
      <c r="C1837" s="1"/>
      <c r="D1837" s="1" t="s">
        <v>4220</v>
      </c>
      <c r="E1837" s="1"/>
      <c r="F1837" s="1" t="s">
        <v>533</v>
      </c>
      <c r="G1837" s="1" t="s">
        <v>4766</v>
      </c>
      <c r="H1837" s="1" t="s">
        <v>5010</v>
      </c>
      <c r="I1837" s="1" t="s">
        <v>7916</v>
      </c>
    </row>
    <row r="1838" spans="1:9" ht="15.6" x14ac:dyDescent="0.3">
      <c r="A1838" s="1" t="s">
        <v>532</v>
      </c>
      <c r="B1838" s="1" t="s">
        <v>4221</v>
      </c>
      <c r="C1838" s="1"/>
      <c r="D1838" s="1" t="s">
        <v>4221</v>
      </c>
      <c r="E1838" s="1"/>
      <c r="F1838" s="1" t="s">
        <v>532</v>
      </c>
      <c r="G1838" s="1" t="s">
        <v>4766</v>
      </c>
      <c r="H1838" s="1" t="s">
        <v>5262</v>
      </c>
      <c r="I1838" s="1" t="s">
        <v>7917</v>
      </c>
    </row>
    <row r="1839" spans="1:9" ht="15.6" x14ac:dyDescent="0.3">
      <c r="A1839" s="1" t="s">
        <v>531</v>
      </c>
      <c r="B1839" s="1" t="s">
        <v>4222</v>
      </c>
      <c r="C1839" s="1"/>
      <c r="D1839" s="1" t="s">
        <v>4222</v>
      </c>
      <c r="E1839" s="1"/>
      <c r="F1839" s="1" t="s">
        <v>531</v>
      </c>
      <c r="G1839" s="1" t="s">
        <v>4766</v>
      </c>
      <c r="H1839" s="1" t="s">
        <v>5263</v>
      </c>
      <c r="I1839" s="1" t="s">
        <v>7918</v>
      </c>
    </row>
    <row r="1840" spans="1:9" ht="15.6" x14ac:dyDescent="0.3">
      <c r="A1840" s="1" t="s">
        <v>530</v>
      </c>
      <c r="B1840" s="1" t="s">
        <v>4223</v>
      </c>
      <c r="C1840" s="1"/>
      <c r="D1840" s="1" t="s">
        <v>4223</v>
      </c>
      <c r="E1840" s="1"/>
      <c r="F1840" s="1" t="s">
        <v>530</v>
      </c>
      <c r="G1840" s="1" t="s">
        <v>4766</v>
      </c>
      <c r="H1840" s="1" t="s">
        <v>6151</v>
      </c>
      <c r="I1840" s="1" t="s">
        <v>7391</v>
      </c>
    </row>
    <row r="1841" spans="1:9" ht="15.6" x14ac:dyDescent="0.3">
      <c r="A1841" s="1" t="s">
        <v>529</v>
      </c>
      <c r="B1841" s="1" t="s">
        <v>4224</v>
      </c>
      <c r="C1841" s="1"/>
      <c r="D1841" s="1" t="s">
        <v>4224</v>
      </c>
      <c r="E1841" s="1"/>
      <c r="F1841" s="1" t="s">
        <v>529</v>
      </c>
      <c r="G1841" s="1" t="s">
        <v>4766</v>
      </c>
      <c r="H1841" s="1" t="s">
        <v>6152</v>
      </c>
      <c r="I1841" s="1" t="s">
        <v>7437</v>
      </c>
    </row>
    <row r="1842" spans="1:9" ht="15.6" x14ac:dyDescent="0.3">
      <c r="A1842" s="1" t="s">
        <v>528</v>
      </c>
      <c r="B1842" s="1" t="s">
        <v>4225</v>
      </c>
      <c r="C1842" s="1"/>
      <c r="D1842" s="1" t="s">
        <v>4225</v>
      </c>
      <c r="E1842" s="1"/>
      <c r="F1842" s="1" t="s">
        <v>528</v>
      </c>
      <c r="G1842" s="1" t="s">
        <v>5374</v>
      </c>
      <c r="H1842" s="1" t="s">
        <v>4791</v>
      </c>
      <c r="I1842" s="1" t="s">
        <v>7919</v>
      </c>
    </row>
    <row r="1843" spans="1:9" ht="15.6" x14ac:dyDescent="0.3">
      <c r="A1843" s="1" t="s">
        <v>527</v>
      </c>
      <c r="B1843" s="1" t="s">
        <v>4226</v>
      </c>
      <c r="C1843" s="1"/>
      <c r="D1843" s="1" t="s">
        <v>4226</v>
      </c>
      <c r="E1843" s="1"/>
      <c r="F1843" s="1" t="s">
        <v>527</v>
      </c>
      <c r="G1843" s="1" t="s">
        <v>5374</v>
      </c>
      <c r="H1843" s="1" t="s">
        <v>6153</v>
      </c>
      <c r="I1843" s="1" t="s">
        <v>7920</v>
      </c>
    </row>
    <row r="1844" spans="1:9" ht="15.6" x14ac:dyDescent="0.3">
      <c r="A1844" s="1" t="s">
        <v>526</v>
      </c>
      <c r="B1844" s="1" t="s">
        <v>4227</v>
      </c>
      <c r="C1844" s="1"/>
      <c r="D1844" s="1" t="s">
        <v>4227</v>
      </c>
      <c r="E1844" s="1"/>
      <c r="F1844" s="1" t="s">
        <v>526</v>
      </c>
      <c r="G1844" s="1" t="s">
        <v>4766</v>
      </c>
      <c r="H1844" s="1" t="s">
        <v>5264</v>
      </c>
      <c r="I1844" s="1" t="s">
        <v>6398</v>
      </c>
    </row>
    <row r="1845" spans="1:9" ht="15.6" x14ac:dyDescent="0.3">
      <c r="A1845" s="1" t="s">
        <v>525</v>
      </c>
      <c r="B1845" s="1" t="s">
        <v>4228</v>
      </c>
      <c r="C1845" s="1"/>
      <c r="D1845" s="1" t="s">
        <v>4228</v>
      </c>
      <c r="E1845" s="1"/>
      <c r="F1845" s="1" t="s">
        <v>525</v>
      </c>
      <c r="G1845" s="1" t="s">
        <v>4766</v>
      </c>
      <c r="H1845" s="1" t="s">
        <v>6154</v>
      </c>
      <c r="I1845" s="1" t="s">
        <v>7921</v>
      </c>
    </row>
    <row r="1846" spans="1:9" ht="15.6" x14ac:dyDescent="0.3">
      <c r="A1846" s="1" t="s">
        <v>524</v>
      </c>
      <c r="B1846" s="1" t="s">
        <v>4229</v>
      </c>
      <c r="C1846" s="1"/>
      <c r="D1846" s="1" t="s">
        <v>4229</v>
      </c>
      <c r="E1846" s="1"/>
      <c r="F1846" s="1" t="s">
        <v>524</v>
      </c>
      <c r="G1846" s="1" t="s">
        <v>4766</v>
      </c>
      <c r="H1846" s="1" t="s">
        <v>4778</v>
      </c>
      <c r="I1846" s="1" t="s">
        <v>7922</v>
      </c>
    </row>
    <row r="1847" spans="1:9" ht="15.6" x14ac:dyDescent="0.3">
      <c r="A1847" s="1" t="s">
        <v>523</v>
      </c>
      <c r="B1847" s="1" t="s">
        <v>4230</v>
      </c>
      <c r="C1847" s="1"/>
      <c r="D1847" s="1" t="s">
        <v>4230</v>
      </c>
      <c r="E1847" s="1"/>
      <c r="F1847" s="1" t="s">
        <v>523</v>
      </c>
      <c r="G1847" s="1" t="s">
        <v>4766</v>
      </c>
      <c r="H1847" s="1" t="s">
        <v>6155</v>
      </c>
      <c r="I1847" s="1" t="s">
        <v>7923</v>
      </c>
    </row>
    <row r="1848" spans="1:9" ht="15.6" x14ac:dyDescent="0.3">
      <c r="A1848" s="1" t="s">
        <v>522</v>
      </c>
      <c r="B1848" s="1" t="s">
        <v>4231</v>
      </c>
      <c r="C1848" s="1"/>
      <c r="D1848" s="1" t="s">
        <v>4231</v>
      </c>
      <c r="E1848" s="1"/>
      <c r="F1848" s="1" t="s">
        <v>522</v>
      </c>
      <c r="G1848" s="1" t="s">
        <v>4766</v>
      </c>
      <c r="H1848" s="1" t="s">
        <v>6156</v>
      </c>
      <c r="I1848" s="1" t="s">
        <v>7924</v>
      </c>
    </row>
    <row r="1849" spans="1:9" ht="15.6" x14ac:dyDescent="0.3">
      <c r="A1849" s="1" t="s">
        <v>521</v>
      </c>
      <c r="B1849" s="1" t="s">
        <v>4232</v>
      </c>
      <c r="C1849" s="1"/>
      <c r="D1849" s="1" t="s">
        <v>4232</v>
      </c>
      <c r="E1849" s="1"/>
      <c r="F1849" s="1" t="s">
        <v>521</v>
      </c>
      <c r="G1849" s="1" t="s">
        <v>4766</v>
      </c>
      <c r="H1849" s="1" t="s">
        <v>5265</v>
      </c>
      <c r="I1849" s="1" t="s">
        <v>7925</v>
      </c>
    </row>
    <row r="1850" spans="1:9" ht="15.6" x14ac:dyDescent="0.3">
      <c r="A1850" s="1" t="s">
        <v>520</v>
      </c>
      <c r="B1850" s="1" t="s">
        <v>4233</v>
      </c>
      <c r="C1850" s="1"/>
      <c r="D1850" s="1" t="s">
        <v>4233</v>
      </c>
      <c r="E1850" s="1"/>
      <c r="F1850" s="1" t="s">
        <v>520</v>
      </c>
      <c r="G1850" s="1" t="s">
        <v>4766</v>
      </c>
      <c r="H1850" s="1" t="s">
        <v>6157</v>
      </c>
      <c r="I1850" s="1" t="s">
        <v>7926</v>
      </c>
    </row>
    <row r="1851" spans="1:9" ht="15.6" x14ac:dyDescent="0.3">
      <c r="A1851" s="1" t="s">
        <v>519</v>
      </c>
      <c r="B1851" s="1" t="s">
        <v>4234</v>
      </c>
      <c r="C1851" s="1"/>
      <c r="D1851" s="1" t="s">
        <v>4234</v>
      </c>
      <c r="E1851" s="1"/>
      <c r="F1851" s="1" t="s">
        <v>519</v>
      </c>
      <c r="G1851" s="1" t="s">
        <v>4766</v>
      </c>
      <c r="H1851" s="1" t="s">
        <v>4764</v>
      </c>
      <c r="I1851" s="1" t="s">
        <v>7927</v>
      </c>
    </row>
    <row r="1852" spans="1:9" ht="15.6" x14ac:dyDescent="0.3">
      <c r="A1852" s="1" t="s">
        <v>518</v>
      </c>
      <c r="B1852" s="1" t="s">
        <v>4235</v>
      </c>
      <c r="C1852" s="1"/>
      <c r="D1852" s="1" t="s">
        <v>4235</v>
      </c>
      <c r="E1852" s="1"/>
      <c r="F1852" s="1" t="s">
        <v>518</v>
      </c>
      <c r="G1852" s="1" t="s">
        <v>4766</v>
      </c>
      <c r="H1852" s="1" t="s">
        <v>4733</v>
      </c>
      <c r="I1852" s="1" t="s">
        <v>7928</v>
      </c>
    </row>
    <row r="1853" spans="1:9" ht="15.6" x14ac:dyDescent="0.3">
      <c r="A1853" s="1" t="s">
        <v>517</v>
      </c>
      <c r="B1853" s="1" t="s">
        <v>4236</v>
      </c>
      <c r="C1853" s="1"/>
      <c r="D1853" s="1" t="s">
        <v>4236</v>
      </c>
      <c r="E1853" s="1"/>
      <c r="F1853" s="1" t="s">
        <v>517</v>
      </c>
      <c r="G1853" s="1" t="s">
        <v>4766</v>
      </c>
      <c r="H1853" s="1" t="s">
        <v>5266</v>
      </c>
      <c r="I1853" s="1" t="s">
        <v>7929</v>
      </c>
    </row>
    <row r="1854" spans="1:9" ht="15.6" x14ac:dyDescent="0.3">
      <c r="A1854" s="1" t="s">
        <v>515</v>
      </c>
      <c r="B1854" s="1" t="s">
        <v>4237</v>
      </c>
      <c r="C1854" s="1"/>
      <c r="D1854" s="1" t="s">
        <v>4237</v>
      </c>
      <c r="E1854" s="1"/>
      <c r="F1854" s="1" t="s">
        <v>515</v>
      </c>
      <c r="G1854" s="1" t="s">
        <v>4766</v>
      </c>
      <c r="H1854" s="1" t="s">
        <v>4733</v>
      </c>
      <c r="I1854" s="1" t="s">
        <v>7930</v>
      </c>
    </row>
    <row r="1855" spans="1:9" ht="15.6" x14ac:dyDescent="0.3">
      <c r="A1855" s="1" t="s">
        <v>514</v>
      </c>
      <c r="B1855" s="1" t="s">
        <v>4238</v>
      </c>
      <c r="C1855" s="1"/>
      <c r="D1855" s="1" t="s">
        <v>4238</v>
      </c>
      <c r="E1855" s="1"/>
      <c r="F1855" s="1" t="s">
        <v>514</v>
      </c>
      <c r="G1855" s="1" t="s">
        <v>5374</v>
      </c>
      <c r="H1855" s="1" t="s">
        <v>5267</v>
      </c>
      <c r="I1855" s="1" t="s">
        <v>7768</v>
      </c>
    </row>
    <row r="1856" spans="1:9" ht="15.6" x14ac:dyDescent="0.3">
      <c r="A1856" s="1" t="s">
        <v>513</v>
      </c>
      <c r="B1856" s="1" t="s">
        <v>4239</v>
      </c>
      <c r="C1856" s="1"/>
      <c r="D1856" s="1" t="s">
        <v>4239</v>
      </c>
      <c r="E1856" s="1"/>
      <c r="F1856" s="1" t="s">
        <v>513</v>
      </c>
      <c r="G1856" s="1" t="s">
        <v>4766</v>
      </c>
      <c r="H1856" s="1" t="s">
        <v>5927</v>
      </c>
      <c r="I1856" s="1" t="s">
        <v>6967</v>
      </c>
    </row>
    <row r="1857" spans="1:9" ht="15.6" x14ac:dyDescent="0.3">
      <c r="A1857" s="1" t="s">
        <v>512</v>
      </c>
      <c r="B1857" s="1" t="s">
        <v>4240</v>
      </c>
      <c r="C1857" s="1"/>
      <c r="D1857" s="1" t="s">
        <v>4240</v>
      </c>
      <c r="E1857" s="1"/>
      <c r="F1857" s="1" t="s">
        <v>512</v>
      </c>
      <c r="G1857" s="1" t="s">
        <v>4766</v>
      </c>
      <c r="H1857" s="1" t="s">
        <v>4922</v>
      </c>
      <c r="I1857" s="1" t="s">
        <v>7931</v>
      </c>
    </row>
    <row r="1858" spans="1:9" ht="15.6" x14ac:dyDescent="0.3">
      <c r="A1858" s="1" t="s">
        <v>511</v>
      </c>
      <c r="B1858" s="1" t="s">
        <v>4241</v>
      </c>
      <c r="C1858" s="1"/>
      <c r="D1858" s="1" t="s">
        <v>4241</v>
      </c>
      <c r="E1858" s="1"/>
      <c r="F1858" s="1" t="s">
        <v>511</v>
      </c>
      <c r="G1858" s="1" t="s">
        <v>5374</v>
      </c>
      <c r="H1858" s="1" t="s">
        <v>6158</v>
      </c>
      <c r="I1858" s="1" t="s">
        <v>7932</v>
      </c>
    </row>
    <row r="1859" spans="1:9" ht="15.6" x14ac:dyDescent="0.3">
      <c r="A1859" s="1" t="s">
        <v>510</v>
      </c>
      <c r="B1859" s="1" t="s">
        <v>4242</v>
      </c>
      <c r="C1859" s="1"/>
      <c r="D1859" s="1" t="s">
        <v>4242</v>
      </c>
      <c r="E1859" s="1"/>
      <c r="F1859" s="1" t="s">
        <v>510</v>
      </c>
      <c r="G1859" s="1" t="s">
        <v>4766</v>
      </c>
      <c r="H1859" s="1" t="s">
        <v>5268</v>
      </c>
      <c r="I1859" s="1" t="s">
        <v>7933</v>
      </c>
    </row>
    <row r="1860" spans="1:9" ht="15.6" x14ac:dyDescent="0.3">
      <c r="A1860" s="1" t="s">
        <v>509</v>
      </c>
      <c r="B1860" s="1" t="s">
        <v>4243</v>
      </c>
      <c r="C1860" s="1"/>
      <c r="D1860" s="1" t="s">
        <v>4243</v>
      </c>
      <c r="E1860" s="1"/>
      <c r="F1860" s="1" t="s">
        <v>509</v>
      </c>
      <c r="G1860" s="1" t="s">
        <v>5374</v>
      </c>
      <c r="H1860" s="1" t="s">
        <v>5144</v>
      </c>
      <c r="I1860" s="1" t="s">
        <v>7312</v>
      </c>
    </row>
    <row r="1861" spans="1:9" ht="15.6" x14ac:dyDescent="0.3">
      <c r="A1861" s="1" t="s">
        <v>508</v>
      </c>
      <c r="B1861" s="1" t="s">
        <v>4244</v>
      </c>
      <c r="C1861" s="1"/>
      <c r="D1861" s="1" t="s">
        <v>4244</v>
      </c>
      <c r="E1861" s="1"/>
      <c r="F1861" s="1" t="s">
        <v>508</v>
      </c>
      <c r="G1861" s="1" t="s">
        <v>5374</v>
      </c>
      <c r="H1861" s="1" t="s">
        <v>6159</v>
      </c>
      <c r="I1861" s="1" t="s">
        <v>4740</v>
      </c>
    </row>
    <row r="1862" spans="1:9" ht="15.6" x14ac:dyDescent="0.3">
      <c r="A1862" s="1" t="s">
        <v>507</v>
      </c>
      <c r="B1862" s="1" t="s">
        <v>4245</v>
      </c>
      <c r="C1862" s="1"/>
      <c r="D1862" s="1" t="s">
        <v>4245</v>
      </c>
      <c r="E1862" s="1"/>
      <c r="F1862" s="1" t="s">
        <v>507</v>
      </c>
      <c r="G1862" s="1" t="s">
        <v>5374</v>
      </c>
      <c r="H1862" s="1" t="s">
        <v>6160</v>
      </c>
      <c r="I1862" s="1" t="s">
        <v>7934</v>
      </c>
    </row>
    <row r="1863" spans="1:9" ht="15.6" x14ac:dyDescent="0.3">
      <c r="A1863" s="1" t="s">
        <v>506</v>
      </c>
      <c r="B1863" s="1" t="s">
        <v>4246</v>
      </c>
      <c r="C1863" s="1"/>
      <c r="D1863" s="1" t="s">
        <v>4246</v>
      </c>
      <c r="E1863" s="1"/>
      <c r="F1863" s="1" t="s">
        <v>506</v>
      </c>
      <c r="G1863" s="1" t="s">
        <v>5374</v>
      </c>
      <c r="H1863" s="1" t="s">
        <v>4957</v>
      </c>
      <c r="I1863" s="1" t="s">
        <v>6708</v>
      </c>
    </row>
    <row r="1864" spans="1:9" ht="15.6" x14ac:dyDescent="0.3">
      <c r="A1864" s="1" t="s">
        <v>505</v>
      </c>
      <c r="B1864" s="1" t="s">
        <v>4247</v>
      </c>
      <c r="C1864" s="1"/>
      <c r="D1864" s="1" t="s">
        <v>4247</v>
      </c>
      <c r="E1864" s="1"/>
      <c r="F1864" s="1" t="s">
        <v>505</v>
      </c>
      <c r="G1864" s="1" t="s">
        <v>5374</v>
      </c>
      <c r="H1864" s="1" t="s">
        <v>5269</v>
      </c>
      <c r="I1864" s="1" t="s">
        <v>7935</v>
      </c>
    </row>
    <row r="1865" spans="1:9" ht="15.6" x14ac:dyDescent="0.3">
      <c r="A1865" s="1" t="s">
        <v>504</v>
      </c>
      <c r="B1865" s="1" t="s">
        <v>4248</v>
      </c>
      <c r="C1865" s="1"/>
      <c r="D1865" s="1" t="s">
        <v>4248</v>
      </c>
      <c r="E1865" s="1"/>
      <c r="F1865" s="1" t="s">
        <v>504</v>
      </c>
      <c r="G1865" s="1" t="s">
        <v>5374</v>
      </c>
      <c r="H1865" s="1" t="s">
        <v>4786</v>
      </c>
      <c r="I1865" s="1" t="s">
        <v>7936</v>
      </c>
    </row>
    <row r="1866" spans="1:9" ht="15.6" x14ac:dyDescent="0.3">
      <c r="A1866" s="1" t="s">
        <v>503</v>
      </c>
      <c r="B1866" s="1" t="s">
        <v>4249</v>
      </c>
      <c r="C1866" s="1"/>
      <c r="D1866" s="1" t="s">
        <v>4249</v>
      </c>
      <c r="E1866" s="1"/>
      <c r="F1866" s="1" t="s">
        <v>503</v>
      </c>
      <c r="G1866" s="1" t="s">
        <v>5374</v>
      </c>
      <c r="H1866" s="1" t="s">
        <v>6161</v>
      </c>
      <c r="I1866" s="1" t="s">
        <v>4723</v>
      </c>
    </row>
    <row r="1867" spans="1:9" ht="15.6" x14ac:dyDescent="0.3">
      <c r="A1867" s="1" t="s">
        <v>502</v>
      </c>
      <c r="B1867" s="1" t="s">
        <v>4250</v>
      </c>
      <c r="C1867" s="1"/>
      <c r="D1867" s="1" t="s">
        <v>4250</v>
      </c>
      <c r="E1867" s="1"/>
      <c r="F1867" s="1" t="s">
        <v>502</v>
      </c>
      <c r="G1867" s="1" t="s">
        <v>4766</v>
      </c>
      <c r="H1867" s="1" t="s">
        <v>6162</v>
      </c>
      <c r="I1867" s="1" t="s">
        <v>7937</v>
      </c>
    </row>
    <row r="1868" spans="1:9" ht="15.6" x14ac:dyDescent="0.3">
      <c r="A1868" s="1" t="s">
        <v>501</v>
      </c>
      <c r="B1868" s="1" t="s">
        <v>4251</v>
      </c>
      <c r="C1868" s="1"/>
      <c r="D1868" s="1" t="s">
        <v>4251</v>
      </c>
      <c r="E1868" s="1"/>
      <c r="F1868" s="1" t="s">
        <v>501</v>
      </c>
      <c r="G1868" s="1" t="s">
        <v>5374</v>
      </c>
      <c r="H1868" s="1" t="s">
        <v>5019</v>
      </c>
      <c r="I1868" s="1" t="s">
        <v>7080</v>
      </c>
    </row>
    <row r="1869" spans="1:9" ht="15.6" x14ac:dyDescent="0.3">
      <c r="A1869" s="1" t="s">
        <v>500</v>
      </c>
      <c r="B1869" s="1" t="s">
        <v>4252</v>
      </c>
      <c r="C1869" s="1"/>
      <c r="D1869" s="1" t="s">
        <v>4252</v>
      </c>
      <c r="E1869" s="1"/>
      <c r="F1869" s="1" t="s">
        <v>500</v>
      </c>
      <c r="G1869" s="1" t="s">
        <v>4766</v>
      </c>
      <c r="H1869" s="1" t="s">
        <v>6163</v>
      </c>
      <c r="I1869" s="1" t="s">
        <v>6989</v>
      </c>
    </row>
    <row r="1870" spans="1:9" ht="15.6" x14ac:dyDescent="0.3">
      <c r="A1870" s="1" t="s">
        <v>499</v>
      </c>
      <c r="B1870" s="1" t="s">
        <v>4253</v>
      </c>
      <c r="C1870" s="1"/>
      <c r="D1870" s="1" t="s">
        <v>4253</v>
      </c>
      <c r="E1870" s="1"/>
      <c r="F1870" s="1" t="s">
        <v>499</v>
      </c>
      <c r="G1870" s="1" t="s">
        <v>4766</v>
      </c>
      <c r="H1870" s="1" t="s">
        <v>4908</v>
      </c>
      <c r="I1870" s="1" t="s">
        <v>7938</v>
      </c>
    </row>
    <row r="1871" spans="1:9" ht="15.6" x14ac:dyDescent="0.3">
      <c r="A1871" s="1" t="s">
        <v>498</v>
      </c>
      <c r="B1871" s="1" t="s">
        <v>4254</v>
      </c>
      <c r="C1871" s="1"/>
      <c r="D1871" s="1" t="s">
        <v>4254</v>
      </c>
      <c r="E1871" s="1"/>
      <c r="F1871" s="1" t="s">
        <v>498</v>
      </c>
      <c r="G1871" s="1" t="s">
        <v>4766</v>
      </c>
      <c r="H1871" s="1" t="s">
        <v>4819</v>
      </c>
      <c r="I1871" s="1" t="s">
        <v>6534</v>
      </c>
    </row>
    <row r="1872" spans="1:9" ht="15.6" x14ac:dyDescent="0.3">
      <c r="A1872" s="1" t="s">
        <v>497</v>
      </c>
      <c r="B1872" s="1" t="s">
        <v>4255</v>
      </c>
      <c r="C1872" s="1"/>
      <c r="D1872" s="1" t="s">
        <v>4255</v>
      </c>
      <c r="E1872" s="1"/>
      <c r="F1872" s="1" t="s">
        <v>497</v>
      </c>
      <c r="G1872" s="1" t="s">
        <v>4766</v>
      </c>
      <c r="H1872" s="1" t="s">
        <v>6164</v>
      </c>
      <c r="I1872" s="1" t="s">
        <v>7939</v>
      </c>
    </row>
    <row r="1873" spans="1:9" ht="15.6" x14ac:dyDescent="0.3">
      <c r="A1873" s="1" t="s">
        <v>496</v>
      </c>
      <c r="B1873" s="1" t="s">
        <v>4256</v>
      </c>
      <c r="C1873" s="1"/>
      <c r="D1873" s="1" t="s">
        <v>4256</v>
      </c>
      <c r="E1873" s="1"/>
      <c r="F1873" s="1" t="s">
        <v>496</v>
      </c>
      <c r="G1873" s="1" t="s">
        <v>4766</v>
      </c>
      <c r="H1873" s="1" t="s">
        <v>6165</v>
      </c>
      <c r="I1873" s="1" t="s">
        <v>7940</v>
      </c>
    </row>
    <row r="1874" spans="1:9" ht="15.6" x14ac:dyDescent="0.3">
      <c r="A1874" s="1" t="s">
        <v>495</v>
      </c>
      <c r="B1874" s="1" t="s">
        <v>4257</v>
      </c>
      <c r="C1874" s="1"/>
      <c r="D1874" s="1" t="s">
        <v>4257</v>
      </c>
      <c r="E1874" s="1"/>
      <c r="F1874" s="1" t="s">
        <v>495</v>
      </c>
      <c r="G1874" s="1" t="s">
        <v>4766</v>
      </c>
      <c r="H1874" s="1" t="s">
        <v>6166</v>
      </c>
      <c r="I1874" s="1" t="s">
        <v>4758</v>
      </c>
    </row>
    <row r="1875" spans="1:9" ht="15.6" x14ac:dyDescent="0.3">
      <c r="A1875" s="1" t="s">
        <v>494</v>
      </c>
      <c r="B1875" s="1" t="s">
        <v>4258</v>
      </c>
      <c r="C1875" s="1"/>
      <c r="D1875" s="1" t="s">
        <v>4258</v>
      </c>
      <c r="E1875" s="1"/>
      <c r="F1875" s="1" t="s">
        <v>494</v>
      </c>
      <c r="G1875" s="1" t="s">
        <v>4766</v>
      </c>
      <c r="H1875" s="1" t="s">
        <v>6167</v>
      </c>
      <c r="I1875" s="1" t="s">
        <v>7941</v>
      </c>
    </row>
    <row r="1876" spans="1:9" ht="15.6" x14ac:dyDescent="0.3">
      <c r="A1876" s="1" t="s">
        <v>493</v>
      </c>
      <c r="B1876" s="1" t="s">
        <v>4259</v>
      </c>
      <c r="C1876" s="1"/>
      <c r="D1876" s="1" t="s">
        <v>4259</v>
      </c>
      <c r="E1876" s="1"/>
      <c r="F1876" s="1" t="s">
        <v>493</v>
      </c>
      <c r="G1876" s="1" t="s">
        <v>4766</v>
      </c>
      <c r="H1876" s="1" t="s">
        <v>5270</v>
      </c>
      <c r="I1876" s="1" t="s">
        <v>7942</v>
      </c>
    </row>
    <row r="1877" spans="1:9" ht="15.6" x14ac:dyDescent="0.3">
      <c r="A1877" s="1" t="s">
        <v>492</v>
      </c>
      <c r="B1877" s="1" t="s">
        <v>4260</v>
      </c>
      <c r="C1877" s="1"/>
      <c r="D1877" s="1" t="s">
        <v>4260</v>
      </c>
      <c r="E1877" s="1"/>
      <c r="F1877" s="1" t="s">
        <v>492</v>
      </c>
      <c r="G1877" s="1" t="s">
        <v>5374</v>
      </c>
      <c r="H1877" s="1" t="s">
        <v>5271</v>
      </c>
      <c r="I1877" s="1" t="s">
        <v>7344</v>
      </c>
    </row>
    <row r="1878" spans="1:9" ht="15.6" x14ac:dyDescent="0.3">
      <c r="A1878" s="1" t="s">
        <v>491</v>
      </c>
      <c r="B1878" s="1" t="s">
        <v>4261</v>
      </c>
      <c r="C1878" s="1"/>
      <c r="D1878" s="1" t="s">
        <v>4261</v>
      </c>
      <c r="E1878" s="1"/>
      <c r="F1878" s="1" t="s">
        <v>491</v>
      </c>
      <c r="G1878" s="1" t="s">
        <v>5374</v>
      </c>
      <c r="H1878" s="1" t="s">
        <v>5671</v>
      </c>
      <c r="I1878" s="1" t="s">
        <v>7943</v>
      </c>
    </row>
    <row r="1879" spans="1:9" ht="15.6" x14ac:dyDescent="0.3">
      <c r="A1879" s="1" t="s">
        <v>490</v>
      </c>
      <c r="B1879" s="1" t="s">
        <v>4262</v>
      </c>
      <c r="C1879" s="1"/>
      <c r="D1879" s="1" t="s">
        <v>4262</v>
      </c>
      <c r="E1879" s="1"/>
      <c r="F1879" s="1" t="s">
        <v>490</v>
      </c>
      <c r="G1879" s="1" t="s">
        <v>5375</v>
      </c>
      <c r="H1879" s="1" t="s">
        <v>6168</v>
      </c>
      <c r="I1879" s="1" t="s">
        <v>4759</v>
      </c>
    </row>
    <row r="1880" spans="1:9" ht="15.6" x14ac:dyDescent="0.3">
      <c r="A1880" s="1" t="s">
        <v>489</v>
      </c>
      <c r="B1880" s="1" t="s">
        <v>4263</v>
      </c>
      <c r="C1880" s="1"/>
      <c r="D1880" s="1" t="s">
        <v>4263</v>
      </c>
      <c r="E1880" s="1"/>
      <c r="F1880" s="1" t="s">
        <v>489</v>
      </c>
      <c r="G1880" s="1" t="s">
        <v>5374</v>
      </c>
      <c r="H1880" s="1" t="s">
        <v>5272</v>
      </c>
      <c r="I1880" s="1" t="s">
        <v>7944</v>
      </c>
    </row>
    <row r="1881" spans="1:9" ht="15.6" x14ac:dyDescent="0.3">
      <c r="A1881" s="1" t="s">
        <v>488</v>
      </c>
      <c r="B1881" s="1" t="s">
        <v>4264</v>
      </c>
      <c r="C1881" s="1"/>
      <c r="D1881" s="1" t="s">
        <v>4264</v>
      </c>
      <c r="E1881" s="1"/>
      <c r="F1881" s="1" t="s">
        <v>488</v>
      </c>
      <c r="G1881" s="1" t="s">
        <v>5374</v>
      </c>
      <c r="H1881" s="1" t="s">
        <v>5273</v>
      </c>
      <c r="I1881" s="1" t="s">
        <v>7945</v>
      </c>
    </row>
    <row r="1882" spans="1:9" ht="15.6" x14ac:dyDescent="0.3">
      <c r="A1882" s="1" t="s">
        <v>487</v>
      </c>
      <c r="B1882" s="1" t="s">
        <v>4265</v>
      </c>
      <c r="C1882" s="1"/>
      <c r="D1882" s="1" t="s">
        <v>4265</v>
      </c>
      <c r="E1882" s="1"/>
      <c r="F1882" s="1" t="s">
        <v>487</v>
      </c>
      <c r="G1882" s="1" t="s">
        <v>4766</v>
      </c>
      <c r="H1882" s="1" t="s">
        <v>5274</v>
      </c>
      <c r="I1882" s="1" t="s">
        <v>6859</v>
      </c>
    </row>
    <row r="1883" spans="1:9" ht="15.6" x14ac:dyDescent="0.3">
      <c r="A1883" s="1" t="s">
        <v>486</v>
      </c>
      <c r="B1883" s="1" t="s">
        <v>4266</v>
      </c>
      <c r="C1883" s="1"/>
      <c r="D1883" s="1" t="s">
        <v>4266</v>
      </c>
      <c r="E1883" s="1"/>
      <c r="F1883" s="1" t="s">
        <v>486</v>
      </c>
      <c r="G1883" s="1" t="s">
        <v>5374</v>
      </c>
      <c r="H1883" s="1" t="s">
        <v>5271</v>
      </c>
      <c r="I1883" s="1" t="s">
        <v>7946</v>
      </c>
    </row>
    <row r="1884" spans="1:9" ht="15.6" x14ac:dyDescent="0.3">
      <c r="A1884" s="1" t="s">
        <v>485</v>
      </c>
      <c r="B1884" s="1" t="s">
        <v>4267</v>
      </c>
      <c r="C1884" s="1"/>
      <c r="D1884" s="1" t="s">
        <v>4267</v>
      </c>
      <c r="E1884" s="1"/>
      <c r="F1884" s="1" t="s">
        <v>485</v>
      </c>
      <c r="G1884" s="1" t="s">
        <v>5374</v>
      </c>
      <c r="H1884" s="1" t="s">
        <v>5275</v>
      </c>
      <c r="I1884" s="1" t="s">
        <v>7947</v>
      </c>
    </row>
    <row r="1885" spans="1:9" ht="15.6" x14ac:dyDescent="0.3">
      <c r="A1885" s="1" t="s">
        <v>484</v>
      </c>
      <c r="B1885" s="1" t="s">
        <v>4268</v>
      </c>
      <c r="C1885" s="1"/>
      <c r="D1885" s="1" t="s">
        <v>4268</v>
      </c>
      <c r="E1885" s="1"/>
      <c r="F1885" s="1" t="s">
        <v>484</v>
      </c>
      <c r="G1885" s="1" t="s">
        <v>5374</v>
      </c>
      <c r="H1885" s="1" t="s">
        <v>6169</v>
      </c>
      <c r="I1885" s="1" t="s">
        <v>7948</v>
      </c>
    </row>
    <row r="1886" spans="1:9" ht="15.6" x14ac:dyDescent="0.3">
      <c r="A1886" s="1" t="s">
        <v>483</v>
      </c>
      <c r="B1886" s="1" t="s">
        <v>4269</v>
      </c>
      <c r="C1886" s="1"/>
      <c r="D1886" s="1" t="s">
        <v>4269</v>
      </c>
      <c r="E1886" s="1"/>
      <c r="F1886" s="1" t="s">
        <v>483</v>
      </c>
      <c r="G1886" s="1" t="s">
        <v>5374</v>
      </c>
      <c r="H1886" s="1" t="s">
        <v>6170</v>
      </c>
      <c r="I1886" s="1" t="s">
        <v>7949</v>
      </c>
    </row>
    <row r="1887" spans="1:9" ht="15.6" x14ac:dyDescent="0.3">
      <c r="A1887" s="1" t="s">
        <v>482</v>
      </c>
      <c r="B1887" s="1" t="s">
        <v>4270</v>
      </c>
      <c r="C1887" s="1"/>
      <c r="D1887" s="1" t="s">
        <v>4270</v>
      </c>
      <c r="E1887" s="1"/>
      <c r="F1887" s="1" t="s">
        <v>482</v>
      </c>
      <c r="G1887" s="1" t="s">
        <v>5374</v>
      </c>
      <c r="H1887" s="1" t="s">
        <v>5276</v>
      </c>
      <c r="I1887" s="1" t="s">
        <v>7950</v>
      </c>
    </row>
    <row r="1888" spans="1:9" ht="15.6" x14ac:dyDescent="0.3">
      <c r="A1888" s="1" t="s">
        <v>481</v>
      </c>
      <c r="B1888" s="1" t="s">
        <v>4271</v>
      </c>
      <c r="C1888" s="1"/>
      <c r="D1888" s="1" t="s">
        <v>4271</v>
      </c>
      <c r="E1888" s="1"/>
      <c r="F1888" s="1" t="s">
        <v>481</v>
      </c>
      <c r="G1888" s="1" t="s">
        <v>4766</v>
      </c>
      <c r="H1888" s="1" t="s">
        <v>8318</v>
      </c>
      <c r="I1888" s="1" t="s">
        <v>7951</v>
      </c>
    </row>
    <row r="1889" spans="1:9" ht="15.6" x14ac:dyDescent="0.3">
      <c r="A1889" s="1" t="s">
        <v>480</v>
      </c>
      <c r="B1889" s="1" t="s">
        <v>4272</v>
      </c>
      <c r="C1889" s="1"/>
      <c r="D1889" s="1" t="s">
        <v>4272</v>
      </c>
      <c r="E1889" s="1"/>
      <c r="F1889" s="1" t="s">
        <v>480</v>
      </c>
      <c r="G1889" s="1" t="s">
        <v>4766</v>
      </c>
      <c r="H1889" s="1" t="s">
        <v>4916</v>
      </c>
      <c r="I1889" s="1" t="s">
        <v>7952</v>
      </c>
    </row>
    <row r="1890" spans="1:9" ht="15.6" x14ac:dyDescent="0.3">
      <c r="A1890" s="1" t="s">
        <v>479</v>
      </c>
      <c r="B1890" s="1" t="s">
        <v>4273</v>
      </c>
      <c r="C1890" s="1"/>
      <c r="D1890" s="1" t="s">
        <v>4273</v>
      </c>
      <c r="E1890" s="1"/>
      <c r="F1890" s="1" t="s">
        <v>479</v>
      </c>
      <c r="G1890" s="1" t="s">
        <v>4766</v>
      </c>
      <c r="H1890" s="1" t="s">
        <v>5277</v>
      </c>
      <c r="I1890" s="1" t="s">
        <v>6874</v>
      </c>
    </row>
    <row r="1891" spans="1:9" ht="15.6" x14ac:dyDescent="0.3">
      <c r="A1891" s="1" t="s">
        <v>478</v>
      </c>
      <c r="B1891" s="1" t="s">
        <v>4274</v>
      </c>
      <c r="C1891" s="1"/>
      <c r="D1891" s="1" t="s">
        <v>4274</v>
      </c>
      <c r="E1891" s="1"/>
      <c r="F1891" s="1" t="s">
        <v>478</v>
      </c>
      <c r="G1891" s="1" t="s">
        <v>5374</v>
      </c>
      <c r="H1891" s="1" t="s">
        <v>5114</v>
      </c>
      <c r="I1891" s="1" t="s">
        <v>7953</v>
      </c>
    </row>
    <row r="1892" spans="1:9" ht="15.6" x14ac:dyDescent="0.3">
      <c r="A1892" s="1" t="s">
        <v>477</v>
      </c>
      <c r="B1892" s="1" t="s">
        <v>4275</v>
      </c>
      <c r="C1892" s="1"/>
      <c r="D1892" s="1" t="s">
        <v>4275</v>
      </c>
      <c r="E1892" s="1"/>
      <c r="F1892" s="1" t="s">
        <v>477</v>
      </c>
      <c r="G1892" s="1" t="s">
        <v>4766</v>
      </c>
      <c r="H1892" s="1" t="s">
        <v>4775</v>
      </c>
      <c r="I1892" s="1" t="s">
        <v>7954</v>
      </c>
    </row>
    <row r="1893" spans="1:9" ht="15.6" x14ac:dyDescent="0.3">
      <c r="A1893" s="1" t="s">
        <v>476</v>
      </c>
      <c r="B1893" s="1" t="s">
        <v>4276</v>
      </c>
      <c r="C1893" s="1"/>
      <c r="D1893" s="1" t="s">
        <v>4276</v>
      </c>
      <c r="E1893" s="1"/>
      <c r="F1893" s="1" t="s">
        <v>476</v>
      </c>
      <c r="G1893" s="1" t="s">
        <v>4766</v>
      </c>
      <c r="H1893" s="1" t="s">
        <v>5278</v>
      </c>
      <c r="I1893" s="1" t="s">
        <v>7955</v>
      </c>
    </row>
    <row r="1894" spans="1:9" ht="15.6" x14ac:dyDescent="0.3">
      <c r="A1894" s="1" t="s">
        <v>475</v>
      </c>
      <c r="B1894" s="1" t="s">
        <v>4277</v>
      </c>
      <c r="C1894" s="1"/>
      <c r="D1894" s="1" t="s">
        <v>4277</v>
      </c>
      <c r="E1894" s="1"/>
      <c r="F1894" s="1" t="s">
        <v>475</v>
      </c>
      <c r="G1894" s="1" t="s">
        <v>5374</v>
      </c>
      <c r="H1894" s="1" t="s">
        <v>6171</v>
      </c>
      <c r="I1894" s="1" t="s">
        <v>7956</v>
      </c>
    </row>
    <row r="1895" spans="1:9" ht="15.6" x14ac:dyDescent="0.3">
      <c r="A1895" s="1" t="s">
        <v>474</v>
      </c>
      <c r="B1895" s="1" t="s">
        <v>4278</v>
      </c>
      <c r="C1895" s="1"/>
      <c r="D1895" s="1" t="s">
        <v>4278</v>
      </c>
      <c r="E1895" s="1"/>
      <c r="F1895" s="1" t="s">
        <v>474</v>
      </c>
      <c r="G1895" s="1" t="s">
        <v>4766</v>
      </c>
      <c r="H1895" s="1" t="s">
        <v>4815</v>
      </c>
      <c r="I1895" s="1" t="s">
        <v>7957</v>
      </c>
    </row>
    <row r="1896" spans="1:9" ht="15.6" x14ac:dyDescent="0.3">
      <c r="A1896" s="1" t="s">
        <v>473</v>
      </c>
      <c r="B1896" s="1" t="s">
        <v>4279</v>
      </c>
      <c r="C1896" s="1"/>
      <c r="D1896" s="1" t="s">
        <v>4279</v>
      </c>
      <c r="E1896" s="1"/>
      <c r="F1896" s="1" t="s">
        <v>473</v>
      </c>
      <c r="G1896" s="1" t="s">
        <v>5374</v>
      </c>
      <c r="H1896" s="1" t="s">
        <v>6172</v>
      </c>
      <c r="I1896" s="1" t="s">
        <v>7958</v>
      </c>
    </row>
    <row r="1897" spans="1:9" ht="15.6" x14ac:dyDescent="0.3">
      <c r="A1897" s="1" t="s">
        <v>472</v>
      </c>
      <c r="B1897" s="1" t="s">
        <v>4280</v>
      </c>
      <c r="C1897" s="1"/>
      <c r="D1897" s="1" t="s">
        <v>4280</v>
      </c>
      <c r="E1897" s="1"/>
      <c r="F1897" s="1" t="s">
        <v>472</v>
      </c>
      <c r="G1897" s="1" t="s">
        <v>4766</v>
      </c>
      <c r="H1897" s="1" t="s">
        <v>6173</v>
      </c>
      <c r="I1897" s="1" t="s">
        <v>4726</v>
      </c>
    </row>
    <row r="1898" spans="1:9" ht="15.6" x14ac:dyDescent="0.3">
      <c r="A1898" s="1" t="s">
        <v>471</v>
      </c>
      <c r="B1898" s="1" t="s">
        <v>4281</v>
      </c>
      <c r="C1898" s="1"/>
      <c r="D1898" s="1" t="s">
        <v>4281</v>
      </c>
      <c r="E1898" s="1"/>
      <c r="F1898" s="1" t="s">
        <v>471</v>
      </c>
      <c r="G1898" s="1" t="s">
        <v>4766</v>
      </c>
      <c r="H1898" s="1" t="s">
        <v>4833</v>
      </c>
      <c r="I1898" s="1" t="s">
        <v>7959</v>
      </c>
    </row>
    <row r="1899" spans="1:9" ht="15.6" x14ac:dyDescent="0.3">
      <c r="A1899" s="1" t="s">
        <v>470</v>
      </c>
      <c r="B1899" s="1" t="s">
        <v>4282</v>
      </c>
      <c r="C1899" s="1"/>
      <c r="D1899" s="1" t="s">
        <v>4282</v>
      </c>
      <c r="E1899" s="1"/>
      <c r="F1899" s="1" t="s">
        <v>470</v>
      </c>
      <c r="G1899" s="1" t="s">
        <v>4766</v>
      </c>
      <c r="H1899" s="1" t="s">
        <v>6174</v>
      </c>
      <c r="I1899" s="1" t="s">
        <v>6400</v>
      </c>
    </row>
    <row r="1900" spans="1:9" ht="15.6" x14ac:dyDescent="0.3">
      <c r="A1900" s="1" t="s">
        <v>469</v>
      </c>
      <c r="B1900" s="1" t="s">
        <v>4283</v>
      </c>
      <c r="C1900" s="1"/>
      <c r="D1900" s="1" t="s">
        <v>4283</v>
      </c>
      <c r="E1900" s="1"/>
      <c r="F1900" s="1" t="s">
        <v>469</v>
      </c>
      <c r="G1900" s="1" t="s">
        <v>4766</v>
      </c>
      <c r="H1900" s="1" t="s">
        <v>4922</v>
      </c>
      <c r="I1900" s="1" t="s">
        <v>6429</v>
      </c>
    </row>
    <row r="1901" spans="1:9" ht="15.6" x14ac:dyDescent="0.3">
      <c r="A1901" s="1" t="s">
        <v>468</v>
      </c>
      <c r="B1901" s="1" t="s">
        <v>4284</v>
      </c>
      <c r="C1901" s="1"/>
      <c r="D1901" s="1" t="s">
        <v>4284</v>
      </c>
      <c r="E1901" s="1"/>
      <c r="F1901" s="1" t="s">
        <v>468</v>
      </c>
      <c r="G1901" s="1" t="s">
        <v>5374</v>
      </c>
      <c r="H1901" s="1" t="s">
        <v>4805</v>
      </c>
      <c r="I1901" s="1" t="s">
        <v>7960</v>
      </c>
    </row>
    <row r="1902" spans="1:9" ht="15.6" x14ac:dyDescent="0.3">
      <c r="A1902" s="1" t="s">
        <v>467</v>
      </c>
      <c r="B1902" s="1" t="s">
        <v>4285</v>
      </c>
      <c r="C1902" s="1"/>
      <c r="D1902" s="1" t="s">
        <v>4285</v>
      </c>
      <c r="E1902" s="1"/>
      <c r="F1902" s="1" t="s">
        <v>467</v>
      </c>
      <c r="G1902" s="1" t="s">
        <v>5374</v>
      </c>
      <c r="H1902" s="1" t="s">
        <v>5279</v>
      </c>
      <c r="I1902" s="1" t="s">
        <v>7872</v>
      </c>
    </row>
    <row r="1903" spans="1:9" ht="15.6" x14ac:dyDescent="0.3">
      <c r="A1903" s="1" t="s">
        <v>466</v>
      </c>
      <c r="B1903" s="1" t="s">
        <v>4286</v>
      </c>
      <c r="C1903" s="1"/>
      <c r="D1903" s="1" t="s">
        <v>4286</v>
      </c>
      <c r="E1903" s="1"/>
      <c r="F1903" s="1" t="s">
        <v>466</v>
      </c>
      <c r="G1903" s="1" t="s">
        <v>5374</v>
      </c>
      <c r="H1903" s="1" t="s">
        <v>5100</v>
      </c>
      <c r="I1903" s="1" t="s">
        <v>7961</v>
      </c>
    </row>
    <row r="1904" spans="1:9" ht="15.6" x14ac:dyDescent="0.3">
      <c r="A1904" s="1" t="s">
        <v>465</v>
      </c>
      <c r="B1904" s="1" t="s">
        <v>4287</v>
      </c>
      <c r="C1904" s="1"/>
      <c r="D1904" s="1" t="s">
        <v>4287</v>
      </c>
      <c r="E1904" s="1"/>
      <c r="F1904" s="1" t="s">
        <v>465</v>
      </c>
      <c r="G1904" s="1" t="s">
        <v>5374</v>
      </c>
      <c r="H1904" s="1" t="s">
        <v>4865</v>
      </c>
      <c r="I1904" s="1" t="s">
        <v>7962</v>
      </c>
    </row>
    <row r="1905" spans="1:9" ht="15.6" x14ac:dyDescent="0.3">
      <c r="A1905" s="1" t="s">
        <v>464</v>
      </c>
      <c r="B1905" s="1" t="s">
        <v>4288</v>
      </c>
      <c r="C1905" s="1"/>
      <c r="D1905" s="1" t="s">
        <v>4288</v>
      </c>
      <c r="E1905" s="1"/>
      <c r="F1905" s="1" t="s">
        <v>464</v>
      </c>
      <c r="G1905" s="1" t="s">
        <v>5374</v>
      </c>
      <c r="H1905" s="1" t="s">
        <v>6175</v>
      </c>
      <c r="I1905" s="1" t="s">
        <v>7963</v>
      </c>
    </row>
    <row r="1906" spans="1:9" ht="15.6" x14ac:dyDescent="0.3">
      <c r="A1906" s="1" t="s">
        <v>463</v>
      </c>
      <c r="B1906" s="1" t="s">
        <v>4289</v>
      </c>
      <c r="C1906" s="1"/>
      <c r="D1906" s="1" t="s">
        <v>4289</v>
      </c>
      <c r="E1906" s="1"/>
      <c r="F1906" s="1" t="s">
        <v>463</v>
      </c>
      <c r="G1906" s="1" t="s">
        <v>5374</v>
      </c>
      <c r="H1906" s="1" t="s">
        <v>6176</v>
      </c>
      <c r="I1906" s="1" t="s">
        <v>7964</v>
      </c>
    </row>
    <row r="1907" spans="1:9" ht="15.6" x14ac:dyDescent="0.3">
      <c r="A1907" s="1" t="s">
        <v>462</v>
      </c>
      <c r="B1907" s="1" t="s">
        <v>4290</v>
      </c>
      <c r="C1907" s="1"/>
      <c r="D1907" s="1" t="s">
        <v>4290</v>
      </c>
      <c r="E1907" s="1"/>
      <c r="F1907" s="1" t="s">
        <v>462</v>
      </c>
      <c r="G1907" s="1" t="s">
        <v>4766</v>
      </c>
      <c r="H1907" s="1" t="s">
        <v>6177</v>
      </c>
      <c r="I1907" s="1" t="s">
        <v>7965</v>
      </c>
    </row>
    <row r="1908" spans="1:9" ht="15.6" x14ac:dyDescent="0.3">
      <c r="A1908" s="1" t="s">
        <v>461</v>
      </c>
      <c r="B1908" s="1" t="s">
        <v>4291</v>
      </c>
      <c r="C1908" s="1"/>
      <c r="D1908" s="1" t="s">
        <v>4291</v>
      </c>
      <c r="E1908" s="1"/>
      <c r="F1908" s="1" t="s">
        <v>461</v>
      </c>
      <c r="G1908" s="1" t="s">
        <v>5374</v>
      </c>
      <c r="H1908" s="1" t="s">
        <v>6178</v>
      </c>
      <c r="I1908" s="1" t="s">
        <v>6613</v>
      </c>
    </row>
    <row r="1909" spans="1:9" ht="15.6" x14ac:dyDescent="0.3">
      <c r="A1909" s="1" t="s">
        <v>460</v>
      </c>
      <c r="B1909" s="1" t="s">
        <v>4292</v>
      </c>
      <c r="C1909" s="1"/>
      <c r="D1909" s="1" t="s">
        <v>4292</v>
      </c>
      <c r="E1909" s="1"/>
      <c r="F1909" s="1" t="s">
        <v>460</v>
      </c>
      <c r="G1909" s="1" t="s">
        <v>5374</v>
      </c>
      <c r="H1909" s="1" t="s">
        <v>8352</v>
      </c>
      <c r="I1909" s="1" t="s">
        <v>7966</v>
      </c>
    </row>
    <row r="1910" spans="1:9" ht="15.6" x14ac:dyDescent="0.3">
      <c r="A1910" s="1" t="s">
        <v>459</v>
      </c>
      <c r="B1910" s="1" t="s">
        <v>4293</v>
      </c>
      <c r="C1910" s="1"/>
      <c r="D1910" s="1" t="s">
        <v>4293</v>
      </c>
      <c r="E1910" s="1"/>
      <c r="F1910" s="1" t="s">
        <v>459</v>
      </c>
      <c r="G1910" s="1" t="s">
        <v>4766</v>
      </c>
      <c r="H1910" s="1" t="s">
        <v>5280</v>
      </c>
      <c r="I1910" s="1" t="s">
        <v>7967</v>
      </c>
    </row>
    <row r="1911" spans="1:9" ht="15.6" x14ac:dyDescent="0.3">
      <c r="A1911" s="1" t="s">
        <v>458</v>
      </c>
      <c r="B1911" s="1" t="s">
        <v>4294</v>
      </c>
      <c r="C1911" s="1"/>
      <c r="D1911" s="1" t="s">
        <v>4294</v>
      </c>
      <c r="E1911" s="1"/>
      <c r="F1911" s="1" t="s">
        <v>458</v>
      </c>
      <c r="G1911" s="1" t="s">
        <v>4766</v>
      </c>
      <c r="H1911" s="1" t="s">
        <v>5281</v>
      </c>
      <c r="I1911" s="1" t="s">
        <v>4723</v>
      </c>
    </row>
    <row r="1912" spans="1:9" ht="15.6" x14ac:dyDescent="0.3">
      <c r="A1912" s="1" t="s">
        <v>457</v>
      </c>
      <c r="B1912" s="1" t="s">
        <v>4295</v>
      </c>
      <c r="C1912" s="1"/>
      <c r="D1912" s="1" t="s">
        <v>4295</v>
      </c>
      <c r="E1912" s="1"/>
      <c r="F1912" s="1" t="s">
        <v>457</v>
      </c>
      <c r="G1912" s="1" t="s">
        <v>5374</v>
      </c>
      <c r="H1912" s="1" t="s">
        <v>5282</v>
      </c>
      <c r="I1912" s="1" t="s">
        <v>7968</v>
      </c>
    </row>
    <row r="1913" spans="1:9" ht="15.6" x14ac:dyDescent="0.3">
      <c r="A1913" s="1" t="s">
        <v>456</v>
      </c>
      <c r="B1913" s="1" t="s">
        <v>4296</v>
      </c>
      <c r="C1913" s="1"/>
      <c r="D1913" s="1" t="s">
        <v>4296</v>
      </c>
      <c r="E1913" s="1"/>
      <c r="F1913" s="1" t="s">
        <v>456</v>
      </c>
      <c r="G1913" s="1" t="s">
        <v>4766</v>
      </c>
      <c r="H1913" s="1" t="s">
        <v>6179</v>
      </c>
      <c r="I1913" s="1" t="s">
        <v>6697</v>
      </c>
    </row>
    <row r="1914" spans="1:9" ht="15.6" x14ac:dyDescent="0.3">
      <c r="A1914" s="1" t="s">
        <v>455</v>
      </c>
      <c r="B1914" s="1" t="s">
        <v>4297</v>
      </c>
      <c r="C1914" s="1"/>
      <c r="D1914" s="1" t="s">
        <v>4297</v>
      </c>
      <c r="E1914" s="1"/>
      <c r="F1914" s="1" t="s">
        <v>455</v>
      </c>
      <c r="G1914" s="1" t="s">
        <v>4766</v>
      </c>
      <c r="H1914" s="1" t="s">
        <v>5283</v>
      </c>
      <c r="I1914" s="1" t="s">
        <v>7969</v>
      </c>
    </row>
    <row r="1915" spans="1:9" ht="15.6" x14ac:dyDescent="0.3">
      <c r="A1915" s="1" t="s">
        <v>454</v>
      </c>
      <c r="B1915" s="1" t="s">
        <v>4298</v>
      </c>
      <c r="C1915" s="1"/>
      <c r="D1915" s="1" t="s">
        <v>4298</v>
      </c>
      <c r="E1915" s="1"/>
      <c r="F1915" s="1" t="s">
        <v>454</v>
      </c>
      <c r="G1915" s="1" t="s">
        <v>4766</v>
      </c>
      <c r="H1915" s="1" t="s">
        <v>6180</v>
      </c>
      <c r="I1915" s="1" t="s">
        <v>6879</v>
      </c>
    </row>
    <row r="1916" spans="1:9" ht="15.6" x14ac:dyDescent="0.3">
      <c r="A1916" s="1" t="s">
        <v>453</v>
      </c>
      <c r="B1916" s="1" t="s">
        <v>4299</v>
      </c>
      <c r="C1916" s="1"/>
      <c r="D1916" s="1" t="s">
        <v>4299</v>
      </c>
      <c r="E1916" s="1"/>
      <c r="F1916" s="1" t="s">
        <v>453</v>
      </c>
      <c r="G1916" s="1" t="s">
        <v>5374</v>
      </c>
      <c r="H1916" s="1" t="s">
        <v>6181</v>
      </c>
      <c r="I1916" s="1" t="s">
        <v>7970</v>
      </c>
    </row>
    <row r="1917" spans="1:9" ht="15.6" x14ac:dyDescent="0.3">
      <c r="A1917" s="1" t="s">
        <v>452</v>
      </c>
      <c r="B1917" s="1" t="s">
        <v>4300</v>
      </c>
      <c r="C1917" s="1"/>
      <c r="D1917" s="1" t="s">
        <v>4300</v>
      </c>
      <c r="E1917" s="1"/>
      <c r="F1917" s="1" t="s">
        <v>452</v>
      </c>
      <c r="G1917" s="1" t="s">
        <v>4766</v>
      </c>
      <c r="H1917" s="1" t="s">
        <v>6182</v>
      </c>
      <c r="I1917" s="1" t="s">
        <v>7971</v>
      </c>
    </row>
    <row r="1918" spans="1:9" ht="15.6" x14ac:dyDescent="0.3">
      <c r="A1918" s="1" t="s">
        <v>451</v>
      </c>
      <c r="B1918" s="1" t="s">
        <v>4301</v>
      </c>
      <c r="C1918" s="1"/>
      <c r="D1918" s="1" t="s">
        <v>4301</v>
      </c>
      <c r="E1918" s="1"/>
      <c r="F1918" s="1" t="s">
        <v>451</v>
      </c>
      <c r="G1918" s="1" t="s">
        <v>4766</v>
      </c>
      <c r="H1918" s="1" t="s">
        <v>4831</v>
      </c>
      <c r="I1918" s="1" t="s">
        <v>7972</v>
      </c>
    </row>
    <row r="1919" spans="1:9" ht="15.6" x14ac:dyDescent="0.3">
      <c r="A1919" s="1" t="s">
        <v>450</v>
      </c>
      <c r="B1919" s="1" t="s">
        <v>4302</v>
      </c>
      <c r="C1919" s="1"/>
      <c r="D1919" s="1" t="s">
        <v>4302</v>
      </c>
      <c r="E1919" s="1"/>
      <c r="F1919" s="1" t="s">
        <v>450</v>
      </c>
      <c r="G1919" s="1" t="s">
        <v>4766</v>
      </c>
      <c r="H1919" s="1" t="s">
        <v>5150</v>
      </c>
      <c r="I1919" s="1" t="s">
        <v>7973</v>
      </c>
    </row>
    <row r="1920" spans="1:9" ht="15.6" x14ac:dyDescent="0.3">
      <c r="A1920" s="1" t="s">
        <v>449</v>
      </c>
      <c r="B1920" s="1" t="s">
        <v>4303</v>
      </c>
      <c r="C1920" s="1"/>
      <c r="D1920" s="1" t="s">
        <v>4303</v>
      </c>
      <c r="E1920" s="1"/>
      <c r="F1920" s="1" t="s">
        <v>449</v>
      </c>
      <c r="G1920" s="1" t="s">
        <v>4766</v>
      </c>
      <c r="H1920" s="1" t="s">
        <v>5284</v>
      </c>
      <c r="I1920" s="1" t="s">
        <v>7974</v>
      </c>
    </row>
    <row r="1921" spans="1:9" ht="15.6" x14ac:dyDescent="0.3">
      <c r="A1921" s="1" t="s">
        <v>448</v>
      </c>
      <c r="B1921" s="1" t="s">
        <v>4304</v>
      </c>
      <c r="C1921" s="1"/>
      <c r="D1921" s="1" t="s">
        <v>4304</v>
      </c>
      <c r="E1921" s="1"/>
      <c r="F1921" s="1" t="s">
        <v>448</v>
      </c>
      <c r="G1921" s="1" t="s">
        <v>4766</v>
      </c>
      <c r="H1921" s="1" t="s">
        <v>4734</v>
      </c>
      <c r="I1921" s="1" t="s">
        <v>7975</v>
      </c>
    </row>
    <row r="1922" spans="1:9" ht="15.6" x14ac:dyDescent="0.3">
      <c r="A1922" s="1" t="s">
        <v>447</v>
      </c>
      <c r="B1922" s="1" t="s">
        <v>4305</v>
      </c>
      <c r="C1922" s="1"/>
      <c r="D1922" s="1" t="s">
        <v>4305</v>
      </c>
      <c r="E1922" s="1"/>
      <c r="F1922" s="1" t="s">
        <v>447</v>
      </c>
      <c r="G1922" s="1" t="s">
        <v>5375</v>
      </c>
      <c r="H1922" s="1" t="s">
        <v>5285</v>
      </c>
      <c r="I1922" s="1" t="s">
        <v>7976</v>
      </c>
    </row>
    <row r="1923" spans="1:9" ht="15.6" x14ac:dyDescent="0.3">
      <c r="A1923" s="1" t="s">
        <v>446</v>
      </c>
      <c r="B1923" s="1" t="s">
        <v>4306</v>
      </c>
      <c r="C1923" s="1"/>
      <c r="D1923" s="1" t="s">
        <v>4306</v>
      </c>
      <c r="E1923" s="1"/>
      <c r="F1923" s="1" t="s">
        <v>446</v>
      </c>
      <c r="G1923" s="1" t="s">
        <v>4766</v>
      </c>
      <c r="H1923" s="1" t="s">
        <v>4831</v>
      </c>
      <c r="I1923" s="1" t="s">
        <v>7977</v>
      </c>
    </row>
    <row r="1924" spans="1:9" ht="15.6" x14ac:dyDescent="0.3">
      <c r="A1924" s="1" t="s">
        <v>445</v>
      </c>
      <c r="B1924" s="1" t="s">
        <v>4307</v>
      </c>
      <c r="C1924" s="1"/>
      <c r="D1924" s="1" t="s">
        <v>4307</v>
      </c>
      <c r="E1924" s="1"/>
      <c r="F1924" s="1" t="s">
        <v>445</v>
      </c>
      <c r="G1924" s="1" t="s">
        <v>4766</v>
      </c>
      <c r="H1924" s="1" t="s">
        <v>5010</v>
      </c>
      <c r="I1924" s="1" t="s">
        <v>7978</v>
      </c>
    </row>
    <row r="1925" spans="1:9" ht="15.6" x14ac:dyDescent="0.3">
      <c r="A1925" s="1" t="s">
        <v>444</v>
      </c>
      <c r="B1925" s="1" t="s">
        <v>4308</v>
      </c>
      <c r="C1925" s="1"/>
      <c r="D1925" s="1" t="s">
        <v>4308</v>
      </c>
      <c r="E1925" s="1"/>
      <c r="F1925" s="1" t="s">
        <v>444</v>
      </c>
      <c r="G1925" s="1" t="s">
        <v>4766</v>
      </c>
      <c r="H1925" s="1" t="s">
        <v>5286</v>
      </c>
      <c r="I1925" s="1" t="s">
        <v>7979</v>
      </c>
    </row>
    <row r="1926" spans="1:9" ht="15.6" x14ac:dyDescent="0.3">
      <c r="A1926" s="1" t="s">
        <v>443</v>
      </c>
      <c r="B1926" s="1" t="s">
        <v>4309</v>
      </c>
      <c r="C1926" s="1"/>
      <c r="D1926" s="1" t="s">
        <v>4309</v>
      </c>
      <c r="E1926" s="1"/>
      <c r="F1926" s="1" t="s">
        <v>443</v>
      </c>
      <c r="G1926" s="1" t="s">
        <v>4766</v>
      </c>
      <c r="H1926" s="1" t="s">
        <v>4823</v>
      </c>
      <c r="I1926" s="1" t="s">
        <v>7980</v>
      </c>
    </row>
    <row r="1927" spans="1:9" ht="15.6" x14ac:dyDescent="0.3">
      <c r="A1927" s="1" t="s">
        <v>442</v>
      </c>
      <c r="B1927" s="1" t="s">
        <v>4310</v>
      </c>
      <c r="C1927" s="1"/>
      <c r="D1927" s="1" t="s">
        <v>4310</v>
      </c>
      <c r="E1927" s="1"/>
      <c r="F1927" s="1" t="s">
        <v>442</v>
      </c>
      <c r="G1927" s="1" t="s">
        <v>5374</v>
      </c>
      <c r="H1927" s="1" t="s">
        <v>5287</v>
      </c>
      <c r="I1927" s="1" t="s">
        <v>7116</v>
      </c>
    </row>
    <row r="1928" spans="1:9" ht="15.6" x14ac:dyDescent="0.3">
      <c r="A1928" s="1" t="s">
        <v>441</v>
      </c>
      <c r="B1928" s="1" t="s">
        <v>4311</v>
      </c>
      <c r="C1928" s="1"/>
      <c r="D1928" s="1" t="s">
        <v>4311</v>
      </c>
      <c r="E1928" s="1"/>
      <c r="F1928" s="1" t="s">
        <v>441</v>
      </c>
      <c r="G1928" s="1" t="s">
        <v>5374</v>
      </c>
      <c r="H1928" s="1" t="s">
        <v>5288</v>
      </c>
      <c r="I1928" s="1" t="s">
        <v>7981</v>
      </c>
    </row>
    <row r="1929" spans="1:9" ht="15.6" x14ac:dyDescent="0.3">
      <c r="A1929" s="1" t="s">
        <v>440</v>
      </c>
      <c r="B1929" s="1" t="s">
        <v>4312</v>
      </c>
      <c r="C1929" s="1"/>
      <c r="D1929" s="1" t="s">
        <v>4312</v>
      </c>
      <c r="E1929" s="1"/>
      <c r="F1929" s="1" t="s">
        <v>440</v>
      </c>
      <c r="G1929" s="1" t="s">
        <v>4766</v>
      </c>
      <c r="H1929" s="1" t="s">
        <v>4792</v>
      </c>
      <c r="I1929" s="1" t="s">
        <v>7982</v>
      </c>
    </row>
    <row r="1930" spans="1:9" ht="15.6" x14ac:dyDescent="0.3">
      <c r="A1930" s="1" t="s">
        <v>439</v>
      </c>
      <c r="B1930" s="1" t="s">
        <v>4313</v>
      </c>
      <c r="C1930" s="1"/>
      <c r="D1930" s="1" t="s">
        <v>4313</v>
      </c>
      <c r="E1930" s="1"/>
      <c r="F1930" s="1" t="s">
        <v>439</v>
      </c>
      <c r="G1930" s="1" t="s">
        <v>5374</v>
      </c>
      <c r="H1930" s="1" t="s">
        <v>5289</v>
      </c>
      <c r="I1930" s="1" t="s">
        <v>7317</v>
      </c>
    </row>
    <row r="1931" spans="1:9" ht="15.6" x14ac:dyDescent="0.3">
      <c r="A1931" s="1" t="s">
        <v>438</v>
      </c>
      <c r="B1931" s="1" t="s">
        <v>4314</v>
      </c>
      <c r="C1931" s="1"/>
      <c r="D1931" s="1" t="s">
        <v>4314</v>
      </c>
      <c r="E1931" s="1"/>
      <c r="F1931" s="1" t="s">
        <v>438</v>
      </c>
      <c r="G1931" s="1" t="s">
        <v>5374</v>
      </c>
      <c r="H1931" s="1" t="s">
        <v>5099</v>
      </c>
      <c r="I1931" s="1" t="s">
        <v>4733</v>
      </c>
    </row>
    <row r="1932" spans="1:9" ht="15.6" x14ac:dyDescent="0.3">
      <c r="A1932" s="1" t="s">
        <v>437</v>
      </c>
      <c r="B1932" s="1" t="s">
        <v>4315</v>
      </c>
      <c r="C1932" s="1"/>
      <c r="D1932" s="1" t="s">
        <v>4315</v>
      </c>
      <c r="E1932" s="1"/>
      <c r="F1932" s="1" t="s">
        <v>437</v>
      </c>
      <c r="G1932" s="1" t="s">
        <v>5374</v>
      </c>
      <c r="H1932" s="1" t="s">
        <v>6183</v>
      </c>
      <c r="I1932" s="1" t="s">
        <v>7983</v>
      </c>
    </row>
    <row r="1933" spans="1:9" ht="15.6" x14ac:dyDescent="0.3">
      <c r="A1933" s="1" t="s">
        <v>436</v>
      </c>
      <c r="B1933" s="1" t="s">
        <v>4316</v>
      </c>
      <c r="C1933" s="1"/>
      <c r="D1933" s="1" t="s">
        <v>4316</v>
      </c>
      <c r="E1933" s="1"/>
      <c r="F1933" s="1" t="s">
        <v>436</v>
      </c>
      <c r="G1933" s="1" t="s">
        <v>5374</v>
      </c>
      <c r="H1933" s="1" t="s">
        <v>5290</v>
      </c>
      <c r="I1933" s="1" t="s">
        <v>7984</v>
      </c>
    </row>
    <row r="1934" spans="1:9" ht="15.6" x14ac:dyDescent="0.3">
      <c r="A1934" s="1" t="s">
        <v>435</v>
      </c>
      <c r="B1934" s="1" t="s">
        <v>4317</v>
      </c>
      <c r="C1934" s="1"/>
      <c r="D1934" s="1" t="s">
        <v>4317</v>
      </c>
      <c r="E1934" s="1"/>
      <c r="F1934" s="1" t="s">
        <v>435</v>
      </c>
      <c r="G1934" s="1" t="s">
        <v>4766</v>
      </c>
      <c r="H1934" s="1" t="s">
        <v>4800</v>
      </c>
      <c r="I1934" s="1" t="s">
        <v>7985</v>
      </c>
    </row>
    <row r="1935" spans="1:9" ht="15.6" x14ac:dyDescent="0.3">
      <c r="A1935" s="1" t="s">
        <v>434</v>
      </c>
      <c r="B1935" s="1" t="s">
        <v>4318</v>
      </c>
      <c r="C1935" s="1"/>
      <c r="D1935" s="1" t="s">
        <v>4318</v>
      </c>
      <c r="E1935" s="1"/>
      <c r="F1935" s="1" t="s">
        <v>434</v>
      </c>
      <c r="G1935" s="1" t="s">
        <v>5374</v>
      </c>
      <c r="H1935" s="1" t="s">
        <v>4805</v>
      </c>
      <c r="I1935" s="1" t="s">
        <v>7986</v>
      </c>
    </row>
    <row r="1936" spans="1:9" ht="15.6" x14ac:dyDescent="0.3">
      <c r="A1936" s="1" t="s">
        <v>433</v>
      </c>
      <c r="B1936" s="1" t="s">
        <v>4319</v>
      </c>
      <c r="C1936" s="1"/>
      <c r="D1936" s="1" t="s">
        <v>4319</v>
      </c>
      <c r="E1936" s="1"/>
      <c r="F1936" s="1" t="s">
        <v>433</v>
      </c>
      <c r="G1936" s="1" t="s">
        <v>5374</v>
      </c>
      <c r="H1936" s="1" t="s">
        <v>6184</v>
      </c>
      <c r="I1936" s="1" t="s">
        <v>4760</v>
      </c>
    </row>
    <row r="1937" spans="1:9" ht="15.6" x14ac:dyDescent="0.3">
      <c r="A1937" s="1" t="s">
        <v>432</v>
      </c>
      <c r="B1937" s="1" t="s">
        <v>4320</v>
      </c>
      <c r="C1937" s="1"/>
      <c r="D1937" s="1" t="s">
        <v>4320</v>
      </c>
      <c r="E1937" s="1"/>
      <c r="F1937" s="1" t="s">
        <v>432</v>
      </c>
      <c r="G1937" s="1" t="s">
        <v>4766</v>
      </c>
      <c r="H1937" s="1" t="s">
        <v>6185</v>
      </c>
      <c r="I1937" s="1" t="s">
        <v>7987</v>
      </c>
    </row>
    <row r="1938" spans="1:9" ht="15.6" x14ac:dyDescent="0.3">
      <c r="A1938" s="1" t="s">
        <v>431</v>
      </c>
      <c r="B1938" s="1" t="s">
        <v>4321</v>
      </c>
      <c r="C1938" s="1"/>
      <c r="D1938" s="1" t="s">
        <v>4321</v>
      </c>
      <c r="E1938" s="1"/>
      <c r="F1938" s="1" t="s">
        <v>431</v>
      </c>
      <c r="G1938" s="1" t="s">
        <v>5375</v>
      </c>
      <c r="H1938" s="1" t="s">
        <v>6186</v>
      </c>
      <c r="I1938" s="1" t="s">
        <v>4761</v>
      </c>
    </row>
    <row r="1939" spans="1:9" ht="15.6" x14ac:dyDescent="0.3">
      <c r="A1939" s="1" t="s">
        <v>430</v>
      </c>
      <c r="B1939" s="1" t="s">
        <v>4322</v>
      </c>
      <c r="C1939" s="1"/>
      <c r="D1939" s="1" t="s">
        <v>4322</v>
      </c>
      <c r="E1939" s="1"/>
      <c r="F1939" s="1" t="s">
        <v>430</v>
      </c>
      <c r="G1939" s="1" t="s">
        <v>4766</v>
      </c>
      <c r="H1939" s="1" t="s">
        <v>4772</v>
      </c>
      <c r="I1939" s="1" t="s">
        <v>7818</v>
      </c>
    </row>
    <row r="1940" spans="1:9" ht="15.6" x14ac:dyDescent="0.3">
      <c r="A1940" s="1" t="s">
        <v>429</v>
      </c>
      <c r="B1940" s="1" t="s">
        <v>4323</v>
      </c>
      <c r="C1940" s="1"/>
      <c r="D1940" s="1" t="s">
        <v>4323</v>
      </c>
      <c r="E1940" s="1"/>
      <c r="F1940" s="1" t="s">
        <v>429</v>
      </c>
      <c r="G1940" s="1" t="s">
        <v>4766</v>
      </c>
      <c r="H1940" s="1" t="s">
        <v>5291</v>
      </c>
      <c r="I1940" s="1" t="s">
        <v>7988</v>
      </c>
    </row>
    <row r="1941" spans="1:9" ht="15.6" x14ac:dyDescent="0.3">
      <c r="A1941" s="1" t="s">
        <v>428</v>
      </c>
      <c r="B1941" s="1" t="s">
        <v>4324</v>
      </c>
      <c r="C1941" s="1"/>
      <c r="D1941" s="1" t="s">
        <v>4324</v>
      </c>
      <c r="E1941" s="1"/>
      <c r="F1941" s="1" t="s">
        <v>428</v>
      </c>
      <c r="G1941" s="1" t="s">
        <v>4766</v>
      </c>
      <c r="H1941" s="1" t="s">
        <v>6187</v>
      </c>
      <c r="I1941" s="1" t="s">
        <v>7989</v>
      </c>
    </row>
    <row r="1942" spans="1:9" ht="15.6" x14ac:dyDescent="0.3">
      <c r="A1942" s="1" t="s">
        <v>427</v>
      </c>
      <c r="B1942" s="1" t="s">
        <v>4325</v>
      </c>
      <c r="C1942" s="1"/>
      <c r="D1942" s="1" t="s">
        <v>4325</v>
      </c>
      <c r="E1942" s="1"/>
      <c r="F1942" s="1" t="s">
        <v>427</v>
      </c>
      <c r="G1942" s="1" t="s">
        <v>4766</v>
      </c>
      <c r="H1942" s="1" t="s">
        <v>6188</v>
      </c>
      <c r="I1942" s="1" t="s">
        <v>7084</v>
      </c>
    </row>
    <row r="1943" spans="1:9" ht="15.6" x14ac:dyDescent="0.3">
      <c r="A1943" s="1" t="s">
        <v>426</v>
      </c>
      <c r="B1943" s="1" t="s">
        <v>4326</v>
      </c>
      <c r="C1943" s="1"/>
      <c r="D1943" s="1" t="s">
        <v>4326</v>
      </c>
      <c r="E1943" s="1"/>
      <c r="F1943" s="1" t="s">
        <v>426</v>
      </c>
      <c r="G1943" s="1" t="s">
        <v>4766</v>
      </c>
      <c r="H1943" s="1" t="s">
        <v>4732</v>
      </c>
      <c r="I1943" s="1" t="s">
        <v>7990</v>
      </c>
    </row>
    <row r="1944" spans="1:9" ht="15.6" x14ac:dyDescent="0.3">
      <c r="A1944" s="1" t="s">
        <v>425</v>
      </c>
      <c r="B1944" s="1" t="s">
        <v>4327</v>
      </c>
      <c r="C1944" s="1"/>
      <c r="D1944" s="1" t="s">
        <v>4327</v>
      </c>
      <c r="E1944" s="1"/>
      <c r="F1944" s="1" t="s">
        <v>425</v>
      </c>
      <c r="G1944" s="1" t="s">
        <v>4766</v>
      </c>
      <c r="H1944" s="1" t="s">
        <v>4831</v>
      </c>
      <c r="I1944" s="1" t="s">
        <v>7991</v>
      </c>
    </row>
    <row r="1945" spans="1:9" ht="15.6" x14ac:dyDescent="0.3">
      <c r="A1945" s="1" t="s">
        <v>424</v>
      </c>
      <c r="B1945" s="1" t="s">
        <v>4328</v>
      </c>
      <c r="C1945" s="1"/>
      <c r="D1945" s="1" t="s">
        <v>4328</v>
      </c>
      <c r="E1945" s="1"/>
      <c r="F1945" s="1" t="s">
        <v>424</v>
      </c>
      <c r="G1945" s="1" t="s">
        <v>4766</v>
      </c>
      <c r="H1945" s="1" t="s">
        <v>4758</v>
      </c>
      <c r="I1945" s="1" t="s">
        <v>7010</v>
      </c>
    </row>
    <row r="1946" spans="1:9" ht="15.6" x14ac:dyDescent="0.3">
      <c r="A1946" s="1" t="s">
        <v>423</v>
      </c>
      <c r="B1946" s="1" t="s">
        <v>4329</v>
      </c>
      <c r="C1946" s="1"/>
      <c r="D1946" s="1" t="s">
        <v>4329</v>
      </c>
      <c r="E1946" s="1"/>
      <c r="F1946" s="1" t="s">
        <v>423</v>
      </c>
      <c r="G1946" s="1" t="s">
        <v>5374</v>
      </c>
      <c r="H1946" s="1" t="s">
        <v>4810</v>
      </c>
      <c r="I1946" s="1" t="s">
        <v>7992</v>
      </c>
    </row>
    <row r="1947" spans="1:9" ht="15.6" x14ac:dyDescent="0.3">
      <c r="A1947" s="1" t="s">
        <v>422</v>
      </c>
      <c r="B1947" s="1" t="s">
        <v>4330</v>
      </c>
      <c r="C1947" s="1"/>
      <c r="D1947" s="1" t="s">
        <v>4330</v>
      </c>
      <c r="E1947" s="1"/>
      <c r="F1947" s="1" t="s">
        <v>422</v>
      </c>
      <c r="G1947" s="1" t="s">
        <v>4766</v>
      </c>
      <c r="H1947" s="1" t="s">
        <v>5270</v>
      </c>
      <c r="I1947" s="1" t="s">
        <v>7993</v>
      </c>
    </row>
    <row r="1948" spans="1:9" ht="15.6" x14ac:dyDescent="0.3">
      <c r="A1948" s="1" t="s">
        <v>421</v>
      </c>
      <c r="B1948" s="1" t="s">
        <v>4331</v>
      </c>
      <c r="C1948" s="1"/>
      <c r="D1948" s="1" t="s">
        <v>4331</v>
      </c>
      <c r="E1948" s="1"/>
      <c r="F1948" s="1" t="s">
        <v>421</v>
      </c>
      <c r="G1948" s="1" t="s">
        <v>4766</v>
      </c>
      <c r="H1948" s="1" t="s">
        <v>6189</v>
      </c>
      <c r="I1948" s="1" t="s">
        <v>7994</v>
      </c>
    </row>
    <row r="1949" spans="1:9" ht="15.6" x14ac:dyDescent="0.3">
      <c r="A1949" s="1" t="s">
        <v>420</v>
      </c>
      <c r="B1949" s="1" t="s">
        <v>4332</v>
      </c>
      <c r="C1949" s="1"/>
      <c r="D1949" s="1" t="s">
        <v>4332</v>
      </c>
      <c r="E1949" s="1"/>
      <c r="F1949" s="1" t="s">
        <v>420</v>
      </c>
      <c r="G1949" s="1" t="s">
        <v>4766</v>
      </c>
      <c r="H1949" s="1" t="s">
        <v>6190</v>
      </c>
      <c r="I1949" s="1" t="s">
        <v>7995</v>
      </c>
    </row>
    <row r="1950" spans="1:9" ht="15.6" x14ac:dyDescent="0.3">
      <c r="A1950" s="1" t="s">
        <v>419</v>
      </c>
      <c r="B1950" s="1" t="s">
        <v>4333</v>
      </c>
      <c r="C1950" s="1"/>
      <c r="D1950" s="1" t="s">
        <v>4333</v>
      </c>
      <c r="E1950" s="1"/>
      <c r="F1950" s="1" t="s">
        <v>419</v>
      </c>
      <c r="G1950" s="1" t="s">
        <v>5374</v>
      </c>
      <c r="H1950" s="1" t="s">
        <v>5292</v>
      </c>
      <c r="I1950" s="1" t="s">
        <v>7996</v>
      </c>
    </row>
    <row r="1951" spans="1:9" ht="15.6" x14ac:dyDescent="0.3">
      <c r="A1951" s="1" t="s">
        <v>418</v>
      </c>
      <c r="B1951" s="1" t="s">
        <v>4334</v>
      </c>
      <c r="C1951" s="1"/>
      <c r="D1951" s="1" t="s">
        <v>4334</v>
      </c>
      <c r="E1951" s="1"/>
      <c r="F1951" s="1" t="s">
        <v>418</v>
      </c>
      <c r="G1951" s="1" t="s">
        <v>4766</v>
      </c>
      <c r="H1951" s="1" t="s">
        <v>4823</v>
      </c>
      <c r="I1951" s="1" t="s">
        <v>6885</v>
      </c>
    </row>
    <row r="1952" spans="1:9" ht="15.6" x14ac:dyDescent="0.3">
      <c r="A1952" s="1" t="s">
        <v>417</v>
      </c>
      <c r="B1952" s="1" t="s">
        <v>4335</v>
      </c>
      <c r="C1952" s="1"/>
      <c r="D1952" s="1" t="s">
        <v>4335</v>
      </c>
      <c r="E1952" s="1"/>
      <c r="F1952" s="1" t="s">
        <v>417</v>
      </c>
      <c r="G1952" s="1" t="s">
        <v>5374</v>
      </c>
      <c r="H1952" s="1" t="s">
        <v>6191</v>
      </c>
      <c r="I1952" s="1" t="s">
        <v>7997</v>
      </c>
    </row>
    <row r="1953" spans="1:9" ht="15.6" x14ac:dyDescent="0.3">
      <c r="A1953" s="1" t="s">
        <v>416</v>
      </c>
      <c r="B1953" s="1" t="s">
        <v>4336</v>
      </c>
      <c r="C1953" s="1"/>
      <c r="D1953" s="1" t="s">
        <v>4336</v>
      </c>
      <c r="E1953" s="1"/>
      <c r="F1953" s="1" t="s">
        <v>416</v>
      </c>
      <c r="G1953" s="1" t="s">
        <v>4766</v>
      </c>
      <c r="H1953" s="1" t="s">
        <v>8319</v>
      </c>
      <c r="I1953" s="1" t="s">
        <v>7998</v>
      </c>
    </row>
    <row r="1954" spans="1:9" ht="15.6" x14ac:dyDescent="0.3">
      <c r="A1954" s="1" t="s">
        <v>415</v>
      </c>
      <c r="B1954" s="1" t="s">
        <v>4337</v>
      </c>
      <c r="C1954" s="1"/>
      <c r="D1954" s="1" t="s">
        <v>4337</v>
      </c>
      <c r="E1954" s="1"/>
      <c r="F1954" s="1" t="s">
        <v>415</v>
      </c>
      <c r="G1954" s="1" t="s">
        <v>4766</v>
      </c>
      <c r="H1954" s="1" t="s">
        <v>5293</v>
      </c>
      <c r="I1954" s="1" t="s">
        <v>7999</v>
      </c>
    </row>
    <row r="1955" spans="1:9" ht="15.6" x14ac:dyDescent="0.3">
      <c r="A1955" s="1" t="s">
        <v>414</v>
      </c>
      <c r="B1955" s="1" t="s">
        <v>4338</v>
      </c>
      <c r="C1955" s="1"/>
      <c r="D1955" s="1" t="s">
        <v>4338</v>
      </c>
      <c r="E1955" s="1"/>
      <c r="F1955" s="1" t="s">
        <v>414</v>
      </c>
      <c r="G1955" s="1" t="s">
        <v>5374</v>
      </c>
      <c r="H1955" s="1" t="s">
        <v>5294</v>
      </c>
      <c r="I1955" s="1" t="s">
        <v>8000</v>
      </c>
    </row>
    <row r="1956" spans="1:9" ht="15.6" x14ac:dyDescent="0.3">
      <c r="A1956" s="1" t="s">
        <v>413</v>
      </c>
      <c r="B1956" s="1" t="s">
        <v>4339</v>
      </c>
      <c r="C1956" s="1"/>
      <c r="D1956" s="1" t="s">
        <v>4339</v>
      </c>
      <c r="E1956" s="1"/>
      <c r="F1956" s="1" t="s">
        <v>413</v>
      </c>
      <c r="G1956" s="1" t="s">
        <v>5374</v>
      </c>
      <c r="H1956" s="1" t="s">
        <v>6192</v>
      </c>
      <c r="I1956" s="1" t="s">
        <v>8001</v>
      </c>
    </row>
    <row r="1957" spans="1:9" ht="15.6" x14ac:dyDescent="0.3">
      <c r="A1957" s="1" t="s">
        <v>412</v>
      </c>
      <c r="B1957" s="1" t="s">
        <v>4340</v>
      </c>
      <c r="C1957" s="1"/>
      <c r="D1957" s="1" t="s">
        <v>4340</v>
      </c>
      <c r="E1957" s="1"/>
      <c r="F1957" s="1" t="s">
        <v>412</v>
      </c>
      <c r="G1957" s="1" t="s">
        <v>5374</v>
      </c>
      <c r="H1957" s="1" t="s">
        <v>5295</v>
      </c>
      <c r="I1957" s="1" t="s">
        <v>8002</v>
      </c>
    </row>
    <row r="1958" spans="1:9" ht="15.6" x14ac:dyDescent="0.3">
      <c r="A1958" s="1" t="s">
        <v>411</v>
      </c>
      <c r="B1958" s="1" t="s">
        <v>4341</v>
      </c>
      <c r="C1958" s="1"/>
      <c r="D1958" s="1" t="s">
        <v>4341</v>
      </c>
      <c r="E1958" s="1"/>
      <c r="F1958" s="1" t="s">
        <v>411</v>
      </c>
      <c r="G1958" s="1" t="s">
        <v>4766</v>
      </c>
      <c r="H1958" s="1" t="s">
        <v>8320</v>
      </c>
      <c r="I1958" s="1" t="s">
        <v>8003</v>
      </c>
    </row>
    <row r="1959" spans="1:9" ht="15.6" x14ac:dyDescent="0.3">
      <c r="A1959" s="1" t="s">
        <v>410</v>
      </c>
      <c r="B1959" s="1" t="s">
        <v>4342</v>
      </c>
      <c r="C1959" s="1"/>
      <c r="D1959" s="1" t="s">
        <v>4342</v>
      </c>
      <c r="E1959" s="1"/>
      <c r="F1959" s="1" t="s">
        <v>410</v>
      </c>
      <c r="G1959" s="1" t="s">
        <v>5374</v>
      </c>
      <c r="H1959" s="1" t="s">
        <v>4935</v>
      </c>
      <c r="I1959" s="1" t="s">
        <v>6654</v>
      </c>
    </row>
    <row r="1960" spans="1:9" ht="15.6" x14ac:dyDescent="0.3">
      <c r="A1960" s="1" t="s">
        <v>409</v>
      </c>
      <c r="B1960" s="1" t="s">
        <v>4343</v>
      </c>
      <c r="C1960" s="1"/>
      <c r="D1960" s="1" t="s">
        <v>4343</v>
      </c>
      <c r="E1960" s="1"/>
      <c r="F1960" s="1" t="s">
        <v>409</v>
      </c>
      <c r="G1960" s="1" t="s">
        <v>5374</v>
      </c>
      <c r="H1960" s="1" t="s">
        <v>4780</v>
      </c>
      <c r="I1960" s="1" t="s">
        <v>8004</v>
      </c>
    </row>
    <row r="1961" spans="1:9" ht="15.6" x14ac:dyDescent="0.3">
      <c r="A1961" s="1" t="s">
        <v>408</v>
      </c>
      <c r="B1961" s="1" t="s">
        <v>4344</v>
      </c>
      <c r="C1961" s="1"/>
      <c r="D1961" s="1" t="s">
        <v>4344</v>
      </c>
      <c r="E1961" s="1"/>
      <c r="F1961" s="1" t="s">
        <v>408</v>
      </c>
      <c r="G1961" s="1" t="s">
        <v>5374</v>
      </c>
      <c r="H1961" s="1" t="s">
        <v>4865</v>
      </c>
      <c r="I1961" s="1" t="s">
        <v>4733</v>
      </c>
    </row>
    <row r="1962" spans="1:9" ht="15.6" x14ac:dyDescent="0.3">
      <c r="A1962" s="1" t="s">
        <v>407</v>
      </c>
      <c r="B1962" s="1" t="s">
        <v>4345</v>
      </c>
      <c r="C1962" s="1"/>
      <c r="D1962" s="1" t="s">
        <v>4345</v>
      </c>
      <c r="E1962" s="1"/>
      <c r="F1962" s="1" t="s">
        <v>407</v>
      </c>
      <c r="G1962" s="1" t="s">
        <v>5374</v>
      </c>
      <c r="H1962" s="1" t="s">
        <v>5296</v>
      </c>
      <c r="I1962" s="1" t="s">
        <v>8005</v>
      </c>
    </row>
    <row r="1963" spans="1:9" ht="15.6" x14ac:dyDescent="0.3">
      <c r="A1963" s="1" t="s">
        <v>406</v>
      </c>
      <c r="B1963" s="1" t="s">
        <v>4346</v>
      </c>
      <c r="C1963" s="1"/>
      <c r="D1963" s="1" t="s">
        <v>4346</v>
      </c>
      <c r="E1963" s="1"/>
      <c r="F1963" s="1" t="s">
        <v>406</v>
      </c>
      <c r="G1963" s="1" t="s">
        <v>4766</v>
      </c>
      <c r="H1963" s="1" t="s">
        <v>5383</v>
      </c>
      <c r="I1963" s="1" t="s">
        <v>7872</v>
      </c>
    </row>
    <row r="1964" spans="1:9" ht="15.6" x14ac:dyDescent="0.3">
      <c r="A1964" s="1" t="s">
        <v>405</v>
      </c>
      <c r="B1964" s="1" t="s">
        <v>4347</v>
      </c>
      <c r="C1964" s="1"/>
      <c r="D1964" s="1" t="s">
        <v>4347</v>
      </c>
      <c r="E1964" s="1"/>
      <c r="F1964" s="1" t="s">
        <v>405</v>
      </c>
      <c r="G1964" s="1" t="s">
        <v>4766</v>
      </c>
      <c r="H1964" s="1" t="s">
        <v>6193</v>
      </c>
      <c r="I1964" s="1" t="s">
        <v>8006</v>
      </c>
    </row>
    <row r="1965" spans="1:9" ht="15.6" x14ac:dyDescent="0.3">
      <c r="A1965" s="1" t="s">
        <v>404</v>
      </c>
      <c r="B1965" s="1" t="s">
        <v>4348</v>
      </c>
      <c r="C1965" s="1"/>
      <c r="D1965" s="1" t="s">
        <v>4348</v>
      </c>
      <c r="E1965" s="1"/>
      <c r="F1965" s="1" t="s">
        <v>404</v>
      </c>
      <c r="G1965" s="1" t="s">
        <v>4766</v>
      </c>
      <c r="H1965" s="1" t="s">
        <v>4748</v>
      </c>
      <c r="I1965" s="1" t="s">
        <v>6625</v>
      </c>
    </row>
    <row r="1966" spans="1:9" ht="15.6" x14ac:dyDescent="0.3">
      <c r="A1966" s="1" t="s">
        <v>403</v>
      </c>
      <c r="B1966" s="1" t="s">
        <v>4349</v>
      </c>
      <c r="C1966" s="1"/>
      <c r="D1966" s="1" t="s">
        <v>4349</v>
      </c>
      <c r="E1966" s="1"/>
      <c r="F1966" s="1" t="s">
        <v>403</v>
      </c>
      <c r="G1966" s="1" t="s">
        <v>5374</v>
      </c>
      <c r="H1966" s="1" t="s">
        <v>6194</v>
      </c>
      <c r="I1966" s="1" t="s">
        <v>8007</v>
      </c>
    </row>
    <row r="1967" spans="1:9" ht="15.6" x14ac:dyDescent="0.3">
      <c r="A1967" s="1" t="s">
        <v>402</v>
      </c>
      <c r="B1967" s="1" t="s">
        <v>4350</v>
      </c>
      <c r="C1967" s="1"/>
      <c r="D1967" s="1" t="s">
        <v>4350</v>
      </c>
      <c r="E1967" s="1"/>
      <c r="F1967" s="1" t="s">
        <v>402</v>
      </c>
      <c r="G1967" s="1" t="s">
        <v>4766</v>
      </c>
      <c r="H1967" s="1" t="s">
        <v>6195</v>
      </c>
      <c r="I1967" s="1" t="s">
        <v>6384</v>
      </c>
    </row>
    <row r="1968" spans="1:9" ht="15.6" x14ac:dyDescent="0.3">
      <c r="A1968" s="1" t="s">
        <v>401</v>
      </c>
      <c r="B1968" s="1" t="s">
        <v>4351</v>
      </c>
      <c r="C1968" s="1"/>
      <c r="D1968" s="1" t="s">
        <v>4351</v>
      </c>
      <c r="E1968" s="1"/>
      <c r="F1968" s="1" t="s">
        <v>401</v>
      </c>
      <c r="G1968" s="1" t="s">
        <v>4766</v>
      </c>
      <c r="H1968" s="1" t="s">
        <v>6196</v>
      </c>
      <c r="I1968" s="1" t="s">
        <v>8008</v>
      </c>
    </row>
    <row r="1969" spans="1:9" ht="15.6" x14ac:dyDescent="0.3">
      <c r="A1969" s="1" t="s">
        <v>400</v>
      </c>
      <c r="B1969" s="1" t="s">
        <v>4352</v>
      </c>
      <c r="C1969" s="1"/>
      <c r="D1969" s="1" t="s">
        <v>4352</v>
      </c>
      <c r="E1969" s="1"/>
      <c r="F1969" s="1" t="s">
        <v>400</v>
      </c>
      <c r="G1969" s="1" t="s">
        <v>4766</v>
      </c>
      <c r="H1969" s="1" t="s">
        <v>6197</v>
      </c>
      <c r="I1969" s="1" t="s">
        <v>7555</v>
      </c>
    </row>
    <row r="1970" spans="1:9" ht="15.6" x14ac:dyDescent="0.3">
      <c r="A1970" s="1" t="s">
        <v>399</v>
      </c>
      <c r="B1970" s="1" t="s">
        <v>4353</v>
      </c>
      <c r="C1970" s="1"/>
      <c r="D1970" s="1" t="s">
        <v>4353</v>
      </c>
      <c r="E1970" s="1"/>
      <c r="F1970" s="1" t="s">
        <v>399</v>
      </c>
      <c r="G1970" s="1" t="s">
        <v>4766</v>
      </c>
      <c r="H1970" s="1" t="s">
        <v>6198</v>
      </c>
      <c r="I1970" s="1" t="s">
        <v>7340</v>
      </c>
    </row>
    <row r="1971" spans="1:9" ht="15.6" x14ac:dyDescent="0.3">
      <c r="A1971" s="1" t="s">
        <v>398</v>
      </c>
      <c r="B1971" s="1" t="s">
        <v>4354</v>
      </c>
      <c r="C1971" s="1"/>
      <c r="D1971" s="1" t="s">
        <v>4354</v>
      </c>
      <c r="E1971" s="1"/>
      <c r="F1971" s="1" t="s">
        <v>398</v>
      </c>
      <c r="G1971" s="1" t="s">
        <v>5375</v>
      </c>
      <c r="H1971" s="1" t="s">
        <v>5297</v>
      </c>
      <c r="I1971" s="1" t="s">
        <v>8009</v>
      </c>
    </row>
    <row r="1972" spans="1:9" ht="15.6" x14ac:dyDescent="0.3">
      <c r="A1972" s="1" t="s">
        <v>397</v>
      </c>
      <c r="B1972" s="1" t="s">
        <v>4355</v>
      </c>
      <c r="C1972" s="1"/>
      <c r="D1972" s="1" t="s">
        <v>4355</v>
      </c>
      <c r="E1972" s="1"/>
      <c r="F1972" s="1" t="s">
        <v>397</v>
      </c>
      <c r="G1972" s="1" t="s">
        <v>5374</v>
      </c>
      <c r="H1972" s="1" t="s">
        <v>5298</v>
      </c>
      <c r="I1972" s="1" t="s">
        <v>8010</v>
      </c>
    </row>
    <row r="1973" spans="1:9" ht="15.6" x14ac:dyDescent="0.3">
      <c r="A1973" s="1" t="s">
        <v>396</v>
      </c>
      <c r="B1973" s="1" t="s">
        <v>4356</v>
      </c>
      <c r="C1973" s="1"/>
      <c r="D1973" s="1" t="s">
        <v>4356</v>
      </c>
      <c r="E1973" s="1"/>
      <c r="F1973" s="1" t="s">
        <v>396</v>
      </c>
      <c r="G1973" s="1" t="s">
        <v>4766</v>
      </c>
      <c r="H1973" s="1" t="s">
        <v>4797</v>
      </c>
      <c r="I1973" s="1" t="s">
        <v>8011</v>
      </c>
    </row>
    <row r="1974" spans="1:9" ht="15.6" x14ac:dyDescent="0.3">
      <c r="A1974" s="1" t="s">
        <v>395</v>
      </c>
      <c r="B1974" s="1" t="s">
        <v>4357</v>
      </c>
      <c r="C1974" s="1"/>
      <c r="D1974" s="1" t="s">
        <v>4357</v>
      </c>
      <c r="E1974" s="1"/>
      <c r="F1974" s="1" t="s">
        <v>395</v>
      </c>
      <c r="G1974" s="1" t="s">
        <v>4766</v>
      </c>
      <c r="H1974" s="1" t="s">
        <v>5299</v>
      </c>
      <c r="I1974" s="1" t="s">
        <v>8012</v>
      </c>
    </row>
    <row r="1975" spans="1:9" ht="15.6" x14ac:dyDescent="0.3">
      <c r="A1975" s="1" t="s">
        <v>394</v>
      </c>
      <c r="B1975" s="1" t="s">
        <v>4358</v>
      </c>
      <c r="C1975" s="1"/>
      <c r="D1975" s="1" t="s">
        <v>4358</v>
      </c>
      <c r="E1975" s="1"/>
      <c r="F1975" s="1" t="s">
        <v>394</v>
      </c>
      <c r="G1975" s="1" t="s">
        <v>5374</v>
      </c>
      <c r="H1975" s="1" t="s">
        <v>6199</v>
      </c>
      <c r="I1975" s="1" t="s">
        <v>8013</v>
      </c>
    </row>
    <row r="1976" spans="1:9" ht="15.6" x14ac:dyDescent="0.3">
      <c r="A1976" s="1" t="s">
        <v>393</v>
      </c>
      <c r="B1976" s="1" t="s">
        <v>4359</v>
      </c>
      <c r="C1976" s="1"/>
      <c r="D1976" s="1" t="s">
        <v>4359</v>
      </c>
      <c r="E1976" s="1"/>
      <c r="F1976" s="1" t="s">
        <v>393</v>
      </c>
      <c r="G1976" s="1" t="s">
        <v>5374</v>
      </c>
      <c r="H1976" s="1" t="s">
        <v>6200</v>
      </c>
      <c r="I1976" s="1" t="s">
        <v>8014</v>
      </c>
    </row>
    <row r="1977" spans="1:9" ht="15.6" x14ac:dyDescent="0.3">
      <c r="A1977" s="1" t="s">
        <v>392</v>
      </c>
      <c r="B1977" s="1" t="s">
        <v>4360</v>
      </c>
      <c r="C1977" s="1"/>
      <c r="D1977" s="1" t="s">
        <v>4360</v>
      </c>
      <c r="E1977" s="1"/>
      <c r="F1977" s="1" t="s">
        <v>392</v>
      </c>
      <c r="G1977" s="1" t="s">
        <v>5374</v>
      </c>
      <c r="H1977" s="1" t="s">
        <v>8353</v>
      </c>
      <c r="I1977" s="1" t="s">
        <v>8015</v>
      </c>
    </row>
    <row r="1978" spans="1:9" ht="15.6" x14ac:dyDescent="0.3">
      <c r="A1978" s="1" t="s">
        <v>391</v>
      </c>
      <c r="B1978" s="1" t="s">
        <v>4361</v>
      </c>
      <c r="C1978" s="1"/>
      <c r="D1978" s="1" t="s">
        <v>4361</v>
      </c>
      <c r="E1978" s="1"/>
      <c r="F1978" s="1" t="s">
        <v>391</v>
      </c>
      <c r="G1978" s="1" t="s">
        <v>5374</v>
      </c>
      <c r="H1978" s="1" t="s">
        <v>4743</v>
      </c>
      <c r="I1978" s="1" t="s">
        <v>8016</v>
      </c>
    </row>
    <row r="1979" spans="1:9" ht="15.6" x14ac:dyDescent="0.3">
      <c r="A1979" s="1" t="s">
        <v>390</v>
      </c>
      <c r="B1979" s="1" t="s">
        <v>4362</v>
      </c>
      <c r="C1979" s="1"/>
      <c r="D1979" s="1" t="s">
        <v>4362</v>
      </c>
      <c r="E1979" s="1"/>
      <c r="F1979" s="1" t="s">
        <v>390</v>
      </c>
      <c r="G1979" s="1" t="s">
        <v>5374</v>
      </c>
      <c r="H1979" s="1" t="s">
        <v>6201</v>
      </c>
      <c r="I1979" s="1" t="s">
        <v>6544</v>
      </c>
    </row>
    <row r="1980" spans="1:9" ht="15.6" x14ac:dyDescent="0.3">
      <c r="A1980" s="1" t="s">
        <v>389</v>
      </c>
      <c r="B1980" s="1" t="s">
        <v>4363</v>
      </c>
      <c r="C1980" s="1"/>
      <c r="D1980" s="1" t="s">
        <v>4363</v>
      </c>
      <c r="E1980" s="1"/>
      <c r="F1980" s="1" t="s">
        <v>389</v>
      </c>
      <c r="G1980" s="1" t="s">
        <v>5374</v>
      </c>
      <c r="H1980" s="1" t="s">
        <v>6202</v>
      </c>
      <c r="I1980" s="1" t="s">
        <v>8017</v>
      </c>
    </row>
    <row r="1981" spans="1:9" ht="15.6" x14ac:dyDescent="0.3">
      <c r="A1981" s="1" t="s">
        <v>388</v>
      </c>
      <c r="B1981" s="1" t="s">
        <v>4364</v>
      </c>
      <c r="C1981" s="1"/>
      <c r="D1981" s="1" t="s">
        <v>4364</v>
      </c>
      <c r="E1981" s="1"/>
      <c r="F1981" s="1" t="s">
        <v>388</v>
      </c>
      <c r="G1981" s="1" t="s">
        <v>5374</v>
      </c>
      <c r="H1981" s="1" t="s">
        <v>5300</v>
      </c>
      <c r="I1981" s="1" t="s">
        <v>8018</v>
      </c>
    </row>
    <row r="1982" spans="1:9" ht="15.6" x14ac:dyDescent="0.3">
      <c r="A1982" s="1" t="s">
        <v>387</v>
      </c>
      <c r="B1982" s="1" t="s">
        <v>4365</v>
      </c>
      <c r="C1982" s="1"/>
      <c r="D1982" s="1" t="s">
        <v>4365</v>
      </c>
      <c r="E1982" s="1"/>
      <c r="F1982" s="1" t="s">
        <v>387</v>
      </c>
      <c r="G1982" s="1" t="s">
        <v>5374</v>
      </c>
      <c r="H1982" s="1" t="s">
        <v>6203</v>
      </c>
      <c r="I1982" s="1" t="s">
        <v>8019</v>
      </c>
    </row>
    <row r="1983" spans="1:9" ht="15.6" x14ac:dyDescent="0.3">
      <c r="A1983" s="1" t="s">
        <v>386</v>
      </c>
      <c r="B1983" s="1" t="s">
        <v>4366</v>
      </c>
      <c r="C1983" s="1"/>
      <c r="D1983" s="1" t="s">
        <v>4366</v>
      </c>
      <c r="E1983" s="1"/>
      <c r="F1983" s="1" t="s">
        <v>386</v>
      </c>
      <c r="G1983" s="1" t="s">
        <v>5374</v>
      </c>
      <c r="H1983" s="1" t="s">
        <v>5301</v>
      </c>
      <c r="I1983" s="1" t="s">
        <v>8020</v>
      </c>
    </row>
    <row r="1984" spans="1:9" ht="15.6" x14ac:dyDescent="0.3">
      <c r="A1984" s="1" t="s">
        <v>385</v>
      </c>
      <c r="B1984" s="1" t="s">
        <v>4367</v>
      </c>
      <c r="C1984" s="1"/>
      <c r="D1984" s="1" t="s">
        <v>4367</v>
      </c>
      <c r="E1984" s="1"/>
      <c r="F1984" s="1" t="s">
        <v>385</v>
      </c>
      <c r="G1984" s="1" t="s">
        <v>5374</v>
      </c>
      <c r="H1984" s="1" t="s">
        <v>6204</v>
      </c>
      <c r="I1984" s="1" t="s">
        <v>8021</v>
      </c>
    </row>
    <row r="1985" spans="1:9" ht="15.6" x14ac:dyDescent="0.3">
      <c r="A1985" s="1" t="s">
        <v>384</v>
      </c>
      <c r="B1985" s="1" t="s">
        <v>4368</v>
      </c>
      <c r="C1985" s="1"/>
      <c r="D1985" s="1" t="s">
        <v>4368</v>
      </c>
      <c r="E1985" s="1"/>
      <c r="F1985" s="1" t="s">
        <v>384</v>
      </c>
      <c r="G1985" s="1" t="s">
        <v>4766</v>
      </c>
      <c r="H1985" s="1" t="s">
        <v>5302</v>
      </c>
      <c r="I1985" s="1" t="s">
        <v>8022</v>
      </c>
    </row>
    <row r="1986" spans="1:9" ht="15.6" x14ac:dyDescent="0.3">
      <c r="A1986" s="1" t="s">
        <v>383</v>
      </c>
      <c r="B1986" s="1" t="s">
        <v>4369</v>
      </c>
      <c r="C1986" s="1"/>
      <c r="D1986" s="1" t="s">
        <v>4369</v>
      </c>
      <c r="E1986" s="1"/>
      <c r="F1986" s="1" t="s">
        <v>383</v>
      </c>
      <c r="G1986" s="1" t="s">
        <v>4766</v>
      </c>
      <c r="H1986" s="1" t="s">
        <v>5074</v>
      </c>
      <c r="I1986" s="1" t="s">
        <v>8023</v>
      </c>
    </row>
    <row r="1987" spans="1:9" ht="15.6" x14ac:dyDescent="0.3">
      <c r="A1987" s="1" t="s">
        <v>382</v>
      </c>
      <c r="B1987" s="1" t="s">
        <v>4370</v>
      </c>
      <c r="C1987" s="1"/>
      <c r="D1987" s="1" t="s">
        <v>4370</v>
      </c>
      <c r="E1987" s="1"/>
      <c r="F1987" s="1" t="s">
        <v>382</v>
      </c>
      <c r="G1987" s="1" t="s">
        <v>4766</v>
      </c>
      <c r="H1987" s="1" t="s">
        <v>4775</v>
      </c>
      <c r="I1987" s="1" t="s">
        <v>8024</v>
      </c>
    </row>
    <row r="1988" spans="1:9" ht="15.6" x14ac:dyDescent="0.3">
      <c r="A1988" s="1" t="s">
        <v>381</v>
      </c>
      <c r="B1988" s="1" t="s">
        <v>4371</v>
      </c>
      <c r="C1988" s="1"/>
      <c r="D1988" s="1" t="s">
        <v>4371</v>
      </c>
      <c r="E1988" s="1"/>
      <c r="F1988" s="1" t="s">
        <v>381</v>
      </c>
      <c r="G1988" s="1" t="s">
        <v>5375</v>
      </c>
      <c r="H1988" s="1" t="s">
        <v>6205</v>
      </c>
      <c r="I1988" s="1" t="s">
        <v>8025</v>
      </c>
    </row>
    <row r="1989" spans="1:9" ht="15.6" x14ac:dyDescent="0.3">
      <c r="A1989" s="1" t="s">
        <v>380</v>
      </c>
      <c r="B1989" s="1" t="s">
        <v>4372</v>
      </c>
      <c r="C1989" s="1"/>
      <c r="D1989" s="1" t="s">
        <v>4372</v>
      </c>
      <c r="E1989" s="1"/>
      <c r="F1989" s="1" t="s">
        <v>380</v>
      </c>
      <c r="G1989" s="1" t="s">
        <v>4766</v>
      </c>
      <c r="H1989" s="1" t="s">
        <v>5303</v>
      </c>
      <c r="I1989" s="1" t="s">
        <v>8026</v>
      </c>
    </row>
    <row r="1990" spans="1:9" ht="15.6" x14ac:dyDescent="0.3">
      <c r="A1990" s="1" t="s">
        <v>379</v>
      </c>
      <c r="B1990" s="1" t="s">
        <v>4373</v>
      </c>
      <c r="C1990" s="1"/>
      <c r="D1990" s="1" t="s">
        <v>4373</v>
      </c>
      <c r="E1990" s="1"/>
      <c r="F1990" s="1" t="s">
        <v>379</v>
      </c>
      <c r="G1990" s="1" t="s">
        <v>5374</v>
      </c>
      <c r="H1990" s="1" t="s">
        <v>4799</v>
      </c>
      <c r="I1990" s="1" t="s">
        <v>8027</v>
      </c>
    </row>
    <row r="1991" spans="1:9" ht="15.6" x14ac:dyDescent="0.3">
      <c r="A1991" s="1" t="s">
        <v>378</v>
      </c>
      <c r="B1991" s="1" t="s">
        <v>4374</v>
      </c>
      <c r="C1991" s="1"/>
      <c r="D1991" s="1" t="s">
        <v>4374</v>
      </c>
      <c r="E1991" s="1"/>
      <c r="F1991" s="1" t="s">
        <v>378</v>
      </c>
      <c r="G1991" s="1" t="s">
        <v>4766</v>
      </c>
      <c r="H1991" s="1" t="s">
        <v>6206</v>
      </c>
      <c r="I1991" s="1" t="s">
        <v>8028</v>
      </c>
    </row>
    <row r="1992" spans="1:9" ht="15.6" x14ac:dyDescent="0.3">
      <c r="A1992" s="1" t="s">
        <v>377</v>
      </c>
      <c r="B1992" s="1" t="s">
        <v>4375</v>
      </c>
      <c r="C1992" s="1"/>
      <c r="D1992" s="1" t="s">
        <v>4375</v>
      </c>
      <c r="E1992" s="1"/>
      <c r="F1992" s="1" t="s">
        <v>377</v>
      </c>
      <c r="G1992" s="1" t="s">
        <v>4766</v>
      </c>
      <c r="H1992" s="1" t="s">
        <v>6207</v>
      </c>
      <c r="I1992" s="1" t="s">
        <v>8029</v>
      </c>
    </row>
    <row r="1993" spans="1:9" ht="15.6" x14ac:dyDescent="0.3">
      <c r="A1993" s="1" t="s">
        <v>376</v>
      </c>
      <c r="B1993" s="1" t="s">
        <v>4376</v>
      </c>
      <c r="C1993" s="1"/>
      <c r="D1993" s="1" t="s">
        <v>4376</v>
      </c>
      <c r="E1993" s="1"/>
      <c r="F1993" s="1" t="s">
        <v>376</v>
      </c>
      <c r="G1993" s="1" t="s">
        <v>4766</v>
      </c>
      <c r="H1993" s="1" t="s">
        <v>6208</v>
      </c>
      <c r="I1993" s="1" t="s">
        <v>8030</v>
      </c>
    </row>
    <row r="1994" spans="1:9" ht="15.6" x14ac:dyDescent="0.3">
      <c r="A1994" s="1" t="s">
        <v>375</v>
      </c>
      <c r="B1994" s="1" t="s">
        <v>4377</v>
      </c>
      <c r="C1994" s="1"/>
      <c r="D1994" s="1" t="s">
        <v>4377</v>
      </c>
      <c r="E1994" s="1"/>
      <c r="F1994" s="1" t="s">
        <v>375</v>
      </c>
      <c r="G1994" s="1" t="s">
        <v>4766</v>
      </c>
      <c r="H1994" s="1" t="s">
        <v>6209</v>
      </c>
      <c r="I1994" s="1" t="s">
        <v>8031</v>
      </c>
    </row>
    <row r="1995" spans="1:9" ht="15.6" x14ac:dyDescent="0.3">
      <c r="A1995" s="1" t="s">
        <v>374</v>
      </c>
      <c r="B1995" s="1" t="s">
        <v>4378</v>
      </c>
      <c r="C1995" s="1"/>
      <c r="D1995" s="1" t="s">
        <v>4378</v>
      </c>
      <c r="E1995" s="1"/>
      <c r="F1995" s="1" t="s">
        <v>374</v>
      </c>
      <c r="G1995" s="1" t="s">
        <v>5374</v>
      </c>
      <c r="H1995" s="1" t="s">
        <v>5189</v>
      </c>
      <c r="I1995" s="1" t="s">
        <v>8032</v>
      </c>
    </row>
    <row r="1996" spans="1:9" ht="15.6" x14ac:dyDescent="0.3">
      <c r="A1996" s="1" t="s">
        <v>373</v>
      </c>
      <c r="B1996" s="1" t="s">
        <v>4379</v>
      </c>
      <c r="C1996" s="1"/>
      <c r="D1996" s="1" t="s">
        <v>4379</v>
      </c>
      <c r="E1996" s="1"/>
      <c r="F1996" s="1" t="s">
        <v>373</v>
      </c>
      <c r="G1996" s="1" t="s">
        <v>5374</v>
      </c>
      <c r="H1996" s="1" t="s">
        <v>6210</v>
      </c>
      <c r="I1996" s="1" t="s">
        <v>8033</v>
      </c>
    </row>
    <row r="1997" spans="1:9" ht="15.6" x14ac:dyDescent="0.3">
      <c r="A1997" s="1" t="s">
        <v>372</v>
      </c>
      <c r="B1997" s="1" t="s">
        <v>4380</v>
      </c>
      <c r="C1997" s="1"/>
      <c r="D1997" s="1" t="s">
        <v>4380</v>
      </c>
      <c r="E1997" s="1"/>
      <c r="F1997" s="1" t="s">
        <v>372</v>
      </c>
      <c r="G1997" s="1" t="s">
        <v>5374</v>
      </c>
      <c r="H1997" s="1" t="s">
        <v>5304</v>
      </c>
      <c r="I1997" s="1" t="s">
        <v>4731</v>
      </c>
    </row>
    <row r="1998" spans="1:9" ht="15.6" x14ac:dyDescent="0.3">
      <c r="A1998" s="1" t="s">
        <v>371</v>
      </c>
      <c r="B1998" s="1" t="s">
        <v>4381</v>
      </c>
      <c r="C1998" s="1"/>
      <c r="D1998" s="1" t="s">
        <v>4381</v>
      </c>
      <c r="E1998" s="1"/>
      <c r="F1998" s="1" t="s">
        <v>371</v>
      </c>
      <c r="G1998" s="1" t="s">
        <v>5374</v>
      </c>
      <c r="H1998" s="1" t="s">
        <v>4873</v>
      </c>
      <c r="I1998" s="1" t="s">
        <v>6424</v>
      </c>
    </row>
    <row r="1999" spans="1:9" ht="15.6" x14ac:dyDescent="0.3">
      <c r="A1999" s="1" t="s">
        <v>370</v>
      </c>
      <c r="B1999" s="1" t="s">
        <v>4382</v>
      </c>
      <c r="C1999" s="1"/>
      <c r="D1999" s="1" t="s">
        <v>4382</v>
      </c>
      <c r="E1999" s="1"/>
      <c r="F1999" s="1" t="s">
        <v>370</v>
      </c>
      <c r="G1999" s="1" t="s">
        <v>5374</v>
      </c>
      <c r="H1999" s="1" t="s">
        <v>5305</v>
      </c>
      <c r="I1999" s="1" t="s">
        <v>8034</v>
      </c>
    </row>
    <row r="2000" spans="1:9" ht="15.6" x14ac:dyDescent="0.3">
      <c r="A2000" s="1" t="s">
        <v>369</v>
      </c>
      <c r="B2000" s="1" t="s">
        <v>4383</v>
      </c>
      <c r="C2000" s="1"/>
      <c r="D2000" s="1" t="s">
        <v>4383</v>
      </c>
      <c r="E2000" s="1"/>
      <c r="F2000" s="1" t="s">
        <v>369</v>
      </c>
      <c r="G2000" s="1" t="s">
        <v>5374</v>
      </c>
      <c r="H2000" s="1" t="s">
        <v>4939</v>
      </c>
      <c r="I2000" s="1" t="s">
        <v>6613</v>
      </c>
    </row>
    <row r="2001" spans="1:9" ht="15.6" x14ac:dyDescent="0.3">
      <c r="A2001" s="1" t="s">
        <v>368</v>
      </c>
      <c r="B2001" s="1" t="s">
        <v>4384</v>
      </c>
      <c r="C2001" s="1"/>
      <c r="D2001" s="1" t="s">
        <v>4384</v>
      </c>
      <c r="E2001" s="1"/>
      <c r="F2001" s="1" t="s">
        <v>368</v>
      </c>
      <c r="G2001" s="1" t="s">
        <v>5374</v>
      </c>
      <c r="H2001" s="1" t="s">
        <v>6211</v>
      </c>
      <c r="I2001" s="1" t="s">
        <v>8035</v>
      </c>
    </row>
    <row r="2002" spans="1:9" ht="15.6" x14ac:dyDescent="0.3">
      <c r="A2002" s="1" t="s">
        <v>367</v>
      </c>
      <c r="B2002" s="1" t="s">
        <v>4385</v>
      </c>
      <c r="C2002" s="1"/>
      <c r="D2002" s="1" t="s">
        <v>4385</v>
      </c>
      <c r="E2002" s="1"/>
      <c r="F2002" s="1" t="s">
        <v>367</v>
      </c>
      <c r="G2002" s="1" t="s">
        <v>4766</v>
      </c>
      <c r="H2002" s="1" t="s">
        <v>6212</v>
      </c>
      <c r="I2002" s="1" t="s">
        <v>8036</v>
      </c>
    </row>
    <row r="2003" spans="1:9" ht="15.6" x14ac:dyDescent="0.3">
      <c r="A2003" s="1" t="s">
        <v>366</v>
      </c>
      <c r="B2003" s="1" t="s">
        <v>4386</v>
      </c>
      <c r="C2003" s="1"/>
      <c r="D2003" s="1" t="s">
        <v>4386</v>
      </c>
      <c r="E2003" s="1"/>
      <c r="F2003" s="1" t="s">
        <v>366</v>
      </c>
      <c r="G2003" s="1" t="s">
        <v>5374</v>
      </c>
      <c r="H2003" s="1" t="s">
        <v>5306</v>
      </c>
      <c r="I2003" s="1" t="s">
        <v>8037</v>
      </c>
    </row>
    <row r="2004" spans="1:9" ht="15.6" x14ac:dyDescent="0.3">
      <c r="A2004" s="1" t="s">
        <v>365</v>
      </c>
      <c r="B2004" s="1" t="s">
        <v>4387</v>
      </c>
      <c r="C2004" s="1"/>
      <c r="D2004" s="1" t="s">
        <v>4387</v>
      </c>
      <c r="E2004" s="1"/>
      <c r="F2004" s="1" t="s">
        <v>365</v>
      </c>
      <c r="G2004" s="1" t="s">
        <v>5374</v>
      </c>
      <c r="H2004" s="1" t="s">
        <v>4948</v>
      </c>
      <c r="I2004" s="1" t="s">
        <v>8038</v>
      </c>
    </row>
    <row r="2005" spans="1:9" ht="15.6" x14ac:dyDescent="0.3">
      <c r="A2005" s="1" t="s">
        <v>364</v>
      </c>
      <c r="B2005" s="1" t="s">
        <v>4388</v>
      </c>
      <c r="C2005" s="1"/>
      <c r="D2005" s="1" t="s">
        <v>4388</v>
      </c>
      <c r="E2005" s="1"/>
      <c r="F2005" s="1" t="s">
        <v>364</v>
      </c>
      <c r="G2005" s="1" t="s">
        <v>5374</v>
      </c>
      <c r="H2005" s="1" t="s">
        <v>5307</v>
      </c>
      <c r="I2005" s="1" t="s">
        <v>8039</v>
      </c>
    </row>
    <row r="2006" spans="1:9" ht="15.6" x14ac:dyDescent="0.3">
      <c r="A2006" s="1" t="s">
        <v>363</v>
      </c>
      <c r="B2006" s="1" t="s">
        <v>4389</v>
      </c>
      <c r="C2006" s="1"/>
      <c r="D2006" s="1" t="s">
        <v>4389</v>
      </c>
      <c r="E2006" s="1"/>
      <c r="F2006" s="1" t="s">
        <v>363</v>
      </c>
      <c r="G2006" s="1" t="s">
        <v>5374</v>
      </c>
      <c r="H2006" s="1" t="s">
        <v>6213</v>
      </c>
      <c r="I2006" s="1" t="s">
        <v>7490</v>
      </c>
    </row>
    <row r="2007" spans="1:9" ht="15.6" x14ac:dyDescent="0.3">
      <c r="A2007" s="1" t="s">
        <v>362</v>
      </c>
      <c r="B2007" s="1" t="s">
        <v>4390</v>
      </c>
      <c r="C2007" s="1"/>
      <c r="D2007" s="1" t="s">
        <v>4390</v>
      </c>
      <c r="E2007" s="1"/>
      <c r="F2007" s="1" t="s">
        <v>362</v>
      </c>
      <c r="G2007" s="1" t="s">
        <v>5374</v>
      </c>
      <c r="H2007" s="1" t="s">
        <v>4791</v>
      </c>
      <c r="I2007" s="1" t="s">
        <v>8040</v>
      </c>
    </row>
    <row r="2008" spans="1:9" ht="15.6" x14ac:dyDescent="0.3">
      <c r="A2008" s="1" t="s">
        <v>361</v>
      </c>
      <c r="B2008" s="1" t="s">
        <v>4391</v>
      </c>
      <c r="C2008" s="1"/>
      <c r="D2008" s="1" t="s">
        <v>4391</v>
      </c>
      <c r="E2008" s="1"/>
      <c r="F2008" s="1" t="s">
        <v>361</v>
      </c>
      <c r="G2008" s="1" t="s">
        <v>5375</v>
      </c>
      <c r="H2008" s="1" t="s">
        <v>6214</v>
      </c>
      <c r="I2008" s="1" t="s">
        <v>4732</v>
      </c>
    </row>
    <row r="2009" spans="1:9" ht="15.6" x14ac:dyDescent="0.3">
      <c r="A2009" s="1" t="s">
        <v>360</v>
      </c>
      <c r="B2009" s="1" t="s">
        <v>4392</v>
      </c>
      <c r="C2009" s="1"/>
      <c r="D2009" s="1" t="s">
        <v>4392</v>
      </c>
      <c r="E2009" s="1"/>
      <c r="F2009" s="1" t="s">
        <v>360</v>
      </c>
      <c r="G2009" s="1" t="s">
        <v>5374</v>
      </c>
      <c r="H2009" s="1" t="s">
        <v>5308</v>
      </c>
      <c r="I2009" s="1" t="s">
        <v>8041</v>
      </c>
    </row>
    <row r="2010" spans="1:9" ht="15.6" x14ac:dyDescent="0.3">
      <c r="A2010" s="1" t="s">
        <v>359</v>
      </c>
      <c r="B2010" s="1" t="s">
        <v>4393</v>
      </c>
      <c r="C2010" s="1"/>
      <c r="D2010" s="1" t="s">
        <v>4393</v>
      </c>
      <c r="E2010" s="1"/>
      <c r="F2010" s="1" t="s">
        <v>359</v>
      </c>
      <c r="G2010" s="1" t="s">
        <v>4766</v>
      </c>
      <c r="H2010" s="1" t="s">
        <v>5309</v>
      </c>
      <c r="I2010" s="1" t="s">
        <v>8042</v>
      </c>
    </row>
    <row r="2011" spans="1:9" ht="15.6" x14ac:dyDescent="0.3">
      <c r="A2011" s="1" t="s">
        <v>358</v>
      </c>
      <c r="B2011" s="1" t="s">
        <v>4394</v>
      </c>
      <c r="C2011" s="1"/>
      <c r="D2011" s="1" t="s">
        <v>4394</v>
      </c>
      <c r="E2011" s="1"/>
      <c r="F2011" s="1" t="s">
        <v>358</v>
      </c>
      <c r="G2011" s="1" t="s">
        <v>4766</v>
      </c>
      <c r="H2011" s="1" t="s">
        <v>6215</v>
      </c>
      <c r="I2011" s="1" t="s">
        <v>8043</v>
      </c>
    </row>
    <row r="2012" spans="1:9" ht="15.6" x14ac:dyDescent="0.3">
      <c r="A2012" s="1" t="s">
        <v>357</v>
      </c>
      <c r="B2012" s="1" t="s">
        <v>4395</v>
      </c>
      <c r="C2012" s="1"/>
      <c r="D2012" s="1" t="s">
        <v>4395</v>
      </c>
      <c r="E2012" s="1"/>
      <c r="F2012" s="1" t="s">
        <v>357</v>
      </c>
      <c r="G2012" s="1" t="s">
        <v>4766</v>
      </c>
      <c r="H2012" s="1" t="s">
        <v>4882</v>
      </c>
      <c r="I2012" s="1" t="s">
        <v>8044</v>
      </c>
    </row>
    <row r="2013" spans="1:9" ht="15.6" x14ac:dyDescent="0.3">
      <c r="A2013" s="1" t="s">
        <v>355</v>
      </c>
      <c r="B2013" s="1" t="s">
        <v>4396</v>
      </c>
      <c r="C2013" s="1"/>
      <c r="D2013" s="1" t="s">
        <v>4396</v>
      </c>
      <c r="E2013" s="1"/>
      <c r="F2013" s="1" t="s">
        <v>355</v>
      </c>
      <c r="G2013" s="1" t="s">
        <v>4766</v>
      </c>
      <c r="H2013" s="1" t="s">
        <v>4856</v>
      </c>
      <c r="I2013" s="1" t="s">
        <v>8045</v>
      </c>
    </row>
    <row r="2014" spans="1:9" ht="15.6" x14ac:dyDescent="0.3">
      <c r="A2014" s="1" t="s">
        <v>354</v>
      </c>
      <c r="B2014" s="1" t="s">
        <v>4397</v>
      </c>
      <c r="C2014" s="1"/>
      <c r="D2014" s="1" t="s">
        <v>4397</v>
      </c>
      <c r="E2014" s="1"/>
      <c r="F2014" s="1" t="s">
        <v>354</v>
      </c>
      <c r="G2014" s="1" t="s">
        <v>5374</v>
      </c>
      <c r="H2014" s="1" t="s">
        <v>6216</v>
      </c>
      <c r="I2014" s="1" t="s">
        <v>7262</v>
      </c>
    </row>
    <row r="2015" spans="1:9" ht="15.6" x14ac:dyDescent="0.3">
      <c r="A2015" s="1" t="s">
        <v>353</v>
      </c>
      <c r="B2015" s="1" t="s">
        <v>4398</v>
      </c>
      <c r="C2015" s="1"/>
      <c r="D2015" s="1" t="s">
        <v>4398</v>
      </c>
      <c r="E2015" s="1"/>
      <c r="F2015" s="1" t="s">
        <v>353</v>
      </c>
      <c r="G2015" s="1" t="s">
        <v>4766</v>
      </c>
      <c r="H2015" s="1" t="s">
        <v>5310</v>
      </c>
      <c r="I2015" s="1" t="s">
        <v>8046</v>
      </c>
    </row>
    <row r="2016" spans="1:9" ht="15.6" x14ac:dyDescent="0.3">
      <c r="A2016" s="1" t="s">
        <v>352</v>
      </c>
      <c r="B2016" s="1" t="s">
        <v>4399</v>
      </c>
      <c r="C2016" s="1"/>
      <c r="D2016" s="1" t="s">
        <v>4399</v>
      </c>
      <c r="E2016" s="1"/>
      <c r="F2016" s="1" t="s">
        <v>352</v>
      </c>
      <c r="G2016" s="1" t="s">
        <v>5374</v>
      </c>
      <c r="H2016" s="1" t="s">
        <v>6217</v>
      </c>
      <c r="I2016" s="1" t="s">
        <v>8047</v>
      </c>
    </row>
    <row r="2017" spans="1:9" ht="15.6" x14ac:dyDescent="0.3">
      <c r="A2017" s="1" t="s">
        <v>351</v>
      </c>
      <c r="B2017" s="1" t="s">
        <v>4400</v>
      </c>
      <c r="C2017" s="1"/>
      <c r="D2017" s="1" t="s">
        <v>4400</v>
      </c>
      <c r="E2017" s="1"/>
      <c r="F2017" s="1" t="s">
        <v>351</v>
      </c>
      <c r="G2017" s="1" t="s">
        <v>4766</v>
      </c>
      <c r="H2017" s="1" t="s">
        <v>6190</v>
      </c>
      <c r="I2017" s="1" t="s">
        <v>8048</v>
      </c>
    </row>
    <row r="2018" spans="1:9" ht="15.6" x14ac:dyDescent="0.3">
      <c r="A2018" s="1" t="s">
        <v>350</v>
      </c>
      <c r="B2018" s="1" t="s">
        <v>4401</v>
      </c>
      <c r="C2018" s="1"/>
      <c r="D2018" s="1" t="s">
        <v>4401</v>
      </c>
      <c r="E2018" s="1"/>
      <c r="F2018" s="1" t="s">
        <v>350</v>
      </c>
      <c r="G2018" s="1" t="s">
        <v>5374</v>
      </c>
      <c r="H2018" s="1" t="s">
        <v>5311</v>
      </c>
      <c r="I2018" s="1" t="s">
        <v>8049</v>
      </c>
    </row>
    <row r="2019" spans="1:9" ht="15.6" x14ac:dyDescent="0.3">
      <c r="A2019" s="1" t="s">
        <v>349</v>
      </c>
      <c r="B2019" s="1" t="s">
        <v>4402</v>
      </c>
      <c r="C2019" s="1"/>
      <c r="D2019" s="1" t="s">
        <v>4402</v>
      </c>
      <c r="E2019" s="1"/>
      <c r="F2019" s="1" t="s">
        <v>349</v>
      </c>
      <c r="G2019" s="1" t="s">
        <v>5374</v>
      </c>
      <c r="H2019" s="1" t="s">
        <v>4791</v>
      </c>
      <c r="I2019" s="1" t="s">
        <v>8050</v>
      </c>
    </row>
    <row r="2020" spans="1:9" ht="15.6" x14ac:dyDescent="0.3">
      <c r="A2020" s="1" t="s">
        <v>348</v>
      </c>
      <c r="B2020" s="1" t="s">
        <v>4403</v>
      </c>
      <c r="C2020" s="1"/>
      <c r="D2020" s="1" t="s">
        <v>4403</v>
      </c>
      <c r="E2020" s="1"/>
      <c r="F2020" s="1" t="s">
        <v>348</v>
      </c>
      <c r="G2020" s="1" t="s">
        <v>5374</v>
      </c>
      <c r="H2020" s="1" t="s">
        <v>5312</v>
      </c>
      <c r="I2020" s="1" t="s">
        <v>6393</v>
      </c>
    </row>
    <row r="2021" spans="1:9" ht="15.6" x14ac:dyDescent="0.3">
      <c r="A2021" s="1" t="s">
        <v>347</v>
      </c>
      <c r="B2021" s="1" t="s">
        <v>4404</v>
      </c>
      <c r="C2021" s="1"/>
      <c r="D2021" s="1" t="s">
        <v>4404</v>
      </c>
      <c r="E2021" s="1"/>
      <c r="F2021" s="1" t="s">
        <v>347</v>
      </c>
      <c r="G2021" s="1" t="s">
        <v>4766</v>
      </c>
      <c r="H2021" s="1" t="s">
        <v>6218</v>
      </c>
      <c r="I2021" s="1" t="s">
        <v>8051</v>
      </c>
    </row>
    <row r="2022" spans="1:9" ht="15.6" x14ac:dyDescent="0.3">
      <c r="A2022" s="1" t="s">
        <v>346</v>
      </c>
      <c r="B2022" s="1" t="s">
        <v>4405</v>
      </c>
      <c r="C2022" s="1"/>
      <c r="D2022" s="1" t="s">
        <v>4405</v>
      </c>
      <c r="E2022" s="1"/>
      <c r="F2022" s="1" t="s">
        <v>346</v>
      </c>
      <c r="G2022" s="1" t="s">
        <v>4766</v>
      </c>
      <c r="H2022" s="1" t="s">
        <v>6138</v>
      </c>
      <c r="I2022" s="1" t="s">
        <v>6552</v>
      </c>
    </row>
    <row r="2023" spans="1:9" ht="15.6" x14ac:dyDescent="0.3">
      <c r="A2023" s="1" t="s">
        <v>345</v>
      </c>
      <c r="B2023" s="1" t="s">
        <v>4406</v>
      </c>
      <c r="C2023" s="1"/>
      <c r="D2023" s="1" t="s">
        <v>4406</v>
      </c>
      <c r="E2023" s="1"/>
      <c r="F2023" s="1" t="s">
        <v>345</v>
      </c>
      <c r="G2023" s="1" t="s">
        <v>5374</v>
      </c>
      <c r="H2023" s="1" t="s">
        <v>5313</v>
      </c>
      <c r="I2023" s="1" t="s">
        <v>8052</v>
      </c>
    </row>
    <row r="2024" spans="1:9" ht="15.6" x14ac:dyDescent="0.3">
      <c r="A2024" s="1" t="s">
        <v>344</v>
      </c>
      <c r="B2024" s="1" t="s">
        <v>4407</v>
      </c>
      <c r="C2024" s="1"/>
      <c r="D2024" s="1" t="s">
        <v>4407</v>
      </c>
      <c r="E2024" s="1"/>
      <c r="F2024" s="1" t="s">
        <v>344</v>
      </c>
      <c r="G2024" s="1" t="s">
        <v>4766</v>
      </c>
      <c r="H2024" s="1" t="s">
        <v>5314</v>
      </c>
      <c r="I2024" s="1" t="s">
        <v>8053</v>
      </c>
    </row>
    <row r="2025" spans="1:9" ht="15.6" x14ac:dyDescent="0.3">
      <c r="A2025" s="1" t="s">
        <v>343</v>
      </c>
      <c r="B2025" s="1" t="s">
        <v>4408</v>
      </c>
      <c r="C2025" s="1"/>
      <c r="D2025" s="1" t="s">
        <v>4408</v>
      </c>
      <c r="E2025" s="1"/>
      <c r="F2025" s="1" t="s">
        <v>343</v>
      </c>
      <c r="G2025" s="1" t="s">
        <v>5374</v>
      </c>
      <c r="H2025" s="1" t="s">
        <v>6219</v>
      </c>
      <c r="I2025" s="1" t="s">
        <v>8054</v>
      </c>
    </row>
    <row r="2026" spans="1:9" ht="15.6" x14ac:dyDescent="0.3">
      <c r="A2026" s="1" t="s">
        <v>342</v>
      </c>
      <c r="B2026" s="1" t="s">
        <v>4409</v>
      </c>
      <c r="C2026" s="1"/>
      <c r="D2026" s="1" t="s">
        <v>4409</v>
      </c>
      <c r="E2026" s="1"/>
      <c r="F2026" s="1" t="s">
        <v>342</v>
      </c>
      <c r="G2026" s="1" t="s">
        <v>5374</v>
      </c>
      <c r="H2026" s="1" t="s">
        <v>5315</v>
      </c>
      <c r="I2026" s="1" t="s">
        <v>8055</v>
      </c>
    </row>
    <row r="2027" spans="1:9" ht="15.6" x14ac:dyDescent="0.3">
      <c r="A2027" s="1" t="s">
        <v>341</v>
      </c>
      <c r="B2027" s="1" t="s">
        <v>4410</v>
      </c>
      <c r="C2027" s="1"/>
      <c r="D2027" s="1" t="s">
        <v>4410</v>
      </c>
      <c r="E2027" s="1"/>
      <c r="F2027" s="1" t="s">
        <v>341</v>
      </c>
      <c r="G2027" s="1" t="s">
        <v>4766</v>
      </c>
      <c r="H2027" s="1" t="s">
        <v>6220</v>
      </c>
      <c r="I2027" s="1" t="s">
        <v>8056</v>
      </c>
    </row>
    <row r="2028" spans="1:9" ht="15.6" x14ac:dyDescent="0.3">
      <c r="A2028" s="1" t="s">
        <v>340</v>
      </c>
      <c r="B2028" s="1" t="s">
        <v>4411</v>
      </c>
      <c r="C2028" s="1"/>
      <c r="D2028" s="1" t="s">
        <v>4411</v>
      </c>
      <c r="E2028" s="1"/>
      <c r="F2028" s="1" t="s">
        <v>340</v>
      </c>
      <c r="G2028" s="1" t="s">
        <v>5374</v>
      </c>
      <c r="H2028" s="1" t="s">
        <v>5316</v>
      </c>
      <c r="I2028" s="1" t="s">
        <v>7717</v>
      </c>
    </row>
    <row r="2029" spans="1:9" ht="15.6" x14ac:dyDescent="0.3">
      <c r="A2029" s="1" t="s">
        <v>339</v>
      </c>
      <c r="B2029" s="1" t="s">
        <v>4412</v>
      </c>
      <c r="C2029" s="1"/>
      <c r="D2029" s="1" t="s">
        <v>4412</v>
      </c>
      <c r="E2029" s="1"/>
      <c r="F2029" s="1" t="s">
        <v>339</v>
      </c>
      <c r="G2029" s="1" t="s">
        <v>4766</v>
      </c>
      <c r="H2029" s="1" t="s">
        <v>6221</v>
      </c>
      <c r="I2029" s="1" t="s">
        <v>8057</v>
      </c>
    </row>
    <row r="2030" spans="1:9" ht="15.6" x14ac:dyDescent="0.3">
      <c r="A2030" s="1" t="s">
        <v>338</v>
      </c>
      <c r="B2030" s="1" t="s">
        <v>4413</v>
      </c>
      <c r="C2030" s="1"/>
      <c r="D2030" s="1" t="s">
        <v>4413</v>
      </c>
      <c r="E2030" s="1"/>
      <c r="F2030" s="1" t="s">
        <v>338</v>
      </c>
      <c r="G2030" s="1" t="s">
        <v>4766</v>
      </c>
      <c r="H2030" s="1" t="s">
        <v>4792</v>
      </c>
      <c r="I2030" s="1" t="s">
        <v>8058</v>
      </c>
    </row>
    <row r="2031" spans="1:9" ht="15.6" x14ac:dyDescent="0.3">
      <c r="A2031" s="1" t="s">
        <v>337</v>
      </c>
      <c r="B2031" s="1" t="s">
        <v>4414</v>
      </c>
      <c r="C2031" s="1"/>
      <c r="D2031" s="1" t="s">
        <v>4414</v>
      </c>
      <c r="E2031" s="1"/>
      <c r="F2031" s="1" t="s">
        <v>337</v>
      </c>
      <c r="G2031" s="1" t="s">
        <v>5374</v>
      </c>
      <c r="H2031" s="1" t="s">
        <v>5317</v>
      </c>
      <c r="I2031" s="1" t="s">
        <v>8059</v>
      </c>
    </row>
    <row r="2032" spans="1:9" ht="15.6" x14ac:dyDescent="0.3">
      <c r="A2032" s="1" t="s">
        <v>336</v>
      </c>
      <c r="B2032" s="1" t="s">
        <v>4415</v>
      </c>
      <c r="C2032" s="1"/>
      <c r="D2032" s="1" t="s">
        <v>4415</v>
      </c>
      <c r="E2032" s="1"/>
      <c r="F2032" s="1" t="s">
        <v>336</v>
      </c>
      <c r="G2032" s="1" t="s">
        <v>5374</v>
      </c>
      <c r="H2032" s="1" t="s">
        <v>5318</v>
      </c>
      <c r="I2032" s="1" t="s">
        <v>8060</v>
      </c>
    </row>
    <row r="2033" spans="1:9" ht="15.6" x14ac:dyDescent="0.3">
      <c r="A2033" s="1" t="s">
        <v>335</v>
      </c>
      <c r="B2033" s="1" t="s">
        <v>4416</v>
      </c>
      <c r="C2033" s="1"/>
      <c r="D2033" s="1" t="s">
        <v>4416</v>
      </c>
      <c r="E2033" s="1"/>
      <c r="F2033" s="1" t="s">
        <v>335</v>
      </c>
      <c r="G2033" s="1" t="s">
        <v>4766</v>
      </c>
      <c r="H2033" s="1" t="s">
        <v>4736</v>
      </c>
      <c r="I2033" s="1" t="s">
        <v>6999</v>
      </c>
    </row>
    <row r="2034" spans="1:9" ht="15.6" x14ac:dyDescent="0.3">
      <c r="A2034" s="1" t="s">
        <v>334</v>
      </c>
      <c r="B2034" s="1" t="s">
        <v>4417</v>
      </c>
      <c r="C2034" s="1"/>
      <c r="D2034" s="1" t="s">
        <v>4417</v>
      </c>
      <c r="E2034" s="1"/>
      <c r="F2034" s="1" t="s">
        <v>334</v>
      </c>
      <c r="G2034" s="1" t="s">
        <v>4766</v>
      </c>
      <c r="H2034" s="1" t="s">
        <v>6222</v>
      </c>
      <c r="I2034" s="1" t="s">
        <v>8061</v>
      </c>
    </row>
    <row r="2035" spans="1:9" ht="15.6" x14ac:dyDescent="0.3">
      <c r="A2035" s="1" t="s">
        <v>333</v>
      </c>
      <c r="B2035" s="1" t="s">
        <v>4418</v>
      </c>
      <c r="C2035" s="1"/>
      <c r="D2035" s="1" t="s">
        <v>4418</v>
      </c>
      <c r="E2035" s="1"/>
      <c r="F2035" s="1" t="s">
        <v>333</v>
      </c>
      <c r="G2035" s="1" t="s">
        <v>4766</v>
      </c>
      <c r="H2035" s="1" t="s">
        <v>5807</v>
      </c>
      <c r="I2035" s="1" t="s">
        <v>8062</v>
      </c>
    </row>
    <row r="2036" spans="1:9" ht="15.6" x14ac:dyDescent="0.3">
      <c r="A2036" s="1" t="s">
        <v>332</v>
      </c>
      <c r="B2036" s="1" t="s">
        <v>4419</v>
      </c>
      <c r="C2036" s="1"/>
      <c r="D2036" s="1" t="s">
        <v>4419</v>
      </c>
      <c r="E2036" s="1"/>
      <c r="F2036" s="1" t="s">
        <v>332</v>
      </c>
      <c r="G2036" s="1" t="s">
        <v>5374</v>
      </c>
      <c r="H2036" s="1" t="s">
        <v>6223</v>
      </c>
      <c r="I2036" s="1" t="s">
        <v>8063</v>
      </c>
    </row>
    <row r="2037" spans="1:9" ht="15.6" x14ac:dyDescent="0.3">
      <c r="A2037" s="1" t="s">
        <v>331</v>
      </c>
      <c r="B2037" s="1" t="s">
        <v>4420</v>
      </c>
      <c r="C2037" s="1"/>
      <c r="D2037" s="1" t="s">
        <v>4420</v>
      </c>
      <c r="E2037" s="1"/>
      <c r="F2037" s="1" t="s">
        <v>331</v>
      </c>
      <c r="G2037" s="1" t="s">
        <v>5374</v>
      </c>
      <c r="H2037" s="1" t="s">
        <v>6224</v>
      </c>
      <c r="I2037" s="1" t="s">
        <v>8064</v>
      </c>
    </row>
    <row r="2038" spans="1:9" ht="15.6" x14ac:dyDescent="0.3">
      <c r="A2038" s="1" t="s">
        <v>330</v>
      </c>
      <c r="B2038" s="1" t="s">
        <v>4421</v>
      </c>
      <c r="C2038" s="1"/>
      <c r="D2038" s="1" t="s">
        <v>4421</v>
      </c>
      <c r="E2038" s="1"/>
      <c r="F2038" s="1" t="s">
        <v>330</v>
      </c>
      <c r="G2038" s="1" t="s">
        <v>5374</v>
      </c>
      <c r="H2038" s="1" t="s">
        <v>6225</v>
      </c>
      <c r="I2038" s="1" t="s">
        <v>8065</v>
      </c>
    </row>
    <row r="2039" spans="1:9" ht="15.6" x14ac:dyDescent="0.3">
      <c r="A2039" s="1" t="s">
        <v>329</v>
      </c>
      <c r="B2039" s="1" t="s">
        <v>4422</v>
      </c>
      <c r="C2039" s="1"/>
      <c r="D2039" s="1" t="s">
        <v>4422</v>
      </c>
      <c r="E2039" s="1"/>
      <c r="F2039" s="1" t="s">
        <v>329</v>
      </c>
      <c r="G2039" s="1" t="s">
        <v>5374</v>
      </c>
      <c r="H2039" s="1" t="s">
        <v>4871</v>
      </c>
      <c r="I2039" s="1" t="s">
        <v>8066</v>
      </c>
    </row>
    <row r="2040" spans="1:9" ht="15.6" x14ac:dyDescent="0.3">
      <c r="A2040" s="1" t="s">
        <v>328</v>
      </c>
      <c r="B2040" s="1" t="s">
        <v>4423</v>
      </c>
      <c r="C2040" s="1"/>
      <c r="D2040" s="1" t="s">
        <v>4423</v>
      </c>
      <c r="E2040" s="1"/>
      <c r="F2040" s="1" t="s">
        <v>328</v>
      </c>
      <c r="G2040" s="1" t="s">
        <v>4766</v>
      </c>
      <c r="H2040" s="1" t="s">
        <v>6226</v>
      </c>
      <c r="I2040" s="1" t="s">
        <v>6396</v>
      </c>
    </row>
    <row r="2041" spans="1:9" ht="15.6" x14ac:dyDescent="0.3">
      <c r="A2041" s="1" t="s">
        <v>327</v>
      </c>
      <c r="B2041" s="1" t="s">
        <v>4424</v>
      </c>
      <c r="C2041" s="1"/>
      <c r="D2041" s="1" t="s">
        <v>4424</v>
      </c>
      <c r="E2041" s="1"/>
      <c r="F2041" s="1" t="s">
        <v>327</v>
      </c>
      <c r="G2041" s="1" t="s">
        <v>5374</v>
      </c>
      <c r="H2041" s="1" t="s">
        <v>6227</v>
      </c>
      <c r="I2041" s="1" t="s">
        <v>8067</v>
      </c>
    </row>
    <row r="2042" spans="1:9" ht="15.6" x14ac:dyDescent="0.3">
      <c r="A2042" s="1" t="s">
        <v>326</v>
      </c>
      <c r="B2042" s="1" t="s">
        <v>4425</v>
      </c>
      <c r="C2042" s="1"/>
      <c r="D2042" s="1" t="s">
        <v>4425</v>
      </c>
      <c r="E2042" s="1"/>
      <c r="F2042" s="1" t="s">
        <v>326</v>
      </c>
      <c r="G2042" s="1" t="s">
        <v>4766</v>
      </c>
      <c r="H2042" s="1" t="s">
        <v>5055</v>
      </c>
      <c r="I2042" s="1" t="s">
        <v>4740</v>
      </c>
    </row>
    <row r="2043" spans="1:9" ht="15.6" x14ac:dyDescent="0.3">
      <c r="A2043" s="1" t="s">
        <v>325</v>
      </c>
      <c r="B2043" s="1" t="s">
        <v>4426</v>
      </c>
      <c r="C2043" s="1"/>
      <c r="D2043" s="1" t="s">
        <v>4426</v>
      </c>
      <c r="E2043" s="1"/>
      <c r="F2043" s="1" t="s">
        <v>325</v>
      </c>
      <c r="G2043" s="1" t="s">
        <v>4766</v>
      </c>
      <c r="H2043" s="1" t="s">
        <v>5319</v>
      </c>
      <c r="I2043" s="1" t="s">
        <v>8068</v>
      </c>
    </row>
    <row r="2044" spans="1:9" ht="15.6" x14ac:dyDescent="0.3">
      <c r="A2044" s="1" t="s">
        <v>324</v>
      </c>
      <c r="B2044" s="1" t="s">
        <v>4427</v>
      </c>
      <c r="C2044" s="1"/>
      <c r="D2044" s="1" t="s">
        <v>4427</v>
      </c>
      <c r="E2044" s="1"/>
      <c r="F2044" s="1" t="s">
        <v>324</v>
      </c>
      <c r="G2044" s="1" t="s">
        <v>4766</v>
      </c>
      <c r="H2044" s="1" t="s">
        <v>5320</v>
      </c>
      <c r="I2044" s="1" t="s">
        <v>8069</v>
      </c>
    </row>
    <row r="2045" spans="1:9" ht="15.6" x14ac:dyDescent="0.3">
      <c r="A2045" s="1" t="s">
        <v>323</v>
      </c>
      <c r="B2045" s="1" t="s">
        <v>4428</v>
      </c>
      <c r="C2045" s="1"/>
      <c r="D2045" s="1" t="s">
        <v>4428</v>
      </c>
      <c r="E2045" s="1"/>
      <c r="F2045" s="1" t="s">
        <v>323</v>
      </c>
      <c r="G2045" s="1" t="s">
        <v>5374</v>
      </c>
      <c r="H2045" s="1" t="s">
        <v>6228</v>
      </c>
      <c r="I2045" s="1" t="s">
        <v>8070</v>
      </c>
    </row>
    <row r="2046" spans="1:9" ht="15.6" x14ac:dyDescent="0.3">
      <c r="A2046" s="1" t="s">
        <v>322</v>
      </c>
      <c r="B2046" s="1" t="s">
        <v>4429</v>
      </c>
      <c r="C2046" s="1"/>
      <c r="D2046" s="1" t="s">
        <v>4429</v>
      </c>
      <c r="E2046" s="1"/>
      <c r="F2046" s="1" t="s">
        <v>322</v>
      </c>
      <c r="G2046" s="1" t="s">
        <v>5374</v>
      </c>
      <c r="H2046" s="1" t="s">
        <v>6229</v>
      </c>
      <c r="I2046" s="1" t="s">
        <v>8071</v>
      </c>
    </row>
    <row r="2047" spans="1:9" ht="15.6" x14ac:dyDescent="0.3">
      <c r="A2047" s="1" t="s">
        <v>321</v>
      </c>
      <c r="B2047" s="1" t="s">
        <v>4430</v>
      </c>
      <c r="C2047" s="1"/>
      <c r="D2047" s="1" t="s">
        <v>4430</v>
      </c>
      <c r="E2047" s="1"/>
      <c r="F2047" s="1" t="s">
        <v>321</v>
      </c>
      <c r="G2047" s="1" t="s">
        <v>5374</v>
      </c>
      <c r="H2047" s="1" t="s">
        <v>5321</v>
      </c>
      <c r="I2047" s="1" t="s">
        <v>8072</v>
      </c>
    </row>
    <row r="2048" spans="1:9" ht="15.6" x14ac:dyDescent="0.3">
      <c r="A2048" s="1" t="s">
        <v>320</v>
      </c>
      <c r="B2048" s="1" t="s">
        <v>4431</v>
      </c>
      <c r="C2048" s="1"/>
      <c r="D2048" s="1" t="s">
        <v>4431</v>
      </c>
      <c r="E2048" s="1"/>
      <c r="F2048" s="1" t="s">
        <v>320</v>
      </c>
      <c r="G2048" s="1" t="s">
        <v>5374</v>
      </c>
      <c r="H2048" s="1" t="s">
        <v>4798</v>
      </c>
      <c r="I2048" s="1" t="s">
        <v>4724</v>
      </c>
    </row>
    <row r="2049" spans="1:9" ht="15.6" x14ac:dyDescent="0.3">
      <c r="A2049" s="1" t="s">
        <v>319</v>
      </c>
      <c r="B2049" s="1" t="s">
        <v>4432</v>
      </c>
      <c r="C2049" s="1"/>
      <c r="D2049" s="1" t="s">
        <v>4432</v>
      </c>
      <c r="E2049" s="1"/>
      <c r="F2049" s="1" t="s">
        <v>319</v>
      </c>
      <c r="G2049" s="1" t="s">
        <v>5374</v>
      </c>
      <c r="H2049" s="1" t="s">
        <v>5322</v>
      </c>
      <c r="I2049" s="1" t="s">
        <v>8073</v>
      </c>
    </row>
    <row r="2050" spans="1:9" ht="15.6" x14ac:dyDescent="0.3">
      <c r="A2050" s="1" t="s">
        <v>318</v>
      </c>
      <c r="B2050" s="1" t="s">
        <v>4433</v>
      </c>
      <c r="C2050" s="1"/>
      <c r="D2050" s="1" t="s">
        <v>4433</v>
      </c>
      <c r="E2050" s="1"/>
      <c r="F2050" s="1" t="s">
        <v>318</v>
      </c>
      <c r="G2050" s="1" t="s">
        <v>4766</v>
      </c>
      <c r="H2050" s="1" t="s">
        <v>4746</v>
      </c>
      <c r="I2050" s="1" t="s">
        <v>7344</v>
      </c>
    </row>
    <row r="2051" spans="1:9" ht="15.6" x14ac:dyDescent="0.3">
      <c r="A2051" s="1" t="s">
        <v>317</v>
      </c>
      <c r="B2051" s="1" t="s">
        <v>4434</v>
      </c>
      <c r="C2051" s="1"/>
      <c r="D2051" s="1" t="s">
        <v>4434</v>
      </c>
      <c r="E2051" s="1"/>
      <c r="F2051" s="1" t="s">
        <v>317</v>
      </c>
      <c r="G2051" s="1" t="s">
        <v>4766</v>
      </c>
      <c r="H2051" s="1" t="s">
        <v>5612</v>
      </c>
      <c r="I2051" s="1" t="s">
        <v>7655</v>
      </c>
    </row>
    <row r="2052" spans="1:9" ht="15.6" x14ac:dyDescent="0.3">
      <c r="A2052" s="1" t="s">
        <v>316</v>
      </c>
      <c r="B2052" s="1" t="s">
        <v>4435</v>
      </c>
      <c r="C2052" s="1"/>
      <c r="D2052" s="1" t="s">
        <v>4435</v>
      </c>
      <c r="E2052" s="1"/>
      <c r="F2052" s="1" t="s">
        <v>316</v>
      </c>
      <c r="G2052" s="1" t="s">
        <v>4766</v>
      </c>
      <c r="H2052" s="1" t="s">
        <v>5323</v>
      </c>
      <c r="I2052" s="1" t="s">
        <v>8074</v>
      </c>
    </row>
    <row r="2053" spans="1:9" ht="15.6" x14ac:dyDescent="0.3">
      <c r="A2053" s="1" t="s">
        <v>315</v>
      </c>
      <c r="B2053" s="1" t="s">
        <v>4436</v>
      </c>
      <c r="C2053" s="1"/>
      <c r="D2053" s="1" t="s">
        <v>4436</v>
      </c>
      <c r="E2053" s="1"/>
      <c r="F2053" s="1" t="s">
        <v>315</v>
      </c>
      <c r="G2053" s="1" t="s">
        <v>5374</v>
      </c>
      <c r="H2053" s="1" t="s">
        <v>6230</v>
      </c>
      <c r="I2053" s="1" t="s">
        <v>6954</v>
      </c>
    </row>
    <row r="2054" spans="1:9" ht="15.6" x14ac:dyDescent="0.3">
      <c r="A2054" s="1" t="s">
        <v>314</v>
      </c>
      <c r="B2054" s="1" t="s">
        <v>4437</v>
      </c>
      <c r="C2054" s="1"/>
      <c r="D2054" s="1" t="s">
        <v>4437</v>
      </c>
      <c r="E2054" s="1"/>
      <c r="F2054" s="1" t="s">
        <v>314</v>
      </c>
      <c r="G2054" s="1" t="s">
        <v>5374</v>
      </c>
      <c r="H2054" s="1" t="s">
        <v>5324</v>
      </c>
      <c r="I2054" s="1" t="s">
        <v>8075</v>
      </c>
    </row>
    <row r="2055" spans="1:9" ht="15.6" x14ac:dyDescent="0.3">
      <c r="A2055" s="1" t="s">
        <v>313</v>
      </c>
      <c r="B2055" s="1" t="s">
        <v>4438</v>
      </c>
      <c r="C2055" s="1"/>
      <c r="D2055" s="1" t="s">
        <v>4438</v>
      </c>
      <c r="E2055" s="1"/>
      <c r="F2055" s="1" t="s">
        <v>313</v>
      </c>
      <c r="G2055" s="1" t="s">
        <v>5374</v>
      </c>
      <c r="H2055" s="1" t="s">
        <v>6231</v>
      </c>
      <c r="I2055" s="1" t="s">
        <v>8076</v>
      </c>
    </row>
    <row r="2056" spans="1:9" ht="15.6" x14ac:dyDescent="0.3">
      <c r="A2056" s="1" t="s">
        <v>312</v>
      </c>
      <c r="B2056" s="1" t="s">
        <v>4439</v>
      </c>
      <c r="C2056" s="1"/>
      <c r="D2056" s="1" t="s">
        <v>4439</v>
      </c>
      <c r="E2056" s="1"/>
      <c r="F2056" s="1" t="s">
        <v>312</v>
      </c>
      <c r="G2056" s="1" t="s">
        <v>5374</v>
      </c>
      <c r="H2056" s="1" t="s">
        <v>5325</v>
      </c>
      <c r="I2056" s="1" t="s">
        <v>6785</v>
      </c>
    </row>
    <row r="2057" spans="1:9" ht="15.6" x14ac:dyDescent="0.3">
      <c r="A2057" s="1" t="s">
        <v>311</v>
      </c>
      <c r="B2057" s="1" t="s">
        <v>4440</v>
      </c>
      <c r="C2057" s="1"/>
      <c r="D2057" s="1" t="s">
        <v>4440</v>
      </c>
      <c r="E2057" s="1"/>
      <c r="F2057" s="1" t="s">
        <v>311</v>
      </c>
      <c r="G2057" s="1" t="s">
        <v>4766</v>
      </c>
      <c r="H2057" s="1" t="s">
        <v>6232</v>
      </c>
      <c r="I2057" s="1" t="s">
        <v>8077</v>
      </c>
    </row>
    <row r="2058" spans="1:9" ht="15.6" x14ac:dyDescent="0.3">
      <c r="A2058" s="1" t="s">
        <v>310</v>
      </c>
      <c r="B2058" s="1" t="s">
        <v>4441</v>
      </c>
      <c r="C2058" s="1"/>
      <c r="D2058" s="1" t="s">
        <v>4441</v>
      </c>
      <c r="E2058" s="1"/>
      <c r="F2058" s="1" t="s">
        <v>310</v>
      </c>
      <c r="G2058" s="1" t="s">
        <v>5374</v>
      </c>
      <c r="H2058" s="1" t="s">
        <v>6233</v>
      </c>
      <c r="I2058" s="1" t="s">
        <v>8078</v>
      </c>
    </row>
    <row r="2059" spans="1:9" ht="15.6" x14ac:dyDescent="0.3">
      <c r="A2059" s="1" t="s">
        <v>309</v>
      </c>
      <c r="B2059" s="1" t="s">
        <v>4442</v>
      </c>
      <c r="C2059" s="1"/>
      <c r="D2059" s="1" t="s">
        <v>4442</v>
      </c>
      <c r="E2059" s="1"/>
      <c r="F2059" s="1" t="s">
        <v>309</v>
      </c>
      <c r="G2059" s="1" t="s">
        <v>4766</v>
      </c>
      <c r="H2059" s="1" t="s">
        <v>4964</v>
      </c>
      <c r="I2059" s="1" t="s">
        <v>8079</v>
      </c>
    </row>
    <row r="2060" spans="1:9" ht="15.6" x14ac:dyDescent="0.3">
      <c r="A2060" s="1" t="s">
        <v>308</v>
      </c>
      <c r="B2060" s="1" t="s">
        <v>4443</v>
      </c>
      <c r="C2060" s="1"/>
      <c r="D2060" s="1" t="s">
        <v>4443</v>
      </c>
      <c r="E2060" s="1"/>
      <c r="F2060" s="1" t="s">
        <v>308</v>
      </c>
      <c r="G2060" s="1" t="s">
        <v>5374</v>
      </c>
      <c r="H2060" s="1" t="s">
        <v>5326</v>
      </c>
      <c r="I2060" s="1" t="s">
        <v>8080</v>
      </c>
    </row>
    <row r="2061" spans="1:9" ht="15.6" x14ac:dyDescent="0.3">
      <c r="A2061" s="1" t="s">
        <v>307</v>
      </c>
      <c r="B2061" s="1" t="s">
        <v>4444</v>
      </c>
      <c r="C2061" s="1"/>
      <c r="D2061" s="1" t="s">
        <v>4444</v>
      </c>
      <c r="E2061" s="1"/>
      <c r="F2061" s="1" t="s">
        <v>307</v>
      </c>
      <c r="G2061" s="1" t="s">
        <v>4766</v>
      </c>
      <c r="H2061" s="1" t="s">
        <v>5054</v>
      </c>
      <c r="I2061" s="1" t="s">
        <v>8081</v>
      </c>
    </row>
    <row r="2062" spans="1:9" ht="15.6" x14ac:dyDescent="0.3">
      <c r="A2062" s="1" t="s">
        <v>306</v>
      </c>
      <c r="B2062" s="1" t="s">
        <v>4445</v>
      </c>
      <c r="C2062" s="1"/>
      <c r="D2062" s="1" t="s">
        <v>4445</v>
      </c>
      <c r="E2062" s="1"/>
      <c r="F2062" s="1" t="s">
        <v>306</v>
      </c>
      <c r="G2062" s="1" t="s">
        <v>4766</v>
      </c>
      <c r="H2062" s="1" t="s">
        <v>6234</v>
      </c>
      <c r="I2062" s="1" t="s">
        <v>8082</v>
      </c>
    </row>
    <row r="2063" spans="1:9" ht="15.6" x14ac:dyDescent="0.3">
      <c r="A2063" s="1" t="s">
        <v>305</v>
      </c>
      <c r="B2063" s="1" t="s">
        <v>4446</v>
      </c>
      <c r="C2063" s="1"/>
      <c r="D2063" s="1" t="s">
        <v>4446</v>
      </c>
      <c r="E2063" s="1"/>
      <c r="F2063" s="1" t="s">
        <v>305</v>
      </c>
      <c r="G2063" s="1" t="s">
        <v>4766</v>
      </c>
      <c r="H2063" s="1" t="s">
        <v>6235</v>
      </c>
      <c r="I2063" s="1" t="s">
        <v>8083</v>
      </c>
    </row>
    <row r="2064" spans="1:9" ht="15.6" x14ac:dyDescent="0.3">
      <c r="A2064" s="1" t="s">
        <v>304</v>
      </c>
      <c r="B2064" s="1" t="s">
        <v>4447</v>
      </c>
      <c r="C2064" s="1"/>
      <c r="D2064" s="1" t="s">
        <v>4447</v>
      </c>
      <c r="E2064" s="1"/>
      <c r="F2064" s="1" t="s">
        <v>304</v>
      </c>
      <c r="G2064" s="1" t="s">
        <v>5374</v>
      </c>
      <c r="H2064" s="1" t="s">
        <v>6236</v>
      </c>
      <c r="I2064" s="1" t="s">
        <v>7548</v>
      </c>
    </row>
    <row r="2065" spans="1:9" ht="15.6" x14ac:dyDescent="0.3">
      <c r="A2065" s="1" t="s">
        <v>303</v>
      </c>
      <c r="B2065" s="1" t="s">
        <v>4448</v>
      </c>
      <c r="C2065" s="1"/>
      <c r="D2065" s="1" t="s">
        <v>4448</v>
      </c>
      <c r="E2065" s="1"/>
      <c r="F2065" s="1" t="s">
        <v>303</v>
      </c>
      <c r="G2065" s="1" t="s">
        <v>5374</v>
      </c>
      <c r="H2065" s="1" t="s">
        <v>4871</v>
      </c>
      <c r="I2065" s="1" t="s">
        <v>6820</v>
      </c>
    </row>
    <row r="2066" spans="1:9" ht="15.6" x14ac:dyDescent="0.3">
      <c r="A2066" s="1" t="s">
        <v>302</v>
      </c>
      <c r="B2066" s="1" t="s">
        <v>4449</v>
      </c>
      <c r="C2066" s="1"/>
      <c r="D2066" s="1" t="s">
        <v>4449</v>
      </c>
      <c r="E2066" s="1"/>
      <c r="F2066" s="1" t="s">
        <v>302</v>
      </c>
      <c r="G2066" s="1" t="s">
        <v>5374</v>
      </c>
      <c r="H2066" s="1" t="s">
        <v>6237</v>
      </c>
      <c r="I2066" s="1" t="s">
        <v>8084</v>
      </c>
    </row>
    <row r="2067" spans="1:9" ht="15.6" x14ac:dyDescent="0.3">
      <c r="A2067" s="1" t="s">
        <v>301</v>
      </c>
      <c r="B2067" s="1" t="s">
        <v>4450</v>
      </c>
      <c r="C2067" s="1"/>
      <c r="D2067" s="1" t="s">
        <v>4450</v>
      </c>
      <c r="E2067" s="1"/>
      <c r="F2067" s="1" t="s">
        <v>301</v>
      </c>
      <c r="G2067" s="1" t="s">
        <v>5374</v>
      </c>
      <c r="H2067" s="1" t="s">
        <v>6238</v>
      </c>
      <c r="I2067" s="1" t="s">
        <v>4740</v>
      </c>
    </row>
    <row r="2068" spans="1:9" ht="15.6" x14ac:dyDescent="0.3">
      <c r="A2068" s="1" t="s">
        <v>299</v>
      </c>
      <c r="B2068" s="1" t="s">
        <v>4451</v>
      </c>
      <c r="C2068" s="1"/>
      <c r="D2068" s="1" t="s">
        <v>4451</v>
      </c>
      <c r="E2068" s="1"/>
      <c r="F2068" s="1" t="s">
        <v>299</v>
      </c>
      <c r="G2068" s="1" t="s">
        <v>4766</v>
      </c>
      <c r="H2068" s="1" t="s">
        <v>5190</v>
      </c>
      <c r="I2068" s="1" t="s">
        <v>8085</v>
      </c>
    </row>
    <row r="2069" spans="1:9" ht="15.6" x14ac:dyDescent="0.3">
      <c r="A2069" s="1" t="s">
        <v>298</v>
      </c>
      <c r="B2069" s="1" t="s">
        <v>4452</v>
      </c>
      <c r="C2069" s="1"/>
      <c r="D2069" s="1" t="s">
        <v>4452</v>
      </c>
      <c r="E2069" s="1"/>
      <c r="F2069" s="1" t="s">
        <v>298</v>
      </c>
      <c r="G2069" s="1" t="s">
        <v>4766</v>
      </c>
      <c r="H2069" s="1" t="s">
        <v>5327</v>
      </c>
      <c r="I2069" s="1" t="s">
        <v>8086</v>
      </c>
    </row>
    <row r="2070" spans="1:9" ht="15.6" x14ac:dyDescent="0.3">
      <c r="A2070" s="1" t="s">
        <v>297</v>
      </c>
      <c r="B2070" s="1" t="s">
        <v>4453</v>
      </c>
      <c r="C2070" s="1"/>
      <c r="D2070" s="1" t="s">
        <v>4453</v>
      </c>
      <c r="E2070" s="1"/>
      <c r="F2070" s="1" t="s">
        <v>297</v>
      </c>
      <c r="G2070" s="1" t="s">
        <v>4766</v>
      </c>
      <c r="H2070" s="1" t="s">
        <v>5328</v>
      </c>
      <c r="I2070" s="1" t="s">
        <v>8087</v>
      </c>
    </row>
    <row r="2071" spans="1:9" ht="15.6" x14ac:dyDescent="0.3">
      <c r="A2071" s="1" t="s">
        <v>296</v>
      </c>
      <c r="B2071" s="1" t="s">
        <v>4454</v>
      </c>
      <c r="C2071" s="1"/>
      <c r="D2071" s="1" t="s">
        <v>4454</v>
      </c>
      <c r="E2071" s="1"/>
      <c r="F2071" s="1" t="s">
        <v>296</v>
      </c>
      <c r="G2071" s="1" t="s">
        <v>5374</v>
      </c>
      <c r="H2071" s="1" t="s">
        <v>4848</v>
      </c>
      <c r="I2071" s="1" t="s">
        <v>8088</v>
      </c>
    </row>
    <row r="2072" spans="1:9" ht="15.6" x14ac:dyDescent="0.3">
      <c r="A2072" s="1" t="s">
        <v>295</v>
      </c>
      <c r="B2072" s="1" t="s">
        <v>4455</v>
      </c>
      <c r="C2072" s="1"/>
      <c r="D2072" s="1" t="s">
        <v>4455</v>
      </c>
      <c r="E2072" s="1"/>
      <c r="F2072" s="1" t="s">
        <v>295</v>
      </c>
      <c r="G2072" s="1" t="s">
        <v>4766</v>
      </c>
      <c r="H2072" s="1" t="s">
        <v>5466</v>
      </c>
      <c r="I2072" s="1" t="s">
        <v>6527</v>
      </c>
    </row>
    <row r="2073" spans="1:9" ht="15.6" x14ac:dyDescent="0.3">
      <c r="A2073" s="1" t="s">
        <v>294</v>
      </c>
      <c r="B2073" s="1" t="s">
        <v>4456</v>
      </c>
      <c r="C2073" s="1"/>
      <c r="D2073" s="1" t="s">
        <v>4456</v>
      </c>
      <c r="E2073" s="1"/>
      <c r="F2073" s="1" t="s">
        <v>294</v>
      </c>
      <c r="G2073" s="1" t="s">
        <v>5374</v>
      </c>
      <c r="H2073" s="1" t="s">
        <v>5329</v>
      </c>
      <c r="I2073" s="1" t="s">
        <v>8089</v>
      </c>
    </row>
    <row r="2074" spans="1:9" ht="15.6" x14ac:dyDescent="0.3">
      <c r="A2074" s="1" t="s">
        <v>293</v>
      </c>
      <c r="B2074" s="1" t="s">
        <v>4457</v>
      </c>
      <c r="C2074" s="1"/>
      <c r="D2074" s="1" t="s">
        <v>4457</v>
      </c>
      <c r="E2074" s="1"/>
      <c r="F2074" s="1" t="s">
        <v>293</v>
      </c>
      <c r="G2074" s="1" t="s">
        <v>4766</v>
      </c>
      <c r="H2074" s="1" t="s">
        <v>6239</v>
      </c>
      <c r="I2074" s="1" t="s">
        <v>8090</v>
      </c>
    </row>
    <row r="2075" spans="1:9" ht="15.6" x14ac:dyDescent="0.3">
      <c r="A2075" s="1" t="s">
        <v>292</v>
      </c>
      <c r="B2075" s="1" t="s">
        <v>4458</v>
      </c>
      <c r="C2075" s="1"/>
      <c r="D2075" s="1" t="s">
        <v>4458</v>
      </c>
      <c r="E2075" s="1"/>
      <c r="F2075" s="1" t="s">
        <v>292</v>
      </c>
      <c r="G2075" s="1" t="s">
        <v>5374</v>
      </c>
      <c r="H2075" s="1" t="s">
        <v>5330</v>
      </c>
      <c r="I2075" s="1" t="s">
        <v>8091</v>
      </c>
    </row>
    <row r="2076" spans="1:9" ht="15.6" x14ac:dyDescent="0.3">
      <c r="A2076" s="1" t="s">
        <v>291</v>
      </c>
      <c r="B2076" s="1" t="s">
        <v>4459</v>
      </c>
      <c r="C2076" s="1"/>
      <c r="D2076" s="1" t="s">
        <v>4459</v>
      </c>
      <c r="E2076" s="1"/>
      <c r="F2076" s="1" t="s">
        <v>291</v>
      </c>
      <c r="G2076" s="1" t="s">
        <v>5374</v>
      </c>
      <c r="H2076" s="1" t="s">
        <v>6240</v>
      </c>
      <c r="I2076" s="1" t="s">
        <v>4761</v>
      </c>
    </row>
    <row r="2077" spans="1:9" ht="15.6" x14ac:dyDescent="0.3">
      <c r="A2077" s="1" t="s">
        <v>290</v>
      </c>
      <c r="B2077" s="1" t="s">
        <v>4460</v>
      </c>
      <c r="C2077" s="1"/>
      <c r="D2077" s="1" t="s">
        <v>4460</v>
      </c>
      <c r="E2077" s="1"/>
      <c r="F2077" s="1" t="s">
        <v>290</v>
      </c>
      <c r="G2077" s="1" t="s">
        <v>4766</v>
      </c>
      <c r="H2077" s="1" t="s">
        <v>6113</v>
      </c>
      <c r="I2077" s="1" t="s">
        <v>8092</v>
      </c>
    </row>
    <row r="2078" spans="1:9" ht="15.6" x14ac:dyDescent="0.3">
      <c r="A2078" s="1" t="s">
        <v>289</v>
      </c>
      <c r="B2078" s="1" t="s">
        <v>4461</v>
      </c>
      <c r="C2078" s="1"/>
      <c r="D2078" s="1" t="s">
        <v>4461</v>
      </c>
      <c r="E2078" s="1"/>
      <c r="F2078" s="1" t="s">
        <v>289</v>
      </c>
      <c r="G2078" s="1" t="s">
        <v>4766</v>
      </c>
      <c r="H2078" s="1" t="s">
        <v>4804</v>
      </c>
      <c r="I2078" s="1" t="s">
        <v>8093</v>
      </c>
    </row>
    <row r="2079" spans="1:9" ht="15.6" x14ac:dyDescent="0.3">
      <c r="A2079" s="1" t="s">
        <v>288</v>
      </c>
      <c r="B2079" s="1" t="s">
        <v>4462</v>
      </c>
      <c r="C2079" s="1"/>
      <c r="D2079" s="1" t="s">
        <v>4462</v>
      </c>
      <c r="E2079" s="1"/>
      <c r="F2079" s="1" t="s">
        <v>288</v>
      </c>
      <c r="G2079" s="1" t="s">
        <v>4766</v>
      </c>
      <c r="H2079" s="1" t="s">
        <v>5653</v>
      </c>
      <c r="I2079" s="1" t="s">
        <v>8094</v>
      </c>
    </row>
    <row r="2080" spans="1:9" ht="15.6" x14ac:dyDescent="0.3">
      <c r="A2080" s="1" t="s">
        <v>287</v>
      </c>
      <c r="B2080" s="1" t="s">
        <v>4463</v>
      </c>
      <c r="C2080" s="1"/>
      <c r="D2080" s="1" t="s">
        <v>4463</v>
      </c>
      <c r="E2080" s="1"/>
      <c r="F2080" s="1" t="s">
        <v>287</v>
      </c>
      <c r="G2080" s="1" t="s">
        <v>4766</v>
      </c>
      <c r="H2080" s="1" t="s">
        <v>4964</v>
      </c>
      <c r="I2080" s="1" t="s">
        <v>8095</v>
      </c>
    </row>
    <row r="2081" spans="1:9" ht="15.6" x14ac:dyDescent="0.3">
      <c r="A2081" s="1" t="s">
        <v>286</v>
      </c>
      <c r="B2081" s="1" t="s">
        <v>4464</v>
      </c>
      <c r="C2081" s="1"/>
      <c r="D2081" s="1" t="s">
        <v>4464</v>
      </c>
      <c r="E2081" s="1"/>
      <c r="F2081" s="1" t="s">
        <v>286</v>
      </c>
      <c r="G2081" s="1" t="s">
        <v>5374</v>
      </c>
      <c r="H2081" s="1" t="s">
        <v>6241</v>
      </c>
      <c r="I2081" s="1" t="s">
        <v>7117</v>
      </c>
    </row>
    <row r="2082" spans="1:9" ht="15.6" x14ac:dyDescent="0.3">
      <c r="A2082" s="1" t="s">
        <v>285</v>
      </c>
      <c r="B2082" s="1" t="s">
        <v>4465</v>
      </c>
      <c r="C2082" s="1"/>
      <c r="D2082" s="1" t="s">
        <v>4465</v>
      </c>
      <c r="E2082" s="1"/>
      <c r="F2082" s="1" t="s">
        <v>285</v>
      </c>
      <c r="G2082" s="1" t="s">
        <v>5374</v>
      </c>
      <c r="H2082" s="1" t="s">
        <v>5116</v>
      </c>
      <c r="I2082" s="1" t="s">
        <v>8096</v>
      </c>
    </row>
    <row r="2083" spans="1:9" ht="15.6" x14ac:dyDescent="0.3">
      <c r="A2083" s="1" t="s">
        <v>284</v>
      </c>
      <c r="B2083" s="1" t="s">
        <v>4466</v>
      </c>
      <c r="C2083" s="1"/>
      <c r="D2083" s="1" t="s">
        <v>4466</v>
      </c>
      <c r="E2083" s="1"/>
      <c r="F2083" s="1" t="s">
        <v>284</v>
      </c>
      <c r="G2083" s="1" t="s">
        <v>5374</v>
      </c>
      <c r="H2083" s="1" t="s">
        <v>5091</v>
      </c>
      <c r="I2083" s="1" t="s">
        <v>8097</v>
      </c>
    </row>
    <row r="2084" spans="1:9" ht="15.6" x14ac:dyDescent="0.3">
      <c r="A2084" s="1" t="s">
        <v>283</v>
      </c>
      <c r="B2084" s="1" t="s">
        <v>4467</v>
      </c>
      <c r="C2084" s="1"/>
      <c r="D2084" s="1" t="s">
        <v>4467</v>
      </c>
      <c r="E2084" s="1"/>
      <c r="F2084" s="1" t="s">
        <v>283</v>
      </c>
      <c r="G2084" s="1" t="s">
        <v>5374</v>
      </c>
      <c r="H2084" s="1" t="s">
        <v>6242</v>
      </c>
      <c r="I2084" s="1" t="s">
        <v>8098</v>
      </c>
    </row>
    <row r="2085" spans="1:9" ht="15.6" x14ac:dyDescent="0.3">
      <c r="A2085" s="1" t="s">
        <v>282</v>
      </c>
      <c r="B2085" s="1" t="s">
        <v>4468</v>
      </c>
      <c r="C2085" s="1"/>
      <c r="D2085" s="1" t="s">
        <v>4468</v>
      </c>
      <c r="E2085" s="1"/>
      <c r="F2085" s="1" t="s">
        <v>282</v>
      </c>
      <c r="G2085" s="1" t="s">
        <v>5374</v>
      </c>
      <c r="H2085" s="1" t="s">
        <v>6243</v>
      </c>
      <c r="I2085" s="1" t="s">
        <v>8099</v>
      </c>
    </row>
    <row r="2086" spans="1:9" ht="15.6" x14ac:dyDescent="0.3">
      <c r="A2086" s="1" t="s">
        <v>281</v>
      </c>
      <c r="B2086" s="1" t="s">
        <v>4469</v>
      </c>
      <c r="C2086" s="1"/>
      <c r="D2086" s="1" t="s">
        <v>4469</v>
      </c>
      <c r="E2086" s="1"/>
      <c r="F2086" s="1" t="s">
        <v>281</v>
      </c>
      <c r="G2086" s="1" t="s">
        <v>5374</v>
      </c>
      <c r="H2086" s="1" t="s">
        <v>5331</v>
      </c>
      <c r="I2086" s="1" t="s">
        <v>8100</v>
      </c>
    </row>
    <row r="2087" spans="1:9" ht="15.6" x14ac:dyDescent="0.3">
      <c r="A2087" s="1" t="s">
        <v>280</v>
      </c>
      <c r="B2087" s="1" t="s">
        <v>4470</v>
      </c>
      <c r="C2087" s="1"/>
      <c r="D2087" s="1" t="s">
        <v>4470</v>
      </c>
      <c r="E2087" s="1"/>
      <c r="F2087" s="1" t="s">
        <v>280</v>
      </c>
      <c r="G2087" s="1" t="s">
        <v>4766</v>
      </c>
      <c r="H2087" s="1" t="s">
        <v>5332</v>
      </c>
      <c r="I2087" s="1" t="s">
        <v>8101</v>
      </c>
    </row>
    <row r="2088" spans="1:9" ht="15.6" x14ac:dyDescent="0.3">
      <c r="A2088" s="1" t="s">
        <v>279</v>
      </c>
      <c r="B2088" s="1" t="s">
        <v>4471</v>
      </c>
      <c r="C2088" s="1"/>
      <c r="D2088" s="1" t="s">
        <v>4471</v>
      </c>
      <c r="E2088" s="1"/>
      <c r="F2088" s="1" t="s">
        <v>279</v>
      </c>
      <c r="G2088" s="1" t="s">
        <v>4766</v>
      </c>
      <c r="H2088" s="1" t="s">
        <v>4864</v>
      </c>
      <c r="I2088" s="1" t="s">
        <v>6527</v>
      </c>
    </row>
    <row r="2089" spans="1:9" ht="15.6" x14ac:dyDescent="0.3">
      <c r="A2089" s="1" t="s">
        <v>278</v>
      </c>
      <c r="B2089" s="1" t="s">
        <v>4472</v>
      </c>
      <c r="C2089" s="1"/>
      <c r="D2089" s="1" t="s">
        <v>4472</v>
      </c>
      <c r="E2089" s="1"/>
      <c r="F2089" s="1" t="s">
        <v>278</v>
      </c>
      <c r="G2089" s="1" t="s">
        <v>5374</v>
      </c>
      <c r="H2089" s="1" t="s">
        <v>5333</v>
      </c>
      <c r="I2089" s="1" t="s">
        <v>8102</v>
      </c>
    </row>
    <row r="2090" spans="1:9" ht="15.6" x14ac:dyDescent="0.3">
      <c r="A2090" s="1" t="s">
        <v>277</v>
      </c>
      <c r="B2090" s="1" t="s">
        <v>4473</v>
      </c>
      <c r="C2090" s="1"/>
      <c r="D2090" s="1" t="s">
        <v>4473</v>
      </c>
      <c r="E2090" s="1"/>
      <c r="F2090" s="1" t="s">
        <v>277</v>
      </c>
      <c r="G2090" s="1" t="s">
        <v>4766</v>
      </c>
      <c r="H2090" s="1" t="s">
        <v>5286</v>
      </c>
      <c r="I2090" s="1" t="s">
        <v>8103</v>
      </c>
    </row>
    <row r="2091" spans="1:9" ht="15.6" x14ac:dyDescent="0.3">
      <c r="A2091" s="1" t="s">
        <v>275</v>
      </c>
      <c r="B2091" s="1" t="s">
        <v>4474</v>
      </c>
      <c r="C2091" s="1"/>
      <c r="D2091" s="1" t="s">
        <v>4474</v>
      </c>
      <c r="E2091" s="1"/>
      <c r="F2091" s="1" t="s">
        <v>275</v>
      </c>
      <c r="G2091" s="1" t="s">
        <v>4766</v>
      </c>
      <c r="H2091" s="1" t="s">
        <v>5334</v>
      </c>
      <c r="I2091" s="1" t="s">
        <v>8104</v>
      </c>
    </row>
    <row r="2092" spans="1:9" ht="15.6" x14ac:dyDescent="0.3">
      <c r="A2092" s="1" t="s">
        <v>274</v>
      </c>
      <c r="B2092" s="1" t="s">
        <v>4475</v>
      </c>
      <c r="C2092" s="1"/>
      <c r="D2092" s="1" t="s">
        <v>4475</v>
      </c>
      <c r="E2092" s="1"/>
      <c r="F2092" s="1" t="s">
        <v>274</v>
      </c>
      <c r="G2092" s="1" t="s">
        <v>4766</v>
      </c>
      <c r="H2092" s="1" t="s">
        <v>6244</v>
      </c>
      <c r="I2092" s="1" t="s">
        <v>8105</v>
      </c>
    </row>
    <row r="2093" spans="1:9" ht="15.6" x14ac:dyDescent="0.3">
      <c r="A2093" s="1" t="s">
        <v>273</v>
      </c>
      <c r="B2093" s="1" t="s">
        <v>4476</v>
      </c>
      <c r="C2093" s="1"/>
      <c r="D2093" s="1" t="s">
        <v>4476</v>
      </c>
      <c r="E2093" s="1"/>
      <c r="F2093" s="1" t="s">
        <v>273</v>
      </c>
      <c r="G2093" s="1" t="s">
        <v>4766</v>
      </c>
      <c r="H2093" s="1" t="s">
        <v>4826</v>
      </c>
      <c r="I2093" s="1" t="s">
        <v>8106</v>
      </c>
    </row>
    <row r="2094" spans="1:9" ht="15.6" x14ac:dyDescent="0.3">
      <c r="A2094" s="1" t="s">
        <v>272</v>
      </c>
      <c r="B2094" s="1" t="s">
        <v>4477</v>
      </c>
      <c r="C2094" s="1"/>
      <c r="D2094" s="1" t="s">
        <v>4477</v>
      </c>
      <c r="E2094" s="1"/>
      <c r="F2094" s="1" t="s">
        <v>272</v>
      </c>
      <c r="G2094" s="1" t="s">
        <v>4766</v>
      </c>
      <c r="H2094" s="1" t="s">
        <v>4809</v>
      </c>
      <c r="I2094" s="1" t="s">
        <v>8107</v>
      </c>
    </row>
    <row r="2095" spans="1:9" ht="15.6" x14ac:dyDescent="0.3">
      <c r="A2095" s="1" t="s">
        <v>271</v>
      </c>
      <c r="B2095" s="1" t="s">
        <v>4478</v>
      </c>
      <c r="C2095" s="1"/>
      <c r="D2095" s="1" t="s">
        <v>4478</v>
      </c>
      <c r="E2095" s="1"/>
      <c r="F2095" s="1" t="s">
        <v>271</v>
      </c>
      <c r="G2095" s="1" t="s">
        <v>5374</v>
      </c>
      <c r="H2095" s="1" t="s">
        <v>4935</v>
      </c>
      <c r="I2095" s="1" t="s">
        <v>8108</v>
      </c>
    </row>
    <row r="2096" spans="1:9" ht="15.6" x14ac:dyDescent="0.3">
      <c r="A2096" s="1" t="s">
        <v>270</v>
      </c>
      <c r="B2096" s="1" t="s">
        <v>4479</v>
      </c>
      <c r="C2096" s="1"/>
      <c r="D2096" s="1" t="s">
        <v>4479</v>
      </c>
      <c r="E2096" s="1"/>
      <c r="F2096" s="1" t="s">
        <v>270</v>
      </c>
      <c r="G2096" s="1" t="s">
        <v>4766</v>
      </c>
      <c r="H2096" s="1" t="s">
        <v>5335</v>
      </c>
      <c r="I2096" s="1" t="s">
        <v>8109</v>
      </c>
    </row>
    <row r="2097" spans="1:9" ht="15.6" x14ac:dyDescent="0.3">
      <c r="A2097" s="1" t="s">
        <v>269</v>
      </c>
      <c r="B2097" s="1" t="s">
        <v>4480</v>
      </c>
      <c r="C2097" s="1"/>
      <c r="D2097" s="1" t="s">
        <v>4480</v>
      </c>
      <c r="E2097" s="1"/>
      <c r="F2097" s="1" t="s">
        <v>269</v>
      </c>
      <c r="G2097" s="1" t="s">
        <v>4766</v>
      </c>
      <c r="H2097" s="1" t="s">
        <v>5006</v>
      </c>
      <c r="I2097" s="1" t="s">
        <v>8110</v>
      </c>
    </row>
    <row r="2098" spans="1:9" ht="15.6" x14ac:dyDescent="0.3">
      <c r="A2098" s="1" t="s">
        <v>268</v>
      </c>
      <c r="B2098" s="1" t="s">
        <v>4481</v>
      </c>
      <c r="C2098" s="1"/>
      <c r="D2098" s="1" t="s">
        <v>4481</v>
      </c>
      <c r="E2098" s="1"/>
      <c r="F2098" s="1" t="s">
        <v>268</v>
      </c>
      <c r="G2098" s="1" t="s">
        <v>4766</v>
      </c>
      <c r="H2098" s="1" t="s">
        <v>5336</v>
      </c>
      <c r="I2098" s="1" t="s">
        <v>8111</v>
      </c>
    </row>
    <row r="2099" spans="1:9" ht="15.6" x14ac:dyDescent="0.3">
      <c r="A2099" s="1" t="s">
        <v>267</v>
      </c>
      <c r="B2099" s="1" t="s">
        <v>4482</v>
      </c>
      <c r="C2099" s="1"/>
      <c r="D2099" s="1" t="s">
        <v>4482</v>
      </c>
      <c r="E2099" s="1"/>
      <c r="F2099" s="1" t="s">
        <v>267</v>
      </c>
      <c r="G2099" s="1" t="s">
        <v>5374</v>
      </c>
      <c r="H2099" s="1" t="s">
        <v>5752</v>
      </c>
      <c r="I2099" s="1" t="s">
        <v>8112</v>
      </c>
    </row>
    <row r="2100" spans="1:9" ht="15.6" x14ac:dyDescent="0.3">
      <c r="A2100" s="1" t="s">
        <v>266</v>
      </c>
      <c r="B2100" s="1" t="s">
        <v>4483</v>
      </c>
      <c r="C2100" s="1"/>
      <c r="D2100" s="1" t="s">
        <v>4483</v>
      </c>
      <c r="E2100" s="1"/>
      <c r="F2100" s="1" t="s">
        <v>266</v>
      </c>
      <c r="G2100" s="1" t="s">
        <v>4766</v>
      </c>
      <c r="H2100" s="1" t="s">
        <v>4833</v>
      </c>
      <c r="I2100" s="1" t="s">
        <v>8113</v>
      </c>
    </row>
    <row r="2101" spans="1:9" ht="15.6" x14ac:dyDescent="0.3">
      <c r="A2101" s="1" t="s">
        <v>265</v>
      </c>
      <c r="B2101" s="1" t="s">
        <v>4484</v>
      </c>
      <c r="C2101" s="1"/>
      <c r="D2101" s="1" t="s">
        <v>4484</v>
      </c>
      <c r="E2101" s="1"/>
      <c r="F2101" s="1" t="s">
        <v>265</v>
      </c>
      <c r="G2101" s="1" t="s">
        <v>5374</v>
      </c>
      <c r="H2101" s="1" t="s">
        <v>6245</v>
      </c>
      <c r="I2101" s="1" t="s">
        <v>8114</v>
      </c>
    </row>
    <row r="2102" spans="1:9" ht="15.6" x14ac:dyDescent="0.3">
      <c r="A2102" s="1" t="s">
        <v>264</v>
      </c>
      <c r="B2102" s="1" t="s">
        <v>4485</v>
      </c>
      <c r="C2102" s="1"/>
      <c r="D2102" s="1" t="s">
        <v>4485</v>
      </c>
      <c r="E2102" s="1"/>
      <c r="F2102" s="1" t="s">
        <v>264</v>
      </c>
      <c r="G2102" s="1" t="s">
        <v>5374</v>
      </c>
      <c r="H2102" s="1" t="s">
        <v>5337</v>
      </c>
      <c r="I2102" s="1" t="s">
        <v>8115</v>
      </c>
    </row>
    <row r="2103" spans="1:9" ht="15.6" x14ac:dyDescent="0.3">
      <c r="A2103" s="1" t="s">
        <v>263</v>
      </c>
      <c r="B2103" s="1" t="s">
        <v>4486</v>
      </c>
      <c r="C2103" s="1"/>
      <c r="D2103" s="1" t="s">
        <v>4486</v>
      </c>
      <c r="E2103" s="1"/>
      <c r="F2103" s="1" t="s">
        <v>263</v>
      </c>
      <c r="G2103" s="1" t="s">
        <v>4766</v>
      </c>
      <c r="H2103" s="1" t="s">
        <v>4979</v>
      </c>
      <c r="I2103" s="1" t="s">
        <v>7781</v>
      </c>
    </row>
    <row r="2104" spans="1:9" ht="15.6" x14ac:dyDescent="0.3">
      <c r="A2104" s="1" t="s">
        <v>262</v>
      </c>
      <c r="B2104" s="1" t="s">
        <v>4487</v>
      </c>
      <c r="C2104" s="1"/>
      <c r="D2104" s="1" t="s">
        <v>4487</v>
      </c>
      <c r="E2104" s="1"/>
      <c r="F2104" s="1" t="s">
        <v>262</v>
      </c>
      <c r="G2104" s="1" t="s">
        <v>4766</v>
      </c>
      <c r="H2104" s="1" t="s">
        <v>6246</v>
      </c>
      <c r="I2104" s="1" t="s">
        <v>4762</v>
      </c>
    </row>
    <row r="2105" spans="1:9" ht="15.6" x14ac:dyDescent="0.3">
      <c r="A2105" s="1" t="s">
        <v>261</v>
      </c>
      <c r="B2105" s="1" t="s">
        <v>4488</v>
      </c>
      <c r="C2105" s="1"/>
      <c r="D2105" s="1" t="s">
        <v>4488</v>
      </c>
      <c r="E2105" s="1"/>
      <c r="F2105" s="1" t="s">
        <v>261</v>
      </c>
      <c r="G2105" s="1" t="s">
        <v>4766</v>
      </c>
      <c r="H2105" s="1" t="s">
        <v>4904</v>
      </c>
      <c r="I2105" s="1" t="s">
        <v>6340</v>
      </c>
    </row>
    <row r="2106" spans="1:9" ht="15.6" x14ac:dyDescent="0.3">
      <c r="A2106" s="1" t="s">
        <v>260</v>
      </c>
      <c r="B2106" s="1" t="s">
        <v>4489</v>
      </c>
      <c r="C2106" s="1"/>
      <c r="D2106" s="1" t="s">
        <v>4489</v>
      </c>
      <c r="E2106" s="1"/>
      <c r="F2106" s="1" t="s">
        <v>260</v>
      </c>
      <c r="G2106" s="1" t="s">
        <v>5374</v>
      </c>
      <c r="H2106" s="1" t="s">
        <v>6247</v>
      </c>
      <c r="I2106" s="1" t="s">
        <v>8116</v>
      </c>
    </row>
    <row r="2107" spans="1:9" ht="15.6" x14ac:dyDescent="0.3">
      <c r="A2107" s="1" t="s">
        <v>259</v>
      </c>
      <c r="B2107" s="1" t="s">
        <v>4490</v>
      </c>
      <c r="C2107" s="1"/>
      <c r="D2107" s="1" t="s">
        <v>4490</v>
      </c>
      <c r="E2107" s="1"/>
      <c r="F2107" s="1" t="s">
        <v>259</v>
      </c>
      <c r="G2107" s="1" t="s">
        <v>5374</v>
      </c>
      <c r="H2107" s="1" t="s">
        <v>5338</v>
      </c>
      <c r="I2107" s="1" t="s">
        <v>8117</v>
      </c>
    </row>
    <row r="2108" spans="1:9" ht="15.6" x14ac:dyDescent="0.3">
      <c r="A2108" s="1" t="s">
        <v>258</v>
      </c>
      <c r="B2108" s="1" t="s">
        <v>4491</v>
      </c>
      <c r="C2108" s="1"/>
      <c r="D2108" s="1" t="s">
        <v>4491</v>
      </c>
      <c r="E2108" s="1"/>
      <c r="F2108" s="1" t="s">
        <v>258</v>
      </c>
      <c r="G2108" s="1" t="s">
        <v>5374</v>
      </c>
      <c r="H2108" s="1" t="s">
        <v>8354</v>
      </c>
      <c r="I2108" s="1" t="s">
        <v>8118</v>
      </c>
    </row>
    <row r="2109" spans="1:9" ht="15.6" x14ac:dyDescent="0.3">
      <c r="A2109" s="1" t="s">
        <v>257</v>
      </c>
      <c r="B2109" s="1" t="s">
        <v>4492</v>
      </c>
      <c r="C2109" s="1"/>
      <c r="D2109" s="1" t="s">
        <v>4492</v>
      </c>
      <c r="E2109" s="1"/>
      <c r="F2109" s="1" t="s">
        <v>257</v>
      </c>
      <c r="G2109" s="1" t="s">
        <v>5374</v>
      </c>
      <c r="H2109" s="1" t="s">
        <v>6248</v>
      </c>
      <c r="I2109" s="1" t="s">
        <v>8119</v>
      </c>
    </row>
    <row r="2110" spans="1:9" ht="15.6" x14ac:dyDescent="0.3">
      <c r="A2110" s="1" t="s">
        <v>256</v>
      </c>
      <c r="B2110" s="1" t="s">
        <v>4493</v>
      </c>
      <c r="C2110" s="1"/>
      <c r="D2110" s="1" t="s">
        <v>4493</v>
      </c>
      <c r="E2110" s="1"/>
      <c r="F2110" s="1" t="s">
        <v>256</v>
      </c>
      <c r="G2110" s="1" t="s">
        <v>5374</v>
      </c>
      <c r="H2110" s="1" t="s">
        <v>5339</v>
      </c>
      <c r="I2110" s="1" t="s">
        <v>6768</v>
      </c>
    </row>
    <row r="2111" spans="1:9" ht="15.6" x14ac:dyDescent="0.3">
      <c r="A2111" s="1" t="s">
        <v>255</v>
      </c>
      <c r="B2111" s="1" t="s">
        <v>4494</v>
      </c>
      <c r="C2111" s="1"/>
      <c r="D2111" s="1" t="s">
        <v>4494</v>
      </c>
      <c r="E2111" s="1"/>
      <c r="F2111" s="1" t="s">
        <v>255</v>
      </c>
      <c r="G2111" s="1" t="s">
        <v>5374</v>
      </c>
      <c r="H2111" s="1" t="s">
        <v>6249</v>
      </c>
      <c r="I2111" s="1" t="s">
        <v>8120</v>
      </c>
    </row>
    <row r="2112" spans="1:9" ht="15.6" x14ac:dyDescent="0.3">
      <c r="A2112" s="1" t="s">
        <v>254</v>
      </c>
      <c r="B2112" s="1" t="s">
        <v>4495</v>
      </c>
      <c r="C2112" s="1"/>
      <c r="D2112" s="1" t="s">
        <v>4495</v>
      </c>
      <c r="E2112" s="1"/>
      <c r="F2112" s="1" t="s">
        <v>254</v>
      </c>
      <c r="G2112" s="1" t="s">
        <v>5374</v>
      </c>
      <c r="H2112" s="1" t="s">
        <v>5340</v>
      </c>
      <c r="I2112" s="1" t="s">
        <v>8121</v>
      </c>
    </row>
    <row r="2113" spans="1:9" ht="15.6" x14ac:dyDescent="0.3">
      <c r="A2113" s="1" t="s">
        <v>253</v>
      </c>
      <c r="B2113" s="1" t="s">
        <v>4496</v>
      </c>
      <c r="C2113" s="1"/>
      <c r="D2113" s="1" t="s">
        <v>4496</v>
      </c>
      <c r="E2113" s="1"/>
      <c r="F2113" s="1" t="s">
        <v>253</v>
      </c>
      <c r="G2113" s="1" t="s">
        <v>5374</v>
      </c>
      <c r="H2113" s="1" t="s">
        <v>6250</v>
      </c>
      <c r="I2113" s="1" t="s">
        <v>8122</v>
      </c>
    </row>
    <row r="2114" spans="1:9" ht="15.6" x14ac:dyDescent="0.3">
      <c r="A2114" s="1" t="s">
        <v>252</v>
      </c>
      <c r="B2114" s="1" t="s">
        <v>4497</v>
      </c>
      <c r="C2114" s="1"/>
      <c r="D2114" s="1" t="s">
        <v>4497</v>
      </c>
      <c r="E2114" s="1"/>
      <c r="F2114" s="1" t="s">
        <v>252</v>
      </c>
      <c r="G2114" s="1" t="s">
        <v>5374</v>
      </c>
      <c r="H2114" s="1" t="s">
        <v>5040</v>
      </c>
      <c r="I2114" s="1" t="s">
        <v>8123</v>
      </c>
    </row>
    <row r="2115" spans="1:9" ht="15.6" x14ac:dyDescent="0.3">
      <c r="A2115" s="1" t="s">
        <v>251</v>
      </c>
      <c r="B2115" s="1" t="s">
        <v>4498</v>
      </c>
      <c r="C2115" s="1"/>
      <c r="D2115" s="1" t="s">
        <v>4498</v>
      </c>
      <c r="E2115" s="1"/>
      <c r="F2115" s="1" t="s">
        <v>251</v>
      </c>
      <c r="G2115" s="1" t="s">
        <v>5374</v>
      </c>
      <c r="H2115" s="1" t="s">
        <v>4897</v>
      </c>
      <c r="I2115" s="1" t="s">
        <v>8124</v>
      </c>
    </row>
    <row r="2116" spans="1:9" ht="15.6" x14ac:dyDescent="0.3">
      <c r="A2116" s="1" t="s">
        <v>250</v>
      </c>
      <c r="B2116" s="1" t="s">
        <v>4499</v>
      </c>
      <c r="C2116" s="1"/>
      <c r="D2116" s="1" t="s">
        <v>4499</v>
      </c>
      <c r="E2116" s="1"/>
      <c r="F2116" s="1" t="s">
        <v>250</v>
      </c>
      <c r="G2116" s="1" t="s">
        <v>5374</v>
      </c>
      <c r="H2116" s="1" t="s">
        <v>5593</v>
      </c>
      <c r="I2116" s="1" t="s">
        <v>8125</v>
      </c>
    </row>
    <row r="2117" spans="1:9" ht="15.6" x14ac:dyDescent="0.3">
      <c r="A2117" s="1" t="s">
        <v>248</v>
      </c>
      <c r="B2117" s="1" t="s">
        <v>4500</v>
      </c>
      <c r="C2117" s="1"/>
      <c r="D2117" s="1" t="s">
        <v>4500</v>
      </c>
      <c r="E2117" s="1"/>
      <c r="F2117" s="1" t="s">
        <v>248</v>
      </c>
      <c r="G2117" s="1" t="s">
        <v>5374</v>
      </c>
      <c r="H2117" s="1" t="s">
        <v>6251</v>
      </c>
      <c r="I2117" s="1" t="s">
        <v>8126</v>
      </c>
    </row>
    <row r="2118" spans="1:9" ht="15.6" x14ac:dyDescent="0.3">
      <c r="A2118" s="1" t="s">
        <v>246</v>
      </c>
      <c r="B2118" s="1" t="s">
        <v>4501</v>
      </c>
      <c r="C2118" s="1"/>
      <c r="D2118" s="1" t="s">
        <v>4501</v>
      </c>
      <c r="E2118" s="1"/>
      <c r="F2118" s="1" t="s">
        <v>246</v>
      </c>
      <c r="G2118" s="1" t="s">
        <v>5374</v>
      </c>
      <c r="H2118" s="1" t="s">
        <v>5341</v>
      </c>
      <c r="I2118" s="1" t="s">
        <v>8127</v>
      </c>
    </row>
    <row r="2119" spans="1:9" ht="15.6" x14ac:dyDescent="0.3">
      <c r="A2119" s="1" t="s">
        <v>245</v>
      </c>
      <c r="B2119" s="1" t="s">
        <v>4502</v>
      </c>
      <c r="C2119" s="1"/>
      <c r="D2119" s="1" t="s">
        <v>4502</v>
      </c>
      <c r="E2119" s="1"/>
      <c r="F2119" s="1" t="s">
        <v>245</v>
      </c>
      <c r="G2119" s="1" t="s">
        <v>4766</v>
      </c>
      <c r="H2119" s="1" t="s">
        <v>6252</v>
      </c>
      <c r="I2119" s="1" t="s">
        <v>8128</v>
      </c>
    </row>
    <row r="2120" spans="1:9" ht="15.6" x14ac:dyDescent="0.3">
      <c r="A2120" s="1" t="s">
        <v>244</v>
      </c>
      <c r="B2120" s="1" t="s">
        <v>4503</v>
      </c>
      <c r="C2120" s="1"/>
      <c r="D2120" s="1" t="s">
        <v>4503</v>
      </c>
      <c r="E2120" s="1"/>
      <c r="F2120" s="1" t="s">
        <v>244</v>
      </c>
      <c r="G2120" s="1" t="s">
        <v>4766</v>
      </c>
      <c r="H2120" s="1" t="s">
        <v>4833</v>
      </c>
      <c r="I2120" s="1" t="s">
        <v>8129</v>
      </c>
    </row>
    <row r="2121" spans="1:9" ht="15.6" x14ac:dyDescent="0.3">
      <c r="A2121" s="1" t="s">
        <v>243</v>
      </c>
      <c r="B2121" s="1" t="s">
        <v>4504</v>
      </c>
      <c r="C2121" s="1"/>
      <c r="D2121" s="1" t="s">
        <v>4504</v>
      </c>
      <c r="E2121" s="1"/>
      <c r="F2121" s="1" t="s">
        <v>243</v>
      </c>
      <c r="G2121" s="1" t="s">
        <v>5374</v>
      </c>
      <c r="H2121" s="1" t="s">
        <v>4952</v>
      </c>
      <c r="I2121" s="1" t="s">
        <v>8130</v>
      </c>
    </row>
    <row r="2122" spans="1:9" ht="15.6" x14ac:dyDescent="0.3">
      <c r="A2122" s="1" t="s">
        <v>242</v>
      </c>
      <c r="B2122" s="1" t="s">
        <v>4505</v>
      </c>
      <c r="C2122" s="1"/>
      <c r="D2122" s="1" t="s">
        <v>4505</v>
      </c>
      <c r="E2122" s="1"/>
      <c r="F2122" s="1" t="s">
        <v>242</v>
      </c>
      <c r="G2122" s="1" t="s">
        <v>5374</v>
      </c>
      <c r="H2122" s="1" t="s">
        <v>6253</v>
      </c>
      <c r="I2122" s="1" t="s">
        <v>8131</v>
      </c>
    </row>
    <row r="2123" spans="1:9" ht="15.6" x14ac:dyDescent="0.3">
      <c r="A2123" s="1" t="s">
        <v>241</v>
      </c>
      <c r="B2123" s="1" t="s">
        <v>4506</v>
      </c>
      <c r="C2123" s="1"/>
      <c r="D2123" s="1" t="s">
        <v>4506</v>
      </c>
      <c r="E2123" s="1"/>
      <c r="F2123" s="1" t="s">
        <v>241</v>
      </c>
      <c r="G2123" s="1" t="s">
        <v>5374</v>
      </c>
      <c r="H2123" s="1" t="s">
        <v>6254</v>
      </c>
      <c r="I2123" s="1" t="s">
        <v>8132</v>
      </c>
    </row>
    <row r="2124" spans="1:9" ht="15.6" x14ac:dyDescent="0.3">
      <c r="A2124" s="1" t="s">
        <v>240</v>
      </c>
      <c r="B2124" s="1" t="s">
        <v>4507</v>
      </c>
      <c r="C2124" s="1"/>
      <c r="D2124" s="1" t="s">
        <v>4507</v>
      </c>
      <c r="E2124" s="1"/>
      <c r="F2124" s="1" t="s">
        <v>240</v>
      </c>
      <c r="G2124" s="1" t="s">
        <v>5374</v>
      </c>
      <c r="H2124" s="1" t="s">
        <v>8355</v>
      </c>
      <c r="I2124" s="1" t="s">
        <v>8133</v>
      </c>
    </row>
    <row r="2125" spans="1:9" ht="15.6" x14ac:dyDescent="0.3">
      <c r="A2125" s="1" t="s">
        <v>239</v>
      </c>
      <c r="B2125" s="1" t="s">
        <v>4508</v>
      </c>
      <c r="C2125" s="1"/>
      <c r="D2125" s="1" t="s">
        <v>4508</v>
      </c>
      <c r="E2125" s="1"/>
      <c r="F2125" s="1" t="s">
        <v>239</v>
      </c>
      <c r="G2125" s="1" t="s">
        <v>5374</v>
      </c>
      <c r="H2125" s="1" t="s">
        <v>6255</v>
      </c>
      <c r="I2125" s="1" t="s">
        <v>7017</v>
      </c>
    </row>
    <row r="2126" spans="1:9" ht="15.6" x14ac:dyDescent="0.3">
      <c r="A2126" s="1" t="s">
        <v>238</v>
      </c>
      <c r="B2126" s="1" t="s">
        <v>4509</v>
      </c>
      <c r="C2126" s="1"/>
      <c r="D2126" s="1" t="s">
        <v>4509</v>
      </c>
      <c r="E2126" s="1"/>
      <c r="F2126" s="1" t="s">
        <v>238</v>
      </c>
      <c r="G2126" s="1" t="s">
        <v>5374</v>
      </c>
      <c r="H2126" s="1" t="s">
        <v>5342</v>
      </c>
      <c r="I2126" s="1" t="s">
        <v>8134</v>
      </c>
    </row>
    <row r="2127" spans="1:9" ht="15.6" x14ac:dyDescent="0.3">
      <c r="A2127" s="1" t="s">
        <v>237</v>
      </c>
      <c r="B2127" s="1" t="s">
        <v>4510</v>
      </c>
      <c r="C2127" s="1"/>
      <c r="D2127" s="1" t="s">
        <v>4510</v>
      </c>
      <c r="E2127" s="1"/>
      <c r="F2127" s="1" t="s">
        <v>237</v>
      </c>
      <c r="G2127" s="1" t="s">
        <v>5374</v>
      </c>
      <c r="H2127" s="1" t="s">
        <v>6231</v>
      </c>
      <c r="I2127" s="1" t="s">
        <v>8135</v>
      </c>
    </row>
    <row r="2128" spans="1:9" ht="15.6" x14ac:dyDescent="0.3">
      <c r="A2128" s="1" t="s">
        <v>236</v>
      </c>
      <c r="B2128" s="1" t="s">
        <v>4511</v>
      </c>
      <c r="C2128" s="1"/>
      <c r="D2128" s="1" t="s">
        <v>4511</v>
      </c>
      <c r="E2128" s="1"/>
      <c r="F2128" s="1" t="s">
        <v>236</v>
      </c>
      <c r="G2128" s="1" t="s">
        <v>4766</v>
      </c>
      <c r="H2128" s="1" t="s">
        <v>6256</v>
      </c>
      <c r="I2128" s="1" t="s">
        <v>8136</v>
      </c>
    </row>
    <row r="2129" spans="1:9" ht="15.6" x14ac:dyDescent="0.3">
      <c r="A2129" s="1" t="s">
        <v>235</v>
      </c>
      <c r="B2129" s="1" t="s">
        <v>4512</v>
      </c>
      <c r="C2129" s="1"/>
      <c r="D2129" s="1" t="s">
        <v>4512</v>
      </c>
      <c r="E2129" s="1"/>
      <c r="F2129" s="1" t="s">
        <v>235</v>
      </c>
      <c r="G2129" s="1" t="s">
        <v>5374</v>
      </c>
      <c r="H2129" s="1" t="s">
        <v>5232</v>
      </c>
      <c r="I2129" s="1" t="s">
        <v>8137</v>
      </c>
    </row>
    <row r="2130" spans="1:9" ht="15.6" x14ac:dyDescent="0.3">
      <c r="A2130" s="1" t="s">
        <v>234</v>
      </c>
      <c r="B2130" s="1" t="s">
        <v>4513</v>
      </c>
      <c r="C2130" s="1"/>
      <c r="D2130" s="1" t="s">
        <v>4513</v>
      </c>
      <c r="E2130" s="1"/>
      <c r="F2130" s="1" t="s">
        <v>234</v>
      </c>
      <c r="G2130" s="1" t="s">
        <v>5374</v>
      </c>
      <c r="H2130" s="1" t="s">
        <v>6257</v>
      </c>
      <c r="I2130" s="1" t="s">
        <v>8138</v>
      </c>
    </row>
    <row r="2131" spans="1:9" ht="15.6" x14ac:dyDescent="0.3">
      <c r="A2131" s="1" t="s">
        <v>233</v>
      </c>
      <c r="B2131" s="1" t="s">
        <v>4514</v>
      </c>
      <c r="C2131" s="1"/>
      <c r="D2131" s="1" t="s">
        <v>4514</v>
      </c>
      <c r="E2131" s="1"/>
      <c r="F2131" s="1" t="s">
        <v>233</v>
      </c>
      <c r="G2131" s="1" t="s">
        <v>5374</v>
      </c>
      <c r="H2131" s="1" t="s">
        <v>5202</v>
      </c>
      <c r="I2131" s="1" t="s">
        <v>7075</v>
      </c>
    </row>
    <row r="2132" spans="1:9" ht="15.6" x14ac:dyDescent="0.3">
      <c r="A2132" s="1" t="s">
        <v>232</v>
      </c>
      <c r="B2132" s="1" t="s">
        <v>4515</v>
      </c>
      <c r="C2132" s="1"/>
      <c r="D2132" s="1" t="s">
        <v>4515</v>
      </c>
      <c r="E2132" s="1"/>
      <c r="F2132" s="1" t="s">
        <v>232</v>
      </c>
      <c r="G2132" s="1" t="s">
        <v>5374</v>
      </c>
      <c r="H2132" s="1" t="s">
        <v>5343</v>
      </c>
      <c r="I2132" s="1" t="s">
        <v>6371</v>
      </c>
    </row>
    <row r="2133" spans="1:9" ht="15.6" x14ac:dyDescent="0.3">
      <c r="A2133" s="1" t="s">
        <v>231</v>
      </c>
      <c r="B2133" s="1" t="s">
        <v>4516</v>
      </c>
      <c r="C2133" s="1"/>
      <c r="D2133" s="1" t="s">
        <v>4516</v>
      </c>
      <c r="E2133" s="1"/>
      <c r="F2133" s="1" t="s">
        <v>231</v>
      </c>
      <c r="G2133" s="1" t="s">
        <v>4766</v>
      </c>
      <c r="H2133" s="1" t="s">
        <v>6258</v>
      </c>
      <c r="I2133" s="1" t="s">
        <v>8139</v>
      </c>
    </row>
    <row r="2134" spans="1:9" ht="15.6" x14ac:dyDescent="0.3">
      <c r="A2134" s="1" t="s">
        <v>230</v>
      </c>
      <c r="B2134" s="1" t="s">
        <v>4517</v>
      </c>
      <c r="C2134" s="1"/>
      <c r="D2134" s="1" t="s">
        <v>4517</v>
      </c>
      <c r="E2134" s="1"/>
      <c r="F2134" s="1" t="s">
        <v>230</v>
      </c>
      <c r="G2134" s="1" t="s">
        <v>5374</v>
      </c>
      <c r="H2134" s="1" t="s">
        <v>6225</v>
      </c>
      <c r="I2134" s="1" t="s">
        <v>8140</v>
      </c>
    </row>
    <row r="2135" spans="1:9" ht="15.6" x14ac:dyDescent="0.3">
      <c r="A2135" s="1" t="s">
        <v>229</v>
      </c>
      <c r="B2135" s="1" t="s">
        <v>4518</v>
      </c>
      <c r="C2135" s="1"/>
      <c r="D2135" s="1" t="s">
        <v>4518</v>
      </c>
      <c r="E2135" s="1"/>
      <c r="F2135" s="1" t="s">
        <v>229</v>
      </c>
      <c r="G2135" s="1" t="s">
        <v>4766</v>
      </c>
      <c r="H2135" s="1" t="s">
        <v>4876</v>
      </c>
      <c r="I2135" s="1" t="s">
        <v>8141</v>
      </c>
    </row>
    <row r="2136" spans="1:9" ht="15.6" x14ac:dyDescent="0.3">
      <c r="A2136" s="1" t="s">
        <v>228</v>
      </c>
      <c r="B2136" s="1" t="s">
        <v>4519</v>
      </c>
      <c r="C2136" s="1"/>
      <c r="D2136" s="1" t="s">
        <v>4519</v>
      </c>
      <c r="E2136" s="1"/>
      <c r="F2136" s="1" t="s">
        <v>228</v>
      </c>
      <c r="G2136" s="1" t="s">
        <v>4766</v>
      </c>
      <c r="H2136" s="1" t="s">
        <v>4738</v>
      </c>
      <c r="I2136" s="1" t="s">
        <v>8142</v>
      </c>
    </row>
    <row r="2137" spans="1:9" ht="15.6" x14ac:dyDescent="0.3">
      <c r="A2137" s="1" t="s">
        <v>227</v>
      </c>
      <c r="B2137" s="1" t="s">
        <v>4520</v>
      </c>
      <c r="C2137" s="1"/>
      <c r="D2137" s="1" t="s">
        <v>4520</v>
      </c>
      <c r="E2137" s="1"/>
      <c r="F2137" s="1" t="s">
        <v>227</v>
      </c>
      <c r="G2137" s="1" t="s">
        <v>4766</v>
      </c>
      <c r="H2137" s="1" t="s">
        <v>5344</v>
      </c>
      <c r="I2137" s="1" t="s">
        <v>8048</v>
      </c>
    </row>
    <row r="2138" spans="1:9" ht="15.6" x14ac:dyDescent="0.3">
      <c r="A2138" s="1" t="s">
        <v>226</v>
      </c>
      <c r="B2138" s="1" t="s">
        <v>4521</v>
      </c>
      <c r="C2138" s="1"/>
      <c r="D2138" s="1" t="s">
        <v>4521</v>
      </c>
      <c r="E2138" s="1"/>
      <c r="F2138" s="1" t="s">
        <v>226</v>
      </c>
      <c r="G2138" s="1" t="s">
        <v>4766</v>
      </c>
      <c r="H2138" s="1" t="s">
        <v>6259</v>
      </c>
      <c r="I2138" s="1" t="s">
        <v>7725</v>
      </c>
    </row>
    <row r="2139" spans="1:9" ht="15.6" x14ac:dyDescent="0.3">
      <c r="A2139" s="1" t="s">
        <v>225</v>
      </c>
      <c r="B2139" s="1" t="s">
        <v>4522</v>
      </c>
      <c r="C2139" s="1"/>
      <c r="D2139" s="1" t="s">
        <v>4522</v>
      </c>
      <c r="E2139" s="1"/>
      <c r="F2139" s="1" t="s">
        <v>225</v>
      </c>
      <c r="G2139" s="1" t="s">
        <v>5375</v>
      </c>
      <c r="H2139" s="1" t="s">
        <v>4935</v>
      </c>
      <c r="I2139" s="1" t="s">
        <v>8143</v>
      </c>
    </row>
    <row r="2140" spans="1:9" ht="15.6" x14ac:dyDescent="0.3">
      <c r="A2140" s="1" t="s">
        <v>224</v>
      </c>
      <c r="B2140" s="1" t="s">
        <v>4523</v>
      </c>
      <c r="C2140" s="1"/>
      <c r="D2140" s="1" t="s">
        <v>4523</v>
      </c>
      <c r="E2140" s="1"/>
      <c r="F2140" s="1" t="s">
        <v>224</v>
      </c>
      <c r="G2140" s="1" t="s">
        <v>4766</v>
      </c>
      <c r="H2140" s="1" t="s">
        <v>5345</v>
      </c>
      <c r="I2140" s="1" t="s">
        <v>8144</v>
      </c>
    </row>
    <row r="2141" spans="1:9" ht="15.6" x14ac:dyDescent="0.3">
      <c r="A2141" s="1" t="s">
        <v>223</v>
      </c>
      <c r="B2141" s="1" t="s">
        <v>4524</v>
      </c>
      <c r="C2141" s="1"/>
      <c r="D2141" s="1" t="s">
        <v>4524</v>
      </c>
      <c r="E2141" s="1"/>
      <c r="F2141" s="1" t="s">
        <v>223</v>
      </c>
      <c r="G2141" s="1" t="s">
        <v>4766</v>
      </c>
      <c r="H2141" s="1" t="s">
        <v>4740</v>
      </c>
      <c r="I2141" s="1" t="s">
        <v>8145</v>
      </c>
    </row>
    <row r="2142" spans="1:9" ht="15.6" x14ac:dyDescent="0.3">
      <c r="A2142" s="1" t="s">
        <v>222</v>
      </c>
      <c r="B2142" s="1" t="s">
        <v>4525</v>
      </c>
      <c r="C2142" s="1"/>
      <c r="D2142" s="1" t="s">
        <v>4525</v>
      </c>
      <c r="E2142" s="1"/>
      <c r="F2142" s="1" t="s">
        <v>222</v>
      </c>
      <c r="G2142" s="1" t="s">
        <v>5374</v>
      </c>
      <c r="H2142" s="1" t="s">
        <v>8356</v>
      </c>
      <c r="I2142" s="1" t="s">
        <v>8146</v>
      </c>
    </row>
    <row r="2143" spans="1:9" ht="15.6" x14ac:dyDescent="0.3">
      <c r="A2143" s="1" t="s">
        <v>221</v>
      </c>
      <c r="B2143" s="1" t="s">
        <v>4526</v>
      </c>
      <c r="C2143" s="1"/>
      <c r="D2143" s="1" t="s">
        <v>4526</v>
      </c>
      <c r="E2143" s="1"/>
      <c r="F2143" s="1" t="s">
        <v>221</v>
      </c>
      <c r="G2143" s="1" t="s">
        <v>5374</v>
      </c>
      <c r="H2143" s="1" t="s">
        <v>5346</v>
      </c>
      <c r="I2143" s="1" t="s">
        <v>8147</v>
      </c>
    </row>
    <row r="2144" spans="1:9" ht="15.6" x14ac:dyDescent="0.3">
      <c r="A2144" s="1" t="s">
        <v>220</v>
      </c>
      <c r="B2144" s="1" t="s">
        <v>4527</v>
      </c>
      <c r="C2144" s="1"/>
      <c r="D2144" s="1" t="s">
        <v>4527</v>
      </c>
      <c r="E2144" s="1"/>
      <c r="F2144" s="1" t="s">
        <v>220</v>
      </c>
      <c r="G2144" s="1" t="s">
        <v>5374</v>
      </c>
      <c r="H2144" s="1" t="s">
        <v>5347</v>
      </c>
      <c r="I2144" s="1" t="s">
        <v>8148</v>
      </c>
    </row>
    <row r="2145" spans="1:9" ht="15.6" x14ac:dyDescent="0.3">
      <c r="A2145" s="1" t="s">
        <v>219</v>
      </c>
      <c r="B2145" s="1" t="s">
        <v>4528</v>
      </c>
      <c r="C2145" s="1"/>
      <c r="D2145" s="1" t="s">
        <v>4528</v>
      </c>
      <c r="E2145" s="1"/>
      <c r="F2145" s="1" t="s">
        <v>219</v>
      </c>
      <c r="G2145" s="1" t="s">
        <v>5374</v>
      </c>
      <c r="H2145" s="1" t="s">
        <v>5348</v>
      </c>
      <c r="I2145" s="1" t="s">
        <v>8149</v>
      </c>
    </row>
    <row r="2146" spans="1:9" ht="15.6" x14ac:dyDescent="0.3">
      <c r="A2146" s="1" t="s">
        <v>218</v>
      </c>
      <c r="B2146" s="1" t="s">
        <v>4529</v>
      </c>
      <c r="C2146" s="1"/>
      <c r="D2146" s="1" t="s">
        <v>4529</v>
      </c>
      <c r="E2146" s="1"/>
      <c r="F2146" s="1" t="s">
        <v>218</v>
      </c>
      <c r="G2146" s="1" t="s">
        <v>4766</v>
      </c>
      <c r="H2146" s="1" t="s">
        <v>6260</v>
      </c>
      <c r="I2146" s="1" t="s">
        <v>8150</v>
      </c>
    </row>
    <row r="2147" spans="1:9" ht="15.6" x14ac:dyDescent="0.3">
      <c r="A2147" s="1" t="s">
        <v>217</v>
      </c>
      <c r="B2147" s="1" t="s">
        <v>4530</v>
      </c>
      <c r="C2147" s="1"/>
      <c r="D2147" s="1" t="s">
        <v>4530</v>
      </c>
      <c r="E2147" s="1"/>
      <c r="F2147" s="1" t="s">
        <v>217</v>
      </c>
      <c r="G2147" s="1" t="s">
        <v>4766</v>
      </c>
      <c r="H2147" s="1" t="s">
        <v>6261</v>
      </c>
      <c r="I2147" s="1" t="s">
        <v>8151</v>
      </c>
    </row>
    <row r="2148" spans="1:9" ht="15.6" x14ac:dyDescent="0.3">
      <c r="A2148" s="1" t="s">
        <v>216</v>
      </c>
      <c r="B2148" s="1" t="s">
        <v>4531</v>
      </c>
      <c r="C2148" s="1"/>
      <c r="D2148" s="1" t="s">
        <v>4531</v>
      </c>
      <c r="E2148" s="1"/>
      <c r="F2148" s="1" t="s">
        <v>216</v>
      </c>
      <c r="G2148" s="1" t="s">
        <v>4766</v>
      </c>
      <c r="H2148" s="1" t="s">
        <v>6262</v>
      </c>
      <c r="I2148" s="1" t="s">
        <v>8152</v>
      </c>
    </row>
    <row r="2149" spans="1:9" ht="15.6" x14ac:dyDescent="0.3">
      <c r="A2149" s="1" t="s">
        <v>215</v>
      </c>
      <c r="B2149" s="1" t="s">
        <v>4532</v>
      </c>
      <c r="C2149" s="1"/>
      <c r="D2149" s="1" t="s">
        <v>4532</v>
      </c>
      <c r="E2149" s="1"/>
      <c r="F2149" s="1" t="s">
        <v>215</v>
      </c>
      <c r="G2149" s="1" t="s">
        <v>4766</v>
      </c>
      <c r="H2149" s="1" t="s">
        <v>6263</v>
      </c>
      <c r="I2149" s="1" t="s">
        <v>8153</v>
      </c>
    </row>
    <row r="2150" spans="1:9" ht="15.6" x14ac:dyDescent="0.3">
      <c r="A2150" s="1" t="s">
        <v>214</v>
      </c>
      <c r="B2150" s="1" t="s">
        <v>4533</v>
      </c>
      <c r="C2150" s="1"/>
      <c r="D2150" s="1" t="s">
        <v>4533</v>
      </c>
      <c r="E2150" s="1"/>
      <c r="F2150" s="1" t="s">
        <v>214</v>
      </c>
      <c r="G2150" s="1" t="s">
        <v>4766</v>
      </c>
      <c r="H2150" s="1" t="s">
        <v>4778</v>
      </c>
      <c r="I2150" s="1" t="s">
        <v>8154</v>
      </c>
    </row>
    <row r="2151" spans="1:9" ht="15.6" x14ac:dyDescent="0.3">
      <c r="A2151" s="1" t="s">
        <v>213</v>
      </c>
      <c r="B2151" s="1" t="s">
        <v>4534</v>
      </c>
      <c r="C2151" s="1"/>
      <c r="D2151" s="1" t="s">
        <v>4534</v>
      </c>
      <c r="E2151" s="1"/>
      <c r="F2151" s="1" t="s">
        <v>213</v>
      </c>
      <c r="G2151" s="1" t="s">
        <v>4766</v>
      </c>
      <c r="H2151" s="1" t="s">
        <v>6264</v>
      </c>
      <c r="I2151" s="1" t="s">
        <v>7595</v>
      </c>
    </row>
    <row r="2152" spans="1:9" ht="15.6" x14ac:dyDescent="0.3">
      <c r="A2152" s="1" t="s">
        <v>212</v>
      </c>
      <c r="B2152" s="1" t="s">
        <v>4535</v>
      </c>
      <c r="C2152" s="1"/>
      <c r="D2152" s="1" t="s">
        <v>4535</v>
      </c>
      <c r="E2152" s="1"/>
      <c r="F2152" s="1" t="s">
        <v>212</v>
      </c>
      <c r="G2152" s="1" t="s">
        <v>4766</v>
      </c>
      <c r="H2152" s="1" t="s">
        <v>6265</v>
      </c>
      <c r="I2152" s="1" t="s">
        <v>8155</v>
      </c>
    </row>
    <row r="2153" spans="1:9" ht="15.6" x14ac:dyDescent="0.3">
      <c r="A2153" s="1" t="s">
        <v>211</v>
      </c>
      <c r="B2153" s="1" t="s">
        <v>4536</v>
      </c>
      <c r="C2153" s="1"/>
      <c r="D2153" s="1" t="s">
        <v>4536</v>
      </c>
      <c r="E2153" s="1"/>
      <c r="F2153" s="1" t="s">
        <v>211</v>
      </c>
      <c r="G2153" s="1" t="s">
        <v>4766</v>
      </c>
      <c r="H2153" s="1" t="s">
        <v>6266</v>
      </c>
      <c r="I2153" s="1" t="s">
        <v>8156</v>
      </c>
    </row>
    <row r="2154" spans="1:9" ht="15.6" x14ac:dyDescent="0.3">
      <c r="A2154" s="1" t="s">
        <v>210</v>
      </c>
      <c r="B2154" s="1" t="s">
        <v>4537</v>
      </c>
      <c r="C2154" s="1"/>
      <c r="D2154" s="1" t="s">
        <v>4537</v>
      </c>
      <c r="E2154" s="1"/>
      <c r="F2154" s="1" t="s">
        <v>210</v>
      </c>
      <c r="G2154" s="1" t="s">
        <v>4766</v>
      </c>
      <c r="H2154" s="1" t="s">
        <v>5349</v>
      </c>
      <c r="I2154" s="1" t="s">
        <v>8157</v>
      </c>
    </row>
    <row r="2155" spans="1:9" ht="15.6" x14ac:dyDescent="0.3">
      <c r="A2155" s="1" t="s">
        <v>209</v>
      </c>
      <c r="B2155" s="1" t="s">
        <v>4538</v>
      </c>
      <c r="C2155" s="1"/>
      <c r="D2155" s="1" t="s">
        <v>4538</v>
      </c>
      <c r="E2155" s="1"/>
      <c r="F2155" s="1" t="s">
        <v>209</v>
      </c>
      <c r="G2155" s="1" t="s">
        <v>4766</v>
      </c>
      <c r="H2155" s="1" t="s">
        <v>6267</v>
      </c>
      <c r="I2155" s="1" t="s">
        <v>8158</v>
      </c>
    </row>
    <row r="2156" spans="1:9" ht="15.6" x14ac:dyDescent="0.3">
      <c r="A2156" s="1" t="s">
        <v>208</v>
      </c>
      <c r="B2156" s="1" t="s">
        <v>4539</v>
      </c>
      <c r="C2156" s="1"/>
      <c r="D2156" s="1" t="s">
        <v>4539</v>
      </c>
      <c r="E2156" s="1"/>
      <c r="F2156" s="1" t="s">
        <v>208</v>
      </c>
      <c r="G2156" s="1" t="s">
        <v>4766</v>
      </c>
      <c r="H2156" s="1" t="s">
        <v>6268</v>
      </c>
      <c r="I2156" s="1" t="s">
        <v>8130</v>
      </c>
    </row>
    <row r="2157" spans="1:9" ht="15.6" x14ac:dyDescent="0.3">
      <c r="A2157" s="1" t="s">
        <v>207</v>
      </c>
      <c r="B2157" s="1" t="s">
        <v>4540</v>
      </c>
      <c r="C2157" s="1"/>
      <c r="D2157" s="1" t="s">
        <v>4540</v>
      </c>
      <c r="E2157" s="1"/>
      <c r="F2157" s="1" t="s">
        <v>207</v>
      </c>
      <c r="G2157" s="1" t="s">
        <v>4766</v>
      </c>
      <c r="H2157" s="1" t="s">
        <v>5281</v>
      </c>
      <c r="I2157" s="1" t="s">
        <v>8159</v>
      </c>
    </row>
    <row r="2158" spans="1:9" ht="15.6" x14ac:dyDescent="0.3">
      <c r="A2158" s="1" t="s">
        <v>206</v>
      </c>
      <c r="B2158" s="1" t="s">
        <v>4541</v>
      </c>
      <c r="C2158" s="1"/>
      <c r="D2158" s="1" t="s">
        <v>4541</v>
      </c>
      <c r="E2158" s="1"/>
      <c r="F2158" s="1" t="s">
        <v>206</v>
      </c>
      <c r="G2158" s="1" t="s">
        <v>4766</v>
      </c>
      <c r="H2158" s="1" t="s">
        <v>4770</v>
      </c>
      <c r="I2158" s="1" t="s">
        <v>8160</v>
      </c>
    </row>
    <row r="2159" spans="1:9" ht="15.6" x14ac:dyDescent="0.3">
      <c r="A2159" s="1" t="s">
        <v>205</v>
      </c>
      <c r="B2159" s="1" t="s">
        <v>4542</v>
      </c>
      <c r="C2159" s="1"/>
      <c r="D2159" s="1" t="s">
        <v>4542</v>
      </c>
      <c r="E2159" s="1"/>
      <c r="F2159" s="1" t="s">
        <v>205</v>
      </c>
      <c r="G2159" s="1" t="s">
        <v>5374</v>
      </c>
      <c r="H2159" s="1" t="s">
        <v>6269</v>
      </c>
      <c r="I2159" s="1" t="s">
        <v>8161</v>
      </c>
    </row>
    <row r="2160" spans="1:9" ht="15.6" x14ac:dyDescent="0.3">
      <c r="A2160" s="1" t="s">
        <v>204</v>
      </c>
      <c r="B2160" s="1" t="s">
        <v>4543</v>
      </c>
      <c r="C2160" s="1"/>
      <c r="D2160" s="1" t="s">
        <v>4543</v>
      </c>
      <c r="E2160" s="1"/>
      <c r="F2160" s="1" t="s">
        <v>204</v>
      </c>
      <c r="G2160" s="1" t="s">
        <v>5374</v>
      </c>
      <c r="H2160" s="1" t="s">
        <v>5241</v>
      </c>
      <c r="I2160" s="1" t="s">
        <v>8162</v>
      </c>
    </row>
    <row r="2161" spans="1:9" ht="15.6" x14ac:dyDescent="0.3">
      <c r="A2161" s="1" t="s">
        <v>203</v>
      </c>
      <c r="B2161" s="1" t="s">
        <v>4544</v>
      </c>
      <c r="C2161" s="1"/>
      <c r="D2161" s="1" t="s">
        <v>4544</v>
      </c>
      <c r="E2161" s="1"/>
      <c r="F2161" s="1" t="s">
        <v>203</v>
      </c>
      <c r="G2161" s="1" t="s">
        <v>5374</v>
      </c>
      <c r="H2161" s="1" t="s">
        <v>8357</v>
      </c>
      <c r="I2161" s="1" t="s">
        <v>8163</v>
      </c>
    </row>
    <row r="2162" spans="1:9" ht="15.6" x14ac:dyDescent="0.3">
      <c r="A2162" s="1" t="s">
        <v>202</v>
      </c>
      <c r="B2162" s="1" t="s">
        <v>4545</v>
      </c>
      <c r="C2162" s="1"/>
      <c r="D2162" s="1" t="s">
        <v>4545</v>
      </c>
      <c r="E2162" s="1"/>
      <c r="F2162" s="1" t="s">
        <v>202</v>
      </c>
      <c r="G2162" s="1" t="s">
        <v>5374</v>
      </c>
      <c r="H2162" s="1" t="s">
        <v>5708</v>
      </c>
      <c r="I2162" s="1" t="s">
        <v>8164</v>
      </c>
    </row>
    <row r="2163" spans="1:9" ht="15.6" x14ac:dyDescent="0.3">
      <c r="A2163" s="1" t="s">
        <v>201</v>
      </c>
      <c r="B2163" s="1" t="s">
        <v>4546</v>
      </c>
      <c r="C2163" s="1"/>
      <c r="D2163" s="1" t="s">
        <v>4546</v>
      </c>
      <c r="E2163" s="1"/>
      <c r="F2163" s="1" t="s">
        <v>201</v>
      </c>
      <c r="G2163" s="1" t="s">
        <v>5374</v>
      </c>
      <c r="H2163" s="1" t="s">
        <v>4847</v>
      </c>
      <c r="I2163" s="1" t="s">
        <v>8165</v>
      </c>
    </row>
    <row r="2164" spans="1:9" ht="15.6" x14ac:dyDescent="0.3">
      <c r="A2164" s="1" t="s">
        <v>199</v>
      </c>
      <c r="B2164" s="1" t="s">
        <v>4547</v>
      </c>
      <c r="C2164" s="1"/>
      <c r="D2164" s="1" t="s">
        <v>4547</v>
      </c>
      <c r="E2164" s="1"/>
      <c r="F2164" s="1" t="s">
        <v>199</v>
      </c>
      <c r="G2164" s="1" t="s">
        <v>5375</v>
      </c>
      <c r="H2164" s="1" t="s">
        <v>6270</v>
      </c>
      <c r="I2164" s="1" t="s">
        <v>8166</v>
      </c>
    </row>
    <row r="2165" spans="1:9" ht="15.6" x14ac:dyDescent="0.3">
      <c r="A2165" s="1" t="s">
        <v>198</v>
      </c>
      <c r="B2165" s="1" t="s">
        <v>4548</v>
      </c>
      <c r="C2165" s="1"/>
      <c r="D2165" s="1" t="s">
        <v>4548</v>
      </c>
      <c r="E2165" s="1"/>
      <c r="F2165" s="1" t="s">
        <v>198</v>
      </c>
      <c r="G2165" s="1" t="s">
        <v>5374</v>
      </c>
      <c r="H2165" s="1" t="s">
        <v>6271</v>
      </c>
      <c r="I2165" s="1" t="s">
        <v>6409</v>
      </c>
    </row>
    <row r="2166" spans="1:9" ht="15.6" x14ac:dyDescent="0.3">
      <c r="A2166" s="1" t="s">
        <v>197</v>
      </c>
      <c r="B2166" s="1" t="s">
        <v>4549</v>
      </c>
      <c r="C2166" s="1"/>
      <c r="D2166" s="1" t="s">
        <v>4549</v>
      </c>
      <c r="E2166" s="1"/>
      <c r="F2166" s="1" t="s">
        <v>197</v>
      </c>
      <c r="G2166" s="1" t="s">
        <v>4766</v>
      </c>
      <c r="H2166" s="1" t="s">
        <v>5010</v>
      </c>
      <c r="I2166" s="1" t="s">
        <v>8167</v>
      </c>
    </row>
    <row r="2167" spans="1:9" ht="15.6" x14ac:dyDescent="0.3">
      <c r="A2167" s="1" t="s">
        <v>196</v>
      </c>
      <c r="B2167" s="1" t="s">
        <v>4550</v>
      </c>
      <c r="C2167" s="1"/>
      <c r="D2167" s="1" t="s">
        <v>4550</v>
      </c>
      <c r="E2167" s="1"/>
      <c r="F2167" s="1" t="s">
        <v>196</v>
      </c>
      <c r="G2167" s="1" t="s">
        <v>4766</v>
      </c>
      <c r="H2167" s="1" t="s">
        <v>6272</v>
      </c>
      <c r="I2167" s="1" t="s">
        <v>8168</v>
      </c>
    </row>
    <row r="2168" spans="1:9" ht="15.6" x14ac:dyDescent="0.3">
      <c r="A2168" s="1" t="s">
        <v>195</v>
      </c>
      <c r="B2168" s="1" t="s">
        <v>4551</v>
      </c>
      <c r="C2168" s="1"/>
      <c r="D2168" s="1" t="s">
        <v>4551</v>
      </c>
      <c r="E2168" s="1"/>
      <c r="F2168" s="1" t="s">
        <v>195</v>
      </c>
      <c r="G2168" s="1" t="s">
        <v>4766</v>
      </c>
      <c r="H2168" s="1" t="s">
        <v>5350</v>
      </c>
      <c r="I2168" s="1" t="s">
        <v>8169</v>
      </c>
    </row>
    <row r="2169" spans="1:9" ht="15.6" x14ac:dyDescent="0.3">
      <c r="A2169" s="1" t="s">
        <v>194</v>
      </c>
      <c r="B2169" s="1" t="s">
        <v>4552</v>
      </c>
      <c r="C2169" s="1"/>
      <c r="D2169" s="1" t="s">
        <v>4552</v>
      </c>
      <c r="E2169" s="1"/>
      <c r="F2169" s="1" t="s">
        <v>194</v>
      </c>
      <c r="G2169" s="1" t="s">
        <v>4766</v>
      </c>
      <c r="H2169" s="1" t="s">
        <v>4971</v>
      </c>
      <c r="I2169" s="1" t="s">
        <v>8170</v>
      </c>
    </row>
    <row r="2170" spans="1:9" ht="15.6" x14ac:dyDescent="0.3">
      <c r="A2170" s="1" t="s">
        <v>193</v>
      </c>
      <c r="B2170" s="1" t="s">
        <v>4553</v>
      </c>
      <c r="C2170" s="1"/>
      <c r="D2170" s="1" t="s">
        <v>4553</v>
      </c>
      <c r="E2170" s="1"/>
      <c r="F2170" s="1" t="s">
        <v>193</v>
      </c>
      <c r="G2170" s="1" t="s">
        <v>4766</v>
      </c>
      <c r="H2170" s="1" t="s">
        <v>5351</v>
      </c>
      <c r="I2170" s="1" t="s">
        <v>8171</v>
      </c>
    </row>
    <row r="2171" spans="1:9" ht="15.6" x14ac:dyDescent="0.3">
      <c r="A2171" s="1" t="s">
        <v>192</v>
      </c>
      <c r="B2171" s="1" t="s">
        <v>4554</v>
      </c>
      <c r="C2171" s="1"/>
      <c r="D2171" s="1" t="s">
        <v>4554</v>
      </c>
      <c r="E2171" s="1"/>
      <c r="F2171" s="1" t="s">
        <v>192</v>
      </c>
      <c r="G2171" s="1" t="s">
        <v>4766</v>
      </c>
      <c r="H2171" s="1" t="s">
        <v>4827</v>
      </c>
      <c r="I2171" s="1" t="s">
        <v>8172</v>
      </c>
    </row>
    <row r="2172" spans="1:9" ht="15.6" x14ac:dyDescent="0.3">
      <c r="A2172" s="1" t="s">
        <v>191</v>
      </c>
      <c r="B2172" s="1" t="s">
        <v>4555</v>
      </c>
      <c r="C2172" s="1"/>
      <c r="D2172" s="1" t="s">
        <v>4555</v>
      </c>
      <c r="E2172" s="1"/>
      <c r="F2172" s="1" t="s">
        <v>191</v>
      </c>
      <c r="G2172" s="1" t="s">
        <v>5374</v>
      </c>
      <c r="H2172" s="1" t="s">
        <v>5790</v>
      </c>
      <c r="I2172" s="1" t="s">
        <v>8173</v>
      </c>
    </row>
    <row r="2173" spans="1:9" ht="15.6" x14ac:dyDescent="0.3">
      <c r="A2173" s="1" t="s">
        <v>190</v>
      </c>
      <c r="B2173" s="1" t="s">
        <v>4556</v>
      </c>
      <c r="C2173" s="1"/>
      <c r="D2173" s="1" t="s">
        <v>4556</v>
      </c>
      <c r="E2173" s="1"/>
      <c r="F2173" s="1" t="s">
        <v>190</v>
      </c>
      <c r="G2173" s="1" t="s">
        <v>4766</v>
      </c>
      <c r="H2173" s="1" t="s">
        <v>4741</v>
      </c>
      <c r="I2173" s="1" t="s">
        <v>7792</v>
      </c>
    </row>
    <row r="2174" spans="1:9" ht="15.6" x14ac:dyDescent="0.3">
      <c r="A2174" s="1" t="s">
        <v>189</v>
      </c>
      <c r="B2174" s="1" t="s">
        <v>4557</v>
      </c>
      <c r="C2174" s="1"/>
      <c r="D2174" s="1" t="s">
        <v>4557</v>
      </c>
      <c r="E2174" s="1"/>
      <c r="F2174" s="1" t="s">
        <v>189</v>
      </c>
      <c r="G2174" s="1" t="s">
        <v>4766</v>
      </c>
      <c r="H2174" s="1" t="s">
        <v>6273</v>
      </c>
      <c r="I2174" s="1" t="s">
        <v>8174</v>
      </c>
    </row>
    <row r="2175" spans="1:9" ht="15.6" x14ac:dyDescent="0.3">
      <c r="A2175" s="1" t="s">
        <v>188</v>
      </c>
      <c r="B2175" s="1" t="s">
        <v>4558</v>
      </c>
      <c r="C2175" s="1"/>
      <c r="D2175" s="1" t="s">
        <v>4558</v>
      </c>
      <c r="E2175" s="1"/>
      <c r="F2175" s="1" t="s">
        <v>188</v>
      </c>
      <c r="G2175" s="1" t="s">
        <v>5374</v>
      </c>
      <c r="H2175" s="1" t="s">
        <v>6274</v>
      </c>
      <c r="I2175" s="1" t="s">
        <v>7346</v>
      </c>
    </row>
    <row r="2176" spans="1:9" ht="15.6" x14ac:dyDescent="0.3">
      <c r="A2176" s="1" t="s">
        <v>187</v>
      </c>
      <c r="B2176" s="1" t="s">
        <v>4559</v>
      </c>
      <c r="C2176" s="1"/>
      <c r="D2176" s="1" t="s">
        <v>4559</v>
      </c>
      <c r="E2176" s="1"/>
      <c r="F2176" s="1" t="s">
        <v>187</v>
      </c>
      <c r="G2176" s="1" t="s">
        <v>4766</v>
      </c>
      <c r="H2176" s="1" t="s">
        <v>6275</v>
      </c>
      <c r="I2176" s="1" t="s">
        <v>8175</v>
      </c>
    </row>
    <row r="2177" spans="1:9" ht="15.6" x14ac:dyDescent="0.3">
      <c r="A2177" s="1" t="s">
        <v>186</v>
      </c>
      <c r="B2177" s="1" t="s">
        <v>4560</v>
      </c>
      <c r="C2177" s="1"/>
      <c r="D2177" s="1" t="s">
        <v>4560</v>
      </c>
      <c r="E2177" s="1"/>
      <c r="F2177" s="1" t="s">
        <v>186</v>
      </c>
      <c r="G2177" s="1" t="s">
        <v>5374</v>
      </c>
      <c r="H2177" s="1" t="s">
        <v>6276</v>
      </c>
      <c r="I2177" s="1" t="s">
        <v>6552</v>
      </c>
    </row>
    <row r="2178" spans="1:9" ht="15.6" x14ac:dyDescent="0.3">
      <c r="A2178" s="1" t="s">
        <v>185</v>
      </c>
      <c r="B2178" s="1" t="s">
        <v>4561</v>
      </c>
      <c r="C2178" s="1"/>
      <c r="D2178" s="1" t="s">
        <v>4561</v>
      </c>
      <c r="E2178" s="1"/>
      <c r="F2178" s="1" t="s">
        <v>185</v>
      </c>
      <c r="G2178" s="1" t="s">
        <v>5374</v>
      </c>
      <c r="H2178" s="1" t="s">
        <v>6277</v>
      </c>
      <c r="I2178" s="1" t="s">
        <v>6544</v>
      </c>
    </row>
    <row r="2179" spans="1:9" ht="15.6" x14ac:dyDescent="0.3">
      <c r="A2179" s="1" t="s">
        <v>184</v>
      </c>
      <c r="B2179" s="1" t="s">
        <v>4562</v>
      </c>
      <c r="C2179" s="1"/>
      <c r="D2179" s="1" t="s">
        <v>4562</v>
      </c>
      <c r="E2179" s="1"/>
      <c r="F2179" s="1" t="s">
        <v>184</v>
      </c>
      <c r="G2179" s="1" t="s">
        <v>5374</v>
      </c>
      <c r="H2179" s="1" t="s">
        <v>4902</v>
      </c>
      <c r="I2179" s="1" t="s">
        <v>6948</v>
      </c>
    </row>
    <row r="2180" spans="1:9" ht="15.6" x14ac:dyDescent="0.3">
      <c r="A2180" s="1" t="s">
        <v>183</v>
      </c>
      <c r="B2180" s="1" t="s">
        <v>4563</v>
      </c>
      <c r="C2180" s="1"/>
      <c r="D2180" s="1" t="s">
        <v>4563</v>
      </c>
      <c r="E2180" s="1"/>
      <c r="F2180" s="1" t="s">
        <v>183</v>
      </c>
      <c r="G2180" s="1" t="s">
        <v>5374</v>
      </c>
      <c r="H2180" s="1" t="s">
        <v>6278</v>
      </c>
      <c r="I2180" s="1" t="s">
        <v>8176</v>
      </c>
    </row>
    <row r="2181" spans="1:9" ht="15.6" x14ac:dyDescent="0.3">
      <c r="A2181" s="1" t="s">
        <v>182</v>
      </c>
      <c r="B2181" s="1" t="s">
        <v>4564</v>
      </c>
      <c r="C2181" s="1"/>
      <c r="D2181" s="1" t="s">
        <v>4564</v>
      </c>
      <c r="E2181" s="1"/>
      <c r="F2181" s="1" t="s">
        <v>182</v>
      </c>
      <c r="G2181" s="1" t="s">
        <v>5374</v>
      </c>
      <c r="H2181" s="1" t="s">
        <v>4894</v>
      </c>
      <c r="I2181" s="1" t="s">
        <v>7380</v>
      </c>
    </row>
    <row r="2182" spans="1:9" ht="15.6" x14ac:dyDescent="0.3">
      <c r="A2182" s="1" t="s">
        <v>181</v>
      </c>
      <c r="B2182" s="1" t="s">
        <v>4565</v>
      </c>
      <c r="C2182" s="1"/>
      <c r="D2182" s="1" t="s">
        <v>4565</v>
      </c>
      <c r="E2182" s="1"/>
      <c r="F2182" s="1" t="s">
        <v>181</v>
      </c>
      <c r="G2182" s="1" t="s">
        <v>5374</v>
      </c>
      <c r="H2182" s="1" t="s">
        <v>5352</v>
      </c>
      <c r="I2182" s="1" t="s">
        <v>8177</v>
      </c>
    </row>
    <row r="2183" spans="1:9" ht="15.6" x14ac:dyDescent="0.3">
      <c r="A2183" s="1" t="s">
        <v>180</v>
      </c>
      <c r="B2183" s="1" t="s">
        <v>4566</v>
      </c>
      <c r="C2183" s="1"/>
      <c r="D2183" s="1" t="s">
        <v>4566</v>
      </c>
      <c r="E2183" s="1"/>
      <c r="F2183" s="1" t="s">
        <v>180</v>
      </c>
      <c r="G2183" s="1" t="s">
        <v>5374</v>
      </c>
      <c r="H2183" s="1" t="s">
        <v>4901</v>
      </c>
      <c r="I2183" s="1" t="s">
        <v>8178</v>
      </c>
    </row>
    <row r="2184" spans="1:9" ht="15.6" x14ac:dyDescent="0.3">
      <c r="A2184" s="1" t="s">
        <v>179</v>
      </c>
      <c r="B2184" s="1" t="s">
        <v>4567</v>
      </c>
      <c r="C2184" s="1"/>
      <c r="D2184" s="1" t="s">
        <v>4567</v>
      </c>
      <c r="E2184" s="1"/>
      <c r="F2184" s="1" t="s">
        <v>179</v>
      </c>
      <c r="G2184" s="1" t="s">
        <v>4766</v>
      </c>
      <c r="H2184" s="1" t="s">
        <v>6144</v>
      </c>
      <c r="I2184" s="1" t="s">
        <v>6697</v>
      </c>
    </row>
    <row r="2185" spans="1:9" ht="15.6" x14ac:dyDescent="0.3">
      <c r="A2185" s="1" t="s">
        <v>178</v>
      </c>
      <c r="B2185" s="1" t="s">
        <v>4568</v>
      </c>
      <c r="C2185" s="1"/>
      <c r="D2185" s="1" t="s">
        <v>4568</v>
      </c>
      <c r="E2185" s="1"/>
      <c r="F2185" s="1" t="s">
        <v>178</v>
      </c>
      <c r="G2185" s="1" t="s">
        <v>4766</v>
      </c>
      <c r="H2185" s="1" t="s">
        <v>5353</v>
      </c>
      <c r="I2185" s="1" t="s">
        <v>8179</v>
      </c>
    </row>
    <row r="2186" spans="1:9" ht="15.6" x14ac:dyDescent="0.3">
      <c r="A2186" s="1" t="s">
        <v>177</v>
      </c>
      <c r="B2186" s="1" t="s">
        <v>4569</v>
      </c>
      <c r="C2186" s="1"/>
      <c r="D2186" s="1" t="s">
        <v>4569</v>
      </c>
      <c r="E2186" s="1"/>
      <c r="F2186" s="1" t="s">
        <v>177</v>
      </c>
      <c r="G2186" s="1" t="s">
        <v>4766</v>
      </c>
      <c r="H2186" s="1" t="s">
        <v>4875</v>
      </c>
      <c r="I2186" s="1" t="s">
        <v>8180</v>
      </c>
    </row>
    <row r="2187" spans="1:9" ht="15.6" x14ac:dyDescent="0.3">
      <c r="A2187" s="1" t="s">
        <v>176</v>
      </c>
      <c r="B2187" s="1" t="s">
        <v>4570</v>
      </c>
      <c r="C2187" s="1"/>
      <c r="D2187" s="1" t="s">
        <v>4570</v>
      </c>
      <c r="E2187" s="1"/>
      <c r="F2187" s="1" t="s">
        <v>176</v>
      </c>
      <c r="G2187" s="1" t="s">
        <v>4766</v>
      </c>
      <c r="H2187" s="1" t="s">
        <v>6279</v>
      </c>
      <c r="I2187" s="1" t="s">
        <v>6842</v>
      </c>
    </row>
    <row r="2188" spans="1:9" ht="15.6" x14ac:dyDescent="0.3">
      <c r="A2188" s="1" t="s">
        <v>175</v>
      </c>
      <c r="B2188" s="1" t="s">
        <v>4571</v>
      </c>
      <c r="C2188" s="1"/>
      <c r="D2188" s="1" t="s">
        <v>4571</v>
      </c>
      <c r="E2188" s="1"/>
      <c r="F2188" s="1" t="s">
        <v>175</v>
      </c>
      <c r="G2188" s="1" t="s">
        <v>4766</v>
      </c>
      <c r="H2188" s="1" t="s">
        <v>4735</v>
      </c>
      <c r="I2188" s="1" t="s">
        <v>8181</v>
      </c>
    </row>
    <row r="2189" spans="1:9" ht="15.6" x14ac:dyDescent="0.3">
      <c r="A2189" s="1" t="s">
        <v>174</v>
      </c>
      <c r="B2189" s="1" t="s">
        <v>4572</v>
      </c>
      <c r="C2189" s="1"/>
      <c r="D2189" s="1" t="s">
        <v>4572</v>
      </c>
      <c r="E2189" s="1"/>
      <c r="F2189" s="1" t="s">
        <v>174</v>
      </c>
      <c r="G2189" s="1" t="s">
        <v>4766</v>
      </c>
      <c r="H2189" s="1" t="s">
        <v>4800</v>
      </c>
      <c r="I2189" s="1" t="s">
        <v>8182</v>
      </c>
    </row>
    <row r="2190" spans="1:9" ht="15.6" x14ac:dyDescent="0.3">
      <c r="A2190" s="1" t="s">
        <v>173</v>
      </c>
      <c r="B2190" s="1" t="s">
        <v>4573</v>
      </c>
      <c r="C2190" s="1"/>
      <c r="D2190" s="1" t="s">
        <v>4573</v>
      </c>
      <c r="E2190" s="1"/>
      <c r="F2190" s="1" t="s">
        <v>173</v>
      </c>
      <c r="G2190" s="1" t="s">
        <v>4766</v>
      </c>
      <c r="H2190" s="1" t="s">
        <v>6280</v>
      </c>
      <c r="I2190" s="1" t="s">
        <v>7533</v>
      </c>
    </row>
    <row r="2191" spans="1:9" ht="15.6" x14ac:dyDescent="0.3">
      <c r="A2191" s="1" t="s">
        <v>172</v>
      </c>
      <c r="B2191" s="1" t="s">
        <v>4574</v>
      </c>
      <c r="C2191" s="1"/>
      <c r="D2191" s="1" t="s">
        <v>4574</v>
      </c>
      <c r="E2191" s="1"/>
      <c r="F2191" s="1" t="s">
        <v>172</v>
      </c>
      <c r="G2191" s="1" t="s">
        <v>4766</v>
      </c>
      <c r="H2191" s="1" t="s">
        <v>6281</v>
      </c>
      <c r="I2191" s="1" t="s">
        <v>8183</v>
      </c>
    </row>
    <row r="2192" spans="1:9" ht="15.6" x14ac:dyDescent="0.3">
      <c r="A2192" s="1" t="s">
        <v>171</v>
      </c>
      <c r="B2192" s="1" t="s">
        <v>4575</v>
      </c>
      <c r="C2192" s="1"/>
      <c r="D2192" s="1" t="s">
        <v>4575</v>
      </c>
      <c r="E2192" s="1"/>
      <c r="F2192" s="1" t="s">
        <v>171</v>
      </c>
      <c r="G2192" s="1" t="s">
        <v>4766</v>
      </c>
      <c r="H2192" s="1" t="s">
        <v>6282</v>
      </c>
      <c r="I2192" s="1" t="s">
        <v>6542</v>
      </c>
    </row>
    <row r="2193" spans="1:9" ht="15.6" x14ac:dyDescent="0.3">
      <c r="A2193" s="1" t="s">
        <v>169</v>
      </c>
      <c r="B2193" s="1" t="s">
        <v>4576</v>
      </c>
      <c r="C2193" s="1"/>
      <c r="D2193" s="1" t="s">
        <v>4576</v>
      </c>
      <c r="E2193" s="1"/>
      <c r="F2193" s="1" t="s">
        <v>169</v>
      </c>
      <c r="G2193" s="1" t="s">
        <v>4766</v>
      </c>
      <c r="H2193" s="1" t="s">
        <v>6283</v>
      </c>
      <c r="I2193" s="1" t="s">
        <v>8184</v>
      </c>
    </row>
    <row r="2194" spans="1:9" ht="15.6" x14ac:dyDescent="0.3">
      <c r="A2194" s="1" t="s">
        <v>167</v>
      </c>
      <c r="B2194" s="1" t="s">
        <v>4577</v>
      </c>
      <c r="C2194" s="1"/>
      <c r="D2194" s="1" t="s">
        <v>4577</v>
      </c>
      <c r="E2194" s="1"/>
      <c r="F2194" s="1" t="s">
        <v>167</v>
      </c>
      <c r="G2194" s="1" t="s">
        <v>4766</v>
      </c>
      <c r="H2194" s="1" t="s">
        <v>6284</v>
      </c>
      <c r="I2194" s="1" t="s">
        <v>7847</v>
      </c>
    </row>
    <row r="2195" spans="1:9" ht="15.6" x14ac:dyDescent="0.3">
      <c r="A2195" s="1" t="s">
        <v>165</v>
      </c>
      <c r="B2195" s="1" t="s">
        <v>4578</v>
      </c>
      <c r="C2195" s="1"/>
      <c r="D2195" s="1" t="s">
        <v>4578</v>
      </c>
      <c r="E2195" s="1"/>
      <c r="F2195" s="1" t="s">
        <v>165</v>
      </c>
      <c r="G2195" s="1" t="s">
        <v>4766</v>
      </c>
      <c r="H2195" s="1" t="s">
        <v>6285</v>
      </c>
      <c r="I2195" s="1" t="s">
        <v>6903</v>
      </c>
    </row>
    <row r="2196" spans="1:9" ht="15.6" x14ac:dyDescent="0.3">
      <c r="A2196" s="1" t="s">
        <v>163</v>
      </c>
      <c r="B2196" s="1" t="s">
        <v>4579</v>
      </c>
      <c r="C2196" s="1"/>
      <c r="D2196" s="1" t="s">
        <v>4579</v>
      </c>
      <c r="E2196" s="1"/>
      <c r="F2196" s="1" t="s">
        <v>163</v>
      </c>
      <c r="G2196" s="1" t="s">
        <v>4766</v>
      </c>
      <c r="H2196" s="1" t="s">
        <v>6286</v>
      </c>
      <c r="I2196" s="1" t="s">
        <v>8185</v>
      </c>
    </row>
    <row r="2197" spans="1:9" ht="15.6" x14ac:dyDescent="0.3">
      <c r="A2197" s="1" t="s">
        <v>162</v>
      </c>
      <c r="B2197" s="1" t="s">
        <v>4580</v>
      </c>
      <c r="C2197" s="1"/>
      <c r="D2197" s="1" t="s">
        <v>4580</v>
      </c>
      <c r="E2197" s="1"/>
      <c r="F2197" s="1" t="s">
        <v>162</v>
      </c>
      <c r="G2197" s="1" t="s">
        <v>4766</v>
      </c>
      <c r="H2197" s="1" t="s">
        <v>6287</v>
      </c>
      <c r="I2197" s="1" t="s">
        <v>6809</v>
      </c>
    </row>
    <row r="2198" spans="1:9" ht="15.6" x14ac:dyDescent="0.3">
      <c r="A2198" s="1" t="s">
        <v>161</v>
      </c>
      <c r="B2198" s="1" t="s">
        <v>4581</v>
      </c>
      <c r="C2198" s="1"/>
      <c r="D2198" s="1" t="s">
        <v>4581</v>
      </c>
      <c r="E2198" s="1"/>
      <c r="F2198" s="1" t="s">
        <v>161</v>
      </c>
      <c r="G2198" s="1" t="s">
        <v>4766</v>
      </c>
      <c r="H2198" s="1" t="s">
        <v>6288</v>
      </c>
      <c r="I2198" s="1" t="s">
        <v>8186</v>
      </c>
    </row>
    <row r="2199" spans="1:9" ht="15.6" x14ac:dyDescent="0.3">
      <c r="A2199" s="1" t="s">
        <v>160</v>
      </c>
      <c r="B2199" s="1" t="s">
        <v>4582</v>
      </c>
      <c r="C2199" s="1"/>
      <c r="D2199" s="1" t="s">
        <v>4582</v>
      </c>
      <c r="E2199" s="1"/>
      <c r="F2199" s="1" t="s">
        <v>160</v>
      </c>
      <c r="G2199" s="1" t="s">
        <v>4766</v>
      </c>
      <c r="H2199" s="1" t="s">
        <v>4733</v>
      </c>
      <c r="I2199" s="1" t="s">
        <v>8187</v>
      </c>
    </row>
    <row r="2200" spans="1:9" ht="15.6" x14ac:dyDescent="0.3">
      <c r="A2200" s="1" t="s">
        <v>159</v>
      </c>
      <c r="B2200" s="1" t="s">
        <v>4583</v>
      </c>
      <c r="C2200" s="1"/>
      <c r="D2200" s="1" t="s">
        <v>4583</v>
      </c>
      <c r="E2200" s="1"/>
      <c r="F2200" s="1" t="s">
        <v>159</v>
      </c>
      <c r="G2200" s="1" t="s">
        <v>4766</v>
      </c>
      <c r="H2200" s="1" t="s">
        <v>6289</v>
      </c>
      <c r="I2200" s="1" t="s">
        <v>8188</v>
      </c>
    </row>
    <row r="2201" spans="1:9" ht="15.6" x14ac:dyDescent="0.3">
      <c r="A2201" s="1" t="s">
        <v>158</v>
      </c>
      <c r="B2201" s="1" t="s">
        <v>4584</v>
      </c>
      <c r="C2201" s="1"/>
      <c r="D2201" s="1" t="s">
        <v>4584</v>
      </c>
      <c r="E2201" s="1"/>
      <c r="F2201" s="1" t="s">
        <v>158</v>
      </c>
      <c r="G2201" s="1" t="s">
        <v>4766</v>
      </c>
      <c r="H2201" s="1" t="s">
        <v>4761</v>
      </c>
      <c r="I2201" s="1" t="s">
        <v>8189</v>
      </c>
    </row>
    <row r="2202" spans="1:9" ht="15.6" x14ac:dyDescent="0.3">
      <c r="A2202" s="1" t="s">
        <v>157</v>
      </c>
      <c r="B2202" s="1" t="s">
        <v>4585</v>
      </c>
      <c r="C2202" s="1"/>
      <c r="D2202" s="1" t="s">
        <v>4585</v>
      </c>
      <c r="E2202" s="1"/>
      <c r="F2202" s="1" t="s">
        <v>157</v>
      </c>
      <c r="G2202" s="1" t="s">
        <v>4766</v>
      </c>
      <c r="H2202" s="1" t="s">
        <v>6290</v>
      </c>
      <c r="I2202" s="1" t="s">
        <v>8190</v>
      </c>
    </row>
    <row r="2203" spans="1:9" ht="15.6" x14ac:dyDescent="0.3">
      <c r="A2203" s="1" t="s">
        <v>156</v>
      </c>
      <c r="B2203" s="1" t="s">
        <v>4586</v>
      </c>
      <c r="C2203" s="1"/>
      <c r="D2203" s="1" t="s">
        <v>4586</v>
      </c>
      <c r="E2203" s="1"/>
      <c r="F2203" s="1" t="s">
        <v>156</v>
      </c>
      <c r="G2203" s="1" t="s">
        <v>4766</v>
      </c>
      <c r="H2203" s="1" t="s">
        <v>4845</v>
      </c>
      <c r="I2203" s="1" t="s">
        <v>8191</v>
      </c>
    </row>
    <row r="2204" spans="1:9" ht="15.6" x14ac:dyDescent="0.3">
      <c r="A2204" s="1" t="s">
        <v>155</v>
      </c>
      <c r="B2204" s="1" t="s">
        <v>4587</v>
      </c>
      <c r="C2204" s="1"/>
      <c r="D2204" s="1" t="s">
        <v>4587</v>
      </c>
      <c r="E2204" s="1"/>
      <c r="F2204" s="1" t="s">
        <v>155</v>
      </c>
      <c r="G2204" s="1" t="s">
        <v>5374</v>
      </c>
      <c r="H2204" s="1" t="s">
        <v>6291</v>
      </c>
      <c r="I2204" s="1" t="s">
        <v>8192</v>
      </c>
    </row>
    <row r="2205" spans="1:9" ht="15.6" x14ac:dyDescent="0.3">
      <c r="A2205" s="1" t="s">
        <v>154</v>
      </c>
      <c r="B2205" s="1" t="s">
        <v>4588</v>
      </c>
      <c r="C2205" s="1"/>
      <c r="D2205" s="1" t="s">
        <v>4588</v>
      </c>
      <c r="E2205" s="1"/>
      <c r="F2205" s="1" t="s">
        <v>154</v>
      </c>
      <c r="G2205" s="1" t="s">
        <v>5374</v>
      </c>
      <c r="H2205" s="1" t="s">
        <v>6292</v>
      </c>
      <c r="I2205" s="1" t="s">
        <v>8193</v>
      </c>
    </row>
    <row r="2206" spans="1:9" ht="15.6" x14ac:dyDescent="0.3">
      <c r="A2206" s="1" t="s">
        <v>153</v>
      </c>
      <c r="B2206" s="1" t="s">
        <v>4589</v>
      </c>
      <c r="C2206" s="1"/>
      <c r="D2206" s="1" t="s">
        <v>4589</v>
      </c>
      <c r="E2206" s="1"/>
      <c r="F2206" s="1" t="s">
        <v>153</v>
      </c>
      <c r="G2206" s="1" t="s">
        <v>5374</v>
      </c>
      <c r="H2206" s="1" t="s">
        <v>5354</v>
      </c>
      <c r="I2206" s="1" t="s">
        <v>8194</v>
      </c>
    </row>
    <row r="2207" spans="1:9" ht="15.6" x14ac:dyDescent="0.3">
      <c r="A2207" s="1" t="s">
        <v>152</v>
      </c>
      <c r="B2207" s="1" t="s">
        <v>4590</v>
      </c>
      <c r="C2207" s="1"/>
      <c r="D2207" s="1" t="s">
        <v>4590</v>
      </c>
      <c r="E2207" s="1"/>
      <c r="F2207" s="1" t="s">
        <v>152</v>
      </c>
      <c r="G2207" s="1" t="s">
        <v>4766</v>
      </c>
      <c r="H2207" s="1" t="s">
        <v>6293</v>
      </c>
      <c r="I2207" s="1" t="s">
        <v>8195</v>
      </c>
    </row>
    <row r="2208" spans="1:9" ht="15.6" x14ac:dyDescent="0.3">
      <c r="A2208" s="1" t="s">
        <v>151</v>
      </c>
      <c r="B2208" s="1" t="s">
        <v>4591</v>
      </c>
      <c r="C2208" s="1"/>
      <c r="D2208" s="1" t="s">
        <v>4591</v>
      </c>
      <c r="E2208" s="1"/>
      <c r="F2208" s="1" t="s">
        <v>151</v>
      </c>
      <c r="G2208" s="1" t="s">
        <v>4766</v>
      </c>
      <c r="H2208" s="1" t="s">
        <v>5170</v>
      </c>
      <c r="I2208" s="1" t="s">
        <v>8196</v>
      </c>
    </row>
    <row r="2209" spans="1:9" ht="15.6" x14ac:dyDescent="0.3">
      <c r="A2209" s="1" t="s">
        <v>150</v>
      </c>
      <c r="B2209" s="1" t="s">
        <v>4592</v>
      </c>
      <c r="C2209" s="1"/>
      <c r="D2209" s="1" t="s">
        <v>4592</v>
      </c>
      <c r="E2209" s="1"/>
      <c r="F2209" s="1" t="s">
        <v>150</v>
      </c>
      <c r="G2209" s="1" t="s">
        <v>5374</v>
      </c>
      <c r="H2209" s="1" t="s">
        <v>6294</v>
      </c>
      <c r="I2209" s="1" t="s">
        <v>8197</v>
      </c>
    </row>
    <row r="2210" spans="1:9" ht="15.6" x14ac:dyDescent="0.3">
      <c r="A2210" s="1" t="s">
        <v>149</v>
      </c>
      <c r="B2210" s="1" t="s">
        <v>4593</v>
      </c>
      <c r="C2210" s="1"/>
      <c r="D2210" s="1" t="s">
        <v>4593</v>
      </c>
      <c r="E2210" s="1"/>
      <c r="F2210" s="1" t="s">
        <v>149</v>
      </c>
      <c r="G2210" s="1" t="s">
        <v>5374</v>
      </c>
      <c r="H2210" s="1" t="s">
        <v>5355</v>
      </c>
      <c r="I2210" s="1" t="s">
        <v>8198</v>
      </c>
    </row>
    <row r="2211" spans="1:9" ht="15.6" x14ac:dyDescent="0.3">
      <c r="A2211" s="1" t="s">
        <v>148</v>
      </c>
      <c r="B2211" s="1" t="s">
        <v>4594</v>
      </c>
      <c r="C2211" s="1"/>
      <c r="D2211" s="1" t="s">
        <v>4594</v>
      </c>
      <c r="E2211" s="1"/>
      <c r="F2211" s="1" t="s">
        <v>148</v>
      </c>
      <c r="G2211" s="1" t="s">
        <v>5374</v>
      </c>
      <c r="H2211" s="1" t="s">
        <v>5388</v>
      </c>
      <c r="I2211" s="1" t="s">
        <v>4763</v>
      </c>
    </row>
    <row r="2212" spans="1:9" ht="15.6" x14ac:dyDescent="0.3">
      <c r="A2212" s="1" t="s">
        <v>147</v>
      </c>
      <c r="B2212" s="1" t="s">
        <v>4595</v>
      </c>
      <c r="C2212" s="1"/>
      <c r="D2212" s="1" t="s">
        <v>4595</v>
      </c>
      <c r="E2212" s="1"/>
      <c r="F2212" s="1" t="s">
        <v>147</v>
      </c>
      <c r="G2212" s="1" t="s">
        <v>4766</v>
      </c>
      <c r="H2212" s="1" t="s">
        <v>4732</v>
      </c>
      <c r="I2212" s="1" t="s">
        <v>8199</v>
      </c>
    </row>
    <row r="2213" spans="1:9" ht="15.6" x14ac:dyDescent="0.3">
      <c r="A2213" s="1" t="s">
        <v>146</v>
      </c>
      <c r="B2213" s="1" t="s">
        <v>4596</v>
      </c>
      <c r="C2213" s="1"/>
      <c r="D2213" s="1" t="s">
        <v>4596</v>
      </c>
      <c r="E2213" s="1"/>
      <c r="F2213" s="1" t="s">
        <v>146</v>
      </c>
      <c r="G2213" s="1" t="s">
        <v>4766</v>
      </c>
      <c r="H2213" s="1" t="s">
        <v>5170</v>
      </c>
      <c r="I2213" s="1" t="s">
        <v>7892</v>
      </c>
    </row>
    <row r="2214" spans="1:9" ht="15.6" x14ac:dyDescent="0.3">
      <c r="A2214" s="1" t="s">
        <v>145</v>
      </c>
      <c r="B2214" s="1" t="s">
        <v>4597</v>
      </c>
      <c r="C2214" s="1"/>
      <c r="D2214" s="1" t="s">
        <v>4597</v>
      </c>
      <c r="E2214" s="1"/>
      <c r="F2214" s="1" t="s">
        <v>145</v>
      </c>
      <c r="G2214" s="1" t="s">
        <v>4766</v>
      </c>
      <c r="H2214" s="1" t="s">
        <v>4922</v>
      </c>
      <c r="I2214" s="1" t="s">
        <v>8200</v>
      </c>
    </row>
    <row r="2215" spans="1:9" ht="15.6" x14ac:dyDescent="0.3">
      <c r="A2215" s="1" t="s">
        <v>144</v>
      </c>
      <c r="B2215" s="1" t="s">
        <v>4598</v>
      </c>
      <c r="C2215" s="1"/>
      <c r="D2215" s="1" t="s">
        <v>4598</v>
      </c>
      <c r="E2215" s="1"/>
      <c r="F2215" s="1" t="s">
        <v>144</v>
      </c>
      <c r="G2215" s="1" t="s">
        <v>5374</v>
      </c>
      <c r="H2215" s="1" t="s">
        <v>8358</v>
      </c>
      <c r="I2215" s="1" t="s">
        <v>8201</v>
      </c>
    </row>
    <row r="2216" spans="1:9" ht="15.6" x14ac:dyDescent="0.3">
      <c r="A2216" s="1" t="s">
        <v>143</v>
      </c>
      <c r="B2216" s="1" t="s">
        <v>4599</v>
      </c>
      <c r="C2216" s="1"/>
      <c r="D2216" s="1" t="s">
        <v>4599</v>
      </c>
      <c r="E2216" s="1"/>
      <c r="F2216" s="1" t="s">
        <v>143</v>
      </c>
      <c r="G2216" s="1" t="s">
        <v>5374</v>
      </c>
      <c r="H2216" s="1" t="s">
        <v>4927</v>
      </c>
      <c r="I2216" s="1" t="s">
        <v>8202</v>
      </c>
    </row>
    <row r="2217" spans="1:9" ht="15.6" x14ac:dyDescent="0.3">
      <c r="A2217" s="1" t="s">
        <v>142</v>
      </c>
      <c r="B2217" s="1" t="s">
        <v>4600</v>
      </c>
      <c r="C2217" s="1"/>
      <c r="D2217" s="1" t="s">
        <v>4600</v>
      </c>
      <c r="E2217" s="1"/>
      <c r="F2217" s="1" t="s">
        <v>142</v>
      </c>
      <c r="G2217" s="1" t="s">
        <v>4766</v>
      </c>
      <c r="H2217" s="1" t="s">
        <v>6295</v>
      </c>
      <c r="I2217" s="1" t="s">
        <v>4737</v>
      </c>
    </row>
    <row r="2218" spans="1:9" ht="15.6" x14ac:dyDescent="0.3">
      <c r="A2218" s="1" t="s">
        <v>141</v>
      </c>
      <c r="B2218" s="1" t="s">
        <v>4601</v>
      </c>
      <c r="C2218" s="1"/>
      <c r="D2218" s="1" t="s">
        <v>4601</v>
      </c>
      <c r="E2218" s="1"/>
      <c r="F2218" s="1" t="s">
        <v>141</v>
      </c>
      <c r="G2218" s="1" t="s">
        <v>5374</v>
      </c>
      <c r="H2218" s="1" t="s">
        <v>6296</v>
      </c>
      <c r="I2218" s="1" t="s">
        <v>6395</v>
      </c>
    </row>
    <row r="2219" spans="1:9" ht="15.6" x14ac:dyDescent="0.3">
      <c r="A2219" s="1" t="s">
        <v>140</v>
      </c>
      <c r="B2219" s="1" t="s">
        <v>4602</v>
      </c>
      <c r="C2219" s="1"/>
      <c r="D2219" s="1" t="s">
        <v>4602</v>
      </c>
      <c r="E2219" s="1"/>
      <c r="F2219" s="1" t="s">
        <v>140</v>
      </c>
      <c r="G2219" s="1" t="s">
        <v>5374</v>
      </c>
      <c r="H2219" s="1" t="s">
        <v>5013</v>
      </c>
      <c r="I2219" s="1" t="s">
        <v>8203</v>
      </c>
    </row>
    <row r="2220" spans="1:9" ht="15.6" x14ac:dyDescent="0.3">
      <c r="A2220" s="1" t="s">
        <v>139</v>
      </c>
      <c r="B2220" s="1" t="s">
        <v>4603</v>
      </c>
      <c r="C2220" s="1"/>
      <c r="D2220" s="1" t="s">
        <v>4603</v>
      </c>
      <c r="E2220" s="1"/>
      <c r="F2220" s="1" t="s">
        <v>139</v>
      </c>
      <c r="G2220" s="1" t="s">
        <v>5374</v>
      </c>
      <c r="H2220" s="1" t="s">
        <v>4865</v>
      </c>
      <c r="I2220" s="1" t="s">
        <v>8204</v>
      </c>
    </row>
    <row r="2221" spans="1:9" ht="15.6" x14ac:dyDescent="0.3">
      <c r="A2221" s="1" t="s">
        <v>138</v>
      </c>
      <c r="B2221" s="1" t="s">
        <v>4604</v>
      </c>
      <c r="C2221" s="1"/>
      <c r="D2221" s="1" t="s">
        <v>4604</v>
      </c>
      <c r="E2221" s="1"/>
      <c r="F2221" s="1" t="s">
        <v>138</v>
      </c>
      <c r="G2221" s="1" t="s">
        <v>5374</v>
      </c>
      <c r="H2221" s="1" t="s">
        <v>6297</v>
      </c>
      <c r="I2221" s="1" t="s">
        <v>8205</v>
      </c>
    </row>
    <row r="2222" spans="1:9" ht="15.6" x14ac:dyDescent="0.3">
      <c r="A2222" s="1" t="s">
        <v>137</v>
      </c>
      <c r="B2222" s="1" t="s">
        <v>4605</v>
      </c>
      <c r="C2222" s="1"/>
      <c r="D2222" s="1" t="s">
        <v>4605</v>
      </c>
      <c r="E2222" s="1"/>
      <c r="F2222" s="1" t="s">
        <v>137</v>
      </c>
      <c r="G2222" s="1" t="s">
        <v>4766</v>
      </c>
      <c r="H2222" s="1" t="s">
        <v>4825</v>
      </c>
      <c r="I2222" s="1" t="s">
        <v>8206</v>
      </c>
    </row>
    <row r="2223" spans="1:9" ht="15.6" x14ac:dyDescent="0.3">
      <c r="A2223" s="1" t="s">
        <v>136</v>
      </c>
      <c r="B2223" s="1" t="s">
        <v>4606</v>
      </c>
      <c r="C2223" s="1"/>
      <c r="D2223" s="1" t="s">
        <v>4606</v>
      </c>
      <c r="E2223" s="1"/>
      <c r="F2223" s="1" t="s">
        <v>136</v>
      </c>
      <c r="G2223" s="1" t="s">
        <v>4766</v>
      </c>
      <c r="H2223" s="1" t="s">
        <v>5835</v>
      </c>
      <c r="I2223" s="1" t="s">
        <v>8207</v>
      </c>
    </row>
    <row r="2224" spans="1:9" ht="15.6" x14ac:dyDescent="0.3">
      <c r="A2224" s="1" t="s">
        <v>135</v>
      </c>
      <c r="B2224" s="1" t="s">
        <v>4607</v>
      </c>
      <c r="C2224" s="1"/>
      <c r="D2224" s="1" t="s">
        <v>4607</v>
      </c>
      <c r="E2224" s="1"/>
      <c r="F2224" s="1" t="s">
        <v>135</v>
      </c>
      <c r="G2224" s="1" t="s">
        <v>4766</v>
      </c>
      <c r="H2224" s="1" t="s">
        <v>4908</v>
      </c>
      <c r="I2224" s="1" t="s">
        <v>6778</v>
      </c>
    </row>
    <row r="2225" spans="1:9" ht="15.6" x14ac:dyDescent="0.3">
      <c r="A2225" s="1" t="s">
        <v>134</v>
      </c>
      <c r="B2225" s="1" t="s">
        <v>4608</v>
      </c>
      <c r="C2225" s="1"/>
      <c r="D2225" s="1" t="s">
        <v>4608</v>
      </c>
      <c r="E2225" s="1"/>
      <c r="F2225" s="1" t="s">
        <v>134</v>
      </c>
      <c r="G2225" s="1" t="s">
        <v>4766</v>
      </c>
      <c r="H2225" s="1" t="s">
        <v>5835</v>
      </c>
      <c r="I2225" s="1" t="s">
        <v>8208</v>
      </c>
    </row>
    <row r="2226" spans="1:9" ht="15.6" x14ac:dyDescent="0.3">
      <c r="A2226" s="1" t="s">
        <v>133</v>
      </c>
      <c r="B2226" s="1" t="s">
        <v>4609</v>
      </c>
      <c r="C2226" s="1"/>
      <c r="D2226" s="1" t="s">
        <v>4609</v>
      </c>
      <c r="E2226" s="1"/>
      <c r="F2226" s="1" t="s">
        <v>133</v>
      </c>
      <c r="G2226" s="1" t="s">
        <v>4766</v>
      </c>
      <c r="H2226" s="1" t="s">
        <v>5356</v>
      </c>
      <c r="I2226" s="1" t="s">
        <v>7894</v>
      </c>
    </row>
    <row r="2227" spans="1:9" ht="15.6" x14ac:dyDescent="0.3">
      <c r="A2227" s="1" t="s">
        <v>132</v>
      </c>
      <c r="B2227" s="1" t="s">
        <v>4610</v>
      </c>
      <c r="C2227" s="1"/>
      <c r="D2227" s="1" t="s">
        <v>4610</v>
      </c>
      <c r="E2227" s="1"/>
      <c r="F2227" s="1" t="s">
        <v>132</v>
      </c>
      <c r="G2227" s="1" t="s">
        <v>5374</v>
      </c>
      <c r="H2227" s="1" t="s">
        <v>4728</v>
      </c>
      <c r="I2227" s="1" t="s">
        <v>7023</v>
      </c>
    </row>
    <row r="2228" spans="1:9" ht="15.6" x14ac:dyDescent="0.3">
      <c r="A2228" s="1" t="s">
        <v>131</v>
      </c>
      <c r="B2228" s="1" t="s">
        <v>4611</v>
      </c>
      <c r="C2228" s="1"/>
      <c r="D2228" s="1" t="s">
        <v>4611</v>
      </c>
      <c r="E2228" s="1"/>
      <c r="F2228" s="1" t="s">
        <v>131</v>
      </c>
      <c r="G2228" s="1" t="s">
        <v>5374</v>
      </c>
      <c r="H2228" s="1" t="s">
        <v>5936</v>
      </c>
      <c r="I2228" s="1" t="s">
        <v>7553</v>
      </c>
    </row>
    <row r="2229" spans="1:9" ht="15.6" x14ac:dyDescent="0.3">
      <c r="A2229" s="1" t="s">
        <v>130</v>
      </c>
      <c r="B2229" s="1" t="s">
        <v>4612</v>
      </c>
      <c r="C2229" s="1"/>
      <c r="D2229" s="1" t="s">
        <v>4612</v>
      </c>
      <c r="E2229" s="1"/>
      <c r="F2229" s="1" t="s">
        <v>130</v>
      </c>
      <c r="G2229" s="1" t="s">
        <v>5374</v>
      </c>
      <c r="H2229" s="1" t="s">
        <v>6298</v>
      </c>
      <c r="I2229" s="1" t="s">
        <v>8209</v>
      </c>
    </row>
    <row r="2230" spans="1:9" ht="15.6" x14ac:dyDescent="0.3">
      <c r="A2230" s="1" t="s">
        <v>129</v>
      </c>
      <c r="B2230" s="1" t="s">
        <v>4613</v>
      </c>
      <c r="C2230" s="1"/>
      <c r="D2230" s="1" t="s">
        <v>4613</v>
      </c>
      <c r="E2230" s="1"/>
      <c r="F2230" s="1" t="s">
        <v>129</v>
      </c>
      <c r="G2230" s="1" t="s">
        <v>5374</v>
      </c>
      <c r="H2230" s="1" t="s">
        <v>5357</v>
      </c>
      <c r="I2230" s="1" t="s">
        <v>8210</v>
      </c>
    </row>
    <row r="2231" spans="1:9" ht="15.6" x14ac:dyDescent="0.3">
      <c r="A2231" s="1" t="s">
        <v>128</v>
      </c>
      <c r="B2231" s="1" t="s">
        <v>4614</v>
      </c>
      <c r="C2231" s="1"/>
      <c r="D2231" s="1" t="s">
        <v>4614</v>
      </c>
      <c r="E2231" s="1"/>
      <c r="F2231" s="1" t="s">
        <v>128</v>
      </c>
      <c r="G2231" s="1" t="s">
        <v>4766</v>
      </c>
      <c r="H2231" s="1" t="s">
        <v>6299</v>
      </c>
      <c r="I2231" s="1" t="s">
        <v>4764</v>
      </c>
    </row>
    <row r="2232" spans="1:9" ht="15.6" x14ac:dyDescent="0.3">
      <c r="A2232" s="1" t="s">
        <v>127</v>
      </c>
      <c r="B2232" s="1" t="s">
        <v>4615</v>
      </c>
      <c r="C2232" s="1"/>
      <c r="D2232" s="1" t="s">
        <v>4615</v>
      </c>
      <c r="E2232" s="1"/>
      <c r="F2232" s="1" t="s">
        <v>127</v>
      </c>
      <c r="G2232" s="1" t="s">
        <v>5374</v>
      </c>
      <c r="H2232" s="1" t="s">
        <v>6300</v>
      </c>
      <c r="I2232" s="1" t="s">
        <v>8211</v>
      </c>
    </row>
    <row r="2233" spans="1:9" ht="15.6" x14ac:dyDescent="0.3">
      <c r="A2233" s="1" t="s">
        <v>126</v>
      </c>
      <c r="B2233" s="1" t="s">
        <v>4616</v>
      </c>
      <c r="C2233" s="1"/>
      <c r="D2233" s="1" t="s">
        <v>4616</v>
      </c>
      <c r="E2233" s="1"/>
      <c r="F2233" s="1" t="s">
        <v>126</v>
      </c>
      <c r="G2233" s="1" t="s">
        <v>5374</v>
      </c>
      <c r="H2233" s="1" t="s">
        <v>5358</v>
      </c>
      <c r="I2233" s="1" t="s">
        <v>8212</v>
      </c>
    </row>
    <row r="2234" spans="1:9" ht="15.6" x14ac:dyDescent="0.3">
      <c r="A2234" s="1" t="s">
        <v>125</v>
      </c>
      <c r="B2234" s="1" t="s">
        <v>4617</v>
      </c>
      <c r="C2234" s="1"/>
      <c r="D2234" s="1" t="s">
        <v>4617</v>
      </c>
      <c r="E2234" s="1"/>
      <c r="F2234" s="1" t="s">
        <v>125</v>
      </c>
      <c r="G2234" s="1" t="s">
        <v>5374</v>
      </c>
      <c r="H2234" s="1" t="s">
        <v>6301</v>
      </c>
      <c r="I2234" s="1" t="s">
        <v>8213</v>
      </c>
    </row>
    <row r="2235" spans="1:9" ht="15.6" x14ac:dyDescent="0.3">
      <c r="A2235" s="1" t="s">
        <v>124</v>
      </c>
      <c r="B2235" s="1" t="s">
        <v>4618</v>
      </c>
      <c r="C2235" s="1"/>
      <c r="D2235" s="1" t="s">
        <v>4618</v>
      </c>
      <c r="E2235" s="1"/>
      <c r="F2235" s="1" t="s">
        <v>124</v>
      </c>
      <c r="G2235" s="1" t="s">
        <v>4766</v>
      </c>
      <c r="H2235" s="1" t="s">
        <v>4735</v>
      </c>
      <c r="I2235" s="1" t="s">
        <v>7317</v>
      </c>
    </row>
    <row r="2236" spans="1:9" ht="15.6" x14ac:dyDescent="0.3">
      <c r="A2236" s="1" t="s">
        <v>123</v>
      </c>
      <c r="B2236" s="1" t="s">
        <v>4619</v>
      </c>
      <c r="C2236" s="1"/>
      <c r="D2236" s="1" t="s">
        <v>4619</v>
      </c>
      <c r="E2236" s="1"/>
      <c r="F2236" s="1" t="s">
        <v>123</v>
      </c>
      <c r="G2236" s="1" t="s">
        <v>4766</v>
      </c>
      <c r="H2236" s="1" t="s">
        <v>4775</v>
      </c>
      <c r="I2236" s="1" t="s">
        <v>8214</v>
      </c>
    </row>
    <row r="2237" spans="1:9" ht="15.6" x14ac:dyDescent="0.3">
      <c r="A2237" s="1" t="s">
        <v>122</v>
      </c>
      <c r="B2237" s="1" t="s">
        <v>4620</v>
      </c>
      <c r="C2237" s="1"/>
      <c r="D2237" s="1" t="s">
        <v>4620</v>
      </c>
      <c r="E2237" s="1"/>
      <c r="F2237" s="1" t="s">
        <v>122</v>
      </c>
      <c r="G2237" s="1" t="s">
        <v>4766</v>
      </c>
      <c r="H2237" s="1" t="s">
        <v>5359</v>
      </c>
      <c r="I2237" s="1" t="s">
        <v>8215</v>
      </c>
    </row>
    <row r="2238" spans="1:9" ht="15.6" x14ac:dyDescent="0.3">
      <c r="A2238" s="1" t="s">
        <v>121</v>
      </c>
      <c r="B2238" s="1" t="s">
        <v>4621</v>
      </c>
      <c r="C2238" s="1"/>
      <c r="D2238" s="1" t="s">
        <v>4621</v>
      </c>
      <c r="E2238" s="1"/>
      <c r="F2238" s="1" t="s">
        <v>121</v>
      </c>
      <c r="G2238" s="1" t="s">
        <v>4766</v>
      </c>
      <c r="H2238" s="1" t="s">
        <v>6142</v>
      </c>
      <c r="I2238" s="1" t="s">
        <v>8216</v>
      </c>
    </row>
    <row r="2239" spans="1:9" ht="15.6" x14ac:dyDescent="0.3">
      <c r="A2239" s="1" t="s">
        <v>120</v>
      </c>
      <c r="B2239" s="1" t="s">
        <v>4622</v>
      </c>
      <c r="C2239" s="1"/>
      <c r="D2239" s="1" t="s">
        <v>4622</v>
      </c>
      <c r="E2239" s="1"/>
      <c r="F2239" s="1" t="s">
        <v>120</v>
      </c>
      <c r="G2239" s="1" t="s">
        <v>4766</v>
      </c>
      <c r="H2239" s="1" t="s">
        <v>6302</v>
      </c>
      <c r="I2239" s="1" t="s">
        <v>8217</v>
      </c>
    </row>
    <row r="2240" spans="1:9" ht="15.6" x14ac:dyDescent="0.3">
      <c r="A2240" s="1" t="s">
        <v>119</v>
      </c>
      <c r="B2240" s="1" t="s">
        <v>4623</v>
      </c>
      <c r="C2240" s="1"/>
      <c r="D2240" s="1" t="s">
        <v>4623</v>
      </c>
      <c r="E2240" s="1"/>
      <c r="F2240" s="1" t="s">
        <v>119</v>
      </c>
      <c r="G2240" s="1" t="s">
        <v>4766</v>
      </c>
      <c r="H2240" s="1" t="s">
        <v>6303</v>
      </c>
      <c r="I2240" s="1" t="s">
        <v>6398</v>
      </c>
    </row>
    <row r="2241" spans="1:9" ht="15.6" x14ac:dyDescent="0.3">
      <c r="A2241" s="1" t="s">
        <v>118</v>
      </c>
      <c r="B2241" s="1" t="s">
        <v>4624</v>
      </c>
      <c r="C2241" s="1"/>
      <c r="D2241" s="1" t="s">
        <v>4624</v>
      </c>
      <c r="E2241" s="1"/>
      <c r="F2241" s="1" t="s">
        <v>118</v>
      </c>
      <c r="G2241" s="1" t="s">
        <v>5374</v>
      </c>
      <c r="H2241" s="1" t="s">
        <v>5360</v>
      </c>
      <c r="I2241" s="1" t="s">
        <v>8218</v>
      </c>
    </row>
    <row r="2242" spans="1:9" ht="15.6" x14ac:dyDescent="0.3">
      <c r="A2242" s="1" t="s">
        <v>117</v>
      </c>
      <c r="B2242" s="1" t="s">
        <v>4625</v>
      </c>
      <c r="C2242" s="1"/>
      <c r="D2242" s="1" t="s">
        <v>4625</v>
      </c>
      <c r="E2242" s="1"/>
      <c r="F2242" s="1" t="s">
        <v>117</v>
      </c>
      <c r="G2242" s="1" t="s">
        <v>5374</v>
      </c>
      <c r="H2242" s="1" t="s">
        <v>4805</v>
      </c>
      <c r="I2242" s="1" t="s">
        <v>8219</v>
      </c>
    </row>
    <row r="2243" spans="1:9" ht="15.6" x14ac:dyDescent="0.3">
      <c r="A2243" s="1" t="s">
        <v>116</v>
      </c>
      <c r="B2243" s="1" t="s">
        <v>4626</v>
      </c>
      <c r="C2243" s="1"/>
      <c r="D2243" s="1" t="s">
        <v>4626</v>
      </c>
      <c r="E2243" s="1"/>
      <c r="F2243" s="1" t="s">
        <v>116</v>
      </c>
      <c r="G2243" s="1" t="s">
        <v>5374</v>
      </c>
      <c r="H2243" s="1" t="s">
        <v>5361</v>
      </c>
      <c r="I2243" s="1" t="s">
        <v>8220</v>
      </c>
    </row>
    <row r="2244" spans="1:9" ht="15.6" x14ac:dyDescent="0.3">
      <c r="A2244" s="1" t="s">
        <v>115</v>
      </c>
      <c r="B2244" s="1" t="s">
        <v>4627</v>
      </c>
      <c r="C2244" s="1"/>
      <c r="D2244" s="1" t="s">
        <v>4627</v>
      </c>
      <c r="E2244" s="1"/>
      <c r="F2244" s="1" t="s">
        <v>115</v>
      </c>
      <c r="G2244" s="1" t="s">
        <v>4766</v>
      </c>
      <c r="H2244" s="1" t="s">
        <v>4923</v>
      </c>
      <c r="I2244" s="1" t="s">
        <v>7168</v>
      </c>
    </row>
    <row r="2245" spans="1:9" ht="15.6" x14ac:dyDescent="0.3">
      <c r="A2245" s="1" t="s">
        <v>114</v>
      </c>
      <c r="B2245" s="1" t="s">
        <v>4628</v>
      </c>
      <c r="C2245" s="1"/>
      <c r="D2245" s="1" t="s">
        <v>4628</v>
      </c>
      <c r="E2245" s="1"/>
      <c r="F2245" s="1" t="s">
        <v>114</v>
      </c>
      <c r="G2245" s="1" t="s">
        <v>4766</v>
      </c>
      <c r="H2245" s="1" t="s">
        <v>4756</v>
      </c>
      <c r="I2245" s="1" t="s">
        <v>8221</v>
      </c>
    </row>
    <row r="2246" spans="1:9" ht="15.6" x14ac:dyDescent="0.3">
      <c r="A2246" s="1" t="s">
        <v>113</v>
      </c>
      <c r="B2246" s="1" t="s">
        <v>4629</v>
      </c>
      <c r="C2246" s="1"/>
      <c r="D2246" s="1" t="s">
        <v>4629</v>
      </c>
      <c r="E2246" s="1"/>
      <c r="F2246" s="1" t="s">
        <v>113</v>
      </c>
      <c r="G2246" s="1" t="s">
        <v>5374</v>
      </c>
      <c r="H2246" s="1" t="s">
        <v>6001</v>
      </c>
      <c r="I2246" s="1" t="s">
        <v>6948</v>
      </c>
    </row>
    <row r="2247" spans="1:9" ht="15.6" x14ac:dyDescent="0.3">
      <c r="A2247" s="1" t="s">
        <v>112</v>
      </c>
      <c r="B2247" s="1" t="s">
        <v>4630</v>
      </c>
      <c r="C2247" s="1"/>
      <c r="D2247" s="1" t="s">
        <v>4630</v>
      </c>
      <c r="E2247" s="1"/>
      <c r="F2247" s="1" t="s">
        <v>112</v>
      </c>
      <c r="G2247" s="1" t="s">
        <v>5374</v>
      </c>
      <c r="H2247" s="1" t="s">
        <v>5022</v>
      </c>
      <c r="I2247" s="1" t="s">
        <v>8222</v>
      </c>
    </row>
    <row r="2248" spans="1:9" ht="15.6" x14ac:dyDescent="0.3">
      <c r="A2248" s="1" t="s">
        <v>111</v>
      </c>
      <c r="B2248" s="1" t="s">
        <v>4631</v>
      </c>
      <c r="C2248" s="1"/>
      <c r="D2248" s="1" t="s">
        <v>4631</v>
      </c>
      <c r="E2248" s="1"/>
      <c r="F2248" s="1" t="s">
        <v>111</v>
      </c>
      <c r="G2248" s="1" t="s">
        <v>5374</v>
      </c>
      <c r="H2248" s="1" t="s">
        <v>4805</v>
      </c>
      <c r="I2248" s="1" t="s">
        <v>8223</v>
      </c>
    </row>
    <row r="2249" spans="1:9" ht="15.6" x14ac:dyDescent="0.3">
      <c r="A2249" s="1" t="s">
        <v>110</v>
      </c>
      <c r="B2249" s="1" t="s">
        <v>4632</v>
      </c>
      <c r="C2249" s="1"/>
      <c r="D2249" s="1" t="s">
        <v>4632</v>
      </c>
      <c r="E2249" s="1"/>
      <c r="F2249" s="1" t="s">
        <v>110</v>
      </c>
      <c r="G2249" s="1" t="s">
        <v>4766</v>
      </c>
      <c r="H2249" s="1" t="s">
        <v>6304</v>
      </c>
      <c r="I2249" s="1" t="s">
        <v>8224</v>
      </c>
    </row>
    <row r="2250" spans="1:9" ht="15.6" x14ac:dyDescent="0.3">
      <c r="A2250" s="1" t="s">
        <v>109</v>
      </c>
      <c r="B2250" s="1" t="s">
        <v>4633</v>
      </c>
      <c r="C2250" s="1"/>
      <c r="D2250" s="1" t="s">
        <v>4633</v>
      </c>
      <c r="E2250" s="1"/>
      <c r="F2250" s="1" t="s">
        <v>109</v>
      </c>
      <c r="G2250" s="1" t="s">
        <v>4766</v>
      </c>
      <c r="H2250" s="1" t="s">
        <v>4956</v>
      </c>
      <c r="I2250" s="1" t="s">
        <v>8225</v>
      </c>
    </row>
    <row r="2251" spans="1:9" ht="15.6" x14ac:dyDescent="0.3">
      <c r="A2251" s="1" t="s">
        <v>108</v>
      </c>
      <c r="B2251" s="1" t="s">
        <v>4634</v>
      </c>
      <c r="C2251" s="1"/>
      <c r="D2251" s="1" t="s">
        <v>4634</v>
      </c>
      <c r="E2251" s="1"/>
      <c r="F2251" s="1" t="s">
        <v>108</v>
      </c>
      <c r="G2251" s="1" t="s">
        <v>5374</v>
      </c>
      <c r="H2251" s="1" t="s">
        <v>4973</v>
      </c>
      <c r="I2251" s="1" t="s">
        <v>8226</v>
      </c>
    </row>
    <row r="2252" spans="1:9" ht="15.6" x14ac:dyDescent="0.3">
      <c r="A2252" s="1" t="s">
        <v>107</v>
      </c>
      <c r="B2252" s="1" t="s">
        <v>4635</v>
      </c>
      <c r="C2252" s="1"/>
      <c r="D2252" s="1" t="s">
        <v>4635</v>
      </c>
      <c r="E2252" s="1"/>
      <c r="F2252" s="1" t="s">
        <v>107</v>
      </c>
      <c r="G2252" s="1" t="s">
        <v>5374</v>
      </c>
      <c r="H2252" s="1" t="s">
        <v>4779</v>
      </c>
      <c r="I2252" s="1" t="s">
        <v>8227</v>
      </c>
    </row>
    <row r="2253" spans="1:9" ht="15.6" x14ac:dyDescent="0.3">
      <c r="A2253" s="1" t="s">
        <v>106</v>
      </c>
      <c r="B2253" s="1" t="s">
        <v>4636</v>
      </c>
      <c r="C2253" s="1"/>
      <c r="D2253" s="1" t="s">
        <v>4636</v>
      </c>
      <c r="E2253" s="1"/>
      <c r="F2253" s="1" t="s">
        <v>106</v>
      </c>
      <c r="G2253" s="1" t="s">
        <v>4766</v>
      </c>
      <c r="H2253" s="1" t="s">
        <v>4922</v>
      </c>
      <c r="I2253" s="1" t="s">
        <v>8228</v>
      </c>
    </row>
    <row r="2254" spans="1:9" ht="15.6" x14ac:dyDescent="0.3">
      <c r="A2254" s="1" t="s">
        <v>105</v>
      </c>
      <c r="B2254" s="1" t="s">
        <v>4637</v>
      </c>
      <c r="C2254" s="1"/>
      <c r="D2254" s="1" t="s">
        <v>4637</v>
      </c>
      <c r="E2254" s="1"/>
      <c r="F2254" s="1" t="s">
        <v>105</v>
      </c>
      <c r="G2254" s="1" t="s">
        <v>5374</v>
      </c>
      <c r="H2254" s="1" t="s">
        <v>5362</v>
      </c>
      <c r="I2254" s="1" t="s">
        <v>8229</v>
      </c>
    </row>
    <row r="2255" spans="1:9" ht="15.6" x14ac:dyDescent="0.3">
      <c r="A2255" s="1" t="s">
        <v>104</v>
      </c>
      <c r="B2255" s="1" t="s">
        <v>4638</v>
      </c>
      <c r="C2255" s="1"/>
      <c r="D2255" s="1" t="s">
        <v>4638</v>
      </c>
      <c r="E2255" s="1"/>
      <c r="F2255" s="1" t="s">
        <v>104</v>
      </c>
      <c r="G2255" s="1" t="s">
        <v>5374</v>
      </c>
      <c r="H2255" s="1" t="s">
        <v>5082</v>
      </c>
      <c r="I2255" s="1" t="s">
        <v>8230</v>
      </c>
    </row>
    <row r="2256" spans="1:9" ht="15.6" x14ac:dyDescent="0.3">
      <c r="A2256" s="1" t="s">
        <v>103</v>
      </c>
      <c r="B2256" s="1" t="s">
        <v>4639</v>
      </c>
      <c r="C2256" s="1"/>
      <c r="D2256" s="1" t="s">
        <v>4639</v>
      </c>
      <c r="E2256" s="1"/>
      <c r="F2256" s="1" t="s">
        <v>103</v>
      </c>
      <c r="G2256" s="1" t="s">
        <v>5374</v>
      </c>
      <c r="H2256" s="1" t="s">
        <v>6305</v>
      </c>
      <c r="I2256" s="1" t="s">
        <v>8231</v>
      </c>
    </row>
    <row r="2257" spans="1:9" ht="15.6" x14ac:dyDescent="0.3">
      <c r="A2257" s="1" t="s">
        <v>102</v>
      </c>
      <c r="B2257" s="1" t="s">
        <v>4640</v>
      </c>
      <c r="C2257" s="1"/>
      <c r="D2257" s="1" t="s">
        <v>4640</v>
      </c>
      <c r="E2257" s="1"/>
      <c r="F2257" s="1" t="s">
        <v>102</v>
      </c>
      <c r="G2257" s="1" t="s">
        <v>4766</v>
      </c>
      <c r="H2257" s="1" t="s">
        <v>6306</v>
      </c>
      <c r="I2257" s="1" t="s">
        <v>6398</v>
      </c>
    </row>
    <row r="2258" spans="1:9" ht="15.6" x14ac:dyDescent="0.3">
      <c r="A2258" s="1" t="s">
        <v>101</v>
      </c>
      <c r="B2258" s="1" t="s">
        <v>4641</v>
      </c>
      <c r="C2258" s="1"/>
      <c r="D2258" s="1" t="s">
        <v>4641</v>
      </c>
      <c r="E2258" s="1"/>
      <c r="F2258" s="1" t="s">
        <v>101</v>
      </c>
      <c r="G2258" s="1" t="s">
        <v>4766</v>
      </c>
      <c r="H2258" s="1" t="s">
        <v>5363</v>
      </c>
      <c r="I2258" s="1" t="s">
        <v>8232</v>
      </c>
    </row>
    <row r="2259" spans="1:9" ht="15.6" x14ac:dyDescent="0.3">
      <c r="A2259" s="1" t="s">
        <v>100</v>
      </c>
      <c r="B2259" s="1" t="s">
        <v>4642</v>
      </c>
      <c r="C2259" s="1"/>
      <c r="D2259" s="1" t="s">
        <v>4642</v>
      </c>
      <c r="E2259" s="1"/>
      <c r="F2259" s="1" t="s">
        <v>100</v>
      </c>
      <c r="G2259" s="1" t="s">
        <v>4766</v>
      </c>
      <c r="H2259" s="1" t="s">
        <v>5364</v>
      </c>
      <c r="I2259" s="1" t="s">
        <v>8233</v>
      </c>
    </row>
    <row r="2260" spans="1:9" ht="15.6" x14ac:dyDescent="0.3">
      <c r="A2260" s="1" t="s">
        <v>99</v>
      </c>
      <c r="B2260" s="1" t="s">
        <v>4643</v>
      </c>
      <c r="C2260" s="1"/>
      <c r="D2260" s="1" t="s">
        <v>4643</v>
      </c>
      <c r="E2260" s="1"/>
      <c r="F2260" s="1" t="s">
        <v>99</v>
      </c>
      <c r="G2260" s="1" t="s">
        <v>4766</v>
      </c>
      <c r="H2260" s="1" t="s">
        <v>6307</v>
      </c>
      <c r="I2260" s="1" t="s">
        <v>8234</v>
      </c>
    </row>
    <row r="2261" spans="1:9" ht="15.6" x14ac:dyDescent="0.3">
      <c r="A2261" s="1" t="s">
        <v>98</v>
      </c>
      <c r="B2261" s="1" t="s">
        <v>4644</v>
      </c>
      <c r="C2261" s="1"/>
      <c r="D2261" s="1" t="s">
        <v>4644</v>
      </c>
      <c r="E2261" s="1"/>
      <c r="F2261" s="1" t="s">
        <v>98</v>
      </c>
      <c r="G2261" s="1" t="s">
        <v>4766</v>
      </c>
      <c r="H2261" s="1" t="s">
        <v>4754</v>
      </c>
      <c r="I2261" s="1" t="s">
        <v>8235</v>
      </c>
    </row>
    <row r="2262" spans="1:9" ht="15.6" x14ac:dyDescent="0.3">
      <c r="A2262" s="1" t="s">
        <v>97</v>
      </c>
      <c r="B2262" s="1" t="s">
        <v>4645</v>
      </c>
      <c r="C2262" s="1"/>
      <c r="D2262" s="1" t="s">
        <v>4645</v>
      </c>
      <c r="E2262" s="1"/>
      <c r="F2262" s="1" t="s">
        <v>97</v>
      </c>
      <c r="G2262" s="1" t="s">
        <v>5374</v>
      </c>
      <c r="H2262" s="1" t="s">
        <v>4744</v>
      </c>
      <c r="I2262" s="1" t="s">
        <v>8236</v>
      </c>
    </row>
    <row r="2263" spans="1:9" ht="15.6" x14ac:dyDescent="0.3">
      <c r="A2263" s="1" t="s">
        <v>96</v>
      </c>
      <c r="B2263" s="1" t="s">
        <v>4646</v>
      </c>
      <c r="C2263" s="1"/>
      <c r="D2263" s="1" t="s">
        <v>4646</v>
      </c>
      <c r="E2263" s="1"/>
      <c r="F2263" s="1" t="s">
        <v>96</v>
      </c>
      <c r="G2263" s="1" t="s">
        <v>4766</v>
      </c>
      <c r="H2263" s="1" t="s">
        <v>4792</v>
      </c>
      <c r="I2263" s="1" t="s">
        <v>8237</v>
      </c>
    </row>
    <row r="2264" spans="1:9" ht="15.6" x14ac:dyDescent="0.3">
      <c r="A2264" s="1" t="s">
        <v>95</v>
      </c>
      <c r="B2264" s="1" t="s">
        <v>4647</v>
      </c>
      <c r="C2264" s="1"/>
      <c r="D2264" s="1" t="s">
        <v>4647</v>
      </c>
      <c r="E2264" s="1"/>
      <c r="F2264" s="1" t="s">
        <v>95</v>
      </c>
      <c r="G2264" s="1" t="s">
        <v>4766</v>
      </c>
      <c r="H2264" s="1" t="s">
        <v>8321</v>
      </c>
      <c r="I2264" s="1" t="s">
        <v>8238</v>
      </c>
    </row>
    <row r="2265" spans="1:9" ht="15.6" x14ac:dyDescent="0.3">
      <c r="A2265" s="1" t="s">
        <v>94</v>
      </c>
      <c r="B2265" s="1" t="s">
        <v>4648</v>
      </c>
      <c r="C2265" s="1"/>
      <c r="D2265" s="1" t="s">
        <v>4648</v>
      </c>
      <c r="E2265" s="1"/>
      <c r="F2265" s="1" t="s">
        <v>94</v>
      </c>
      <c r="G2265" s="1" t="s">
        <v>4766</v>
      </c>
      <c r="H2265" s="1" t="s">
        <v>8322</v>
      </c>
      <c r="I2265" s="1" t="s">
        <v>8239</v>
      </c>
    </row>
    <row r="2266" spans="1:9" ht="15.6" x14ac:dyDescent="0.3">
      <c r="A2266" s="1" t="s">
        <v>93</v>
      </c>
      <c r="B2266" s="1" t="s">
        <v>4649</v>
      </c>
      <c r="C2266" s="1"/>
      <c r="D2266" s="1" t="s">
        <v>4649</v>
      </c>
      <c r="E2266" s="1"/>
      <c r="F2266" s="1" t="s">
        <v>93</v>
      </c>
      <c r="G2266" s="1" t="s">
        <v>4766</v>
      </c>
      <c r="H2266" s="1" t="s">
        <v>8323</v>
      </c>
      <c r="I2266" s="1" t="s">
        <v>7774</v>
      </c>
    </row>
    <row r="2267" spans="1:9" ht="15.6" x14ac:dyDescent="0.3">
      <c r="A2267" s="1" t="s">
        <v>92</v>
      </c>
      <c r="B2267" s="1" t="s">
        <v>4650</v>
      </c>
      <c r="C2267" s="1"/>
      <c r="D2267" s="1" t="s">
        <v>4650</v>
      </c>
      <c r="E2267" s="1"/>
      <c r="F2267" s="1" t="s">
        <v>92</v>
      </c>
      <c r="G2267" s="1" t="s">
        <v>5374</v>
      </c>
      <c r="H2267" s="1" t="s">
        <v>5872</v>
      </c>
      <c r="I2267" s="1" t="s">
        <v>8240</v>
      </c>
    </row>
    <row r="2268" spans="1:9" ht="15.6" x14ac:dyDescent="0.3">
      <c r="A2268" s="1" t="s">
        <v>91</v>
      </c>
      <c r="B2268" s="1" t="s">
        <v>4651</v>
      </c>
      <c r="C2268" s="1"/>
      <c r="D2268" s="1" t="s">
        <v>4651</v>
      </c>
      <c r="E2268" s="1"/>
      <c r="F2268" s="1" t="s">
        <v>91</v>
      </c>
      <c r="G2268" s="1" t="s">
        <v>5374</v>
      </c>
      <c r="H2268" s="1" t="s">
        <v>4957</v>
      </c>
      <c r="I2268" s="1" t="s">
        <v>8241</v>
      </c>
    </row>
    <row r="2269" spans="1:9" ht="15.6" x14ac:dyDescent="0.3">
      <c r="A2269" s="1" t="s">
        <v>90</v>
      </c>
      <c r="B2269" s="1" t="s">
        <v>4652</v>
      </c>
      <c r="C2269" s="1"/>
      <c r="D2269" s="1" t="s">
        <v>4652</v>
      </c>
      <c r="E2269" s="1"/>
      <c r="F2269" s="1" t="s">
        <v>90</v>
      </c>
      <c r="G2269" s="1" t="s">
        <v>5374</v>
      </c>
      <c r="H2269" s="1" t="s">
        <v>6308</v>
      </c>
      <c r="I2269" s="1" t="s">
        <v>8242</v>
      </c>
    </row>
    <row r="2270" spans="1:9" ht="15.6" x14ac:dyDescent="0.3">
      <c r="A2270" s="1" t="s">
        <v>89</v>
      </c>
      <c r="B2270" s="1" t="s">
        <v>4653</v>
      </c>
      <c r="C2270" s="1"/>
      <c r="D2270" s="1" t="s">
        <v>4653</v>
      </c>
      <c r="E2270" s="1"/>
      <c r="F2270" s="1" t="s">
        <v>89</v>
      </c>
      <c r="G2270" s="1" t="s">
        <v>5374</v>
      </c>
      <c r="H2270" s="1" t="s">
        <v>6309</v>
      </c>
      <c r="I2270" s="1" t="s">
        <v>6462</v>
      </c>
    </row>
    <row r="2271" spans="1:9" ht="15.6" x14ac:dyDescent="0.3">
      <c r="A2271" s="1" t="s">
        <v>88</v>
      </c>
      <c r="B2271" s="1" t="s">
        <v>4654</v>
      </c>
      <c r="C2271" s="1"/>
      <c r="D2271" s="1" t="s">
        <v>4654</v>
      </c>
      <c r="E2271" s="1"/>
      <c r="F2271" s="1" t="s">
        <v>88</v>
      </c>
      <c r="G2271" s="1" t="s">
        <v>5374</v>
      </c>
      <c r="H2271" s="1" t="s">
        <v>5171</v>
      </c>
      <c r="I2271" s="1" t="s">
        <v>6879</v>
      </c>
    </row>
    <row r="2272" spans="1:9" ht="15.6" x14ac:dyDescent="0.3">
      <c r="A2272" s="1" t="s">
        <v>87</v>
      </c>
      <c r="B2272" s="1" t="s">
        <v>4655</v>
      </c>
      <c r="C2272" s="1"/>
      <c r="D2272" s="1" t="s">
        <v>4655</v>
      </c>
      <c r="E2272" s="1"/>
      <c r="F2272" s="1" t="s">
        <v>87</v>
      </c>
      <c r="G2272" s="1" t="s">
        <v>4766</v>
      </c>
      <c r="H2272" s="1" t="s">
        <v>5365</v>
      </c>
      <c r="I2272" s="1" t="s">
        <v>8243</v>
      </c>
    </row>
    <row r="2273" spans="1:9" ht="15.6" x14ac:dyDescent="0.3">
      <c r="A2273" s="1" t="s">
        <v>86</v>
      </c>
      <c r="B2273" s="1" t="s">
        <v>4656</v>
      </c>
      <c r="C2273" s="1"/>
      <c r="D2273" s="1" t="s">
        <v>4656</v>
      </c>
      <c r="E2273" s="1"/>
      <c r="F2273" s="1" t="s">
        <v>86</v>
      </c>
      <c r="G2273" s="1" t="s">
        <v>5374</v>
      </c>
      <c r="H2273" s="1" t="s">
        <v>6310</v>
      </c>
      <c r="I2273" s="1" t="s">
        <v>8244</v>
      </c>
    </row>
    <row r="2274" spans="1:9" ht="15.6" x14ac:dyDescent="0.3">
      <c r="A2274" s="1" t="s">
        <v>85</v>
      </c>
      <c r="B2274" s="1" t="s">
        <v>4657</v>
      </c>
      <c r="C2274" s="1"/>
      <c r="D2274" s="1" t="s">
        <v>4657</v>
      </c>
      <c r="E2274" s="1"/>
      <c r="F2274" s="1" t="s">
        <v>85</v>
      </c>
      <c r="G2274" s="1" t="s">
        <v>4766</v>
      </c>
      <c r="H2274" s="1" t="s">
        <v>6311</v>
      </c>
      <c r="I2274" s="1" t="s">
        <v>4724</v>
      </c>
    </row>
    <row r="2275" spans="1:9" ht="15.6" x14ac:dyDescent="0.3">
      <c r="A2275" s="1" t="s">
        <v>84</v>
      </c>
      <c r="B2275" s="1" t="s">
        <v>4658</v>
      </c>
      <c r="C2275" s="1"/>
      <c r="D2275" s="1" t="s">
        <v>4658</v>
      </c>
      <c r="E2275" s="1"/>
      <c r="F2275" s="1" t="s">
        <v>84</v>
      </c>
      <c r="G2275" s="1" t="s">
        <v>5374</v>
      </c>
      <c r="H2275" s="1" t="s">
        <v>6278</v>
      </c>
      <c r="I2275" s="1" t="s">
        <v>8245</v>
      </c>
    </row>
    <row r="2276" spans="1:9" ht="15.6" x14ac:dyDescent="0.3">
      <c r="A2276" s="1" t="s">
        <v>83</v>
      </c>
      <c r="B2276" s="1" t="s">
        <v>4659</v>
      </c>
      <c r="C2276" s="1"/>
      <c r="D2276" s="1" t="s">
        <v>4659</v>
      </c>
      <c r="E2276" s="1"/>
      <c r="F2276" s="1" t="s">
        <v>83</v>
      </c>
      <c r="G2276" s="1" t="s">
        <v>4766</v>
      </c>
      <c r="H2276" s="1" t="s">
        <v>4940</v>
      </c>
      <c r="I2276" s="1" t="s">
        <v>8246</v>
      </c>
    </row>
    <row r="2277" spans="1:9" ht="15.6" x14ac:dyDescent="0.3">
      <c r="A2277" s="1" t="s">
        <v>82</v>
      </c>
      <c r="B2277" s="1" t="s">
        <v>4660</v>
      </c>
      <c r="C2277" s="1"/>
      <c r="D2277" s="1" t="s">
        <v>4660</v>
      </c>
      <c r="E2277" s="1"/>
      <c r="F2277" s="1" t="s">
        <v>82</v>
      </c>
      <c r="G2277" s="1" t="s">
        <v>4766</v>
      </c>
      <c r="H2277" s="1" t="s">
        <v>5074</v>
      </c>
      <c r="I2277" s="1" t="s">
        <v>8247</v>
      </c>
    </row>
    <row r="2278" spans="1:9" ht="15.6" x14ac:dyDescent="0.3">
      <c r="A2278" s="1" t="s">
        <v>81</v>
      </c>
      <c r="B2278" s="1" t="s">
        <v>4661</v>
      </c>
      <c r="C2278" s="1"/>
      <c r="D2278" s="1" t="s">
        <v>4661</v>
      </c>
      <c r="E2278" s="1"/>
      <c r="F2278" s="1" t="s">
        <v>81</v>
      </c>
      <c r="G2278" s="1" t="s">
        <v>5374</v>
      </c>
      <c r="H2278" s="1" t="s">
        <v>6312</v>
      </c>
      <c r="I2278" s="1" t="s">
        <v>8248</v>
      </c>
    </row>
    <row r="2279" spans="1:9" ht="15.6" x14ac:dyDescent="0.3">
      <c r="A2279" s="1" t="s">
        <v>80</v>
      </c>
      <c r="B2279" s="1" t="s">
        <v>4662</v>
      </c>
      <c r="C2279" s="1"/>
      <c r="D2279" s="1" t="s">
        <v>4662</v>
      </c>
      <c r="E2279" s="1"/>
      <c r="F2279" s="1" t="s">
        <v>80</v>
      </c>
      <c r="G2279" s="1" t="s">
        <v>4766</v>
      </c>
      <c r="H2279" s="1" t="s">
        <v>4809</v>
      </c>
      <c r="I2279" s="1" t="s">
        <v>8249</v>
      </c>
    </row>
    <row r="2280" spans="1:9" ht="15.6" x14ac:dyDescent="0.3">
      <c r="A2280" s="1" t="s">
        <v>79</v>
      </c>
      <c r="B2280" s="1" t="s">
        <v>4663</v>
      </c>
      <c r="C2280" s="1"/>
      <c r="D2280" s="1" t="s">
        <v>4663</v>
      </c>
      <c r="E2280" s="1"/>
      <c r="F2280" s="1" t="s">
        <v>79</v>
      </c>
      <c r="G2280" s="1" t="s">
        <v>4766</v>
      </c>
      <c r="H2280" s="1" t="s">
        <v>5366</v>
      </c>
      <c r="I2280" s="1" t="s">
        <v>6507</v>
      </c>
    </row>
    <row r="2281" spans="1:9" ht="15.6" x14ac:dyDescent="0.3">
      <c r="A2281" s="1" t="s">
        <v>78</v>
      </c>
      <c r="B2281" s="1" t="s">
        <v>4664</v>
      </c>
      <c r="C2281" s="1"/>
      <c r="D2281" s="1" t="s">
        <v>4664</v>
      </c>
      <c r="E2281" s="1"/>
      <c r="F2281" s="1" t="s">
        <v>78</v>
      </c>
      <c r="G2281" s="1" t="s">
        <v>4766</v>
      </c>
      <c r="H2281" s="1" t="s">
        <v>4797</v>
      </c>
      <c r="I2281" s="1" t="s">
        <v>8250</v>
      </c>
    </row>
    <row r="2282" spans="1:9" ht="15.6" x14ac:dyDescent="0.3">
      <c r="A2282" s="1" t="s">
        <v>77</v>
      </c>
      <c r="B2282" s="1" t="s">
        <v>4665</v>
      </c>
      <c r="C2282" s="1"/>
      <c r="D2282" s="1" t="s">
        <v>4665</v>
      </c>
      <c r="E2282" s="1"/>
      <c r="F2282" s="1" t="s">
        <v>77</v>
      </c>
      <c r="G2282" s="1" t="s">
        <v>4766</v>
      </c>
      <c r="H2282" s="1" t="s">
        <v>5367</v>
      </c>
      <c r="I2282" s="1" t="s">
        <v>8251</v>
      </c>
    </row>
    <row r="2283" spans="1:9" ht="15.6" x14ac:dyDescent="0.3">
      <c r="A2283" s="1" t="s">
        <v>76</v>
      </c>
      <c r="B2283" s="1" t="s">
        <v>4666</v>
      </c>
      <c r="C2283" s="1"/>
      <c r="D2283" s="1" t="s">
        <v>4666</v>
      </c>
      <c r="E2283" s="1"/>
      <c r="F2283" s="1" t="s">
        <v>76</v>
      </c>
      <c r="G2283" s="1" t="s">
        <v>5374</v>
      </c>
      <c r="H2283" s="1" t="s">
        <v>4799</v>
      </c>
      <c r="I2283" s="1" t="s">
        <v>6373</v>
      </c>
    </row>
    <row r="2284" spans="1:9" ht="15.6" x14ac:dyDescent="0.3">
      <c r="A2284" s="1" t="s">
        <v>75</v>
      </c>
      <c r="B2284" s="1" t="s">
        <v>4667</v>
      </c>
      <c r="C2284" s="1"/>
      <c r="D2284" s="1" t="s">
        <v>4667</v>
      </c>
      <c r="E2284" s="1"/>
      <c r="F2284" s="1" t="s">
        <v>75</v>
      </c>
      <c r="G2284" s="1" t="s">
        <v>4766</v>
      </c>
      <c r="H2284" s="1" t="s">
        <v>4772</v>
      </c>
      <c r="I2284" s="1" t="s">
        <v>8252</v>
      </c>
    </row>
    <row r="2285" spans="1:9" ht="15.6" x14ac:dyDescent="0.3">
      <c r="A2285" s="1" t="s">
        <v>74</v>
      </c>
      <c r="B2285" s="1" t="s">
        <v>4668</v>
      </c>
      <c r="C2285" s="1"/>
      <c r="D2285" s="1" t="s">
        <v>4668</v>
      </c>
      <c r="E2285" s="1"/>
      <c r="F2285" s="1" t="s">
        <v>74</v>
      </c>
      <c r="G2285" s="1" t="s">
        <v>5374</v>
      </c>
      <c r="H2285" s="1" t="s">
        <v>5058</v>
      </c>
      <c r="I2285" s="1" t="s">
        <v>8253</v>
      </c>
    </row>
    <row r="2286" spans="1:9" ht="15.6" x14ac:dyDescent="0.3">
      <c r="A2286" s="1" t="s">
        <v>73</v>
      </c>
      <c r="B2286" s="1" t="s">
        <v>4669</v>
      </c>
      <c r="C2286" s="1"/>
      <c r="D2286" s="1" t="s">
        <v>4669</v>
      </c>
      <c r="E2286" s="1"/>
      <c r="F2286" s="1" t="s">
        <v>73</v>
      </c>
      <c r="G2286" s="1" t="s">
        <v>4766</v>
      </c>
      <c r="H2286" s="1" t="s">
        <v>6313</v>
      </c>
      <c r="I2286" s="1" t="s">
        <v>8254</v>
      </c>
    </row>
    <row r="2287" spans="1:9" ht="15.6" x14ac:dyDescent="0.3">
      <c r="A2287" s="1" t="s">
        <v>72</v>
      </c>
      <c r="B2287" s="1" t="s">
        <v>4670</v>
      </c>
      <c r="C2287" s="1"/>
      <c r="D2287" s="1" t="s">
        <v>4670</v>
      </c>
      <c r="E2287" s="1"/>
      <c r="F2287" s="1" t="s">
        <v>72</v>
      </c>
      <c r="G2287" s="1" t="s">
        <v>5374</v>
      </c>
      <c r="H2287" s="1" t="s">
        <v>4803</v>
      </c>
      <c r="I2287" s="1" t="s">
        <v>8228</v>
      </c>
    </row>
    <row r="2288" spans="1:9" ht="15.6" x14ac:dyDescent="0.3">
      <c r="A2288" s="1" t="s">
        <v>71</v>
      </c>
      <c r="B2288" s="1" t="s">
        <v>4671</v>
      </c>
      <c r="C2288" s="1"/>
      <c r="D2288" s="1" t="s">
        <v>4671</v>
      </c>
      <c r="E2288" s="1"/>
      <c r="F2288" s="1" t="s">
        <v>71</v>
      </c>
      <c r="G2288" s="1" t="s">
        <v>4766</v>
      </c>
      <c r="H2288" s="1" t="s">
        <v>6314</v>
      </c>
      <c r="I2288" s="1" t="s">
        <v>8255</v>
      </c>
    </row>
    <row r="2289" spans="1:9" ht="15.6" x14ac:dyDescent="0.3">
      <c r="A2289" s="1" t="s">
        <v>70</v>
      </c>
      <c r="B2289" s="1" t="s">
        <v>4672</v>
      </c>
      <c r="C2289" s="1"/>
      <c r="D2289" s="1" t="s">
        <v>4672</v>
      </c>
      <c r="E2289" s="1"/>
      <c r="F2289" s="1" t="s">
        <v>70</v>
      </c>
      <c r="G2289" s="1" t="s">
        <v>5374</v>
      </c>
      <c r="H2289" s="1" t="s">
        <v>5172</v>
      </c>
      <c r="I2289" s="1" t="s">
        <v>8256</v>
      </c>
    </row>
    <row r="2290" spans="1:9" ht="15.6" x14ac:dyDescent="0.3">
      <c r="A2290" s="1" t="s">
        <v>69</v>
      </c>
      <c r="B2290" s="1" t="s">
        <v>4673</v>
      </c>
      <c r="C2290" s="1"/>
      <c r="D2290" s="1" t="s">
        <v>4673</v>
      </c>
      <c r="E2290" s="1"/>
      <c r="F2290" s="1" t="s">
        <v>69</v>
      </c>
      <c r="G2290" s="1" t="s">
        <v>4766</v>
      </c>
      <c r="H2290" s="1" t="s">
        <v>6315</v>
      </c>
      <c r="I2290" s="1" t="s">
        <v>8257</v>
      </c>
    </row>
    <row r="2291" spans="1:9" ht="15.6" x14ac:dyDescent="0.3">
      <c r="A2291" s="1" t="s">
        <v>68</v>
      </c>
      <c r="B2291" s="1" t="s">
        <v>4674</v>
      </c>
      <c r="C2291" s="1"/>
      <c r="D2291" s="1" t="s">
        <v>4674</v>
      </c>
      <c r="E2291" s="1"/>
      <c r="F2291" s="1" t="s">
        <v>68</v>
      </c>
      <c r="G2291" s="1" t="s">
        <v>4766</v>
      </c>
      <c r="H2291" s="1" t="s">
        <v>5368</v>
      </c>
      <c r="I2291" s="1" t="s">
        <v>4765</v>
      </c>
    </row>
    <row r="2292" spans="1:9" ht="15.6" x14ac:dyDescent="0.3">
      <c r="A2292" s="1" t="s">
        <v>67</v>
      </c>
      <c r="B2292" s="1" t="s">
        <v>4675</v>
      </c>
      <c r="C2292" s="1"/>
      <c r="D2292" s="1" t="s">
        <v>4675</v>
      </c>
      <c r="E2292" s="1"/>
      <c r="F2292" s="1" t="s">
        <v>67</v>
      </c>
      <c r="G2292" s="1" t="s">
        <v>5374</v>
      </c>
      <c r="H2292" s="1" t="s">
        <v>5488</v>
      </c>
      <c r="I2292" s="1" t="s">
        <v>6507</v>
      </c>
    </row>
    <row r="2293" spans="1:9" ht="15.6" x14ac:dyDescent="0.3">
      <c r="A2293" s="1" t="s">
        <v>66</v>
      </c>
      <c r="B2293" s="1" t="s">
        <v>4676</v>
      </c>
      <c r="C2293" s="1"/>
      <c r="D2293" s="1" t="s">
        <v>4676</v>
      </c>
      <c r="E2293" s="1"/>
      <c r="F2293" s="1" t="s">
        <v>66</v>
      </c>
      <c r="G2293" s="1" t="s">
        <v>4766</v>
      </c>
      <c r="H2293" s="1" t="s">
        <v>6316</v>
      </c>
      <c r="I2293" s="1" t="s">
        <v>8258</v>
      </c>
    </row>
    <row r="2294" spans="1:9" ht="15.6" x14ac:dyDescent="0.3">
      <c r="A2294" s="1" t="s">
        <v>65</v>
      </c>
      <c r="B2294" s="1" t="s">
        <v>4677</v>
      </c>
      <c r="C2294" s="1"/>
      <c r="D2294" s="1" t="s">
        <v>4677</v>
      </c>
      <c r="E2294" s="1"/>
      <c r="F2294" s="1" t="s">
        <v>65</v>
      </c>
      <c r="G2294" s="1" t="s">
        <v>4766</v>
      </c>
      <c r="H2294" s="1" t="s">
        <v>4733</v>
      </c>
      <c r="I2294" s="1" t="s">
        <v>6414</v>
      </c>
    </row>
    <row r="2295" spans="1:9" ht="15.6" x14ac:dyDescent="0.3">
      <c r="A2295" s="1" t="s">
        <v>64</v>
      </c>
      <c r="B2295" s="1" t="s">
        <v>4678</v>
      </c>
      <c r="C2295" s="1"/>
      <c r="D2295" s="1" t="s">
        <v>4678</v>
      </c>
      <c r="E2295" s="1"/>
      <c r="F2295" s="1" t="s">
        <v>64</v>
      </c>
      <c r="G2295" s="1" t="s">
        <v>5374</v>
      </c>
      <c r="H2295" s="1" t="s">
        <v>4803</v>
      </c>
      <c r="I2295" s="1" t="s">
        <v>8259</v>
      </c>
    </row>
    <row r="2296" spans="1:9" ht="15.6" x14ac:dyDescent="0.3">
      <c r="A2296" s="1" t="s">
        <v>63</v>
      </c>
      <c r="B2296" s="1" t="s">
        <v>4679</v>
      </c>
      <c r="C2296" s="1"/>
      <c r="D2296" s="1" t="s">
        <v>4679</v>
      </c>
      <c r="E2296" s="1"/>
      <c r="F2296" s="1" t="s">
        <v>63</v>
      </c>
      <c r="G2296" s="1" t="s">
        <v>4766</v>
      </c>
      <c r="H2296" s="1" t="s">
        <v>5006</v>
      </c>
      <c r="I2296" s="1" t="s">
        <v>8260</v>
      </c>
    </row>
    <row r="2297" spans="1:9" ht="15.6" x14ac:dyDescent="0.3">
      <c r="A2297" s="1" t="s">
        <v>62</v>
      </c>
      <c r="B2297" s="1" t="s">
        <v>4680</v>
      </c>
      <c r="C2297" s="1"/>
      <c r="D2297" s="1" t="s">
        <v>4680</v>
      </c>
      <c r="E2297" s="1"/>
      <c r="F2297" s="1" t="s">
        <v>62</v>
      </c>
      <c r="G2297" s="1" t="s">
        <v>4766</v>
      </c>
      <c r="H2297" s="1" t="s">
        <v>6317</v>
      </c>
      <c r="I2297" s="1" t="s">
        <v>8261</v>
      </c>
    </row>
    <row r="2298" spans="1:9" ht="15.6" x14ac:dyDescent="0.3">
      <c r="A2298" s="1" t="s">
        <v>61</v>
      </c>
      <c r="B2298" s="1" t="s">
        <v>4681</v>
      </c>
      <c r="C2298" s="1"/>
      <c r="D2298" s="1" t="s">
        <v>4681</v>
      </c>
      <c r="E2298" s="1"/>
      <c r="F2298" s="1" t="s">
        <v>61</v>
      </c>
      <c r="G2298" s="1" t="s">
        <v>4766</v>
      </c>
      <c r="H2298" s="1" t="s">
        <v>8324</v>
      </c>
      <c r="I2298" s="1" t="s">
        <v>8262</v>
      </c>
    </row>
    <row r="2299" spans="1:9" ht="15.6" x14ac:dyDescent="0.3">
      <c r="A2299" s="1" t="s">
        <v>60</v>
      </c>
      <c r="B2299" s="1" t="s">
        <v>4682</v>
      </c>
      <c r="C2299" s="1"/>
      <c r="D2299" s="1" t="s">
        <v>4682</v>
      </c>
      <c r="E2299" s="1"/>
      <c r="F2299" s="1" t="s">
        <v>60</v>
      </c>
      <c r="G2299" s="1" t="s">
        <v>5374</v>
      </c>
      <c r="H2299" s="1" t="s">
        <v>6318</v>
      </c>
      <c r="I2299" s="1" t="s">
        <v>8263</v>
      </c>
    </row>
    <row r="2300" spans="1:9" ht="15.6" x14ac:dyDescent="0.3">
      <c r="A2300" s="1" t="s">
        <v>59</v>
      </c>
      <c r="B2300" s="1" t="s">
        <v>4683</v>
      </c>
      <c r="C2300" s="1"/>
      <c r="D2300" s="1" t="s">
        <v>4683</v>
      </c>
      <c r="E2300" s="1"/>
      <c r="F2300" s="1" t="s">
        <v>59</v>
      </c>
      <c r="G2300" s="1" t="s">
        <v>4766</v>
      </c>
      <c r="H2300" s="1" t="s">
        <v>6319</v>
      </c>
      <c r="I2300" s="1" t="s">
        <v>8264</v>
      </c>
    </row>
    <row r="2301" spans="1:9" ht="15.6" x14ac:dyDescent="0.3">
      <c r="A2301" s="1" t="s">
        <v>58</v>
      </c>
      <c r="B2301" s="1" t="s">
        <v>4684</v>
      </c>
      <c r="C2301" s="1"/>
      <c r="D2301" s="1" t="s">
        <v>4684</v>
      </c>
      <c r="E2301" s="1"/>
      <c r="F2301" s="1" t="s">
        <v>58</v>
      </c>
      <c r="G2301" s="1" t="s">
        <v>4766</v>
      </c>
      <c r="H2301" s="1" t="s">
        <v>4742</v>
      </c>
      <c r="I2301" s="1" t="s">
        <v>8265</v>
      </c>
    </row>
    <row r="2302" spans="1:9" ht="15.6" x14ac:dyDescent="0.3">
      <c r="A2302" s="1" t="s">
        <v>57</v>
      </c>
      <c r="B2302" s="1" t="s">
        <v>4685</v>
      </c>
      <c r="C2302" s="1"/>
      <c r="D2302" s="1" t="s">
        <v>4685</v>
      </c>
      <c r="E2302" s="1"/>
      <c r="F2302" s="1" t="s">
        <v>57</v>
      </c>
      <c r="G2302" s="1" t="s">
        <v>4766</v>
      </c>
      <c r="H2302" s="1" t="s">
        <v>5369</v>
      </c>
      <c r="I2302" s="1" t="s">
        <v>8266</v>
      </c>
    </row>
    <row r="2303" spans="1:9" ht="15.6" x14ac:dyDescent="0.3">
      <c r="A2303" s="1" t="s">
        <v>56</v>
      </c>
      <c r="B2303" s="1" t="s">
        <v>4686</v>
      </c>
      <c r="C2303" s="1"/>
      <c r="D2303" s="1" t="s">
        <v>4686</v>
      </c>
      <c r="E2303" s="1"/>
      <c r="F2303" s="1" t="s">
        <v>56</v>
      </c>
      <c r="G2303" s="1" t="s">
        <v>4766</v>
      </c>
      <c r="H2303" s="1" t="s">
        <v>4772</v>
      </c>
      <c r="I2303" s="1" t="s">
        <v>6597</v>
      </c>
    </row>
    <row r="2304" spans="1:9" ht="15.6" x14ac:dyDescent="0.3">
      <c r="A2304" s="1" t="s">
        <v>55</v>
      </c>
      <c r="B2304" s="1" t="s">
        <v>4687</v>
      </c>
      <c r="C2304" s="1"/>
      <c r="D2304" s="1" t="s">
        <v>4687</v>
      </c>
      <c r="E2304" s="1"/>
      <c r="F2304" s="1" t="s">
        <v>55</v>
      </c>
      <c r="G2304" s="1" t="s">
        <v>5374</v>
      </c>
      <c r="H2304" s="1" t="s">
        <v>6320</v>
      </c>
      <c r="I2304" s="1" t="s">
        <v>8267</v>
      </c>
    </row>
    <row r="2305" spans="1:9" ht="15.6" x14ac:dyDescent="0.3">
      <c r="A2305" s="1" t="s">
        <v>54</v>
      </c>
      <c r="B2305" s="1" t="s">
        <v>4688</v>
      </c>
      <c r="C2305" s="1"/>
      <c r="D2305" s="1" t="s">
        <v>4688</v>
      </c>
      <c r="E2305" s="1"/>
      <c r="F2305" s="1" t="s">
        <v>54</v>
      </c>
      <c r="G2305" s="1" t="s">
        <v>4766</v>
      </c>
      <c r="H2305" s="1" t="s">
        <v>4940</v>
      </c>
      <c r="I2305" s="1" t="s">
        <v>8268</v>
      </c>
    </row>
    <row r="2306" spans="1:9" ht="15.6" x14ac:dyDescent="0.3">
      <c r="A2306" s="1" t="s">
        <v>53</v>
      </c>
      <c r="B2306" s="1" t="s">
        <v>4689</v>
      </c>
      <c r="C2306" s="1"/>
      <c r="D2306" s="1" t="s">
        <v>4689</v>
      </c>
      <c r="E2306" s="1"/>
      <c r="F2306" s="1" t="s">
        <v>53</v>
      </c>
      <c r="G2306" s="1" t="s">
        <v>4766</v>
      </c>
      <c r="H2306" s="1" t="s">
        <v>6321</v>
      </c>
      <c r="I2306" s="1" t="s">
        <v>8269</v>
      </c>
    </row>
    <row r="2307" spans="1:9" ht="15.6" x14ac:dyDescent="0.3">
      <c r="A2307" s="1" t="s">
        <v>52</v>
      </c>
      <c r="B2307" s="1" t="s">
        <v>4690</v>
      </c>
      <c r="C2307" s="1"/>
      <c r="D2307" s="1" t="s">
        <v>4690</v>
      </c>
      <c r="E2307" s="1"/>
      <c r="F2307" s="1" t="s">
        <v>52</v>
      </c>
      <c r="G2307" s="1" t="s">
        <v>4766</v>
      </c>
      <c r="H2307" s="1" t="s">
        <v>5096</v>
      </c>
      <c r="I2307" s="1" t="s">
        <v>8270</v>
      </c>
    </row>
    <row r="2308" spans="1:9" ht="15.6" x14ac:dyDescent="0.3">
      <c r="A2308" s="1" t="s">
        <v>51</v>
      </c>
      <c r="B2308" s="1" t="s">
        <v>4691</v>
      </c>
      <c r="C2308" s="1"/>
      <c r="D2308" s="1" t="s">
        <v>4691</v>
      </c>
      <c r="E2308" s="1"/>
      <c r="F2308" s="1" t="s">
        <v>51</v>
      </c>
      <c r="G2308" s="1" t="s">
        <v>5374</v>
      </c>
      <c r="H2308" s="1" t="s">
        <v>4771</v>
      </c>
      <c r="I2308" s="1" t="s">
        <v>8271</v>
      </c>
    </row>
    <row r="2309" spans="1:9" ht="15.6" x14ac:dyDescent="0.3">
      <c r="A2309" s="1" t="s">
        <v>50</v>
      </c>
      <c r="B2309" s="1" t="s">
        <v>4692</v>
      </c>
      <c r="C2309" s="1"/>
      <c r="D2309" s="1" t="s">
        <v>4692</v>
      </c>
      <c r="E2309" s="1"/>
      <c r="F2309" s="1" t="s">
        <v>50</v>
      </c>
      <c r="G2309" s="1" t="s">
        <v>5374</v>
      </c>
      <c r="H2309" s="1" t="s">
        <v>5238</v>
      </c>
      <c r="I2309" s="1" t="s">
        <v>8272</v>
      </c>
    </row>
    <row r="2310" spans="1:9" ht="15.6" x14ac:dyDescent="0.3">
      <c r="A2310" s="1" t="s">
        <v>49</v>
      </c>
      <c r="B2310" s="1" t="s">
        <v>4693</v>
      </c>
      <c r="C2310" s="1"/>
      <c r="D2310" s="1" t="s">
        <v>4693</v>
      </c>
      <c r="E2310" s="1"/>
      <c r="F2310" s="1" t="s">
        <v>49</v>
      </c>
      <c r="G2310" s="1" t="s">
        <v>5374</v>
      </c>
      <c r="H2310" s="1" t="s">
        <v>5232</v>
      </c>
      <c r="I2310" s="1" t="s">
        <v>7916</v>
      </c>
    </row>
    <row r="2311" spans="1:9" ht="15.6" x14ac:dyDescent="0.3">
      <c r="A2311" s="1" t="s">
        <v>48</v>
      </c>
      <c r="B2311" s="1" t="s">
        <v>4694</v>
      </c>
      <c r="C2311" s="1"/>
      <c r="D2311" s="1" t="s">
        <v>4694</v>
      </c>
      <c r="E2311" s="1"/>
      <c r="F2311" s="1" t="s">
        <v>48</v>
      </c>
      <c r="G2311" s="1" t="s">
        <v>4766</v>
      </c>
      <c r="H2311" s="1" t="s">
        <v>4833</v>
      </c>
      <c r="I2311" s="1" t="s">
        <v>6462</v>
      </c>
    </row>
    <row r="2312" spans="1:9" ht="15.6" x14ac:dyDescent="0.3">
      <c r="A2312" s="1" t="s">
        <v>47</v>
      </c>
      <c r="B2312" s="1" t="s">
        <v>4695</v>
      </c>
      <c r="C2312" s="1"/>
      <c r="D2312" s="1" t="s">
        <v>4695</v>
      </c>
      <c r="E2312" s="1"/>
      <c r="F2312" s="1" t="s">
        <v>47</v>
      </c>
      <c r="G2312" s="1" t="s">
        <v>5375</v>
      </c>
      <c r="H2312" s="1" t="s">
        <v>4992</v>
      </c>
      <c r="I2312" s="1" t="s">
        <v>8273</v>
      </c>
    </row>
    <row r="2313" spans="1:9" ht="15.6" x14ac:dyDescent="0.3">
      <c r="A2313" s="1" t="s">
        <v>46</v>
      </c>
      <c r="B2313" s="1" t="s">
        <v>4696</v>
      </c>
      <c r="C2313" s="1"/>
      <c r="D2313" s="1" t="s">
        <v>4696</v>
      </c>
      <c r="E2313" s="1"/>
      <c r="F2313" s="1" t="s">
        <v>46</v>
      </c>
      <c r="G2313" s="1" t="s">
        <v>5374</v>
      </c>
      <c r="H2313" s="1" t="s">
        <v>4743</v>
      </c>
      <c r="I2313" s="1" t="s">
        <v>8274</v>
      </c>
    </row>
    <row r="2314" spans="1:9" ht="15.6" x14ac:dyDescent="0.3">
      <c r="A2314" s="1" t="s">
        <v>45</v>
      </c>
      <c r="B2314" s="1" t="s">
        <v>4697</v>
      </c>
      <c r="C2314" s="1"/>
      <c r="D2314" s="1" t="s">
        <v>4697</v>
      </c>
      <c r="E2314" s="1"/>
      <c r="F2314" s="1" t="s">
        <v>45</v>
      </c>
      <c r="G2314" s="1" t="s">
        <v>4766</v>
      </c>
      <c r="H2314" s="1" t="s">
        <v>4783</v>
      </c>
      <c r="I2314" s="1" t="s">
        <v>8275</v>
      </c>
    </row>
    <row r="2315" spans="1:9" ht="15.6" x14ac:dyDescent="0.3">
      <c r="A2315" s="1" t="s">
        <v>44</v>
      </c>
      <c r="B2315" s="1" t="s">
        <v>4698</v>
      </c>
      <c r="C2315" s="1"/>
      <c r="D2315" s="1" t="s">
        <v>4698</v>
      </c>
      <c r="E2315" s="1"/>
      <c r="F2315" s="1" t="s">
        <v>44</v>
      </c>
      <c r="G2315" s="1" t="s">
        <v>5374</v>
      </c>
      <c r="H2315" s="1" t="s">
        <v>5791</v>
      </c>
      <c r="I2315" s="1" t="s">
        <v>8276</v>
      </c>
    </row>
    <row r="2316" spans="1:9" ht="15.6" x14ac:dyDescent="0.3">
      <c r="A2316" s="1" t="s">
        <v>43</v>
      </c>
      <c r="B2316" s="1" t="s">
        <v>4699</v>
      </c>
      <c r="C2316" s="1"/>
      <c r="D2316" s="1" t="s">
        <v>4699</v>
      </c>
      <c r="E2316" s="1"/>
      <c r="F2316" s="1" t="s">
        <v>43</v>
      </c>
      <c r="G2316" s="1" t="s">
        <v>5374</v>
      </c>
      <c r="H2316" s="1" t="s">
        <v>5370</v>
      </c>
      <c r="I2316" s="1" t="s">
        <v>7125</v>
      </c>
    </row>
    <row r="2317" spans="1:9" ht="15.6" x14ac:dyDescent="0.3">
      <c r="A2317" s="1" t="s">
        <v>41</v>
      </c>
      <c r="B2317" s="1" t="s">
        <v>4700</v>
      </c>
      <c r="C2317" s="1"/>
      <c r="D2317" s="1" t="s">
        <v>4700</v>
      </c>
      <c r="E2317" s="1"/>
      <c r="F2317" s="1" t="s">
        <v>41</v>
      </c>
      <c r="G2317" s="1" t="s">
        <v>4766</v>
      </c>
      <c r="H2317" s="1" t="s">
        <v>6322</v>
      </c>
      <c r="I2317" s="1" t="s">
        <v>6614</v>
      </c>
    </row>
    <row r="2318" spans="1:9" ht="15.6" x14ac:dyDescent="0.3">
      <c r="A2318" s="1" t="s">
        <v>40</v>
      </c>
      <c r="B2318" s="1" t="s">
        <v>4701</v>
      </c>
      <c r="C2318" s="1"/>
      <c r="D2318" s="1" t="s">
        <v>4701</v>
      </c>
      <c r="E2318" s="1"/>
      <c r="F2318" s="1" t="s">
        <v>40</v>
      </c>
      <c r="G2318" s="1" t="s">
        <v>4766</v>
      </c>
      <c r="H2318" s="1" t="s">
        <v>5027</v>
      </c>
      <c r="I2318" s="1" t="s">
        <v>8277</v>
      </c>
    </row>
    <row r="2319" spans="1:9" ht="15.6" x14ac:dyDescent="0.3">
      <c r="A2319" s="1" t="s">
        <v>39</v>
      </c>
      <c r="B2319" s="1" t="s">
        <v>4702</v>
      </c>
      <c r="C2319" s="1"/>
      <c r="D2319" s="1" t="s">
        <v>4702</v>
      </c>
      <c r="E2319" s="1"/>
      <c r="F2319" s="1" t="s">
        <v>39</v>
      </c>
      <c r="G2319" s="1" t="s">
        <v>5374</v>
      </c>
      <c r="H2319" s="1" t="s">
        <v>6323</v>
      </c>
      <c r="I2319" s="1" t="s">
        <v>7850</v>
      </c>
    </row>
    <row r="2320" spans="1:9" ht="15.6" x14ac:dyDescent="0.3">
      <c r="A2320" s="1" t="s">
        <v>38</v>
      </c>
      <c r="B2320" s="1" t="s">
        <v>4703</v>
      </c>
      <c r="C2320" s="1"/>
      <c r="D2320" s="1" t="s">
        <v>4703</v>
      </c>
      <c r="E2320" s="1"/>
      <c r="F2320" s="1" t="s">
        <v>38</v>
      </c>
      <c r="G2320" s="1" t="s">
        <v>4766</v>
      </c>
      <c r="H2320" s="1" t="s">
        <v>6324</v>
      </c>
      <c r="I2320" s="1" t="s">
        <v>8278</v>
      </c>
    </row>
    <row r="2321" spans="1:15" ht="15.6" x14ac:dyDescent="0.3">
      <c r="A2321" s="1" t="s">
        <v>36</v>
      </c>
      <c r="B2321" s="1" t="s">
        <v>4704</v>
      </c>
      <c r="C2321" s="1"/>
      <c r="D2321" s="1" t="s">
        <v>4704</v>
      </c>
      <c r="E2321" s="1"/>
      <c r="F2321" s="1" t="s">
        <v>36</v>
      </c>
      <c r="G2321" s="1" t="s">
        <v>5374</v>
      </c>
      <c r="H2321" s="1" t="s">
        <v>8359</v>
      </c>
      <c r="I2321" s="1" t="s">
        <v>8279</v>
      </c>
    </row>
    <row r="2322" spans="1:15" ht="15.6" x14ac:dyDescent="0.3">
      <c r="A2322" s="1" t="s">
        <v>34</v>
      </c>
      <c r="B2322" s="1" t="s">
        <v>4705</v>
      </c>
      <c r="C2322" s="1"/>
      <c r="D2322" s="1" t="s">
        <v>4705</v>
      </c>
      <c r="E2322" s="1"/>
      <c r="F2322" s="1" t="s">
        <v>34</v>
      </c>
      <c r="G2322" s="1" t="s">
        <v>4766</v>
      </c>
      <c r="H2322" s="1" t="s">
        <v>4740</v>
      </c>
      <c r="I2322" s="1" t="s">
        <v>8280</v>
      </c>
    </row>
    <row r="2323" spans="1:15" ht="15.6" x14ac:dyDescent="0.3">
      <c r="A2323" s="1" t="s">
        <v>33</v>
      </c>
      <c r="B2323" s="1" t="s">
        <v>4706</v>
      </c>
      <c r="C2323" s="1"/>
      <c r="D2323" s="1" t="s">
        <v>4706</v>
      </c>
      <c r="E2323" s="1"/>
      <c r="F2323" s="1" t="s">
        <v>33</v>
      </c>
      <c r="G2323" s="1" t="s">
        <v>5374</v>
      </c>
      <c r="H2323" s="1" t="s">
        <v>5371</v>
      </c>
      <c r="I2323" s="1" t="s">
        <v>8281</v>
      </c>
    </row>
    <row r="2324" spans="1:15" ht="15.6" x14ac:dyDescent="0.3">
      <c r="A2324" s="1" t="s">
        <v>32</v>
      </c>
      <c r="B2324" s="1" t="s">
        <v>4707</v>
      </c>
      <c r="C2324" s="1"/>
      <c r="D2324" s="1" t="s">
        <v>4707</v>
      </c>
      <c r="E2324" s="1"/>
      <c r="F2324" s="1" t="s">
        <v>32</v>
      </c>
      <c r="G2324" s="1" t="s">
        <v>4766</v>
      </c>
      <c r="H2324" s="1" t="s">
        <v>4833</v>
      </c>
      <c r="I2324" s="1" t="s">
        <v>8282</v>
      </c>
    </row>
    <row r="2325" spans="1:15" ht="15.6" x14ac:dyDescent="0.3">
      <c r="A2325" s="1" t="s">
        <v>29</v>
      </c>
      <c r="B2325" s="1" t="s">
        <v>4708</v>
      </c>
      <c r="C2325" s="1"/>
      <c r="D2325" s="1" t="s">
        <v>4708</v>
      </c>
      <c r="E2325" s="1"/>
      <c r="F2325" s="1" t="s">
        <v>29</v>
      </c>
      <c r="G2325" s="1" t="s">
        <v>5374</v>
      </c>
      <c r="H2325" s="1" t="s">
        <v>6325</v>
      </c>
      <c r="I2325" s="1" t="s">
        <v>8283</v>
      </c>
    </row>
    <row r="2326" spans="1:15" ht="15.6" x14ac:dyDescent="0.3">
      <c r="A2326" s="1" t="s">
        <v>28</v>
      </c>
      <c r="B2326" s="1" t="s">
        <v>4709</v>
      </c>
      <c r="C2326" s="1"/>
      <c r="D2326" s="1" t="s">
        <v>4709</v>
      </c>
      <c r="E2326" s="1"/>
      <c r="F2326" s="1" t="s">
        <v>28</v>
      </c>
      <c r="G2326" s="1" t="s">
        <v>4766</v>
      </c>
      <c r="H2326" s="1" t="s">
        <v>5041</v>
      </c>
      <c r="I2326" s="1" t="s">
        <v>7027</v>
      </c>
    </row>
    <row r="2327" spans="1:15" ht="15.6" x14ac:dyDescent="0.3">
      <c r="A2327" s="1" t="s">
        <v>27</v>
      </c>
      <c r="B2327" s="1" t="s">
        <v>4710</v>
      </c>
      <c r="C2327" s="1"/>
      <c r="D2327" s="1" t="s">
        <v>4710</v>
      </c>
      <c r="E2327" s="1"/>
      <c r="F2327" s="1" t="s">
        <v>27</v>
      </c>
      <c r="G2327" s="1" t="s">
        <v>4766</v>
      </c>
      <c r="H2327" s="1" t="s">
        <v>5372</v>
      </c>
      <c r="I2327" s="1" t="s">
        <v>8284</v>
      </c>
    </row>
    <row r="2328" spans="1:15" ht="15.6" x14ac:dyDescent="0.3">
      <c r="A2328" s="1" t="s">
        <v>26</v>
      </c>
      <c r="B2328" s="1" t="s">
        <v>4711</v>
      </c>
      <c r="C2328" s="1"/>
      <c r="D2328" s="1" t="s">
        <v>4711</v>
      </c>
      <c r="E2328" s="1"/>
      <c r="F2328" s="1" t="s">
        <v>26</v>
      </c>
      <c r="G2328" s="1" t="s">
        <v>5374</v>
      </c>
      <c r="H2328" s="1" t="s">
        <v>5091</v>
      </c>
      <c r="I2328" s="1" t="s">
        <v>6661</v>
      </c>
    </row>
    <row r="2329" spans="1:15" ht="15.6" x14ac:dyDescent="0.3">
      <c r="A2329" s="1" t="s">
        <v>25</v>
      </c>
      <c r="B2329" s="1" t="s">
        <v>4712</v>
      </c>
      <c r="C2329" s="1"/>
      <c r="D2329" s="1" t="s">
        <v>4712</v>
      </c>
      <c r="E2329" s="1"/>
      <c r="F2329" s="1" t="s">
        <v>25</v>
      </c>
      <c r="G2329" s="1" t="s">
        <v>5374</v>
      </c>
      <c r="H2329" s="1" t="s">
        <v>4777</v>
      </c>
      <c r="I2329" s="1" t="s">
        <v>8285</v>
      </c>
    </row>
    <row r="2330" spans="1:15" ht="15.6" x14ac:dyDescent="0.3">
      <c r="A2330" s="1" t="s">
        <v>24</v>
      </c>
      <c r="B2330" s="1" t="s">
        <v>4713</v>
      </c>
      <c r="C2330" s="1"/>
      <c r="D2330" s="1" t="s">
        <v>4713</v>
      </c>
      <c r="E2330" s="1"/>
      <c r="F2330" s="1" t="s">
        <v>24</v>
      </c>
      <c r="G2330" s="1" t="s">
        <v>5374</v>
      </c>
      <c r="H2330" s="1" t="s">
        <v>6326</v>
      </c>
      <c r="I2330" s="1" t="s">
        <v>8286</v>
      </c>
    </row>
    <row r="2331" spans="1:15" ht="15.6" x14ac:dyDescent="0.3">
      <c r="A2331" s="1" t="s">
        <v>22</v>
      </c>
      <c r="B2331" s="1" t="s">
        <v>4714</v>
      </c>
      <c r="C2331" s="1"/>
      <c r="D2331" s="1" t="s">
        <v>4714</v>
      </c>
      <c r="E2331" s="1"/>
      <c r="F2331" s="1" t="s">
        <v>22</v>
      </c>
      <c r="G2331" s="1" t="s">
        <v>5374</v>
      </c>
      <c r="H2331" s="1" t="s">
        <v>5373</v>
      </c>
      <c r="I2331" s="1" t="s">
        <v>8287</v>
      </c>
    </row>
    <row r="2332" spans="1:15" ht="15.6" x14ac:dyDescent="0.3">
      <c r="A2332" s="1" t="s">
        <v>21</v>
      </c>
      <c r="B2332" s="1" t="s">
        <v>4715</v>
      </c>
      <c r="C2332" s="1"/>
      <c r="D2332" s="1" t="s">
        <v>4715</v>
      </c>
      <c r="E2332" s="1"/>
      <c r="F2332" s="1" t="s">
        <v>21</v>
      </c>
      <c r="G2332" s="1" t="s">
        <v>4766</v>
      </c>
      <c r="H2332" s="1" t="s">
        <v>4923</v>
      </c>
      <c r="I2332" s="1" t="s">
        <v>8288</v>
      </c>
    </row>
    <row r="2333" spans="1:15" ht="15.6" x14ac:dyDescent="0.3">
      <c r="A2333" s="1" t="s">
        <v>19</v>
      </c>
      <c r="B2333" s="1" t="s">
        <v>4716</v>
      </c>
      <c r="C2333" s="1"/>
      <c r="D2333" s="1" t="s">
        <v>4716</v>
      </c>
      <c r="E2333" s="1"/>
      <c r="F2333" s="1" t="s">
        <v>19</v>
      </c>
      <c r="G2333" s="1" t="s">
        <v>4766</v>
      </c>
      <c r="H2333" s="1" t="s">
        <v>8325</v>
      </c>
      <c r="I2333" s="1" t="s">
        <v>8289</v>
      </c>
    </row>
    <row r="2334" spans="1:15" ht="15.6" x14ac:dyDescent="0.3">
      <c r="A2334" s="1" t="s">
        <v>17</v>
      </c>
      <c r="B2334" s="1" t="s">
        <v>4717</v>
      </c>
      <c r="C2334" s="1"/>
      <c r="D2334" s="1" t="s">
        <v>4717</v>
      </c>
      <c r="E2334" s="1"/>
      <c r="F2334" s="1" t="s">
        <v>17</v>
      </c>
      <c r="G2334" s="1" t="s">
        <v>5374</v>
      </c>
      <c r="H2334" s="1" t="s">
        <v>5234</v>
      </c>
      <c r="I2334" s="1" t="s">
        <v>8290</v>
      </c>
    </row>
    <row r="2335" spans="1:15" ht="15.6" x14ac:dyDescent="0.3">
      <c r="A2335" s="1" t="s">
        <v>14</v>
      </c>
      <c r="B2335" s="1" t="s">
        <v>4718</v>
      </c>
      <c r="C2335" s="1"/>
      <c r="D2335" s="1" t="s">
        <v>4718</v>
      </c>
      <c r="E2335" s="1"/>
      <c r="F2335" s="1" t="s">
        <v>14</v>
      </c>
      <c r="G2335" s="1" t="s">
        <v>4766</v>
      </c>
      <c r="H2335" s="1" t="s">
        <v>6327</v>
      </c>
      <c r="I2335" s="1" t="s">
        <v>8291</v>
      </c>
    </row>
    <row r="2336" spans="1:15" ht="15.6" x14ac:dyDescent="0.3">
      <c r="A2336" s="1" t="s">
        <v>9</v>
      </c>
      <c r="B2336" s="1" t="s">
        <v>4719</v>
      </c>
      <c r="C2336" s="1"/>
      <c r="F2336" s="1" t="s">
        <v>9</v>
      </c>
      <c r="G2336" s="1" t="s">
        <v>4766</v>
      </c>
      <c r="H2336" s="1" t="s">
        <v>6328</v>
      </c>
      <c r="I2336" s="1" t="s">
        <v>8292</v>
      </c>
      <c r="O2336" s="1"/>
    </row>
  </sheetData>
  <phoneticPr fontId="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336"/>
  <sheetViews>
    <sheetView topLeftCell="E1" workbookViewId="0">
      <selection activeCell="R2" sqref="R2"/>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9.109375" customWidth="1"/>
    <col min="11" max="11" width="13.21875" customWidth="1"/>
    <col min="13" max="13" width="8.5546875" customWidth="1"/>
    <col min="14" max="14" width="12.88671875" customWidth="1"/>
    <col min="15" max="15" width="16.33203125" customWidth="1"/>
    <col min="16" max="16" width="14.88671875" customWidth="1"/>
    <col min="17" max="17" width="24.5546875" customWidth="1"/>
    <col min="18" max="18" width="9.109375" customWidth="1"/>
    <col min="19" max="19" width="14" customWidth="1"/>
    <col min="20" max="20" width="15.44140625" customWidth="1"/>
  </cols>
  <sheetData>
    <row r="1" spans="1:20" ht="18.899999999999999" customHeight="1" x14ac:dyDescent="0.3">
      <c r="A1" s="4" t="s">
        <v>0</v>
      </c>
      <c r="B1" s="4" t="s">
        <v>2373</v>
      </c>
      <c r="C1" s="4" t="s">
        <v>2374</v>
      </c>
      <c r="D1" s="4" t="s">
        <v>2375</v>
      </c>
      <c r="E1" s="4" t="s">
        <v>2376</v>
      </c>
      <c r="F1" s="4" t="s">
        <v>2377</v>
      </c>
      <c r="G1" s="4" t="s">
        <v>2378</v>
      </c>
      <c r="H1" s="4" t="s">
        <v>2379</v>
      </c>
      <c r="I1" s="8"/>
      <c r="J1" s="8"/>
      <c r="K1" s="4" t="s">
        <v>0</v>
      </c>
      <c r="L1" s="4" t="s">
        <v>2373</v>
      </c>
      <c r="M1" s="4" t="s">
        <v>2374</v>
      </c>
      <c r="N1" s="4" t="s">
        <v>2375</v>
      </c>
      <c r="O1" s="4" t="s">
        <v>2376</v>
      </c>
      <c r="P1" s="4" t="s">
        <v>2377</v>
      </c>
      <c r="Q1" s="4" t="s">
        <v>2378</v>
      </c>
      <c r="R1" s="4" t="s">
        <v>2379</v>
      </c>
      <c r="S1" s="13" t="s">
        <v>6329</v>
      </c>
      <c r="T1" s="8" t="s">
        <v>6330</v>
      </c>
    </row>
    <row r="2" spans="1:20" x14ac:dyDescent="0.3">
      <c r="A2" t="s">
        <v>2372</v>
      </c>
      <c r="B2">
        <v>47.41</v>
      </c>
      <c r="C2">
        <v>7.47</v>
      </c>
      <c r="D2" t="s">
        <v>2380</v>
      </c>
      <c r="E2" t="s">
        <v>2380</v>
      </c>
      <c r="F2" t="s">
        <v>2380</v>
      </c>
      <c r="G2" t="s">
        <v>2381</v>
      </c>
      <c r="H2" t="s">
        <v>2382</v>
      </c>
      <c r="K2" t="s">
        <v>2372</v>
      </c>
      <c r="L2">
        <v>47.41</v>
      </c>
      <c r="M2">
        <v>7.47</v>
      </c>
      <c r="N2" t="s">
        <v>2380</v>
      </c>
      <c r="O2" t="s">
        <v>2380</v>
      </c>
      <c r="P2" t="s">
        <v>2380</v>
      </c>
      <c r="Q2" s="7" t="str">
        <f>SUBSTITUTE(Table12[[#This Row],[NumberOfMajorSurgeries]],"No major surgery","0")</f>
        <v>0</v>
      </c>
      <c r="R2" t="str">
        <f>SUBSTITUTE(Table12[[#This Row],[smoker]],"?","unknown")</f>
        <v>yes</v>
      </c>
      <c r="S2" t="str">
        <f>IF(B2&lt;18.5,"Underweight",IF(B2&gt;30,"Obesity",IF(B2=18.5-24.9,"Normal weight","Overweight")))</f>
        <v>Obesity</v>
      </c>
      <c r="T2" t="str">
        <f>IF(Table12[[#This Row],[HBA1C]]&lt;5.7,"Normal",IF(Table12[[#This Row],[HBA1C]]&gt;6.5,"Diabetes","Prediabetes"))</f>
        <v>Diabetes</v>
      </c>
    </row>
    <row r="3" spans="1:20" x14ac:dyDescent="0.3">
      <c r="A3" t="s">
        <v>2371</v>
      </c>
      <c r="B3">
        <v>30.36</v>
      </c>
      <c r="C3">
        <v>5.77</v>
      </c>
      <c r="D3" t="s">
        <v>2380</v>
      </c>
      <c r="E3" t="s">
        <v>2380</v>
      </c>
      <c r="F3" t="s">
        <v>2380</v>
      </c>
      <c r="G3" t="s">
        <v>2381</v>
      </c>
      <c r="H3" t="s">
        <v>2382</v>
      </c>
      <c r="K3" t="s">
        <v>2371</v>
      </c>
      <c r="L3">
        <v>30.36</v>
      </c>
      <c r="M3">
        <v>5.77</v>
      </c>
      <c r="N3" t="s">
        <v>2380</v>
      </c>
      <c r="O3" t="s">
        <v>2380</v>
      </c>
      <c r="P3" t="s">
        <v>2380</v>
      </c>
      <c r="Q3" s="7" t="str">
        <f>SUBSTITUTE(Table12[[#This Row],[NumberOfMajorSurgeries]],"No major surgery","0")</f>
        <v>0</v>
      </c>
      <c r="R3" t="str">
        <f>SUBSTITUTE(Table12[[#This Row],[smoker]],"?","unknown")</f>
        <v>yes</v>
      </c>
      <c r="S3" t="str">
        <f t="shared" ref="S3:S66" si="0">IF(B3&lt;18.5,"Underweight",IF(B3&gt;30,"Obesity",IF(B3=18.5-24.9,"Normal weight","Overweight")))</f>
        <v>Obesity</v>
      </c>
      <c r="T3" t="str">
        <f>IF(Table12[[#This Row],[HBA1C]]&lt;5.7,"Normal",IF(Table12[[#This Row],[HBA1C]]&gt;6.5,"Diabetes","Prediabetes"))</f>
        <v>Prediabetes</v>
      </c>
    </row>
    <row r="4" spans="1:20" x14ac:dyDescent="0.3">
      <c r="A4" t="s">
        <v>2370</v>
      </c>
      <c r="B4">
        <v>34.484999999999999</v>
      </c>
      <c r="C4">
        <v>11.87</v>
      </c>
      <c r="D4" t="s">
        <v>2382</v>
      </c>
      <c r="E4" t="s">
        <v>2380</v>
      </c>
      <c r="F4" t="s">
        <v>2380</v>
      </c>
      <c r="G4">
        <v>2</v>
      </c>
      <c r="H4" t="s">
        <v>2382</v>
      </c>
      <c r="K4" t="s">
        <v>2370</v>
      </c>
      <c r="L4">
        <v>34.484999999999999</v>
      </c>
      <c r="M4">
        <v>11.87</v>
      </c>
      <c r="N4" t="s">
        <v>2382</v>
      </c>
      <c r="O4" t="s">
        <v>2380</v>
      </c>
      <c r="P4" t="s">
        <v>2380</v>
      </c>
      <c r="Q4" s="7" t="str">
        <f>SUBSTITUTE(Table12[[#This Row],[NumberOfMajorSurgeries]],"No major surgery","0")</f>
        <v>2</v>
      </c>
      <c r="R4" t="str">
        <f>SUBSTITUTE(Table12[[#This Row],[smoker]],"?","unknown")</f>
        <v>yes</v>
      </c>
      <c r="S4" t="str">
        <f t="shared" si="0"/>
        <v>Obesity</v>
      </c>
      <c r="T4" t="str">
        <f>IF(Table12[[#This Row],[HBA1C]]&lt;5.7,"Normal",IF(Table12[[#This Row],[HBA1C]]&gt;6.5,"Diabetes","Prediabetes"))</f>
        <v>Diabetes</v>
      </c>
    </row>
    <row r="5" spans="1:20" x14ac:dyDescent="0.3">
      <c r="A5" t="s">
        <v>2369</v>
      </c>
      <c r="B5">
        <v>38.094999999999999</v>
      </c>
      <c r="C5">
        <v>6.05</v>
      </c>
      <c r="D5" t="s">
        <v>2380</v>
      </c>
      <c r="E5" t="s">
        <v>2380</v>
      </c>
      <c r="F5" t="s">
        <v>2380</v>
      </c>
      <c r="G5" t="s">
        <v>2381</v>
      </c>
      <c r="H5" t="s">
        <v>2382</v>
      </c>
      <c r="K5" t="s">
        <v>2369</v>
      </c>
      <c r="L5">
        <v>38.094999999999999</v>
      </c>
      <c r="M5">
        <v>6.05</v>
      </c>
      <c r="N5" t="s">
        <v>2380</v>
      </c>
      <c r="O5" t="s">
        <v>2380</v>
      </c>
      <c r="P5" t="s">
        <v>2380</v>
      </c>
      <c r="Q5" s="7" t="str">
        <f>SUBSTITUTE(Table12[[#This Row],[NumberOfMajorSurgeries]],"No major surgery","0")</f>
        <v>0</v>
      </c>
      <c r="R5" t="str">
        <f>SUBSTITUTE(Table12[[#This Row],[smoker]],"?","unknown")</f>
        <v>yes</v>
      </c>
      <c r="S5" t="str">
        <f t="shared" si="0"/>
        <v>Obesity</v>
      </c>
      <c r="T5" t="str">
        <f>IF(Table12[[#This Row],[HBA1C]]&lt;5.7,"Normal",IF(Table12[[#This Row],[HBA1C]]&gt;6.5,"Diabetes","Prediabetes"))</f>
        <v>Prediabetes</v>
      </c>
    </row>
    <row r="6" spans="1:20" x14ac:dyDescent="0.3">
      <c r="A6" t="s">
        <v>2368</v>
      </c>
      <c r="B6">
        <v>35.53</v>
      </c>
      <c r="C6">
        <v>5.45</v>
      </c>
      <c r="D6" t="s">
        <v>2380</v>
      </c>
      <c r="E6" t="s">
        <v>2380</v>
      </c>
      <c r="F6" t="s">
        <v>2380</v>
      </c>
      <c r="G6" t="s">
        <v>2381</v>
      </c>
      <c r="H6" t="s">
        <v>2382</v>
      </c>
      <c r="K6" t="s">
        <v>2368</v>
      </c>
      <c r="L6">
        <v>35.53</v>
      </c>
      <c r="M6">
        <v>5.45</v>
      </c>
      <c r="N6" t="s">
        <v>2380</v>
      </c>
      <c r="O6" t="s">
        <v>2380</v>
      </c>
      <c r="P6" t="s">
        <v>2380</v>
      </c>
      <c r="Q6" s="7" t="str">
        <f>SUBSTITUTE(Table12[[#This Row],[NumberOfMajorSurgeries]],"No major surgery","0")</f>
        <v>0</v>
      </c>
      <c r="R6" t="str">
        <f>SUBSTITUTE(Table12[[#This Row],[smoker]],"?","unknown")</f>
        <v>yes</v>
      </c>
      <c r="S6" t="str">
        <f t="shared" si="0"/>
        <v>Obesity</v>
      </c>
      <c r="T6" t="str">
        <f>IF(Table12[[#This Row],[HBA1C]]&lt;5.7,"Normal",IF(Table12[[#This Row],[HBA1C]]&gt;6.5,"Diabetes","Prediabetes"))</f>
        <v>Normal</v>
      </c>
    </row>
    <row r="7" spans="1:20" x14ac:dyDescent="0.3">
      <c r="A7" t="s">
        <v>2367</v>
      </c>
      <c r="B7">
        <v>32.799999999999997</v>
      </c>
      <c r="C7">
        <v>6.59</v>
      </c>
      <c r="D7" t="s">
        <v>2380</v>
      </c>
      <c r="E7" t="s">
        <v>2380</v>
      </c>
      <c r="F7" t="s">
        <v>2380</v>
      </c>
      <c r="G7" t="s">
        <v>2381</v>
      </c>
      <c r="H7" t="s">
        <v>2382</v>
      </c>
      <c r="K7" t="s">
        <v>2367</v>
      </c>
      <c r="L7">
        <v>32.799999999999997</v>
      </c>
      <c r="M7">
        <v>6.59</v>
      </c>
      <c r="N7" t="s">
        <v>2380</v>
      </c>
      <c r="O7" t="s">
        <v>2380</v>
      </c>
      <c r="P7" t="s">
        <v>2380</v>
      </c>
      <c r="Q7" s="7" t="str">
        <f>SUBSTITUTE(Table12[[#This Row],[NumberOfMajorSurgeries]],"No major surgery","0")</f>
        <v>0</v>
      </c>
      <c r="R7" t="str">
        <f>SUBSTITUTE(Table12[[#This Row],[smoker]],"?","unknown")</f>
        <v>yes</v>
      </c>
      <c r="S7" t="str">
        <f t="shared" si="0"/>
        <v>Obesity</v>
      </c>
      <c r="T7" t="str">
        <f>IF(Table12[[#This Row],[HBA1C]]&lt;5.7,"Normal",IF(Table12[[#This Row],[HBA1C]]&gt;6.5,"Diabetes","Prediabetes"))</f>
        <v>Diabetes</v>
      </c>
    </row>
    <row r="8" spans="1:20" x14ac:dyDescent="0.3">
      <c r="A8" t="s">
        <v>2366</v>
      </c>
      <c r="B8">
        <v>36.4</v>
      </c>
      <c r="C8">
        <v>6.07</v>
      </c>
      <c r="D8" t="s">
        <v>2380</v>
      </c>
      <c r="E8" t="s">
        <v>2380</v>
      </c>
      <c r="F8" t="s">
        <v>2380</v>
      </c>
      <c r="G8" t="s">
        <v>2381</v>
      </c>
      <c r="H8" t="s">
        <v>2382</v>
      </c>
      <c r="K8" t="s">
        <v>2366</v>
      </c>
      <c r="L8">
        <v>36.4</v>
      </c>
      <c r="M8">
        <v>6.07</v>
      </c>
      <c r="N8" t="s">
        <v>2380</v>
      </c>
      <c r="O8" t="s">
        <v>2380</v>
      </c>
      <c r="P8" t="s">
        <v>2380</v>
      </c>
      <c r="Q8" s="7" t="str">
        <f>SUBSTITUTE(Table12[[#This Row],[NumberOfMajorSurgeries]],"No major surgery","0")</f>
        <v>0</v>
      </c>
      <c r="R8" t="str">
        <f>SUBSTITUTE(Table12[[#This Row],[smoker]],"?","unknown")</f>
        <v>yes</v>
      </c>
      <c r="S8" t="str">
        <f t="shared" si="0"/>
        <v>Obesity</v>
      </c>
      <c r="T8" t="str">
        <f>IF(Table12[[#This Row],[HBA1C]]&lt;5.7,"Normal",IF(Table12[[#This Row],[HBA1C]]&gt;6.5,"Diabetes","Prediabetes"))</f>
        <v>Prediabetes</v>
      </c>
    </row>
    <row r="9" spans="1:20" x14ac:dyDescent="0.3">
      <c r="A9" t="s">
        <v>2365</v>
      </c>
      <c r="B9">
        <v>36.96</v>
      </c>
      <c r="C9">
        <v>7.93</v>
      </c>
      <c r="D9" t="s">
        <v>2380</v>
      </c>
      <c r="E9" t="s">
        <v>2380</v>
      </c>
      <c r="F9" t="s">
        <v>2380</v>
      </c>
      <c r="G9">
        <v>3</v>
      </c>
      <c r="H9" t="s">
        <v>2382</v>
      </c>
      <c r="K9" t="s">
        <v>2365</v>
      </c>
      <c r="L9">
        <v>36.96</v>
      </c>
      <c r="M9">
        <v>7.93</v>
      </c>
      <c r="N9" t="s">
        <v>2380</v>
      </c>
      <c r="O9" t="s">
        <v>2380</v>
      </c>
      <c r="P9" t="s">
        <v>2380</v>
      </c>
      <c r="Q9" s="7" t="str">
        <f>SUBSTITUTE(Table12[[#This Row],[NumberOfMajorSurgeries]],"No major surgery","0")</f>
        <v>3</v>
      </c>
      <c r="R9" t="str">
        <f>SUBSTITUTE(Table12[[#This Row],[smoker]],"?","unknown")</f>
        <v>yes</v>
      </c>
      <c r="S9" t="str">
        <f t="shared" si="0"/>
        <v>Obesity</v>
      </c>
      <c r="T9" t="str">
        <f>IF(Table12[[#This Row],[HBA1C]]&lt;5.7,"Normal",IF(Table12[[#This Row],[HBA1C]]&gt;6.5,"Diabetes","Prediabetes"))</f>
        <v>Diabetes</v>
      </c>
    </row>
    <row r="10" spans="1:20" x14ac:dyDescent="0.3">
      <c r="A10" t="s">
        <v>2364</v>
      </c>
      <c r="B10">
        <v>41.14</v>
      </c>
      <c r="C10">
        <v>9.58</v>
      </c>
      <c r="D10" t="s">
        <v>2382</v>
      </c>
      <c r="E10" t="s">
        <v>2380</v>
      </c>
      <c r="F10" t="s">
        <v>2383</v>
      </c>
      <c r="G10">
        <v>1</v>
      </c>
      <c r="H10" t="s">
        <v>2382</v>
      </c>
      <c r="K10" t="s">
        <v>2364</v>
      </c>
      <c r="L10">
        <v>41.14</v>
      </c>
      <c r="M10">
        <v>9.58</v>
      </c>
      <c r="N10" t="s">
        <v>2382</v>
      </c>
      <c r="O10" t="s">
        <v>2380</v>
      </c>
      <c r="P10" t="s">
        <v>2383</v>
      </c>
      <c r="Q10" s="7" t="str">
        <f>SUBSTITUTE(Table12[[#This Row],[NumberOfMajorSurgeries]],"No major surgery","0")</f>
        <v>1</v>
      </c>
      <c r="R10" t="str">
        <f>SUBSTITUTE(Table12[[#This Row],[smoker]],"?","unknown")</f>
        <v>yes</v>
      </c>
      <c r="S10" t="str">
        <f t="shared" si="0"/>
        <v>Obesity</v>
      </c>
      <c r="T10" t="str">
        <f>IF(Table12[[#This Row],[HBA1C]]&lt;5.7,"Normal",IF(Table12[[#This Row],[HBA1C]]&gt;6.5,"Diabetes","Prediabetes"))</f>
        <v>Diabetes</v>
      </c>
    </row>
    <row r="11" spans="1:20" x14ac:dyDescent="0.3">
      <c r="A11" t="s">
        <v>2363</v>
      </c>
      <c r="B11">
        <v>38.06</v>
      </c>
      <c r="C11">
        <v>10.79</v>
      </c>
      <c r="D11" t="s">
        <v>2380</v>
      </c>
      <c r="E11" t="s">
        <v>2380</v>
      </c>
      <c r="F11" t="s">
        <v>2380</v>
      </c>
      <c r="G11" t="s">
        <v>2381</v>
      </c>
      <c r="H11" t="s">
        <v>2382</v>
      </c>
      <c r="K11" t="s">
        <v>2363</v>
      </c>
      <c r="L11">
        <v>38.06</v>
      </c>
      <c r="M11">
        <v>10.79</v>
      </c>
      <c r="N11" t="s">
        <v>2380</v>
      </c>
      <c r="O11" t="s">
        <v>2380</v>
      </c>
      <c r="P11" t="s">
        <v>2380</v>
      </c>
      <c r="Q11" s="7" t="str">
        <f>SUBSTITUTE(Table12[[#This Row],[NumberOfMajorSurgeries]],"No major surgery","0")</f>
        <v>0</v>
      </c>
      <c r="R11" t="str">
        <f>SUBSTITUTE(Table12[[#This Row],[smoker]],"?","unknown")</f>
        <v>yes</v>
      </c>
      <c r="S11" t="str">
        <f t="shared" si="0"/>
        <v>Obesity</v>
      </c>
      <c r="T11" t="str">
        <f>IF(Table12[[#This Row],[HBA1C]]&lt;5.7,"Normal",IF(Table12[[#This Row],[HBA1C]]&gt;6.5,"Diabetes","Prediabetes"))</f>
        <v>Diabetes</v>
      </c>
    </row>
    <row r="12" spans="1:20" x14ac:dyDescent="0.3">
      <c r="A12" t="s">
        <v>2362</v>
      </c>
      <c r="B12">
        <v>37.700000000000003</v>
      </c>
      <c r="C12">
        <v>5.96</v>
      </c>
      <c r="D12" t="s">
        <v>2382</v>
      </c>
      <c r="E12" t="s">
        <v>2380</v>
      </c>
      <c r="F12" t="s">
        <v>2380</v>
      </c>
      <c r="G12">
        <v>2</v>
      </c>
      <c r="H12" t="s">
        <v>2382</v>
      </c>
      <c r="K12" t="s">
        <v>2362</v>
      </c>
      <c r="L12">
        <v>37.700000000000003</v>
      </c>
      <c r="M12">
        <v>5.96</v>
      </c>
      <c r="N12" t="s">
        <v>2382</v>
      </c>
      <c r="O12" t="s">
        <v>2380</v>
      </c>
      <c r="P12" t="s">
        <v>2380</v>
      </c>
      <c r="Q12" s="7" t="str">
        <f>SUBSTITUTE(Table12[[#This Row],[NumberOfMajorSurgeries]],"No major surgery","0")</f>
        <v>2</v>
      </c>
      <c r="R12" t="str">
        <f>SUBSTITUTE(Table12[[#This Row],[smoker]],"?","unknown")</f>
        <v>yes</v>
      </c>
      <c r="S12" t="str">
        <f t="shared" si="0"/>
        <v>Obesity</v>
      </c>
      <c r="T12" t="str">
        <f>IF(Table12[[#This Row],[HBA1C]]&lt;5.7,"Normal",IF(Table12[[#This Row],[HBA1C]]&gt;6.5,"Diabetes","Prediabetes"))</f>
        <v>Prediabetes</v>
      </c>
    </row>
    <row r="13" spans="1:20" x14ac:dyDescent="0.3">
      <c r="A13" t="s">
        <v>2361</v>
      </c>
      <c r="B13">
        <v>42.13</v>
      </c>
      <c r="C13">
        <v>11.9</v>
      </c>
      <c r="D13" t="s">
        <v>2380</v>
      </c>
      <c r="E13" t="s">
        <v>2380</v>
      </c>
      <c r="F13" t="s">
        <v>2380</v>
      </c>
      <c r="G13" t="s">
        <v>2381</v>
      </c>
      <c r="H13" t="s">
        <v>2382</v>
      </c>
      <c r="K13" t="s">
        <v>2361</v>
      </c>
      <c r="L13">
        <v>42.13</v>
      </c>
      <c r="M13">
        <v>11.9</v>
      </c>
      <c r="N13" t="s">
        <v>2380</v>
      </c>
      <c r="O13" t="s">
        <v>2380</v>
      </c>
      <c r="P13" t="s">
        <v>2380</v>
      </c>
      <c r="Q13" s="7" t="str">
        <f>SUBSTITUTE(Table12[[#This Row],[NumberOfMajorSurgeries]],"No major surgery","0")</f>
        <v>0</v>
      </c>
      <c r="R13" t="str">
        <f>SUBSTITUTE(Table12[[#This Row],[smoker]],"?","unknown")</f>
        <v>yes</v>
      </c>
      <c r="S13" t="str">
        <f t="shared" si="0"/>
        <v>Obesity</v>
      </c>
      <c r="T13" t="str">
        <f>IF(Table12[[#This Row],[HBA1C]]&lt;5.7,"Normal",IF(Table12[[#This Row],[HBA1C]]&gt;6.5,"Diabetes","Prediabetes"))</f>
        <v>Diabetes</v>
      </c>
    </row>
    <row r="14" spans="1:20" x14ac:dyDescent="0.3">
      <c r="A14" t="s">
        <v>2360</v>
      </c>
      <c r="B14">
        <v>40.92</v>
      </c>
      <c r="C14">
        <v>8.41</v>
      </c>
      <c r="D14" t="s">
        <v>2380</v>
      </c>
      <c r="E14" t="s">
        <v>2380</v>
      </c>
      <c r="F14" t="s">
        <v>2380</v>
      </c>
      <c r="G14" t="s">
        <v>2381</v>
      </c>
      <c r="H14" t="s">
        <v>2382</v>
      </c>
      <c r="K14" t="s">
        <v>2360</v>
      </c>
      <c r="L14">
        <v>40.92</v>
      </c>
      <c r="M14">
        <v>8.41</v>
      </c>
      <c r="N14" t="s">
        <v>2380</v>
      </c>
      <c r="O14" t="s">
        <v>2380</v>
      </c>
      <c r="P14" t="s">
        <v>2380</v>
      </c>
      <c r="Q14" s="7" t="str">
        <f>SUBSTITUTE(Table12[[#This Row],[NumberOfMajorSurgeries]],"No major surgery","0")</f>
        <v>0</v>
      </c>
      <c r="R14" t="str">
        <f>SUBSTITUTE(Table12[[#This Row],[smoker]],"?","unknown")</f>
        <v>yes</v>
      </c>
      <c r="S14" t="str">
        <f t="shared" si="0"/>
        <v>Obesity</v>
      </c>
      <c r="T14" t="str">
        <f>IF(Table12[[#This Row],[HBA1C]]&lt;5.7,"Normal",IF(Table12[[#This Row],[HBA1C]]&gt;6.5,"Diabetes","Prediabetes"))</f>
        <v>Diabetes</v>
      </c>
    </row>
    <row r="15" spans="1:20" x14ac:dyDescent="0.3">
      <c r="A15" t="s">
        <v>2359</v>
      </c>
      <c r="B15">
        <v>40.564999999999998</v>
      </c>
      <c r="C15">
        <v>7.02</v>
      </c>
      <c r="D15" t="s">
        <v>2380</v>
      </c>
      <c r="E15" t="s">
        <v>2380</v>
      </c>
      <c r="F15" t="s">
        <v>2380</v>
      </c>
      <c r="G15" t="s">
        <v>2381</v>
      </c>
      <c r="H15" t="s">
        <v>2382</v>
      </c>
      <c r="K15" t="s">
        <v>2359</v>
      </c>
      <c r="L15">
        <v>40.564999999999998</v>
      </c>
      <c r="M15">
        <v>7.02</v>
      </c>
      <c r="N15" t="s">
        <v>2380</v>
      </c>
      <c r="O15" t="s">
        <v>2380</v>
      </c>
      <c r="P15" t="s">
        <v>2380</v>
      </c>
      <c r="Q15" s="7" t="str">
        <f>SUBSTITUTE(Table12[[#This Row],[NumberOfMajorSurgeries]],"No major surgery","0")</f>
        <v>0</v>
      </c>
      <c r="R15" t="str">
        <f>SUBSTITUTE(Table12[[#This Row],[smoker]],"?","unknown")</f>
        <v>yes</v>
      </c>
      <c r="S15" t="str">
        <f t="shared" si="0"/>
        <v>Obesity</v>
      </c>
      <c r="T15" t="str">
        <f>IF(Table12[[#This Row],[HBA1C]]&lt;5.7,"Normal",IF(Table12[[#This Row],[HBA1C]]&gt;6.5,"Diabetes","Prediabetes"))</f>
        <v>Diabetes</v>
      </c>
    </row>
    <row r="16" spans="1:20" x14ac:dyDescent="0.3">
      <c r="A16" t="s">
        <v>2358</v>
      </c>
      <c r="B16">
        <v>36.384999999999998</v>
      </c>
      <c r="C16">
        <v>7.59</v>
      </c>
      <c r="D16" t="s">
        <v>2382</v>
      </c>
      <c r="E16" t="s">
        <v>2380</v>
      </c>
      <c r="F16" t="s">
        <v>2380</v>
      </c>
      <c r="G16">
        <v>2</v>
      </c>
      <c r="H16" t="s">
        <v>2382</v>
      </c>
      <c r="K16" t="s">
        <v>2358</v>
      </c>
      <c r="L16">
        <v>36.384999999999998</v>
      </c>
      <c r="M16">
        <v>7.59</v>
      </c>
      <c r="N16" t="s">
        <v>2382</v>
      </c>
      <c r="O16" t="s">
        <v>2380</v>
      </c>
      <c r="P16" t="s">
        <v>2380</v>
      </c>
      <c r="Q16" s="7" t="str">
        <f>SUBSTITUTE(Table12[[#This Row],[NumberOfMajorSurgeries]],"No major surgery","0")</f>
        <v>2</v>
      </c>
      <c r="R16" t="str">
        <f>SUBSTITUTE(Table12[[#This Row],[smoker]],"?","unknown")</f>
        <v>yes</v>
      </c>
      <c r="S16" t="str">
        <f t="shared" si="0"/>
        <v>Obesity</v>
      </c>
      <c r="T16" t="str">
        <f>IF(Table12[[#This Row],[HBA1C]]&lt;5.7,"Normal",IF(Table12[[#This Row],[HBA1C]]&gt;6.5,"Diabetes","Prediabetes"))</f>
        <v>Diabetes</v>
      </c>
    </row>
    <row r="17" spans="1:20" x14ac:dyDescent="0.3">
      <c r="A17" t="s">
        <v>2357</v>
      </c>
      <c r="B17">
        <v>39.9</v>
      </c>
      <c r="C17">
        <v>11.32</v>
      </c>
      <c r="D17" t="s">
        <v>2380</v>
      </c>
      <c r="E17" t="s">
        <v>2380</v>
      </c>
      <c r="F17" t="s">
        <v>2380</v>
      </c>
      <c r="G17" t="s">
        <v>2381</v>
      </c>
      <c r="H17" t="s">
        <v>2382</v>
      </c>
      <c r="K17" t="s">
        <v>2357</v>
      </c>
      <c r="L17">
        <v>39.9</v>
      </c>
      <c r="M17">
        <v>11.32</v>
      </c>
      <c r="N17" t="s">
        <v>2380</v>
      </c>
      <c r="O17" t="s">
        <v>2380</v>
      </c>
      <c r="P17" t="s">
        <v>2380</v>
      </c>
      <c r="Q17" s="7" t="str">
        <f>SUBSTITUTE(Table12[[#This Row],[NumberOfMajorSurgeries]],"No major surgery","0")</f>
        <v>0</v>
      </c>
      <c r="R17" t="str">
        <f>SUBSTITUTE(Table12[[#This Row],[smoker]],"?","unknown")</f>
        <v>yes</v>
      </c>
      <c r="S17" t="str">
        <f t="shared" si="0"/>
        <v>Obesity</v>
      </c>
      <c r="T17" t="str">
        <f>IF(Table12[[#This Row],[HBA1C]]&lt;5.7,"Normal",IF(Table12[[#This Row],[HBA1C]]&gt;6.5,"Diabetes","Prediabetes"))</f>
        <v>Diabetes</v>
      </c>
    </row>
    <row r="18" spans="1:20" x14ac:dyDescent="0.3">
      <c r="A18" t="s">
        <v>2356</v>
      </c>
      <c r="B18">
        <v>33.799999999999997</v>
      </c>
      <c r="C18">
        <v>7.67</v>
      </c>
      <c r="D18" t="s">
        <v>2380</v>
      </c>
      <c r="E18" t="s">
        <v>2380</v>
      </c>
      <c r="F18" t="s">
        <v>2380</v>
      </c>
      <c r="G18">
        <v>3</v>
      </c>
      <c r="H18" t="s">
        <v>2382</v>
      </c>
      <c r="K18" t="s">
        <v>2356</v>
      </c>
      <c r="L18">
        <v>33.799999999999997</v>
      </c>
      <c r="M18">
        <v>7.67</v>
      </c>
      <c r="N18" t="s">
        <v>2380</v>
      </c>
      <c r="O18" t="s">
        <v>2380</v>
      </c>
      <c r="P18" t="s">
        <v>2380</v>
      </c>
      <c r="Q18" s="7" t="str">
        <f>SUBSTITUTE(Table12[[#This Row],[NumberOfMajorSurgeries]],"No major surgery","0")</f>
        <v>3</v>
      </c>
      <c r="R18" t="str">
        <f>SUBSTITUTE(Table12[[#This Row],[smoker]],"?","unknown")</f>
        <v>yes</v>
      </c>
      <c r="S18" t="str">
        <f t="shared" si="0"/>
        <v>Obesity</v>
      </c>
      <c r="T18" t="str">
        <f>IF(Table12[[#This Row],[HBA1C]]&lt;5.7,"Normal",IF(Table12[[#This Row],[HBA1C]]&gt;6.5,"Diabetes","Prediabetes"))</f>
        <v>Diabetes</v>
      </c>
    </row>
    <row r="19" spans="1:20" x14ac:dyDescent="0.3">
      <c r="A19" t="s">
        <v>2355</v>
      </c>
      <c r="B19">
        <v>36.765000000000001</v>
      </c>
      <c r="C19">
        <v>7.29</v>
      </c>
      <c r="D19" t="s">
        <v>2382</v>
      </c>
      <c r="E19" t="s">
        <v>2380</v>
      </c>
      <c r="F19" t="s">
        <v>2383</v>
      </c>
      <c r="G19">
        <v>1</v>
      </c>
      <c r="H19" t="s">
        <v>2382</v>
      </c>
      <c r="K19" t="s">
        <v>2355</v>
      </c>
      <c r="L19">
        <v>36.765000000000001</v>
      </c>
      <c r="M19">
        <v>7.29</v>
      </c>
      <c r="N19" t="s">
        <v>2382</v>
      </c>
      <c r="O19" t="s">
        <v>2380</v>
      </c>
      <c r="P19" t="s">
        <v>2383</v>
      </c>
      <c r="Q19" s="7" t="str">
        <f>SUBSTITUTE(Table12[[#This Row],[NumberOfMajorSurgeries]],"No major surgery","0")</f>
        <v>1</v>
      </c>
      <c r="R19" t="str">
        <f>SUBSTITUTE(Table12[[#This Row],[smoker]],"?","unknown")</f>
        <v>yes</v>
      </c>
      <c r="S19" t="str">
        <f t="shared" si="0"/>
        <v>Obesity</v>
      </c>
      <c r="T19" t="str">
        <f>IF(Table12[[#This Row],[HBA1C]]&lt;5.7,"Normal",IF(Table12[[#This Row],[HBA1C]]&gt;6.5,"Diabetes","Prediabetes"))</f>
        <v>Diabetes</v>
      </c>
    </row>
    <row r="20" spans="1:20" x14ac:dyDescent="0.3">
      <c r="A20" t="s">
        <v>2354</v>
      </c>
      <c r="B20">
        <v>36.954999999999998</v>
      </c>
      <c r="C20">
        <v>4.72</v>
      </c>
      <c r="D20" t="s">
        <v>2382</v>
      </c>
      <c r="E20" t="s">
        <v>2380</v>
      </c>
      <c r="F20" t="s">
        <v>2380</v>
      </c>
      <c r="G20">
        <v>1</v>
      </c>
      <c r="H20" t="s">
        <v>2382</v>
      </c>
      <c r="K20" t="s">
        <v>2354</v>
      </c>
      <c r="L20">
        <v>36.954999999999998</v>
      </c>
      <c r="M20">
        <v>4.72</v>
      </c>
      <c r="N20" t="s">
        <v>2382</v>
      </c>
      <c r="O20" t="s">
        <v>2380</v>
      </c>
      <c r="P20" t="s">
        <v>2380</v>
      </c>
      <c r="Q20" s="7" t="str">
        <f>SUBSTITUTE(Table12[[#This Row],[NumberOfMajorSurgeries]],"No major surgery","0")</f>
        <v>1</v>
      </c>
      <c r="R20" t="str">
        <f>SUBSTITUTE(Table12[[#This Row],[smoker]],"?","unknown")</f>
        <v>yes</v>
      </c>
      <c r="S20" t="str">
        <f t="shared" si="0"/>
        <v>Obesity</v>
      </c>
      <c r="T20" t="str">
        <f>IF(Table12[[#This Row],[HBA1C]]&lt;5.7,"Normal",IF(Table12[[#This Row],[HBA1C]]&gt;6.5,"Diabetes","Prediabetes"))</f>
        <v>Normal</v>
      </c>
    </row>
    <row r="21" spans="1:20" x14ac:dyDescent="0.3">
      <c r="A21" t="s">
        <v>2353</v>
      </c>
      <c r="B21">
        <v>42.9</v>
      </c>
      <c r="C21">
        <v>11.41</v>
      </c>
      <c r="D21" t="s">
        <v>2380</v>
      </c>
      <c r="E21" t="s">
        <v>2380</v>
      </c>
      <c r="F21" t="s">
        <v>2380</v>
      </c>
      <c r="G21" t="s">
        <v>2381</v>
      </c>
      <c r="H21" t="s">
        <v>2382</v>
      </c>
      <c r="K21" t="s">
        <v>2353</v>
      </c>
      <c r="L21">
        <v>42.9</v>
      </c>
      <c r="M21">
        <v>11.41</v>
      </c>
      <c r="N21" t="s">
        <v>2380</v>
      </c>
      <c r="O21" t="s">
        <v>2380</v>
      </c>
      <c r="P21" t="s">
        <v>2380</v>
      </c>
      <c r="Q21" s="7" t="str">
        <f>SUBSTITUTE(Table12[[#This Row],[NumberOfMajorSurgeries]],"No major surgery","0")</f>
        <v>0</v>
      </c>
      <c r="R21" t="str">
        <f>SUBSTITUTE(Table12[[#This Row],[smoker]],"?","unknown")</f>
        <v>yes</v>
      </c>
      <c r="S21" t="str">
        <f>IF(B21&lt;18.5,"Underweight",IF(B21&gt;30,"Obesity",IF(B21=18.5-24.9,"Normal weight","Overweight")))</f>
        <v>Obesity</v>
      </c>
      <c r="T21" t="str">
        <f>IF(Table12[[#This Row],[HBA1C]]&lt;5.7,"Normal",IF(Table12[[#This Row],[HBA1C]]&gt;6.5,"Diabetes","Prediabetes"))</f>
        <v>Diabetes</v>
      </c>
    </row>
    <row r="22" spans="1:20" x14ac:dyDescent="0.3">
      <c r="A22" t="s">
        <v>2352</v>
      </c>
      <c r="B22">
        <v>36.299999999999997</v>
      </c>
      <c r="C22">
        <v>11.5</v>
      </c>
      <c r="D22" t="s">
        <v>2382</v>
      </c>
      <c r="E22" t="s">
        <v>2380</v>
      </c>
      <c r="F22" t="s">
        <v>2380</v>
      </c>
      <c r="G22">
        <v>2</v>
      </c>
      <c r="H22" t="s">
        <v>2382</v>
      </c>
      <c r="K22" t="s">
        <v>2352</v>
      </c>
      <c r="L22">
        <v>36.299999999999997</v>
      </c>
      <c r="M22">
        <v>11.5</v>
      </c>
      <c r="N22" t="s">
        <v>2382</v>
      </c>
      <c r="O22" t="s">
        <v>2380</v>
      </c>
      <c r="P22" t="s">
        <v>2380</v>
      </c>
      <c r="Q22" s="7" t="str">
        <f>SUBSTITUTE(Table12[[#This Row],[NumberOfMajorSurgeries]],"No major surgery","0")</f>
        <v>2</v>
      </c>
      <c r="R22" t="str">
        <f>SUBSTITUTE(Table12[[#This Row],[smoker]],"?","unknown")</f>
        <v>yes</v>
      </c>
      <c r="S22" t="str">
        <f t="shared" si="0"/>
        <v>Obesity</v>
      </c>
      <c r="T22" t="str">
        <f>IF(Table12[[#This Row],[HBA1C]]&lt;5.7,"Normal",IF(Table12[[#This Row],[HBA1C]]&gt;6.5,"Diabetes","Prediabetes"))</f>
        <v>Diabetes</v>
      </c>
    </row>
    <row r="23" spans="1:20" x14ac:dyDescent="0.3">
      <c r="A23" t="s">
        <v>2351</v>
      </c>
      <c r="B23">
        <v>32.200000000000003</v>
      </c>
      <c r="C23">
        <v>6.22</v>
      </c>
      <c r="D23" t="s">
        <v>2382</v>
      </c>
      <c r="E23" t="s">
        <v>2380</v>
      </c>
      <c r="F23" t="s">
        <v>2380</v>
      </c>
      <c r="G23">
        <v>2</v>
      </c>
      <c r="H23" t="s">
        <v>2382</v>
      </c>
      <c r="K23" t="s">
        <v>2351</v>
      </c>
      <c r="L23">
        <v>32.200000000000003</v>
      </c>
      <c r="M23">
        <v>6.22</v>
      </c>
      <c r="N23" t="s">
        <v>2382</v>
      </c>
      <c r="O23" t="s">
        <v>2380</v>
      </c>
      <c r="P23" t="s">
        <v>2380</v>
      </c>
      <c r="Q23" s="7" t="str">
        <f>SUBSTITUTE(Table12[[#This Row],[NumberOfMajorSurgeries]],"No major surgery","0")</f>
        <v>2</v>
      </c>
      <c r="R23" t="str">
        <f>SUBSTITUTE(Table12[[#This Row],[smoker]],"?","unknown")</f>
        <v>yes</v>
      </c>
      <c r="S23" t="str">
        <f t="shared" si="0"/>
        <v>Obesity</v>
      </c>
      <c r="T23" t="str">
        <f>IF(Table12[[#This Row],[HBA1C]]&lt;5.7,"Normal",IF(Table12[[#This Row],[HBA1C]]&gt;6.5,"Diabetes","Prediabetes"))</f>
        <v>Prediabetes</v>
      </c>
    </row>
    <row r="24" spans="1:20" x14ac:dyDescent="0.3">
      <c r="A24" t="s">
        <v>2350</v>
      </c>
      <c r="B24">
        <v>31.3</v>
      </c>
      <c r="C24">
        <v>11.38</v>
      </c>
      <c r="D24" t="s">
        <v>2380</v>
      </c>
      <c r="E24" t="s">
        <v>2380</v>
      </c>
      <c r="F24" t="s">
        <v>2380</v>
      </c>
      <c r="G24">
        <v>3</v>
      </c>
      <c r="H24" t="s">
        <v>2382</v>
      </c>
      <c r="K24" t="s">
        <v>2350</v>
      </c>
      <c r="L24">
        <v>31.3</v>
      </c>
      <c r="M24">
        <v>11.38</v>
      </c>
      <c r="N24" t="s">
        <v>2380</v>
      </c>
      <c r="O24" t="s">
        <v>2380</v>
      </c>
      <c r="P24" t="s">
        <v>2380</v>
      </c>
      <c r="Q24" s="7" t="str">
        <f>SUBSTITUTE(Table12[[#This Row],[NumberOfMajorSurgeries]],"No major surgery","0")</f>
        <v>3</v>
      </c>
      <c r="R24" t="str">
        <f>SUBSTITUTE(Table12[[#This Row],[smoker]],"?","unknown")</f>
        <v>yes</v>
      </c>
      <c r="S24" t="str">
        <f t="shared" si="0"/>
        <v>Obesity</v>
      </c>
      <c r="T24" t="str">
        <f>IF(Table12[[#This Row],[HBA1C]]&lt;5.7,"Normal",IF(Table12[[#This Row],[HBA1C]]&gt;6.5,"Diabetes","Prediabetes"))</f>
        <v>Diabetes</v>
      </c>
    </row>
    <row r="25" spans="1:20" x14ac:dyDescent="0.3">
      <c r="A25" t="s">
        <v>2349</v>
      </c>
      <c r="B25">
        <v>41.8</v>
      </c>
      <c r="C25">
        <v>7.89</v>
      </c>
      <c r="D25" t="s">
        <v>2382</v>
      </c>
      <c r="E25" t="s">
        <v>2380</v>
      </c>
      <c r="F25" t="s">
        <v>2380</v>
      </c>
      <c r="G25">
        <v>2</v>
      </c>
      <c r="H25" t="s">
        <v>2382</v>
      </c>
      <c r="K25" t="s">
        <v>2349</v>
      </c>
      <c r="L25">
        <v>41.8</v>
      </c>
      <c r="M25">
        <v>7.89</v>
      </c>
      <c r="N25" t="s">
        <v>2382</v>
      </c>
      <c r="O25" t="s">
        <v>2380</v>
      </c>
      <c r="P25" t="s">
        <v>2380</v>
      </c>
      <c r="Q25" s="7" t="str">
        <f>SUBSTITUTE(Table12[[#This Row],[NumberOfMajorSurgeries]],"No major surgery","0")</f>
        <v>2</v>
      </c>
      <c r="R25" t="str">
        <f>SUBSTITUTE(Table12[[#This Row],[smoker]],"?","unknown")</f>
        <v>yes</v>
      </c>
      <c r="S25" t="str">
        <f>IF(B25&lt;18.5,"Underweight",IF(B25&gt;30,"Obesity",IF(B25=18.5-24.9,"Normal weight","Overweight")))</f>
        <v>Obesity</v>
      </c>
      <c r="T25" t="str">
        <f>IF(Table12[[#This Row],[HBA1C]]&lt;5.7,"Normal",IF(Table12[[#This Row],[HBA1C]]&gt;6.5,"Diabetes","Prediabetes"))</f>
        <v>Diabetes</v>
      </c>
    </row>
    <row r="26" spans="1:20" x14ac:dyDescent="0.3">
      <c r="A26" t="s">
        <v>2348</v>
      </c>
      <c r="B26">
        <v>35.090000000000003</v>
      </c>
      <c r="C26">
        <v>4.38</v>
      </c>
      <c r="D26" t="s">
        <v>2382</v>
      </c>
      <c r="E26" t="s">
        <v>2380</v>
      </c>
      <c r="F26" t="s">
        <v>2380</v>
      </c>
      <c r="G26">
        <v>2</v>
      </c>
      <c r="H26" t="s">
        <v>2382</v>
      </c>
      <c r="K26" t="s">
        <v>2348</v>
      </c>
      <c r="L26">
        <v>35.090000000000003</v>
      </c>
      <c r="M26">
        <v>4.38</v>
      </c>
      <c r="N26" t="s">
        <v>2382</v>
      </c>
      <c r="O26" t="s">
        <v>2380</v>
      </c>
      <c r="P26" t="s">
        <v>2380</v>
      </c>
      <c r="Q26" s="7" t="str">
        <f>SUBSTITUTE(Table12[[#This Row],[NumberOfMajorSurgeries]],"No major surgery","0")</f>
        <v>2</v>
      </c>
      <c r="R26" t="str">
        <f>SUBSTITUTE(Table12[[#This Row],[smoker]],"?","unknown")</f>
        <v>yes</v>
      </c>
      <c r="S26" t="str">
        <f t="shared" si="0"/>
        <v>Obesity</v>
      </c>
      <c r="T26" t="str">
        <f>IF(Table12[[#This Row],[HBA1C]]&lt;5.7,"Normal",IF(Table12[[#This Row],[HBA1C]]&gt;6.5,"Diabetes","Prediabetes"))</f>
        <v>Normal</v>
      </c>
    </row>
    <row r="27" spans="1:20" x14ac:dyDescent="0.3">
      <c r="A27" t="s">
        <v>2347</v>
      </c>
      <c r="B27">
        <v>33.880000000000003</v>
      </c>
      <c r="C27">
        <v>7.01</v>
      </c>
      <c r="D27" t="s">
        <v>2380</v>
      </c>
      <c r="E27" t="s">
        <v>2380</v>
      </c>
      <c r="F27" t="s">
        <v>2380</v>
      </c>
      <c r="G27">
        <v>3</v>
      </c>
      <c r="H27" t="s">
        <v>2382</v>
      </c>
      <c r="K27" t="s">
        <v>2347</v>
      </c>
      <c r="L27">
        <v>33.880000000000003</v>
      </c>
      <c r="M27">
        <v>7.01</v>
      </c>
      <c r="N27" t="s">
        <v>2380</v>
      </c>
      <c r="O27" t="s">
        <v>2380</v>
      </c>
      <c r="P27" t="s">
        <v>2380</v>
      </c>
      <c r="Q27" s="7" t="str">
        <f>SUBSTITUTE(Table12[[#This Row],[NumberOfMajorSurgeries]],"No major surgery","0")</f>
        <v>3</v>
      </c>
      <c r="R27" t="str">
        <f>SUBSTITUTE(Table12[[#This Row],[smoker]],"?","unknown")</f>
        <v>yes</v>
      </c>
      <c r="S27" t="str">
        <f t="shared" si="0"/>
        <v>Obesity</v>
      </c>
      <c r="T27" t="str">
        <f>IF(Table12[[#This Row],[HBA1C]]&lt;5.7,"Normal",IF(Table12[[#This Row],[HBA1C]]&gt;6.5,"Diabetes","Prediabetes"))</f>
        <v>Diabetes</v>
      </c>
    </row>
    <row r="28" spans="1:20" x14ac:dyDescent="0.3">
      <c r="A28" t="s">
        <v>2346</v>
      </c>
      <c r="B28">
        <v>30.875</v>
      </c>
      <c r="C28">
        <v>11.88</v>
      </c>
      <c r="D28" t="s">
        <v>2380</v>
      </c>
      <c r="E28" t="s">
        <v>2380</v>
      </c>
      <c r="F28" t="s">
        <v>2380</v>
      </c>
      <c r="G28" t="s">
        <v>2381</v>
      </c>
      <c r="H28" t="s">
        <v>2382</v>
      </c>
      <c r="K28" t="s">
        <v>2346</v>
      </c>
      <c r="L28">
        <v>30.875</v>
      </c>
      <c r="M28">
        <v>11.88</v>
      </c>
      <c r="N28" t="s">
        <v>2380</v>
      </c>
      <c r="O28" t="s">
        <v>2380</v>
      </c>
      <c r="P28" t="s">
        <v>2380</v>
      </c>
      <c r="Q28" s="7" t="str">
        <f>SUBSTITUTE(Table12[[#This Row],[NumberOfMajorSurgeries]],"No major surgery","0")</f>
        <v>0</v>
      </c>
      <c r="R28" t="str">
        <f>SUBSTITUTE(Table12[[#This Row],[smoker]],"?","unknown")</f>
        <v>yes</v>
      </c>
      <c r="S28" t="str">
        <f t="shared" si="0"/>
        <v>Obesity</v>
      </c>
      <c r="T28" t="str">
        <f>IF(Table12[[#This Row],[HBA1C]]&lt;5.7,"Normal",IF(Table12[[#This Row],[HBA1C]]&gt;6.5,"Diabetes","Prediabetes"))</f>
        <v>Diabetes</v>
      </c>
    </row>
    <row r="29" spans="1:20" x14ac:dyDescent="0.3">
      <c r="A29" t="s">
        <v>2345</v>
      </c>
      <c r="B29">
        <v>36.86</v>
      </c>
      <c r="C29">
        <v>5.19</v>
      </c>
      <c r="D29" t="s">
        <v>2382</v>
      </c>
      <c r="E29" t="s">
        <v>2380</v>
      </c>
      <c r="F29" t="s">
        <v>2383</v>
      </c>
      <c r="G29">
        <v>1</v>
      </c>
      <c r="H29" t="s">
        <v>2382</v>
      </c>
      <c r="K29" t="s">
        <v>2345</v>
      </c>
      <c r="L29">
        <v>36.86</v>
      </c>
      <c r="M29">
        <v>5.19</v>
      </c>
      <c r="N29" t="s">
        <v>2382</v>
      </c>
      <c r="O29" t="s">
        <v>2380</v>
      </c>
      <c r="P29" t="s">
        <v>2383</v>
      </c>
      <c r="Q29" s="7" t="str">
        <f>SUBSTITUTE(Table12[[#This Row],[NumberOfMajorSurgeries]],"No major surgery","0")</f>
        <v>1</v>
      </c>
      <c r="R29" t="str">
        <f>SUBSTITUTE(Table12[[#This Row],[smoker]],"?","unknown")</f>
        <v>yes</v>
      </c>
      <c r="S29" t="str">
        <f>IF(B29&lt;18.5,"Underweight",IF(B29&gt;30,"Obesity",IF(B29=18.5-24.9,"Normal weight","Overweight")))</f>
        <v>Obesity</v>
      </c>
      <c r="T29" t="str">
        <f>IF(Table12[[#This Row],[HBA1C]]&lt;5.7,"Normal",IF(Table12[[#This Row],[HBA1C]]&gt;6.5,"Diabetes","Prediabetes"))</f>
        <v>Normal</v>
      </c>
    </row>
    <row r="30" spans="1:20" x14ac:dyDescent="0.3">
      <c r="A30" t="s">
        <v>2344</v>
      </c>
      <c r="B30">
        <v>35.86</v>
      </c>
      <c r="C30">
        <v>6.74</v>
      </c>
      <c r="D30" t="s">
        <v>2382</v>
      </c>
      <c r="E30" t="s">
        <v>2380</v>
      </c>
      <c r="F30" t="s">
        <v>2380</v>
      </c>
      <c r="G30">
        <v>2</v>
      </c>
      <c r="H30" t="s">
        <v>2382</v>
      </c>
      <c r="K30" t="s">
        <v>2344</v>
      </c>
      <c r="L30">
        <v>35.86</v>
      </c>
      <c r="M30">
        <v>6.74</v>
      </c>
      <c r="N30" t="s">
        <v>2382</v>
      </c>
      <c r="O30" t="s">
        <v>2380</v>
      </c>
      <c r="P30" t="s">
        <v>2380</v>
      </c>
      <c r="Q30" s="7" t="str">
        <f>SUBSTITUTE(Table12[[#This Row],[NumberOfMajorSurgeries]],"No major surgery","0")</f>
        <v>2</v>
      </c>
      <c r="R30" t="str">
        <f>SUBSTITUTE(Table12[[#This Row],[smoker]],"?","unknown")</f>
        <v>yes</v>
      </c>
      <c r="S30" t="str">
        <f t="shared" si="0"/>
        <v>Obesity</v>
      </c>
      <c r="T30" t="str">
        <f>IF(Table12[[#This Row],[HBA1C]]&lt;5.7,"Normal",IF(Table12[[#This Row],[HBA1C]]&gt;6.5,"Diabetes","Prediabetes"))</f>
        <v>Diabetes</v>
      </c>
    </row>
    <row r="31" spans="1:20" x14ac:dyDescent="0.3">
      <c r="A31" t="s">
        <v>2343</v>
      </c>
      <c r="B31">
        <v>37.049999999999997</v>
      </c>
      <c r="C31">
        <v>8.44</v>
      </c>
      <c r="D31" t="s">
        <v>2380</v>
      </c>
      <c r="E31" t="s">
        <v>2380</v>
      </c>
      <c r="F31" t="s">
        <v>2380</v>
      </c>
      <c r="G31" t="s">
        <v>2381</v>
      </c>
      <c r="H31" t="s">
        <v>2382</v>
      </c>
      <c r="K31" t="s">
        <v>2343</v>
      </c>
      <c r="L31">
        <v>37.049999999999997</v>
      </c>
      <c r="M31">
        <v>8.44</v>
      </c>
      <c r="N31" t="s">
        <v>2380</v>
      </c>
      <c r="O31" t="s">
        <v>2380</v>
      </c>
      <c r="P31" t="s">
        <v>2380</v>
      </c>
      <c r="Q31" s="7" t="str">
        <f>SUBSTITUTE(Table12[[#This Row],[NumberOfMajorSurgeries]],"No major surgery","0")</f>
        <v>0</v>
      </c>
      <c r="R31" t="str">
        <f>SUBSTITUTE(Table12[[#This Row],[smoker]],"?","unknown")</f>
        <v>yes</v>
      </c>
      <c r="S31" t="str">
        <f t="shared" si="0"/>
        <v>Obesity</v>
      </c>
      <c r="T31" t="str">
        <f>IF(Table12[[#This Row],[HBA1C]]&lt;5.7,"Normal",IF(Table12[[#This Row],[HBA1C]]&gt;6.5,"Diabetes","Prediabetes"))</f>
        <v>Diabetes</v>
      </c>
    </row>
    <row r="32" spans="1:20" x14ac:dyDescent="0.3">
      <c r="A32" t="s">
        <v>2342</v>
      </c>
      <c r="B32">
        <v>43.89</v>
      </c>
      <c r="C32">
        <v>8.7100000000000009</v>
      </c>
      <c r="D32" t="s">
        <v>2380</v>
      </c>
      <c r="E32" t="s">
        <v>2380</v>
      </c>
      <c r="F32" t="s">
        <v>2380</v>
      </c>
      <c r="G32" t="s">
        <v>2381</v>
      </c>
      <c r="H32" t="s">
        <v>2382</v>
      </c>
      <c r="K32" t="s">
        <v>2342</v>
      </c>
      <c r="L32">
        <v>43.89</v>
      </c>
      <c r="M32">
        <v>8.7100000000000009</v>
      </c>
      <c r="N32" t="s">
        <v>2380</v>
      </c>
      <c r="O32" t="s">
        <v>2380</v>
      </c>
      <c r="P32" t="s">
        <v>2380</v>
      </c>
      <c r="Q32" s="7" t="str">
        <f>SUBSTITUTE(Table12[[#This Row],[NumberOfMajorSurgeries]],"No major surgery","0")</f>
        <v>0</v>
      </c>
      <c r="R32" t="str">
        <f>SUBSTITUTE(Table12[[#This Row],[smoker]],"?","unknown")</f>
        <v>yes</v>
      </c>
      <c r="S32" t="str">
        <f>IF(B32&lt;18.5,"Underweight",IF(B32&gt;30,"Obesity",IF(B32=18.5-24.9,"Normal weight","Overweight")))</f>
        <v>Obesity</v>
      </c>
      <c r="T32" t="str">
        <f>IF(Table12[[#This Row],[HBA1C]]&lt;5.7,"Normal",IF(Table12[[#This Row],[HBA1C]]&gt;6.5,"Diabetes","Prediabetes"))</f>
        <v>Diabetes</v>
      </c>
    </row>
    <row r="33" spans="1:20" x14ac:dyDescent="0.3">
      <c r="A33" t="s">
        <v>2341</v>
      </c>
      <c r="B33">
        <v>42.35</v>
      </c>
      <c r="C33">
        <v>5.08</v>
      </c>
      <c r="D33" t="s">
        <v>2382</v>
      </c>
      <c r="E33" t="s">
        <v>2380</v>
      </c>
      <c r="F33" t="s">
        <v>2380</v>
      </c>
      <c r="G33" t="s">
        <v>2381</v>
      </c>
      <c r="H33" t="s">
        <v>2382</v>
      </c>
      <c r="K33" t="s">
        <v>2341</v>
      </c>
      <c r="L33">
        <v>42.35</v>
      </c>
      <c r="M33">
        <v>5.08</v>
      </c>
      <c r="N33" t="s">
        <v>2382</v>
      </c>
      <c r="O33" t="s">
        <v>2380</v>
      </c>
      <c r="P33" t="s">
        <v>2380</v>
      </c>
      <c r="Q33" s="7" t="str">
        <f>SUBSTITUTE(Table12[[#This Row],[NumberOfMajorSurgeries]],"No major surgery","0")</f>
        <v>0</v>
      </c>
      <c r="R33" t="str">
        <f>SUBSTITUTE(Table12[[#This Row],[smoker]],"?","unknown")</f>
        <v>yes</v>
      </c>
      <c r="S33" t="str">
        <f t="shared" si="0"/>
        <v>Obesity</v>
      </c>
      <c r="T33" t="str">
        <f>IF(Table12[[#This Row],[HBA1C]]&lt;5.7,"Normal",IF(Table12[[#This Row],[HBA1C]]&gt;6.5,"Diabetes","Prediabetes"))</f>
        <v>Normal</v>
      </c>
    </row>
    <row r="34" spans="1:20" x14ac:dyDescent="0.3">
      <c r="A34" t="s">
        <v>2340</v>
      </c>
      <c r="B34">
        <v>31.35</v>
      </c>
      <c r="C34">
        <v>6.86</v>
      </c>
      <c r="D34" t="s">
        <v>2380</v>
      </c>
      <c r="E34" t="s">
        <v>2380</v>
      </c>
      <c r="F34" t="s">
        <v>2380</v>
      </c>
      <c r="G34" t="s">
        <v>2381</v>
      </c>
      <c r="H34" t="s">
        <v>2382</v>
      </c>
      <c r="K34" t="s">
        <v>2340</v>
      </c>
      <c r="L34">
        <v>31.35</v>
      </c>
      <c r="M34">
        <v>6.86</v>
      </c>
      <c r="N34" t="s">
        <v>2380</v>
      </c>
      <c r="O34" t="s">
        <v>2380</v>
      </c>
      <c r="P34" t="s">
        <v>2380</v>
      </c>
      <c r="Q34" s="7" t="str">
        <f>SUBSTITUTE(Table12[[#This Row],[NumberOfMajorSurgeries]],"No major surgery","0")</f>
        <v>0</v>
      </c>
      <c r="R34" t="str">
        <f>SUBSTITUTE(Table12[[#This Row],[smoker]],"?","unknown")</f>
        <v>yes</v>
      </c>
      <c r="S34" t="str">
        <f t="shared" si="0"/>
        <v>Obesity</v>
      </c>
      <c r="T34" t="str">
        <f>IF(Table12[[#This Row],[HBA1C]]&lt;5.7,"Normal",IF(Table12[[#This Row],[HBA1C]]&gt;6.5,"Diabetes","Prediabetes"))</f>
        <v>Diabetes</v>
      </c>
    </row>
    <row r="35" spans="1:20" x14ac:dyDescent="0.3">
      <c r="A35" t="s">
        <v>2339</v>
      </c>
      <c r="B35">
        <v>47.6</v>
      </c>
      <c r="C35">
        <v>5.95</v>
      </c>
      <c r="D35" t="s">
        <v>2382</v>
      </c>
      <c r="E35" t="s">
        <v>2380</v>
      </c>
      <c r="F35" t="s">
        <v>2380</v>
      </c>
      <c r="G35" t="s">
        <v>2381</v>
      </c>
      <c r="H35" t="s">
        <v>2382</v>
      </c>
      <c r="K35" t="s">
        <v>2339</v>
      </c>
      <c r="L35">
        <v>47.6</v>
      </c>
      <c r="M35">
        <v>5.95</v>
      </c>
      <c r="N35" t="s">
        <v>2382</v>
      </c>
      <c r="O35" t="s">
        <v>2380</v>
      </c>
      <c r="P35" t="s">
        <v>2380</v>
      </c>
      <c r="Q35" s="7" t="str">
        <f>SUBSTITUTE(Table12[[#This Row],[NumberOfMajorSurgeries]],"No major surgery","0")</f>
        <v>0</v>
      </c>
      <c r="R35" t="str">
        <f>SUBSTITUTE(Table12[[#This Row],[smoker]],"?","unknown")</f>
        <v>yes</v>
      </c>
      <c r="S35" t="str">
        <f t="shared" si="0"/>
        <v>Obesity</v>
      </c>
      <c r="T35" t="str">
        <f>IF(Table12[[#This Row],[HBA1C]]&lt;5.7,"Normal",IF(Table12[[#This Row],[HBA1C]]&gt;6.5,"Diabetes","Prediabetes"))</f>
        <v>Prediabetes</v>
      </c>
    </row>
    <row r="36" spans="1:20" x14ac:dyDescent="0.3">
      <c r="A36" t="s">
        <v>2338</v>
      </c>
      <c r="B36">
        <v>46.2</v>
      </c>
      <c r="C36">
        <v>6.09</v>
      </c>
      <c r="D36" t="s">
        <v>2380</v>
      </c>
      <c r="E36" t="s">
        <v>2380</v>
      </c>
      <c r="F36" t="s">
        <v>2383</v>
      </c>
      <c r="G36">
        <v>1</v>
      </c>
      <c r="H36" t="s">
        <v>2382</v>
      </c>
      <c r="K36" t="s">
        <v>2338</v>
      </c>
      <c r="L36">
        <v>46.2</v>
      </c>
      <c r="M36">
        <v>6.09</v>
      </c>
      <c r="N36" t="s">
        <v>2380</v>
      </c>
      <c r="O36" t="s">
        <v>2380</v>
      </c>
      <c r="P36" t="s">
        <v>2383</v>
      </c>
      <c r="Q36" s="7" t="str">
        <f>SUBSTITUTE(Table12[[#This Row],[NumberOfMajorSurgeries]],"No major surgery","0")</f>
        <v>1</v>
      </c>
      <c r="R36" t="str">
        <f>SUBSTITUTE(Table12[[#This Row],[smoker]],"?","unknown")</f>
        <v>yes</v>
      </c>
      <c r="S36" t="str">
        <f t="shared" si="0"/>
        <v>Obesity</v>
      </c>
      <c r="T36" t="str">
        <f>IF(Table12[[#This Row],[HBA1C]]&lt;5.7,"Normal",IF(Table12[[#This Row],[HBA1C]]&gt;6.5,"Diabetes","Prediabetes"))</f>
        <v>Prediabetes</v>
      </c>
    </row>
    <row r="37" spans="1:20" x14ac:dyDescent="0.3">
      <c r="A37" t="s">
        <v>2337</v>
      </c>
      <c r="B37">
        <v>32.015000000000001</v>
      </c>
      <c r="C37">
        <v>11.75</v>
      </c>
      <c r="D37" t="s">
        <v>2380</v>
      </c>
      <c r="E37" t="s">
        <v>2380</v>
      </c>
      <c r="F37" t="s">
        <v>2380</v>
      </c>
      <c r="G37" t="s">
        <v>2381</v>
      </c>
      <c r="H37" t="s">
        <v>2382</v>
      </c>
      <c r="K37" t="s">
        <v>2337</v>
      </c>
      <c r="L37">
        <v>32.015000000000001</v>
      </c>
      <c r="M37">
        <v>11.75</v>
      </c>
      <c r="N37" t="s">
        <v>2380</v>
      </c>
      <c r="O37" t="s">
        <v>2380</v>
      </c>
      <c r="P37" t="s">
        <v>2380</v>
      </c>
      <c r="Q37" s="7" t="str">
        <f>SUBSTITUTE(Table12[[#This Row],[NumberOfMajorSurgeries]],"No major surgery","0")</f>
        <v>0</v>
      </c>
      <c r="R37" t="str">
        <f>SUBSTITUTE(Table12[[#This Row],[smoker]],"?","unknown")</f>
        <v>yes</v>
      </c>
      <c r="S37" t="str">
        <f t="shared" si="0"/>
        <v>Obesity</v>
      </c>
      <c r="T37" t="str">
        <f>IF(Table12[[#This Row],[HBA1C]]&lt;5.7,"Normal",IF(Table12[[#This Row],[HBA1C]]&gt;6.5,"Diabetes","Prediabetes"))</f>
        <v>Diabetes</v>
      </c>
    </row>
    <row r="38" spans="1:20" x14ac:dyDescent="0.3">
      <c r="A38" t="s">
        <v>2336</v>
      </c>
      <c r="B38">
        <v>40.564999999999998</v>
      </c>
      <c r="C38">
        <v>7.37</v>
      </c>
      <c r="D38" t="s">
        <v>2380</v>
      </c>
      <c r="E38" t="s">
        <v>2380</v>
      </c>
      <c r="F38" t="s">
        <v>2380</v>
      </c>
      <c r="G38" t="s">
        <v>2381</v>
      </c>
      <c r="H38" t="s">
        <v>2382</v>
      </c>
      <c r="K38" t="s">
        <v>2336</v>
      </c>
      <c r="L38">
        <v>40.564999999999998</v>
      </c>
      <c r="M38">
        <v>7.37</v>
      </c>
      <c r="N38" t="s">
        <v>2380</v>
      </c>
      <c r="O38" t="s">
        <v>2380</v>
      </c>
      <c r="P38" t="s">
        <v>2380</v>
      </c>
      <c r="Q38" s="7" t="str">
        <f>SUBSTITUTE(Table12[[#This Row],[NumberOfMajorSurgeries]],"No major surgery","0")</f>
        <v>0</v>
      </c>
      <c r="R38" t="str">
        <f>SUBSTITUTE(Table12[[#This Row],[smoker]],"?","unknown")</f>
        <v>yes</v>
      </c>
      <c r="S38" t="str">
        <f t="shared" si="0"/>
        <v>Obesity</v>
      </c>
      <c r="T38" t="str">
        <f>IF(Table12[[#This Row],[HBA1C]]&lt;5.7,"Normal",IF(Table12[[#This Row],[HBA1C]]&gt;6.5,"Diabetes","Prediabetes"))</f>
        <v>Diabetes</v>
      </c>
    </row>
    <row r="39" spans="1:20" x14ac:dyDescent="0.3">
      <c r="A39" t="s">
        <v>2335</v>
      </c>
      <c r="B39">
        <v>32.450000000000003</v>
      </c>
      <c r="C39">
        <v>11.91</v>
      </c>
      <c r="D39" t="s">
        <v>2380</v>
      </c>
      <c r="E39" t="s">
        <v>2380</v>
      </c>
      <c r="F39" t="s">
        <v>2380</v>
      </c>
      <c r="G39" t="s">
        <v>2381</v>
      </c>
      <c r="H39" t="s">
        <v>2382</v>
      </c>
      <c r="K39" t="s">
        <v>2335</v>
      </c>
      <c r="L39">
        <v>32.450000000000003</v>
      </c>
      <c r="M39">
        <v>11.91</v>
      </c>
      <c r="N39" t="s">
        <v>2380</v>
      </c>
      <c r="O39" t="s">
        <v>2380</v>
      </c>
      <c r="P39" t="s">
        <v>2380</v>
      </c>
      <c r="Q39" s="7" t="str">
        <f>SUBSTITUTE(Table12[[#This Row],[NumberOfMajorSurgeries]],"No major surgery","0")</f>
        <v>0</v>
      </c>
      <c r="R39" t="str">
        <f>SUBSTITUTE(Table12[[#This Row],[smoker]],"?","unknown")</f>
        <v>yes</v>
      </c>
      <c r="S39" t="str">
        <f t="shared" si="0"/>
        <v>Obesity</v>
      </c>
      <c r="T39" t="str">
        <f>IF(Table12[[#This Row],[HBA1C]]&lt;5.7,"Normal",IF(Table12[[#This Row],[HBA1C]]&gt;6.5,"Diabetes","Prediabetes"))</f>
        <v>Diabetes</v>
      </c>
    </row>
    <row r="40" spans="1:20" x14ac:dyDescent="0.3">
      <c r="A40" t="s">
        <v>2334</v>
      </c>
      <c r="B40">
        <v>34.96</v>
      </c>
      <c r="C40">
        <v>6.52</v>
      </c>
      <c r="D40" t="s">
        <v>2380</v>
      </c>
      <c r="E40" t="s">
        <v>2380</v>
      </c>
      <c r="F40" t="s">
        <v>2380</v>
      </c>
      <c r="G40" t="s">
        <v>2381</v>
      </c>
      <c r="H40" t="s">
        <v>2382</v>
      </c>
      <c r="K40" t="s">
        <v>2334</v>
      </c>
      <c r="L40">
        <v>34.96</v>
      </c>
      <c r="M40">
        <v>6.52</v>
      </c>
      <c r="N40" t="s">
        <v>2380</v>
      </c>
      <c r="O40" t="s">
        <v>2380</v>
      </c>
      <c r="P40" t="s">
        <v>2380</v>
      </c>
      <c r="Q40" s="7" t="str">
        <f>SUBSTITUTE(Table12[[#This Row],[NumberOfMajorSurgeries]],"No major surgery","0")</f>
        <v>0</v>
      </c>
      <c r="R40" t="str">
        <f>SUBSTITUTE(Table12[[#This Row],[smoker]],"?","unknown")</f>
        <v>yes</v>
      </c>
      <c r="S40" t="str">
        <f t="shared" si="0"/>
        <v>Obesity</v>
      </c>
      <c r="T40" t="str">
        <f>IF(Table12[[#This Row],[HBA1C]]&lt;5.7,"Normal",IF(Table12[[#This Row],[HBA1C]]&gt;6.5,"Diabetes","Prediabetes"))</f>
        <v>Diabetes</v>
      </c>
    </row>
    <row r="41" spans="1:20" x14ac:dyDescent="0.3">
      <c r="A41" t="s">
        <v>2333</v>
      </c>
      <c r="B41">
        <v>35.5</v>
      </c>
      <c r="C41">
        <v>5.14</v>
      </c>
      <c r="D41" t="s">
        <v>2380</v>
      </c>
      <c r="E41" t="s">
        <v>2380</v>
      </c>
      <c r="F41" t="s">
        <v>2383</v>
      </c>
      <c r="G41">
        <v>1</v>
      </c>
      <c r="H41" t="s">
        <v>2382</v>
      </c>
      <c r="K41" t="s">
        <v>2333</v>
      </c>
      <c r="L41">
        <v>35.5</v>
      </c>
      <c r="M41">
        <v>5.14</v>
      </c>
      <c r="N41" t="s">
        <v>2380</v>
      </c>
      <c r="O41" t="s">
        <v>2380</v>
      </c>
      <c r="P41" t="s">
        <v>2383</v>
      </c>
      <c r="Q41" s="7" t="str">
        <f>SUBSTITUTE(Table12[[#This Row],[NumberOfMajorSurgeries]],"No major surgery","0")</f>
        <v>1</v>
      </c>
      <c r="R41" t="str">
        <f>SUBSTITUTE(Table12[[#This Row],[smoker]],"?","unknown")</f>
        <v>yes</v>
      </c>
      <c r="S41" t="str">
        <f t="shared" si="0"/>
        <v>Obesity</v>
      </c>
      <c r="T41" t="str">
        <f>IF(Table12[[#This Row],[HBA1C]]&lt;5.7,"Normal",IF(Table12[[#This Row],[HBA1C]]&gt;6.5,"Diabetes","Prediabetes"))</f>
        <v>Normal</v>
      </c>
    </row>
    <row r="42" spans="1:20" x14ac:dyDescent="0.3">
      <c r="A42" t="s">
        <v>2332</v>
      </c>
      <c r="B42">
        <v>52.58</v>
      </c>
      <c r="C42">
        <v>4.1900000000000004</v>
      </c>
      <c r="D42" t="s">
        <v>2380</v>
      </c>
      <c r="E42" t="s">
        <v>2382</v>
      </c>
      <c r="F42" t="s">
        <v>2380</v>
      </c>
      <c r="G42">
        <v>1</v>
      </c>
      <c r="H42" t="s">
        <v>2382</v>
      </c>
      <c r="K42" t="s">
        <v>2332</v>
      </c>
      <c r="L42">
        <v>52.58</v>
      </c>
      <c r="M42">
        <v>4.1900000000000004</v>
      </c>
      <c r="N42" t="s">
        <v>2380</v>
      </c>
      <c r="O42" t="s">
        <v>2382</v>
      </c>
      <c r="P42" t="s">
        <v>2380</v>
      </c>
      <c r="Q42" s="7" t="str">
        <f>SUBSTITUTE(Table12[[#This Row],[NumberOfMajorSurgeries]],"No major surgery","0")</f>
        <v>1</v>
      </c>
      <c r="R42" t="str">
        <f>SUBSTITUTE(Table12[[#This Row],[smoker]],"?","unknown")</f>
        <v>yes</v>
      </c>
      <c r="S42" t="str">
        <f t="shared" si="0"/>
        <v>Obesity</v>
      </c>
      <c r="T42" t="str">
        <f>IF(Table12[[#This Row],[HBA1C]]&lt;5.7,"Normal",IF(Table12[[#This Row],[HBA1C]]&gt;6.5,"Diabetes","Prediabetes"))</f>
        <v>Normal</v>
      </c>
    </row>
    <row r="43" spans="1:20" x14ac:dyDescent="0.3">
      <c r="A43" t="s">
        <v>2331</v>
      </c>
      <c r="B43">
        <v>35.200000000000003</v>
      </c>
      <c r="C43">
        <v>11.68</v>
      </c>
      <c r="D43" t="s">
        <v>2382</v>
      </c>
      <c r="E43" t="s">
        <v>2380</v>
      </c>
      <c r="F43" t="s">
        <v>2380</v>
      </c>
      <c r="G43" t="s">
        <v>2381</v>
      </c>
      <c r="H43" t="s">
        <v>2382</v>
      </c>
      <c r="K43" t="s">
        <v>2331</v>
      </c>
      <c r="L43">
        <v>35.200000000000003</v>
      </c>
      <c r="M43">
        <v>11.68</v>
      </c>
      <c r="N43" t="s">
        <v>2382</v>
      </c>
      <c r="O43" t="s">
        <v>2380</v>
      </c>
      <c r="P43" t="s">
        <v>2380</v>
      </c>
      <c r="Q43" s="7" t="str">
        <f>SUBSTITUTE(Table12[[#This Row],[NumberOfMajorSurgeries]],"No major surgery","0")</f>
        <v>0</v>
      </c>
      <c r="R43" t="str">
        <f>SUBSTITUTE(Table12[[#This Row],[smoker]],"?","unknown")</f>
        <v>yes</v>
      </c>
      <c r="S43" t="str">
        <f t="shared" si="0"/>
        <v>Obesity</v>
      </c>
      <c r="T43" t="str">
        <f>IF(Table12[[#This Row],[HBA1C]]&lt;5.7,"Normal",IF(Table12[[#This Row],[HBA1C]]&gt;6.5,"Diabetes","Prediabetes"))</f>
        <v>Diabetes</v>
      </c>
    </row>
    <row r="44" spans="1:20" x14ac:dyDescent="0.3">
      <c r="A44" t="s">
        <v>2330</v>
      </c>
      <c r="B44">
        <v>38.06</v>
      </c>
      <c r="C44">
        <v>6.98</v>
      </c>
      <c r="D44" t="s">
        <v>2380</v>
      </c>
      <c r="E44" t="s">
        <v>2380</v>
      </c>
      <c r="F44" t="s">
        <v>2380</v>
      </c>
      <c r="G44" t="s">
        <v>2381</v>
      </c>
      <c r="H44" t="s">
        <v>2382</v>
      </c>
      <c r="K44" t="s">
        <v>2330</v>
      </c>
      <c r="L44">
        <v>38.06</v>
      </c>
      <c r="M44">
        <v>6.98</v>
      </c>
      <c r="N44" t="s">
        <v>2380</v>
      </c>
      <c r="O44" t="s">
        <v>2380</v>
      </c>
      <c r="P44" t="s">
        <v>2380</v>
      </c>
      <c r="Q44" s="7" t="str">
        <f>SUBSTITUTE(Table12[[#This Row],[NumberOfMajorSurgeries]],"No major surgery","0")</f>
        <v>0</v>
      </c>
      <c r="R44" t="str">
        <f>SUBSTITUTE(Table12[[#This Row],[smoker]],"?","unknown")</f>
        <v>yes</v>
      </c>
      <c r="S44" t="str">
        <f t="shared" si="0"/>
        <v>Obesity</v>
      </c>
      <c r="T44" t="str">
        <f>IF(Table12[[#This Row],[HBA1C]]&lt;5.7,"Normal",IF(Table12[[#This Row],[HBA1C]]&gt;6.5,"Diabetes","Prediabetes"))</f>
        <v>Diabetes</v>
      </c>
    </row>
    <row r="45" spans="1:20" x14ac:dyDescent="0.3">
      <c r="A45" t="s">
        <v>2329</v>
      </c>
      <c r="B45">
        <v>34.21</v>
      </c>
      <c r="C45">
        <v>8.34</v>
      </c>
      <c r="D45" t="s">
        <v>2380</v>
      </c>
      <c r="E45" t="s">
        <v>2380</v>
      </c>
      <c r="F45" t="s">
        <v>2380</v>
      </c>
      <c r="G45" t="s">
        <v>2381</v>
      </c>
      <c r="H45" t="s">
        <v>2382</v>
      </c>
      <c r="K45" t="s">
        <v>2329</v>
      </c>
      <c r="L45">
        <v>34.21</v>
      </c>
      <c r="M45">
        <v>8.34</v>
      </c>
      <c r="N45" t="s">
        <v>2380</v>
      </c>
      <c r="O45" t="s">
        <v>2380</v>
      </c>
      <c r="P45" t="s">
        <v>2380</v>
      </c>
      <c r="Q45" s="7" t="str">
        <f>SUBSTITUTE(Table12[[#This Row],[NumberOfMajorSurgeries]],"No major surgery","0")</f>
        <v>0</v>
      </c>
      <c r="R45" t="str">
        <f>SUBSTITUTE(Table12[[#This Row],[smoker]],"?","unknown")</f>
        <v>yes</v>
      </c>
      <c r="S45" t="str">
        <f t="shared" si="0"/>
        <v>Obesity</v>
      </c>
      <c r="T45" t="str">
        <f>IF(Table12[[#This Row],[HBA1C]]&lt;5.7,"Normal",IF(Table12[[#This Row],[HBA1C]]&gt;6.5,"Diabetes","Prediabetes"))</f>
        <v>Diabetes</v>
      </c>
    </row>
    <row r="46" spans="1:20" x14ac:dyDescent="0.3">
      <c r="A46" t="s">
        <v>2328</v>
      </c>
      <c r="B46">
        <v>38.94</v>
      </c>
      <c r="C46">
        <v>8.49</v>
      </c>
      <c r="D46" t="s">
        <v>2382</v>
      </c>
      <c r="E46" t="s">
        <v>2380</v>
      </c>
      <c r="F46" t="s">
        <v>2380</v>
      </c>
      <c r="G46">
        <v>1</v>
      </c>
      <c r="H46" t="s">
        <v>2382</v>
      </c>
      <c r="K46" t="s">
        <v>2328</v>
      </c>
      <c r="L46">
        <v>38.94</v>
      </c>
      <c r="M46">
        <v>8.49</v>
      </c>
      <c r="N46" t="s">
        <v>2382</v>
      </c>
      <c r="O46" t="s">
        <v>2380</v>
      </c>
      <c r="P46" t="s">
        <v>2380</v>
      </c>
      <c r="Q46" s="7" t="str">
        <f>SUBSTITUTE(Table12[[#This Row],[NumberOfMajorSurgeries]],"No major surgery","0")</f>
        <v>1</v>
      </c>
      <c r="R46" t="str">
        <f>SUBSTITUTE(Table12[[#This Row],[smoker]],"?","unknown")</f>
        <v>yes</v>
      </c>
      <c r="S46" t="str">
        <f t="shared" si="0"/>
        <v>Obesity</v>
      </c>
      <c r="T46" t="str">
        <f>IF(Table12[[#This Row],[HBA1C]]&lt;5.7,"Normal",IF(Table12[[#This Row],[HBA1C]]&gt;6.5,"Diabetes","Prediabetes"))</f>
        <v>Diabetes</v>
      </c>
    </row>
    <row r="47" spans="1:20" x14ac:dyDescent="0.3">
      <c r="A47" t="s">
        <v>2327</v>
      </c>
      <c r="B47">
        <v>30.21</v>
      </c>
      <c r="C47">
        <v>5.34</v>
      </c>
      <c r="D47" t="s">
        <v>2382</v>
      </c>
      <c r="E47" t="s">
        <v>2380</v>
      </c>
      <c r="F47" t="s">
        <v>2380</v>
      </c>
      <c r="G47">
        <v>1</v>
      </c>
      <c r="H47" t="s">
        <v>2382</v>
      </c>
      <c r="K47" t="s">
        <v>2327</v>
      </c>
      <c r="L47">
        <v>30.21</v>
      </c>
      <c r="M47">
        <v>5.34</v>
      </c>
      <c r="N47" t="s">
        <v>2382</v>
      </c>
      <c r="O47" t="s">
        <v>2380</v>
      </c>
      <c r="P47" t="s">
        <v>2380</v>
      </c>
      <c r="Q47" s="7" t="str">
        <f>SUBSTITUTE(Table12[[#This Row],[NumberOfMajorSurgeries]],"No major surgery","0")</f>
        <v>1</v>
      </c>
      <c r="R47" t="str">
        <f>SUBSTITUTE(Table12[[#This Row],[smoker]],"?","unknown")</f>
        <v>yes</v>
      </c>
      <c r="S47" t="str">
        <f t="shared" si="0"/>
        <v>Obesity</v>
      </c>
      <c r="T47" t="str">
        <f>IF(Table12[[#This Row],[HBA1C]]&lt;5.7,"Normal",IF(Table12[[#This Row],[HBA1C]]&gt;6.5,"Diabetes","Prediabetes"))</f>
        <v>Normal</v>
      </c>
    </row>
    <row r="48" spans="1:20" x14ac:dyDescent="0.3">
      <c r="A48" t="s">
        <v>2326</v>
      </c>
      <c r="B48">
        <v>33.630000000000003</v>
      </c>
      <c r="C48">
        <v>4.43</v>
      </c>
      <c r="D48" t="s">
        <v>2382</v>
      </c>
      <c r="E48" t="s">
        <v>2380</v>
      </c>
      <c r="F48" t="s">
        <v>2380</v>
      </c>
      <c r="G48">
        <v>2</v>
      </c>
      <c r="H48" t="s">
        <v>2382</v>
      </c>
      <c r="K48" t="s">
        <v>2326</v>
      </c>
      <c r="L48">
        <v>33.630000000000003</v>
      </c>
      <c r="M48">
        <v>4.43</v>
      </c>
      <c r="N48" t="s">
        <v>2382</v>
      </c>
      <c r="O48" t="s">
        <v>2380</v>
      </c>
      <c r="P48" t="s">
        <v>2380</v>
      </c>
      <c r="Q48" s="7" t="str">
        <f>SUBSTITUTE(Table12[[#This Row],[NumberOfMajorSurgeries]],"No major surgery","0")</f>
        <v>2</v>
      </c>
      <c r="R48" t="str">
        <f>SUBSTITUTE(Table12[[#This Row],[smoker]],"?","unknown")</f>
        <v>yes</v>
      </c>
      <c r="S48" t="str">
        <f t="shared" si="0"/>
        <v>Obesity</v>
      </c>
      <c r="T48" t="str">
        <f>IF(Table12[[#This Row],[HBA1C]]&lt;5.7,"Normal",IF(Table12[[#This Row],[HBA1C]]&gt;6.5,"Diabetes","Prediabetes"))</f>
        <v>Normal</v>
      </c>
    </row>
    <row r="49" spans="1:20" x14ac:dyDescent="0.3">
      <c r="A49" t="s">
        <v>2325</v>
      </c>
      <c r="B49">
        <v>40.369999999999997</v>
      </c>
      <c r="C49">
        <v>4.47</v>
      </c>
      <c r="D49" t="s">
        <v>2380</v>
      </c>
      <c r="E49" t="s">
        <v>2380</v>
      </c>
      <c r="F49" t="s">
        <v>2380</v>
      </c>
      <c r="G49" t="s">
        <v>2381</v>
      </c>
      <c r="H49" t="s">
        <v>2382</v>
      </c>
      <c r="K49" t="s">
        <v>2325</v>
      </c>
      <c r="L49">
        <v>40.369999999999997</v>
      </c>
      <c r="M49">
        <v>4.47</v>
      </c>
      <c r="N49" t="s">
        <v>2380</v>
      </c>
      <c r="O49" t="s">
        <v>2380</v>
      </c>
      <c r="P49" t="s">
        <v>2380</v>
      </c>
      <c r="Q49" s="7" t="str">
        <f>SUBSTITUTE(Table12[[#This Row],[NumberOfMajorSurgeries]],"No major surgery","0")</f>
        <v>0</v>
      </c>
      <c r="R49" t="str">
        <f>SUBSTITUTE(Table12[[#This Row],[smoker]],"?","unknown")</f>
        <v>yes</v>
      </c>
      <c r="S49" t="str">
        <f t="shared" si="0"/>
        <v>Obesity</v>
      </c>
      <c r="T49" t="str">
        <f>IF(Table12[[#This Row],[HBA1C]]&lt;5.7,"Normal",IF(Table12[[#This Row],[HBA1C]]&gt;6.5,"Diabetes","Prediabetes"))</f>
        <v>Normal</v>
      </c>
    </row>
    <row r="50" spans="1:20" x14ac:dyDescent="0.3">
      <c r="A50" t="s">
        <v>2324</v>
      </c>
      <c r="B50">
        <v>53.09</v>
      </c>
      <c r="C50">
        <v>4.82</v>
      </c>
      <c r="D50" t="s">
        <v>2382</v>
      </c>
      <c r="E50" t="s">
        <v>2380</v>
      </c>
      <c r="F50" t="s">
        <v>2380</v>
      </c>
      <c r="G50">
        <v>2</v>
      </c>
      <c r="H50" t="s">
        <v>2382</v>
      </c>
      <c r="K50" t="s">
        <v>2324</v>
      </c>
      <c r="L50">
        <v>53.09</v>
      </c>
      <c r="M50">
        <v>4.82</v>
      </c>
      <c r="N50" t="s">
        <v>2382</v>
      </c>
      <c r="O50" t="s">
        <v>2380</v>
      </c>
      <c r="P50" t="s">
        <v>2380</v>
      </c>
      <c r="Q50" s="7" t="str">
        <f>SUBSTITUTE(Table12[[#This Row],[NumberOfMajorSurgeries]],"No major surgery","0")</f>
        <v>2</v>
      </c>
      <c r="R50" t="str">
        <f>SUBSTITUTE(Table12[[#This Row],[smoker]],"?","unknown")</f>
        <v>yes</v>
      </c>
      <c r="S50" t="str">
        <f t="shared" si="0"/>
        <v>Obesity</v>
      </c>
      <c r="T50" t="str">
        <f>IF(Table12[[#This Row],[HBA1C]]&lt;5.7,"Normal",IF(Table12[[#This Row],[HBA1C]]&gt;6.5,"Diabetes","Prediabetes"))</f>
        <v>Normal</v>
      </c>
    </row>
    <row r="51" spans="1:20" x14ac:dyDescent="0.3">
      <c r="A51" t="s">
        <v>2323</v>
      </c>
      <c r="B51">
        <v>31.79</v>
      </c>
      <c r="C51">
        <v>5.51</v>
      </c>
      <c r="D51" t="s">
        <v>2382</v>
      </c>
      <c r="E51" t="s">
        <v>2380</v>
      </c>
      <c r="F51" t="s">
        <v>2380</v>
      </c>
      <c r="G51">
        <v>2</v>
      </c>
      <c r="H51" t="s">
        <v>2382</v>
      </c>
      <c r="K51" t="s">
        <v>2323</v>
      </c>
      <c r="L51">
        <v>31.79</v>
      </c>
      <c r="M51">
        <v>5.51</v>
      </c>
      <c r="N51" t="s">
        <v>2382</v>
      </c>
      <c r="O51" t="s">
        <v>2380</v>
      </c>
      <c r="P51" t="s">
        <v>2380</v>
      </c>
      <c r="Q51" s="7" t="str">
        <f>SUBSTITUTE(Table12[[#This Row],[NumberOfMajorSurgeries]],"No major surgery","0")</f>
        <v>2</v>
      </c>
      <c r="R51" t="str">
        <f>SUBSTITUTE(Table12[[#This Row],[smoker]],"?","unknown")</f>
        <v>yes</v>
      </c>
      <c r="S51" t="str">
        <f t="shared" si="0"/>
        <v>Obesity</v>
      </c>
      <c r="T51" t="str">
        <f>IF(Table12[[#This Row],[HBA1C]]&lt;5.7,"Normal",IF(Table12[[#This Row],[HBA1C]]&gt;6.5,"Diabetes","Prediabetes"))</f>
        <v>Normal</v>
      </c>
    </row>
    <row r="52" spans="1:20" x14ac:dyDescent="0.3">
      <c r="A52" t="s">
        <v>2322</v>
      </c>
      <c r="B52">
        <v>41.895000000000003</v>
      </c>
      <c r="C52">
        <v>10.87</v>
      </c>
      <c r="D52" t="s">
        <v>2382</v>
      </c>
      <c r="E52" t="s">
        <v>2380</v>
      </c>
      <c r="F52" t="s">
        <v>2380</v>
      </c>
      <c r="G52">
        <v>1</v>
      </c>
      <c r="H52" t="s">
        <v>2382</v>
      </c>
      <c r="K52" t="s">
        <v>2322</v>
      </c>
      <c r="L52">
        <v>41.895000000000003</v>
      </c>
      <c r="M52">
        <v>10.87</v>
      </c>
      <c r="N52" t="s">
        <v>2382</v>
      </c>
      <c r="O52" t="s">
        <v>2380</v>
      </c>
      <c r="P52" t="s">
        <v>2380</v>
      </c>
      <c r="Q52" s="7" t="str">
        <f>SUBSTITUTE(Table12[[#This Row],[NumberOfMajorSurgeries]],"No major surgery","0")</f>
        <v>1</v>
      </c>
      <c r="R52" t="str">
        <f>SUBSTITUTE(Table12[[#This Row],[smoker]],"?","unknown")</f>
        <v>yes</v>
      </c>
      <c r="S52" t="str">
        <f t="shared" si="0"/>
        <v>Obesity</v>
      </c>
      <c r="T52" t="str">
        <f>IF(Table12[[#This Row],[HBA1C]]&lt;5.7,"Normal",IF(Table12[[#This Row],[HBA1C]]&gt;6.5,"Diabetes","Prediabetes"))</f>
        <v>Diabetes</v>
      </c>
    </row>
    <row r="53" spans="1:20" x14ac:dyDescent="0.3">
      <c r="A53" t="s">
        <v>2321</v>
      </c>
      <c r="B53">
        <v>31.16</v>
      </c>
      <c r="C53">
        <v>9.34</v>
      </c>
      <c r="D53" t="s">
        <v>2380</v>
      </c>
      <c r="E53" t="s">
        <v>2380</v>
      </c>
      <c r="F53" t="s">
        <v>2380</v>
      </c>
      <c r="G53" t="s">
        <v>2381</v>
      </c>
      <c r="H53" t="s">
        <v>2382</v>
      </c>
      <c r="K53" t="s">
        <v>2321</v>
      </c>
      <c r="L53">
        <v>31.16</v>
      </c>
      <c r="M53">
        <v>9.34</v>
      </c>
      <c r="N53" t="s">
        <v>2380</v>
      </c>
      <c r="O53" t="s">
        <v>2380</v>
      </c>
      <c r="P53" t="s">
        <v>2380</v>
      </c>
      <c r="Q53" s="7" t="str">
        <f>SUBSTITUTE(Table12[[#This Row],[NumberOfMajorSurgeries]],"No major surgery","0")</f>
        <v>0</v>
      </c>
      <c r="R53" t="str">
        <f>SUBSTITUTE(Table12[[#This Row],[smoker]],"?","unknown")</f>
        <v>yes</v>
      </c>
      <c r="S53" t="str">
        <f t="shared" si="0"/>
        <v>Obesity</v>
      </c>
      <c r="T53" t="str">
        <f>IF(Table12[[#This Row],[HBA1C]]&lt;5.7,"Normal",IF(Table12[[#This Row],[HBA1C]]&gt;6.5,"Diabetes","Prediabetes"))</f>
        <v>Diabetes</v>
      </c>
    </row>
    <row r="54" spans="1:20" x14ac:dyDescent="0.3">
      <c r="A54" t="s">
        <v>2320</v>
      </c>
      <c r="B54">
        <v>34.104999999999997</v>
      </c>
      <c r="C54">
        <v>5.03</v>
      </c>
      <c r="D54" t="s">
        <v>2382</v>
      </c>
      <c r="E54" t="s">
        <v>2380</v>
      </c>
      <c r="F54" t="s">
        <v>2383</v>
      </c>
      <c r="G54">
        <v>1</v>
      </c>
      <c r="H54" t="s">
        <v>2382</v>
      </c>
      <c r="K54" t="s">
        <v>2320</v>
      </c>
      <c r="L54">
        <v>34.104999999999997</v>
      </c>
      <c r="M54">
        <v>5.03</v>
      </c>
      <c r="N54" t="s">
        <v>2382</v>
      </c>
      <c r="O54" t="s">
        <v>2380</v>
      </c>
      <c r="P54" t="s">
        <v>2383</v>
      </c>
      <c r="Q54" s="7" t="str">
        <f>SUBSTITUTE(Table12[[#This Row],[NumberOfMajorSurgeries]],"No major surgery","0")</f>
        <v>1</v>
      </c>
      <c r="R54" t="str">
        <f>SUBSTITUTE(Table12[[#This Row],[smoker]],"?","unknown")</f>
        <v>yes</v>
      </c>
      <c r="S54" t="str">
        <f t="shared" si="0"/>
        <v>Obesity</v>
      </c>
      <c r="T54" t="str">
        <f>IF(Table12[[#This Row],[HBA1C]]&lt;5.7,"Normal",IF(Table12[[#This Row],[HBA1C]]&gt;6.5,"Diabetes","Prediabetes"))</f>
        <v>Normal</v>
      </c>
    </row>
    <row r="55" spans="1:20" x14ac:dyDescent="0.3">
      <c r="A55" t="s">
        <v>2319</v>
      </c>
      <c r="B55">
        <v>51.93</v>
      </c>
      <c r="C55">
        <v>11.05</v>
      </c>
      <c r="D55" t="s">
        <v>2380</v>
      </c>
      <c r="E55" t="s">
        <v>2380</v>
      </c>
      <c r="F55" t="s">
        <v>2380</v>
      </c>
      <c r="G55" t="s">
        <v>2381</v>
      </c>
      <c r="H55" t="s">
        <v>2382</v>
      </c>
      <c r="K55" t="s">
        <v>2319</v>
      </c>
      <c r="L55">
        <v>51.93</v>
      </c>
      <c r="M55">
        <v>11.05</v>
      </c>
      <c r="N55" t="s">
        <v>2380</v>
      </c>
      <c r="O55" t="s">
        <v>2380</v>
      </c>
      <c r="P55" t="s">
        <v>2380</v>
      </c>
      <c r="Q55" s="7" t="str">
        <f>SUBSTITUTE(Table12[[#This Row],[NumberOfMajorSurgeries]],"No major surgery","0")</f>
        <v>0</v>
      </c>
      <c r="R55" t="str">
        <f>SUBSTITUTE(Table12[[#This Row],[smoker]],"?","unknown")</f>
        <v>yes</v>
      </c>
      <c r="S55" t="str">
        <f t="shared" si="0"/>
        <v>Obesity</v>
      </c>
      <c r="T55" t="str">
        <f>IF(Table12[[#This Row],[HBA1C]]&lt;5.7,"Normal",IF(Table12[[#This Row],[HBA1C]]&gt;6.5,"Diabetes","Prediabetes"))</f>
        <v>Diabetes</v>
      </c>
    </row>
    <row r="56" spans="1:20" x14ac:dyDescent="0.3">
      <c r="A56" t="s">
        <v>2318</v>
      </c>
      <c r="B56">
        <v>38.950000000000003</v>
      </c>
      <c r="C56">
        <v>11.95</v>
      </c>
      <c r="D56" t="s">
        <v>2380</v>
      </c>
      <c r="E56" t="s">
        <v>2380</v>
      </c>
      <c r="F56" t="s">
        <v>2380</v>
      </c>
      <c r="G56" t="s">
        <v>2381</v>
      </c>
      <c r="H56" t="s">
        <v>2382</v>
      </c>
      <c r="K56" t="s">
        <v>2318</v>
      </c>
      <c r="L56">
        <v>38.950000000000003</v>
      </c>
      <c r="M56">
        <v>11.95</v>
      </c>
      <c r="N56" t="s">
        <v>2380</v>
      </c>
      <c r="O56" t="s">
        <v>2380</v>
      </c>
      <c r="P56" t="s">
        <v>2380</v>
      </c>
      <c r="Q56" s="7" t="str">
        <f>SUBSTITUTE(Table12[[#This Row],[NumberOfMajorSurgeries]],"No major surgery","0")</f>
        <v>0</v>
      </c>
      <c r="R56" t="str">
        <f>SUBSTITUTE(Table12[[#This Row],[smoker]],"?","unknown")</f>
        <v>yes</v>
      </c>
      <c r="S56" t="str">
        <f t="shared" si="0"/>
        <v>Obesity</v>
      </c>
      <c r="T56" t="str">
        <f>IF(Table12[[#This Row],[HBA1C]]&lt;5.7,"Normal",IF(Table12[[#This Row],[HBA1C]]&gt;6.5,"Diabetes","Prediabetes"))</f>
        <v>Diabetes</v>
      </c>
    </row>
    <row r="57" spans="1:20" x14ac:dyDescent="0.3">
      <c r="A57" t="s">
        <v>2317</v>
      </c>
      <c r="B57">
        <v>36.630000000000003</v>
      </c>
      <c r="C57">
        <v>7.72</v>
      </c>
      <c r="D57" t="s">
        <v>2382</v>
      </c>
      <c r="E57" t="s">
        <v>2380</v>
      </c>
      <c r="F57" t="s">
        <v>2380</v>
      </c>
      <c r="G57">
        <v>1</v>
      </c>
      <c r="H57" t="s">
        <v>2382</v>
      </c>
      <c r="K57" t="s">
        <v>2317</v>
      </c>
      <c r="L57">
        <v>36.630000000000003</v>
      </c>
      <c r="M57">
        <v>7.72</v>
      </c>
      <c r="N57" t="s">
        <v>2382</v>
      </c>
      <c r="O57" t="s">
        <v>2380</v>
      </c>
      <c r="P57" t="s">
        <v>2380</v>
      </c>
      <c r="Q57" s="7" t="str">
        <f>SUBSTITUTE(Table12[[#This Row],[NumberOfMajorSurgeries]],"No major surgery","0")</f>
        <v>1</v>
      </c>
      <c r="R57" t="str">
        <f>SUBSTITUTE(Table12[[#This Row],[smoker]],"?","unknown")</f>
        <v>yes</v>
      </c>
      <c r="S57" t="str">
        <f t="shared" si="0"/>
        <v>Obesity</v>
      </c>
      <c r="T57" t="str">
        <f>IF(Table12[[#This Row],[HBA1C]]&lt;5.7,"Normal",IF(Table12[[#This Row],[HBA1C]]&gt;6.5,"Diabetes","Prediabetes"))</f>
        <v>Diabetes</v>
      </c>
    </row>
    <row r="58" spans="1:20" x14ac:dyDescent="0.3">
      <c r="A58" t="s">
        <v>2316</v>
      </c>
      <c r="B58">
        <v>34.200000000000003</v>
      </c>
      <c r="C58">
        <v>5.75</v>
      </c>
      <c r="D58" t="s">
        <v>2380</v>
      </c>
      <c r="E58" t="s">
        <v>2380</v>
      </c>
      <c r="F58" t="s">
        <v>2380</v>
      </c>
      <c r="G58">
        <v>2</v>
      </c>
      <c r="H58" t="s">
        <v>2382</v>
      </c>
      <c r="K58" t="s">
        <v>2316</v>
      </c>
      <c r="L58">
        <v>34.200000000000003</v>
      </c>
      <c r="M58">
        <v>5.75</v>
      </c>
      <c r="N58" t="s">
        <v>2380</v>
      </c>
      <c r="O58" t="s">
        <v>2380</v>
      </c>
      <c r="P58" t="s">
        <v>2380</v>
      </c>
      <c r="Q58" s="7" t="str">
        <f>SUBSTITUTE(Table12[[#This Row],[NumberOfMajorSurgeries]],"No major surgery","0")</f>
        <v>2</v>
      </c>
      <c r="R58" t="str">
        <f>SUBSTITUTE(Table12[[#This Row],[smoker]],"?","unknown")</f>
        <v>yes</v>
      </c>
      <c r="S58" t="str">
        <f t="shared" si="0"/>
        <v>Obesity</v>
      </c>
      <c r="T58" t="str">
        <f>IF(Table12[[#This Row],[HBA1C]]&lt;5.7,"Normal",IF(Table12[[#This Row],[HBA1C]]&gt;6.5,"Diabetes","Prediabetes"))</f>
        <v>Prediabetes</v>
      </c>
    </row>
    <row r="59" spans="1:20" x14ac:dyDescent="0.3">
      <c r="A59" t="s">
        <v>2315</v>
      </c>
      <c r="B59">
        <v>50.63</v>
      </c>
      <c r="C59">
        <v>11.89</v>
      </c>
      <c r="D59" t="s">
        <v>2380</v>
      </c>
      <c r="E59" t="s">
        <v>2380</v>
      </c>
      <c r="F59" t="s">
        <v>2380</v>
      </c>
      <c r="G59" t="s">
        <v>2381</v>
      </c>
      <c r="H59" t="s">
        <v>2382</v>
      </c>
      <c r="K59" t="s">
        <v>2315</v>
      </c>
      <c r="L59">
        <v>50.63</v>
      </c>
      <c r="M59">
        <v>11.89</v>
      </c>
      <c r="N59" t="s">
        <v>2380</v>
      </c>
      <c r="O59" t="s">
        <v>2380</v>
      </c>
      <c r="P59" t="s">
        <v>2380</v>
      </c>
      <c r="Q59" s="7" t="str">
        <f>SUBSTITUTE(Table12[[#This Row],[NumberOfMajorSurgeries]],"No major surgery","0")</f>
        <v>0</v>
      </c>
      <c r="R59" t="str">
        <f>SUBSTITUTE(Table12[[#This Row],[smoker]],"?","unknown")</f>
        <v>yes</v>
      </c>
      <c r="S59" t="str">
        <f t="shared" si="0"/>
        <v>Obesity</v>
      </c>
      <c r="T59" t="str">
        <f>IF(Table12[[#This Row],[HBA1C]]&lt;5.7,"Normal",IF(Table12[[#This Row],[HBA1C]]&gt;6.5,"Diabetes","Prediabetes"))</f>
        <v>Diabetes</v>
      </c>
    </row>
    <row r="60" spans="1:20" x14ac:dyDescent="0.3">
      <c r="A60" t="s">
        <v>2314</v>
      </c>
      <c r="B60">
        <v>36.479999999999997</v>
      </c>
      <c r="C60">
        <v>6.2</v>
      </c>
      <c r="D60" t="s">
        <v>2380</v>
      </c>
      <c r="E60" t="s">
        <v>2380</v>
      </c>
      <c r="F60" t="s">
        <v>2380</v>
      </c>
      <c r="G60" t="s">
        <v>2381</v>
      </c>
      <c r="H60" t="s">
        <v>2382</v>
      </c>
      <c r="K60" t="s">
        <v>2314</v>
      </c>
      <c r="L60">
        <v>36.479999999999997</v>
      </c>
      <c r="M60">
        <v>6.2</v>
      </c>
      <c r="N60" t="s">
        <v>2380</v>
      </c>
      <c r="O60" t="s">
        <v>2380</v>
      </c>
      <c r="P60" t="s">
        <v>2380</v>
      </c>
      <c r="Q60" s="7" t="str">
        <f>SUBSTITUTE(Table12[[#This Row],[NumberOfMajorSurgeries]],"No major surgery","0")</f>
        <v>0</v>
      </c>
      <c r="R60" t="str">
        <f>SUBSTITUTE(Table12[[#This Row],[smoker]],"?","unknown")</f>
        <v>yes</v>
      </c>
      <c r="S60" t="str">
        <f t="shared" si="0"/>
        <v>Obesity</v>
      </c>
      <c r="T60" t="str">
        <f>IF(Table12[[#This Row],[HBA1C]]&lt;5.7,"Normal",IF(Table12[[#This Row],[HBA1C]]&gt;6.5,"Diabetes","Prediabetes"))</f>
        <v>Prediabetes</v>
      </c>
    </row>
    <row r="61" spans="1:20" x14ac:dyDescent="0.3">
      <c r="A61" t="s">
        <v>2313</v>
      </c>
      <c r="B61">
        <v>54.82</v>
      </c>
      <c r="C61">
        <v>10.61</v>
      </c>
      <c r="D61" t="s">
        <v>2380</v>
      </c>
      <c r="E61" t="s">
        <v>2380</v>
      </c>
      <c r="F61" t="s">
        <v>2380</v>
      </c>
      <c r="G61" t="s">
        <v>2381</v>
      </c>
      <c r="H61" t="s">
        <v>2382</v>
      </c>
      <c r="K61" t="s">
        <v>2313</v>
      </c>
      <c r="L61">
        <v>54.82</v>
      </c>
      <c r="M61">
        <v>10.61</v>
      </c>
      <c r="N61" t="s">
        <v>2380</v>
      </c>
      <c r="O61" t="s">
        <v>2380</v>
      </c>
      <c r="P61" t="s">
        <v>2380</v>
      </c>
      <c r="Q61" s="7" t="str">
        <f>SUBSTITUTE(Table12[[#This Row],[NumberOfMajorSurgeries]],"No major surgery","0")</f>
        <v>0</v>
      </c>
      <c r="R61" t="str">
        <f>SUBSTITUTE(Table12[[#This Row],[smoker]],"?","unknown")</f>
        <v>yes</v>
      </c>
      <c r="S61" t="str">
        <f t="shared" si="0"/>
        <v>Obesity</v>
      </c>
      <c r="T61" t="str">
        <f>IF(Table12[[#This Row],[HBA1C]]&lt;5.7,"Normal",IF(Table12[[#This Row],[HBA1C]]&gt;6.5,"Diabetes","Prediabetes"))</f>
        <v>Diabetes</v>
      </c>
    </row>
    <row r="62" spans="1:20" x14ac:dyDescent="0.3">
      <c r="A62" t="s">
        <v>2312</v>
      </c>
      <c r="B62">
        <v>38.06</v>
      </c>
      <c r="C62">
        <v>6.04</v>
      </c>
      <c r="D62" t="s">
        <v>2380</v>
      </c>
      <c r="E62" t="s">
        <v>2380</v>
      </c>
      <c r="F62" t="s">
        <v>2383</v>
      </c>
      <c r="G62">
        <v>1</v>
      </c>
      <c r="H62" t="s">
        <v>2382</v>
      </c>
      <c r="K62" t="s">
        <v>2312</v>
      </c>
      <c r="L62">
        <v>38.06</v>
      </c>
      <c r="M62">
        <v>6.04</v>
      </c>
      <c r="N62" t="s">
        <v>2380</v>
      </c>
      <c r="O62" t="s">
        <v>2380</v>
      </c>
      <c r="P62" t="s">
        <v>2383</v>
      </c>
      <c r="Q62" s="7" t="str">
        <f>SUBSTITUTE(Table12[[#This Row],[NumberOfMajorSurgeries]],"No major surgery","0")</f>
        <v>1</v>
      </c>
      <c r="R62" t="str">
        <f>SUBSTITUTE(Table12[[#This Row],[smoker]],"?","unknown")</f>
        <v>yes</v>
      </c>
      <c r="S62" t="str">
        <f t="shared" si="0"/>
        <v>Obesity</v>
      </c>
      <c r="T62" t="str">
        <f>IF(Table12[[#This Row],[HBA1C]]&lt;5.7,"Normal",IF(Table12[[#This Row],[HBA1C]]&gt;6.5,"Diabetes","Prediabetes"))</f>
        <v>Prediabetes</v>
      </c>
    </row>
    <row r="63" spans="1:20" x14ac:dyDescent="0.3">
      <c r="A63" t="s">
        <v>2311</v>
      </c>
      <c r="B63">
        <v>51.48</v>
      </c>
      <c r="C63">
        <v>9.33</v>
      </c>
      <c r="D63" t="s">
        <v>2382</v>
      </c>
      <c r="E63" t="s">
        <v>2380</v>
      </c>
      <c r="F63" t="s">
        <v>2380</v>
      </c>
      <c r="G63" t="s">
        <v>2381</v>
      </c>
      <c r="H63" t="s">
        <v>2382</v>
      </c>
      <c r="K63" t="s">
        <v>2311</v>
      </c>
      <c r="L63">
        <v>51.48</v>
      </c>
      <c r="M63">
        <v>9.33</v>
      </c>
      <c r="N63" t="s">
        <v>2382</v>
      </c>
      <c r="O63" t="s">
        <v>2380</v>
      </c>
      <c r="P63" t="s">
        <v>2380</v>
      </c>
      <c r="Q63" s="7" t="str">
        <f>SUBSTITUTE(Table12[[#This Row],[NumberOfMajorSurgeries]],"No major surgery","0")</f>
        <v>0</v>
      </c>
      <c r="R63" t="str">
        <f>SUBSTITUTE(Table12[[#This Row],[smoker]],"?","unknown")</f>
        <v>yes</v>
      </c>
      <c r="S63" t="str">
        <f t="shared" si="0"/>
        <v>Obesity</v>
      </c>
      <c r="T63" t="str">
        <f>IF(Table12[[#This Row],[HBA1C]]&lt;5.7,"Normal",IF(Table12[[#This Row],[HBA1C]]&gt;6.5,"Diabetes","Prediabetes"))</f>
        <v>Diabetes</v>
      </c>
    </row>
    <row r="64" spans="1:20" x14ac:dyDescent="0.3">
      <c r="A64" t="s">
        <v>2310</v>
      </c>
      <c r="B64">
        <v>52.06</v>
      </c>
      <c r="C64">
        <v>11.47</v>
      </c>
      <c r="D64" t="s">
        <v>2380</v>
      </c>
      <c r="E64" t="s">
        <v>2380</v>
      </c>
      <c r="F64" t="s">
        <v>2380</v>
      </c>
      <c r="G64" t="s">
        <v>2381</v>
      </c>
      <c r="H64" t="s">
        <v>2382</v>
      </c>
      <c r="K64" t="s">
        <v>2310</v>
      </c>
      <c r="L64">
        <v>52.06</v>
      </c>
      <c r="M64">
        <v>11.47</v>
      </c>
      <c r="N64" t="s">
        <v>2380</v>
      </c>
      <c r="O64" t="s">
        <v>2380</v>
      </c>
      <c r="P64" t="s">
        <v>2380</v>
      </c>
      <c r="Q64" s="7" t="str">
        <f>SUBSTITUTE(Table12[[#This Row],[NumberOfMajorSurgeries]],"No major surgery","0")</f>
        <v>0</v>
      </c>
      <c r="R64" t="str">
        <f>SUBSTITUTE(Table12[[#This Row],[smoker]],"?","unknown")</f>
        <v>yes</v>
      </c>
      <c r="S64" t="str">
        <f t="shared" si="0"/>
        <v>Obesity</v>
      </c>
      <c r="T64" t="str">
        <f>IF(Table12[[#This Row],[HBA1C]]&lt;5.7,"Normal",IF(Table12[[#This Row],[HBA1C]]&gt;6.5,"Diabetes","Prediabetes"))</f>
        <v>Diabetes</v>
      </c>
    </row>
    <row r="65" spans="1:20" x14ac:dyDescent="0.3">
      <c r="A65" t="s">
        <v>2309</v>
      </c>
      <c r="B65">
        <v>30.684999999999999</v>
      </c>
      <c r="C65">
        <v>7.02</v>
      </c>
      <c r="D65" t="s">
        <v>2382</v>
      </c>
      <c r="E65" t="s">
        <v>2380</v>
      </c>
      <c r="F65" t="s">
        <v>2380</v>
      </c>
      <c r="G65" t="s">
        <v>2381</v>
      </c>
      <c r="H65" t="s">
        <v>2382</v>
      </c>
      <c r="K65" t="s">
        <v>2309</v>
      </c>
      <c r="L65">
        <v>30.684999999999999</v>
      </c>
      <c r="M65">
        <v>7.02</v>
      </c>
      <c r="N65" t="s">
        <v>2382</v>
      </c>
      <c r="O65" t="s">
        <v>2380</v>
      </c>
      <c r="P65" t="s">
        <v>2380</v>
      </c>
      <c r="Q65" s="7" t="str">
        <f>SUBSTITUTE(Table12[[#This Row],[NumberOfMajorSurgeries]],"No major surgery","0")</f>
        <v>0</v>
      </c>
      <c r="R65" t="str">
        <f>SUBSTITUTE(Table12[[#This Row],[smoker]],"?","unknown")</f>
        <v>yes</v>
      </c>
      <c r="S65" t="str">
        <f t="shared" si="0"/>
        <v>Obesity</v>
      </c>
      <c r="T65" t="str">
        <f>IF(Table12[[#This Row],[HBA1C]]&lt;5.7,"Normal",IF(Table12[[#This Row],[HBA1C]]&gt;6.5,"Diabetes","Prediabetes"))</f>
        <v>Diabetes</v>
      </c>
    </row>
    <row r="66" spans="1:20" x14ac:dyDescent="0.3">
      <c r="A66" t="s">
        <v>2308</v>
      </c>
      <c r="B66">
        <v>36.08</v>
      </c>
      <c r="C66">
        <v>8.8000000000000007</v>
      </c>
      <c r="D66" t="s">
        <v>2382</v>
      </c>
      <c r="E66" t="s">
        <v>2380</v>
      </c>
      <c r="F66" t="s">
        <v>2380</v>
      </c>
      <c r="G66">
        <v>1</v>
      </c>
      <c r="H66" t="s">
        <v>2382</v>
      </c>
      <c r="K66" t="s">
        <v>2308</v>
      </c>
      <c r="L66">
        <v>36.08</v>
      </c>
      <c r="M66">
        <v>8.8000000000000007</v>
      </c>
      <c r="N66" t="s">
        <v>2382</v>
      </c>
      <c r="O66" t="s">
        <v>2380</v>
      </c>
      <c r="P66" t="s">
        <v>2380</v>
      </c>
      <c r="Q66" s="7" t="str">
        <f>SUBSTITUTE(Table12[[#This Row],[NumberOfMajorSurgeries]],"No major surgery","0")</f>
        <v>1</v>
      </c>
      <c r="R66" t="str">
        <f>SUBSTITUTE(Table12[[#This Row],[smoker]],"?","unknown")</f>
        <v>yes</v>
      </c>
      <c r="S66" t="str">
        <f t="shared" si="0"/>
        <v>Obesity</v>
      </c>
      <c r="T66" t="str">
        <f>IF(Table12[[#This Row],[HBA1C]]&lt;5.7,"Normal",IF(Table12[[#This Row],[HBA1C]]&gt;6.5,"Diabetes","Prediabetes"))</f>
        <v>Diabetes</v>
      </c>
    </row>
    <row r="67" spans="1:20" x14ac:dyDescent="0.3">
      <c r="A67" t="s">
        <v>2307</v>
      </c>
      <c r="B67">
        <v>54.99</v>
      </c>
      <c r="C67">
        <v>8.68</v>
      </c>
      <c r="D67" t="s">
        <v>2380</v>
      </c>
      <c r="E67" t="s">
        <v>2380</v>
      </c>
      <c r="F67" t="s">
        <v>2380</v>
      </c>
      <c r="G67">
        <v>2</v>
      </c>
      <c r="H67" t="s">
        <v>2382</v>
      </c>
      <c r="K67" t="s">
        <v>2307</v>
      </c>
      <c r="L67">
        <v>54.99</v>
      </c>
      <c r="M67">
        <v>8.68</v>
      </c>
      <c r="N67" t="s">
        <v>2380</v>
      </c>
      <c r="O67" t="s">
        <v>2380</v>
      </c>
      <c r="P67" t="s">
        <v>2380</v>
      </c>
      <c r="Q67" s="7" t="str">
        <f>SUBSTITUTE(Table12[[#This Row],[NumberOfMajorSurgeries]],"No major surgery","0")</f>
        <v>2</v>
      </c>
      <c r="R67" t="str">
        <f>SUBSTITUTE(Table12[[#This Row],[smoker]],"?","unknown")</f>
        <v>yes</v>
      </c>
      <c r="S67" t="str">
        <f t="shared" ref="S67:S130" si="1">IF(B67&lt;18.5,"Underweight",IF(B67&gt;30,"Obesity",IF(B67=18.5-24.9,"Normal weight","Overweight")))</f>
        <v>Obesity</v>
      </c>
      <c r="T67" t="str">
        <f>IF(Table12[[#This Row],[HBA1C]]&lt;5.7,"Normal",IF(Table12[[#This Row],[HBA1C]]&gt;6.5,"Diabetes","Prediabetes"))</f>
        <v>Diabetes</v>
      </c>
    </row>
    <row r="68" spans="1:20" x14ac:dyDescent="0.3">
      <c r="A68" t="s">
        <v>2306</v>
      </c>
      <c r="B68">
        <v>35.97</v>
      </c>
      <c r="C68">
        <v>6.12</v>
      </c>
      <c r="D68" t="s">
        <v>2380</v>
      </c>
      <c r="E68" t="s">
        <v>2380</v>
      </c>
      <c r="F68" t="s">
        <v>2383</v>
      </c>
      <c r="G68">
        <v>1</v>
      </c>
      <c r="H68" t="s">
        <v>2382</v>
      </c>
      <c r="K68" t="s">
        <v>2306</v>
      </c>
      <c r="L68">
        <v>35.97</v>
      </c>
      <c r="M68">
        <v>6.12</v>
      </c>
      <c r="N68" t="s">
        <v>2380</v>
      </c>
      <c r="O68" t="s">
        <v>2380</v>
      </c>
      <c r="P68" t="s">
        <v>2383</v>
      </c>
      <c r="Q68" s="7" t="str">
        <f>SUBSTITUTE(Table12[[#This Row],[NumberOfMajorSurgeries]],"No major surgery","0")</f>
        <v>1</v>
      </c>
      <c r="R68" t="str">
        <f>SUBSTITUTE(Table12[[#This Row],[smoker]],"?","unknown")</f>
        <v>yes</v>
      </c>
      <c r="S68" t="str">
        <f t="shared" si="1"/>
        <v>Obesity</v>
      </c>
      <c r="T68" t="str">
        <f>IF(Table12[[#This Row],[HBA1C]]&lt;5.7,"Normal",IF(Table12[[#This Row],[HBA1C]]&gt;6.5,"Diabetes","Prediabetes"))</f>
        <v>Prediabetes</v>
      </c>
    </row>
    <row r="69" spans="1:20" x14ac:dyDescent="0.3">
      <c r="A69" t="s">
        <v>2305</v>
      </c>
      <c r="B69">
        <v>45.54</v>
      </c>
      <c r="C69">
        <v>5.4</v>
      </c>
      <c r="D69" t="s">
        <v>2382</v>
      </c>
      <c r="E69" t="s">
        <v>2380</v>
      </c>
      <c r="F69" t="s">
        <v>2383</v>
      </c>
      <c r="G69">
        <v>1</v>
      </c>
      <c r="H69" t="s">
        <v>2382</v>
      </c>
      <c r="K69" t="s">
        <v>2305</v>
      </c>
      <c r="L69">
        <v>45.54</v>
      </c>
      <c r="M69">
        <v>5.4</v>
      </c>
      <c r="N69" t="s">
        <v>2382</v>
      </c>
      <c r="O69" t="s">
        <v>2380</v>
      </c>
      <c r="P69" t="s">
        <v>2383</v>
      </c>
      <c r="Q69" s="7" t="str">
        <f>SUBSTITUTE(Table12[[#This Row],[NumberOfMajorSurgeries]],"No major surgery","0")</f>
        <v>1</v>
      </c>
      <c r="R69" t="str">
        <f>SUBSTITUTE(Table12[[#This Row],[smoker]],"?","unknown")</f>
        <v>yes</v>
      </c>
      <c r="S69" t="str">
        <f t="shared" si="1"/>
        <v>Obesity</v>
      </c>
      <c r="T69" t="str">
        <f>IF(Table12[[#This Row],[HBA1C]]&lt;5.7,"Normal",IF(Table12[[#This Row],[HBA1C]]&gt;6.5,"Diabetes","Prediabetes"))</f>
        <v>Normal</v>
      </c>
    </row>
    <row r="70" spans="1:20" x14ac:dyDescent="0.3">
      <c r="A70" t="s">
        <v>2304</v>
      </c>
      <c r="B70">
        <v>35.53</v>
      </c>
      <c r="C70">
        <v>4.3600000000000003</v>
      </c>
      <c r="D70" t="s">
        <v>2382</v>
      </c>
      <c r="E70" t="s">
        <v>2380</v>
      </c>
      <c r="F70" t="s">
        <v>2380</v>
      </c>
      <c r="G70" t="s">
        <v>2381</v>
      </c>
      <c r="H70" t="s">
        <v>2382</v>
      </c>
      <c r="K70" t="s">
        <v>2304</v>
      </c>
      <c r="L70">
        <v>35.53</v>
      </c>
      <c r="M70">
        <v>4.3600000000000003</v>
      </c>
      <c r="N70" t="s">
        <v>2382</v>
      </c>
      <c r="O70" t="s">
        <v>2380</v>
      </c>
      <c r="P70" t="s">
        <v>2380</v>
      </c>
      <c r="Q70" s="7" t="str">
        <f>SUBSTITUTE(Table12[[#This Row],[NumberOfMajorSurgeries]],"No major surgery","0")</f>
        <v>0</v>
      </c>
      <c r="R70" t="str">
        <f>SUBSTITUTE(Table12[[#This Row],[smoker]],"?","unknown")</f>
        <v>yes</v>
      </c>
      <c r="S70" t="str">
        <f t="shared" si="1"/>
        <v>Obesity</v>
      </c>
      <c r="T70" t="str">
        <f>IF(Table12[[#This Row],[HBA1C]]&lt;5.7,"Normal",IF(Table12[[#This Row],[HBA1C]]&gt;6.5,"Diabetes","Prediabetes"))</f>
        <v>Normal</v>
      </c>
    </row>
    <row r="71" spans="1:20" x14ac:dyDescent="0.3">
      <c r="A71" t="s">
        <v>2303</v>
      </c>
      <c r="B71">
        <v>30.8</v>
      </c>
      <c r="C71">
        <v>9.77</v>
      </c>
      <c r="D71" t="s">
        <v>2380</v>
      </c>
      <c r="E71" t="s">
        <v>2380</v>
      </c>
      <c r="F71" t="s">
        <v>2380</v>
      </c>
      <c r="G71" t="s">
        <v>2381</v>
      </c>
      <c r="H71" t="s">
        <v>2382</v>
      </c>
      <c r="K71" t="s">
        <v>2303</v>
      </c>
      <c r="L71">
        <v>30.8</v>
      </c>
      <c r="M71">
        <v>9.77</v>
      </c>
      <c r="N71" t="s">
        <v>2380</v>
      </c>
      <c r="O71" t="s">
        <v>2380</v>
      </c>
      <c r="P71" t="s">
        <v>2380</v>
      </c>
      <c r="Q71" s="7" t="str">
        <f>SUBSTITUTE(Table12[[#This Row],[NumberOfMajorSurgeries]],"No major surgery","0")</f>
        <v>0</v>
      </c>
      <c r="R71" t="str">
        <f>SUBSTITUTE(Table12[[#This Row],[smoker]],"?","unknown")</f>
        <v>yes</v>
      </c>
      <c r="S71" t="str">
        <f t="shared" si="1"/>
        <v>Obesity</v>
      </c>
      <c r="T71" t="str">
        <f>IF(Table12[[#This Row],[HBA1C]]&lt;5.7,"Normal",IF(Table12[[#This Row],[HBA1C]]&gt;6.5,"Diabetes","Prediabetes"))</f>
        <v>Diabetes</v>
      </c>
    </row>
    <row r="72" spans="1:20" x14ac:dyDescent="0.3">
      <c r="A72" t="s">
        <v>2302</v>
      </c>
      <c r="B72">
        <v>38.39</v>
      </c>
      <c r="C72">
        <v>4.25</v>
      </c>
      <c r="D72" t="s">
        <v>2380</v>
      </c>
      <c r="E72" t="s">
        <v>2380</v>
      </c>
      <c r="F72" t="s">
        <v>2380</v>
      </c>
      <c r="G72">
        <v>1</v>
      </c>
      <c r="H72" t="s">
        <v>2382</v>
      </c>
      <c r="K72" t="s">
        <v>2302</v>
      </c>
      <c r="L72">
        <v>38.39</v>
      </c>
      <c r="M72">
        <v>4.25</v>
      </c>
      <c r="N72" t="s">
        <v>2380</v>
      </c>
      <c r="O72" t="s">
        <v>2380</v>
      </c>
      <c r="P72" t="s">
        <v>2380</v>
      </c>
      <c r="Q72" s="7" t="str">
        <f>SUBSTITUTE(Table12[[#This Row],[NumberOfMajorSurgeries]],"No major surgery","0")</f>
        <v>1</v>
      </c>
      <c r="R72" t="str">
        <f>SUBSTITUTE(Table12[[#This Row],[smoker]],"?","unknown")</f>
        <v>yes</v>
      </c>
      <c r="S72" t="str">
        <f t="shared" si="1"/>
        <v>Obesity</v>
      </c>
      <c r="T72" t="str">
        <f>IF(Table12[[#This Row],[HBA1C]]&lt;5.7,"Normal",IF(Table12[[#This Row],[HBA1C]]&gt;6.5,"Diabetes","Prediabetes"))</f>
        <v>Normal</v>
      </c>
    </row>
    <row r="73" spans="1:20" x14ac:dyDescent="0.3">
      <c r="A73" t="s">
        <v>2301</v>
      </c>
      <c r="B73">
        <v>32.299999999999997</v>
      </c>
      <c r="C73">
        <v>4.76</v>
      </c>
      <c r="D73" t="s">
        <v>2380</v>
      </c>
      <c r="E73" t="s">
        <v>2380</v>
      </c>
      <c r="F73" t="s">
        <v>2380</v>
      </c>
      <c r="G73">
        <v>2</v>
      </c>
      <c r="H73" t="s">
        <v>2382</v>
      </c>
      <c r="K73" t="s">
        <v>2301</v>
      </c>
      <c r="L73">
        <v>32.299999999999997</v>
      </c>
      <c r="M73">
        <v>4.76</v>
      </c>
      <c r="N73" t="s">
        <v>2380</v>
      </c>
      <c r="O73" t="s">
        <v>2380</v>
      </c>
      <c r="P73" t="s">
        <v>2380</v>
      </c>
      <c r="Q73" s="7" t="str">
        <f>SUBSTITUTE(Table12[[#This Row],[NumberOfMajorSurgeries]],"No major surgery","0")</f>
        <v>2</v>
      </c>
      <c r="R73" t="str">
        <f>SUBSTITUTE(Table12[[#This Row],[smoker]],"?","unknown")</f>
        <v>yes</v>
      </c>
      <c r="S73" t="str">
        <f t="shared" si="1"/>
        <v>Obesity</v>
      </c>
      <c r="T73" t="str">
        <f>IF(Table12[[#This Row],[HBA1C]]&lt;5.7,"Normal",IF(Table12[[#This Row],[HBA1C]]&gt;6.5,"Diabetes","Prediabetes"))</f>
        <v>Normal</v>
      </c>
    </row>
    <row r="74" spans="1:20" x14ac:dyDescent="0.3">
      <c r="A74" t="s">
        <v>2300</v>
      </c>
      <c r="B74">
        <v>48.8</v>
      </c>
      <c r="C74">
        <v>6.22</v>
      </c>
      <c r="D74" t="s">
        <v>2382</v>
      </c>
      <c r="E74" t="s">
        <v>2380</v>
      </c>
      <c r="F74" t="s">
        <v>2380</v>
      </c>
      <c r="G74">
        <v>2</v>
      </c>
      <c r="H74" t="s">
        <v>2382</v>
      </c>
      <c r="K74" t="s">
        <v>2300</v>
      </c>
      <c r="L74">
        <v>48.8</v>
      </c>
      <c r="M74">
        <v>6.22</v>
      </c>
      <c r="N74" t="s">
        <v>2382</v>
      </c>
      <c r="O74" t="s">
        <v>2380</v>
      </c>
      <c r="P74" t="s">
        <v>2380</v>
      </c>
      <c r="Q74" s="7" t="str">
        <f>SUBSTITUTE(Table12[[#This Row],[NumberOfMajorSurgeries]],"No major surgery","0")</f>
        <v>2</v>
      </c>
      <c r="R74" t="str">
        <f>SUBSTITUTE(Table12[[#This Row],[smoker]],"?","unknown")</f>
        <v>yes</v>
      </c>
      <c r="S74" t="str">
        <f t="shared" si="1"/>
        <v>Obesity</v>
      </c>
      <c r="T74" t="str">
        <f>IF(Table12[[#This Row],[HBA1C]]&lt;5.7,"Normal",IF(Table12[[#This Row],[HBA1C]]&gt;6.5,"Diabetes","Prediabetes"))</f>
        <v>Prediabetes</v>
      </c>
    </row>
    <row r="75" spans="1:20" x14ac:dyDescent="0.3">
      <c r="A75" t="s">
        <v>2299</v>
      </c>
      <c r="B75">
        <v>45.5</v>
      </c>
      <c r="C75">
        <v>7.96</v>
      </c>
      <c r="D75" t="s">
        <v>2380</v>
      </c>
      <c r="E75" t="s">
        <v>2380</v>
      </c>
      <c r="F75" t="s">
        <v>2380</v>
      </c>
      <c r="G75" t="s">
        <v>2381</v>
      </c>
      <c r="H75" t="s">
        <v>2382</v>
      </c>
      <c r="K75" t="s">
        <v>2299</v>
      </c>
      <c r="L75">
        <v>45.5</v>
      </c>
      <c r="M75">
        <v>7.96</v>
      </c>
      <c r="N75" t="s">
        <v>2380</v>
      </c>
      <c r="O75" t="s">
        <v>2380</v>
      </c>
      <c r="P75" t="s">
        <v>2380</v>
      </c>
      <c r="Q75" s="7" t="str">
        <f>SUBSTITUTE(Table12[[#This Row],[NumberOfMajorSurgeries]],"No major surgery","0")</f>
        <v>0</v>
      </c>
      <c r="R75" t="str">
        <f>SUBSTITUTE(Table12[[#This Row],[smoker]],"?","unknown")</f>
        <v>yes</v>
      </c>
      <c r="S75" t="str">
        <f t="shared" si="1"/>
        <v>Obesity</v>
      </c>
      <c r="T75" t="str">
        <f>IF(Table12[[#This Row],[HBA1C]]&lt;5.7,"Normal",IF(Table12[[#This Row],[HBA1C]]&gt;6.5,"Diabetes","Prediabetes"))</f>
        <v>Diabetes</v>
      </c>
    </row>
    <row r="76" spans="1:20" x14ac:dyDescent="0.3">
      <c r="A76" t="s">
        <v>2298</v>
      </c>
      <c r="B76">
        <v>53.61</v>
      </c>
      <c r="C76">
        <v>10.92</v>
      </c>
      <c r="D76" t="s">
        <v>2382</v>
      </c>
      <c r="E76" t="s">
        <v>2380</v>
      </c>
      <c r="F76" t="s">
        <v>2380</v>
      </c>
      <c r="G76">
        <v>1</v>
      </c>
      <c r="H76" t="s">
        <v>2382</v>
      </c>
      <c r="K76" t="s">
        <v>2298</v>
      </c>
      <c r="L76">
        <v>53.61</v>
      </c>
      <c r="M76">
        <v>10.92</v>
      </c>
      <c r="N76" t="s">
        <v>2382</v>
      </c>
      <c r="O76" t="s">
        <v>2380</v>
      </c>
      <c r="P76" t="s">
        <v>2380</v>
      </c>
      <c r="Q76" s="7" t="str">
        <f>SUBSTITUTE(Table12[[#This Row],[NumberOfMajorSurgeries]],"No major surgery","0")</f>
        <v>1</v>
      </c>
      <c r="R76" t="str">
        <f>SUBSTITUTE(Table12[[#This Row],[smoker]],"?","unknown")</f>
        <v>yes</v>
      </c>
      <c r="S76" t="str">
        <f t="shared" si="1"/>
        <v>Obesity</v>
      </c>
      <c r="T76" t="str">
        <f>IF(Table12[[#This Row],[HBA1C]]&lt;5.7,"Normal",IF(Table12[[#This Row],[HBA1C]]&gt;6.5,"Diabetes","Prediabetes"))</f>
        <v>Diabetes</v>
      </c>
    </row>
    <row r="77" spans="1:20" x14ac:dyDescent="0.3">
      <c r="A77" t="s">
        <v>2297</v>
      </c>
      <c r="B77">
        <v>36.19</v>
      </c>
      <c r="C77">
        <v>11.51</v>
      </c>
      <c r="D77" t="s">
        <v>2382</v>
      </c>
      <c r="E77" t="s">
        <v>2380</v>
      </c>
      <c r="F77" t="s">
        <v>2380</v>
      </c>
      <c r="G77">
        <v>1</v>
      </c>
      <c r="H77" t="s">
        <v>2382</v>
      </c>
      <c r="K77" t="s">
        <v>2297</v>
      </c>
      <c r="L77">
        <v>36.19</v>
      </c>
      <c r="M77">
        <v>11.51</v>
      </c>
      <c r="N77" t="s">
        <v>2382</v>
      </c>
      <c r="O77" t="s">
        <v>2380</v>
      </c>
      <c r="P77" t="s">
        <v>2380</v>
      </c>
      <c r="Q77" s="7" t="str">
        <f>SUBSTITUTE(Table12[[#This Row],[NumberOfMajorSurgeries]],"No major surgery","0")</f>
        <v>1</v>
      </c>
      <c r="R77" t="str">
        <f>SUBSTITUTE(Table12[[#This Row],[smoker]],"?","unknown")</f>
        <v>yes</v>
      </c>
      <c r="S77" t="str">
        <f t="shared" si="1"/>
        <v>Obesity</v>
      </c>
      <c r="T77" t="str">
        <f>IF(Table12[[#This Row],[HBA1C]]&lt;5.7,"Normal",IF(Table12[[#This Row],[HBA1C]]&gt;6.5,"Diabetes","Prediabetes"))</f>
        <v>Diabetes</v>
      </c>
    </row>
    <row r="78" spans="1:20" x14ac:dyDescent="0.3">
      <c r="A78" t="s">
        <v>2296</v>
      </c>
      <c r="B78">
        <v>34.6</v>
      </c>
      <c r="C78">
        <v>5.99</v>
      </c>
      <c r="D78" t="s">
        <v>2382</v>
      </c>
      <c r="E78" t="s">
        <v>2380</v>
      </c>
      <c r="F78" t="s">
        <v>2380</v>
      </c>
      <c r="G78" t="s">
        <v>2381</v>
      </c>
      <c r="H78" t="s">
        <v>2382</v>
      </c>
      <c r="K78" t="s">
        <v>2296</v>
      </c>
      <c r="L78">
        <v>34.6</v>
      </c>
      <c r="M78">
        <v>5.99</v>
      </c>
      <c r="N78" t="s">
        <v>2382</v>
      </c>
      <c r="O78" t="s">
        <v>2380</v>
      </c>
      <c r="P78" t="s">
        <v>2380</v>
      </c>
      <c r="Q78" s="7" t="str">
        <f>SUBSTITUTE(Table12[[#This Row],[NumberOfMajorSurgeries]],"No major surgery","0")</f>
        <v>0</v>
      </c>
      <c r="R78" t="str">
        <f>SUBSTITUTE(Table12[[#This Row],[smoker]],"?","unknown")</f>
        <v>yes</v>
      </c>
      <c r="S78" t="str">
        <f t="shared" si="1"/>
        <v>Obesity</v>
      </c>
      <c r="T78" t="str">
        <f>IF(Table12[[#This Row],[HBA1C]]&lt;5.7,"Normal",IF(Table12[[#This Row],[HBA1C]]&gt;6.5,"Diabetes","Prediabetes"))</f>
        <v>Prediabetes</v>
      </c>
    </row>
    <row r="79" spans="1:20" x14ac:dyDescent="0.3">
      <c r="A79" t="s">
        <v>2295</v>
      </c>
      <c r="B79">
        <v>54.12</v>
      </c>
      <c r="C79">
        <v>11.57</v>
      </c>
      <c r="D79" t="s">
        <v>2380</v>
      </c>
      <c r="E79" t="s">
        <v>2380</v>
      </c>
      <c r="F79" t="s">
        <v>2380</v>
      </c>
      <c r="G79" t="s">
        <v>2381</v>
      </c>
      <c r="H79" t="s">
        <v>2382</v>
      </c>
      <c r="K79" t="s">
        <v>2295</v>
      </c>
      <c r="L79">
        <v>54.12</v>
      </c>
      <c r="M79">
        <v>11.57</v>
      </c>
      <c r="N79" t="s">
        <v>2380</v>
      </c>
      <c r="O79" t="s">
        <v>2380</v>
      </c>
      <c r="P79" t="s">
        <v>2380</v>
      </c>
      <c r="Q79" s="7" t="str">
        <f>SUBSTITUTE(Table12[[#This Row],[NumberOfMajorSurgeries]],"No major surgery","0")</f>
        <v>0</v>
      </c>
      <c r="R79" t="str">
        <f>SUBSTITUTE(Table12[[#This Row],[smoker]],"?","unknown")</f>
        <v>yes</v>
      </c>
      <c r="S79" t="str">
        <f t="shared" si="1"/>
        <v>Obesity</v>
      </c>
      <c r="T79" t="str">
        <f>IF(Table12[[#This Row],[HBA1C]]&lt;5.7,"Normal",IF(Table12[[#This Row],[HBA1C]]&gt;6.5,"Diabetes","Prediabetes"))</f>
        <v>Diabetes</v>
      </c>
    </row>
    <row r="80" spans="1:20" x14ac:dyDescent="0.3">
      <c r="A80" t="s">
        <v>2294</v>
      </c>
      <c r="B80">
        <v>48.82</v>
      </c>
      <c r="C80">
        <v>6.67</v>
      </c>
      <c r="D80" t="s">
        <v>2382</v>
      </c>
      <c r="E80" t="s">
        <v>2380</v>
      </c>
      <c r="F80" t="s">
        <v>2380</v>
      </c>
      <c r="G80" t="s">
        <v>2381</v>
      </c>
      <c r="H80" t="s">
        <v>2382</v>
      </c>
      <c r="K80" t="s">
        <v>2294</v>
      </c>
      <c r="L80">
        <v>48.82</v>
      </c>
      <c r="M80">
        <v>6.67</v>
      </c>
      <c r="N80" t="s">
        <v>2382</v>
      </c>
      <c r="O80" t="s">
        <v>2380</v>
      </c>
      <c r="P80" t="s">
        <v>2380</v>
      </c>
      <c r="Q80" s="7" t="str">
        <f>SUBSTITUTE(Table12[[#This Row],[NumberOfMajorSurgeries]],"No major surgery","0")</f>
        <v>0</v>
      </c>
      <c r="R80" t="str">
        <f>SUBSTITUTE(Table12[[#This Row],[smoker]],"?","unknown")</f>
        <v>yes</v>
      </c>
      <c r="S80" t="str">
        <f t="shared" si="1"/>
        <v>Obesity</v>
      </c>
      <c r="T80" t="str">
        <f>IF(Table12[[#This Row],[HBA1C]]&lt;5.7,"Normal",IF(Table12[[#This Row],[HBA1C]]&gt;6.5,"Diabetes","Prediabetes"))</f>
        <v>Diabetes</v>
      </c>
    </row>
    <row r="81" spans="1:20" x14ac:dyDescent="0.3">
      <c r="A81" t="s">
        <v>2293</v>
      </c>
      <c r="B81">
        <v>51.01</v>
      </c>
      <c r="C81">
        <v>9.1999999999999993</v>
      </c>
      <c r="D81" t="s">
        <v>2380</v>
      </c>
      <c r="E81" t="s">
        <v>2380</v>
      </c>
      <c r="F81" t="s">
        <v>2380</v>
      </c>
      <c r="G81" t="s">
        <v>2381</v>
      </c>
      <c r="H81" t="s">
        <v>2382</v>
      </c>
      <c r="K81" t="s">
        <v>2293</v>
      </c>
      <c r="L81">
        <v>51.01</v>
      </c>
      <c r="M81">
        <v>9.1999999999999993</v>
      </c>
      <c r="N81" t="s">
        <v>2380</v>
      </c>
      <c r="O81" t="s">
        <v>2380</v>
      </c>
      <c r="P81" t="s">
        <v>2380</v>
      </c>
      <c r="Q81" s="7" t="str">
        <f>SUBSTITUTE(Table12[[#This Row],[NumberOfMajorSurgeries]],"No major surgery","0")</f>
        <v>0</v>
      </c>
      <c r="R81" t="str">
        <f>SUBSTITUTE(Table12[[#This Row],[smoker]],"?","unknown")</f>
        <v>yes</v>
      </c>
      <c r="S81" t="str">
        <f t="shared" si="1"/>
        <v>Obesity</v>
      </c>
      <c r="T81" t="str">
        <f>IF(Table12[[#This Row],[HBA1C]]&lt;5.7,"Normal",IF(Table12[[#This Row],[HBA1C]]&gt;6.5,"Diabetes","Prediabetes"))</f>
        <v>Diabetes</v>
      </c>
    </row>
    <row r="82" spans="1:20" x14ac:dyDescent="0.3">
      <c r="A82" t="s">
        <v>2292</v>
      </c>
      <c r="B82">
        <v>45.65</v>
      </c>
      <c r="C82">
        <v>5.1100000000000003</v>
      </c>
      <c r="D82" t="s">
        <v>2382</v>
      </c>
      <c r="E82" t="s">
        <v>2380</v>
      </c>
      <c r="F82" t="s">
        <v>2380</v>
      </c>
      <c r="G82">
        <v>1</v>
      </c>
      <c r="H82" t="s">
        <v>2382</v>
      </c>
      <c r="K82" t="s">
        <v>2292</v>
      </c>
      <c r="L82">
        <v>45.65</v>
      </c>
      <c r="M82">
        <v>5.1100000000000003</v>
      </c>
      <c r="N82" t="s">
        <v>2382</v>
      </c>
      <c r="O82" t="s">
        <v>2380</v>
      </c>
      <c r="P82" t="s">
        <v>2380</v>
      </c>
      <c r="Q82" s="7" t="str">
        <f>SUBSTITUTE(Table12[[#This Row],[NumberOfMajorSurgeries]],"No major surgery","0")</f>
        <v>1</v>
      </c>
      <c r="R82" t="str">
        <f>SUBSTITUTE(Table12[[#This Row],[smoker]],"?","unknown")</f>
        <v>yes</v>
      </c>
      <c r="S82" t="str">
        <f t="shared" si="1"/>
        <v>Obesity</v>
      </c>
      <c r="T82" t="str">
        <f>IF(Table12[[#This Row],[HBA1C]]&lt;5.7,"Normal",IF(Table12[[#This Row],[HBA1C]]&gt;6.5,"Diabetes","Prediabetes"))</f>
        <v>Normal</v>
      </c>
    </row>
    <row r="83" spans="1:20" x14ac:dyDescent="0.3">
      <c r="A83" t="s">
        <v>2291</v>
      </c>
      <c r="B83">
        <v>52.9</v>
      </c>
      <c r="C83">
        <v>5.34</v>
      </c>
      <c r="D83" t="s">
        <v>2380</v>
      </c>
      <c r="E83" t="s">
        <v>2380</v>
      </c>
      <c r="F83" t="s">
        <v>2380</v>
      </c>
      <c r="G83" t="s">
        <v>2381</v>
      </c>
      <c r="H83" t="s">
        <v>2382</v>
      </c>
      <c r="K83" t="s">
        <v>2291</v>
      </c>
      <c r="L83">
        <v>52.9</v>
      </c>
      <c r="M83">
        <v>5.34</v>
      </c>
      <c r="N83" t="s">
        <v>2380</v>
      </c>
      <c r="O83" t="s">
        <v>2380</v>
      </c>
      <c r="P83" t="s">
        <v>2380</v>
      </c>
      <c r="Q83" s="7" t="str">
        <f>SUBSTITUTE(Table12[[#This Row],[NumberOfMajorSurgeries]],"No major surgery","0")</f>
        <v>0</v>
      </c>
      <c r="R83" t="str">
        <f>SUBSTITUTE(Table12[[#This Row],[smoker]],"?","unknown")</f>
        <v>yes</v>
      </c>
      <c r="S83" t="str">
        <f t="shared" si="1"/>
        <v>Obesity</v>
      </c>
      <c r="T83" t="str">
        <f>IF(Table12[[#This Row],[HBA1C]]&lt;5.7,"Normal",IF(Table12[[#This Row],[HBA1C]]&gt;6.5,"Diabetes","Prediabetes"))</f>
        <v>Normal</v>
      </c>
    </row>
    <row r="84" spans="1:20" x14ac:dyDescent="0.3">
      <c r="A84" t="s">
        <v>2290</v>
      </c>
      <c r="B84">
        <v>45.41</v>
      </c>
      <c r="C84">
        <v>4.03</v>
      </c>
      <c r="D84" t="s">
        <v>2382</v>
      </c>
      <c r="E84" t="s">
        <v>2380</v>
      </c>
      <c r="F84" t="s">
        <v>2380</v>
      </c>
      <c r="G84">
        <v>1</v>
      </c>
      <c r="H84" t="s">
        <v>2382</v>
      </c>
      <c r="K84" t="s">
        <v>2290</v>
      </c>
      <c r="L84">
        <v>45.41</v>
      </c>
      <c r="M84">
        <v>4.03</v>
      </c>
      <c r="N84" t="s">
        <v>2382</v>
      </c>
      <c r="O84" t="s">
        <v>2380</v>
      </c>
      <c r="P84" t="s">
        <v>2380</v>
      </c>
      <c r="Q84" s="7" t="str">
        <f>SUBSTITUTE(Table12[[#This Row],[NumberOfMajorSurgeries]],"No major surgery","0")</f>
        <v>1</v>
      </c>
      <c r="R84" t="str">
        <f>SUBSTITUTE(Table12[[#This Row],[smoker]],"?","unknown")</f>
        <v>yes</v>
      </c>
      <c r="S84" t="str">
        <f t="shared" si="1"/>
        <v>Obesity</v>
      </c>
      <c r="T84" t="str">
        <f>IF(Table12[[#This Row],[HBA1C]]&lt;5.7,"Normal",IF(Table12[[#This Row],[HBA1C]]&gt;6.5,"Diabetes","Prediabetes"))</f>
        <v>Normal</v>
      </c>
    </row>
    <row r="85" spans="1:20" x14ac:dyDescent="0.3">
      <c r="A85" t="s">
        <v>2289</v>
      </c>
      <c r="B85">
        <v>49.41</v>
      </c>
      <c r="C85">
        <v>4.2300000000000004</v>
      </c>
      <c r="D85" t="s">
        <v>2382</v>
      </c>
      <c r="E85" t="s">
        <v>2380</v>
      </c>
      <c r="F85" t="s">
        <v>2383</v>
      </c>
      <c r="G85">
        <v>1</v>
      </c>
      <c r="H85" t="s">
        <v>2382</v>
      </c>
      <c r="K85" t="s">
        <v>2289</v>
      </c>
      <c r="L85">
        <v>49.41</v>
      </c>
      <c r="M85">
        <v>4.2300000000000004</v>
      </c>
      <c r="N85" t="s">
        <v>2382</v>
      </c>
      <c r="O85" t="s">
        <v>2380</v>
      </c>
      <c r="P85" t="s">
        <v>2383</v>
      </c>
      <c r="Q85" s="7" t="str">
        <f>SUBSTITUTE(Table12[[#This Row],[NumberOfMajorSurgeries]],"No major surgery","0")</f>
        <v>1</v>
      </c>
      <c r="R85" t="str">
        <f>SUBSTITUTE(Table12[[#This Row],[smoker]],"?","unknown")</f>
        <v>yes</v>
      </c>
      <c r="S85" t="str">
        <f t="shared" si="1"/>
        <v>Obesity</v>
      </c>
      <c r="T85" t="str">
        <f>IF(Table12[[#This Row],[HBA1C]]&lt;5.7,"Normal",IF(Table12[[#This Row],[HBA1C]]&gt;6.5,"Diabetes","Prediabetes"))</f>
        <v>Normal</v>
      </c>
    </row>
    <row r="86" spans="1:20" x14ac:dyDescent="0.3">
      <c r="A86" t="s">
        <v>2288</v>
      </c>
      <c r="B86">
        <v>31.824999999999999</v>
      </c>
      <c r="C86">
        <v>4.0599999999999996</v>
      </c>
      <c r="D86" t="s">
        <v>2380</v>
      </c>
      <c r="E86" t="s">
        <v>2380</v>
      </c>
      <c r="F86" t="s">
        <v>2380</v>
      </c>
      <c r="G86">
        <v>2</v>
      </c>
      <c r="H86" t="s">
        <v>2382</v>
      </c>
      <c r="K86" t="s">
        <v>2288</v>
      </c>
      <c r="L86">
        <v>31.824999999999999</v>
      </c>
      <c r="M86">
        <v>4.0599999999999996</v>
      </c>
      <c r="N86" t="s">
        <v>2380</v>
      </c>
      <c r="O86" t="s">
        <v>2380</v>
      </c>
      <c r="P86" t="s">
        <v>2380</v>
      </c>
      <c r="Q86" s="7" t="str">
        <f>SUBSTITUTE(Table12[[#This Row],[NumberOfMajorSurgeries]],"No major surgery","0")</f>
        <v>2</v>
      </c>
      <c r="R86" t="str">
        <f>SUBSTITUTE(Table12[[#This Row],[smoker]],"?","unknown")</f>
        <v>yes</v>
      </c>
      <c r="S86" t="str">
        <f t="shared" si="1"/>
        <v>Obesity</v>
      </c>
      <c r="T86" t="str">
        <f>IF(Table12[[#This Row],[HBA1C]]&lt;5.7,"Normal",IF(Table12[[#This Row],[HBA1C]]&gt;6.5,"Diabetes","Prediabetes"))</f>
        <v>Normal</v>
      </c>
    </row>
    <row r="87" spans="1:20" x14ac:dyDescent="0.3">
      <c r="A87" t="s">
        <v>2287</v>
      </c>
      <c r="B87">
        <v>51.28</v>
      </c>
      <c r="C87">
        <v>4.68</v>
      </c>
      <c r="D87" t="s">
        <v>2380</v>
      </c>
      <c r="E87" t="s">
        <v>2380</v>
      </c>
      <c r="F87" t="s">
        <v>2380</v>
      </c>
      <c r="G87">
        <v>2</v>
      </c>
      <c r="H87" t="s">
        <v>2382</v>
      </c>
      <c r="K87" t="s">
        <v>2287</v>
      </c>
      <c r="L87">
        <v>51.28</v>
      </c>
      <c r="M87">
        <v>4.68</v>
      </c>
      <c r="N87" t="s">
        <v>2380</v>
      </c>
      <c r="O87" t="s">
        <v>2380</v>
      </c>
      <c r="P87" t="s">
        <v>2380</v>
      </c>
      <c r="Q87" s="7" t="str">
        <f>SUBSTITUTE(Table12[[#This Row],[NumberOfMajorSurgeries]],"No major surgery","0")</f>
        <v>2</v>
      </c>
      <c r="R87" t="str">
        <f>SUBSTITUTE(Table12[[#This Row],[smoker]],"?","unknown")</f>
        <v>yes</v>
      </c>
      <c r="S87" t="str">
        <f t="shared" si="1"/>
        <v>Obesity</v>
      </c>
      <c r="T87" t="str">
        <f>IF(Table12[[#This Row],[HBA1C]]&lt;5.7,"Normal",IF(Table12[[#This Row],[HBA1C]]&gt;6.5,"Diabetes","Prediabetes"))</f>
        <v>Normal</v>
      </c>
    </row>
    <row r="88" spans="1:20" x14ac:dyDescent="0.3">
      <c r="A88" t="s">
        <v>2286</v>
      </c>
      <c r="B88">
        <v>34.96</v>
      </c>
      <c r="C88">
        <v>4.34</v>
      </c>
      <c r="D88" t="s">
        <v>2380</v>
      </c>
      <c r="E88" t="s">
        <v>2380</v>
      </c>
      <c r="F88" t="s">
        <v>2383</v>
      </c>
      <c r="G88">
        <v>1</v>
      </c>
      <c r="H88" t="s">
        <v>2382</v>
      </c>
      <c r="K88" t="s">
        <v>2286</v>
      </c>
      <c r="L88">
        <v>34.96</v>
      </c>
      <c r="M88">
        <v>4.34</v>
      </c>
      <c r="N88" t="s">
        <v>2380</v>
      </c>
      <c r="O88" t="s">
        <v>2380</v>
      </c>
      <c r="P88" t="s">
        <v>2383</v>
      </c>
      <c r="Q88" s="7" t="str">
        <f>SUBSTITUTE(Table12[[#This Row],[NumberOfMajorSurgeries]],"No major surgery","0")</f>
        <v>1</v>
      </c>
      <c r="R88" t="str">
        <f>SUBSTITUTE(Table12[[#This Row],[smoker]],"?","unknown")</f>
        <v>yes</v>
      </c>
      <c r="S88" t="str">
        <f t="shared" si="1"/>
        <v>Obesity</v>
      </c>
      <c r="T88" t="str">
        <f>IF(Table12[[#This Row],[HBA1C]]&lt;5.7,"Normal",IF(Table12[[#This Row],[HBA1C]]&gt;6.5,"Diabetes","Prediabetes"))</f>
        <v>Normal</v>
      </c>
    </row>
    <row r="89" spans="1:20" x14ac:dyDescent="0.3">
      <c r="A89" t="s">
        <v>2285</v>
      </c>
      <c r="B89">
        <v>33.11</v>
      </c>
      <c r="C89">
        <v>10.51</v>
      </c>
      <c r="D89" t="s">
        <v>2380</v>
      </c>
      <c r="E89" t="s">
        <v>2380</v>
      </c>
      <c r="F89" t="s">
        <v>2380</v>
      </c>
      <c r="G89" t="s">
        <v>2381</v>
      </c>
      <c r="H89" t="s">
        <v>2382</v>
      </c>
      <c r="K89" t="s">
        <v>2285</v>
      </c>
      <c r="L89">
        <v>33.11</v>
      </c>
      <c r="M89">
        <v>10.51</v>
      </c>
      <c r="N89" t="s">
        <v>2380</v>
      </c>
      <c r="O89" t="s">
        <v>2380</v>
      </c>
      <c r="P89" t="s">
        <v>2380</v>
      </c>
      <c r="Q89" s="7" t="str">
        <f>SUBSTITUTE(Table12[[#This Row],[NumberOfMajorSurgeries]],"No major surgery","0")</f>
        <v>0</v>
      </c>
      <c r="R89" t="str">
        <f>SUBSTITUTE(Table12[[#This Row],[smoker]],"?","unknown")</f>
        <v>yes</v>
      </c>
      <c r="S89" t="str">
        <f t="shared" si="1"/>
        <v>Obesity</v>
      </c>
      <c r="T89" t="str">
        <f>IF(Table12[[#This Row],[HBA1C]]&lt;5.7,"Normal",IF(Table12[[#This Row],[HBA1C]]&gt;6.5,"Diabetes","Prediabetes"))</f>
        <v>Diabetes</v>
      </c>
    </row>
    <row r="90" spans="1:20" x14ac:dyDescent="0.3">
      <c r="A90" t="s">
        <v>2284</v>
      </c>
      <c r="B90">
        <v>54.74</v>
      </c>
      <c r="C90">
        <v>5.84</v>
      </c>
      <c r="D90" t="s">
        <v>2382</v>
      </c>
      <c r="E90" t="s">
        <v>2380</v>
      </c>
      <c r="F90" t="s">
        <v>2383</v>
      </c>
      <c r="G90">
        <v>1</v>
      </c>
      <c r="H90" t="s">
        <v>2382</v>
      </c>
      <c r="K90" t="s">
        <v>2284</v>
      </c>
      <c r="L90">
        <v>54.74</v>
      </c>
      <c r="M90">
        <v>5.84</v>
      </c>
      <c r="N90" t="s">
        <v>2382</v>
      </c>
      <c r="O90" t="s">
        <v>2380</v>
      </c>
      <c r="P90" t="s">
        <v>2383</v>
      </c>
      <c r="Q90" s="7" t="str">
        <f>SUBSTITUTE(Table12[[#This Row],[NumberOfMajorSurgeries]],"No major surgery","0")</f>
        <v>1</v>
      </c>
      <c r="R90" t="str">
        <f>SUBSTITUTE(Table12[[#This Row],[smoker]],"?","unknown")</f>
        <v>yes</v>
      </c>
      <c r="S90" t="str">
        <f t="shared" si="1"/>
        <v>Obesity</v>
      </c>
      <c r="T90" t="str">
        <f>IF(Table12[[#This Row],[HBA1C]]&lt;5.7,"Normal",IF(Table12[[#This Row],[HBA1C]]&gt;6.5,"Diabetes","Prediabetes"))</f>
        <v>Prediabetes</v>
      </c>
    </row>
    <row r="91" spans="1:20" x14ac:dyDescent="0.3">
      <c r="A91" t="s">
        <v>2283</v>
      </c>
      <c r="B91">
        <v>32.56</v>
      </c>
      <c r="C91">
        <v>5.41</v>
      </c>
      <c r="D91" t="s">
        <v>2380</v>
      </c>
      <c r="E91" t="s">
        <v>2380</v>
      </c>
      <c r="F91" t="s">
        <v>2383</v>
      </c>
      <c r="G91">
        <v>1</v>
      </c>
      <c r="H91" t="s">
        <v>2382</v>
      </c>
      <c r="K91" t="s">
        <v>2283</v>
      </c>
      <c r="L91">
        <v>32.56</v>
      </c>
      <c r="M91">
        <v>5.41</v>
      </c>
      <c r="N91" t="s">
        <v>2380</v>
      </c>
      <c r="O91" t="s">
        <v>2380</v>
      </c>
      <c r="P91" t="s">
        <v>2383</v>
      </c>
      <c r="Q91" s="7" t="str">
        <f>SUBSTITUTE(Table12[[#This Row],[NumberOfMajorSurgeries]],"No major surgery","0")</f>
        <v>1</v>
      </c>
      <c r="R91" t="str">
        <f>SUBSTITUTE(Table12[[#This Row],[smoker]],"?","unknown")</f>
        <v>yes</v>
      </c>
      <c r="S91" t="str">
        <f t="shared" si="1"/>
        <v>Obesity</v>
      </c>
      <c r="T91" t="str">
        <f>IF(Table12[[#This Row],[HBA1C]]&lt;5.7,"Normal",IF(Table12[[#This Row],[HBA1C]]&gt;6.5,"Diabetes","Prediabetes"))</f>
        <v>Normal</v>
      </c>
    </row>
    <row r="92" spans="1:20" x14ac:dyDescent="0.3">
      <c r="A92" t="s">
        <v>2282</v>
      </c>
      <c r="B92">
        <v>39.049999999999997</v>
      </c>
      <c r="C92">
        <v>6.06</v>
      </c>
      <c r="D92" t="s">
        <v>2380</v>
      </c>
      <c r="E92" t="s">
        <v>2380</v>
      </c>
      <c r="F92" t="s">
        <v>2380</v>
      </c>
      <c r="G92">
        <v>1</v>
      </c>
      <c r="H92" t="s">
        <v>2382</v>
      </c>
      <c r="K92" t="s">
        <v>2282</v>
      </c>
      <c r="L92">
        <v>39.049999999999997</v>
      </c>
      <c r="M92">
        <v>6.06</v>
      </c>
      <c r="N92" t="s">
        <v>2380</v>
      </c>
      <c r="O92" t="s">
        <v>2380</v>
      </c>
      <c r="P92" t="s">
        <v>2380</v>
      </c>
      <c r="Q92" s="7" t="str">
        <f>SUBSTITUTE(Table12[[#This Row],[NumberOfMajorSurgeries]],"No major surgery","0")</f>
        <v>1</v>
      </c>
      <c r="R92" t="str">
        <f>SUBSTITUTE(Table12[[#This Row],[smoker]],"?","unknown")</f>
        <v>yes</v>
      </c>
      <c r="S92" t="str">
        <f t="shared" si="1"/>
        <v>Obesity</v>
      </c>
      <c r="T92" t="str">
        <f>IF(Table12[[#This Row],[HBA1C]]&lt;5.7,"Normal",IF(Table12[[#This Row],[HBA1C]]&gt;6.5,"Diabetes","Prediabetes"))</f>
        <v>Prediabetes</v>
      </c>
    </row>
    <row r="93" spans="1:20" x14ac:dyDescent="0.3">
      <c r="A93" t="s">
        <v>2281</v>
      </c>
      <c r="B93">
        <v>42.75</v>
      </c>
      <c r="C93">
        <v>4.22</v>
      </c>
      <c r="D93" t="s">
        <v>2380</v>
      </c>
      <c r="E93" t="s">
        <v>2380</v>
      </c>
      <c r="F93" t="s">
        <v>2380</v>
      </c>
      <c r="G93" t="s">
        <v>2381</v>
      </c>
      <c r="H93" t="s">
        <v>2382</v>
      </c>
      <c r="K93" t="s">
        <v>2281</v>
      </c>
      <c r="L93">
        <v>42.75</v>
      </c>
      <c r="M93">
        <v>4.22</v>
      </c>
      <c r="N93" t="s">
        <v>2380</v>
      </c>
      <c r="O93" t="s">
        <v>2380</v>
      </c>
      <c r="P93" t="s">
        <v>2380</v>
      </c>
      <c r="Q93" s="7" t="str">
        <f>SUBSTITUTE(Table12[[#This Row],[NumberOfMajorSurgeries]],"No major surgery","0")</f>
        <v>0</v>
      </c>
      <c r="R93" t="str">
        <f>SUBSTITUTE(Table12[[#This Row],[smoker]],"?","unknown")</f>
        <v>yes</v>
      </c>
      <c r="S93" t="str">
        <f t="shared" si="1"/>
        <v>Obesity</v>
      </c>
      <c r="T93" t="str">
        <f>IF(Table12[[#This Row],[HBA1C]]&lt;5.7,"Normal",IF(Table12[[#This Row],[HBA1C]]&gt;6.5,"Diabetes","Prediabetes"))</f>
        <v>Normal</v>
      </c>
    </row>
    <row r="94" spans="1:20" x14ac:dyDescent="0.3">
      <c r="A94" t="s">
        <v>2280</v>
      </c>
      <c r="B94">
        <v>50.58</v>
      </c>
      <c r="C94">
        <v>5.12</v>
      </c>
      <c r="D94" t="s">
        <v>2380</v>
      </c>
      <c r="E94" t="s">
        <v>2380</v>
      </c>
      <c r="F94" t="s">
        <v>2380</v>
      </c>
      <c r="G94">
        <v>2</v>
      </c>
      <c r="H94" t="s">
        <v>2382</v>
      </c>
      <c r="K94" t="s">
        <v>2280</v>
      </c>
      <c r="L94">
        <v>50.58</v>
      </c>
      <c r="M94">
        <v>5.12</v>
      </c>
      <c r="N94" t="s">
        <v>2380</v>
      </c>
      <c r="O94" t="s">
        <v>2380</v>
      </c>
      <c r="P94" t="s">
        <v>2380</v>
      </c>
      <c r="Q94" s="7" t="str">
        <f>SUBSTITUTE(Table12[[#This Row],[NumberOfMajorSurgeries]],"No major surgery","0")</f>
        <v>2</v>
      </c>
      <c r="R94" t="str">
        <f>SUBSTITUTE(Table12[[#This Row],[smoker]],"?","unknown")</f>
        <v>yes</v>
      </c>
      <c r="S94" t="str">
        <f t="shared" si="1"/>
        <v>Obesity</v>
      </c>
      <c r="T94" t="str">
        <f>IF(Table12[[#This Row],[HBA1C]]&lt;5.7,"Normal",IF(Table12[[#This Row],[HBA1C]]&gt;6.5,"Diabetes","Prediabetes"))</f>
        <v>Normal</v>
      </c>
    </row>
    <row r="95" spans="1:20" x14ac:dyDescent="0.3">
      <c r="A95" t="s">
        <v>2279</v>
      </c>
      <c r="B95">
        <v>30.495000000000001</v>
      </c>
      <c r="C95">
        <v>4.57</v>
      </c>
      <c r="D95" t="s">
        <v>2382</v>
      </c>
      <c r="E95" t="s">
        <v>2380</v>
      </c>
      <c r="F95" t="s">
        <v>2380</v>
      </c>
      <c r="G95" t="s">
        <v>2381</v>
      </c>
      <c r="H95" t="s">
        <v>2382</v>
      </c>
      <c r="K95" t="s">
        <v>2279</v>
      </c>
      <c r="L95">
        <v>30.495000000000001</v>
      </c>
      <c r="M95">
        <v>4.57</v>
      </c>
      <c r="N95" t="s">
        <v>2382</v>
      </c>
      <c r="O95" t="s">
        <v>2380</v>
      </c>
      <c r="P95" t="s">
        <v>2380</v>
      </c>
      <c r="Q95" s="7" t="str">
        <f>SUBSTITUTE(Table12[[#This Row],[NumberOfMajorSurgeries]],"No major surgery","0")</f>
        <v>0</v>
      </c>
      <c r="R95" t="str">
        <f>SUBSTITUTE(Table12[[#This Row],[smoker]],"?","unknown")</f>
        <v>yes</v>
      </c>
      <c r="S95" t="str">
        <f t="shared" si="1"/>
        <v>Obesity</v>
      </c>
      <c r="T95" t="str">
        <f>IF(Table12[[#This Row],[HBA1C]]&lt;5.7,"Normal",IF(Table12[[#This Row],[HBA1C]]&gt;6.5,"Diabetes","Prediabetes"))</f>
        <v>Normal</v>
      </c>
    </row>
    <row r="96" spans="1:20" x14ac:dyDescent="0.3">
      <c r="A96" t="s">
        <v>2278</v>
      </c>
      <c r="B96">
        <v>48.31</v>
      </c>
      <c r="C96">
        <v>9.58</v>
      </c>
      <c r="D96" t="s">
        <v>2382</v>
      </c>
      <c r="E96" t="s">
        <v>2380</v>
      </c>
      <c r="F96" t="s">
        <v>2380</v>
      </c>
      <c r="G96">
        <v>2</v>
      </c>
      <c r="H96" t="s">
        <v>2382</v>
      </c>
      <c r="K96" t="s">
        <v>2278</v>
      </c>
      <c r="L96">
        <v>48.31</v>
      </c>
      <c r="M96">
        <v>9.58</v>
      </c>
      <c r="N96" t="s">
        <v>2382</v>
      </c>
      <c r="O96" t="s">
        <v>2380</v>
      </c>
      <c r="P96" t="s">
        <v>2380</v>
      </c>
      <c r="Q96" s="7" t="str">
        <f>SUBSTITUTE(Table12[[#This Row],[NumberOfMajorSurgeries]],"No major surgery","0")</f>
        <v>2</v>
      </c>
      <c r="R96" t="str">
        <f>SUBSTITUTE(Table12[[#This Row],[smoker]],"?","unknown")</f>
        <v>yes</v>
      </c>
      <c r="S96" t="str">
        <f t="shared" si="1"/>
        <v>Obesity</v>
      </c>
      <c r="T96" t="str">
        <f>IF(Table12[[#This Row],[HBA1C]]&lt;5.7,"Normal",IF(Table12[[#This Row],[HBA1C]]&gt;6.5,"Diabetes","Prediabetes"))</f>
        <v>Diabetes</v>
      </c>
    </row>
    <row r="97" spans="1:20" x14ac:dyDescent="0.3">
      <c r="A97" t="s">
        <v>2277</v>
      </c>
      <c r="B97">
        <v>48.99</v>
      </c>
      <c r="C97">
        <v>9.7799999999999994</v>
      </c>
      <c r="D97" t="s">
        <v>2382</v>
      </c>
      <c r="E97" t="s">
        <v>2380</v>
      </c>
      <c r="F97" t="s">
        <v>2380</v>
      </c>
      <c r="G97">
        <v>1</v>
      </c>
      <c r="H97" t="s">
        <v>2382</v>
      </c>
      <c r="K97" t="s">
        <v>2277</v>
      </c>
      <c r="L97">
        <v>48.99</v>
      </c>
      <c r="M97">
        <v>9.7799999999999994</v>
      </c>
      <c r="N97" t="s">
        <v>2382</v>
      </c>
      <c r="O97" t="s">
        <v>2380</v>
      </c>
      <c r="P97" t="s">
        <v>2380</v>
      </c>
      <c r="Q97" s="7" t="str">
        <f>SUBSTITUTE(Table12[[#This Row],[NumberOfMajorSurgeries]],"No major surgery","0")</f>
        <v>1</v>
      </c>
      <c r="R97" t="str">
        <f>SUBSTITUTE(Table12[[#This Row],[smoker]],"?","unknown")</f>
        <v>yes</v>
      </c>
      <c r="S97" t="str">
        <f t="shared" si="1"/>
        <v>Obesity</v>
      </c>
      <c r="T97" t="str">
        <f>IF(Table12[[#This Row],[HBA1C]]&lt;5.7,"Normal",IF(Table12[[#This Row],[HBA1C]]&gt;6.5,"Diabetes","Prediabetes"))</f>
        <v>Diabetes</v>
      </c>
    </row>
    <row r="98" spans="1:20" x14ac:dyDescent="0.3">
      <c r="A98" t="s">
        <v>2276</v>
      </c>
      <c r="B98">
        <v>38.39</v>
      </c>
      <c r="C98">
        <v>4.1100000000000003</v>
      </c>
      <c r="D98" t="s">
        <v>2382</v>
      </c>
      <c r="E98" t="s">
        <v>2380</v>
      </c>
      <c r="F98" t="s">
        <v>2380</v>
      </c>
      <c r="G98" t="s">
        <v>2381</v>
      </c>
      <c r="H98" t="s">
        <v>2382</v>
      </c>
      <c r="K98" t="s">
        <v>2276</v>
      </c>
      <c r="L98">
        <v>38.39</v>
      </c>
      <c r="M98">
        <v>4.1100000000000003</v>
      </c>
      <c r="N98" t="s">
        <v>2382</v>
      </c>
      <c r="O98" t="s">
        <v>2380</v>
      </c>
      <c r="P98" t="s">
        <v>2380</v>
      </c>
      <c r="Q98" s="7" t="str">
        <f>SUBSTITUTE(Table12[[#This Row],[NumberOfMajorSurgeries]],"No major surgery","0")</f>
        <v>0</v>
      </c>
      <c r="R98" t="str">
        <f>SUBSTITUTE(Table12[[#This Row],[smoker]],"?","unknown")</f>
        <v>yes</v>
      </c>
      <c r="S98" t="str">
        <f t="shared" si="1"/>
        <v>Obesity</v>
      </c>
      <c r="T98" t="str">
        <f>IF(Table12[[#This Row],[HBA1C]]&lt;5.7,"Normal",IF(Table12[[#This Row],[HBA1C]]&gt;6.5,"Diabetes","Prediabetes"))</f>
        <v>Normal</v>
      </c>
    </row>
    <row r="99" spans="1:20" x14ac:dyDescent="0.3">
      <c r="A99" t="s">
        <v>2275</v>
      </c>
      <c r="B99">
        <v>44.34</v>
      </c>
      <c r="C99">
        <v>4.0199999999999996</v>
      </c>
      <c r="D99" t="s">
        <v>2382</v>
      </c>
      <c r="E99" t="s">
        <v>2380</v>
      </c>
      <c r="F99" t="s">
        <v>2380</v>
      </c>
      <c r="G99">
        <v>2</v>
      </c>
      <c r="H99" t="s">
        <v>2382</v>
      </c>
      <c r="K99" t="s">
        <v>2275</v>
      </c>
      <c r="L99">
        <v>44.34</v>
      </c>
      <c r="M99">
        <v>4.0199999999999996</v>
      </c>
      <c r="N99" t="s">
        <v>2382</v>
      </c>
      <c r="O99" t="s">
        <v>2380</v>
      </c>
      <c r="P99" t="s">
        <v>2380</v>
      </c>
      <c r="Q99" s="7" t="str">
        <f>SUBSTITUTE(Table12[[#This Row],[NumberOfMajorSurgeries]],"No major surgery","0")</f>
        <v>2</v>
      </c>
      <c r="R99" t="str">
        <f>SUBSTITUTE(Table12[[#This Row],[smoker]],"?","unknown")</f>
        <v>yes</v>
      </c>
      <c r="S99" t="str">
        <f t="shared" si="1"/>
        <v>Obesity</v>
      </c>
      <c r="T99" t="str">
        <f>IF(Table12[[#This Row],[HBA1C]]&lt;5.7,"Normal",IF(Table12[[#This Row],[HBA1C]]&gt;6.5,"Diabetes","Prediabetes"))</f>
        <v>Normal</v>
      </c>
    </row>
    <row r="100" spans="1:20" x14ac:dyDescent="0.3">
      <c r="A100" t="s">
        <v>2274</v>
      </c>
      <c r="B100">
        <v>41.51</v>
      </c>
      <c r="C100">
        <v>6.92</v>
      </c>
      <c r="D100" t="s">
        <v>2380</v>
      </c>
      <c r="E100" t="s">
        <v>2380</v>
      </c>
      <c r="F100" t="s">
        <v>2380</v>
      </c>
      <c r="G100" t="s">
        <v>2381</v>
      </c>
      <c r="H100" t="s">
        <v>2382</v>
      </c>
      <c r="K100" t="s">
        <v>2274</v>
      </c>
      <c r="L100">
        <v>41.51</v>
      </c>
      <c r="M100">
        <v>6.92</v>
      </c>
      <c r="N100" t="s">
        <v>2380</v>
      </c>
      <c r="O100" t="s">
        <v>2380</v>
      </c>
      <c r="P100" t="s">
        <v>2380</v>
      </c>
      <c r="Q100" s="7" t="str">
        <f>SUBSTITUTE(Table12[[#This Row],[NumberOfMajorSurgeries]],"No major surgery","0")</f>
        <v>0</v>
      </c>
      <c r="R100" t="str">
        <f>SUBSTITUTE(Table12[[#This Row],[smoker]],"?","unknown")</f>
        <v>yes</v>
      </c>
      <c r="S100" t="str">
        <f t="shared" si="1"/>
        <v>Obesity</v>
      </c>
      <c r="T100" t="str">
        <f>IF(Table12[[#This Row],[HBA1C]]&lt;5.7,"Normal",IF(Table12[[#This Row],[HBA1C]]&gt;6.5,"Diabetes","Prediabetes"))</f>
        <v>Diabetes</v>
      </c>
    </row>
    <row r="101" spans="1:20" x14ac:dyDescent="0.3">
      <c r="A101" t="s">
        <v>2273</v>
      </c>
      <c r="B101">
        <v>48.2</v>
      </c>
      <c r="C101">
        <v>4.84</v>
      </c>
      <c r="D101" t="s">
        <v>2380</v>
      </c>
      <c r="E101" t="s">
        <v>2380</v>
      </c>
      <c r="F101" t="s">
        <v>2380</v>
      </c>
      <c r="G101" t="s">
        <v>2381</v>
      </c>
      <c r="H101" t="s">
        <v>2382</v>
      </c>
      <c r="K101" t="s">
        <v>2273</v>
      </c>
      <c r="L101">
        <v>48.2</v>
      </c>
      <c r="M101">
        <v>4.84</v>
      </c>
      <c r="N101" t="s">
        <v>2380</v>
      </c>
      <c r="O101" t="s">
        <v>2380</v>
      </c>
      <c r="P101" t="s">
        <v>2380</v>
      </c>
      <c r="Q101" s="7" t="str">
        <f>SUBSTITUTE(Table12[[#This Row],[NumberOfMajorSurgeries]],"No major surgery","0")</f>
        <v>0</v>
      </c>
      <c r="R101" t="str">
        <f>SUBSTITUTE(Table12[[#This Row],[smoker]],"?","unknown")</f>
        <v>yes</v>
      </c>
      <c r="S101" t="str">
        <f t="shared" si="1"/>
        <v>Obesity</v>
      </c>
      <c r="T101" t="str">
        <f>IF(Table12[[#This Row],[HBA1C]]&lt;5.7,"Normal",IF(Table12[[#This Row],[HBA1C]]&gt;6.5,"Diabetes","Prediabetes"))</f>
        <v>Normal</v>
      </c>
    </row>
    <row r="102" spans="1:20" x14ac:dyDescent="0.3">
      <c r="A102" t="s">
        <v>2272</v>
      </c>
      <c r="B102">
        <v>35.75</v>
      </c>
      <c r="C102">
        <v>8</v>
      </c>
      <c r="D102" t="s">
        <v>2382</v>
      </c>
      <c r="E102" t="s">
        <v>2380</v>
      </c>
      <c r="F102" t="s">
        <v>2380</v>
      </c>
      <c r="G102" t="s">
        <v>2381</v>
      </c>
      <c r="H102" t="s">
        <v>2382</v>
      </c>
      <c r="K102" t="s">
        <v>2272</v>
      </c>
      <c r="L102">
        <v>35.75</v>
      </c>
      <c r="M102">
        <v>8</v>
      </c>
      <c r="N102" t="s">
        <v>2382</v>
      </c>
      <c r="O102" t="s">
        <v>2380</v>
      </c>
      <c r="P102" t="s">
        <v>2380</v>
      </c>
      <c r="Q102" s="7" t="str">
        <f>SUBSTITUTE(Table12[[#This Row],[NumberOfMajorSurgeries]],"No major surgery","0")</f>
        <v>0</v>
      </c>
      <c r="R102" t="str">
        <f>SUBSTITUTE(Table12[[#This Row],[smoker]],"?","unknown")</f>
        <v>yes</v>
      </c>
      <c r="S102" t="str">
        <f t="shared" si="1"/>
        <v>Obesity</v>
      </c>
      <c r="T102" t="str">
        <f>IF(Table12[[#This Row],[HBA1C]]&lt;5.7,"Normal",IF(Table12[[#This Row],[HBA1C]]&gt;6.5,"Diabetes","Prediabetes"))</f>
        <v>Diabetes</v>
      </c>
    </row>
    <row r="103" spans="1:20" x14ac:dyDescent="0.3">
      <c r="A103" t="s">
        <v>2271</v>
      </c>
      <c r="B103">
        <v>53.81</v>
      </c>
      <c r="C103">
        <v>8.77</v>
      </c>
      <c r="D103" t="s">
        <v>2382</v>
      </c>
      <c r="E103" t="s">
        <v>2380</v>
      </c>
      <c r="F103" t="s">
        <v>2380</v>
      </c>
      <c r="G103" t="s">
        <v>2381</v>
      </c>
      <c r="H103" t="s">
        <v>2382</v>
      </c>
      <c r="K103" t="s">
        <v>2271</v>
      </c>
      <c r="L103">
        <v>53.81</v>
      </c>
      <c r="M103">
        <v>8.77</v>
      </c>
      <c r="N103" t="s">
        <v>2382</v>
      </c>
      <c r="O103" t="s">
        <v>2380</v>
      </c>
      <c r="P103" t="s">
        <v>2380</v>
      </c>
      <c r="Q103" s="7" t="str">
        <f>SUBSTITUTE(Table12[[#This Row],[NumberOfMajorSurgeries]],"No major surgery","0")</f>
        <v>0</v>
      </c>
      <c r="R103" t="str">
        <f>SUBSTITUTE(Table12[[#This Row],[smoker]],"?","unknown")</f>
        <v>yes</v>
      </c>
      <c r="S103" t="str">
        <f t="shared" si="1"/>
        <v>Obesity</v>
      </c>
      <c r="T103" t="str">
        <f>IF(Table12[[#This Row],[HBA1C]]&lt;5.7,"Normal",IF(Table12[[#This Row],[HBA1C]]&gt;6.5,"Diabetes","Prediabetes"))</f>
        <v>Diabetes</v>
      </c>
    </row>
    <row r="104" spans="1:20" x14ac:dyDescent="0.3">
      <c r="A104" t="s">
        <v>2270</v>
      </c>
      <c r="B104">
        <v>49.48</v>
      </c>
      <c r="C104">
        <v>4.96</v>
      </c>
      <c r="D104" t="s">
        <v>2380</v>
      </c>
      <c r="E104" t="s">
        <v>2380</v>
      </c>
      <c r="F104" t="s">
        <v>2383</v>
      </c>
      <c r="G104">
        <v>1</v>
      </c>
      <c r="H104" t="s">
        <v>2382</v>
      </c>
      <c r="K104" t="s">
        <v>2270</v>
      </c>
      <c r="L104">
        <v>49.48</v>
      </c>
      <c r="M104">
        <v>4.96</v>
      </c>
      <c r="N104" t="s">
        <v>2380</v>
      </c>
      <c r="O104" t="s">
        <v>2380</v>
      </c>
      <c r="P104" t="s">
        <v>2383</v>
      </c>
      <c r="Q104" s="7" t="str">
        <f>SUBSTITUTE(Table12[[#This Row],[NumberOfMajorSurgeries]],"No major surgery","0")</f>
        <v>1</v>
      </c>
      <c r="R104" t="str">
        <f>SUBSTITUTE(Table12[[#This Row],[smoker]],"?","unknown")</f>
        <v>yes</v>
      </c>
      <c r="S104" t="str">
        <f t="shared" si="1"/>
        <v>Obesity</v>
      </c>
      <c r="T104" t="str">
        <f>IF(Table12[[#This Row],[HBA1C]]&lt;5.7,"Normal",IF(Table12[[#This Row],[HBA1C]]&gt;6.5,"Diabetes","Prediabetes"))</f>
        <v>Normal</v>
      </c>
    </row>
    <row r="105" spans="1:20" x14ac:dyDescent="0.3">
      <c r="A105" t="s">
        <v>2269</v>
      </c>
      <c r="B105">
        <v>34.1</v>
      </c>
      <c r="C105">
        <v>4.43</v>
      </c>
      <c r="D105" t="s">
        <v>2382</v>
      </c>
      <c r="E105" t="s">
        <v>2380</v>
      </c>
      <c r="F105" t="s">
        <v>2380</v>
      </c>
      <c r="G105" t="s">
        <v>2381</v>
      </c>
      <c r="H105" t="s">
        <v>2382</v>
      </c>
      <c r="K105" t="s">
        <v>2269</v>
      </c>
      <c r="L105">
        <v>34.1</v>
      </c>
      <c r="M105">
        <v>4.43</v>
      </c>
      <c r="N105" t="s">
        <v>2382</v>
      </c>
      <c r="O105" t="s">
        <v>2380</v>
      </c>
      <c r="P105" t="s">
        <v>2380</v>
      </c>
      <c r="Q105" s="7" t="str">
        <f>SUBSTITUTE(Table12[[#This Row],[NumberOfMajorSurgeries]],"No major surgery","0")</f>
        <v>0</v>
      </c>
      <c r="R105" t="str">
        <f>SUBSTITUTE(Table12[[#This Row],[smoker]],"?","unknown")</f>
        <v>yes</v>
      </c>
      <c r="S105" t="str">
        <f t="shared" si="1"/>
        <v>Obesity</v>
      </c>
      <c r="T105" t="str">
        <f>IF(Table12[[#This Row],[HBA1C]]&lt;5.7,"Normal",IF(Table12[[#This Row],[HBA1C]]&gt;6.5,"Diabetes","Prediabetes"))</f>
        <v>Normal</v>
      </c>
    </row>
    <row r="106" spans="1:20" x14ac:dyDescent="0.3">
      <c r="A106" t="s">
        <v>2268</v>
      </c>
      <c r="B106">
        <v>35.299999999999997</v>
      </c>
      <c r="C106">
        <v>5.82</v>
      </c>
      <c r="D106" t="s">
        <v>2382</v>
      </c>
      <c r="E106" t="s">
        <v>2380</v>
      </c>
      <c r="F106" t="s">
        <v>2383</v>
      </c>
      <c r="G106">
        <v>1</v>
      </c>
      <c r="H106" t="s">
        <v>2382</v>
      </c>
      <c r="K106" t="s">
        <v>2268</v>
      </c>
      <c r="L106">
        <v>35.299999999999997</v>
      </c>
      <c r="M106">
        <v>5.82</v>
      </c>
      <c r="N106" t="s">
        <v>2382</v>
      </c>
      <c r="O106" t="s">
        <v>2380</v>
      </c>
      <c r="P106" t="s">
        <v>2383</v>
      </c>
      <c r="Q106" s="7" t="str">
        <f>SUBSTITUTE(Table12[[#This Row],[NumberOfMajorSurgeries]],"No major surgery","0")</f>
        <v>1</v>
      </c>
      <c r="R106" t="str">
        <f>SUBSTITUTE(Table12[[#This Row],[smoker]],"?","unknown")</f>
        <v>yes</v>
      </c>
      <c r="S106" t="str">
        <f t="shared" si="1"/>
        <v>Obesity</v>
      </c>
      <c r="T106" t="str">
        <f>IF(Table12[[#This Row],[HBA1C]]&lt;5.7,"Normal",IF(Table12[[#This Row],[HBA1C]]&gt;6.5,"Diabetes","Prediabetes"))</f>
        <v>Prediabetes</v>
      </c>
    </row>
    <row r="107" spans="1:20" x14ac:dyDescent="0.3">
      <c r="A107" t="s">
        <v>2267</v>
      </c>
      <c r="B107">
        <v>43.83</v>
      </c>
      <c r="C107">
        <v>6.03</v>
      </c>
      <c r="D107" t="s">
        <v>2382</v>
      </c>
      <c r="E107" t="s">
        <v>2380</v>
      </c>
      <c r="F107" t="s">
        <v>2380</v>
      </c>
      <c r="G107">
        <v>2</v>
      </c>
      <c r="H107" t="s">
        <v>2382</v>
      </c>
      <c r="K107" t="s">
        <v>2267</v>
      </c>
      <c r="L107">
        <v>43.83</v>
      </c>
      <c r="M107">
        <v>6.03</v>
      </c>
      <c r="N107" t="s">
        <v>2382</v>
      </c>
      <c r="O107" t="s">
        <v>2380</v>
      </c>
      <c r="P107" t="s">
        <v>2380</v>
      </c>
      <c r="Q107" s="7" t="str">
        <f>SUBSTITUTE(Table12[[#This Row],[NumberOfMajorSurgeries]],"No major surgery","0")</f>
        <v>2</v>
      </c>
      <c r="R107" t="str">
        <f>SUBSTITUTE(Table12[[#This Row],[smoker]],"?","unknown")</f>
        <v>yes</v>
      </c>
      <c r="S107" t="str">
        <f t="shared" si="1"/>
        <v>Obesity</v>
      </c>
      <c r="T107" t="str">
        <f>IF(Table12[[#This Row],[HBA1C]]&lt;5.7,"Normal",IF(Table12[[#This Row],[HBA1C]]&gt;6.5,"Diabetes","Prediabetes"))</f>
        <v>Prediabetes</v>
      </c>
    </row>
    <row r="108" spans="1:20" x14ac:dyDescent="0.3">
      <c r="A108" t="s">
        <v>2266</v>
      </c>
      <c r="B108">
        <v>50.07</v>
      </c>
      <c r="C108">
        <v>9.27</v>
      </c>
      <c r="D108" t="s">
        <v>2380</v>
      </c>
      <c r="E108" t="s">
        <v>2380</v>
      </c>
      <c r="F108" t="s">
        <v>2380</v>
      </c>
      <c r="G108" t="s">
        <v>2381</v>
      </c>
      <c r="H108" t="s">
        <v>2382</v>
      </c>
      <c r="K108" t="s">
        <v>2266</v>
      </c>
      <c r="L108">
        <v>50.07</v>
      </c>
      <c r="M108">
        <v>9.27</v>
      </c>
      <c r="N108" t="s">
        <v>2380</v>
      </c>
      <c r="O108" t="s">
        <v>2380</v>
      </c>
      <c r="P108" t="s">
        <v>2380</v>
      </c>
      <c r="Q108" s="7" t="str">
        <f>SUBSTITUTE(Table12[[#This Row],[NumberOfMajorSurgeries]],"No major surgery","0")</f>
        <v>0</v>
      </c>
      <c r="R108" t="str">
        <f>SUBSTITUTE(Table12[[#This Row],[smoker]],"?","unknown")</f>
        <v>yes</v>
      </c>
      <c r="S108" t="str">
        <f t="shared" si="1"/>
        <v>Obesity</v>
      </c>
      <c r="T108" t="str">
        <f>IF(Table12[[#This Row],[HBA1C]]&lt;5.7,"Normal",IF(Table12[[#This Row],[HBA1C]]&gt;6.5,"Diabetes","Prediabetes"))</f>
        <v>Diabetes</v>
      </c>
    </row>
    <row r="109" spans="1:20" x14ac:dyDescent="0.3">
      <c r="A109" t="s">
        <v>2265</v>
      </c>
      <c r="B109">
        <v>32.774999999999999</v>
      </c>
      <c r="C109">
        <v>5.53</v>
      </c>
      <c r="D109" t="s">
        <v>2380</v>
      </c>
      <c r="E109" t="s">
        <v>2380</v>
      </c>
      <c r="F109" t="s">
        <v>2380</v>
      </c>
      <c r="G109" t="s">
        <v>2381</v>
      </c>
      <c r="H109" t="s">
        <v>2382</v>
      </c>
      <c r="K109" t="s">
        <v>2265</v>
      </c>
      <c r="L109">
        <v>32.774999999999999</v>
      </c>
      <c r="M109">
        <v>5.53</v>
      </c>
      <c r="N109" t="s">
        <v>2380</v>
      </c>
      <c r="O109" t="s">
        <v>2380</v>
      </c>
      <c r="P109" t="s">
        <v>2380</v>
      </c>
      <c r="Q109" s="7" t="str">
        <f>SUBSTITUTE(Table12[[#This Row],[NumberOfMajorSurgeries]],"No major surgery","0")</f>
        <v>0</v>
      </c>
      <c r="R109" t="str">
        <f>SUBSTITUTE(Table12[[#This Row],[smoker]],"?","unknown")</f>
        <v>yes</v>
      </c>
      <c r="S109" t="str">
        <f t="shared" si="1"/>
        <v>Obesity</v>
      </c>
      <c r="T109" t="str">
        <f>IF(Table12[[#This Row],[HBA1C]]&lt;5.7,"Normal",IF(Table12[[#This Row],[HBA1C]]&gt;6.5,"Diabetes","Prediabetes"))</f>
        <v>Normal</v>
      </c>
    </row>
    <row r="110" spans="1:20" x14ac:dyDescent="0.3">
      <c r="A110" t="s">
        <v>2264</v>
      </c>
      <c r="B110">
        <v>34.104999999999997</v>
      </c>
      <c r="C110">
        <v>5.07</v>
      </c>
      <c r="D110" t="s">
        <v>2380</v>
      </c>
      <c r="E110" t="s">
        <v>2380</v>
      </c>
      <c r="F110" t="s">
        <v>2380</v>
      </c>
      <c r="G110">
        <v>1</v>
      </c>
      <c r="H110" t="s">
        <v>2382</v>
      </c>
      <c r="K110" t="s">
        <v>2264</v>
      </c>
      <c r="L110">
        <v>34.104999999999997</v>
      </c>
      <c r="M110">
        <v>5.07</v>
      </c>
      <c r="N110" t="s">
        <v>2380</v>
      </c>
      <c r="O110" t="s">
        <v>2380</v>
      </c>
      <c r="P110" t="s">
        <v>2380</v>
      </c>
      <c r="Q110" s="7" t="str">
        <f>SUBSTITUTE(Table12[[#This Row],[NumberOfMajorSurgeries]],"No major surgery","0")</f>
        <v>1</v>
      </c>
      <c r="R110" t="str">
        <f>SUBSTITUTE(Table12[[#This Row],[smoker]],"?","unknown")</f>
        <v>yes</v>
      </c>
      <c r="S110" t="str">
        <f t="shared" si="1"/>
        <v>Obesity</v>
      </c>
      <c r="T110" t="str">
        <f>IF(Table12[[#This Row],[HBA1C]]&lt;5.7,"Normal",IF(Table12[[#This Row],[HBA1C]]&gt;6.5,"Diabetes","Prediabetes"))</f>
        <v>Normal</v>
      </c>
    </row>
    <row r="111" spans="1:20" x14ac:dyDescent="0.3">
      <c r="A111" t="s">
        <v>2263</v>
      </c>
      <c r="B111">
        <v>48.93</v>
      </c>
      <c r="C111">
        <v>11.17</v>
      </c>
      <c r="D111" t="s">
        <v>2382</v>
      </c>
      <c r="E111" t="s">
        <v>2380</v>
      </c>
      <c r="F111" t="s">
        <v>2380</v>
      </c>
      <c r="G111">
        <v>1</v>
      </c>
      <c r="H111" t="s">
        <v>2382</v>
      </c>
      <c r="K111" t="s">
        <v>2263</v>
      </c>
      <c r="L111">
        <v>48.93</v>
      </c>
      <c r="M111">
        <v>11.17</v>
      </c>
      <c r="N111" t="s">
        <v>2382</v>
      </c>
      <c r="O111" t="s">
        <v>2380</v>
      </c>
      <c r="P111" t="s">
        <v>2380</v>
      </c>
      <c r="Q111" s="7" t="str">
        <f>SUBSTITUTE(Table12[[#This Row],[NumberOfMajorSurgeries]],"No major surgery","0")</f>
        <v>1</v>
      </c>
      <c r="R111" t="str">
        <f>SUBSTITUTE(Table12[[#This Row],[smoker]],"?","unknown")</f>
        <v>yes</v>
      </c>
      <c r="S111" t="str">
        <f t="shared" si="1"/>
        <v>Obesity</v>
      </c>
      <c r="T111" t="str">
        <f>IF(Table12[[#This Row],[HBA1C]]&lt;5.7,"Normal",IF(Table12[[#This Row],[HBA1C]]&gt;6.5,"Diabetes","Prediabetes"))</f>
        <v>Diabetes</v>
      </c>
    </row>
    <row r="112" spans="1:20" x14ac:dyDescent="0.3">
      <c r="A112" t="s">
        <v>2262</v>
      </c>
      <c r="B112">
        <v>37.07</v>
      </c>
      <c r="C112">
        <v>6.14</v>
      </c>
      <c r="D112" t="s">
        <v>2382</v>
      </c>
      <c r="E112" t="s">
        <v>2380</v>
      </c>
      <c r="F112" t="s">
        <v>2380</v>
      </c>
      <c r="G112" t="s">
        <v>2381</v>
      </c>
      <c r="H112" t="s">
        <v>2382</v>
      </c>
      <c r="K112" t="s">
        <v>2262</v>
      </c>
      <c r="L112">
        <v>37.07</v>
      </c>
      <c r="M112">
        <v>6.14</v>
      </c>
      <c r="N112" t="s">
        <v>2382</v>
      </c>
      <c r="O112" t="s">
        <v>2380</v>
      </c>
      <c r="P112" t="s">
        <v>2380</v>
      </c>
      <c r="Q112" s="7" t="str">
        <f>SUBSTITUTE(Table12[[#This Row],[NumberOfMajorSurgeries]],"No major surgery","0")</f>
        <v>0</v>
      </c>
      <c r="R112" t="str">
        <f>SUBSTITUTE(Table12[[#This Row],[smoker]],"?","unknown")</f>
        <v>yes</v>
      </c>
      <c r="S112" t="str">
        <f t="shared" si="1"/>
        <v>Obesity</v>
      </c>
      <c r="T112" t="str">
        <f>IF(Table12[[#This Row],[HBA1C]]&lt;5.7,"Normal",IF(Table12[[#This Row],[HBA1C]]&gt;6.5,"Diabetes","Prediabetes"))</f>
        <v>Prediabetes</v>
      </c>
    </row>
    <row r="113" spans="1:20" x14ac:dyDescent="0.3">
      <c r="A113" t="s">
        <v>2261</v>
      </c>
      <c r="B113">
        <v>51.51</v>
      </c>
      <c r="C113">
        <v>6.26</v>
      </c>
      <c r="D113" t="s">
        <v>2382</v>
      </c>
      <c r="E113" t="s">
        <v>2380</v>
      </c>
      <c r="F113" t="s">
        <v>2383</v>
      </c>
      <c r="G113">
        <v>1</v>
      </c>
      <c r="H113" t="s">
        <v>2382</v>
      </c>
      <c r="K113" t="s">
        <v>2261</v>
      </c>
      <c r="L113">
        <v>51.51</v>
      </c>
      <c r="M113">
        <v>6.26</v>
      </c>
      <c r="N113" t="s">
        <v>2382</v>
      </c>
      <c r="O113" t="s">
        <v>2380</v>
      </c>
      <c r="P113" t="s">
        <v>2383</v>
      </c>
      <c r="Q113" s="7" t="str">
        <f>SUBSTITUTE(Table12[[#This Row],[NumberOfMajorSurgeries]],"No major surgery","0")</f>
        <v>1</v>
      </c>
      <c r="R113" t="str">
        <f>SUBSTITUTE(Table12[[#This Row],[smoker]],"?","unknown")</f>
        <v>yes</v>
      </c>
      <c r="S113" t="str">
        <f t="shared" si="1"/>
        <v>Obesity</v>
      </c>
      <c r="T113" t="str">
        <f>IF(Table12[[#This Row],[HBA1C]]&lt;5.7,"Normal",IF(Table12[[#This Row],[HBA1C]]&gt;6.5,"Diabetes","Prediabetes"))</f>
        <v>Prediabetes</v>
      </c>
    </row>
    <row r="114" spans="1:20" x14ac:dyDescent="0.3">
      <c r="A114" t="s">
        <v>2260</v>
      </c>
      <c r="B114">
        <v>34.799999999999997</v>
      </c>
      <c r="C114">
        <v>4.72</v>
      </c>
      <c r="D114" t="s">
        <v>2382</v>
      </c>
      <c r="E114" t="s">
        <v>2380</v>
      </c>
      <c r="F114" t="s">
        <v>2380</v>
      </c>
      <c r="G114" t="s">
        <v>2381</v>
      </c>
      <c r="H114" t="s">
        <v>2382</v>
      </c>
      <c r="K114" t="s">
        <v>2260</v>
      </c>
      <c r="L114">
        <v>34.799999999999997</v>
      </c>
      <c r="M114">
        <v>4.72</v>
      </c>
      <c r="N114" t="s">
        <v>2382</v>
      </c>
      <c r="O114" t="s">
        <v>2380</v>
      </c>
      <c r="P114" t="s">
        <v>2380</v>
      </c>
      <c r="Q114" s="7" t="str">
        <f>SUBSTITUTE(Table12[[#This Row],[NumberOfMajorSurgeries]],"No major surgery","0")</f>
        <v>0</v>
      </c>
      <c r="R114" t="str">
        <f>SUBSTITUTE(Table12[[#This Row],[smoker]],"?","unknown")</f>
        <v>yes</v>
      </c>
      <c r="S114" t="str">
        <f t="shared" si="1"/>
        <v>Obesity</v>
      </c>
      <c r="T114" t="str">
        <f>IF(Table12[[#This Row],[HBA1C]]&lt;5.7,"Normal",IF(Table12[[#This Row],[HBA1C]]&gt;6.5,"Diabetes","Prediabetes"))</f>
        <v>Normal</v>
      </c>
    </row>
    <row r="115" spans="1:20" x14ac:dyDescent="0.3">
      <c r="A115" t="s">
        <v>2259</v>
      </c>
      <c r="B115">
        <v>36.67</v>
      </c>
      <c r="C115">
        <v>5.18</v>
      </c>
      <c r="D115" t="s">
        <v>2380</v>
      </c>
      <c r="E115" t="s">
        <v>2380</v>
      </c>
      <c r="F115" t="s">
        <v>2380</v>
      </c>
      <c r="G115">
        <v>1</v>
      </c>
      <c r="H115" t="s">
        <v>2382</v>
      </c>
      <c r="K115" t="s">
        <v>2259</v>
      </c>
      <c r="L115">
        <v>36.67</v>
      </c>
      <c r="M115">
        <v>5.18</v>
      </c>
      <c r="N115" t="s">
        <v>2380</v>
      </c>
      <c r="O115" t="s">
        <v>2380</v>
      </c>
      <c r="P115" t="s">
        <v>2380</v>
      </c>
      <c r="Q115" s="7" t="str">
        <f>SUBSTITUTE(Table12[[#This Row],[NumberOfMajorSurgeries]],"No major surgery","0")</f>
        <v>1</v>
      </c>
      <c r="R115" t="str">
        <f>SUBSTITUTE(Table12[[#This Row],[smoker]],"?","unknown")</f>
        <v>yes</v>
      </c>
      <c r="S115" t="str">
        <f t="shared" si="1"/>
        <v>Obesity</v>
      </c>
      <c r="T115" t="str">
        <f>IF(Table12[[#This Row],[HBA1C]]&lt;5.7,"Normal",IF(Table12[[#This Row],[HBA1C]]&gt;6.5,"Diabetes","Prediabetes"))</f>
        <v>Normal</v>
      </c>
    </row>
    <row r="116" spans="1:20" x14ac:dyDescent="0.3">
      <c r="A116" t="s">
        <v>2258</v>
      </c>
      <c r="B116">
        <v>30.9</v>
      </c>
      <c r="C116">
        <v>9.4</v>
      </c>
      <c r="D116" t="s">
        <v>2380</v>
      </c>
      <c r="E116" t="s">
        <v>2380</v>
      </c>
      <c r="F116" t="s">
        <v>2380</v>
      </c>
      <c r="G116">
        <v>2</v>
      </c>
      <c r="H116" t="s">
        <v>2382</v>
      </c>
      <c r="K116" t="s">
        <v>2258</v>
      </c>
      <c r="L116">
        <v>30.9</v>
      </c>
      <c r="M116">
        <v>9.4</v>
      </c>
      <c r="N116" t="s">
        <v>2380</v>
      </c>
      <c r="O116" t="s">
        <v>2380</v>
      </c>
      <c r="P116" t="s">
        <v>2380</v>
      </c>
      <c r="Q116" s="7" t="str">
        <f>SUBSTITUTE(Table12[[#This Row],[NumberOfMajorSurgeries]],"No major surgery","0")</f>
        <v>2</v>
      </c>
      <c r="R116" t="str">
        <f>SUBSTITUTE(Table12[[#This Row],[smoker]],"?","unknown")</f>
        <v>yes</v>
      </c>
      <c r="S116" t="str">
        <f t="shared" si="1"/>
        <v>Obesity</v>
      </c>
      <c r="T116" t="str">
        <f>IF(Table12[[#This Row],[HBA1C]]&lt;5.7,"Normal",IF(Table12[[#This Row],[HBA1C]]&gt;6.5,"Diabetes","Prediabetes"))</f>
        <v>Diabetes</v>
      </c>
    </row>
    <row r="117" spans="1:20" x14ac:dyDescent="0.3">
      <c r="A117" t="s">
        <v>2257</v>
      </c>
      <c r="B117">
        <v>30.495000000000001</v>
      </c>
      <c r="C117">
        <v>6.29</v>
      </c>
      <c r="D117" t="s">
        <v>2380</v>
      </c>
      <c r="E117" t="s">
        <v>2380</v>
      </c>
      <c r="F117" t="s">
        <v>2380</v>
      </c>
      <c r="G117" t="s">
        <v>2381</v>
      </c>
      <c r="H117" t="s">
        <v>2382</v>
      </c>
      <c r="K117" t="s">
        <v>2257</v>
      </c>
      <c r="L117">
        <v>30.495000000000001</v>
      </c>
      <c r="M117">
        <v>6.29</v>
      </c>
      <c r="N117" t="s">
        <v>2380</v>
      </c>
      <c r="O117" t="s">
        <v>2380</v>
      </c>
      <c r="P117" t="s">
        <v>2380</v>
      </c>
      <c r="Q117" s="7" t="str">
        <f>SUBSTITUTE(Table12[[#This Row],[NumberOfMajorSurgeries]],"No major surgery","0")</f>
        <v>0</v>
      </c>
      <c r="R117" t="str">
        <f>SUBSTITUTE(Table12[[#This Row],[smoker]],"?","unknown")</f>
        <v>yes</v>
      </c>
      <c r="S117" t="str">
        <f t="shared" si="1"/>
        <v>Obesity</v>
      </c>
      <c r="T117" t="str">
        <f>IF(Table12[[#This Row],[HBA1C]]&lt;5.7,"Normal",IF(Table12[[#This Row],[HBA1C]]&gt;6.5,"Diabetes","Prediabetes"))</f>
        <v>Prediabetes</v>
      </c>
    </row>
    <row r="118" spans="1:20" x14ac:dyDescent="0.3">
      <c r="A118" t="s">
        <v>2256</v>
      </c>
      <c r="B118">
        <v>44.88</v>
      </c>
      <c r="C118">
        <v>6.04</v>
      </c>
      <c r="D118" t="s">
        <v>2380</v>
      </c>
      <c r="E118" t="s">
        <v>2380</v>
      </c>
      <c r="F118" t="s">
        <v>2383</v>
      </c>
      <c r="G118">
        <v>1</v>
      </c>
      <c r="H118" t="s">
        <v>2382</v>
      </c>
      <c r="K118" t="s">
        <v>2256</v>
      </c>
      <c r="L118">
        <v>44.88</v>
      </c>
      <c r="M118">
        <v>6.04</v>
      </c>
      <c r="N118" t="s">
        <v>2380</v>
      </c>
      <c r="O118" t="s">
        <v>2380</v>
      </c>
      <c r="P118" t="s">
        <v>2383</v>
      </c>
      <c r="Q118" s="7" t="str">
        <f>SUBSTITUTE(Table12[[#This Row],[NumberOfMajorSurgeries]],"No major surgery","0")</f>
        <v>1</v>
      </c>
      <c r="R118" t="str">
        <f>SUBSTITUTE(Table12[[#This Row],[smoker]],"?","unknown")</f>
        <v>yes</v>
      </c>
      <c r="S118" t="str">
        <f t="shared" si="1"/>
        <v>Obesity</v>
      </c>
      <c r="T118" t="str">
        <f>IF(Table12[[#This Row],[HBA1C]]&lt;5.7,"Normal",IF(Table12[[#This Row],[HBA1C]]&gt;6.5,"Diabetes","Prediabetes"))</f>
        <v>Prediabetes</v>
      </c>
    </row>
    <row r="119" spans="1:20" x14ac:dyDescent="0.3">
      <c r="A119" t="s">
        <v>2255</v>
      </c>
      <c r="B119">
        <v>44.32</v>
      </c>
      <c r="C119">
        <v>10.55</v>
      </c>
      <c r="D119" t="s">
        <v>2380</v>
      </c>
      <c r="E119" t="s">
        <v>2380</v>
      </c>
      <c r="F119" t="s">
        <v>2380</v>
      </c>
      <c r="G119" t="s">
        <v>2381</v>
      </c>
      <c r="H119" t="s">
        <v>2382</v>
      </c>
      <c r="K119" t="s">
        <v>2255</v>
      </c>
      <c r="L119">
        <v>44.32</v>
      </c>
      <c r="M119">
        <v>10.55</v>
      </c>
      <c r="N119" t="s">
        <v>2380</v>
      </c>
      <c r="O119" t="s">
        <v>2380</v>
      </c>
      <c r="P119" t="s">
        <v>2380</v>
      </c>
      <c r="Q119" s="7" t="str">
        <f>SUBSTITUTE(Table12[[#This Row],[NumberOfMajorSurgeries]],"No major surgery","0")</f>
        <v>0</v>
      </c>
      <c r="R119" t="str">
        <f>SUBSTITUTE(Table12[[#This Row],[smoker]],"?","unknown")</f>
        <v>yes</v>
      </c>
      <c r="S119" t="str">
        <f t="shared" si="1"/>
        <v>Obesity</v>
      </c>
      <c r="T119" t="str">
        <f>IF(Table12[[#This Row],[HBA1C]]&lt;5.7,"Normal",IF(Table12[[#This Row],[HBA1C]]&gt;6.5,"Diabetes","Prediabetes"))</f>
        <v>Diabetes</v>
      </c>
    </row>
    <row r="120" spans="1:20" x14ac:dyDescent="0.3">
      <c r="A120" t="s">
        <v>2254</v>
      </c>
      <c r="B120">
        <v>46.39</v>
      </c>
      <c r="C120">
        <v>5.09</v>
      </c>
      <c r="D120" t="s">
        <v>2380</v>
      </c>
      <c r="E120" t="s">
        <v>2380</v>
      </c>
      <c r="F120" t="s">
        <v>2380</v>
      </c>
      <c r="G120" t="s">
        <v>2381</v>
      </c>
      <c r="H120" t="s">
        <v>2382</v>
      </c>
      <c r="K120" t="s">
        <v>2254</v>
      </c>
      <c r="L120">
        <v>46.39</v>
      </c>
      <c r="M120">
        <v>5.09</v>
      </c>
      <c r="N120" t="s">
        <v>2380</v>
      </c>
      <c r="O120" t="s">
        <v>2380</v>
      </c>
      <c r="P120" t="s">
        <v>2380</v>
      </c>
      <c r="Q120" s="7" t="str">
        <f>SUBSTITUTE(Table12[[#This Row],[NumberOfMajorSurgeries]],"No major surgery","0")</f>
        <v>0</v>
      </c>
      <c r="R120" t="str">
        <f>SUBSTITUTE(Table12[[#This Row],[smoker]],"?","unknown")</f>
        <v>yes</v>
      </c>
      <c r="S120" t="str">
        <f t="shared" si="1"/>
        <v>Obesity</v>
      </c>
      <c r="T120" t="str">
        <f>IF(Table12[[#This Row],[HBA1C]]&lt;5.7,"Normal",IF(Table12[[#This Row],[HBA1C]]&gt;6.5,"Diabetes","Prediabetes"))</f>
        <v>Normal</v>
      </c>
    </row>
    <row r="121" spans="1:20" x14ac:dyDescent="0.3">
      <c r="A121" t="s">
        <v>2253</v>
      </c>
      <c r="B121">
        <v>42.13</v>
      </c>
      <c r="C121">
        <v>5.2</v>
      </c>
      <c r="D121" t="s">
        <v>2382</v>
      </c>
      <c r="E121" t="s">
        <v>2380</v>
      </c>
      <c r="F121" t="s">
        <v>2380</v>
      </c>
      <c r="G121">
        <v>1</v>
      </c>
      <c r="H121" t="s">
        <v>2382</v>
      </c>
      <c r="K121" t="s">
        <v>2253</v>
      </c>
      <c r="L121">
        <v>42.13</v>
      </c>
      <c r="M121">
        <v>5.2</v>
      </c>
      <c r="N121" t="s">
        <v>2382</v>
      </c>
      <c r="O121" t="s">
        <v>2380</v>
      </c>
      <c r="P121" t="s">
        <v>2380</v>
      </c>
      <c r="Q121" s="7" t="str">
        <f>SUBSTITUTE(Table12[[#This Row],[NumberOfMajorSurgeries]],"No major surgery","0")</f>
        <v>1</v>
      </c>
      <c r="R121" t="str">
        <f>SUBSTITUTE(Table12[[#This Row],[smoker]],"?","unknown")</f>
        <v>yes</v>
      </c>
      <c r="S121" t="str">
        <f t="shared" si="1"/>
        <v>Obesity</v>
      </c>
      <c r="T121" t="str">
        <f>IF(Table12[[#This Row],[HBA1C]]&lt;5.7,"Normal",IF(Table12[[#This Row],[HBA1C]]&gt;6.5,"Diabetes","Prediabetes"))</f>
        <v>Normal</v>
      </c>
    </row>
    <row r="122" spans="1:20" x14ac:dyDescent="0.3">
      <c r="A122" t="s">
        <v>2252</v>
      </c>
      <c r="B122">
        <v>30.78</v>
      </c>
      <c r="C122">
        <v>8.4499999999999993</v>
      </c>
      <c r="D122" t="s">
        <v>2382</v>
      </c>
      <c r="E122" t="s">
        <v>2380</v>
      </c>
      <c r="F122" t="s">
        <v>2380</v>
      </c>
      <c r="G122" t="s">
        <v>2381</v>
      </c>
      <c r="H122" t="s">
        <v>2382</v>
      </c>
      <c r="K122" t="s">
        <v>2252</v>
      </c>
      <c r="L122">
        <v>30.78</v>
      </c>
      <c r="M122">
        <v>8.4499999999999993</v>
      </c>
      <c r="N122" t="s">
        <v>2382</v>
      </c>
      <c r="O122" t="s">
        <v>2380</v>
      </c>
      <c r="P122" t="s">
        <v>2380</v>
      </c>
      <c r="Q122" s="7" t="str">
        <f>SUBSTITUTE(Table12[[#This Row],[NumberOfMajorSurgeries]],"No major surgery","0")</f>
        <v>0</v>
      </c>
      <c r="R122" t="str">
        <f>SUBSTITUTE(Table12[[#This Row],[smoker]],"?","unknown")</f>
        <v>yes</v>
      </c>
      <c r="S122" t="str">
        <f t="shared" si="1"/>
        <v>Obesity</v>
      </c>
      <c r="T122" t="str">
        <f>IF(Table12[[#This Row],[HBA1C]]&lt;5.7,"Normal",IF(Table12[[#This Row],[HBA1C]]&gt;6.5,"Diabetes","Prediabetes"))</f>
        <v>Diabetes</v>
      </c>
    </row>
    <row r="123" spans="1:20" x14ac:dyDescent="0.3">
      <c r="A123" t="s">
        <v>2251</v>
      </c>
      <c r="B123">
        <v>31.35</v>
      </c>
      <c r="C123">
        <v>9.5399999999999991</v>
      </c>
      <c r="D123" t="s">
        <v>2380</v>
      </c>
      <c r="E123" t="s">
        <v>2380</v>
      </c>
      <c r="F123" t="s">
        <v>2380</v>
      </c>
      <c r="G123" t="s">
        <v>2381</v>
      </c>
      <c r="H123" t="s">
        <v>2382</v>
      </c>
      <c r="K123" t="s">
        <v>2251</v>
      </c>
      <c r="L123">
        <v>31.35</v>
      </c>
      <c r="M123">
        <v>9.5399999999999991</v>
      </c>
      <c r="N123" t="s">
        <v>2380</v>
      </c>
      <c r="O123" t="s">
        <v>2380</v>
      </c>
      <c r="P123" t="s">
        <v>2380</v>
      </c>
      <c r="Q123" s="7" t="str">
        <f>SUBSTITUTE(Table12[[#This Row],[NumberOfMajorSurgeries]],"No major surgery","0")</f>
        <v>0</v>
      </c>
      <c r="R123" t="str">
        <f>SUBSTITUTE(Table12[[#This Row],[smoker]],"?","unknown")</f>
        <v>yes</v>
      </c>
      <c r="S123" t="str">
        <f t="shared" si="1"/>
        <v>Obesity</v>
      </c>
      <c r="T123" t="str">
        <f>IF(Table12[[#This Row],[HBA1C]]&lt;5.7,"Normal",IF(Table12[[#This Row],[HBA1C]]&gt;6.5,"Diabetes","Prediabetes"))</f>
        <v>Diabetes</v>
      </c>
    </row>
    <row r="124" spans="1:20" x14ac:dyDescent="0.3">
      <c r="A124" t="s">
        <v>2250</v>
      </c>
      <c r="B124">
        <v>41.46</v>
      </c>
      <c r="C124">
        <v>4.99</v>
      </c>
      <c r="D124" t="s">
        <v>2382</v>
      </c>
      <c r="E124" t="s">
        <v>2380</v>
      </c>
      <c r="F124" t="s">
        <v>2380</v>
      </c>
      <c r="G124">
        <v>2</v>
      </c>
      <c r="H124" t="s">
        <v>2382</v>
      </c>
      <c r="K124" t="s">
        <v>2250</v>
      </c>
      <c r="L124">
        <v>41.46</v>
      </c>
      <c r="M124">
        <v>4.99</v>
      </c>
      <c r="N124" t="s">
        <v>2382</v>
      </c>
      <c r="O124" t="s">
        <v>2380</v>
      </c>
      <c r="P124" t="s">
        <v>2380</v>
      </c>
      <c r="Q124" s="7" t="str">
        <f>SUBSTITUTE(Table12[[#This Row],[NumberOfMajorSurgeries]],"No major surgery","0")</f>
        <v>2</v>
      </c>
      <c r="R124" t="str">
        <f>SUBSTITUTE(Table12[[#This Row],[smoker]],"?","unknown")</f>
        <v>yes</v>
      </c>
      <c r="S124" t="str">
        <f t="shared" si="1"/>
        <v>Obesity</v>
      </c>
      <c r="T124" t="str">
        <f>IF(Table12[[#This Row],[HBA1C]]&lt;5.7,"Normal",IF(Table12[[#This Row],[HBA1C]]&gt;6.5,"Diabetes","Prediabetes"))</f>
        <v>Normal</v>
      </c>
    </row>
    <row r="125" spans="1:20" x14ac:dyDescent="0.3">
      <c r="A125" t="s">
        <v>2249</v>
      </c>
      <c r="B125">
        <v>48</v>
      </c>
      <c r="C125">
        <v>10.54</v>
      </c>
      <c r="D125" t="s">
        <v>2380</v>
      </c>
      <c r="E125" t="s">
        <v>2380</v>
      </c>
      <c r="F125" t="s">
        <v>2380</v>
      </c>
      <c r="G125" t="s">
        <v>2381</v>
      </c>
      <c r="H125" t="s">
        <v>2382</v>
      </c>
      <c r="K125" t="s">
        <v>2249</v>
      </c>
      <c r="L125">
        <v>48</v>
      </c>
      <c r="M125">
        <v>10.54</v>
      </c>
      <c r="N125" t="s">
        <v>2380</v>
      </c>
      <c r="O125" t="s">
        <v>2380</v>
      </c>
      <c r="P125" t="s">
        <v>2380</v>
      </c>
      <c r="Q125" s="7" t="str">
        <f>SUBSTITUTE(Table12[[#This Row],[NumberOfMajorSurgeries]],"No major surgery","0")</f>
        <v>0</v>
      </c>
      <c r="R125" t="str">
        <f>SUBSTITUTE(Table12[[#This Row],[smoker]],"?","unknown")</f>
        <v>yes</v>
      </c>
      <c r="S125" t="str">
        <f t="shared" si="1"/>
        <v>Obesity</v>
      </c>
      <c r="T125" t="str">
        <f>IF(Table12[[#This Row],[HBA1C]]&lt;5.7,"Normal",IF(Table12[[#This Row],[HBA1C]]&gt;6.5,"Diabetes","Prediabetes"))</f>
        <v>Diabetes</v>
      </c>
    </row>
    <row r="126" spans="1:20" x14ac:dyDescent="0.3">
      <c r="A126" t="s">
        <v>2248</v>
      </c>
      <c r="B126">
        <v>49.13</v>
      </c>
      <c r="C126">
        <v>4.54</v>
      </c>
      <c r="D126" t="s">
        <v>2380</v>
      </c>
      <c r="E126" t="s">
        <v>2380</v>
      </c>
      <c r="F126" t="s">
        <v>2380</v>
      </c>
      <c r="G126" t="s">
        <v>2381</v>
      </c>
      <c r="H126" t="s">
        <v>2382</v>
      </c>
      <c r="K126" t="s">
        <v>2248</v>
      </c>
      <c r="L126">
        <v>49.13</v>
      </c>
      <c r="M126">
        <v>4.54</v>
      </c>
      <c r="N126" t="s">
        <v>2380</v>
      </c>
      <c r="O126" t="s">
        <v>2380</v>
      </c>
      <c r="P126" t="s">
        <v>2380</v>
      </c>
      <c r="Q126" s="7" t="str">
        <f>SUBSTITUTE(Table12[[#This Row],[NumberOfMajorSurgeries]],"No major surgery","0")</f>
        <v>0</v>
      </c>
      <c r="R126" t="str">
        <f>SUBSTITUTE(Table12[[#This Row],[smoker]],"?","unknown")</f>
        <v>yes</v>
      </c>
      <c r="S126" t="str">
        <f t="shared" si="1"/>
        <v>Obesity</v>
      </c>
      <c r="T126" t="str">
        <f>IF(Table12[[#This Row],[HBA1C]]&lt;5.7,"Normal",IF(Table12[[#This Row],[HBA1C]]&gt;6.5,"Diabetes","Prediabetes"))</f>
        <v>Normal</v>
      </c>
    </row>
    <row r="127" spans="1:20" x14ac:dyDescent="0.3">
      <c r="A127" t="s">
        <v>2247</v>
      </c>
      <c r="B127">
        <v>37.799999999999997</v>
      </c>
      <c r="C127">
        <v>6.29</v>
      </c>
      <c r="D127" t="s">
        <v>2380</v>
      </c>
      <c r="E127" t="s">
        <v>2380</v>
      </c>
      <c r="F127" t="s">
        <v>2380</v>
      </c>
      <c r="G127">
        <v>1</v>
      </c>
      <c r="H127" t="s">
        <v>2382</v>
      </c>
      <c r="K127" t="s">
        <v>2247</v>
      </c>
      <c r="L127">
        <v>37.799999999999997</v>
      </c>
      <c r="M127">
        <v>6.29</v>
      </c>
      <c r="N127" t="s">
        <v>2380</v>
      </c>
      <c r="O127" t="s">
        <v>2380</v>
      </c>
      <c r="P127" t="s">
        <v>2380</v>
      </c>
      <c r="Q127" s="7" t="str">
        <f>SUBSTITUTE(Table12[[#This Row],[NumberOfMajorSurgeries]],"No major surgery","0")</f>
        <v>1</v>
      </c>
      <c r="R127" t="str">
        <f>SUBSTITUTE(Table12[[#This Row],[smoker]],"?","unknown")</f>
        <v>yes</v>
      </c>
      <c r="S127" t="str">
        <f t="shared" si="1"/>
        <v>Obesity</v>
      </c>
      <c r="T127" t="str">
        <f>IF(Table12[[#This Row],[HBA1C]]&lt;5.7,"Normal",IF(Table12[[#This Row],[HBA1C]]&gt;6.5,"Diabetes","Prediabetes"))</f>
        <v>Prediabetes</v>
      </c>
    </row>
    <row r="128" spans="1:20" x14ac:dyDescent="0.3">
      <c r="A128" t="s">
        <v>2246</v>
      </c>
      <c r="B128">
        <v>38.299999999999997</v>
      </c>
      <c r="C128">
        <v>9.51</v>
      </c>
      <c r="D128" t="s">
        <v>2380</v>
      </c>
      <c r="E128" t="s">
        <v>2380</v>
      </c>
      <c r="F128" t="s">
        <v>2380</v>
      </c>
      <c r="G128" t="s">
        <v>2381</v>
      </c>
      <c r="H128" t="s">
        <v>2382</v>
      </c>
      <c r="K128" t="s">
        <v>2246</v>
      </c>
      <c r="L128">
        <v>38.299999999999997</v>
      </c>
      <c r="M128">
        <v>9.51</v>
      </c>
      <c r="N128" t="s">
        <v>2380</v>
      </c>
      <c r="O128" t="s">
        <v>2380</v>
      </c>
      <c r="P128" t="s">
        <v>2380</v>
      </c>
      <c r="Q128" s="7" t="str">
        <f>SUBSTITUTE(Table12[[#This Row],[NumberOfMajorSurgeries]],"No major surgery","0")</f>
        <v>0</v>
      </c>
      <c r="R128" t="str">
        <f>SUBSTITUTE(Table12[[#This Row],[smoker]],"?","unknown")</f>
        <v>yes</v>
      </c>
      <c r="S128" t="str">
        <f t="shared" si="1"/>
        <v>Obesity</v>
      </c>
      <c r="T128" t="str">
        <f>IF(Table12[[#This Row],[HBA1C]]&lt;5.7,"Normal",IF(Table12[[#This Row],[HBA1C]]&gt;6.5,"Diabetes","Prediabetes"))</f>
        <v>Diabetes</v>
      </c>
    </row>
    <row r="129" spans="1:20" x14ac:dyDescent="0.3">
      <c r="A129" t="s">
        <v>2245</v>
      </c>
      <c r="B129">
        <v>32.774999999999999</v>
      </c>
      <c r="C129">
        <v>4.72</v>
      </c>
      <c r="D129" t="s">
        <v>2380</v>
      </c>
      <c r="E129" t="s">
        <v>2380</v>
      </c>
      <c r="F129" t="s">
        <v>2380</v>
      </c>
      <c r="G129" t="s">
        <v>2381</v>
      </c>
      <c r="H129" t="s">
        <v>2382</v>
      </c>
      <c r="K129" t="s">
        <v>2245</v>
      </c>
      <c r="L129">
        <v>32.774999999999999</v>
      </c>
      <c r="M129">
        <v>4.72</v>
      </c>
      <c r="N129" t="s">
        <v>2380</v>
      </c>
      <c r="O129" t="s">
        <v>2380</v>
      </c>
      <c r="P129" t="s">
        <v>2380</v>
      </c>
      <c r="Q129" s="7" t="str">
        <f>SUBSTITUTE(Table12[[#This Row],[NumberOfMajorSurgeries]],"No major surgery","0")</f>
        <v>0</v>
      </c>
      <c r="R129" t="str">
        <f>SUBSTITUTE(Table12[[#This Row],[smoker]],"?","unknown")</f>
        <v>yes</v>
      </c>
      <c r="S129" t="str">
        <f t="shared" si="1"/>
        <v>Obesity</v>
      </c>
      <c r="T129" t="str">
        <f>IF(Table12[[#This Row],[HBA1C]]&lt;5.7,"Normal",IF(Table12[[#This Row],[HBA1C]]&gt;6.5,"Diabetes","Prediabetes"))</f>
        <v>Normal</v>
      </c>
    </row>
    <row r="130" spans="1:20" x14ac:dyDescent="0.3">
      <c r="A130" t="s">
        <v>2244</v>
      </c>
      <c r="B130">
        <v>34.200000000000003</v>
      </c>
      <c r="C130">
        <v>5.91</v>
      </c>
      <c r="D130" t="s">
        <v>2382</v>
      </c>
      <c r="E130" t="s">
        <v>2380</v>
      </c>
      <c r="F130" t="s">
        <v>2380</v>
      </c>
      <c r="G130" t="s">
        <v>2381</v>
      </c>
      <c r="H130" t="s">
        <v>2382</v>
      </c>
      <c r="K130" t="s">
        <v>2244</v>
      </c>
      <c r="L130">
        <v>34.200000000000003</v>
      </c>
      <c r="M130">
        <v>5.91</v>
      </c>
      <c r="N130" t="s">
        <v>2382</v>
      </c>
      <c r="O130" t="s">
        <v>2380</v>
      </c>
      <c r="P130" t="s">
        <v>2380</v>
      </c>
      <c r="Q130" s="7" t="str">
        <f>SUBSTITUTE(Table12[[#This Row],[NumberOfMajorSurgeries]],"No major surgery","0")</f>
        <v>0</v>
      </c>
      <c r="R130" t="str">
        <f>SUBSTITUTE(Table12[[#This Row],[smoker]],"?","unknown")</f>
        <v>yes</v>
      </c>
      <c r="S130" t="str">
        <f t="shared" si="1"/>
        <v>Obesity</v>
      </c>
      <c r="T130" t="str">
        <f>IF(Table12[[#This Row],[HBA1C]]&lt;5.7,"Normal",IF(Table12[[#This Row],[HBA1C]]&gt;6.5,"Diabetes","Prediabetes"))</f>
        <v>Prediabetes</v>
      </c>
    </row>
    <row r="131" spans="1:20" x14ac:dyDescent="0.3">
      <c r="A131" t="s">
        <v>2243</v>
      </c>
      <c r="B131">
        <v>30.2</v>
      </c>
      <c r="C131">
        <v>9.58</v>
      </c>
      <c r="D131" t="s">
        <v>2380</v>
      </c>
      <c r="E131" t="s">
        <v>2380</v>
      </c>
      <c r="F131" t="s">
        <v>2380</v>
      </c>
      <c r="G131" t="s">
        <v>2381</v>
      </c>
      <c r="H131" t="s">
        <v>2382</v>
      </c>
      <c r="K131" t="s">
        <v>2243</v>
      </c>
      <c r="L131">
        <v>30.2</v>
      </c>
      <c r="M131">
        <v>9.58</v>
      </c>
      <c r="N131" t="s">
        <v>2380</v>
      </c>
      <c r="O131" t="s">
        <v>2380</v>
      </c>
      <c r="P131" t="s">
        <v>2380</v>
      </c>
      <c r="Q131" s="7" t="str">
        <f>SUBSTITUTE(Table12[[#This Row],[NumberOfMajorSurgeries]],"No major surgery","0")</f>
        <v>0</v>
      </c>
      <c r="R131" t="str">
        <f>SUBSTITUTE(Table12[[#This Row],[smoker]],"?","unknown")</f>
        <v>yes</v>
      </c>
      <c r="S131" t="str">
        <f t="shared" ref="S131:S194" si="2">IF(B131&lt;18.5,"Underweight",IF(B131&gt;30,"Obesity",IF(B131=18.5-24.9,"Normal weight","Overweight")))</f>
        <v>Obesity</v>
      </c>
      <c r="T131" t="str">
        <f>IF(Table12[[#This Row],[HBA1C]]&lt;5.7,"Normal",IF(Table12[[#This Row],[HBA1C]]&gt;6.5,"Diabetes","Prediabetes"))</f>
        <v>Diabetes</v>
      </c>
    </row>
    <row r="132" spans="1:20" x14ac:dyDescent="0.3">
      <c r="A132" t="s">
        <v>2242</v>
      </c>
      <c r="B132">
        <v>48.32</v>
      </c>
      <c r="C132">
        <v>5.77</v>
      </c>
      <c r="D132" t="s">
        <v>2380</v>
      </c>
      <c r="E132" t="s">
        <v>2380</v>
      </c>
      <c r="F132" t="s">
        <v>2380</v>
      </c>
      <c r="G132" t="s">
        <v>2381</v>
      </c>
      <c r="H132" t="s">
        <v>2382</v>
      </c>
      <c r="K132" t="s">
        <v>2242</v>
      </c>
      <c r="L132">
        <v>48.32</v>
      </c>
      <c r="M132">
        <v>5.77</v>
      </c>
      <c r="N132" t="s">
        <v>2380</v>
      </c>
      <c r="O132" t="s">
        <v>2380</v>
      </c>
      <c r="P132" t="s">
        <v>2380</v>
      </c>
      <c r="Q132" s="7" t="str">
        <f>SUBSTITUTE(Table12[[#This Row],[NumberOfMajorSurgeries]],"No major surgery","0")</f>
        <v>0</v>
      </c>
      <c r="R132" t="str">
        <f>SUBSTITUTE(Table12[[#This Row],[smoker]],"?","unknown")</f>
        <v>yes</v>
      </c>
      <c r="S132" t="str">
        <f t="shared" si="2"/>
        <v>Obesity</v>
      </c>
      <c r="T132" t="str">
        <f>IF(Table12[[#This Row],[HBA1C]]&lt;5.7,"Normal",IF(Table12[[#This Row],[HBA1C]]&gt;6.5,"Diabetes","Prediabetes"))</f>
        <v>Prediabetes</v>
      </c>
    </row>
    <row r="133" spans="1:20" x14ac:dyDescent="0.3">
      <c r="A133" t="s">
        <v>2241</v>
      </c>
      <c r="B133">
        <v>44.86</v>
      </c>
      <c r="C133">
        <v>4.38</v>
      </c>
      <c r="D133" t="s">
        <v>2382</v>
      </c>
      <c r="E133" t="s">
        <v>2380</v>
      </c>
      <c r="F133" t="s">
        <v>2380</v>
      </c>
      <c r="G133" t="s">
        <v>2381</v>
      </c>
      <c r="H133" t="s">
        <v>2382</v>
      </c>
      <c r="K133" t="s">
        <v>2241</v>
      </c>
      <c r="L133">
        <v>44.86</v>
      </c>
      <c r="M133">
        <v>4.38</v>
      </c>
      <c r="N133" t="s">
        <v>2382</v>
      </c>
      <c r="O133" t="s">
        <v>2380</v>
      </c>
      <c r="P133" t="s">
        <v>2380</v>
      </c>
      <c r="Q133" s="7" t="str">
        <f>SUBSTITUTE(Table12[[#This Row],[NumberOfMajorSurgeries]],"No major surgery","0")</f>
        <v>0</v>
      </c>
      <c r="R133" t="str">
        <f>SUBSTITUTE(Table12[[#This Row],[smoker]],"?","unknown")</f>
        <v>yes</v>
      </c>
      <c r="S133" t="str">
        <f t="shared" si="2"/>
        <v>Obesity</v>
      </c>
      <c r="T133" t="str">
        <f>IF(Table12[[#This Row],[HBA1C]]&lt;5.7,"Normal",IF(Table12[[#This Row],[HBA1C]]&gt;6.5,"Diabetes","Prediabetes"))</f>
        <v>Normal</v>
      </c>
    </row>
    <row r="134" spans="1:20" x14ac:dyDescent="0.3">
      <c r="A134" t="s">
        <v>2240</v>
      </c>
      <c r="B134">
        <v>52.15</v>
      </c>
      <c r="C134">
        <v>5.65</v>
      </c>
      <c r="D134" t="s">
        <v>2380</v>
      </c>
      <c r="E134" t="s">
        <v>2380</v>
      </c>
      <c r="F134" t="s">
        <v>2380</v>
      </c>
      <c r="G134">
        <v>1</v>
      </c>
      <c r="H134" t="s">
        <v>2382</v>
      </c>
      <c r="K134" t="s">
        <v>2240</v>
      </c>
      <c r="L134">
        <v>52.15</v>
      </c>
      <c r="M134">
        <v>5.65</v>
      </c>
      <c r="N134" t="s">
        <v>2380</v>
      </c>
      <c r="O134" t="s">
        <v>2380</v>
      </c>
      <c r="P134" t="s">
        <v>2380</v>
      </c>
      <c r="Q134" s="7" t="str">
        <f>SUBSTITUTE(Table12[[#This Row],[NumberOfMajorSurgeries]],"No major surgery","0")</f>
        <v>1</v>
      </c>
      <c r="R134" t="str">
        <f>SUBSTITUTE(Table12[[#This Row],[smoker]],"?","unknown")</f>
        <v>yes</v>
      </c>
      <c r="S134" t="str">
        <f t="shared" si="2"/>
        <v>Obesity</v>
      </c>
      <c r="T134" t="str">
        <f>IF(Table12[[#This Row],[HBA1C]]&lt;5.7,"Normal",IF(Table12[[#This Row],[HBA1C]]&gt;6.5,"Diabetes","Prediabetes"))</f>
        <v>Normal</v>
      </c>
    </row>
    <row r="135" spans="1:20" x14ac:dyDescent="0.3">
      <c r="A135" t="s">
        <v>2239</v>
      </c>
      <c r="B135">
        <v>41.12</v>
      </c>
      <c r="C135">
        <v>7.54</v>
      </c>
      <c r="D135" t="s">
        <v>2382</v>
      </c>
      <c r="E135" t="s">
        <v>2380</v>
      </c>
      <c r="F135" t="s">
        <v>2380</v>
      </c>
      <c r="G135" t="s">
        <v>2381</v>
      </c>
      <c r="H135" t="s">
        <v>2382</v>
      </c>
      <c r="K135" t="s">
        <v>2239</v>
      </c>
      <c r="L135">
        <v>41.12</v>
      </c>
      <c r="M135">
        <v>7.54</v>
      </c>
      <c r="N135" t="s">
        <v>2382</v>
      </c>
      <c r="O135" t="s">
        <v>2380</v>
      </c>
      <c r="P135" t="s">
        <v>2380</v>
      </c>
      <c r="Q135" s="7" t="str">
        <f>SUBSTITUTE(Table12[[#This Row],[NumberOfMajorSurgeries]],"No major surgery","0")</f>
        <v>0</v>
      </c>
      <c r="R135" t="str">
        <f>SUBSTITUTE(Table12[[#This Row],[smoker]],"?","unknown")</f>
        <v>yes</v>
      </c>
      <c r="S135" t="str">
        <f t="shared" si="2"/>
        <v>Obesity</v>
      </c>
      <c r="T135" t="str">
        <f>IF(Table12[[#This Row],[HBA1C]]&lt;5.7,"Normal",IF(Table12[[#This Row],[HBA1C]]&gt;6.5,"Diabetes","Prediabetes"))</f>
        <v>Diabetes</v>
      </c>
    </row>
    <row r="136" spans="1:20" x14ac:dyDescent="0.3">
      <c r="A136" t="s">
        <v>2238</v>
      </c>
      <c r="B136">
        <v>38.39</v>
      </c>
      <c r="C136">
        <v>5.1100000000000003</v>
      </c>
      <c r="D136" t="s">
        <v>2382</v>
      </c>
      <c r="E136" t="s">
        <v>2380</v>
      </c>
      <c r="F136" t="s">
        <v>2380</v>
      </c>
      <c r="G136">
        <v>1</v>
      </c>
      <c r="H136" t="s">
        <v>2382</v>
      </c>
      <c r="K136" t="s">
        <v>2238</v>
      </c>
      <c r="L136">
        <v>38.39</v>
      </c>
      <c r="M136">
        <v>5.1100000000000003</v>
      </c>
      <c r="N136" t="s">
        <v>2382</v>
      </c>
      <c r="O136" t="s">
        <v>2380</v>
      </c>
      <c r="P136" t="s">
        <v>2380</v>
      </c>
      <c r="Q136" s="7" t="str">
        <f>SUBSTITUTE(Table12[[#This Row],[NumberOfMajorSurgeries]],"No major surgery","0")</f>
        <v>1</v>
      </c>
      <c r="R136" t="str">
        <f>SUBSTITUTE(Table12[[#This Row],[smoker]],"?","unknown")</f>
        <v>yes</v>
      </c>
      <c r="S136" t="str">
        <f t="shared" si="2"/>
        <v>Obesity</v>
      </c>
      <c r="T136" t="str">
        <f>IF(Table12[[#This Row],[HBA1C]]&lt;5.7,"Normal",IF(Table12[[#This Row],[HBA1C]]&gt;6.5,"Diabetes","Prediabetes"))</f>
        <v>Normal</v>
      </c>
    </row>
    <row r="137" spans="1:20" x14ac:dyDescent="0.3">
      <c r="A137" t="s">
        <v>2237</v>
      </c>
      <c r="B137">
        <v>46.85</v>
      </c>
      <c r="C137">
        <v>4.25</v>
      </c>
      <c r="D137" t="s">
        <v>2380</v>
      </c>
      <c r="E137" t="s">
        <v>2380</v>
      </c>
      <c r="F137" t="s">
        <v>2383</v>
      </c>
      <c r="G137">
        <v>1</v>
      </c>
      <c r="H137" t="s">
        <v>2382</v>
      </c>
      <c r="K137" t="s">
        <v>2237</v>
      </c>
      <c r="L137">
        <v>46.85</v>
      </c>
      <c r="M137">
        <v>4.25</v>
      </c>
      <c r="N137" t="s">
        <v>2380</v>
      </c>
      <c r="O137" t="s">
        <v>2380</v>
      </c>
      <c r="P137" t="s">
        <v>2383</v>
      </c>
      <c r="Q137" s="7" t="str">
        <f>SUBSTITUTE(Table12[[#This Row],[NumberOfMajorSurgeries]],"No major surgery","0")</f>
        <v>1</v>
      </c>
      <c r="R137" t="str">
        <f>SUBSTITUTE(Table12[[#This Row],[smoker]],"?","unknown")</f>
        <v>yes</v>
      </c>
      <c r="S137" t="str">
        <f t="shared" si="2"/>
        <v>Obesity</v>
      </c>
      <c r="T137" t="str">
        <f>IF(Table12[[#This Row],[HBA1C]]&lt;5.7,"Normal",IF(Table12[[#This Row],[HBA1C]]&gt;6.5,"Diabetes","Prediabetes"))</f>
        <v>Normal</v>
      </c>
    </row>
    <row r="138" spans="1:20" x14ac:dyDescent="0.3">
      <c r="A138" t="s">
        <v>2236</v>
      </c>
      <c r="B138">
        <v>42.24</v>
      </c>
      <c r="C138">
        <v>5.55</v>
      </c>
      <c r="D138" t="s">
        <v>2380</v>
      </c>
      <c r="E138" t="s">
        <v>2382</v>
      </c>
      <c r="F138" t="s">
        <v>2380</v>
      </c>
      <c r="G138">
        <v>1</v>
      </c>
      <c r="H138" t="s">
        <v>2382</v>
      </c>
      <c r="K138" t="s">
        <v>2236</v>
      </c>
      <c r="L138">
        <v>42.24</v>
      </c>
      <c r="M138">
        <v>5.55</v>
      </c>
      <c r="N138" t="s">
        <v>2380</v>
      </c>
      <c r="O138" t="s">
        <v>2382</v>
      </c>
      <c r="P138" t="s">
        <v>2380</v>
      </c>
      <c r="Q138" s="7" t="str">
        <f>SUBSTITUTE(Table12[[#This Row],[NumberOfMajorSurgeries]],"No major surgery","0")</f>
        <v>1</v>
      </c>
      <c r="R138" t="str">
        <f>SUBSTITUTE(Table12[[#This Row],[smoker]],"?","unknown")</f>
        <v>yes</v>
      </c>
      <c r="S138" t="str">
        <f t="shared" si="2"/>
        <v>Obesity</v>
      </c>
      <c r="T138" t="str">
        <f>IF(Table12[[#This Row],[HBA1C]]&lt;5.7,"Normal",IF(Table12[[#This Row],[HBA1C]]&gt;6.5,"Diabetes","Prediabetes"))</f>
        <v>Normal</v>
      </c>
    </row>
    <row r="139" spans="1:20" x14ac:dyDescent="0.3">
      <c r="A139" t="s">
        <v>2235</v>
      </c>
      <c r="B139">
        <v>34.39</v>
      </c>
      <c r="C139">
        <v>5.78</v>
      </c>
      <c r="D139" t="s">
        <v>2380</v>
      </c>
      <c r="E139" t="s">
        <v>2380</v>
      </c>
      <c r="F139" t="s">
        <v>2380</v>
      </c>
      <c r="G139" t="s">
        <v>2381</v>
      </c>
      <c r="H139" t="s">
        <v>2382</v>
      </c>
      <c r="K139" t="s">
        <v>2235</v>
      </c>
      <c r="L139">
        <v>34.39</v>
      </c>
      <c r="M139">
        <v>5.78</v>
      </c>
      <c r="N139" t="s">
        <v>2380</v>
      </c>
      <c r="O139" t="s">
        <v>2380</v>
      </c>
      <c r="P139" t="s">
        <v>2380</v>
      </c>
      <c r="Q139" s="7" t="str">
        <f>SUBSTITUTE(Table12[[#This Row],[NumberOfMajorSurgeries]],"No major surgery","0")</f>
        <v>0</v>
      </c>
      <c r="R139" t="str">
        <f>SUBSTITUTE(Table12[[#This Row],[smoker]],"?","unknown")</f>
        <v>yes</v>
      </c>
      <c r="S139" t="str">
        <f t="shared" si="2"/>
        <v>Obesity</v>
      </c>
      <c r="T139" t="str">
        <f>IF(Table12[[#This Row],[HBA1C]]&lt;5.7,"Normal",IF(Table12[[#This Row],[HBA1C]]&gt;6.5,"Diabetes","Prediabetes"))</f>
        <v>Prediabetes</v>
      </c>
    </row>
    <row r="140" spans="1:20" x14ac:dyDescent="0.3">
      <c r="A140" t="s">
        <v>2234</v>
      </c>
      <c r="B140">
        <v>42.89</v>
      </c>
      <c r="C140">
        <v>5.28</v>
      </c>
      <c r="D140" t="s">
        <v>2382</v>
      </c>
      <c r="E140" t="s">
        <v>2380</v>
      </c>
      <c r="F140" t="s">
        <v>2380</v>
      </c>
      <c r="G140" t="s">
        <v>2381</v>
      </c>
      <c r="H140" t="s">
        <v>2382</v>
      </c>
      <c r="K140" t="s">
        <v>2234</v>
      </c>
      <c r="L140">
        <v>42.89</v>
      </c>
      <c r="M140">
        <v>5.28</v>
      </c>
      <c r="N140" t="s">
        <v>2382</v>
      </c>
      <c r="O140" t="s">
        <v>2380</v>
      </c>
      <c r="P140" t="s">
        <v>2380</v>
      </c>
      <c r="Q140" s="7" t="str">
        <f>SUBSTITUTE(Table12[[#This Row],[NumberOfMajorSurgeries]],"No major surgery","0")</f>
        <v>0</v>
      </c>
      <c r="R140" t="str">
        <f>SUBSTITUTE(Table12[[#This Row],[smoker]],"?","unknown")</f>
        <v>yes</v>
      </c>
      <c r="S140" t="str">
        <f t="shared" si="2"/>
        <v>Obesity</v>
      </c>
      <c r="T140" t="str">
        <f>IF(Table12[[#This Row],[HBA1C]]&lt;5.7,"Normal",IF(Table12[[#This Row],[HBA1C]]&gt;6.5,"Diabetes","Prediabetes"))</f>
        <v>Normal</v>
      </c>
    </row>
    <row r="141" spans="1:20" x14ac:dyDescent="0.3">
      <c r="A141" t="s">
        <v>2233</v>
      </c>
      <c r="B141">
        <v>36.299999999999997</v>
      </c>
      <c r="C141">
        <v>5.39</v>
      </c>
      <c r="D141" t="s">
        <v>2380</v>
      </c>
      <c r="E141" t="s">
        <v>2380</v>
      </c>
      <c r="F141" t="s">
        <v>2380</v>
      </c>
      <c r="G141" t="s">
        <v>2381</v>
      </c>
      <c r="H141" t="s">
        <v>2382</v>
      </c>
      <c r="K141" t="s">
        <v>2233</v>
      </c>
      <c r="L141">
        <v>36.299999999999997</v>
      </c>
      <c r="M141">
        <v>5.39</v>
      </c>
      <c r="N141" t="s">
        <v>2380</v>
      </c>
      <c r="O141" t="s">
        <v>2380</v>
      </c>
      <c r="P141" t="s">
        <v>2380</v>
      </c>
      <c r="Q141" s="7" t="str">
        <f>SUBSTITUTE(Table12[[#This Row],[NumberOfMajorSurgeries]],"No major surgery","0")</f>
        <v>0</v>
      </c>
      <c r="R141" t="str">
        <f>SUBSTITUTE(Table12[[#This Row],[smoker]],"?","unknown")</f>
        <v>yes</v>
      </c>
      <c r="S141" t="str">
        <f t="shared" si="2"/>
        <v>Obesity</v>
      </c>
      <c r="T141" t="str">
        <f>IF(Table12[[#This Row],[HBA1C]]&lt;5.7,"Normal",IF(Table12[[#This Row],[HBA1C]]&gt;6.5,"Diabetes","Prediabetes"))</f>
        <v>Normal</v>
      </c>
    </row>
    <row r="142" spans="1:20" x14ac:dyDescent="0.3">
      <c r="A142" t="s">
        <v>2232</v>
      </c>
      <c r="B142">
        <v>35.200000000000003</v>
      </c>
      <c r="C142">
        <v>8.01</v>
      </c>
      <c r="D142" t="s">
        <v>2382</v>
      </c>
      <c r="E142" t="s">
        <v>2380</v>
      </c>
      <c r="F142" t="s">
        <v>2380</v>
      </c>
      <c r="G142">
        <v>1</v>
      </c>
      <c r="H142" t="s">
        <v>2382</v>
      </c>
      <c r="K142" t="s">
        <v>2232</v>
      </c>
      <c r="L142">
        <v>35.200000000000003</v>
      </c>
      <c r="M142">
        <v>8.01</v>
      </c>
      <c r="N142" t="s">
        <v>2382</v>
      </c>
      <c r="O142" t="s">
        <v>2380</v>
      </c>
      <c r="P142" t="s">
        <v>2380</v>
      </c>
      <c r="Q142" s="7" t="str">
        <f>SUBSTITUTE(Table12[[#This Row],[NumberOfMajorSurgeries]],"No major surgery","0")</f>
        <v>1</v>
      </c>
      <c r="R142" t="str">
        <f>SUBSTITUTE(Table12[[#This Row],[smoker]],"?","unknown")</f>
        <v>yes</v>
      </c>
      <c r="S142" t="str">
        <f t="shared" si="2"/>
        <v>Obesity</v>
      </c>
      <c r="T142" t="str">
        <f>IF(Table12[[#This Row],[HBA1C]]&lt;5.7,"Normal",IF(Table12[[#This Row],[HBA1C]]&gt;6.5,"Diabetes","Prediabetes"))</f>
        <v>Diabetes</v>
      </c>
    </row>
    <row r="143" spans="1:20" x14ac:dyDescent="0.3">
      <c r="A143" t="s">
        <v>2231</v>
      </c>
      <c r="B143">
        <v>53.62</v>
      </c>
      <c r="C143">
        <v>5.21</v>
      </c>
      <c r="D143" t="s">
        <v>2380</v>
      </c>
      <c r="E143" t="s">
        <v>2380</v>
      </c>
      <c r="F143" t="s">
        <v>2380</v>
      </c>
      <c r="G143" t="s">
        <v>2381</v>
      </c>
      <c r="H143" t="s">
        <v>2382</v>
      </c>
      <c r="K143" t="s">
        <v>2231</v>
      </c>
      <c r="L143">
        <v>53.62</v>
      </c>
      <c r="M143">
        <v>5.21</v>
      </c>
      <c r="N143" t="s">
        <v>2380</v>
      </c>
      <c r="O143" t="s">
        <v>2380</v>
      </c>
      <c r="P143" t="s">
        <v>2380</v>
      </c>
      <c r="Q143" s="7" t="str">
        <f>SUBSTITUTE(Table12[[#This Row],[NumberOfMajorSurgeries]],"No major surgery","0")</f>
        <v>0</v>
      </c>
      <c r="R143" t="str">
        <f>SUBSTITUTE(Table12[[#This Row],[smoker]],"?","unknown")</f>
        <v>yes</v>
      </c>
      <c r="S143" t="str">
        <f t="shared" si="2"/>
        <v>Obesity</v>
      </c>
      <c r="T143" t="str">
        <f>IF(Table12[[#This Row],[HBA1C]]&lt;5.7,"Normal",IF(Table12[[#This Row],[HBA1C]]&gt;6.5,"Diabetes","Prediabetes"))</f>
        <v>Normal</v>
      </c>
    </row>
    <row r="144" spans="1:20" x14ac:dyDescent="0.3">
      <c r="A144" t="s">
        <v>2230</v>
      </c>
      <c r="B144">
        <v>36.67</v>
      </c>
      <c r="C144">
        <v>6.27</v>
      </c>
      <c r="D144" t="s">
        <v>2380</v>
      </c>
      <c r="E144" t="s">
        <v>2380</v>
      </c>
      <c r="F144" t="s">
        <v>2380</v>
      </c>
      <c r="G144" t="s">
        <v>2381</v>
      </c>
      <c r="H144" t="s">
        <v>2382</v>
      </c>
      <c r="K144" t="s">
        <v>2230</v>
      </c>
      <c r="L144">
        <v>36.67</v>
      </c>
      <c r="M144">
        <v>6.27</v>
      </c>
      <c r="N144" t="s">
        <v>2380</v>
      </c>
      <c r="O144" t="s">
        <v>2380</v>
      </c>
      <c r="P144" t="s">
        <v>2380</v>
      </c>
      <c r="Q144" s="7" t="str">
        <f>SUBSTITUTE(Table12[[#This Row],[NumberOfMajorSurgeries]],"No major surgery","0")</f>
        <v>0</v>
      </c>
      <c r="R144" t="str">
        <f>SUBSTITUTE(Table12[[#This Row],[smoker]],"?","unknown")</f>
        <v>yes</v>
      </c>
      <c r="S144" t="str">
        <f t="shared" si="2"/>
        <v>Obesity</v>
      </c>
      <c r="T144" t="str">
        <f>IF(Table12[[#This Row],[HBA1C]]&lt;5.7,"Normal",IF(Table12[[#This Row],[HBA1C]]&gt;6.5,"Diabetes","Prediabetes"))</f>
        <v>Prediabetes</v>
      </c>
    </row>
    <row r="145" spans="1:20" x14ac:dyDescent="0.3">
      <c r="A145" t="s">
        <v>2229</v>
      </c>
      <c r="B145">
        <v>33.4</v>
      </c>
      <c r="C145">
        <v>10.73</v>
      </c>
      <c r="D145" t="s">
        <v>2382</v>
      </c>
      <c r="E145" t="s">
        <v>2380</v>
      </c>
      <c r="F145" t="s">
        <v>2380</v>
      </c>
      <c r="G145">
        <v>1</v>
      </c>
      <c r="H145" t="s">
        <v>2382</v>
      </c>
      <c r="K145" t="s">
        <v>2229</v>
      </c>
      <c r="L145">
        <v>33.4</v>
      </c>
      <c r="M145">
        <v>10.73</v>
      </c>
      <c r="N145" t="s">
        <v>2382</v>
      </c>
      <c r="O145" t="s">
        <v>2380</v>
      </c>
      <c r="P145" t="s">
        <v>2380</v>
      </c>
      <c r="Q145" s="7" t="str">
        <f>SUBSTITUTE(Table12[[#This Row],[NumberOfMajorSurgeries]],"No major surgery","0")</f>
        <v>1</v>
      </c>
      <c r="R145" t="str">
        <f>SUBSTITUTE(Table12[[#This Row],[smoker]],"?","unknown")</f>
        <v>yes</v>
      </c>
      <c r="S145" t="str">
        <f t="shared" si="2"/>
        <v>Obesity</v>
      </c>
      <c r="T145" t="str">
        <f>IF(Table12[[#This Row],[HBA1C]]&lt;5.7,"Normal",IF(Table12[[#This Row],[HBA1C]]&gt;6.5,"Diabetes","Prediabetes"))</f>
        <v>Diabetes</v>
      </c>
    </row>
    <row r="146" spans="1:20" x14ac:dyDescent="0.3">
      <c r="A146" t="s">
        <v>2228</v>
      </c>
      <c r="B146">
        <v>42.71</v>
      </c>
      <c r="C146">
        <v>10.52</v>
      </c>
      <c r="D146" t="s">
        <v>2380</v>
      </c>
      <c r="E146" t="s">
        <v>2380</v>
      </c>
      <c r="F146" t="s">
        <v>2380</v>
      </c>
      <c r="G146" t="s">
        <v>2381</v>
      </c>
      <c r="H146" t="s">
        <v>2382</v>
      </c>
      <c r="K146" t="s">
        <v>2228</v>
      </c>
      <c r="L146">
        <v>42.71</v>
      </c>
      <c r="M146">
        <v>10.52</v>
      </c>
      <c r="N146" t="s">
        <v>2380</v>
      </c>
      <c r="O146" t="s">
        <v>2380</v>
      </c>
      <c r="P146" t="s">
        <v>2380</v>
      </c>
      <c r="Q146" s="7" t="str">
        <f>SUBSTITUTE(Table12[[#This Row],[NumberOfMajorSurgeries]],"No major surgery","0")</f>
        <v>0</v>
      </c>
      <c r="R146" t="str">
        <f>SUBSTITUTE(Table12[[#This Row],[smoker]],"?","unknown")</f>
        <v>yes</v>
      </c>
      <c r="S146" t="str">
        <f t="shared" si="2"/>
        <v>Obesity</v>
      </c>
      <c r="T146" t="str">
        <f>IF(Table12[[#This Row],[HBA1C]]&lt;5.7,"Normal",IF(Table12[[#This Row],[HBA1C]]&gt;6.5,"Diabetes","Prediabetes"))</f>
        <v>Diabetes</v>
      </c>
    </row>
    <row r="147" spans="1:20" x14ac:dyDescent="0.3">
      <c r="A147" t="s">
        <v>2227</v>
      </c>
      <c r="B147">
        <v>41.52</v>
      </c>
      <c r="C147">
        <v>11.82</v>
      </c>
      <c r="D147" t="s">
        <v>2382</v>
      </c>
      <c r="E147" t="s">
        <v>2380</v>
      </c>
      <c r="F147" t="s">
        <v>2380</v>
      </c>
      <c r="G147">
        <v>2</v>
      </c>
      <c r="H147" t="s">
        <v>2382</v>
      </c>
      <c r="K147" t="s">
        <v>2227</v>
      </c>
      <c r="L147">
        <v>41.52</v>
      </c>
      <c r="M147">
        <v>11.82</v>
      </c>
      <c r="N147" t="s">
        <v>2382</v>
      </c>
      <c r="O147" t="s">
        <v>2380</v>
      </c>
      <c r="P147" t="s">
        <v>2380</v>
      </c>
      <c r="Q147" s="7" t="str">
        <f>SUBSTITUTE(Table12[[#This Row],[NumberOfMajorSurgeries]],"No major surgery","0")</f>
        <v>2</v>
      </c>
      <c r="R147" t="str">
        <f>SUBSTITUTE(Table12[[#This Row],[smoker]],"?","unknown")</f>
        <v>yes</v>
      </c>
      <c r="S147" t="str">
        <f t="shared" si="2"/>
        <v>Obesity</v>
      </c>
      <c r="T147" t="str">
        <f>IF(Table12[[#This Row],[HBA1C]]&lt;5.7,"Normal",IF(Table12[[#This Row],[HBA1C]]&gt;6.5,"Diabetes","Prediabetes"))</f>
        <v>Diabetes</v>
      </c>
    </row>
    <row r="148" spans="1:20" x14ac:dyDescent="0.3">
      <c r="A148" t="s">
        <v>2226</v>
      </c>
      <c r="B148">
        <v>39.4</v>
      </c>
      <c r="C148">
        <v>6.76</v>
      </c>
      <c r="D148" t="s">
        <v>2380</v>
      </c>
      <c r="E148" t="s">
        <v>2380</v>
      </c>
      <c r="F148" t="s">
        <v>2380</v>
      </c>
      <c r="G148" t="s">
        <v>2381</v>
      </c>
      <c r="H148" t="s">
        <v>2382</v>
      </c>
      <c r="K148" t="s">
        <v>2226</v>
      </c>
      <c r="L148">
        <v>39.4</v>
      </c>
      <c r="M148">
        <v>6.76</v>
      </c>
      <c r="N148" t="s">
        <v>2380</v>
      </c>
      <c r="O148" t="s">
        <v>2380</v>
      </c>
      <c r="P148" t="s">
        <v>2380</v>
      </c>
      <c r="Q148" s="7" t="str">
        <f>SUBSTITUTE(Table12[[#This Row],[NumberOfMajorSurgeries]],"No major surgery","0")</f>
        <v>0</v>
      </c>
      <c r="R148" t="str">
        <f>SUBSTITUTE(Table12[[#This Row],[smoker]],"?","unknown")</f>
        <v>yes</v>
      </c>
      <c r="S148" t="str">
        <f t="shared" si="2"/>
        <v>Obesity</v>
      </c>
      <c r="T148" t="str">
        <f>IF(Table12[[#This Row],[HBA1C]]&lt;5.7,"Normal",IF(Table12[[#This Row],[HBA1C]]&gt;6.5,"Diabetes","Prediabetes"))</f>
        <v>Diabetes</v>
      </c>
    </row>
    <row r="149" spans="1:20" x14ac:dyDescent="0.3">
      <c r="A149" t="s">
        <v>2225</v>
      </c>
      <c r="B149">
        <v>46.45</v>
      </c>
      <c r="C149">
        <v>5.62</v>
      </c>
      <c r="D149" t="s">
        <v>2380</v>
      </c>
      <c r="E149" t="s">
        <v>2380</v>
      </c>
      <c r="F149" t="s">
        <v>2380</v>
      </c>
      <c r="G149" t="s">
        <v>2381</v>
      </c>
      <c r="H149" t="s">
        <v>2382</v>
      </c>
      <c r="K149" t="s">
        <v>2225</v>
      </c>
      <c r="L149">
        <v>46.45</v>
      </c>
      <c r="M149">
        <v>5.62</v>
      </c>
      <c r="N149" t="s">
        <v>2380</v>
      </c>
      <c r="O149" t="s">
        <v>2380</v>
      </c>
      <c r="P149" t="s">
        <v>2380</v>
      </c>
      <c r="Q149" s="7" t="str">
        <f>SUBSTITUTE(Table12[[#This Row],[NumberOfMajorSurgeries]],"No major surgery","0")</f>
        <v>0</v>
      </c>
      <c r="R149" t="str">
        <f>SUBSTITUTE(Table12[[#This Row],[smoker]],"?","unknown")</f>
        <v>yes</v>
      </c>
      <c r="S149" t="str">
        <f t="shared" si="2"/>
        <v>Obesity</v>
      </c>
      <c r="T149" t="str">
        <f>IF(Table12[[#This Row],[HBA1C]]&lt;5.7,"Normal",IF(Table12[[#This Row],[HBA1C]]&gt;6.5,"Diabetes","Prediabetes"))</f>
        <v>Normal</v>
      </c>
    </row>
    <row r="150" spans="1:20" x14ac:dyDescent="0.3">
      <c r="A150" t="s">
        <v>2224</v>
      </c>
      <c r="B150">
        <v>35.75</v>
      </c>
      <c r="C150">
        <v>4.1900000000000004</v>
      </c>
      <c r="D150" t="s">
        <v>2380</v>
      </c>
      <c r="E150" t="s">
        <v>2380</v>
      </c>
      <c r="F150" t="s">
        <v>2380</v>
      </c>
      <c r="G150" t="s">
        <v>2381</v>
      </c>
      <c r="H150" t="s">
        <v>2382</v>
      </c>
      <c r="K150" t="s">
        <v>2224</v>
      </c>
      <c r="L150">
        <v>35.75</v>
      </c>
      <c r="M150">
        <v>4.1900000000000004</v>
      </c>
      <c r="N150" t="s">
        <v>2380</v>
      </c>
      <c r="O150" t="s">
        <v>2380</v>
      </c>
      <c r="P150" t="s">
        <v>2380</v>
      </c>
      <c r="Q150" s="7" t="str">
        <f>SUBSTITUTE(Table12[[#This Row],[NumberOfMajorSurgeries]],"No major surgery","0")</f>
        <v>0</v>
      </c>
      <c r="R150" t="str">
        <f>SUBSTITUTE(Table12[[#This Row],[smoker]],"?","unknown")</f>
        <v>yes</v>
      </c>
      <c r="S150" t="str">
        <f t="shared" si="2"/>
        <v>Obesity</v>
      </c>
      <c r="T150" t="str">
        <f>IF(Table12[[#This Row],[HBA1C]]&lt;5.7,"Normal",IF(Table12[[#This Row],[HBA1C]]&gt;6.5,"Diabetes","Prediabetes"))</f>
        <v>Normal</v>
      </c>
    </row>
    <row r="151" spans="1:20" x14ac:dyDescent="0.3">
      <c r="A151" t="s">
        <v>2223</v>
      </c>
      <c r="B151">
        <v>26.07</v>
      </c>
      <c r="C151">
        <v>5.32</v>
      </c>
      <c r="D151" t="s">
        <v>2380</v>
      </c>
      <c r="E151" t="s">
        <v>2380</v>
      </c>
      <c r="F151" t="s">
        <v>2380</v>
      </c>
      <c r="G151" t="s">
        <v>2381</v>
      </c>
      <c r="H151" t="s">
        <v>2382</v>
      </c>
      <c r="K151" t="s">
        <v>2223</v>
      </c>
      <c r="L151">
        <v>26.07</v>
      </c>
      <c r="M151">
        <v>5.32</v>
      </c>
      <c r="N151" t="s">
        <v>2380</v>
      </c>
      <c r="O151" t="s">
        <v>2380</v>
      </c>
      <c r="P151" t="s">
        <v>2380</v>
      </c>
      <c r="Q151" s="7" t="str">
        <f>SUBSTITUTE(Table12[[#This Row],[NumberOfMajorSurgeries]],"No major surgery","0")</f>
        <v>0</v>
      </c>
      <c r="R151" t="str">
        <f>SUBSTITUTE(Table12[[#This Row],[smoker]],"?","unknown")</f>
        <v>yes</v>
      </c>
      <c r="S151" t="str">
        <f t="shared" si="2"/>
        <v>Overweight</v>
      </c>
      <c r="T151" t="str">
        <f>IF(Table12[[#This Row],[HBA1C]]&lt;5.7,"Normal",IF(Table12[[#This Row],[HBA1C]]&gt;6.5,"Diabetes","Prediabetes"))</f>
        <v>Normal</v>
      </c>
    </row>
    <row r="152" spans="1:20" x14ac:dyDescent="0.3">
      <c r="A152" t="s">
        <v>2222</v>
      </c>
      <c r="B152">
        <v>36.54</v>
      </c>
      <c r="C152">
        <v>4.46</v>
      </c>
      <c r="D152" t="s">
        <v>2382</v>
      </c>
      <c r="E152" t="s">
        <v>2380</v>
      </c>
      <c r="F152" t="s">
        <v>2380</v>
      </c>
      <c r="G152">
        <v>1</v>
      </c>
      <c r="H152" t="s">
        <v>2382</v>
      </c>
      <c r="K152" t="s">
        <v>2222</v>
      </c>
      <c r="L152">
        <v>36.54</v>
      </c>
      <c r="M152">
        <v>4.46</v>
      </c>
      <c r="N152" t="s">
        <v>2382</v>
      </c>
      <c r="O152" t="s">
        <v>2380</v>
      </c>
      <c r="P152" t="s">
        <v>2380</v>
      </c>
      <c r="Q152" s="7" t="str">
        <f>SUBSTITUTE(Table12[[#This Row],[NumberOfMajorSurgeries]],"No major surgery","0")</f>
        <v>1</v>
      </c>
      <c r="R152" t="str">
        <f>SUBSTITUTE(Table12[[#This Row],[smoker]],"?","unknown")</f>
        <v>yes</v>
      </c>
      <c r="S152" t="str">
        <f t="shared" si="2"/>
        <v>Obesity</v>
      </c>
      <c r="T152" t="str">
        <f>IF(Table12[[#This Row],[HBA1C]]&lt;5.7,"Normal",IF(Table12[[#This Row],[HBA1C]]&gt;6.5,"Diabetes","Prediabetes"))</f>
        <v>Normal</v>
      </c>
    </row>
    <row r="153" spans="1:20" x14ac:dyDescent="0.3">
      <c r="A153" t="s">
        <v>2221</v>
      </c>
      <c r="B153">
        <v>51.64</v>
      </c>
      <c r="C153">
        <v>5.65</v>
      </c>
      <c r="D153" t="s">
        <v>2380</v>
      </c>
      <c r="E153" t="s">
        <v>2380</v>
      </c>
      <c r="F153" t="s">
        <v>2380</v>
      </c>
      <c r="G153" t="s">
        <v>2381</v>
      </c>
      <c r="H153" t="s">
        <v>2382</v>
      </c>
      <c r="K153" t="s">
        <v>2221</v>
      </c>
      <c r="L153">
        <v>51.64</v>
      </c>
      <c r="M153">
        <v>5.65</v>
      </c>
      <c r="N153" t="s">
        <v>2380</v>
      </c>
      <c r="O153" t="s">
        <v>2380</v>
      </c>
      <c r="P153" t="s">
        <v>2380</v>
      </c>
      <c r="Q153" s="7" t="str">
        <f>SUBSTITUTE(Table12[[#This Row],[NumberOfMajorSurgeries]],"No major surgery","0")</f>
        <v>0</v>
      </c>
      <c r="R153" t="str">
        <f>SUBSTITUTE(Table12[[#This Row],[smoker]],"?","unknown")</f>
        <v>yes</v>
      </c>
      <c r="S153" t="str">
        <f t="shared" si="2"/>
        <v>Obesity</v>
      </c>
      <c r="T153" t="str">
        <f>IF(Table12[[#This Row],[HBA1C]]&lt;5.7,"Normal",IF(Table12[[#This Row],[HBA1C]]&gt;6.5,"Diabetes","Prediabetes"))</f>
        <v>Normal</v>
      </c>
    </row>
    <row r="154" spans="1:20" x14ac:dyDescent="0.3">
      <c r="A154" t="s">
        <v>2220</v>
      </c>
      <c r="B154">
        <v>42.83</v>
      </c>
      <c r="C154">
        <v>6.04</v>
      </c>
      <c r="D154" t="s">
        <v>2380</v>
      </c>
      <c r="E154" t="s">
        <v>2380</v>
      </c>
      <c r="F154" t="s">
        <v>2380</v>
      </c>
      <c r="G154">
        <v>2</v>
      </c>
      <c r="H154" t="s">
        <v>2382</v>
      </c>
      <c r="K154" t="s">
        <v>2220</v>
      </c>
      <c r="L154">
        <v>42.83</v>
      </c>
      <c r="M154">
        <v>6.04</v>
      </c>
      <c r="N154" t="s">
        <v>2380</v>
      </c>
      <c r="O154" t="s">
        <v>2380</v>
      </c>
      <c r="P154" t="s">
        <v>2380</v>
      </c>
      <c r="Q154" s="7" t="str">
        <f>SUBSTITUTE(Table12[[#This Row],[NumberOfMajorSurgeries]],"No major surgery","0")</f>
        <v>2</v>
      </c>
      <c r="R154" t="str">
        <f>SUBSTITUTE(Table12[[#This Row],[smoker]],"?","unknown")</f>
        <v>yes</v>
      </c>
      <c r="S154" t="str">
        <f t="shared" si="2"/>
        <v>Obesity</v>
      </c>
      <c r="T154" t="str">
        <f>IF(Table12[[#This Row],[HBA1C]]&lt;5.7,"Normal",IF(Table12[[#This Row],[HBA1C]]&gt;6.5,"Diabetes","Prediabetes"))</f>
        <v>Prediabetes</v>
      </c>
    </row>
    <row r="155" spans="1:20" x14ac:dyDescent="0.3">
      <c r="A155" t="s">
        <v>2219</v>
      </c>
      <c r="B155">
        <v>40.15</v>
      </c>
      <c r="C155">
        <v>5.76</v>
      </c>
      <c r="D155" t="s">
        <v>2380</v>
      </c>
      <c r="E155" t="s">
        <v>2380</v>
      </c>
      <c r="F155" t="s">
        <v>2380</v>
      </c>
      <c r="G155">
        <v>1</v>
      </c>
      <c r="H155" t="s">
        <v>2382</v>
      </c>
      <c r="K155" t="s">
        <v>2219</v>
      </c>
      <c r="L155">
        <v>40.15</v>
      </c>
      <c r="M155">
        <v>5.76</v>
      </c>
      <c r="N155" t="s">
        <v>2380</v>
      </c>
      <c r="O155" t="s">
        <v>2380</v>
      </c>
      <c r="P155" t="s">
        <v>2380</v>
      </c>
      <c r="Q155" s="7" t="str">
        <f>SUBSTITUTE(Table12[[#This Row],[NumberOfMajorSurgeries]],"No major surgery","0")</f>
        <v>1</v>
      </c>
      <c r="R155" t="str">
        <f>SUBSTITUTE(Table12[[#This Row],[smoker]],"?","unknown")</f>
        <v>yes</v>
      </c>
      <c r="S155" t="str">
        <f t="shared" si="2"/>
        <v>Obesity</v>
      </c>
      <c r="T155" t="str">
        <f>IF(Table12[[#This Row],[HBA1C]]&lt;5.7,"Normal",IF(Table12[[#This Row],[HBA1C]]&gt;6.5,"Diabetes","Prediabetes"))</f>
        <v>Prediabetes</v>
      </c>
    </row>
    <row r="156" spans="1:20" x14ac:dyDescent="0.3">
      <c r="A156" t="s">
        <v>2218</v>
      </c>
      <c r="B156">
        <v>27.8</v>
      </c>
      <c r="C156">
        <v>4.3600000000000003</v>
      </c>
      <c r="D156" t="s">
        <v>2380</v>
      </c>
      <c r="E156" t="s">
        <v>2380</v>
      </c>
      <c r="F156" t="s">
        <v>2383</v>
      </c>
      <c r="G156">
        <v>1</v>
      </c>
      <c r="H156" t="s">
        <v>2382</v>
      </c>
      <c r="K156" t="s">
        <v>2218</v>
      </c>
      <c r="L156">
        <v>27.8</v>
      </c>
      <c r="M156">
        <v>4.3600000000000003</v>
      </c>
      <c r="N156" t="s">
        <v>2380</v>
      </c>
      <c r="O156" t="s">
        <v>2380</v>
      </c>
      <c r="P156" t="s">
        <v>2383</v>
      </c>
      <c r="Q156" s="7" t="str">
        <f>SUBSTITUTE(Table12[[#This Row],[NumberOfMajorSurgeries]],"No major surgery","0")</f>
        <v>1</v>
      </c>
      <c r="R156" t="str">
        <f>SUBSTITUTE(Table12[[#This Row],[smoker]],"?","unknown")</f>
        <v>yes</v>
      </c>
      <c r="S156" t="str">
        <f t="shared" si="2"/>
        <v>Overweight</v>
      </c>
      <c r="T156" t="str">
        <f>IF(Table12[[#This Row],[HBA1C]]&lt;5.7,"Normal",IF(Table12[[#This Row],[HBA1C]]&gt;6.5,"Diabetes","Prediabetes"))</f>
        <v>Normal</v>
      </c>
    </row>
    <row r="157" spans="1:20" x14ac:dyDescent="0.3">
      <c r="A157" t="s">
        <v>2217</v>
      </c>
      <c r="B157">
        <v>45.81</v>
      </c>
      <c r="C157">
        <v>4.76</v>
      </c>
      <c r="D157" t="s">
        <v>2382</v>
      </c>
      <c r="E157" t="s">
        <v>2380</v>
      </c>
      <c r="F157" t="s">
        <v>2383</v>
      </c>
      <c r="G157">
        <v>1</v>
      </c>
      <c r="H157" t="s">
        <v>2382</v>
      </c>
      <c r="K157" t="s">
        <v>2217</v>
      </c>
      <c r="L157">
        <v>45.81</v>
      </c>
      <c r="M157">
        <v>4.76</v>
      </c>
      <c r="N157" t="s">
        <v>2382</v>
      </c>
      <c r="O157" t="s">
        <v>2380</v>
      </c>
      <c r="P157" t="s">
        <v>2383</v>
      </c>
      <c r="Q157" s="7" t="str">
        <f>SUBSTITUTE(Table12[[#This Row],[NumberOfMajorSurgeries]],"No major surgery","0")</f>
        <v>1</v>
      </c>
      <c r="R157" t="str">
        <f>SUBSTITUTE(Table12[[#This Row],[smoker]],"?","unknown")</f>
        <v>yes</v>
      </c>
      <c r="S157" t="str">
        <f t="shared" si="2"/>
        <v>Obesity</v>
      </c>
      <c r="T157" t="str">
        <f>IF(Table12[[#This Row],[HBA1C]]&lt;5.7,"Normal",IF(Table12[[#This Row],[HBA1C]]&gt;6.5,"Diabetes","Prediabetes"))</f>
        <v>Normal</v>
      </c>
    </row>
    <row r="158" spans="1:20" x14ac:dyDescent="0.3">
      <c r="A158" t="s">
        <v>2216</v>
      </c>
      <c r="B158">
        <v>34.43</v>
      </c>
      <c r="C158">
        <v>10.82</v>
      </c>
      <c r="D158" t="s">
        <v>2382</v>
      </c>
      <c r="E158" t="s">
        <v>2380</v>
      </c>
      <c r="F158" t="s">
        <v>2380</v>
      </c>
      <c r="G158">
        <v>1</v>
      </c>
      <c r="H158" t="s">
        <v>2382</v>
      </c>
      <c r="K158" t="s">
        <v>2216</v>
      </c>
      <c r="L158">
        <v>34.43</v>
      </c>
      <c r="M158">
        <v>10.82</v>
      </c>
      <c r="N158" t="s">
        <v>2382</v>
      </c>
      <c r="O158" t="s">
        <v>2380</v>
      </c>
      <c r="P158" t="s">
        <v>2380</v>
      </c>
      <c r="Q158" s="7" t="str">
        <f>SUBSTITUTE(Table12[[#This Row],[NumberOfMajorSurgeries]],"No major surgery","0")</f>
        <v>1</v>
      </c>
      <c r="R158" t="str">
        <f>SUBSTITUTE(Table12[[#This Row],[smoker]],"?","unknown")</f>
        <v>yes</v>
      </c>
      <c r="S158" t="str">
        <f t="shared" si="2"/>
        <v>Obesity</v>
      </c>
      <c r="T158" t="str">
        <f>IF(Table12[[#This Row],[HBA1C]]&lt;5.7,"Normal",IF(Table12[[#This Row],[HBA1C]]&gt;6.5,"Diabetes","Prediabetes"))</f>
        <v>Diabetes</v>
      </c>
    </row>
    <row r="159" spans="1:20" x14ac:dyDescent="0.3">
      <c r="A159" t="s">
        <v>2215</v>
      </c>
      <c r="B159">
        <v>41.33</v>
      </c>
      <c r="C159">
        <v>4.01</v>
      </c>
      <c r="D159" t="s">
        <v>2382</v>
      </c>
      <c r="E159" t="s">
        <v>2380</v>
      </c>
      <c r="F159" t="s">
        <v>2380</v>
      </c>
      <c r="G159" t="s">
        <v>2381</v>
      </c>
      <c r="H159" t="s">
        <v>2382</v>
      </c>
      <c r="K159" t="s">
        <v>2215</v>
      </c>
      <c r="L159">
        <v>41.33</v>
      </c>
      <c r="M159">
        <v>4.01</v>
      </c>
      <c r="N159" t="s">
        <v>2382</v>
      </c>
      <c r="O159" t="s">
        <v>2380</v>
      </c>
      <c r="P159" t="s">
        <v>2380</v>
      </c>
      <c r="Q159" s="7" t="str">
        <f>SUBSTITUTE(Table12[[#This Row],[NumberOfMajorSurgeries]],"No major surgery","0")</f>
        <v>0</v>
      </c>
      <c r="R159" t="str">
        <f>SUBSTITUTE(Table12[[#This Row],[smoker]],"?","unknown")</f>
        <v>yes</v>
      </c>
      <c r="S159" t="str">
        <f t="shared" si="2"/>
        <v>Obesity</v>
      </c>
      <c r="T159" t="str">
        <f>IF(Table12[[#This Row],[HBA1C]]&lt;5.7,"Normal",IF(Table12[[#This Row],[HBA1C]]&gt;6.5,"Diabetes","Prediabetes"))</f>
        <v>Normal</v>
      </c>
    </row>
    <row r="160" spans="1:20" x14ac:dyDescent="0.3">
      <c r="A160" t="s">
        <v>2214</v>
      </c>
      <c r="B160">
        <v>31.92</v>
      </c>
      <c r="C160">
        <v>5.12</v>
      </c>
      <c r="D160" t="s">
        <v>2382</v>
      </c>
      <c r="E160" t="s">
        <v>2380</v>
      </c>
      <c r="F160" t="s">
        <v>2380</v>
      </c>
      <c r="G160">
        <v>1</v>
      </c>
      <c r="H160" t="s">
        <v>2382</v>
      </c>
      <c r="K160" t="s">
        <v>2214</v>
      </c>
      <c r="L160">
        <v>31.92</v>
      </c>
      <c r="M160">
        <v>5.12</v>
      </c>
      <c r="N160" t="s">
        <v>2382</v>
      </c>
      <c r="O160" t="s">
        <v>2380</v>
      </c>
      <c r="P160" t="s">
        <v>2380</v>
      </c>
      <c r="Q160" s="7" t="str">
        <f>SUBSTITUTE(Table12[[#This Row],[NumberOfMajorSurgeries]],"No major surgery","0")</f>
        <v>1</v>
      </c>
      <c r="R160" t="str">
        <f>SUBSTITUTE(Table12[[#This Row],[smoker]],"?","unknown")</f>
        <v>yes</v>
      </c>
      <c r="S160" t="str">
        <f t="shared" si="2"/>
        <v>Obesity</v>
      </c>
      <c r="T160" t="str">
        <f>IF(Table12[[#This Row],[HBA1C]]&lt;5.7,"Normal",IF(Table12[[#This Row],[HBA1C]]&gt;6.5,"Diabetes","Prediabetes"))</f>
        <v>Normal</v>
      </c>
    </row>
    <row r="161" spans="1:20" x14ac:dyDescent="0.3">
      <c r="A161" t="s">
        <v>2213</v>
      </c>
      <c r="B161">
        <v>39.799999999999997</v>
      </c>
      <c r="C161">
        <v>10.54</v>
      </c>
      <c r="D161" t="s">
        <v>2382</v>
      </c>
      <c r="E161" t="s">
        <v>2380</v>
      </c>
      <c r="F161" t="s">
        <v>2380</v>
      </c>
      <c r="G161">
        <v>2</v>
      </c>
      <c r="H161" t="s">
        <v>2382</v>
      </c>
      <c r="K161" t="s">
        <v>2213</v>
      </c>
      <c r="L161">
        <v>39.799999999999997</v>
      </c>
      <c r="M161">
        <v>10.54</v>
      </c>
      <c r="N161" t="s">
        <v>2382</v>
      </c>
      <c r="O161" t="s">
        <v>2380</v>
      </c>
      <c r="P161" t="s">
        <v>2380</v>
      </c>
      <c r="Q161" s="7" t="str">
        <f>SUBSTITUTE(Table12[[#This Row],[NumberOfMajorSurgeries]],"No major surgery","0")</f>
        <v>2</v>
      </c>
      <c r="R161" t="str">
        <f>SUBSTITUTE(Table12[[#This Row],[smoker]],"?","unknown")</f>
        <v>yes</v>
      </c>
      <c r="S161" t="str">
        <f t="shared" si="2"/>
        <v>Obesity</v>
      </c>
      <c r="T161" t="str">
        <f>IF(Table12[[#This Row],[HBA1C]]&lt;5.7,"Normal",IF(Table12[[#This Row],[HBA1C]]&gt;6.5,"Diabetes","Prediabetes"))</f>
        <v>Diabetes</v>
      </c>
    </row>
    <row r="162" spans="1:20" x14ac:dyDescent="0.3">
      <c r="A162" t="s">
        <v>2212</v>
      </c>
      <c r="B162">
        <v>42.82</v>
      </c>
      <c r="C162">
        <v>4.21</v>
      </c>
      <c r="D162" t="s">
        <v>2380</v>
      </c>
      <c r="E162" t="s">
        <v>2380</v>
      </c>
      <c r="F162" t="s">
        <v>2380</v>
      </c>
      <c r="G162" t="s">
        <v>2381</v>
      </c>
      <c r="H162" t="s">
        <v>2382</v>
      </c>
      <c r="K162" t="s">
        <v>2212</v>
      </c>
      <c r="L162">
        <v>42.82</v>
      </c>
      <c r="M162">
        <v>4.21</v>
      </c>
      <c r="N162" t="s">
        <v>2380</v>
      </c>
      <c r="O162" t="s">
        <v>2380</v>
      </c>
      <c r="P162" t="s">
        <v>2380</v>
      </c>
      <c r="Q162" s="7" t="str">
        <f>SUBSTITUTE(Table12[[#This Row],[NumberOfMajorSurgeries]],"No major surgery","0")</f>
        <v>0</v>
      </c>
      <c r="R162" t="str">
        <f>SUBSTITUTE(Table12[[#This Row],[smoker]],"?","unknown")</f>
        <v>yes</v>
      </c>
      <c r="S162" t="str">
        <f t="shared" si="2"/>
        <v>Obesity</v>
      </c>
      <c r="T162" t="str">
        <f>IF(Table12[[#This Row],[HBA1C]]&lt;5.7,"Normal",IF(Table12[[#This Row],[HBA1C]]&gt;6.5,"Diabetes","Prediabetes"))</f>
        <v>Normal</v>
      </c>
    </row>
    <row r="163" spans="1:20" x14ac:dyDescent="0.3">
      <c r="A163" t="s">
        <v>2211</v>
      </c>
      <c r="B163">
        <v>33.630000000000003</v>
      </c>
      <c r="C163">
        <v>5.42</v>
      </c>
      <c r="D163" t="s">
        <v>2380</v>
      </c>
      <c r="E163" t="s">
        <v>2380</v>
      </c>
      <c r="F163" t="s">
        <v>2380</v>
      </c>
      <c r="G163" t="s">
        <v>2381</v>
      </c>
      <c r="H163" t="s">
        <v>2382</v>
      </c>
      <c r="K163" t="s">
        <v>2211</v>
      </c>
      <c r="L163">
        <v>33.630000000000003</v>
      </c>
      <c r="M163">
        <v>5.42</v>
      </c>
      <c r="N163" t="s">
        <v>2380</v>
      </c>
      <c r="O163" t="s">
        <v>2380</v>
      </c>
      <c r="P163" t="s">
        <v>2380</v>
      </c>
      <c r="Q163" s="7" t="str">
        <f>SUBSTITUTE(Table12[[#This Row],[NumberOfMajorSurgeries]],"No major surgery","0")</f>
        <v>0</v>
      </c>
      <c r="R163" t="str">
        <f>SUBSTITUTE(Table12[[#This Row],[smoker]],"?","unknown")</f>
        <v>yes</v>
      </c>
      <c r="S163" t="str">
        <f t="shared" si="2"/>
        <v>Obesity</v>
      </c>
      <c r="T163" t="str">
        <f>IF(Table12[[#This Row],[HBA1C]]&lt;5.7,"Normal",IF(Table12[[#This Row],[HBA1C]]&gt;6.5,"Diabetes","Prediabetes"))</f>
        <v>Normal</v>
      </c>
    </row>
    <row r="164" spans="1:20" x14ac:dyDescent="0.3">
      <c r="A164" t="s">
        <v>2210</v>
      </c>
      <c r="B164">
        <v>37.07</v>
      </c>
      <c r="C164">
        <v>4.28</v>
      </c>
      <c r="D164" t="s">
        <v>2380</v>
      </c>
      <c r="E164" t="s">
        <v>2382</v>
      </c>
      <c r="F164" t="s">
        <v>2380</v>
      </c>
      <c r="G164">
        <v>1</v>
      </c>
      <c r="H164" t="s">
        <v>2382</v>
      </c>
      <c r="K164" t="s">
        <v>2210</v>
      </c>
      <c r="L164">
        <v>37.07</v>
      </c>
      <c r="M164">
        <v>4.28</v>
      </c>
      <c r="N164" t="s">
        <v>2380</v>
      </c>
      <c r="O164" t="s">
        <v>2382</v>
      </c>
      <c r="P164" t="s">
        <v>2380</v>
      </c>
      <c r="Q164" s="7" t="str">
        <f>SUBSTITUTE(Table12[[#This Row],[NumberOfMajorSurgeries]],"No major surgery","0")</f>
        <v>1</v>
      </c>
      <c r="R164" t="str">
        <f>SUBSTITUTE(Table12[[#This Row],[smoker]],"?","unknown")</f>
        <v>yes</v>
      </c>
      <c r="S164" t="str">
        <f t="shared" si="2"/>
        <v>Obesity</v>
      </c>
      <c r="T164" t="str">
        <f>IF(Table12[[#This Row],[HBA1C]]&lt;5.7,"Normal",IF(Table12[[#This Row],[HBA1C]]&gt;6.5,"Diabetes","Prediabetes"))</f>
        <v>Normal</v>
      </c>
    </row>
    <row r="165" spans="1:20" x14ac:dyDescent="0.3">
      <c r="A165" t="s">
        <v>2209</v>
      </c>
      <c r="B165">
        <v>35.625</v>
      </c>
      <c r="C165">
        <v>8.9</v>
      </c>
      <c r="D165" t="s">
        <v>2380</v>
      </c>
      <c r="E165" t="s">
        <v>2380</v>
      </c>
      <c r="F165" t="s">
        <v>2380</v>
      </c>
      <c r="G165" t="s">
        <v>2381</v>
      </c>
      <c r="H165" t="s">
        <v>2382</v>
      </c>
      <c r="K165" t="s">
        <v>2209</v>
      </c>
      <c r="L165">
        <v>35.625</v>
      </c>
      <c r="M165">
        <v>8.9</v>
      </c>
      <c r="N165" t="s">
        <v>2380</v>
      </c>
      <c r="O165" t="s">
        <v>2380</v>
      </c>
      <c r="P165" t="s">
        <v>2380</v>
      </c>
      <c r="Q165" s="7" t="str">
        <f>SUBSTITUTE(Table12[[#This Row],[NumberOfMajorSurgeries]],"No major surgery","0")</f>
        <v>0</v>
      </c>
      <c r="R165" t="str">
        <f>SUBSTITUTE(Table12[[#This Row],[smoker]],"?","unknown")</f>
        <v>yes</v>
      </c>
      <c r="S165" t="str">
        <f t="shared" si="2"/>
        <v>Obesity</v>
      </c>
      <c r="T165" t="str">
        <f>IF(Table12[[#This Row],[HBA1C]]&lt;5.7,"Normal",IF(Table12[[#This Row],[HBA1C]]&gt;6.5,"Diabetes","Prediabetes"))</f>
        <v>Diabetes</v>
      </c>
    </row>
    <row r="166" spans="1:20" x14ac:dyDescent="0.3">
      <c r="A166" t="s">
        <v>2208</v>
      </c>
      <c r="B166">
        <v>42.69</v>
      </c>
      <c r="C166">
        <v>4.8899999999999997</v>
      </c>
      <c r="D166" t="s">
        <v>2380</v>
      </c>
      <c r="E166" t="s">
        <v>2380</v>
      </c>
      <c r="F166" t="s">
        <v>2383</v>
      </c>
      <c r="G166">
        <v>1</v>
      </c>
      <c r="H166" t="s">
        <v>2382</v>
      </c>
      <c r="K166" t="s">
        <v>2208</v>
      </c>
      <c r="L166">
        <v>42.69</v>
      </c>
      <c r="M166">
        <v>4.8899999999999997</v>
      </c>
      <c r="N166" t="s">
        <v>2380</v>
      </c>
      <c r="O166" t="s">
        <v>2380</v>
      </c>
      <c r="P166" t="s">
        <v>2383</v>
      </c>
      <c r="Q166" s="7" t="str">
        <f>SUBSTITUTE(Table12[[#This Row],[NumberOfMajorSurgeries]],"No major surgery","0")</f>
        <v>1</v>
      </c>
      <c r="R166" t="str">
        <f>SUBSTITUTE(Table12[[#This Row],[smoker]],"?","unknown")</f>
        <v>yes</v>
      </c>
      <c r="S166" t="str">
        <f t="shared" si="2"/>
        <v>Obesity</v>
      </c>
      <c r="T166" t="str">
        <f>IF(Table12[[#This Row],[HBA1C]]&lt;5.7,"Normal",IF(Table12[[#This Row],[HBA1C]]&gt;6.5,"Diabetes","Prediabetes"))</f>
        <v>Normal</v>
      </c>
    </row>
    <row r="167" spans="1:20" x14ac:dyDescent="0.3">
      <c r="A167" t="s">
        <v>2207</v>
      </c>
      <c r="B167">
        <v>37.869999999999997</v>
      </c>
      <c r="C167">
        <v>4.29</v>
      </c>
      <c r="D167" t="s">
        <v>2382</v>
      </c>
      <c r="E167" t="s">
        <v>2380</v>
      </c>
      <c r="F167" t="s">
        <v>2383</v>
      </c>
      <c r="G167">
        <v>1</v>
      </c>
      <c r="H167" t="s">
        <v>2382</v>
      </c>
      <c r="K167" t="s">
        <v>2207</v>
      </c>
      <c r="L167">
        <v>37.869999999999997</v>
      </c>
      <c r="M167">
        <v>4.29</v>
      </c>
      <c r="N167" t="s">
        <v>2382</v>
      </c>
      <c r="O167" t="s">
        <v>2380</v>
      </c>
      <c r="P167" t="s">
        <v>2383</v>
      </c>
      <c r="Q167" s="7" t="str">
        <f>SUBSTITUTE(Table12[[#This Row],[NumberOfMajorSurgeries]],"No major surgery","0")</f>
        <v>1</v>
      </c>
      <c r="R167" t="str">
        <f>SUBSTITUTE(Table12[[#This Row],[smoker]],"?","unknown")</f>
        <v>yes</v>
      </c>
      <c r="S167" t="str">
        <f t="shared" si="2"/>
        <v>Obesity</v>
      </c>
      <c r="T167" t="str">
        <f>IF(Table12[[#This Row],[HBA1C]]&lt;5.7,"Normal",IF(Table12[[#This Row],[HBA1C]]&gt;6.5,"Diabetes","Prediabetes"))</f>
        <v>Normal</v>
      </c>
    </row>
    <row r="168" spans="1:20" x14ac:dyDescent="0.3">
      <c r="A168" t="s">
        <v>2206</v>
      </c>
      <c r="B168">
        <v>40.61</v>
      </c>
      <c r="C168">
        <v>8</v>
      </c>
      <c r="D168" t="s">
        <v>2382</v>
      </c>
      <c r="E168" t="s">
        <v>2380</v>
      </c>
      <c r="F168" t="s">
        <v>2380</v>
      </c>
      <c r="G168">
        <v>1</v>
      </c>
      <c r="H168" t="s">
        <v>2382</v>
      </c>
      <c r="K168" t="s">
        <v>2206</v>
      </c>
      <c r="L168">
        <v>40.61</v>
      </c>
      <c r="M168">
        <v>8</v>
      </c>
      <c r="N168" t="s">
        <v>2382</v>
      </c>
      <c r="O168" t="s">
        <v>2380</v>
      </c>
      <c r="P168" t="s">
        <v>2380</v>
      </c>
      <c r="Q168" s="7" t="str">
        <f>SUBSTITUTE(Table12[[#This Row],[NumberOfMajorSurgeries]],"No major surgery","0")</f>
        <v>1</v>
      </c>
      <c r="R168" t="str">
        <f>SUBSTITUTE(Table12[[#This Row],[smoker]],"?","unknown")</f>
        <v>yes</v>
      </c>
      <c r="S168" t="str">
        <f t="shared" si="2"/>
        <v>Obesity</v>
      </c>
      <c r="T168" t="str">
        <f>IF(Table12[[#This Row],[HBA1C]]&lt;5.7,"Normal",IF(Table12[[#This Row],[HBA1C]]&gt;6.5,"Diabetes","Prediabetes"))</f>
        <v>Diabetes</v>
      </c>
    </row>
    <row r="169" spans="1:20" x14ac:dyDescent="0.3">
      <c r="A169" t="s">
        <v>2205</v>
      </c>
      <c r="B169">
        <v>30.78</v>
      </c>
      <c r="C169">
        <v>4.67</v>
      </c>
      <c r="D169" t="s">
        <v>2382</v>
      </c>
      <c r="E169" t="s">
        <v>2380</v>
      </c>
      <c r="F169" t="s">
        <v>2380</v>
      </c>
      <c r="G169" t="s">
        <v>2381</v>
      </c>
      <c r="H169" t="s">
        <v>2382</v>
      </c>
      <c r="K169" t="s">
        <v>2205</v>
      </c>
      <c r="L169">
        <v>30.78</v>
      </c>
      <c r="M169">
        <v>4.67</v>
      </c>
      <c r="N169" t="s">
        <v>2382</v>
      </c>
      <c r="O169" t="s">
        <v>2380</v>
      </c>
      <c r="P169" t="s">
        <v>2380</v>
      </c>
      <c r="Q169" s="7" t="str">
        <f>SUBSTITUTE(Table12[[#This Row],[NumberOfMajorSurgeries]],"No major surgery","0")</f>
        <v>0</v>
      </c>
      <c r="R169" t="str">
        <f>SUBSTITUTE(Table12[[#This Row],[smoker]],"?","unknown")</f>
        <v>yes</v>
      </c>
      <c r="S169" t="str">
        <f t="shared" si="2"/>
        <v>Obesity</v>
      </c>
      <c r="T169" t="str">
        <f>IF(Table12[[#This Row],[HBA1C]]&lt;5.7,"Normal",IF(Table12[[#This Row],[HBA1C]]&gt;6.5,"Diabetes","Prediabetes"))</f>
        <v>Normal</v>
      </c>
    </row>
    <row r="170" spans="1:20" x14ac:dyDescent="0.3">
      <c r="A170" t="s">
        <v>2204</v>
      </c>
      <c r="B170">
        <v>49.49</v>
      </c>
      <c r="C170">
        <v>4.5</v>
      </c>
      <c r="D170" t="s">
        <v>2380</v>
      </c>
      <c r="E170" t="s">
        <v>2380</v>
      </c>
      <c r="F170" t="s">
        <v>2380</v>
      </c>
      <c r="G170" t="s">
        <v>2381</v>
      </c>
      <c r="H170" t="s">
        <v>2382</v>
      </c>
      <c r="K170" t="s">
        <v>2204</v>
      </c>
      <c r="L170">
        <v>49.49</v>
      </c>
      <c r="M170">
        <v>4.5</v>
      </c>
      <c r="N170" t="s">
        <v>2380</v>
      </c>
      <c r="O170" t="s">
        <v>2380</v>
      </c>
      <c r="P170" t="s">
        <v>2380</v>
      </c>
      <c r="Q170" s="7" t="str">
        <f>SUBSTITUTE(Table12[[#This Row],[NumberOfMajorSurgeries]],"No major surgery","0")</f>
        <v>0</v>
      </c>
      <c r="R170" t="str">
        <f>SUBSTITUTE(Table12[[#This Row],[smoker]],"?","unknown")</f>
        <v>yes</v>
      </c>
      <c r="S170" t="str">
        <f t="shared" si="2"/>
        <v>Obesity</v>
      </c>
      <c r="T170" t="str">
        <f>IF(Table12[[#This Row],[HBA1C]]&lt;5.7,"Normal",IF(Table12[[#This Row],[HBA1C]]&gt;6.5,"Diabetes","Prediabetes"))</f>
        <v>Normal</v>
      </c>
    </row>
    <row r="171" spans="1:20" x14ac:dyDescent="0.3">
      <c r="A171" t="s">
        <v>2203</v>
      </c>
      <c r="B171">
        <v>37.619999999999997</v>
      </c>
      <c r="C171">
        <v>6.32</v>
      </c>
      <c r="D171" t="s">
        <v>2382</v>
      </c>
      <c r="E171" t="s">
        <v>2382</v>
      </c>
      <c r="F171" t="s">
        <v>2380</v>
      </c>
      <c r="G171">
        <v>2</v>
      </c>
      <c r="H171" t="s">
        <v>2382</v>
      </c>
      <c r="K171" t="s">
        <v>2203</v>
      </c>
      <c r="L171">
        <v>37.619999999999997</v>
      </c>
      <c r="M171">
        <v>6.32</v>
      </c>
      <c r="N171" t="s">
        <v>2382</v>
      </c>
      <c r="O171" t="s">
        <v>2382</v>
      </c>
      <c r="P171" t="s">
        <v>2380</v>
      </c>
      <c r="Q171" s="7" t="str">
        <f>SUBSTITUTE(Table12[[#This Row],[NumberOfMajorSurgeries]],"No major surgery","0")</f>
        <v>2</v>
      </c>
      <c r="R171" t="str">
        <f>SUBSTITUTE(Table12[[#This Row],[smoker]],"?","unknown")</f>
        <v>yes</v>
      </c>
      <c r="S171" t="str">
        <f t="shared" si="2"/>
        <v>Obesity</v>
      </c>
      <c r="T171" t="str">
        <f>IF(Table12[[#This Row],[HBA1C]]&lt;5.7,"Normal",IF(Table12[[#This Row],[HBA1C]]&gt;6.5,"Diabetes","Prediabetes"))</f>
        <v>Prediabetes</v>
      </c>
    </row>
    <row r="172" spans="1:20" x14ac:dyDescent="0.3">
      <c r="A172" t="s">
        <v>2202</v>
      </c>
      <c r="B172">
        <v>36.08</v>
      </c>
      <c r="C172">
        <v>6.1</v>
      </c>
      <c r="D172" t="s">
        <v>2382</v>
      </c>
      <c r="E172" t="s">
        <v>2380</v>
      </c>
      <c r="F172" t="s">
        <v>2380</v>
      </c>
      <c r="G172">
        <v>1</v>
      </c>
      <c r="H172" t="s">
        <v>2382</v>
      </c>
      <c r="K172" t="s">
        <v>2202</v>
      </c>
      <c r="L172">
        <v>36.08</v>
      </c>
      <c r="M172">
        <v>6.1</v>
      </c>
      <c r="N172" t="s">
        <v>2382</v>
      </c>
      <c r="O172" t="s">
        <v>2380</v>
      </c>
      <c r="P172" t="s">
        <v>2380</v>
      </c>
      <c r="Q172" s="7" t="str">
        <f>SUBSTITUTE(Table12[[#This Row],[NumberOfMajorSurgeries]],"No major surgery","0")</f>
        <v>1</v>
      </c>
      <c r="R172" t="str">
        <f>SUBSTITUTE(Table12[[#This Row],[smoker]],"?","unknown")</f>
        <v>yes</v>
      </c>
      <c r="S172" t="str">
        <f t="shared" si="2"/>
        <v>Obesity</v>
      </c>
      <c r="T172" t="str">
        <f>IF(Table12[[#This Row],[HBA1C]]&lt;5.7,"Normal",IF(Table12[[#This Row],[HBA1C]]&gt;6.5,"Diabetes","Prediabetes"))</f>
        <v>Prediabetes</v>
      </c>
    </row>
    <row r="173" spans="1:20" x14ac:dyDescent="0.3">
      <c r="A173" t="s">
        <v>2201</v>
      </c>
      <c r="B173">
        <v>33.5</v>
      </c>
      <c r="C173">
        <v>5.4</v>
      </c>
      <c r="D173" t="s">
        <v>2380</v>
      </c>
      <c r="E173" t="s">
        <v>2380</v>
      </c>
      <c r="F173" t="s">
        <v>2380</v>
      </c>
      <c r="G173" t="s">
        <v>2381</v>
      </c>
      <c r="H173" t="s">
        <v>2382</v>
      </c>
      <c r="K173" t="s">
        <v>2201</v>
      </c>
      <c r="L173">
        <v>33.5</v>
      </c>
      <c r="M173">
        <v>5.4</v>
      </c>
      <c r="N173" t="s">
        <v>2380</v>
      </c>
      <c r="O173" t="s">
        <v>2380</v>
      </c>
      <c r="P173" t="s">
        <v>2380</v>
      </c>
      <c r="Q173" s="7" t="str">
        <f>SUBSTITUTE(Table12[[#This Row],[NumberOfMajorSurgeries]],"No major surgery","0")</f>
        <v>0</v>
      </c>
      <c r="R173" t="str">
        <f>SUBSTITUTE(Table12[[#This Row],[smoker]],"?","unknown")</f>
        <v>yes</v>
      </c>
      <c r="S173" t="str">
        <f t="shared" si="2"/>
        <v>Obesity</v>
      </c>
      <c r="T173" t="str">
        <f>IF(Table12[[#This Row],[HBA1C]]&lt;5.7,"Normal",IF(Table12[[#This Row],[HBA1C]]&gt;6.5,"Diabetes","Prediabetes"))</f>
        <v>Normal</v>
      </c>
    </row>
    <row r="174" spans="1:20" x14ac:dyDescent="0.3">
      <c r="A174" t="s">
        <v>2200</v>
      </c>
      <c r="B174">
        <v>47.46</v>
      </c>
      <c r="C174">
        <v>6.24</v>
      </c>
      <c r="D174" t="s">
        <v>2382</v>
      </c>
      <c r="E174" t="s">
        <v>2380</v>
      </c>
      <c r="F174" t="s">
        <v>2380</v>
      </c>
      <c r="G174">
        <v>1</v>
      </c>
      <c r="H174" t="s">
        <v>2382</v>
      </c>
      <c r="K174" t="s">
        <v>2200</v>
      </c>
      <c r="L174">
        <v>47.46</v>
      </c>
      <c r="M174">
        <v>6.24</v>
      </c>
      <c r="N174" t="s">
        <v>2382</v>
      </c>
      <c r="O174" t="s">
        <v>2380</v>
      </c>
      <c r="P174" t="s">
        <v>2380</v>
      </c>
      <c r="Q174" s="7" t="str">
        <f>SUBSTITUTE(Table12[[#This Row],[NumberOfMajorSurgeries]],"No major surgery","0")</f>
        <v>1</v>
      </c>
      <c r="R174" t="str">
        <f>SUBSTITUTE(Table12[[#This Row],[smoker]],"?","unknown")</f>
        <v>yes</v>
      </c>
      <c r="S174" t="str">
        <f t="shared" si="2"/>
        <v>Obesity</v>
      </c>
      <c r="T174" t="str">
        <f>IF(Table12[[#This Row],[HBA1C]]&lt;5.7,"Normal",IF(Table12[[#This Row],[HBA1C]]&gt;6.5,"Diabetes","Prediabetes"))</f>
        <v>Prediabetes</v>
      </c>
    </row>
    <row r="175" spans="1:20" x14ac:dyDescent="0.3">
      <c r="A175" t="s">
        <v>2199</v>
      </c>
      <c r="B175">
        <v>49.24</v>
      </c>
      <c r="C175">
        <v>4.45</v>
      </c>
      <c r="D175" t="s">
        <v>2380</v>
      </c>
      <c r="E175" t="s">
        <v>2380</v>
      </c>
      <c r="F175" t="s">
        <v>2380</v>
      </c>
      <c r="G175" t="s">
        <v>2381</v>
      </c>
      <c r="H175" t="s">
        <v>2382</v>
      </c>
      <c r="K175" t="s">
        <v>2199</v>
      </c>
      <c r="L175">
        <v>49.24</v>
      </c>
      <c r="M175">
        <v>4.45</v>
      </c>
      <c r="N175" t="s">
        <v>2380</v>
      </c>
      <c r="O175" t="s">
        <v>2380</v>
      </c>
      <c r="P175" t="s">
        <v>2380</v>
      </c>
      <c r="Q175" s="7" t="str">
        <f>SUBSTITUTE(Table12[[#This Row],[NumberOfMajorSurgeries]],"No major surgery","0")</f>
        <v>0</v>
      </c>
      <c r="R175" t="str">
        <f>SUBSTITUTE(Table12[[#This Row],[smoker]],"?","unknown")</f>
        <v>yes</v>
      </c>
      <c r="S175" t="str">
        <f t="shared" si="2"/>
        <v>Obesity</v>
      </c>
      <c r="T175" t="str">
        <f>IF(Table12[[#This Row],[HBA1C]]&lt;5.7,"Normal",IF(Table12[[#This Row],[HBA1C]]&gt;6.5,"Diabetes","Prediabetes"))</f>
        <v>Normal</v>
      </c>
    </row>
    <row r="176" spans="1:20" x14ac:dyDescent="0.3">
      <c r="A176" t="s">
        <v>2198</v>
      </c>
      <c r="B176">
        <v>54.4</v>
      </c>
      <c r="C176">
        <v>5.22</v>
      </c>
      <c r="D176" t="s">
        <v>2380</v>
      </c>
      <c r="E176" t="s">
        <v>2380</v>
      </c>
      <c r="F176" t="s">
        <v>2380</v>
      </c>
      <c r="G176">
        <v>1</v>
      </c>
      <c r="H176" t="s">
        <v>2382</v>
      </c>
      <c r="K176" t="s">
        <v>2198</v>
      </c>
      <c r="L176">
        <v>54.4</v>
      </c>
      <c r="M176">
        <v>5.22</v>
      </c>
      <c r="N176" t="s">
        <v>2380</v>
      </c>
      <c r="O176" t="s">
        <v>2380</v>
      </c>
      <c r="P176" t="s">
        <v>2380</v>
      </c>
      <c r="Q176" s="7" t="str">
        <f>SUBSTITUTE(Table12[[#This Row],[NumberOfMajorSurgeries]],"No major surgery","0")</f>
        <v>1</v>
      </c>
      <c r="R176" t="str">
        <f>SUBSTITUTE(Table12[[#This Row],[smoker]],"?","unknown")</f>
        <v>yes</v>
      </c>
      <c r="S176" t="str">
        <f t="shared" si="2"/>
        <v>Obesity</v>
      </c>
      <c r="T176" t="str">
        <f>IF(Table12[[#This Row],[HBA1C]]&lt;5.7,"Normal",IF(Table12[[#This Row],[HBA1C]]&gt;6.5,"Diabetes","Prediabetes"))</f>
        <v>Normal</v>
      </c>
    </row>
    <row r="177" spans="1:20" x14ac:dyDescent="0.3">
      <c r="A177" t="s">
        <v>2197</v>
      </c>
      <c r="B177">
        <v>35.53</v>
      </c>
      <c r="C177">
        <v>4.6100000000000003</v>
      </c>
      <c r="D177" t="s">
        <v>2380</v>
      </c>
      <c r="E177" t="s">
        <v>2380</v>
      </c>
      <c r="F177" t="s">
        <v>2380</v>
      </c>
      <c r="G177">
        <v>1</v>
      </c>
      <c r="H177" t="s">
        <v>2382</v>
      </c>
      <c r="K177" t="s">
        <v>2197</v>
      </c>
      <c r="L177">
        <v>35.53</v>
      </c>
      <c r="M177">
        <v>4.6100000000000003</v>
      </c>
      <c r="N177" t="s">
        <v>2380</v>
      </c>
      <c r="O177" t="s">
        <v>2380</v>
      </c>
      <c r="P177" t="s">
        <v>2380</v>
      </c>
      <c r="Q177" s="7" t="str">
        <f>SUBSTITUTE(Table12[[#This Row],[NumberOfMajorSurgeries]],"No major surgery","0")</f>
        <v>1</v>
      </c>
      <c r="R177" t="str">
        <f>SUBSTITUTE(Table12[[#This Row],[smoker]],"?","unknown")</f>
        <v>yes</v>
      </c>
      <c r="S177" t="str">
        <f t="shared" si="2"/>
        <v>Obesity</v>
      </c>
      <c r="T177" t="str">
        <f>IF(Table12[[#This Row],[HBA1C]]&lt;5.7,"Normal",IF(Table12[[#This Row],[HBA1C]]&gt;6.5,"Diabetes","Prediabetes"))</f>
        <v>Normal</v>
      </c>
    </row>
    <row r="178" spans="1:20" x14ac:dyDescent="0.3">
      <c r="A178" t="s">
        <v>2196</v>
      </c>
      <c r="B178">
        <v>39.729999999999997</v>
      </c>
      <c r="C178">
        <v>6.24</v>
      </c>
      <c r="D178" t="s">
        <v>2380</v>
      </c>
      <c r="E178" t="s">
        <v>2380</v>
      </c>
      <c r="F178" t="s">
        <v>2380</v>
      </c>
      <c r="G178" t="s">
        <v>2381</v>
      </c>
      <c r="H178" t="s">
        <v>2382</v>
      </c>
      <c r="K178" t="s">
        <v>2196</v>
      </c>
      <c r="L178">
        <v>39.729999999999997</v>
      </c>
      <c r="M178">
        <v>6.24</v>
      </c>
      <c r="N178" t="s">
        <v>2380</v>
      </c>
      <c r="O178" t="s">
        <v>2380</v>
      </c>
      <c r="P178" t="s">
        <v>2380</v>
      </c>
      <c r="Q178" s="7" t="str">
        <f>SUBSTITUTE(Table12[[#This Row],[NumberOfMajorSurgeries]],"No major surgery","0")</f>
        <v>0</v>
      </c>
      <c r="R178" t="str">
        <f>SUBSTITUTE(Table12[[#This Row],[smoker]],"?","unknown")</f>
        <v>yes</v>
      </c>
      <c r="S178" t="str">
        <f t="shared" si="2"/>
        <v>Obesity</v>
      </c>
      <c r="T178" t="str">
        <f>IF(Table12[[#This Row],[HBA1C]]&lt;5.7,"Normal",IF(Table12[[#This Row],[HBA1C]]&gt;6.5,"Diabetes","Prediabetes"))</f>
        <v>Prediabetes</v>
      </c>
    </row>
    <row r="179" spans="1:20" x14ac:dyDescent="0.3">
      <c r="A179" t="s">
        <v>2195</v>
      </c>
      <c r="B179">
        <v>35.68</v>
      </c>
      <c r="C179">
        <v>10.039999999999999</v>
      </c>
      <c r="D179" t="s">
        <v>2380</v>
      </c>
      <c r="E179" t="s">
        <v>2380</v>
      </c>
      <c r="F179" t="s">
        <v>2380</v>
      </c>
      <c r="G179" t="s">
        <v>2381</v>
      </c>
      <c r="H179" t="s">
        <v>2382</v>
      </c>
      <c r="K179" t="s">
        <v>2195</v>
      </c>
      <c r="L179">
        <v>35.68</v>
      </c>
      <c r="M179">
        <v>10.039999999999999</v>
      </c>
      <c r="N179" t="s">
        <v>2380</v>
      </c>
      <c r="O179" t="s">
        <v>2380</v>
      </c>
      <c r="P179" t="s">
        <v>2380</v>
      </c>
      <c r="Q179" s="7" t="str">
        <f>SUBSTITUTE(Table12[[#This Row],[NumberOfMajorSurgeries]],"No major surgery","0")</f>
        <v>0</v>
      </c>
      <c r="R179" t="str">
        <f>SUBSTITUTE(Table12[[#This Row],[smoker]],"?","unknown")</f>
        <v>yes</v>
      </c>
      <c r="S179" t="str">
        <f t="shared" si="2"/>
        <v>Obesity</v>
      </c>
      <c r="T179" t="str">
        <f>IF(Table12[[#This Row],[HBA1C]]&lt;5.7,"Normal",IF(Table12[[#This Row],[HBA1C]]&gt;6.5,"Diabetes","Prediabetes"))</f>
        <v>Diabetes</v>
      </c>
    </row>
    <row r="180" spans="1:20" x14ac:dyDescent="0.3">
      <c r="A180" t="s">
        <v>2194</v>
      </c>
      <c r="B180">
        <v>48.86</v>
      </c>
      <c r="C180">
        <v>6.09</v>
      </c>
      <c r="D180" t="s">
        <v>2380</v>
      </c>
      <c r="E180" t="s">
        <v>2380</v>
      </c>
      <c r="F180" t="s">
        <v>2380</v>
      </c>
      <c r="G180" t="s">
        <v>2381</v>
      </c>
      <c r="H180" t="s">
        <v>2382</v>
      </c>
      <c r="K180" t="s">
        <v>2194</v>
      </c>
      <c r="L180">
        <v>48.86</v>
      </c>
      <c r="M180">
        <v>6.09</v>
      </c>
      <c r="N180" t="s">
        <v>2380</v>
      </c>
      <c r="O180" t="s">
        <v>2380</v>
      </c>
      <c r="P180" t="s">
        <v>2380</v>
      </c>
      <c r="Q180" s="7" t="str">
        <f>SUBSTITUTE(Table12[[#This Row],[NumberOfMajorSurgeries]],"No major surgery","0")</f>
        <v>0</v>
      </c>
      <c r="R180" t="str">
        <f>SUBSTITUTE(Table12[[#This Row],[smoker]],"?","unknown")</f>
        <v>yes</v>
      </c>
      <c r="S180" t="str">
        <f t="shared" si="2"/>
        <v>Obesity</v>
      </c>
      <c r="T180" t="str">
        <f>IF(Table12[[#This Row],[HBA1C]]&lt;5.7,"Normal",IF(Table12[[#This Row],[HBA1C]]&gt;6.5,"Diabetes","Prediabetes"))</f>
        <v>Prediabetes</v>
      </c>
    </row>
    <row r="181" spans="1:20" x14ac:dyDescent="0.3">
      <c r="A181" t="s">
        <v>2193</v>
      </c>
      <c r="B181">
        <v>34.799999999999997</v>
      </c>
      <c r="C181">
        <v>11.4</v>
      </c>
      <c r="D181" t="s">
        <v>2382</v>
      </c>
      <c r="E181" t="s">
        <v>2380</v>
      </c>
      <c r="F181" t="s">
        <v>2383</v>
      </c>
      <c r="G181">
        <v>1</v>
      </c>
      <c r="H181" t="s">
        <v>2380</v>
      </c>
      <c r="K181" t="s">
        <v>2193</v>
      </c>
      <c r="L181">
        <v>34.799999999999997</v>
      </c>
      <c r="M181">
        <v>11.4</v>
      </c>
      <c r="N181" t="s">
        <v>2382</v>
      </c>
      <c r="O181" t="s">
        <v>2380</v>
      </c>
      <c r="P181" t="s">
        <v>2383</v>
      </c>
      <c r="Q181" s="7" t="str">
        <f>SUBSTITUTE(Table12[[#This Row],[NumberOfMajorSurgeries]],"No major surgery","0")</f>
        <v>1</v>
      </c>
      <c r="R181" t="str">
        <f>SUBSTITUTE(Table12[[#This Row],[smoker]],"?","unknown")</f>
        <v>No</v>
      </c>
      <c r="S181" t="str">
        <f t="shared" si="2"/>
        <v>Obesity</v>
      </c>
      <c r="T181" t="str">
        <f>IF(Table12[[#This Row],[HBA1C]]&lt;5.7,"Normal",IF(Table12[[#This Row],[HBA1C]]&gt;6.5,"Diabetes","Prediabetes"))</f>
        <v>Diabetes</v>
      </c>
    </row>
    <row r="182" spans="1:20" x14ac:dyDescent="0.3">
      <c r="A182" t="s">
        <v>2192</v>
      </c>
      <c r="B182">
        <v>32.49</v>
      </c>
      <c r="C182">
        <v>4.29</v>
      </c>
      <c r="D182" t="s">
        <v>2380</v>
      </c>
      <c r="E182" t="s">
        <v>2380</v>
      </c>
      <c r="F182" t="s">
        <v>2383</v>
      </c>
      <c r="G182">
        <v>1</v>
      </c>
      <c r="H182" t="s">
        <v>2382</v>
      </c>
      <c r="K182" t="s">
        <v>2192</v>
      </c>
      <c r="L182">
        <v>32.49</v>
      </c>
      <c r="M182">
        <v>4.29</v>
      </c>
      <c r="N182" t="s">
        <v>2380</v>
      </c>
      <c r="O182" t="s">
        <v>2380</v>
      </c>
      <c r="P182" t="s">
        <v>2383</v>
      </c>
      <c r="Q182" s="7" t="str">
        <f>SUBSTITUTE(Table12[[#This Row],[NumberOfMajorSurgeries]],"No major surgery","0")</f>
        <v>1</v>
      </c>
      <c r="R182" t="str">
        <f>SUBSTITUTE(Table12[[#This Row],[smoker]],"?","unknown")</f>
        <v>yes</v>
      </c>
      <c r="S182" t="str">
        <f t="shared" si="2"/>
        <v>Obesity</v>
      </c>
      <c r="T182" t="str">
        <f>IF(Table12[[#This Row],[HBA1C]]&lt;5.7,"Normal",IF(Table12[[#This Row],[HBA1C]]&gt;6.5,"Diabetes","Prediabetes"))</f>
        <v>Normal</v>
      </c>
    </row>
    <row r="183" spans="1:20" x14ac:dyDescent="0.3">
      <c r="A183" t="s">
        <v>2191</v>
      </c>
      <c r="B183">
        <v>39</v>
      </c>
      <c r="C183">
        <v>5.7</v>
      </c>
      <c r="D183" t="s">
        <v>2380</v>
      </c>
      <c r="E183" t="s">
        <v>2380</v>
      </c>
      <c r="F183" t="s">
        <v>2380</v>
      </c>
      <c r="G183">
        <v>2</v>
      </c>
      <c r="H183" t="s">
        <v>2382</v>
      </c>
      <c r="K183" t="s">
        <v>2191</v>
      </c>
      <c r="L183">
        <v>39</v>
      </c>
      <c r="M183">
        <v>5.7</v>
      </c>
      <c r="N183" t="s">
        <v>2380</v>
      </c>
      <c r="O183" t="s">
        <v>2380</v>
      </c>
      <c r="P183" t="s">
        <v>2380</v>
      </c>
      <c r="Q183" s="7" t="str">
        <f>SUBSTITUTE(Table12[[#This Row],[NumberOfMajorSurgeries]],"No major surgery","0")</f>
        <v>2</v>
      </c>
      <c r="R183" t="str">
        <f>SUBSTITUTE(Table12[[#This Row],[smoker]],"?","unknown")</f>
        <v>yes</v>
      </c>
      <c r="S183" t="str">
        <f t="shared" si="2"/>
        <v>Obesity</v>
      </c>
      <c r="T183" t="str">
        <f>IF(Table12[[#This Row],[HBA1C]]&lt;5.7,"Normal",IF(Table12[[#This Row],[HBA1C]]&gt;6.5,"Diabetes","Prediabetes"))</f>
        <v>Prediabetes</v>
      </c>
    </row>
    <row r="184" spans="1:20" x14ac:dyDescent="0.3">
      <c r="A184" t="s">
        <v>2190</v>
      </c>
      <c r="B184">
        <v>35.299999999999997</v>
      </c>
      <c r="C184">
        <v>6.09</v>
      </c>
      <c r="D184" t="s">
        <v>2380</v>
      </c>
      <c r="E184" t="s">
        <v>2380</v>
      </c>
      <c r="F184" t="s">
        <v>2380</v>
      </c>
      <c r="G184">
        <v>1</v>
      </c>
      <c r="H184" t="s">
        <v>2382</v>
      </c>
      <c r="K184" t="s">
        <v>2190</v>
      </c>
      <c r="L184">
        <v>35.299999999999997</v>
      </c>
      <c r="M184">
        <v>6.09</v>
      </c>
      <c r="N184" t="s">
        <v>2380</v>
      </c>
      <c r="O184" t="s">
        <v>2380</v>
      </c>
      <c r="P184" t="s">
        <v>2380</v>
      </c>
      <c r="Q184" s="7" t="str">
        <f>SUBSTITUTE(Table12[[#This Row],[NumberOfMajorSurgeries]],"No major surgery","0")</f>
        <v>1</v>
      </c>
      <c r="R184" t="str">
        <f>SUBSTITUTE(Table12[[#This Row],[smoker]],"?","unknown")</f>
        <v>yes</v>
      </c>
      <c r="S184" t="str">
        <f t="shared" si="2"/>
        <v>Obesity</v>
      </c>
      <c r="T184" t="str">
        <f>IF(Table12[[#This Row],[HBA1C]]&lt;5.7,"Normal",IF(Table12[[#This Row],[HBA1C]]&gt;6.5,"Diabetes","Prediabetes"))</f>
        <v>Prediabetes</v>
      </c>
    </row>
    <row r="185" spans="1:20" x14ac:dyDescent="0.3">
      <c r="A185" t="s">
        <v>2189</v>
      </c>
      <c r="B185">
        <v>33.42</v>
      </c>
      <c r="C185">
        <v>10.67</v>
      </c>
      <c r="D185" t="s">
        <v>2380</v>
      </c>
      <c r="E185" t="s">
        <v>2380</v>
      </c>
      <c r="F185" t="s">
        <v>2380</v>
      </c>
      <c r="G185" t="s">
        <v>2381</v>
      </c>
      <c r="H185" t="s">
        <v>2382</v>
      </c>
      <c r="K185" t="s">
        <v>2189</v>
      </c>
      <c r="L185">
        <v>33.42</v>
      </c>
      <c r="M185">
        <v>10.67</v>
      </c>
      <c r="N185" t="s">
        <v>2380</v>
      </c>
      <c r="O185" t="s">
        <v>2380</v>
      </c>
      <c r="P185" t="s">
        <v>2380</v>
      </c>
      <c r="Q185" s="7" t="str">
        <f>SUBSTITUTE(Table12[[#This Row],[NumberOfMajorSurgeries]],"No major surgery","0")</f>
        <v>0</v>
      </c>
      <c r="R185" t="str">
        <f>SUBSTITUTE(Table12[[#This Row],[smoker]],"?","unknown")</f>
        <v>yes</v>
      </c>
      <c r="S185" t="str">
        <f t="shared" si="2"/>
        <v>Obesity</v>
      </c>
      <c r="T185" t="str">
        <f>IF(Table12[[#This Row],[HBA1C]]&lt;5.7,"Normal",IF(Table12[[#This Row],[HBA1C]]&gt;6.5,"Diabetes","Prediabetes"))</f>
        <v>Diabetes</v>
      </c>
    </row>
    <row r="186" spans="1:20" x14ac:dyDescent="0.3">
      <c r="A186" t="s">
        <v>2188</v>
      </c>
      <c r="B186">
        <v>37.18</v>
      </c>
      <c r="C186">
        <v>6.75</v>
      </c>
      <c r="D186" t="s">
        <v>2382</v>
      </c>
      <c r="E186" t="s">
        <v>2380</v>
      </c>
      <c r="F186" t="s">
        <v>2380</v>
      </c>
      <c r="G186">
        <v>2</v>
      </c>
      <c r="H186" t="s">
        <v>2382</v>
      </c>
      <c r="K186" t="s">
        <v>2188</v>
      </c>
      <c r="L186">
        <v>37.18</v>
      </c>
      <c r="M186">
        <v>6.75</v>
      </c>
      <c r="N186" t="s">
        <v>2382</v>
      </c>
      <c r="O186" t="s">
        <v>2380</v>
      </c>
      <c r="P186" t="s">
        <v>2380</v>
      </c>
      <c r="Q186" s="7" t="str">
        <f>SUBSTITUTE(Table12[[#This Row],[NumberOfMajorSurgeries]],"No major surgery","0")</f>
        <v>2</v>
      </c>
      <c r="R186" t="str">
        <f>SUBSTITUTE(Table12[[#This Row],[smoker]],"?","unknown")</f>
        <v>yes</v>
      </c>
      <c r="S186" t="str">
        <f t="shared" si="2"/>
        <v>Obesity</v>
      </c>
      <c r="T186" t="str">
        <f>IF(Table12[[#This Row],[HBA1C]]&lt;5.7,"Normal",IF(Table12[[#This Row],[HBA1C]]&gt;6.5,"Diabetes","Prediabetes"))</f>
        <v>Diabetes</v>
      </c>
    </row>
    <row r="187" spans="1:20" x14ac:dyDescent="0.3">
      <c r="A187" t="s">
        <v>2187</v>
      </c>
      <c r="B187">
        <v>33.33</v>
      </c>
      <c r="C187">
        <v>9.26</v>
      </c>
      <c r="D187" t="s">
        <v>2382</v>
      </c>
      <c r="E187" t="s">
        <v>2380</v>
      </c>
      <c r="F187" t="s">
        <v>2380</v>
      </c>
      <c r="G187">
        <v>2</v>
      </c>
      <c r="H187" t="s">
        <v>2380</v>
      </c>
      <c r="K187" t="s">
        <v>2187</v>
      </c>
      <c r="L187">
        <v>33.33</v>
      </c>
      <c r="M187">
        <v>9.26</v>
      </c>
      <c r="N187" t="s">
        <v>2382</v>
      </c>
      <c r="O187" t="s">
        <v>2380</v>
      </c>
      <c r="P187" t="s">
        <v>2380</v>
      </c>
      <c r="Q187" s="7" t="str">
        <f>SUBSTITUTE(Table12[[#This Row],[NumberOfMajorSurgeries]],"No major surgery","0")</f>
        <v>2</v>
      </c>
      <c r="R187" t="str">
        <f>SUBSTITUTE(Table12[[#This Row],[smoker]],"?","unknown")</f>
        <v>No</v>
      </c>
      <c r="S187" t="str">
        <f t="shared" si="2"/>
        <v>Obesity</v>
      </c>
      <c r="T187" t="str">
        <f>IF(Table12[[#This Row],[HBA1C]]&lt;5.7,"Normal",IF(Table12[[#This Row],[HBA1C]]&gt;6.5,"Diabetes","Prediabetes"))</f>
        <v>Diabetes</v>
      </c>
    </row>
    <row r="188" spans="1:20" x14ac:dyDescent="0.3">
      <c r="A188" t="s">
        <v>2186</v>
      </c>
      <c r="B188">
        <v>53.21</v>
      </c>
      <c r="C188">
        <v>4.2699999999999996</v>
      </c>
      <c r="D188" t="s">
        <v>2380</v>
      </c>
      <c r="E188" t="s">
        <v>2380</v>
      </c>
      <c r="F188" t="s">
        <v>2380</v>
      </c>
      <c r="G188">
        <v>1</v>
      </c>
      <c r="H188" t="s">
        <v>2382</v>
      </c>
      <c r="K188" t="s">
        <v>2186</v>
      </c>
      <c r="L188">
        <v>53.21</v>
      </c>
      <c r="M188">
        <v>4.2699999999999996</v>
      </c>
      <c r="N188" t="s">
        <v>2380</v>
      </c>
      <c r="O188" t="s">
        <v>2380</v>
      </c>
      <c r="P188" t="s">
        <v>2380</v>
      </c>
      <c r="Q188" s="7" t="str">
        <f>SUBSTITUTE(Table12[[#This Row],[NumberOfMajorSurgeries]],"No major surgery","0")</f>
        <v>1</v>
      </c>
      <c r="R188" t="str">
        <f>SUBSTITUTE(Table12[[#This Row],[smoker]],"?","unknown")</f>
        <v>yes</v>
      </c>
      <c r="S188" t="str">
        <f t="shared" si="2"/>
        <v>Obesity</v>
      </c>
      <c r="T188" t="str">
        <f>IF(Table12[[#This Row],[HBA1C]]&lt;5.7,"Normal",IF(Table12[[#This Row],[HBA1C]]&gt;6.5,"Diabetes","Prediabetes"))</f>
        <v>Normal</v>
      </c>
    </row>
    <row r="189" spans="1:20" x14ac:dyDescent="0.3">
      <c r="A189" t="s">
        <v>2185</v>
      </c>
      <c r="B189">
        <v>38.729999999999997</v>
      </c>
      <c r="C189">
        <v>11.51</v>
      </c>
      <c r="D189" t="s">
        <v>2380</v>
      </c>
      <c r="E189" t="s">
        <v>2380</v>
      </c>
      <c r="F189" t="s">
        <v>2380</v>
      </c>
      <c r="G189">
        <v>2</v>
      </c>
      <c r="H189" t="s">
        <v>2382</v>
      </c>
      <c r="K189" t="s">
        <v>2185</v>
      </c>
      <c r="L189">
        <v>38.729999999999997</v>
      </c>
      <c r="M189">
        <v>11.51</v>
      </c>
      <c r="N189" t="s">
        <v>2380</v>
      </c>
      <c r="O189" t="s">
        <v>2380</v>
      </c>
      <c r="P189" t="s">
        <v>2380</v>
      </c>
      <c r="Q189" s="7" t="str">
        <f>SUBSTITUTE(Table12[[#This Row],[NumberOfMajorSurgeries]],"No major surgery","0")</f>
        <v>2</v>
      </c>
      <c r="R189" t="str">
        <f>SUBSTITUTE(Table12[[#This Row],[smoker]],"?","unknown")</f>
        <v>yes</v>
      </c>
      <c r="S189" t="str">
        <f t="shared" si="2"/>
        <v>Obesity</v>
      </c>
      <c r="T189" t="str">
        <f>IF(Table12[[#This Row],[HBA1C]]&lt;5.7,"Normal",IF(Table12[[#This Row],[HBA1C]]&gt;6.5,"Diabetes","Prediabetes"))</f>
        <v>Diabetes</v>
      </c>
    </row>
    <row r="190" spans="1:20" x14ac:dyDescent="0.3">
      <c r="A190" t="s">
        <v>2184</v>
      </c>
      <c r="B190">
        <v>29.73</v>
      </c>
      <c r="C190">
        <v>7.22</v>
      </c>
      <c r="D190" t="s">
        <v>2380</v>
      </c>
      <c r="E190" t="s">
        <v>2380</v>
      </c>
      <c r="F190" t="s">
        <v>2380</v>
      </c>
      <c r="G190" t="s">
        <v>2381</v>
      </c>
      <c r="H190" t="s">
        <v>2382</v>
      </c>
      <c r="K190" t="s">
        <v>2184</v>
      </c>
      <c r="L190">
        <v>29.73</v>
      </c>
      <c r="M190">
        <v>7.22</v>
      </c>
      <c r="N190" t="s">
        <v>2380</v>
      </c>
      <c r="O190" t="s">
        <v>2380</v>
      </c>
      <c r="P190" t="s">
        <v>2380</v>
      </c>
      <c r="Q190" s="7" t="str">
        <f>SUBSTITUTE(Table12[[#This Row],[NumberOfMajorSurgeries]],"No major surgery","0")</f>
        <v>0</v>
      </c>
      <c r="R190" t="str">
        <f>SUBSTITUTE(Table12[[#This Row],[smoker]],"?","unknown")</f>
        <v>yes</v>
      </c>
      <c r="S190" t="str">
        <f t="shared" si="2"/>
        <v>Overweight</v>
      </c>
      <c r="T190" t="str">
        <f>IF(Table12[[#This Row],[HBA1C]]&lt;5.7,"Normal",IF(Table12[[#This Row],[HBA1C]]&gt;6.5,"Diabetes","Prediabetes"))</f>
        <v>Diabetes</v>
      </c>
    </row>
    <row r="191" spans="1:20" x14ac:dyDescent="0.3">
      <c r="A191" t="s">
        <v>2183</v>
      </c>
      <c r="B191">
        <v>34.700000000000003</v>
      </c>
      <c r="C191">
        <v>4.37</v>
      </c>
      <c r="D191" t="s">
        <v>2380</v>
      </c>
      <c r="E191" t="s">
        <v>2380</v>
      </c>
      <c r="F191" t="s">
        <v>2383</v>
      </c>
      <c r="G191">
        <v>1</v>
      </c>
      <c r="H191" t="s">
        <v>2382</v>
      </c>
      <c r="K191" t="s">
        <v>2183</v>
      </c>
      <c r="L191">
        <v>34.700000000000003</v>
      </c>
      <c r="M191">
        <v>4.37</v>
      </c>
      <c r="N191" t="s">
        <v>2380</v>
      </c>
      <c r="O191" t="s">
        <v>2380</v>
      </c>
      <c r="P191" t="s">
        <v>2383</v>
      </c>
      <c r="Q191" s="7" t="str">
        <f>SUBSTITUTE(Table12[[#This Row],[NumberOfMajorSurgeries]],"No major surgery","0")</f>
        <v>1</v>
      </c>
      <c r="R191" t="str">
        <f>SUBSTITUTE(Table12[[#This Row],[smoker]],"?","unknown")</f>
        <v>yes</v>
      </c>
      <c r="S191" t="str">
        <f t="shared" si="2"/>
        <v>Obesity</v>
      </c>
      <c r="T191" t="str">
        <f>IF(Table12[[#This Row],[HBA1C]]&lt;5.7,"Normal",IF(Table12[[#This Row],[HBA1C]]&gt;6.5,"Diabetes","Prediabetes"))</f>
        <v>Normal</v>
      </c>
    </row>
    <row r="192" spans="1:20" x14ac:dyDescent="0.3">
      <c r="A192" t="s">
        <v>2182</v>
      </c>
      <c r="B192">
        <v>38.28</v>
      </c>
      <c r="C192">
        <v>11.56</v>
      </c>
      <c r="D192" t="s">
        <v>2382</v>
      </c>
      <c r="E192" t="s">
        <v>2380</v>
      </c>
      <c r="F192" t="s">
        <v>2380</v>
      </c>
      <c r="G192">
        <v>1</v>
      </c>
      <c r="H192" t="s">
        <v>2382</v>
      </c>
      <c r="K192" t="s">
        <v>2182</v>
      </c>
      <c r="L192">
        <v>38.28</v>
      </c>
      <c r="M192">
        <v>11.56</v>
      </c>
      <c r="N192" t="s">
        <v>2382</v>
      </c>
      <c r="O192" t="s">
        <v>2380</v>
      </c>
      <c r="P192" t="s">
        <v>2380</v>
      </c>
      <c r="Q192" s="7" t="str">
        <f>SUBSTITUTE(Table12[[#This Row],[NumberOfMajorSurgeries]],"No major surgery","0")</f>
        <v>1</v>
      </c>
      <c r="R192" t="str">
        <f>SUBSTITUTE(Table12[[#This Row],[smoker]],"?","unknown")</f>
        <v>yes</v>
      </c>
      <c r="S192" t="str">
        <f t="shared" si="2"/>
        <v>Obesity</v>
      </c>
      <c r="T192" t="str">
        <f>IF(Table12[[#This Row],[HBA1C]]&lt;5.7,"Normal",IF(Table12[[#This Row],[HBA1C]]&gt;6.5,"Diabetes","Prediabetes"))</f>
        <v>Diabetes</v>
      </c>
    </row>
    <row r="193" spans="1:20" x14ac:dyDescent="0.3">
      <c r="A193" t="s">
        <v>2181</v>
      </c>
      <c r="B193">
        <v>33.57</v>
      </c>
      <c r="C193">
        <v>8.82</v>
      </c>
      <c r="D193" t="s">
        <v>2382</v>
      </c>
      <c r="E193" t="s">
        <v>2380</v>
      </c>
      <c r="F193" t="s">
        <v>2380</v>
      </c>
      <c r="G193" t="s">
        <v>2381</v>
      </c>
      <c r="H193" t="s">
        <v>2382</v>
      </c>
      <c r="K193" t="s">
        <v>2181</v>
      </c>
      <c r="L193">
        <v>33.57</v>
      </c>
      <c r="M193">
        <v>8.82</v>
      </c>
      <c r="N193" t="s">
        <v>2382</v>
      </c>
      <c r="O193" t="s">
        <v>2380</v>
      </c>
      <c r="P193" t="s">
        <v>2380</v>
      </c>
      <c r="Q193" s="7" t="str">
        <f>SUBSTITUTE(Table12[[#This Row],[NumberOfMajorSurgeries]],"No major surgery","0")</f>
        <v>0</v>
      </c>
      <c r="R193" t="str">
        <f>SUBSTITUTE(Table12[[#This Row],[smoker]],"?","unknown")</f>
        <v>yes</v>
      </c>
      <c r="S193" t="str">
        <f t="shared" si="2"/>
        <v>Obesity</v>
      </c>
      <c r="T193" t="str">
        <f>IF(Table12[[#This Row],[HBA1C]]&lt;5.7,"Normal",IF(Table12[[#This Row],[HBA1C]]&gt;6.5,"Diabetes","Prediabetes"))</f>
        <v>Diabetes</v>
      </c>
    </row>
    <row r="194" spans="1:20" x14ac:dyDescent="0.3">
      <c r="A194" t="s">
        <v>2180</v>
      </c>
      <c r="B194">
        <v>52.06</v>
      </c>
      <c r="C194">
        <v>4.6900000000000004</v>
      </c>
      <c r="D194" t="s">
        <v>2380</v>
      </c>
      <c r="E194" t="s">
        <v>2380</v>
      </c>
      <c r="F194" t="s">
        <v>2380</v>
      </c>
      <c r="G194">
        <v>1</v>
      </c>
      <c r="H194" t="s">
        <v>2382</v>
      </c>
      <c r="K194" t="s">
        <v>2180</v>
      </c>
      <c r="L194">
        <v>52.06</v>
      </c>
      <c r="M194">
        <v>4.6900000000000004</v>
      </c>
      <c r="N194" t="s">
        <v>2380</v>
      </c>
      <c r="O194" t="s">
        <v>2380</v>
      </c>
      <c r="P194" t="s">
        <v>2380</v>
      </c>
      <c r="Q194" s="7" t="str">
        <f>SUBSTITUTE(Table12[[#This Row],[NumberOfMajorSurgeries]],"No major surgery","0")</f>
        <v>1</v>
      </c>
      <c r="R194" t="str">
        <f>SUBSTITUTE(Table12[[#This Row],[smoker]],"?","unknown")</f>
        <v>yes</v>
      </c>
      <c r="S194" t="str">
        <f t="shared" si="2"/>
        <v>Obesity</v>
      </c>
      <c r="T194" t="str">
        <f>IF(Table12[[#This Row],[HBA1C]]&lt;5.7,"Normal",IF(Table12[[#This Row],[HBA1C]]&gt;6.5,"Diabetes","Prediabetes"))</f>
        <v>Normal</v>
      </c>
    </row>
    <row r="195" spans="1:20" x14ac:dyDescent="0.3">
      <c r="A195" t="s">
        <v>2179</v>
      </c>
      <c r="B195">
        <v>38.17</v>
      </c>
      <c r="C195">
        <v>4.53</v>
      </c>
      <c r="D195" t="s">
        <v>2380</v>
      </c>
      <c r="E195" t="s">
        <v>2382</v>
      </c>
      <c r="F195" t="s">
        <v>2380</v>
      </c>
      <c r="G195">
        <v>1</v>
      </c>
      <c r="H195" t="s">
        <v>2382</v>
      </c>
      <c r="K195" t="s">
        <v>2179</v>
      </c>
      <c r="L195">
        <v>38.17</v>
      </c>
      <c r="M195">
        <v>4.53</v>
      </c>
      <c r="N195" t="s">
        <v>2380</v>
      </c>
      <c r="O195" t="s">
        <v>2382</v>
      </c>
      <c r="P195" t="s">
        <v>2380</v>
      </c>
      <c r="Q195" s="7" t="str">
        <f>SUBSTITUTE(Table12[[#This Row],[NumberOfMajorSurgeries]],"No major surgery","0")</f>
        <v>1</v>
      </c>
      <c r="R195" t="str">
        <f>SUBSTITUTE(Table12[[#This Row],[smoker]],"?","unknown")</f>
        <v>yes</v>
      </c>
      <c r="S195" t="str">
        <f t="shared" ref="S195:S258" si="3">IF(B195&lt;18.5,"Underweight",IF(B195&gt;30,"Obesity",IF(B195=18.5-24.9,"Normal weight","Overweight")))</f>
        <v>Obesity</v>
      </c>
      <c r="T195" t="str">
        <f>IF(Table12[[#This Row],[HBA1C]]&lt;5.7,"Normal",IF(Table12[[#This Row],[HBA1C]]&gt;6.5,"Diabetes","Prediabetes"))</f>
        <v>Normal</v>
      </c>
    </row>
    <row r="196" spans="1:20" x14ac:dyDescent="0.3">
      <c r="A196" t="s">
        <v>2178</v>
      </c>
      <c r="B196">
        <v>36.954999999999998</v>
      </c>
      <c r="C196">
        <v>5.84</v>
      </c>
      <c r="D196" t="s">
        <v>2380</v>
      </c>
      <c r="E196" t="s">
        <v>2380</v>
      </c>
      <c r="F196" t="s">
        <v>2383</v>
      </c>
      <c r="G196">
        <v>1</v>
      </c>
      <c r="H196" t="s">
        <v>2382</v>
      </c>
      <c r="K196" t="s">
        <v>2178</v>
      </c>
      <c r="L196">
        <v>36.954999999999998</v>
      </c>
      <c r="M196">
        <v>5.84</v>
      </c>
      <c r="N196" t="s">
        <v>2380</v>
      </c>
      <c r="O196" t="s">
        <v>2380</v>
      </c>
      <c r="P196" t="s">
        <v>2383</v>
      </c>
      <c r="Q196" s="7" t="str">
        <f>SUBSTITUTE(Table12[[#This Row],[NumberOfMajorSurgeries]],"No major surgery","0")</f>
        <v>1</v>
      </c>
      <c r="R196" t="str">
        <f>SUBSTITUTE(Table12[[#This Row],[smoker]],"?","unknown")</f>
        <v>yes</v>
      </c>
      <c r="S196" t="str">
        <f t="shared" si="3"/>
        <v>Obesity</v>
      </c>
      <c r="T196" t="str">
        <f>IF(Table12[[#This Row],[HBA1C]]&lt;5.7,"Normal",IF(Table12[[#This Row],[HBA1C]]&gt;6.5,"Diabetes","Prediabetes"))</f>
        <v>Prediabetes</v>
      </c>
    </row>
    <row r="197" spans="1:20" x14ac:dyDescent="0.3">
      <c r="A197" t="s">
        <v>2177</v>
      </c>
      <c r="B197">
        <v>34.4</v>
      </c>
      <c r="C197">
        <v>4.9000000000000004</v>
      </c>
      <c r="D197" t="s">
        <v>2380</v>
      </c>
      <c r="E197" t="s">
        <v>2380</v>
      </c>
      <c r="F197" t="s">
        <v>2383</v>
      </c>
      <c r="G197">
        <v>1</v>
      </c>
      <c r="H197" t="s">
        <v>2382</v>
      </c>
      <c r="K197" t="s">
        <v>2177</v>
      </c>
      <c r="L197">
        <v>34.4</v>
      </c>
      <c r="M197">
        <v>4.9000000000000004</v>
      </c>
      <c r="N197" t="s">
        <v>2380</v>
      </c>
      <c r="O197" t="s">
        <v>2380</v>
      </c>
      <c r="P197" t="s">
        <v>2383</v>
      </c>
      <c r="Q197" s="7" t="str">
        <f>SUBSTITUTE(Table12[[#This Row],[NumberOfMajorSurgeries]],"No major surgery","0")</f>
        <v>1</v>
      </c>
      <c r="R197" t="str">
        <f>SUBSTITUTE(Table12[[#This Row],[smoker]],"?","unknown")</f>
        <v>yes</v>
      </c>
      <c r="S197" t="str">
        <f t="shared" si="3"/>
        <v>Obesity</v>
      </c>
      <c r="T197" t="str">
        <f>IF(Table12[[#This Row],[HBA1C]]&lt;5.7,"Normal",IF(Table12[[#This Row],[HBA1C]]&gt;6.5,"Diabetes","Prediabetes"))</f>
        <v>Normal</v>
      </c>
    </row>
    <row r="198" spans="1:20" x14ac:dyDescent="0.3">
      <c r="A198" t="s">
        <v>2176</v>
      </c>
      <c r="B198">
        <v>31.73</v>
      </c>
      <c r="C198">
        <v>4.3</v>
      </c>
      <c r="D198" t="s">
        <v>2380</v>
      </c>
      <c r="E198" t="s">
        <v>2380</v>
      </c>
      <c r="F198" t="s">
        <v>2380</v>
      </c>
      <c r="G198" t="s">
        <v>2381</v>
      </c>
      <c r="H198" t="s">
        <v>2382</v>
      </c>
      <c r="K198" t="s">
        <v>2176</v>
      </c>
      <c r="L198">
        <v>31.73</v>
      </c>
      <c r="M198">
        <v>4.3</v>
      </c>
      <c r="N198" t="s">
        <v>2380</v>
      </c>
      <c r="O198" t="s">
        <v>2380</v>
      </c>
      <c r="P198" t="s">
        <v>2380</v>
      </c>
      <c r="Q198" s="7" t="str">
        <f>SUBSTITUTE(Table12[[#This Row],[NumberOfMajorSurgeries]],"No major surgery","0")</f>
        <v>0</v>
      </c>
      <c r="R198" t="str">
        <f>SUBSTITUTE(Table12[[#This Row],[smoker]],"?","unknown")</f>
        <v>yes</v>
      </c>
      <c r="S198" t="str">
        <f t="shared" si="3"/>
        <v>Obesity</v>
      </c>
      <c r="T198" t="str">
        <f>IF(Table12[[#This Row],[HBA1C]]&lt;5.7,"Normal",IF(Table12[[#This Row],[HBA1C]]&gt;6.5,"Diabetes","Prediabetes"))</f>
        <v>Normal</v>
      </c>
    </row>
    <row r="199" spans="1:20" x14ac:dyDescent="0.3">
      <c r="A199" t="s">
        <v>2175</v>
      </c>
      <c r="B199">
        <v>36.64</v>
      </c>
      <c r="C199">
        <v>11.34</v>
      </c>
      <c r="D199" t="s">
        <v>2380</v>
      </c>
      <c r="E199" t="s">
        <v>2380</v>
      </c>
      <c r="F199" t="s">
        <v>2380</v>
      </c>
      <c r="G199" t="s">
        <v>2381</v>
      </c>
      <c r="H199" t="s">
        <v>2382</v>
      </c>
      <c r="K199" t="s">
        <v>2175</v>
      </c>
      <c r="L199">
        <v>36.64</v>
      </c>
      <c r="M199">
        <v>11.34</v>
      </c>
      <c r="N199" t="s">
        <v>2380</v>
      </c>
      <c r="O199" t="s">
        <v>2380</v>
      </c>
      <c r="P199" t="s">
        <v>2380</v>
      </c>
      <c r="Q199" s="7" t="str">
        <f>SUBSTITUTE(Table12[[#This Row],[NumberOfMajorSurgeries]],"No major surgery","0")</f>
        <v>0</v>
      </c>
      <c r="R199" t="str">
        <f>SUBSTITUTE(Table12[[#This Row],[smoker]],"?","unknown")</f>
        <v>yes</v>
      </c>
      <c r="S199" t="str">
        <f t="shared" si="3"/>
        <v>Obesity</v>
      </c>
      <c r="T199" t="str">
        <f>IF(Table12[[#This Row],[HBA1C]]&lt;5.7,"Normal",IF(Table12[[#This Row],[HBA1C]]&gt;6.5,"Diabetes","Prediabetes"))</f>
        <v>Diabetes</v>
      </c>
    </row>
    <row r="200" spans="1:20" x14ac:dyDescent="0.3">
      <c r="A200" t="s">
        <v>2174</v>
      </c>
      <c r="B200">
        <v>36.85</v>
      </c>
      <c r="C200">
        <v>5.88</v>
      </c>
      <c r="D200" t="s">
        <v>2380</v>
      </c>
      <c r="E200" t="s">
        <v>2382</v>
      </c>
      <c r="F200" t="s">
        <v>2380</v>
      </c>
      <c r="G200">
        <v>1</v>
      </c>
      <c r="H200" t="s">
        <v>2382</v>
      </c>
      <c r="K200" t="s">
        <v>2174</v>
      </c>
      <c r="L200">
        <v>36.85</v>
      </c>
      <c r="M200">
        <v>5.88</v>
      </c>
      <c r="N200" t="s">
        <v>2380</v>
      </c>
      <c r="O200" t="s">
        <v>2382</v>
      </c>
      <c r="P200" t="s">
        <v>2380</v>
      </c>
      <c r="Q200" s="7" t="str">
        <f>SUBSTITUTE(Table12[[#This Row],[NumberOfMajorSurgeries]],"No major surgery","0")</f>
        <v>1</v>
      </c>
      <c r="R200" t="str">
        <f>SUBSTITUTE(Table12[[#This Row],[smoker]],"?","unknown")</f>
        <v>yes</v>
      </c>
      <c r="S200" t="str">
        <f t="shared" si="3"/>
        <v>Obesity</v>
      </c>
      <c r="T200" t="str">
        <f>IF(Table12[[#This Row],[HBA1C]]&lt;5.7,"Normal",IF(Table12[[#This Row],[HBA1C]]&gt;6.5,"Diabetes","Prediabetes"))</f>
        <v>Prediabetes</v>
      </c>
    </row>
    <row r="201" spans="1:20" x14ac:dyDescent="0.3">
      <c r="A201" t="s">
        <v>2173</v>
      </c>
      <c r="B201">
        <v>33.33</v>
      </c>
      <c r="C201">
        <v>5.01</v>
      </c>
      <c r="D201" t="s">
        <v>2382</v>
      </c>
      <c r="E201" t="s">
        <v>2380</v>
      </c>
      <c r="F201" t="s">
        <v>2383</v>
      </c>
      <c r="G201">
        <v>1</v>
      </c>
      <c r="H201" t="s">
        <v>2382</v>
      </c>
      <c r="K201" t="s">
        <v>2173</v>
      </c>
      <c r="L201">
        <v>33.33</v>
      </c>
      <c r="M201">
        <v>5.01</v>
      </c>
      <c r="N201" t="s">
        <v>2382</v>
      </c>
      <c r="O201" t="s">
        <v>2380</v>
      </c>
      <c r="P201" t="s">
        <v>2383</v>
      </c>
      <c r="Q201" s="7" t="str">
        <f>SUBSTITUTE(Table12[[#This Row],[NumberOfMajorSurgeries]],"No major surgery","0")</f>
        <v>1</v>
      </c>
      <c r="R201" t="str">
        <f>SUBSTITUTE(Table12[[#This Row],[smoker]],"?","unknown")</f>
        <v>yes</v>
      </c>
      <c r="S201" t="str">
        <f t="shared" si="3"/>
        <v>Obesity</v>
      </c>
      <c r="T201" t="str">
        <f>IF(Table12[[#This Row],[HBA1C]]&lt;5.7,"Normal",IF(Table12[[#This Row],[HBA1C]]&gt;6.5,"Diabetes","Prediabetes"))</f>
        <v>Normal</v>
      </c>
    </row>
    <row r="202" spans="1:20" x14ac:dyDescent="0.3">
      <c r="A202" t="s">
        <v>2172</v>
      </c>
      <c r="B202">
        <v>39.14</v>
      </c>
      <c r="C202">
        <v>4.4000000000000004</v>
      </c>
      <c r="D202" t="s">
        <v>2380</v>
      </c>
      <c r="E202" t="s">
        <v>2380</v>
      </c>
      <c r="F202" t="s">
        <v>2383</v>
      </c>
      <c r="G202">
        <v>1</v>
      </c>
      <c r="H202" t="s">
        <v>2382</v>
      </c>
      <c r="K202" t="s">
        <v>2172</v>
      </c>
      <c r="L202">
        <v>39.14</v>
      </c>
      <c r="M202">
        <v>4.4000000000000004</v>
      </c>
      <c r="N202" t="s">
        <v>2380</v>
      </c>
      <c r="O202" t="s">
        <v>2380</v>
      </c>
      <c r="P202" t="s">
        <v>2383</v>
      </c>
      <c r="Q202" s="7" t="str">
        <f>SUBSTITUTE(Table12[[#This Row],[NumberOfMajorSurgeries]],"No major surgery","0")</f>
        <v>1</v>
      </c>
      <c r="R202" t="str">
        <f>SUBSTITUTE(Table12[[#This Row],[smoker]],"?","unknown")</f>
        <v>yes</v>
      </c>
      <c r="S202" t="str">
        <f t="shared" si="3"/>
        <v>Obesity</v>
      </c>
      <c r="T202" t="str">
        <f>IF(Table12[[#This Row],[HBA1C]]&lt;5.7,"Normal",IF(Table12[[#This Row],[HBA1C]]&gt;6.5,"Diabetes","Prediabetes"))</f>
        <v>Normal</v>
      </c>
    </row>
    <row r="203" spans="1:20" x14ac:dyDescent="0.3">
      <c r="A203" t="s">
        <v>2171</v>
      </c>
      <c r="B203">
        <v>32.9</v>
      </c>
      <c r="C203">
        <v>6.26</v>
      </c>
      <c r="D203" t="s">
        <v>2382</v>
      </c>
      <c r="E203" t="s">
        <v>2380</v>
      </c>
      <c r="F203" t="s">
        <v>2380</v>
      </c>
      <c r="G203" t="s">
        <v>2381</v>
      </c>
      <c r="H203" t="s">
        <v>2382</v>
      </c>
      <c r="K203" t="s">
        <v>2171</v>
      </c>
      <c r="L203">
        <v>32.9</v>
      </c>
      <c r="M203">
        <v>6.26</v>
      </c>
      <c r="N203" t="s">
        <v>2382</v>
      </c>
      <c r="O203" t="s">
        <v>2380</v>
      </c>
      <c r="P203" t="s">
        <v>2380</v>
      </c>
      <c r="Q203" s="7" t="str">
        <f>SUBSTITUTE(Table12[[#This Row],[NumberOfMajorSurgeries]],"No major surgery","0")</f>
        <v>0</v>
      </c>
      <c r="R203" t="str">
        <f>SUBSTITUTE(Table12[[#This Row],[smoker]],"?","unknown")</f>
        <v>yes</v>
      </c>
      <c r="S203" t="str">
        <f t="shared" si="3"/>
        <v>Obesity</v>
      </c>
      <c r="T203" t="str">
        <f>IF(Table12[[#This Row],[HBA1C]]&lt;5.7,"Normal",IF(Table12[[#This Row],[HBA1C]]&gt;6.5,"Diabetes","Prediabetes"))</f>
        <v>Prediabetes</v>
      </c>
    </row>
    <row r="204" spans="1:20" x14ac:dyDescent="0.3">
      <c r="A204" t="s">
        <v>2170</v>
      </c>
      <c r="B204">
        <v>29.78</v>
      </c>
      <c r="C204">
        <v>10.27</v>
      </c>
      <c r="D204" t="s">
        <v>2382</v>
      </c>
      <c r="E204" t="s">
        <v>2380</v>
      </c>
      <c r="F204" t="s">
        <v>2383</v>
      </c>
      <c r="G204">
        <v>1</v>
      </c>
      <c r="H204" t="s">
        <v>2382</v>
      </c>
      <c r="K204" t="s">
        <v>2170</v>
      </c>
      <c r="L204">
        <v>29.78</v>
      </c>
      <c r="M204">
        <v>10.27</v>
      </c>
      <c r="N204" t="s">
        <v>2382</v>
      </c>
      <c r="O204" t="s">
        <v>2380</v>
      </c>
      <c r="P204" t="s">
        <v>2383</v>
      </c>
      <c r="Q204" s="7" t="str">
        <f>SUBSTITUTE(Table12[[#This Row],[NumberOfMajorSurgeries]],"No major surgery","0")</f>
        <v>1</v>
      </c>
      <c r="R204" t="str">
        <f>SUBSTITUTE(Table12[[#This Row],[smoker]],"?","unknown")</f>
        <v>yes</v>
      </c>
      <c r="S204" t="str">
        <f t="shared" si="3"/>
        <v>Overweight</v>
      </c>
      <c r="T204" t="str">
        <f>IF(Table12[[#This Row],[HBA1C]]&lt;5.7,"Normal",IF(Table12[[#This Row],[HBA1C]]&gt;6.5,"Diabetes","Prediabetes"))</f>
        <v>Diabetes</v>
      </c>
    </row>
    <row r="205" spans="1:20" x14ac:dyDescent="0.3">
      <c r="A205" t="s">
        <v>2169</v>
      </c>
      <c r="B205">
        <v>32.78</v>
      </c>
      <c r="C205">
        <v>5.27</v>
      </c>
      <c r="D205" t="s">
        <v>2380</v>
      </c>
      <c r="E205" t="s">
        <v>2380</v>
      </c>
      <c r="F205" t="s">
        <v>2380</v>
      </c>
      <c r="G205" t="s">
        <v>2381</v>
      </c>
      <c r="H205" t="s">
        <v>2382</v>
      </c>
      <c r="K205" t="s">
        <v>2169</v>
      </c>
      <c r="L205">
        <v>32.78</v>
      </c>
      <c r="M205">
        <v>5.27</v>
      </c>
      <c r="N205" t="s">
        <v>2380</v>
      </c>
      <c r="O205" t="s">
        <v>2380</v>
      </c>
      <c r="P205" t="s">
        <v>2380</v>
      </c>
      <c r="Q205" s="7" t="str">
        <f>SUBSTITUTE(Table12[[#This Row],[NumberOfMajorSurgeries]],"No major surgery","0")</f>
        <v>0</v>
      </c>
      <c r="R205" t="str">
        <f>SUBSTITUTE(Table12[[#This Row],[smoker]],"?","unknown")</f>
        <v>yes</v>
      </c>
      <c r="S205" t="str">
        <f t="shared" si="3"/>
        <v>Obesity</v>
      </c>
      <c r="T205" t="str">
        <f>IF(Table12[[#This Row],[HBA1C]]&lt;5.7,"Normal",IF(Table12[[#This Row],[HBA1C]]&gt;6.5,"Diabetes","Prediabetes"))</f>
        <v>Normal</v>
      </c>
    </row>
    <row r="206" spans="1:20" x14ac:dyDescent="0.3">
      <c r="A206" t="s">
        <v>2168</v>
      </c>
      <c r="B206">
        <v>41.65</v>
      </c>
      <c r="C206">
        <v>10.73</v>
      </c>
      <c r="D206" t="s">
        <v>2382</v>
      </c>
      <c r="E206" t="s">
        <v>2380</v>
      </c>
      <c r="F206" t="s">
        <v>2380</v>
      </c>
      <c r="G206" t="s">
        <v>2381</v>
      </c>
      <c r="H206" t="s">
        <v>2382</v>
      </c>
      <c r="K206" t="s">
        <v>2168</v>
      </c>
      <c r="L206">
        <v>41.65</v>
      </c>
      <c r="M206">
        <v>10.73</v>
      </c>
      <c r="N206" t="s">
        <v>2382</v>
      </c>
      <c r="O206" t="s">
        <v>2380</v>
      </c>
      <c r="P206" t="s">
        <v>2380</v>
      </c>
      <c r="Q206" s="7" t="str">
        <f>SUBSTITUTE(Table12[[#This Row],[NumberOfMajorSurgeries]],"No major surgery","0")</f>
        <v>0</v>
      </c>
      <c r="R206" t="str">
        <f>SUBSTITUTE(Table12[[#This Row],[smoker]],"?","unknown")</f>
        <v>yes</v>
      </c>
      <c r="S206" t="str">
        <f t="shared" si="3"/>
        <v>Obesity</v>
      </c>
      <c r="T206" t="str">
        <f>IF(Table12[[#This Row],[HBA1C]]&lt;5.7,"Normal",IF(Table12[[#This Row],[HBA1C]]&gt;6.5,"Diabetes","Prediabetes"))</f>
        <v>Diabetes</v>
      </c>
    </row>
    <row r="207" spans="1:20" x14ac:dyDescent="0.3">
      <c r="A207" t="s">
        <v>2167</v>
      </c>
      <c r="B207">
        <v>50.79</v>
      </c>
      <c r="C207">
        <v>4.45</v>
      </c>
      <c r="D207" t="s">
        <v>2380</v>
      </c>
      <c r="E207" t="s">
        <v>2380</v>
      </c>
      <c r="F207" t="s">
        <v>2380</v>
      </c>
      <c r="G207">
        <v>1</v>
      </c>
      <c r="H207" t="s">
        <v>2382</v>
      </c>
      <c r="K207" t="s">
        <v>2167</v>
      </c>
      <c r="L207">
        <v>50.79</v>
      </c>
      <c r="M207">
        <v>4.45</v>
      </c>
      <c r="N207" t="s">
        <v>2380</v>
      </c>
      <c r="O207" t="s">
        <v>2380</v>
      </c>
      <c r="P207" t="s">
        <v>2380</v>
      </c>
      <c r="Q207" s="7" t="str">
        <f>SUBSTITUTE(Table12[[#This Row],[NumberOfMajorSurgeries]],"No major surgery","0")</f>
        <v>1</v>
      </c>
      <c r="R207" t="str">
        <f>SUBSTITUTE(Table12[[#This Row],[smoker]],"?","unknown")</f>
        <v>yes</v>
      </c>
      <c r="S207" t="str">
        <f t="shared" si="3"/>
        <v>Obesity</v>
      </c>
      <c r="T207" t="str">
        <f>IF(Table12[[#This Row],[HBA1C]]&lt;5.7,"Normal",IF(Table12[[#This Row],[HBA1C]]&gt;6.5,"Diabetes","Prediabetes"))</f>
        <v>Normal</v>
      </c>
    </row>
    <row r="208" spans="1:20" x14ac:dyDescent="0.3">
      <c r="A208" t="s">
        <v>2166</v>
      </c>
      <c r="B208">
        <v>35.43</v>
      </c>
      <c r="C208">
        <v>5.25</v>
      </c>
      <c r="D208" t="s">
        <v>2382</v>
      </c>
      <c r="E208" t="s">
        <v>2380</v>
      </c>
      <c r="F208" t="s">
        <v>2380</v>
      </c>
      <c r="G208" t="s">
        <v>2381</v>
      </c>
      <c r="H208" t="s">
        <v>2382</v>
      </c>
      <c r="K208" t="s">
        <v>2166</v>
      </c>
      <c r="L208">
        <v>35.43</v>
      </c>
      <c r="M208">
        <v>5.25</v>
      </c>
      <c r="N208" t="s">
        <v>2382</v>
      </c>
      <c r="O208" t="s">
        <v>2380</v>
      </c>
      <c r="P208" t="s">
        <v>2380</v>
      </c>
      <c r="Q208" s="7" t="str">
        <f>SUBSTITUTE(Table12[[#This Row],[NumberOfMajorSurgeries]],"No major surgery","0")</f>
        <v>0</v>
      </c>
      <c r="R208" t="str">
        <f>SUBSTITUTE(Table12[[#This Row],[smoker]],"?","unknown")</f>
        <v>yes</v>
      </c>
      <c r="S208" t="str">
        <f t="shared" si="3"/>
        <v>Obesity</v>
      </c>
      <c r="T208" t="str">
        <f>IF(Table12[[#This Row],[HBA1C]]&lt;5.7,"Normal",IF(Table12[[#This Row],[HBA1C]]&gt;6.5,"Diabetes","Prediabetes"))</f>
        <v>Normal</v>
      </c>
    </row>
    <row r="209" spans="1:20" x14ac:dyDescent="0.3">
      <c r="A209" t="s">
        <v>2165</v>
      </c>
      <c r="B209">
        <v>35.25</v>
      </c>
      <c r="C209">
        <v>9.51</v>
      </c>
      <c r="D209" t="s">
        <v>2380</v>
      </c>
      <c r="E209" t="s">
        <v>2380</v>
      </c>
      <c r="F209" t="s">
        <v>2380</v>
      </c>
      <c r="G209" t="s">
        <v>2381</v>
      </c>
      <c r="H209" t="s">
        <v>2382</v>
      </c>
      <c r="K209" t="s">
        <v>2165</v>
      </c>
      <c r="L209">
        <v>35.25</v>
      </c>
      <c r="M209">
        <v>9.51</v>
      </c>
      <c r="N209" t="s">
        <v>2380</v>
      </c>
      <c r="O209" t="s">
        <v>2380</v>
      </c>
      <c r="P209" t="s">
        <v>2380</v>
      </c>
      <c r="Q209" s="7" t="str">
        <f>SUBSTITUTE(Table12[[#This Row],[NumberOfMajorSurgeries]],"No major surgery","0")</f>
        <v>0</v>
      </c>
      <c r="R209" t="str">
        <f>SUBSTITUTE(Table12[[#This Row],[smoker]],"?","unknown")</f>
        <v>yes</v>
      </c>
      <c r="S209" t="str">
        <f t="shared" si="3"/>
        <v>Obesity</v>
      </c>
      <c r="T209" t="str">
        <f>IF(Table12[[#This Row],[HBA1C]]&lt;5.7,"Normal",IF(Table12[[#This Row],[HBA1C]]&gt;6.5,"Diabetes","Prediabetes"))</f>
        <v>Diabetes</v>
      </c>
    </row>
    <row r="210" spans="1:20" x14ac:dyDescent="0.3">
      <c r="A210" t="s">
        <v>2164</v>
      </c>
      <c r="B210">
        <v>36.85</v>
      </c>
      <c r="C210">
        <v>11.12</v>
      </c>
      <c r="D210" t="s">
        <v>2380</v>
      </c>
      <c r="E210" t="s">
        <v>2380</v>
      </c>
      <c r="F210" t="s">
        <v>2380</v>
      </c>
      <c r="G210" t="s">
        <v>2381</v>
      </c>
      <c r="H210" t="s">
        <v>2382</v>
      </c>
      <c r="K210" t="s">
        <v>2164</v>
      </c>
      <c r="L210">
        <v>36.85</v>
      </c>
      <c r="M210">
        <v>11.12</v>
      </c>
      <c r="N210" t="s">
        <v>2380</v>
      </c>
      <c r="O210" t="s">
        <v>2380</v>
      </c>
      <c r="P210" t="s">
        <v>2380</v>
      </c>
      <c r="Q210" s="7" t="str">
        <f>SUBSTITUTE(Table12[[#This Row],[NumberOfMajorSurgeries]],"No major surgery","0")</f>
        <v>0</v>
      </c>
      <c r="R210" t="str">
        <f>SUBSTITUTE(Table12[[#This Row],[smoker]],"?","unknown")</f>
        <v>yes</v>
      </c>
      <c r="S210" t="str">
        <f t="shared" si="3"/>
        <v>Obesity</v>
      </c>
      <c r="T210" t="str">
        <f>IF(Table12[[#This Row],[HBA1C]]&lt;5.7,"Normal",IF(Table12[[#This Row],[HBA1C]]&gt;6.5,"Diabetes","Prediabetes"))</f>
        <v>Diabetes</v>
      </c>
    </row>
    <row r="211" spans="1:20" x14ac:dyDescent="0.3">
      <c r="A211" t="s">
        <v>2163</v>
      </c>
      <c r="B211">
        <v>31.02</v>
      </c>
      <c r="C211">
        <v>4.5599999999999996</v>
      </c>
      <c r="D211" t="s">
        <v>2380</v>
      </c>
      <c r="E211" t="s">
        <v>2382</v>
      </c>
      <c r="F211" t="s">
        <v>2380</v>
      </c>
      <c r="G211">
        <v>1</v>
      </c>
      <c r="H211" t="s">
        <v>2382</v>
      </c>
      <c r="K211" t="s">
        <v>2163</v>
      </c>
      <c r="L211">
        <v>31.02</v>
      </c>
      <c r="M211">
        <v>4.5599999999999996</v>
      </c>
      <c r="N211" t="s">
        <v>2380</v>
      </c>
      <c r="O211" t="s">
        <v>2382</v>
      </c>
      <c r="P211" t="s">
        <v>2380</v>
      </c>
      <c r="Q211" s="7" t="str">
        <f>SUBSTITUTE(Table12[[#This Row],[NumberOfMajorSurgeries]],"No major surgery","0")</f>
        <v>1</v>
      </c>
      <c r="R211" t="str">
        <f>SUBSTITUTE(Table12[[#This Row],[smoker]],"?","unknown")</f>
        <v>yes</v>
      </c>
      <c r="S211" t="str">
        <f t="shared" si="3"/>
        <v>Obesity</v>
      </c>
      <c r="T211" t="str">
        <f>IF(Table12[[#This Row],[HBA1C]]&lt;5.7,"Normal",IF(Table12[[#This Row],[HBA1C]]&gt;6.5,"Diabetes","Prediabetes"))</f>
        <v>Normal</v>
      </c>
    </row>
    <row r="212" spans="1:20" x14ac:dyDescent="0.3">
      <c r="A212" t="s">
        <v>2162</v>
      </c>
      <c r="B212">
        <v>35.6</v>
      </c>
      <c r="C212">
        <v>4.0199999999999996</v>
      </c>
      <c r="D212" t="s">
        <v>2382</v>
      </c>
      <c r="E212" t="s">
        <v>2382</v>
      </c>
      <c r="F212" t="s">
        <v>2380</v>
      </c>
      <c r="G212">
        <v>2</v>
      </c>
      <c r="H212" t="s">
        <v>2382</v>
      </c>
      <c r="K212" t="s">
        <v>2162</v>
      </c>
      <c r="L212">
        <v>35.6</v>
      </c>
      <c r="M212">
        <v>4.0199999999999996</v>
      </c>
      <c r="N212" t="s">
        <v>2382</v>
      </c>
      <c r="O212" t="s">
        <v>2382</v>
      </c>
      <c r="P212" t="s">
        <v>2380</v>
      </c>
      <c r="Q212" s="7" t="str">
        <f>SUBSTITUTE(Table12[[#This Row],[NumberOfMajorSurgeries]],"No major surgery","0")</f>
        <v>2</v>
      </c>
      <c r="R212" t="str">
        <f>SUBSTITUTE(Table12[[#This Row],[smoker]],"?","unknown")</f>
        <v>yes</v>
      </c>
      <c r="S212" t="str">
        <f t="shared" si="3"/>
        <v>Obesity</v>
      </c>
      <c r="T212" t="str">
        <f>IF(Table12[[#This Row],[HBA1C]]&lt;5.7,"Normal",IF(Table12[[#This Row],[HBA1C]]&gt;6.5,"Diabetes","Prediabetes"))</f>
        <v>Normal</v>
      </c>
    </row>
    <row r="213" spans="1:20" x14ac:dyDescent="0.3">
      <c r="A213" t="s">
        <v>2161</v>
      </c>
      <c r="B213">
        <v>34.39</v>
      </c>
      <c r="C213">
        <v>8.7200000000000006</v>
      </c>
      <c r="D213" t="s">
        <v>2380</v>
      </c>
      <c r="E213" t="s">
        <v>2380</v>
      </c>
      <c r="F213" t="s">
        <v>2380</v>
      </c>
      <c r="G213" t="s">
        <v>2381</v>
      </c>
      <c r="H213" t="s">
        <v>2382</v>
      </c>
      <c r="K213" t="s">
        <v>2161</v>
      </c>
      <c r="L213">
        <v>34.39</v>
      </c>
      <c r="M213">
        <v>8.7200000000000006</v>
      </c>
      <c r="N213" t="s">
        <v>2380</v>
      </c>
      <c r="O213" t="s">
        <v>2380</v>
      </c>
      <c r="P213" t="s">
        <v>2380</v>
      </c>
      <c r="Q213" s="7" t="str">
        <f>SUBSTITUTE(Table12[[#This Row],[NumberOfMajorSurgeries]],"No major surgery","0")</f>
        <v>0</v>
      </c>
      <c r="R213" t="str">
        <f>SUBSTITUTE(Table12[[#This Row],[smoker]],"?","unknown")</f>
        <v>yes</v>
      </c>
      <c r="S213" t="str">
        <f t="shared" si="3"/>
        <v>Obesity</v>
      </c>
      <c r="T213" t="str">
        <f>IF(Table12[[#This Row],[HBA1C]]&lt;5.7,"Normal",IF(Table12[[#This Row],[HBA1C]]&gt;6.5,"Diabetes","Prediabetes"))</f>
        <v>Diabetes</v>
      </c>
    </row>
    <row r="214" spans="1:20" x14ac:dyDescent="0.3">
      <c r="A214" t="s">
        <v>2160</v>
      </c>
      <c r="B214">
        <v>29.06</v>
      </c>
      <c r="C214">
        <v>6.25</v>
      </c>
      <c r="D214" t="s">
        <v>2382</v>
      </c>
      <c r="E214" t="s">
        <v>2380</v>
      </c>
      <c r="F214" t="s">
        <v>2380</v>
      </c>
      <c r="G214">
        <v>1</v>
      </c>
      <c r="H214" t="s">
        <v>2382</v>
      </c>
      <c r="K214" t="s">
        <v>2160</v>
      </c>
      <c r="L214">
        <v>29.06</v>
      </c>
      <c r="M214">
        <v>6.25</v>
      </c>
      <c r="N214" t="s">
        <v>2382</v>
      </c>
      <c r="O214" t="s">
        <v>2380</v>
      </c>
      <c r="P214" t="s">
        <v>2380</v>
      </c>
      <c r="Q214" s="7" t="str">
        <f>SUBSTITUTE(Table12[[#This Row],[NumberOfMajorSurgeries]],"No major surgery","0")</f>
        <v>1</v>
      </c>
      <c r="R214" t="str">
        <f>SUBSTITUTE(Table12[[#This Row],[smoker]],"?","unknown")</f>
        <v>yes</v>
      </c>
      <c r="S214" t="str">
        <f t="shared" si="3"/>
        <v>Overweight</v>
      </c>
      <c r="T214" t="str">
        <f>IF(Table12[[#This Row],[HBA1C]]&lt;5.7,"Normal",IF(Table12[[#This Row],[HBA1C]]&gt;6.5,"Diabetes","Prediabetes"))</f>
        <v>Prediabetes</v>
      </c>
    </row>
    <row r="215" spans="1:20" x14ac:dyDescent="0.3">
      <c r="A215" t="s">
        <v>2159</v>
      </c>
      <c r="B215">
        <v>35.799999999999997</v>
      </c>
      <c r="C215">
        <v>7.32</v>
      </c>
      <c r="D215" t="s">
        <v>2380</v>
      </c>
      <c r="E215" t="s">
        <v>2380</v>
      </c>
      <c r="F215" t="s">
        <v>2380</v>
      </c>
      <c r="G215">
        <v>2</v>
      </c>
      <c r="H215" t="s">
        <v>2382</v>
      </c>
      <c r="K215" t="s">
        <v>2159</v>
      </c>
      <c r="L215">
        <v>35.799999999999997</v>
      </c>
      <c r="M215">
        <v>7.32</v>
      </c>
      <c r="N215" t="s">
        <v>2380</v>
      </c>
      <c r="O215" t="s">
        <v>2380</v>
      </c>
      <c r="P215" t="s">
        <v>2380</v>
      </c>
      <c r="Q215" s="7" t="str">
        <f>SUBSTITUTE(Table12[[#This Row],[NumberOfMajorSurgeries]],"No major surgery","0")</f>
        <v>2</v>
      </c>
      <c r="R215" t="str">
        <f>SUBSTITUTE(Table12[[#This Row],[smoker]],"?","unknown")</f>
        <v>yes</v>
      </c>
      <c r="S215" t="str">
        <f t="shared" si="3"/>
        <v>Obesity</v>
      </c>
      <c r="T215" t="str">
        <f>IF(Table12[[#This Row],[HBA1C]]&lt;5.7,"Normal",IF(Table12[[#This Row],[HBA1C]]&gt;6.5,"Diabetes","Prediabetes"))</f>
        <v>Diabetes</v>
      </c>
    </row>
    <row r="216" spans="1:20" x14ac:dyDescent="0.3">
      <c r="A216" t="s">
        <v>2158</v>
      </c>
      <c r="B216">
        <v>49.8</v>
      </c>
      <c r="C216">
        <v>4.24</v>
      </c>
      <c r="D216" t="s">
        <v>2380</v>
      </c>
      <c r="E216" t="s">
        <v>2380</v>
      </c>
      <c r="F216" t="s">
        <v>2380</v>
      </c>
      <c r="G216">
        <v>1</v>
      </c>
      <c r="H216" t="s">
        <v>2382</v>
      </c>
      <c r="K216" t="s">
        <v>2158</v>
      </c>
      <c r="L216">
        <v>49.8</v>
      </c>
      <c r="M216">
        <v>4.24</v>
      </c>
      <c r="N216" t="s">
        <v>2380</v>
      </c>
      <c r="O216" t="s">
        <v>2380</v>
      </c>
      <c r="P216" t="s">
        <v>2380</v>
      </c>
      <c r="Q216" s="7" t="str">
        <f>SUBSTITUTE(Table12[[#This Row],[NumberOfMajorSurgeries]],"No major surgery","0")</f>
        <v>1</v>
      </c>
      <c r="R216" t="str">
        <f>SUBSTITUTE(Table12[[#This Row],[smoker]],"?","unknown")</f>
        <v>yes</v>
      </c>
      <c r="S216" t="str">
        <f t="shared" si="3"/>
        <v>Obesity</v>
      </c>
      <c r="T216" t="str">
        <f>IF(Table12[[#This Row],[HBA1C]]&lt;5.7,"Normal",IF(Table12[[#This Row],[HBA1C]]&gt;6.5,"Diabetes","Prediabetes"))</f>
        <v>Normal</v>
      </c>
    </row>
    <row r="217" spans="1:20" x14ac:dyDescent="0.3">
      <c r="A217" t="s">
        <v>2157</v>
      </c>
      <c r="B217">
        <v>35.71</v>
      </c>
      <c r="C217">
        <v>6.84</v>
      </c>
      <c r="D217" t="s">
        <v>2380</v>
      </c>
      <c r="E217" t="s">
        <v>2380</v>
      </c>
      <c r="F217" t="s">
        <v>2380</v>
      </c>
      <c r="G217">
        <v>2</v>
      </c>
      <c r="H217" t="s">
        <v>2382</v>
      </c>
      <c r="K217" t="s">
        <v>2157</v>
      </c>
      <c r="L217">
        <v>35.71</v>
      </c>
      <c r="M217">
        <v>6.84</v>
      </c>
      <c r="N217" t="s">
        <v>2380</v>
      </c>
      <c r="O217" t="s">
        <v>2380</v>
      </c>
      <c r="P217" t="s">
        <v>2380</v>
      </c>
      <c r="Q217" s="7" t="str">
        <f>SUBSTITUTE(Table12[[#This Row],[NumberOfMajorSurgeries]],"No major surgery","0")</f>
        <v>2</v>
      </c>
      <c r="R217" t="str">
        <f>SUBSTITUTE(Table12[[#This Row],[smoker]],"?","unknown")</f>
        <v>yes</v>
      </c>
      <c r="S217" t="str">
        <f t="shared" si="3"/>
        <v>Obesity</v>
      </c>
      <c r="T217" t="str">
        <f>IF(Table12[[#This Row],[HBA1C]]&lt;5.7,"Normal",IF(Table12[[#This Row],[HBA1C]]&gt;6.5,"Diabetes","Prediabetes"))</f>
        <v>Diabetes</v>
      </c>
    </row>
    <row r="218" spans="1:20" x14ac:dyDescent="0.3">
      <c r="A218" t="s">
        <v>2156</v>
      </c>
      <c r="B218">
        <v>30.8</v>
      </c>
      <c r="C218">
        <v>5.23</v>
      </c>
      <c r="D218" t="s">
        <v>2382</v>
      </c>
      <c r="E218" t="s">
        <v>2380</v>
      </c>
      <c r="F218" t="s">
        <v>2380</v>
      </c>
      <c r="G218">
        <v>1</v>
      </c>
      <c r="H218" t="s">
        <v>2382</v>
      </c>
      <c r="K218" t="s">
        <v>2156</v>
      </c>
      <c r="L218">
        <v>30.8</v>
      </c>
      <c r="M218">
        <v>5.23</v>
      </c>
      <c r="N218" t="s">
        <v>2382</v>
      </c>
      <c r="O218" t="s">
        <v>2380</v>
      </c>
      <c r="P218" t="s">
        <v>2380</v>
      </c>
      <c r="Q218" s="7" t="str">
        <f>SUBSTITUTE(Table12[[#This Row],[NumberOfMajorSurgeries]],"No major surgery","0")</f>
        <v>1</v>
      </c>
      <c r="R218" t="str">
        <f>SUBSTITUTE(Table12[[#This Row],[smoker]],"?","unknown")</f>
        <v>yes</v>
      </c>
      <c r="S218" t="str">
        <f t="shared" si="3"/>
        <v>Obesity</v>
      </c>
      <c r="T218" t="str">
        <f>IF(Table12[[#This Row],[HBA1C]]&lt;5.7,"Normal",IF(Table12[[#This Row],[HBA1C]]&gt;6.5,"Diabetes","Prediabetes"))</f>
        <v>Normal</v>
      </c>
    </row>
    <row r="219" spans="1:20" x14ac:dyDescent="0.3">
      <c r="A219" t="s">
        <v>2155</v>
      </c>
      <c r="B219">
        <v>33.69</v>
      </c>
      <c r="C219">
        <v>9.68</v>
      </c>
      <c r="D219" t="s">
        <v>2380</v>
      </c>
      <c r="E219" t="s">
        <v>2380</v>
      </c>
      <c r="F219" t="s">
        <v>2380</v>
      </c>
      <c r="G219" t="s">
        <v>2381</v>
      </c>
      <c r="H219" t="s">
        <v>2382</v>
      </c>
      <c r="K219" t="s">
        <v>2155</v>
      </c>
      <c r="L219">
        <v>33.69</v>
      </c>
      <c r="M219">
        <v>9.68</v>
      </c>
      <c r="N219" t="s">
        <v>2380</v>
      </c>
      <c r="O219" t="s">
        <v>2380</v>
      </c>
      <c r="P219" t="s">
        <v>2380</v>
      </c>
      <c r="Q219" s="7" t="str">
        <f>SUBSTITUTE(Table12[[#This Row],[NumberOfMajorSurgeries]],"No major surgery","0")</f>
        <v>0</v>
      </c>
      <c r="R219" t="str">
        <f>SUBSTITUTE(Table12[[#This Row],[smoker]],"?","unknown")</f>
        <v>yes</v>
      </c>
      <c r="S219" t="str">
        <f t="shared" si="3"/>
        <v>Obesity</v>
      </c>
      <c r="T219" t="str">
        <f>IF(Table12[[#This Row],[HBA1C]]&lt;5.7,"Normal",IF(Table12[[#This Row],[HBA1C]]&gt;6.5,"Diabetes","Prediabetes"))</f>
        <v>Diabetes</v>
      </c>
    </row>
    <row r="220" spans="1:20" x14ac:dyDescent="0.3">
      <c r="A220" t="s">
        <v>2154</v>
      </c>
      <c r="B220">
        <v>42.27</v>
      </c>
      <c r="C220">
        <v>6.05</v>
      </c>
      <c r="D220" t="s">
        <v>2382</v>
      </c>
      <c r="E220" t="s">
        <v>2380</v>
      </c>
      <c r="F220" t="s">
        <v>2380</v>
      </c>
      <c r="G220">
        <v>1</v>
      </c>
      <c r="H220" t="s">
        <v>2382</v>
      </c>
      <c r="K220" t="s">
        <v>2154</v>
      </c>
      <c r="L220">
        <v>42.27</v>
      </c>
      <c r="M220">
        <v>6.05</v>
      </c>
      <c r="N220" t="s">
        <v>2382</v>
      </c>
      <c r="O220" t="s">
        <v>2380</v>
      </c>
      <c r="P220" t="s">
        <v>2380</v>
      </c>
      <c r="Q220" s="7" t="str">
        <f>SUBSTITUTE(Table12[[#This Row],[NumberOfMajorSurgeries]],"No major surgery","0")</f>
        <v>1</v>
      </c>
      <c r="R220" t="str">
        <f>SUBSTITUTE(Table12[[#This Row],[smoker]],"?","unknown")</f>
        <v>yes</v>
      </c>
      <c r="S220" t="str">
        <f t="shared" si="3"/>
        <v>Obesity</v>
      </c>
      <c r="T220" t="str">
        <f>IF(Table12[[#This Row],[HBA1C]]&lt;5.7,"Normal",IF(Table12[[#This Row],[HBA1C]]&gt;6.5,"Diabetes","Prediabetes"))</f>
        <v>Prediabetes</v>
      </c>
    </row>
    <row r="221" spans="1:20" x14ac:dyDescent="0.3">
      <c r="A221" t="s">
        <v>2153</v>
      </c>
      <c r="B221">
        <v>53.25</v>
      </c>
      <c r="C221">
        <v>6.11</v>
      </c>
      <c r="D221" t="s">
        <v>2382</v>
      </c>
      <c r="E221" t="s">
        <v>2380</v>
      </c>
      <c r="F221" t="s">
        <v>2383</v>
      </c>
      <c r="G221">
        <v>1</v>
      </c>
      <c r="H221" t="s">
        <v>2382</v>
      </c>
      <c r="K221" t="s">
        <v>2153</v>
      </c>
      <c r="L221">
        <v>53.25</v>
      </c>
      <c r="M221">
        <v>6.11</v>
      </c>
      <c r="N221" t="s">
        <v>2382</v>
      </c>
      <c r="O221" t="s">
        <v>2380</v>
      </c>
      <c r="P221" t="s">
        <v>2383</v>
      </c>
      <c r="Q221" s="7" t="str">
        <f>SUBSTITUTE(Table12[[#This Row],[NumberOfMajorSurgeries]],"No major surgery","0")</f>
        <v>1</v>
      </c>
      <c r="R221" t="str">
        <f>SUBSTITUTE(Table12[[#This Row],[smoker]],"?","unknown")</f>
        <v>yes</v>
      </c>
      <c r="S221" t="str">
        <f t="shared" si="3"/>
        <v>Obesity</v>
      </c>
      <c r="T221" t="str">
        <f>IF(Table12[[#This Row],[HBA1C]]&lt;5.7,"Normal",IF(Table12[[#This Row],[HBA1C]]&gt;6.5,"Diabetes","Prediabetes"))</f>
        <v>Prediabetes</v>
      </c>
    </row>
    <row r="222" spans="1:20" x14ac:dyDescent="0.3">
      <c r="A222" t="s">
        <v>2152</v>
      </c>
      <c r="B222">
        <v>26.8</v>
      </c>
      <c r="C222">
        <v>10.93</v>
      </c>
      <c r="D222" t="s">
        <v>2382</v>
      </c>
      <c r="E222" t="s">
        <v>2380</v>
      </c>
      <c r="F222" t="s">
        <v>2380</v>
      </c>
      <c r="G222" t="s">
        <v>2381</v>
      </c>
      <c r="H222" t="s">
        <v>2380</v>
      </c>
      <c r="K222" t="s">
        <v>2152</v>
      </c>
      <c r="L222">
        <v>26.8</v>
      </c>
      <c r="M222">
        <v>10.93</v>
      </c>
      <c r="N222" t="s">
        <v>2382</v>
      </c>
      <c r="O222" t="s">
        <v>2380</v>
      </c>
      <c r="P222" t="s">
        <v>2380</v>
      </c>
      <c r="Q222" s="7" t="str">
        <f>SUBSTITUTE(Table12[[#This Row],[NumberOfMajorSurgeries]],"No major surgery","0")</f>
        <v>0</v>
      </c>
      <c r="R222" t="str">
        <f>SUBSTITUTE(Table12[[#This Row],[smoker]],"?","unknown")</f>
        <v>No</v>
      </c>
      <c r="S222" t="str">
        <f t="shared" si="3"/>
        <v>Overweight</v>
      </c>
      <c r="T222" t="str">
        <f>IF(Table12[[#This Row],[HBA1C]]&lt;5.7,"Normal",IF(Table12[[#This Row],[HBA1C]]&gt;6.5,"Diabetes","Prediabetes"))</f>
        <v>Diabetes</v>
      </c>
    </row>
    <row r="223" spans="1:20" x14ac:dyDescent="0.3">
      <c r="A223" t="s">
        <v>2151</v>
      </c>
      <c r="B223">
        <v>28.5</v>
      </c>
      <c r="C223">
        <v>5.12</v>
      </c>
      <c r="D223" t="s">
        <v>2380</v>
      </c>
      <c r="E223" t="s">
        <v>2380</v>
      </c>
      <c r="F223" t="s">
        <v>2380</v>
      </c>
      <c r="G223">
        <v>1</v>
      </c>
      <c r="H223" t="s">
        <v>2382</v>
      </c>
      <c r="K223" t="s">
        <v>2151</v>
      </c>
      <c r="L223">
        <v>28.5</v>
      </c>
      <c r="M223">
        <v>5.12</v>
      </c>
      <c r="N223" t="s">
        <v>2380</v>
      </c>
      <c r="O223" t="s">
        <v>2380</v>
      </c>
      <c r="P223" t="s">
        <v>2380</v>
      </c>
      <c r="Q223" s="7" t="str">
        <f>SUBSTITUTE(Table12[[#This Row],[NumberOfMajorSurgeries]],"No major surgery","0")</f>
        <v>1</v>
      </c>
      <c r="R223" t="str">
        <f>SUBSTITUTE(Table12[[#This Row],[smoker]],"?","unknown")</f>
        <v>yes</v>
      </c>
      <c r="S223" t="str">
        <f t="shared" si="3"/>
        <v>Overweight</v>
      </c>
      <c r="T223" t="str">
        <f>IF(Table12[[#This Row],[HBA1C]]&lt;5.7,"Normal",IF(Table12[[#This Row],[HBA1C]]&gt;6.5,"Diabetes","Prediabetes"))</f>
        <v>Normal</v>
      </c>
    </row>
    <row r="224" spans="1:20" x14ac:dyDescent="0.3">
      <c r="A224" t="s">
        <v>2150</v>
      </c>
      <c r="B224">
        <v>22.895</v>
      </c>
      <c r="C224">
        <v>5.72</v>
      </c>
      <c r="D224" t="s">
        <v>2380</v>
      </c>
      <c r="E224" t="s">
        <v>2380</v>
      </c>
      <c r="F224" t="s">
        <v>2380</v>
      </c>
      <c r="G224" t="s">
        <v>2381</v>
      </c>
      <c r="H224" t="s">
        <v>2382</v>
      </c>
      <c r="K224" t="s">
        <v>2150</v>
      </c>
      <c r="L224">
        <v>22.895</v>
      </c>
      <c r="M224">
        <v>5.72</v>
      </c>
      <c r="N224" t="s">
        <v>2380</v>
      </c>
      <c r="O224" t="s">
        <v>2380</v>
      </c>
      <c r="P224" t="s">
        <v>2380</v>
      </c>
      <c r="Q224" s="7" t="str">
        <f>SUBSTITUTE(Table12[[#This Row],[NumberOfMajorSurgeries]],"No major surgery","0")</f>
        <v>0</v>
      </c>
      <c r="R224" t="str">
        <f>SUBSTITUTE(Table12[[#This Row],[smoker]],"?","unknown")</f>
        <v>yes</v>
      </c>
      <c r="S224" t="str">
        <f t="shared" si="3"/>
        <v>Overweight</v>
      </c>
      <c r="T224" t="str">
        <f>IF(Table12[[#This Row],[HBA1C]]&lt;5.7,"Normal",IF(Table12[[#This Row],[HBA1C]]&gt;6.5,"Diabetes","Prediabetes"))</f>
        <v>Prediabetes</v>
      </c>
    </row>
    <row r="225" spans="1:20" x14ac:dyDescent="0.3">
      <c r="A225" t="s">
        <v>2149</v>
      </c>
      <c r="B225">
        <v>34.06</v>
      </c>
      <c r="C225">
        <v>11.83</v>
      </c>
      <c r="D225" t="s">
        <v>2382</v>
      </c>
      <c r="E225" t="s">
        <v>2380</v>
      </c>
      <c r="F225" t="s">
        <v>2380</v>
      </c>
      <c r="G225">
        <v>1</v>
      </c>
      <c r="H225" t="s">
        <v>2382</v>
      </c>
      <c r="K225" t="s">
        <v>2149</v>
      </c>
      <c r="L225">
        <v>34.06</v>
      </c>
      <c r="M225">
        <v>11.83</v>
      </c>
      <c r="N225" t="s">
        <v>2382</v>
      </c>
      <c r="O225" t="s">
        <v>2380</v>
      </c>
      <c r="P225" t="s">
        <v>2380</v>
      </c>
      <c r="Q225" s="7" t="str">
        <f>SUBSTITUTE(Table12[[#This Row],[NumberOfMajorSurgeries]],"No major surgery","0")</f>
        <v>1</v>
      </c>
      <c r="R225" t="str">
        <f>SUBSTITUTE(Table12[[#This Row],[smoker]],"?","unknown")</f>
        <v>yes</v>
      </c>
      <c r="S225" t="str">
        <f t="shared" si="3"/>
        <v>Obesity</v>
      </c>
      <c r="T225" t="str">
        <f>IF(Table12[[#This Row],[HBA1C]]&lt;5.7,"Normal",IF(Table12[[#This Row],[HBA1C]]&gt;6.5,"Diabetes","Prediabetes"))</f>
        <v>Diabetes</v>
      </c>
    </row>
    <row r="226" spans="1:20" x14ac:dyDescent="0.3">
      <c r="A226" t="s">
        <v>2148</v>
      </c>
      <c r="B226">
        <v>36.409999999999997</v>
      </c>
      <c r="C226">
        <v>4.55</v>
      </c>
      <c r="D226" t="s">
        <v>2380</v>
      </c>
      <c r="E226" t="s">
        <v>2380</v>
      </c>
      <c r="F226" t="s">
        <v>2380</v>
      </c>
      <c r="G226" t="s">
        <v>2381</v>
      </c>
      <c r="H226" t="s">
        <v>2382</v>
      </c>
      <c r="K226" t="s">
        <v>2148</v>
      </c>
      <c r="L226">
        <v>36.409999999999997</v>
      </c>
      <c r="M226">
        <v>4.55</v>
      </c>
      <c r="N226" t="s">
        <v>2380</v>
      </c>
      <c r="O226" t="s">
        <v>2380</v>
      </c>
      <c r="P226" t="s">
        <v>2380</v>
      </c>
      <c r="Q226" s="7" t="str">
        <f>SUBSTITUTE(Table12[[#This Row],[NumberOfMajorSurgeries]],"No major surgery","0")</f>
        <v>0</v>
      </c>
      <c r="R226" t="str">
        <f>SUBSTITUTE(Table12[[#This Row],[smoker]],"?","unknown")</f>
        <v>yes</v>
      </c>
      <c r="S226" t="str">
        <f t="shared" si="3"/>
        <v>Obesity</v>
      </c>
      <c r="T226" t="str">
        <f>IF(Table12[[#This Row],[HBA1C]]&lt;5.7,"Normal",IF(Table12[[#This Row],[HBA1C]]&gt;6.5,"Diabetes","Prediabetes"))</f>
        <v>Normal</v>
      </c>
    </row>
    <row r="227" spans="1:20" x14ac:dyDescent="0.3">
      <c r="A227" t="s">
        <v>2147</v>
      </c>
      <c r="B227">
        <v>52.3</v>
      </c>
      <c r="C227">
        <v>4.87</v>
      </c>
      <c r="D227" t="s">
        <v>2382</v>
      </c>
      <c r="E227" t="s">
        <v>2380</v>
      </c>
      <c r="F227" t="s">
        <v>2383</v>
      </c>
      <c r="G227">
        <v>1</v>
      </c>
      <c r="H227" t="s">
        <v>2382</v>
      </c>
      <c r="K227" t="s">
        <v>2147</v>
      </c>
      <c r="L227">
        <v>52.3</v>
      </c>
      <c r="M227">
        <v>4.87</v>
      </c>
      <c r="N227" t="s">
        <v>2382</v>
      </c>
      <c r="O227" t="s">
        <v>2380</v>
      </c>
      <c r="P227" t="s">
        <v>2383</v>
      </c>
      <c r="Q227" s="7" t="str">
        <f>SUBSTITUTE(Table12[[#This Row],[NumberOfMajorSurgeries]],"No major surgery","0")</f>
        <v>1</v>
      </c>
      <c r="R227" t="str">
        <f>SUBSTITUTE(Table12[[#This Row],[smoker]],"?","unknown")</f>
        <v>yes</v>
      </c>
      <c r="S227" t="str">
        <f t="shared" si="3"/>
        <v>Obesity</v>
      </c>
      <c r="T227" t="str">
        <f>IF(Table12[[#This Row],[HBA1C]]&lt;5.7,"Normal",IF(Table12[[#This Row],[HBA1C]]&gt;6.5,"Diabetes","Prediabetes"))</f>
        <v>Normal</v>
      </c>
    </row>
    <row r="228" spans="1:20" x14ac:dyDescent="0.3">
      <c r="A228" t="s">
        <v>2146</v>
      </c>
      <c r="B228">
        <v>52.66</v>
      </c>
      <c r="C228">
        <v>4.45</v>
      </c>
      <c r="D228" t="s">
        <v>2380</v>
      </c>
      <c r="E228" t="s">
        <v>2380</v>
      </c>
      <c r="F228" t="s">
        <v>2380</v>
      </c>
      <c r="G228">
        <v>1</v>
      </c>
      <c r="H228" t="s">
        <v>2382</v>
      </c>
      <c r="K228" t="s">
        <v>2146</v>
      </c>
      <c r="L228">
        <v>52.66</v>
      </c>
      <c r="M228">
        <v>4.45</v>
      </c>
      <c r="N228" t="s">
        <v>2380</v>
      </c>
      <c r="O228" t="s">
        <v>2380</v>
      </c>
      <c r="P228" t="s">
        <v>2380</v>
      </c>
      <c r="Q228" s="7" t="str">
        <f>SUBSTITUTE(Table12[[#This Row],[NumberOfMajorSurgeries]],"No major surgery","0")</f>
        <v>1</v>
      </c>
      <c r="R228" t="str">
        <f>SUBSTITUTE(Table12[[#This Row],[smoker]],"?","unknown")</f>
        <v>yes</v>
      </c>
      <c r="S228" t="str">
        <f t="shared" si="3"/>
        <v>Obesity</v>
      </c>
      <c r="T228" t="str">
        <f>IF(Table12[[#This Row],[HBA1C]]&lt;5.7,"Normal",IF(Table12[[#This Row],[HBA1C]]&gt;6.5,"Diabetes","Prediabetes"))</f>
        <v>Normal</v>
      </c>
    </row>
    <row r="229" spans="1:20" x14ac:dyDescent="0.3">
      <c r="A229" t="s">
        <v>2145</v>
      </c>
      <c r="B229">
        <v>29.57</v>
      </c>
      <c r="C229">
        <v>9.42</v>
      </c>
      <c r="D229" t="s">
        <v>2382</v>
      </c>
      <c r="E229" t="s">
        <v>2380</v>
      </c>
      <c r="F229" t="s">
        <v>2380</v>
      </c>
      <c r="G229" t="s">
        <v>2381</v>
      </c>
      <c r="H229" t="s">
        <v>2382</v>
      </c>
      <c r="K229" t="s">
        <v>2145</v>
      </c>
      <c r="L229">
        <v>29.57</v>
      </c>
      <c r="M229">
        <v>9.42</v>
      </c>
      <c r="N229" t="s">
        <v>2382</v>
      </c>
      <c r="O229" t="s">
        <v>2380</v>
      </c>
      <c r="P229" t="s">
        <v>2380</v>
      </c>
      <c r="Q229" s="7" t="str">
        <f>SUBSTITUTE(Table12[[#This Row],[NumberOfMajorSurgeries]],"No major surgery","0")</f>
        <v>0</v>
      </c>
      <c r="R229" t="str">
        <f>SUBSTITUTE(Table12[[#This Row],[smoker]],"?","unknown")</f>
        <v>yes</v>
      </c>
      <c r="S229" t="str">
        <f t="shared" si="3"/>
        <v>Overweight</v>
      </c>
      <c r="T229" t="str">
        <f>IF(Table12[[#This Row],[HBA1C]]&lt;5.7,"Normal",IF(Table12[[#This Row],[HBA1C]]&gt;6.5,"Diabetes","Prediabetes"))</f>
        <v>Diabetes</v>
      </c>
    </row>
    <row r="230" spans="1:20" x14ac:dyDescent="0.3">
      <c r="A230" t="s">
        <v>2144</v>
      </c>
      <c r="B230">
        <v>36.99</v>
      </c>
      <c r="C230">
        <v>5.37</v>
      </c>
      <c r="D230" t="s">
        <v>2382</v>
      </c>
      <c r="E230" t="s">
        <v>2380</v>
      </c>
      <c r="F230" t="s">
        <v>2383</v>
      </c>
      <c r="G230">
        <v>1</v>
      </c>
      <c r="H230" t="s">
        <v>2382</v>
      </c>
      <c r="K230" t="s">
        <v>2144</v>
      </c>
      <c r="L230">
        <v>36.99</v>
      </c>
      <c r="M230">
        <v>5.37</v>
      </c>
      <c r="N230" t="s">
        <v>2382</v>
      </c>
      <c r="O230" t="s">
        <v>2380</v>
      </c>
      <c r="P230" t="s">
        <v>2383</v>
      </c>
      <c r="Q230" s="7" t="str">
        <f>SUBSTITUTE(Table12[[#This Row],[NumberOfMajorSurgeries]],"No major surgery","0")</f>
        <v>1</v>
      </c>
      <c r="R230" t="str">
        <f>SUBSTITUTE(Table12[[#This Row],[smoker]],"?","unknown")</f>
        <v>yes</v>
      </c>
      <c r="S230" t="str">
        <f t="shared" si="3"/>
        <v>Obesity</v>
      </c>
      <c r="T230" t="str">
        <f>IF(Table12[[#This Row],[HBA1C]]&lt;5.7,"Normal",IF(Table12[[#This Row],[HBA1C]]&gt;6.5,"Diabetes","Prediabetes"))</f>
        <v>Normal</v>
      </c>
    </row>
    <row r="231" spans="1:20" x14ac:dyDescent="0.3">
      <c r="A231" t="s">
        <v>2143</v>
      </c>
      <c r="B231">
        <v>31.4</v>
      </c>
      <c r="C231">
        <v>4.5999999999999996</v>
      </c>
      <c r="D231" t="s">
        <v>2382</v>
      </c>
      <c r="E231" t="s">
        <v>2380</v>
      </c>
      <c r="F231" t="s">
        <v>2380</v>
      </c>
      <c r="G231">
        <v>1</v>
      </c>
      <c r="H231" t="s">
        <v>2382</v>
      </c>
      <c r="K231" t="s">
        <v>2143</v>
      </c>
      <c r="L231">
        <v>31.4</v>
      </c>
      <c r="M231">
        <v>4.5999999999999996</v>
      </c>
      <c r="N231" t="s">
        <v>2382</v>
      </c>
      <c r="O231" t="s">
        <v>2380</v>
      </c>
      <c r="P231" t="s">
        <v>2380</v>
      </c>
      <c r="Q231" s="7" t="str">
        <f>SUBSTITUTE(Table12[[#This Row],[NumberOfMajorSurgeries]],"No major surgery","0")</f>
        <v>1</v>
      </c>
      <c r="R231" t="str">
        <f>SUBSTITUTE(Table12[[#This Row],[smoker]],"?","unknown")</f>
        <v>yes</v>
      </c>
      <c r="S231" t="str">
        <f t="shared" si="3"/>
        <v>Obesity</v>
      </c>
      <c r="T231" t="str">
        <f>IF(Table12[[#This Row],[HBA1C]]&lt;5.7,"Normal",IF(Table12[[#This Row],[HBA1C]]&gt;6.5,"Diabetes","Prediabetes"))</f>
        <v>Normal</v>
      </c>
    </row>
    <row r="232" spans="1:20" x14ac:dyDescent="0.3">
      <c r="A232" t="s">
        <v>2142</v>
      </c>
      <c r="B232">
        <v>34.9</v>
      </c>
      <c r="C232">
        <v>6.22</v>
      </c>
      <c r="D232" t="s">
        <v>2380</v>
      </c>
      <c r="E232" t="s">
        <v>2380</v>
      </c>
      <c r="F232" t="s">
        <v>2383</v>
      </c>
      <c r="G232">
        <v>1</v>
      </c>
      <c r="H232" t="s">
        <v>2382</v>
      </c>
      <c r="K232" t="s">
        <v>2142</v>
      </c>
      <c r="L232">
        <v>34.9</v>
      </c>
      <c r="M232">
        <v>6.22</v>
      </c>
      <c r="N232" t="s">
        <v>2380</v>
      </c>
      <c r="O232" t="s">
        <v>2380</v>
      </c>
      <c r="P232" t="s">
        <v>2383</v>
      </c>
      <c r="Q232" s="7" t="str">
        <f>SUBSTITUTE(Table12[[#This Row],[NumberOfMajorSurgeries]],"No major surgery","0")</f>
        <v>1</v>
      </c>
      <c r="R232" t="str">
        <f>SUBSTITUTE(Table12[[#This Row],[smoker]],"?","unknown")</f>
        <v>yes</v>
      </c>
      <c r="S232" t="str">
        <f t="shared" si="3"/>
        <v>Obesity</v>
      </c>
      <c r="T232" t="str">
        <f>IF(Table12[[#This Row],[HBA1C]]&lt;5.7,"Normal",IF(Table12[[#This Row],[HBA1C]]&gt;6.5,"Diabetes","Prediabetes"))</f>
        <v>Prediabetes</v>
      </c>
    </row>
    <row r="233" spans="1:20" x14ac:dyDescent="0.3">
      <c r="A233" t="s">
        <v>2141</v>
      </c>
      <c r="B233">
        <v>31.13</v>
      </c>
      <c r="C233">
        <v>4.5199999999999996</v>
      </c>
      <c r="D233" t="s">
        <v>2382</v>
      </c>
      <c r="E233" t="s">
        <v>2380</v>
      </c>
      <c r="F233" t="s">
        <v>2380</v>
      </c>
      <c r="G233">
        <v>1</v>
      </c>
      <c r="H233" t="s">
        <v>2382</v>
      </c>
      <c r="K233" t="s">
        <v>2141</v>
      </c>
      <c r="L233">
        <v>31.13</v>
      </c>
      <c r="M233">
        <v>4.5199999999999996</v>
      </c>
      <c r="N233" t="s">
        <v>2382</v>
      </c>
      <c r="O233" t="s">
        <v>2380</v>
      </c>
      <c r="P233" t="s">
        <v>2380</v>
      </c>
      <c r="Q233" s="7" t="str">
        <f>SUBSTITUTE(Table12[[#This Row],[NumberOfMajorSurgeries]],"No major surgery","0")</f>
        <v>1</v>
      </c>
      <c r="R233" t="str">
        <f>SUBSTITUTE(Table12[[#This Row],[smoker]],"?","unknown")</f>
        <v>yes</v>
      </c>
      <c r="S233" t="str">
        <f t="shared" si="3"/>
        <v>Obesity</v>
      </c>
      <c r="T233" t="str">
        <f>IF(Table12[[#This Row],[HBA1C]]&lt;5.7,"Normal",IF(Table12[[#This Row],[HBA1C]]&gt;6.5,"Diabetes","Prediabetes"))</f>
        <v>Normal</v>
      </c>
    </row>
    <row r="234" spans="1:20" x14ac:dyDescent="0.3">
      <c r="A234" t="s">
        <v>2140</v>
      </c>
      <c r="B234">
        <v>34.799999999999997</v>
      </c>
      <c r="C234">
        <v>6.18</v>
      </c>
      <c r="D234" t="s">
        <v>2380</v>
      </c>
      <c r="E234" t="s">
        <v>2380</v>
      </c>
      <c r="F234" t="s">
        <v>2383</v>
      </c>
      <c r="G234">
        <v>1</v>
      </c>
      <c r="H234" t="s">
        <v>2382</v>
      </c>
      <c r="K234" t="s">
        <v>2140</v>
      </c>
      <c r="L234">
        <v>34.799999999999997</v>
      </c>
      <c r="M234">
        <v>6.18</v>
      </c>
      <c r="N234" t="s">
        <v>2380</v>
      </c>
      <c r="O234" t="s">
        <v>2380</v>
      </c>
      <c r="P234" t="s">
        <v>2383</v>
      </c>
      <c r="Q234" s="7" t="str">
        <f>SUBSTITUTE(Table12[[#This Row],[NumberOfMajorSurgeries]],"No major surgery","0")</f>
        <v>1</v>
      </c>
      <c r="R234" t="str">
        <f>SUBSTITUTE(Table12[[#This Row],[smoker]],"?","unknown")</f>
        <v>yes</v>
      </c>
      <c r="S234" t="str">
        <f t="shared" si="3"/>
        <v>Obesity</v>
      </c>
      <c r="T234" t="str">
        <f>IF(Table12[[#This Row],[HBA1C]]&lt;5.7,"Normal",IF(Table12[[#This Row],[HBA1C]]&gt;6.5,"Diabetes","Prediabetes"))</f>
        <v>Prediabetes</v>
      </c>
    </row>
    <row r="235" spans="1:20" x14ac:dyDescent="0.3">
      <c r="A235" t="s">
        <v>2139</v>
      </c>
      <c r="B235">
        <v>31.68</v>
      </c>
      <c r="C235">
        <v>4.4000000000000004</v>
      </c>
      <c r="D235" t="s">
        <v>2380</v>
      </c>
      <c r="E235" t="s">
        <v>2380</v>
      </c>
      <c r="F235" t="s">
        <v>2380</v>
      </c>
      <c r="G235" t="s">
        <v>2381</v>
      </c>
      <c r="H235" t="s">
        <v>2382</v>
      </c>
      <c r="K235" t="s">
        <v>2139</v>
      </c>
      <c r="L235">
        <v>31.68</v>
      </c>
      <c r="M235">
        <v>4.4000000000000004</v>
      </c>
      <c r="N235" t="s">
        <v>2380</v>
      </c>
      <c r="O235" t="s">
        <v>2380</v>
      </c>
      <c r="P235" t="s">
        <v>2380</v>
      </c>
      <c r="Q235" s="7" t="str">
        <f>SUBSTITUTE(Table12[[#This Row],[NumberOfMajorSurgeries]],"No major surgery","0")</f>
        <v>0</v>
      </c>
      <c r="R235" t="str">
        <f>SUBSTITUTE(Table12[[#This Row],[smoker]],"?","unknown")</f>
        <v>yes</v>
      </c>
      <c r="S235" t="str">
        <f t="shared" si="3"/>
        <v>Obesity</v>
      </c>
      <c r="T235" t="str">
        <f>IF(Table12[[#This Row],[HBA1C]]&lt;5.7,"Normal",IF(Table12[[#This Row],[HBA1C]]&gt;6.5,"Diabetes","Prediabetes"))</f>
        <v>Normal</v>
      </c>
    </row>
    <row r="236" spans="1:20" x14ac:dyDescent="0.3">
      <c r="A236" t="s">
        <v>2138</v>
      </c>
      <c r="B236">
        <v>33.534999999999997</v>
      </c>
      <c r="C236">
        <v>6.23</v>
      </c>
      <c r="D236" t="s">
        <v>2380</v>
      </c>
      <c r="E236" t="s">
        <v>2382</v>
      </c>
      <c r="F236" t="s">
        <v>2380</v>
      </c>
      <c r="G236">
        <v>1</v>
      </c>
      <c r="H236" t="s">
        <v>2382</v>
      </c>
      <c r="K236" t="s">
        <v>2138</v>
      </c>
      <c r="L236">
        <v>33.534999999999997</v>
      </c>
      <c r="M236">
        <v>6.23</v>
      </c>
      <c r="N236" t="s">
        <v>2380</v>
      </c>
      <c r="O236" t="s">
        <v>2382</v>
      </c>
      <c r="P236" t="s">
        <v>2380</v>
      </c>
      <c r="Q236" s="7" t="str">
        <f>SUBSTITUTE(Table12[[#This Row],[NumberOfMajorSurgeries]],"No major surgery","0")</f>
        <v>1</v>
      </c>
      <c r="R236" t="str">
        <f>SUBSTITUTE(Table12[[#This Row],[smoker]],"?","unknown")</f>
        <v>yes</v>
      </c>
      <c r="S236" t="str">
        <f t="shared" si="3"/>
        <v>Obesity</v>
      </c>
      <c r="T236" t="str">
        <f>IF(Table12[[#This Row],[HBA1C]]&lt;5.7,"Normal",IF(Table12[[#This Row],[HBA1C]]&gt;6.5,"Diabetes","Prediabetes"))</f>
        <v>Prediabetes</v>
      </c>
    </row>
    <row r="237" spans="1:20" x14ac:dyDescent="0.3">
      <c r="A237" t="s">
        <v>2137</v>
      </c>
      <c r="B237">
        <v>31.92</v>
      </c>
      <c r="C237">
        <v>5.33</v>
      </c>
      <c r="D237" t="s">
        <v>2382</v>
      </c>
      <c r="E237" t="s">
        <v>2380</v>
      </c>
      <c r="F237" t="s">
        <v>2380</v>
      </c>
      <c r="G237" t="s">
        <v>2381</v>
      </c>
      <c r="H237" t="s">
        <v>2382</v>
      </c>
      <c r="K237" t="s">
        <v>2137</v>
      </c>
      <c r="L237">
        <v>31.92</v>
      </c>
      <c r="M237">
        <v>5.33</v>
      </c>
      <c r="N237" t="s">
        <v>2382</v>
      </c>
      <c r="O237" t="s">
        <v>2380</v>
      </c>
      <c r="P237" t="s">
        <v>2380</v>
      </c>
      <c r="Q237" s="7" t="str">
        <f>SUBSTITUTE(Table12[[#This Row],[NumberOfMajorSurgeries]],"No major surgery","0")</f>
        <v>0</v>
      </c>
      <c r="R237" t="str">
        <f>SUBSTITUTE(Table12[[#This Row],[smoker]],"?","unknown")</f>
        <v>yes</v>
      </c>
      <c r="S237" t="str">
        <f t="shared" si="3"/>
        <v>Obesity</v>
      </c>
      <c r="T237" t="str">
        <f>IF(Table12[[#This Row],[HBA1C]]&lt;5.7,"Normal",IF(Table12[[#This Row],[HBA1C]]&gt;6.5,"Diabetes","Prediabetes"))</f>
        <v>Normal</v>
      </c>
    </row>
    <row r="238" spans="1:20" x14ac:dyDescent="0.3">
      <c r="A238" t="s">
        <v>2136</v>
      </c>
      <c r="B238">
        <v>32.700000000000003</v>
      </c>
      <c r="C238">
        <v>4.09</v>
      </c>
      <c r="D238" t="s">
        <v>2380</v>
      </c>
      <c r="E238" t="s">
        <v>2380</v>
      </c>
      <c r="F238" t="s">
        <v>2380</v>
      </c>
      <c r="G238">
        <v>1</v>
      </c>
      <c r="H238" t="s">
        <v>2382</v>
      </c>
      <c r="K238" t="s">
        <v>2136</v>
      </c>
      <c r="L238">
        <v>32.700000000000003</v>
      </c>
      <c r="M238">
        <v>4.09</v>
      </c>
      <c r="N238" t="s">
        <v>2380</v>
      </c>
      <c r="O238" t="s">
        <v>2380</v>
      </c>
      <c r="P238" t="s">
        <v>2380</v>
      </c>
      <c r="Q238" s="7" t="str">
        <f>SUBSTITUTE(Table12[[#This Row],[NumberOfMajorSurgeries]],"No major surgery","0")</f>
        <v>1</v>
      </c>
      <c r="R238" t="str">
        <f>SUBSTITUTE(Table12[[#This Row],[smoker]],"?","unknown")</f>
        <v>yes</v>
      </c>
      <c r="S238" t="str">
        <f t="shared" si="3"/>
        <v>Obesity</v>
      </c>
      <c r="T238" t="str">
        <f>IF(Table12[[#This Row],[HBA1C]]&lt;5.7,"Normal",IF(Table12[[#This Row],[HBA1C]]&gt;6.5,"Diabetes","Prediabetes"))</f>
        <v>Normal</v>
      </c>
    </row>
    <row r="239" spans="1:20" x14ac:dyDescent="0.3">
      <c r="A239" t="s">
        <v>2135</v>
      </c>
      <c r="B239">
        <v>41.25</v>
      </c>
      <c r="C239">
        <v>5.19</v>
      </c>
      <c r="D239" t="s">
        <v>2380</v>
      </c>
      <c r="E239" t="s">
        <v>2380</v>
      </c>
      <c r="F239" t="s">
        <v>2380</v>
      </c>
      <c r="G239" t="s">
        <v>2381</v>
      </c>
      <c r="H239" t="s">
        <v>2382</v>
      </c>
      <c r="K239" t="s">
        <v>2135</v>
      </c>
      <c r="L239">
        <v>41.25</v>
      </c>
      <c r="M239">
        <v>5.19</v>
      </c>
      <c r="N239" t="s">
        <v>2380</v>
      </c>
      <c r="O239" t="s">
        <v>2380</v>
      </c>
      <c r="P239" t="s">
        <v>2380</v>
      </c>
      <c r="Q239" s="7" t="str">
        <f>SUBSTITUTE(Table12[[#This Row],[NumberOfMajorSurgeries]],"No major surgery","0")</f>
        <v>0</v>
      </c>
      <c r="R239" t="str">
        <f>SUBSTITUTE(Table12[[#This Row],[smoker]],"?","unknown")</f>
        <v>yes</v>
      </c>
      <c r="S239" t="str">
        <f t="shared" si="3"/>
        <v>Obesity</v>
      </c>
      <c r="T239" t="str">
        <f>IF(Table12[[#This Row],[HBA1C]]&lt;5.7,"Normal",IF(Table12[[#This Row],[HBA1C]]&gt;6.5,"Diabetes","Prediabetes"))</f>
        <v>Normal</v>
      </c>
    </row>
    <row r="240" spans="1:20" x14ac:dyDescent="0.3">
      <c r="A240" t="s">
        <v>2134</v>
      </c>
      <c r="B240">
        <v>33.11</v>
      </c>
      <c r="C240">
        <v>4.12</v>
      </c>
      <c r="D240" t="s">
        <v>2380</v>
      </c>
      <c r="E240" t="s">
        <v>2380</v>
      </c>
      <c r="F240" t="s">
        <v>2383</v>
      </c>
      <c r="G240">
        <v>1</v>
      </c>
      <c r="H240" t="s">
        <v>2382</v>
      </c>
      <c r="K240" t="s">
        <v>2134</v>
      </c>
      <c r="L240">
        <v>33.11</v>
      </c>
      <c r="M240">
        <v>4.12</v>
      </c>
      <c r="N240" t="s">
        <v>2380</v>
      </c>
      <c r="O240" t="s">
        <v>2380</v>
      </c>
      <c r="P240" t="s">
        <v>2383</v>
      </c>
      <c r="Q240" s="7" t="str">
        <f>SUBSTITUTE(Table12[[#This Row],[NumberOfMajorSurgeries]],"No major surgery","0")</f>
        <v>1</v>
      </c>
      <c r="R240" t="str">
        <f>SUBSTITUTE(Table12[[#This Row],[smoker]],"?","unknown")</f>
        <v>yes</v>
      </c>
      <c r="S240" t="str">
        <f t="shared" si="3"/>
        <v>Obesity</v>
      </c>
      <c r="T240" t="str">
        <f>IF(Table12[[#This Row],[HBA1C]]&lt;5.7,"Normal",IF(Table12[[#This Row],[HBA1C]]&gt;6.5,"Diabetes","Prediabetes"))</f>
        <v>Normal</v>
      </c>
    </row>
    <row r="241" spans="1:20" x14ac:dyDescent="0.3">
      <c r="A241" t="s">
        <v>2133</v>
      </c>
      <c r="B241">
        <v>36.159999999999997</v>
      </c>
      <c r="C241">
        <v>5.0999999999999996</v>
      </c>
      <c r="D241" t="s">
        <v>2380</v>
      </c>
      <c r="E241" t="s">
        <v>2380</v>
      </c>
      <c r="F241" t="s">
        <v>2380</v>
      </c>
      <c r="G241">
        <v>1</v>
      </c>
      <c r="H241" t="s">
        <v>2382</v>
      </c>
      <c r="K241" t="s">
        <v>2133</v>
      </c>
      <c r="L241">
        <v>36.159999999999997</v>
      </c>
      <c r="M241">
        <v>5.0999999999999996</v>
      </c>
      <c r="N241" t="s">
        <v>2380</v>
      </c>
      <c r="O241" t="s">
        <v>2380</v>
      </c>
      <c r="P241" t="s">
        <v>2380</v>
      </c>
      <c r="Q241" s="7" t="str">
        <f>SUBSTITUTE(Table12[[#This Row],[NumberOfMajorSurgeries]],"No major surgery","0")</f>
        <v>1</v>
      </c>
      <c r="R241" t="str">
        <f>SUBSTITUTE(Table12[[#This Row],[smoker]],"?","unknown")</f>
        <v>yes</v>
      </c>
      <c r="S241" t="str">
        <f t="shared" si="3"/>
        <v>Obesity</v>
      </c>
      <c r="T241" t="str">
        <f>IF(Table12[[#This Row],[HBA1C]]&lt;5.7,"Normal",IF(Table12[[#This Row],[HBA1C]]&gt;6.5,"Diabetes","Prediabetes"))</f>
        <v>Normal</v>
      </c>
    </row>
    <row r="242" spans="1:20" x14ac:dyDescent="0.3">
      <c r="A242" t="s">
        <v>2132</v>
      </c>
      <c r="B242">
        <v>33.72</v>
      </c>
      <c r="C242">
        <v>6.21</v>
      </c>
      <c r="D242" t="s">
        <v>2382</v>
      </c>
      <c r="E242" t="s">
        <v>2380</v>
      </c>
      <c r="F242" t="s">
        <v>2383</v>
      </c>
      <c r="G242">
        <v>1</v>
      </c>
      <c r="H242" t="s">
        <v>2382</v>
      </c>
      <c r="K242" t="s">
        <v>2132</v>
      </c>
      <c r="L242">
        <v>33.72</v>
      </c>
      <c r="M242">
        <v>6.21</v>
      </c>
      <c r="N242" t="s">
        <v>2382</v>
      </c>
      <c r="O242" t="s">
        <v>2380</v>
      </c>
      <c r="P242" t="s">
        <v>2383</v>
      </c>
      <c r="Q242" s="7" t="str">
        <f>SUBSTITUTE(Table12[[#This Row],[NumberOfMajorSurgeries]],"No major surgery","0")</f>
        <v>1</v>
      </c>
      <c r="R242" t="str">
        <f>SUBSTITUTE(Table12[[#This Row],[smoker]],"?","unknown")</f>
        <v>yes</v>
      </c>
      <c r="S242" t="str">
        <f t="shared" si="3"/>
        <v>Obesity</v>
      </c>
      <c r="T242" t="str">
        <f>IF(Table12[[#This Row],[HBA1C]]&lt;5.7,"Normal",IF(Table12[[#This Row],[HBA1C]]&gt;6.5,"Diabetes","Prediabetes"))</f>
        <v>Prediabetes</v>
      </c>
    </row>
    <row r="243" spans="1:20" x14ac:dyDescent="0.3">
      <c r="A243" t="s">
        <v>2130</v>
      </c>
      <c r="B243">
        <v>37.74</v>
      </c>
      <c r="C243">
        <v>9.5299999999999994</v>
      </c>
      <c r="D243" t="s">
        <v>2382</v>
      </c>
      <c r="E243" t="s">
        <v>2380</v>
      </c>
      <c r="F243" t="s">
        <v>2380</v>
      </c>
      <c r="G243">
        <v>1</v>
      </c>
      <c r="H243" t="s">
        <v>2382</v>
      </c>
      <c r="K243" t="s">
        <v>2130</v>
      </c>
      <c r="L243">
        <v>37.74</v>
      </c>
      <c r="M243">
        <v>9.5299999999999994</v>
      </c>
      <c r="N243" t="s">
        <v>2382</v>
      </c>
      <c r="O243" t="s">
        <v>2380</v>
      </c>
      <c r="P243" t="s">
        <v>2380</v>
      </c>
      <c r="Q243" s="7" t="str">
        <f>SUBSTITUTE(Table12[[#This Row],[NumberOfMajorSurgeries]],"No major surgery","0")</f>
        <v>1</v>
      </c>
      <c r="R243" t="str">
        <f>SUBSTITUTE(Table12[[#This Row],[smoker]],"?","unknown")</f>
        <v>yes</v>
      </c>
      <c r="S243" t="str">
        <f t="shared" si="3"/>
        <v>Obesity</v>
      </c>
      <c r="T243" t="str">
        <f>IF(Table12[[#This Row],[HBA1C]]&lt;5.7,"Normal",IF(Table12[[#This Row],[HBA1C]]&gt;6.5,"Diabetes","Prediabetes"))</f>
        <v>Diabetes</v>
      </c>
    </row>
    <row r="244" spans="1:20" x14ac:dyDescent="0.3">
      <c r="A244" t="s">
        <v>2129</v>
      </c>
      <c r="B244">
        <v>48.75</v>
      </c>
      <c r="C244">
        <v>4.6399999999999997</v>
      </c>
      <c r="D244" t="s">
        <v>2382</v>
      </c>
      <c r="E244" t="s">
        <v>2380</v>
      </c>
      <c r="F244" t="s">
        <v>2380</v>
      </c>
      <c r="G244">
        <v>1</v>
      </c>
      <c r="H244" t="s">
        <v>2382</v>
      </c>
      <c r="K244" t="s">
        <v>2129</v>
      </c>
      <c r="L244">
        <v>48.75</v>
      </c>
      <c r="M244">
        <v>4.6399999999999997</v>
      </c>
      <c r="N244" t="s">
        <v>2382</v>
      </c>
      <c r="O244" t="s">
        <v>2380</v>
      </c>
      <c r="P244" t="s">
        <v>2380</v>
      </c>
      <c r="Q244" s="7" t="str">
        <f>SUBSTITUTE(Table12[[#This Row],[NumberOfMajorSurgeries]],"No major surgery","0")</f>
        <v>1</v>
      </c>
      <c r="R244" t="str">
        <f>SUBSTITUTE(Table12[[#This Row],[smoker]],"?","unknown")</f>
        <v>yes</v>
      </c>
      <c r="S244" t="str">
        <f t="shared" si="3"/>
        <v>Obesity</v>
      </c>
      <c r="T244" t="str">
        <f>IF(Table12[[#This Row],[HBA1C]]&lt;5.7,"Normal",IF(Table12[[#This Row],[HBA1C]]&gt;6.5,"Diabetes","Prediabetes"))</f>
        <v>Normal</v>
      </c>
    </row>
    <row r="245" spans="1:20" x14ac:dyDescent="0.3">
      <c r="A245" t="s">
        <v>2128</v>
      </c>
      <c r="B245">
        <v>31.065000000000001</v>
      </c>
      <c r="C245">
        <v>5.05</v>
      </c>
      <c r="D245" t="s">
        <v>2380</v>
      </c>
      <c r="E245" t="s">
        <v>2380</v>
      </c>
      <c r="F245" t="s">
        <v>2380</v>
      </c>
      <c r="G245">
        <v>1</v>
      </c>
      <c r="H245" t="s">
        <v>2382</v>
      </c>
      <c r="K245" t="s">
        <v>2128</v>
      </c>
      <c r="L245">
        <v>31.065000000000001</v>
      </c>
      <c r="M245">
        <v>5.05</v>
      </c>
      <c r="N245" t="s">
        <v>2380</v>
      </c>
      <c r="O245" t="s">
        <v>2380</v>
      </c>
      <c r="P245" t="s">
        <v>2380</v>
      </c>
      <c r="Q245" s="7" t="str">
        <f>SUBSTITUTE(Table12[[#This Row],[NumberOfMajorSurgeries]],"No major surgery","0")</f>
        <v>1</v>
      </c>
      <c r="R245" t="str">
        <f>SUBSTITUTE(Table12[[#This Row],[smoker]],"?","unknown")</f>
        <v>yes</v>
      </c>
      <c r="S245" t="str">
        <f t="shared" si="3"/>
        <v>Obesity</v>
      </c>
      <c r="T245" t="str">
        <f>IF(Table12[[#This Row],[HBA1C]]&lt;5.7,"Normal",IF(Table12[[#This Row],[HBA1C]]&gt;6.5,"Diabetes","Prediabetes"))</f>
        <v>Normal</v>
      </c>
    </row>
    <row r="246" spans="1:20" x14ac:dyDescent="0.3">
      <c r="A246" t="s">
        <v>2127</v>
      </c>
      <c r="B246">
        <v>23.55</v>
      </c>
      <c r="C246">
        <v>10.38</v>
      </c>
      <c r="D246" t="s">
        <v>2380</v>
      </c>
      <c r="E246" t="s">
        <v>2380</v>
      </c>
      <c r="F246" t="s">
        <v>2380</v>
      </c>
      <c r="G246" t="s">
        <v>2381</v>
      </c>
      <c r="H246" t="s">
        <v>2382</v>
      </c>
      <c r="K246" t="s">
        <v>2127</v>
      </c>
      <c r="L246">
        <v>23.55</v>
      </c>
      <c r="M246">
        <v>10.38</v>
      </c>
      <c r="N246" t="s">
        <v>2380</v>
      </c>
      <c r="O246" t="s">
        <v>2380</v>
      </c>
      <c r="P246" t="s">
        <v>2380</v>
      </c>
      <c r="Q246" s="7" t="str">
        <f>SUBSTITUTE(Table12[[#This Row],[NumberOfMajorSurgeries]],"No major surgery","0")</f>
        <v>0</v>
      </c>
      <c r="R246" t="str">
        <f>SUBSTITUTE(Table12[[#This Row],[smoker]],"?","unknown")</f>
        <v>yes</v>
      </c>
      <c r="S246" t="str">
        <f t="shared" si="3"/>
        <v>Overweight</v>
      </c>
      <c r="T246" t="str">
        <f>IF(Table12[[#This Row],[HBA1C]]&lt;5.7,"Normal",IF(Table12[[#This Row],[HBA1C]]&gt;6.5,"Diabetes","Prediabetes"))</f>
        <v>Diabetes</v>
      </c>
    </row>
    <row r="247" spans="1:20" x14ac:dyDescent="0.3">
      <c r="A247" t="s">
        <v>2126</v>
      </c>
      <c r="B247">
        <v>30.18</v>
      </c>
      <c r="C247">
        <v>8.31</v>
      </c>
      <c r="D247" t="s">
        <v>2382</v>
      </c>
      <c r="E247" t="s">
        <v>2380</v>
      </c>
      <c r="F247" t="s">
        <v>2380</v>
      </c>
      <c r="G247">
        <v>1</v>
      </c>
      <c r="H247" t="s">
        <v>2382</v>
      </c>
      <c r="K247" t="s">
        <v>2126</v>
      </c>
      <c r="L247">
        <v>30.18</v>
      </c>
      <c r="M247">
        <v>8.31</v>
      </c>
      <c r="N247" t="s">
        <v>2382</v>
      </c>
      <c r="O247" t="s">
        <v>2380</v>
      </c>
      <c r="P247" t="s">
        <v>2380</v>
      </c>
      <c r="Q247" s="7" t="str">
        <f>SUBSTITUTE(Table12[[#This Row],[NumberOfMajorSurgeries]],"No major surgery","0")</f>
        <v>1</v>
      </c>
      <c r="R247" t="str">
        <f>SUBSTITUTE(Table12[[#This Row],[smoker]],"?","unknown")</f>
        <v>yes</v>
      </c>
      <c r="S247" t="str">
        <f t="shared" si="3"/>
        <v>Obesity</v>
      </c>
      <c r="T247" t="str">
        <f>IF(Table12[[#This Row],[HBA1C]]&lt;5.7,"Normal",IF(Table12[[#This Row],[HBA1C]]&gt;6.5,"Diabetes","Prediabetes"))</f>
        <v>Diabetes</v>
      </c>
    </row>
    <row r="248" spans="1:20" x14ac:dyDescent="0.3">
      <c r="A248" t="s">
        <v>2125</v>
      </c>
      <c r="B248">
        <v>29.94</v>
      </c>
      <c r="C248">
        <v>7.59</v>
      </c>
      <c r="D248" t="s">
        <v>2380</v>
      </c>
      <c r="E248" t="s">
        <v>2380</v>
      </c>
      <c r="F248" t="s">
        <v>2380</v>
      </c>
      <c r="G248" t="s">
        <v>2381</v>
      </c>
      <c r="H248" t="s">
        <v>2382</v>
      </c>
      <c r="K248" t="s">
        <v>2125</v>
      </c>
      <c r="L248">
        <v>29.94</v>
      </c>
      <c r="M248">
        <v>7.59</v>
      </c>
      <c r="N248" t="s">
        <v>2380</v>
      </c>
      <c r="O248" t="s">
        <v>2380</v>
      </c>
      <c r="P248" t="s">
        <v>2380</v>
      </c>
      <c r="Q248" s="7" t="str">
        <f>SUBSTITUTE(Table12[[#This Row],[NumberOfMajorSurgeries]],"No major surgery","0")</f>
        <v>0</v>
      </c>
      <c r="R248" t="str">
        <f>SUBSTITUTE(Table12[[#This Row],[smoker]],"?","unknown")</f>
        <v>yes</v>
      </c>
      <c r="S248" t="str">
        <f t="shared" si="3"/>
        <v>Overweight</v>
      </c>
      <c r="T248" t="str">
        <f>IF(Table12[[#This Row],[HBA1C]]&lt;5.7,"Normal",IF(Table12[[#This Row],[HBA1C]]&gt;6.5,"Diabetes","Prediabetes"))</f>
        <v>Diabetes</v>
      </c>
    </row>
    <row r="249" spans="1:20" x14ac:dyDescent="0.3">
      <c r="A249" t="s">
        <v>2124</v>
      </c>
      <c r="B249">
        <v>31.4</v>
      </c>
      <c r="C249">
        <v>5.49</v>
      </c>
      <c r="D249" t="s">
        <v>2380</v>
      </c>
      <c r="E249" t="s">
        <v>2380</v>
      </c>
      <c r="F249" t="s">
        <v>2380</v>
      </c>
      <c r="G249" t="s">
        <v>2381</v>
      </c>
      <c r="H249" t="s">
        <v>2382</v>
      </c>
      <c r="K249" t="s">
        <v>2124</v>
      </c>
      <c r="L249">
        <v>31.4</v>
      </c>
      <c r="M249">
        <v>5.49</v>
      </c>
      <c r="N249" t="s">
        <v>2380</v>
      </c>
      <c r="O249" t="s">
        <v>2380</v>
      </c>
      <c r="P249" t="s">
        <v>2380</v>
      </c>
      <c r="Q249" s="7" t="str">
        <f>SUBSTITUTE(Table12[[#This Row],[NumberOfMajorSurgeries]],"No major surgery","0")</f>
        <v>0</v>
      </c>
      <c r="R249" t="str">
        <f>SUBSTITUTE(Table12[[#This Row],[smoker]],"?","unknown")</f>
        <v>yes</v>
      </c>
      <c r="S249" t="str">
        <f t="shared" si="3"/>
        <v>Obesity</v>
      </c>
      <c r="T249" t="str">
        <f>IF(Table12[[#This Row],[HBA1C]]&lt;5.7,"Normal",IF(Table12[[#This Row],[HBA1C]]&gt;6.5,"Diabetes","Prediabetes"))</f>
        <v>Normal</v>
      </c>
    </row>
    <row r="250" spans="1:20" x14ac:dyDescent="0.3">
      <c r="A250" t="s">
        <v>2123</v>
      </c>
      <c r="B250">
        <v>53.06</v>
      </c>
      <c r="C250">
        <v>11.68</v>
      </c>
      <c r="D250" t="s">
        <v>2380</v>
      </c>
      <c r="E250" t="s">
        <v>2380</v>
      </c>
      <c r="F250" t="s">
        <v>2380</v>
      </c>
      <c r="G250" t="s">
        <v>2381</v>
      </c>
      <c r="H250" t="s">
        <v>2382</v>
      </c>
      <c r="K250" t="s">
        <v>2123</v>
      </c>
      <c r="L250">
        <v>53.06</v>
      </c>
      <c r="M250">
        <v>11.68</v>
      </c>
      <c r="N250" t="s">
        <v>2380</v>
      </c>
      <c r="O250" t="s">
        <v>2380</v>
      </c>
      <c r="P250" t="s">
        <v>2380</v>
      </c>
      <c r="Q250" s="7" t="str">
        <f>SUBSTITUTE(Table12[[#This Row],[NumberOfMajorSurgeries]],"No major surgery","0")</f>
        <v>0</v>
      </c>
      <c r="R250" t="str">
        <f>SUBSTITUTE(Table12[[#This Row],[smoker]],"?","unknown")</f>
        <v>yes</v>
      </c>
      <c r="S250" t="str">
        <f t="shared" si="3"/>
        <v>Obesity</v>
      </c>
      <c r="T250" t="str">
        <f>IF(Table12[[#This Row],[HBA1C]]&lt;5.7,"Normal",IF(Table12[[#This Row],[HBA1C]]&gt;6.5,"Diabetes","Prediabetes"))</f>
        <v>Diabetes</v>
      </c>
    </row>
    <row r="251" spans="1:20" x14ac:dyDescent="0.3">
      <c r="A251" t="s">
        <v>2122</v>
      </c>
      <c r="B251">
        <v>30.25</v>
      </c>
      <c r="C251">
        <v>4.1900000000000004</v>
      </c>
      <c r="D251" t="s">
        <v>2380</v>
      </c>
      <c r="E251" t="s">
        <v>2380</v>
      </c>
      <c r="F251" t="s">
        <v>2380</v>
      </c>
      <c r="G251">
        <v>2</v>
      </c>
      <c r="H251" t="s">
        <v>2382</v>
      </c>
      <c r="K251" t="s">
        <v>2122</v>
      </c>
      <c r="L251">
        <v>30.25</v>
      </c>
      <c r="M251">
        <v>4.1900000000000004</v>
      </c>
      <c r="N251" t="s">
        <v>2380</v>
      </c>
      <c r="O251" t="s">
        <v>2380</v>
      </c>
      <c r="P251" t="s">
        <v>2380</v>
      </c>
      <c r="Q251" s="7" t="str">
        <f>SUBSTITUTE(Table12[[#This Row],[NumberOfMajorSurgeries]],"No major surgery","0")</f>
        <v>2</v>
      </c>
      <c r="R251" t="str">
        <f>SUBSTITUTE(Table12[[#This Row],[smoker]],"?","unknown")</f>
        <v>yes</v>
      </c>
      <c r="S251" t="str">
        <f t="shared" si="3"/>
        <v>Obesity</v>
      </c>
      <c r="T251" t="str">
        <f>IF(Table12[[#This Row],[HBA1C]]&lt;5.7,"Normal",IF(Table12[[#This Row],[HBA1C]]&gt;6.5,"Diabetes","Prediabetes"))</f>
        <v>Normal</v>
      </c>
    </row>
    <row r="252" spans="1:20" x14ac:dyDescent="0.3">
      <c r="A252" t="s">
        <v>2121</v>
      </c>
      <c r="B252">
        <v>46.68</v>
      </c>
      <c r="C252">
        <v>4.01</v>
      </c>
      <c r="D252" t="s">
        <v>2380</v>
      </c>
      <c r="E252" t="s">
        <v>2380</v>
      </c>
      <c r="F252" t="s">
        <v>2380</v>
      </c>
      <c r="G252" t="s">
        <v>2381</v>
      </c>
      <c r="H252" t="s">
        <v>2382</v>
      </c>
      <c r="K252" t="s">
        <v>2121</v>
      </c>
      <c r="L252">
        <v>46.68</v>
      </c>
      <c r="M252">
        <v>4.01</v>
      </c>
      <c r="N252" t="s">
        <v>2380</v>
      </c>
      <c r="O252" t="s">
        <v>2380</v>
      </c>
      <c r="P252" t="s">
        <v>2380</v>
      </c>
      <c r="Q252" s="7" t="str">
        <f>SUBSTITUTE(Table12[[#This Row],[NumberOfMajorSurgeries]],"No major surgery","0")</f>
        <v>0</v>
      </c>
      <c r="R252" t="str">
        <f>SUBSTITUTE(Table12[[#This Row],[smoker]],"?","unknown")</f>
        <v>yes</v>
      </c>
      <c r="S252" t="str">
        <f t="shared" si="3"/>
        <v>Obesity</v>
      </c>
      <c r="T252" t="str">
        <f>IF(Table12[[#This Row],[HBA1C]]&lt;5.7,"Normal",IF(Table12[[#This Row],[HBA1C]]&gt;6.5,"Diabetes","Prediabetes"))</f>
        <v>Normal</v>
      </c>
    </row>
    <row r="253" spans="1:20" x14ac:dyDescent="0.3">
      <c r="A253" t="s">
        <v>2120</v>
      </c>
      <c r="B253">
        <v>30.4</v>
      </c>
      <c r="C253">
        <v>5.91</v>
      </c>
      <c r="D253" t="s">
        <v>2380</v>
      </c>
      <c r="E253" t="s">
        <v>2382</v>
      </c>
      <c r="F253" t="s">
        <v>2380</v>
      </c>
      <c r="G253">
        <v>2</v>
      </c>
      <c r="H253" t="s">
        <v>2382</v>
      </c>
      <c r="K253" t="s">
        <v>2120</v>
      </c>
      <c r="L253">
        <v>30.4</v>
      </c>
      <c r="M253">
        <v>5.91</v>
      </c>
      <c r="N253" t="s">
        <v>2380</v>
      </c>
      <c r="O253" t="s">
        <v>2382</v>
      </c>
      <c r="P253" t="s">
        <v>2380</v>
      </c>
      <c r="Q253" s="7" t="str">
        <f>SUBSTITUTE(Table12[[#This Row],[NumberOfMajorSurgeries]],"No major surgery","0")</f>
        <v>2</v>
      </c>
      <c r="R253" t="str">
        <f>SUBSTITUTE(Table12[[#This Row],[smoker]],"?","unknown")</f>
        <v>yes</v>
      </c>
      <c r="S253" t="str">
        <f t="shared" si="3"/>
        <v>Obesity</v>
      </c>
      <c r="T253" t="str">
        <f>IF(Table12[[#This Row],[HBA1C]]&lt;5.7,"Normal",IF(Table12[[#This Row],[HBA1C]]&gt;6.5,"Diabetes","Prediabetes"))</f>
        <v>Prediabetes</v>
      </c>
    </row>
    <row r="254" spans="1:20" x14ac:dyDescent="0.3">
      <c r="A254" t="s">
        <v>2119</v>
      </c>
      <c r="B254">
        <v>30.2</v>
      </c>
      <c r="C254">
        <v>4.47</v>
      </c>
      <c r="D254" t="s">
        <v>2382</v>
      </c>
      <c r="E254" t="s">
        <v>2380</v>
      </c>
      <c r="F254" t="s">
        <v>2383</v>
      </c>
      <c r="G254">
        <v>1</v>
      </c>
      <c r="H254" t="s">
        <v>2382</v>
      </c>
      <c r="K254" t="s">
        <v>2119</v>
      </c>
      <c r="L254">
        <v>30.2</v>
      </c>
      <c r="M254">
        <v>4.47</v>
      </c>
      <c r="N254" t="s">
        <v>2382</v>
      </c>
      <c r="O254" t="s">
        <v>2380</v>
      </c>
      <c r="P254" t="s">
        <v>2383</v>
      </c>
      <c r="Q254" s="7" t="str">
        <f>SUBSTITUTE(Table12[[#This Row],[NumberOfMajorSurgeries]],"No major surgery","0")</f>
        <v>1</v>
      </c>
      <c r="R254" t="str">
        <f>SUBSTITUTE(Table12[[#This Row],[smoker]],"?","unknown")</f>
        <v>yes</v>
      </c>
      <c r="S254" t="str">
        <f t="shared" si="3"/>
        <v>Obesity</v>
      </c>
      <c r="T254" t="str">
        <f>IF(Table12[[#This Row],[HBA1C]]&lt;5.7,"Normal",IF(Table12[[#This Row],[HBA1C]]&gt;6.5,"Diabetes","Prediabetes"))</f>
        <v>Normal</v>
      </c>
    </row>
    <row r="255" spans="1:20" x14ac:dyDescent="0.3">
      <c r="A255" t="s">
        <v>2118</v>
      </c>
      <c r="B255">
        <v>51.18</v>
      </c>
      <c r="C255">
        <v>4.5599999999999996</v>
      </c>
      <c r="D255" t="s">
        <v>2382</v>
      </c>
      <c r="E255" t="s">
        <v>2382</v>
      </c>
      <c r="F255" t="s">
        <v>2380</v>
      </c>
      <c r="G255">
        <v>2</v>
      </c>
      <c r="H255" t="s">
        <v>2382</v>
      </c>
      <c r="K255" t="s">
        <v>2118</v>
      </c>
      <c r="L255">
        <v>51.18</v>
      </c>
      <c r="M255">
        <v>4.5599999999999996</v>
      </c>
      <c r="N255" t="s">
        <v>2382</v>
      </c>
      <c r="O255" t="s">
        <v>2382</v>
      </c>
      <c r="P255" t="s">
        <v>2380</v>
      </c>
      <c r="Q255" s="7" t="str">
        <f>SUBSTITUTE(Table12[[#This Row],[NumberOfMajorSurgeries]],"No major surgery","0")</f>
        <v>2</v>
      </c>
      <c r="R255" t="str">
        <f>SUBSTITUTE(Table12[[#This Row],[smoker]],"?","unknown")</f>
        <v>yes</v>
      </c>
      <c r="S255" t="str">
        <f t="shared" si="3"/>
        <v>Obesity</v>
      </c>
      <c r="T255" t="str">
        <f>IF(Table12[[#This Row],[HBA1C]]&lt;5.7,"Normal",IF(Table12[[#This Row],[HBA1C]]&gt;6.5,"Diabetes","Prediabetes"))</f>
        <v>Normal</v>
      </c>
    </row>
    <row r="256" spans="1:20" x14ac:dyDescent="0.3">
      <c r="A256" t="s">
        <v>2117</v>
      </c>
      <c r="B256">
        <v>22.18</v>
      </c>
      <c r="C256">
        <v>9.9</v>
      </c>
      <c r="D256" t="s">
        <v>2380</v>
      </c>
      <c r="E256" t="s">
        <v>2380</v>
      </c>
      <c r="F256" t="s">
        <v>2380</v>
      </c>
      <c r="G256" t="s">
        <v>2381</v>
      </c>
      <c r="H256" t="s">
        <v>2382</v>
      </c>
      <c r="K256" t="s">
        <v>2117</v>
      </c>
      <c r="L256">
        <v>22.18</v>
      </c>
      <c r="M256">
        <v>9.9</v>
      </c>
      <c r="N256" t="s">
        <v>2380</v>
      </c>
      <c r="O256" t="s">
        <v>2380</v>
      </c>
      <c r="P256" t="s">
        <v>2380</v>
      </c>
      <c r="Q256" s="7" t="str">
        <f>SUBSTITUTE(Table12[[#This Row],[NumberOfMajorSurgeries]],"No major surgery","0")</f>
        <v>0</v>
      </c>
      <c r="R256" t="str">
        <f>SUBSTITUTE(Table12[[#This Row],[smoker]],"?","unknown")</f>
        <v>yes</v>
      </c>
      <c r="S256" t="str">
        <f t="shared" si="3"/>
        <v>Overweight</v>
      </c>
      <c r="T256" t="str">
        <f>IF(Table12[[#This Row],[HBA1C]]&lt;5.7,"Normal",IF(Table12[[#This Row],[HBA1C]]&gt;6.5,"Diabetes","Prediabetes"))</f>
        <v>Diabetes</v>
      </c>
    </row>
    <row r="257" spans="1:20" x14ac:dyDescent="0.3">
      <c r="A257" t="s">
        <v>2116</v>
      </c>
      <c r="B257">
        <v>31.92</v>
      </c>
      <c r="C257">
        <v>5.1100000000000003</v>
      </c>
      <c r="D257" t="s">
        <v>2380</v>
      </c>
      <c r="E257" t="s">
        <v>2380</v>
      </c>
      <c r="F257" t="s">
        <v>2383</v>
      </c>
      <c r="G257">
        <v>1</v>
      </c>
      <c r="H257" t="s">
        <v>2382</v>
      </c>
      <c r="K257" t="s">
        <v>2116</v>
      </c>
      <c r="L257">
        <v>31.92</v>
      </c>
      <c r="M257">
        <v>5.1100000000000003</v>
      </c>
      <c r="N257" t="s">
        <v>2380</v>
      </c>
      <c r="O257" t="s">
        <v>2380</v>
      </c>
      <c r="P257" t="s">
        <v>2383</v>
      </c>
      <c r="Q257" s="7" t="str">
        <f>SUBSTITUTE(Table12[[#This Row],[NumberOfMajorSurgeries]],"No major surgery","0")</f>
        <v>1</v>
      </c>
      <c r="R257" t="str">
        <f>SUBSTITUTE(Table12[[#This Row],[smoker]],"?","unknown")</f>
        <v>yes</v>
      </c>
      <c r="S257" t="str">
        <f t="shared" si="3"/>
        <v>Obesity</v>
      </c>
      <c r="T257" t="str">
        <f>IF(Table12[[#This Row],[HBA1C]]&lt;5.7,"Normal",IF(Table12[[#This Row],[HBA1C]]&gt;6.5,"Diabetes","Prediabetes"))</f>
        <v>Normal</v>
      </c>
    </row>
    <row r="258" spans="1:20" x14ac:dyDescent="0.3">
      <c r="A258" t="s">
        <v>2115</v>
      </c>
      <c r="B258">
        <v>31.73</v>
      </c>
      <c r="C258">
        <v>5.73</v>
      </c>
      <c r="D258" t="s">
        <v>2380</v>
      </c>
      <c r="E258" t="s">
        <v>2382</v>
      </c>
      <c r="F258" t="s">
        <v>2380</v>
      </c>
      <c r="G258">
        <v>1</v>
      </c>
      <c r="H258" t="s">
        <v>2382</v>
      </c>
      <c r="K258" t="s">
        <v>2115</v>
      </c>
      <c r="L258">
        <v>31.73</v>
      </c>
      <c r="M258">
        <v>5.73</v>
      </c>
      <c r="N258" t="s">
        <v>2380</v>
      </c>
      <c r="O258" t="s">
        <v>2382</v>
      </c>
      <c r="P258" t="s">
        <v>2380</v>
      </c>
      <c r="Q258" s="7" t="str">
        <f>SUBSTITUTE(Table12[[#This Row],[NumberOfMajorSurgeries]],"No major surgery","0")</f>
        <v>1</v>
      </c>
      <c r="R258" t="str">
        <f>SUBSTITUTE(Table12[[#This Row],[smoker]],"?","unknown")</f>
        <v>yes</v>
      </c>
      <c r="S258" t="str">
        <f t="shared" si="3"/>
        <v>Obesity</v>
      </c>
      <c r="T258" t="str">
        <f>IF(Table12[[#This Row],[HBA1C]]&lt;5.7,"Normal",IF(Table12[[#This Row],[HBA1C]]&gt;6.5,"Diabetes","Prediabetes"))</f>
        <v>Prediabetes</v>
      </c>
    </row>
    <row r="259" spans="1:20" x14ac:dyDescent="0.3">
      <c r="A259" t="s">
        <v>2114</v>
      </c>
      <c r="B259">
        <v>45.52</v>
      </c>
      <c r="C259">
        <v>6.04</v>
      </c>
      <c r="D259" t="s">
        <v>2380</v>
      </c>
      <c r="E259" t="s">
        <v>2380</v>
      </c>
      <c r="F259" t="s">
        <v>2383</v>
      </c>
      <c r="G259">
        <v>1</v>
      </c>
      <c r="H259" t="s">
        <v>2382</v>
      </c>
      <c r="K259" t="s">
        <v>2114</v>
      </c>
      <c r="L259">
        <v>45.52</v>
      </c>
      <c r="M259">
        <v>6.04</v>
      </c>
      <c r="N259" t="s">
        <v>2380</v>
      </c>
      <c r="O259" t="s">
        <v>2380</v>
      </c>
      <c r="P259" t="s">
        <v>2383</v>
      </c>
      <c r="Q259" s="7" t="str">
        <f>SUBSTITUTE(Table12[[#This Row],[NumberOfMajorSurgeries]],"No major surgery","0")</f>
        <v>1</v>
      </c>
      <c r="R259" t="str">
        <f>SUBSTITUTE(Table12[[#This Row],[smoker]],"?","unknown")</f>
        <v>yes</v>
      </c>
      <c r="S259" t="str">
        <f t="shared" ref="S259:S322" si="4">IF(B259&lt;18.5,"Underweight",IF(B259&gt;30,"Obesity",IF(B259=18.5-24.9,"Normal weight","Overweight")))</f>
        <v>Obesity</v>
      </c>
      <c r="T259" t="str">
        <f>IF(Table12[[#This Row],[HBA1C]]&lt;5.7,"Normal",IF(Table12[[#This Row],[HBA1C]]&gt;6.5,"Diabetes","Prediabetes"))</f>
        <v>Prediabetes</v>
      </c>
    </row>
    <row r="260" spans="1:20" x14ac:dyDescent="0.3">
      <c r="A260" t="s">
        <v>2113</v>
      </c>
      <c r="B260">
        <v>52.81</v>
      </c>
      <c r="C260">
        <v>5.19</v>
      </c>
      <c r="D260" t="s">
        <v>2380</v>
      </c>
      <c r="E260" t="s">
        <v>2380</v>
      </c>
      <c r="F260" t="s">
        <v>2383</v>
      </c>
      <c r="G260">
        <v>1</v>
      </c>
      <c r="H260" t="s">
        <v>2382</v>
      </c>
      <c r="K260" t="s">
        <v>2113</v>
      </c>
      <c r="L260">
        <v>52.81</v>
      </c>
      <c r="M260">
        <v>5.19</v>
      </c>
      <c r="N260" t="s">
        <v>2380</v>
      </c>
      <c r="O260" t="s">
        <v>2380</v>
      </c>
      <c r="P260" t="s">
        <v>2383</v>
      </c>
      <c r="Q260" s="7" t="str">
        <f>SUBSTITUTE(Table12[[#This Row],[NumberOfMajorSurgeries]],"No major surgery","0")</f>
        <v>1</v>
      </c>
      <c r="R260" t="str">
        <f>SUBSTITUTE(Table12[[#This Row],[smoker]],"?","unknown")</f>
        <v>yes</v>
      </c>
      <c r="S260" t="str">
        <f t="shared" si="4"/>
        <v>Obesity</v>
      </c>
      <c r="T260" t="str">
        <f>IF(Table12[[#This Row],[HBA1C]]&lt;5.7,"Normal",IF(Table12[[#This Row],[HBA1C]]&gt;6.5,"Diabetes","Prediabetes"))</f>
        <v>Normal</v>
      </c>
    </row>
    <row r="261" spans="1:20" x14ac:dyDescent="0.3">
      <c r="A261" t="s">
        <v>2112</v>
      </c>
      <c r="B261">
        <v>33.58</v>
      </c>
      <c r="C261">
        <v>5.56</v>
      </c>
      <c r="D261" t="s">
        <v>2380</v>
      </c>
      <c r="E261" t="s">
        <v>2380</v>
      </c>
      <c r="F261" t="s">
        <v>2380</v>
      </c>
      <c r="G261">
        <v>1</v>
      </c>
      <c r="H261" t="s">
        <v>2382</v>
      </c>
      <c r="K261" t="s">
        <v>2112</v>
      </c>
      <c r="L261">
        <v>33.58</v>
      </c>
      <c r="M261">
        <v>5.56</v>
      </c>
      <c r="N261" t="s">
        <v>2380</v>
      </c>
      <c r="O261" t="s">
        <v>2380</v>
      </c>
      <c r="P261" t="s">
        <v>2380</v>
      </c>
      <c r="Q261" s="7" t="str">
        <f>SUBSTITUTE(Table12[[#This Row],[NumberOfMajorSurgeries]],"No major surgery","0")</f>
        <v>1</v>
      </c>
      <c r="R261" t="str">
        <f>SUBSTITUTE(Table12[[#This Row],[smoker]],"?","unknown")</f>
        <v>yes</v>
      </c>
      <c r="S261" t="str">
        <f t="shared" si="4"/>
        <v>Obesity</v>
      </c>
      <c r="T261" t="str">
        <f>IF(Table12[[#This Row],[HBA1C]]&lt;5.7,"Normal",IF(Table12[[#This Row],[HBA1C]]&gt;6.5,"Diabetes","Prediabetes"))</f>
        <v>Normal</v>
      </c>
    </row>
    <row r="262" spans="1:20" x14ac:dyDescent="0.3">
      <c r="A262" t="s">
        <v>2111</v>
      </c>
      <c r="B262">
        <v>30.684999999999999</v>
      </c>
      <c r="C262">
        <v>8.23</v>
      </c>
      <c r="D262" t="s">
        <v>2380</v>
      </c>
      <c r="E262" t="s">
        <v>2380</v>
      </c>
      <c r="F262" t="s">
        <v>2380</v>
      </c>
      <c r="G262" t="s">
        <v>2381</v>
      </c>
      <c r="H262" t="s">
        <v>2382</v>
      </c>
      <c r="K262" t="s">
        <v>2111</v>
      </c>
      <c r="L262">
        <v>30.684999999999999</v>
      </c>
      <c r="M262">
        <v>8.23</v>
      </c>
      <c r="N262" t="s">
        <v>2380</v>
      </c>
      <c r="O262" t="s">
        <v>2380</v>
      </c>
      <c r="P262" t="s">
        <v>2380</v>
      </c>
      <c r="Q262" s="7" t="str">
        <f>SUBSTITUTE(Table12[[#This Row],[NumberOfMajorSurgeries]],"No major surgery","0")</f>
        <v>0</v>
      </c>
      <c r="R262" t="str">
        <f>SUBSTITUTE(Table12[[#This Row],[smoker]],"?","unknown")</f>
        <v>yes</v>
      </c>
      <c r="S262" t="str">
        <f t="shared" si="4"/>
        <v>Obesity</v>
      </c>
      <c r="T262" t="str">
        <f>IF(Table12[[#This Row],[HBA1C]]&lt;5.7,"Normal",IF(Table12[[#This Row],[HBA1C]]&gt;6.5,"Diabetes","Prediabetes"))</f>
        <v>Diabetes</v>
      </c>
    </row>
    <row r="263" spans="1:20" x14ac:dyDescent="0.3">
      <c r="A263" t="s">
        <v>2110</v>
      </c>
      <c r="B263">
        <v>37.524999999999999</v>
      </c>
      <c r="C263">
        <v>9.0299999999999994</v>
      </c>
      <c r="D263" t="s">
        <v>2382</v>
      </c>
      <c r="E263" t="s">
        <v>2380</v>
      </c>
      <c r="F263" t="s">
        <v>2380</v>
      </c>
      <c r="G263">
        <v>2</v>
      </c>
      <c r="H263" t="s">
        <v>2380</v>
      </c>
      <c r="K263" t="s">
        <v>2110</v>
      </c>
      <c r="L263">
        <v>37.524999999999999</v>
      </c>
      <c r="M263">
        <v>9.0299999999999994</v>
      </c>
      <c r="N263" t="s">
        <v>2382</v>
      </c>
      <c r="O263" t="s">
        <v>2380</v>
      </c>
      <c r="P263" t="s">
        <v>2380</v>
      </c>
      <c r="Q263" s="7" t="str">
        <f>SUBSTITUTE(Table12[[#This Row],[NumberOfMajorSurgeries]],"No major surgery","0")</f>
        <v>2</v>
      </c>
      <c r="R263" t="str">
        <f>SUBSTITUTE(Table12[[#This Row],[smoker]],"?","unknown")</f>
        <v>No</v>
      </c>
      <c r="S263" t="str">
        <f t="shared" si="4"/>
        <v>Obesity</v>
      </c>
      <c r="T263" t="str">
        <f>IF(Table12[[#This Row],[HBA1C]]&lt;5.7,"Normal",IF(Table12[[#This Row],[HBA1C]]&gt;6.5,"Diabetes","Prediabetes"))</f>
        <v>Diabetes</v>
      </c>
    </row>
    <row r="264" spans="1:20" x14ac:dyDescent="0.3">
      <c r="A264" t="s">
        <v>2109</v>
      </c>
      <c r="B264">
        <v>34.5</v>
      </c>
      <c r="C264">
        <v>4.07</v>
      </c>
      <c r="D264" t="s">
        <v>2382</v>
      </c>
      <c r="E264" t="s">
        <v>2380</v>
      </c>
      <c r="F264" t="s">
        <v>2380</v>
      </c>
      <c r="G264" t="s">
        <v>2381</v>
      </c>
      <c r="H264" t="s">
        <v>2382</v>
      </c>
      <c r="K264" t="s">
        <v>2109</v>
      </c>
      <c r="L264">
        <v>34.5</v>
      </c>
      <c r="M264">
        <v>4.07</v>
      </c>
      <c r="N264" t="s">
        <v>2382</v>
      </c>
      <c r="O264" t="s">
        <v>2380</v>
      </c>
      <c r="P264" t="s">
        <v>2380</v>
      </c>
      <c r="Q264" s="7" t="str">
        <f>SUBSTITUTE(Table12[[#This Row],[NumberOfMajorSurgeries]],"No major surgery","0")</f>
        <v>0</v>
      </c>
      <c r="R264" t="str">
        <f>SUBSTITUTE(Table12[[#This Row],[smoker]],"?","unknown")</f>
        <v>yes</v>
      </c>
      <c r="S264" t="str">
        <f t="shared" si="4"/>
        <v>Obesity</v>
      </c>
      <c r="T264" t="str">
        <f>IF(Table12[[#This Row],[HBA1C]]&lt;5.7,"Normal",IF(Table12[[#This Row],[HBA1C]]&gt;6.5,"Diabetes","Prediabetes"))</f>
        <v>Normal</v>
      </c>
    </row>
    <row r="265" spans="1:20" x14ac:dyDescent="0.3">
      <c r="A265" t="s">
        <v>2108</v>
      </c>
      <c r="B265">
        <v>28.16</v>
      </c>
      <c r="C265">
        <v>5.77</v>
      </c>
      <c r="D265" t="s">
        <v>2380</v>
      </c>
      <c r="E265" t="s">
        <v>2380</v>
      </c>
      <c r="F265" t="s">
        <v>2380</v>
      </c>
      <c r="G265">
        <v>2</v>
      </c>
      <c r="H265" t="s">
        <v>2382</v>
      </c>
      <c r="K265" t="s">
        <v>2108</v>
      </c>
      <c r="L265">
        <v>28.16</v>
      </c>
      <c r="M265">
        <v>5.77</v>
      </c>
      <c r="N265" t="s">
        <v>2380</v>
      </c>
      <c r="O265" t="s">
        <v>2380</v>
      </c>
      <c r="P265" t="s">
        <v>2380</v>
      </c>
      <c r="Q265" s="7" t="str">
        <f>SUBSTITUTE(Table12[[#This Row],[NumberOfMajorSurgeries]],"No major surgery","0")</f>
        <v>2</v>
      </c>
      <c r="R265" t="str">
        <f>SUBSTITUTE(Table12[[#This Row],[smoker]],"?","unknown")</f>
        <v>yes</v>
      </c>
      <c r="S265" t="str">
        <f t="shared" si="4"/>
        <v>Overweight</v>
      </c>
      <c r="T265" t="str">
        <f>IF(Table12[[#This Row],[HBA1C]]&lt;5.7,"Normal",IF(Table12[[#This Row],[HBA1C]]&gt;6.5,"Diabetes","Prediabetes"))</f>
        <v>Prediabetes</v>
      </c>
    </row>
    <row r="266" spans="1:20" x14ac:dyDescent="0.3">
      <c r="A266" t="s">
        <v>2107</v>
      </c>
      <c r="B266">
        <v>30.02</v>
      </c>
      <c r="C266">
        <v>5.98</v>
      </c>
      <c r="D266" t="s">
        <v>2380</v>
      </c>
      <c r="E266" t="s">
        <v>2380</v>
      </c>
      <c r="F266" t="s">
        <v>2383</v>
      </c>
      <c r="G266">
        <v>1</v>
      </c>
      <c r="H266" t="s">
        <v>2382</v>
      </c>
      <c r="K266" t="s">
        <v>2107</v>
      </c>
      <c r="L266">
        <v>30.02</v>
      </c>
      <c r="M266">
        <v>5.98</v>
      </c>
      <c r="N266" t="s">
        <v>2380</v>
      </c>
      <c r="O266" t="s">
        <v>2380</v>
      </c>
      <c r="P266" t="s">
        <v>2383</v>
      </c>
      <c r="Q266" s="7" t="str">
        <f>SUBSTITUTE(Table12[[#This Row],[NumberOfMajorSurgeries]],"No major surgery","0")</f>
        <v>1</v>
      </c>
      <c r="R266" t="str">
        <f>SUBSTITUTE(Table12[[#This Row],[smoker]],"?","unknown")</f>
        <v>yes</v>
      </c>
      <c r="S266" t="str">
        <f t="shared" si="4"/>
        <v>Obesity</v>
      </c>
      <c r="T266" t="str">
        <f>IF(Table12[[#This Row],[HBA1C]]&lt;5.7,"Normal",IF(Table12[[#This Row],[HBA1C]]&gt;6.5,"Diabetes","Prediabetes"))</f>
        <v>Prediabetes</v>
      </c>
    </row>
    <row r="267" spans="1:20" x14ac:dyDescent="0.3">
      <c r="A267" t="s">
        <v>2106</v>
      </c>
      <c r="B267">
        <v>37.82</v>
      </c>
      <c r="C267">
        <v>6.01</v>
      </c>
      <c r="D267" t="s">
        <v>2380</v>
      </c>
      <c r="E267" t="s">
        <v>2380</v>
      </c>
      <c r="F267" t="s">
        <v>2380</v>
      </c>
      <c r="G267" t="s">
        <v>2381</v>
      </c>
      <c r="H267" t="s">
        <v>2382</v>
      </c>
      <c r="K267" t="s">
        <v>2106</v>
      </c>
      <c r="L267">
        <v>37.82</v>
      </c>
      <c r="M267">
        <v>6.01</v>
      </c>
      <c r="N267" t="s">
        <v>2380</v>
      </c>
      <c r="O267" t="s">
        <v>2380</v>
      </c>
      <c r="P267" t="s">
        <v>2380</v>
      </c>
      <c r="Q267" s="7" t="str">
        <f>SUBSTITUTE(Table12[[#This Row],[NumberOfMajorSurgeries]],"No major surgery","0")</f>
        <v>0</v>
      </c>
      <c r="R267" t="str">
        <f>SUBSTITUTE(Table12[[#This Row],[smoker]],"?","unknown")</f>
        <v>yes</v>
      </c>
      <c r="S267" t="str">
        <f t="shared" si="4"/>
        <v>Obesity</v>
      </c>
      <c r="T267" t="str">
        <f>IF(Table12[[#This Row],[HBA1C]]&lt;5.7,"Normal",IF(Table12[[#This Row],[HBA1C]]&gt;6.5,"Diabetes","Prediabetes"))</f>
        <v>Prediabetes</v>
      </c>
    </row>
    <row r="268" spans="1:20" x14ac:dyDescent="0.3">
      <c r="A268" t="s">
        <v>2105</v>
      </c>
      <c r="B268">
        <v>33.14</v>
      </c>
      <c r="C268">
        <v>5.67</v>
      </c>
      <c r="D268" t="s">
        <v>2382</v>
      </c>
      <c r="E268" t="s">
        <v>2380</v>
      </c>
      <c r="F268" t="s">
        <v>2380</v>
      </c>
      <c r="G268" t="s">
        <v>2381</v>
      </c>
      <c r="H268" t="s">
        <v>2382</v>
      </c>
      <c r="K268" t="s">
        <v>2105</v>
      </c>
      <c r="L268">
        <v>33.14</v>
      </c>
      <c r="M268">
        <v>5.67</v>
      </c>
      <c r="N268" t="s">
        <v>2382</v>
      </c>
      <c r="O268" t="s">
        <v>2380</v>
      </c>
      <c r="P268" t="s">
        <v>2380</v>
      </c>
      <c r="Q268" s="7" t="str">
        <f>SUBSTITUTE(Table12[[#This Row],[NumberOfMajorSurgeries]],"No major surgery","0")</f>
        <v>0</v>
      </c>
      <c r="R268" t="str">
        <f>SUBSTITUTE(Table12[[#This Row],[smoker]],"?","unknown")</f>
        <v>yes</v>
      </c>
      <c r="S268" t="str">
        <f t="shared" si="4"/>
        <v>Obesity</v>
      </c>
      <c r="T268" t="str">
        <f>IF(Table12[[#This Row],[HBA1C]]&lt;5.7,"Normal",IF(Table12[[#This Row],[HBA1C]]&gt;6.5,"Diabetes","Prediabetes"))</f>
        <v>Normal</v>
      </c>
    </row>
    <row r="269" spans="1:20" x14ac:dyDescent="0.3">
      <c r="A269" t="s">
        <v>2104</v>
      </c>
      <c r="B269">
        <v>25.14</v>
      </c>
      <c r="C269">
        <v>6.02</v>
      </c>
      <c r="D269" t="s">
        <v>2382</v>
      </c>
      <c r="E269" t="s">
        <v>2380</v>
      </c>
      <c r="F269" t="s">
        <v>2383</v>
      </c>
      <c r="G269">
        <v>1</v>
      </c>
      <c r="H269" t="s">
        <v>2382</v>
      </c>
      <c r="K269" t="s">
        <v>2104</v>
      </c>
      <c r="L269">
        <v>25.14</v>
      </c>
      <c r="M269">
        <v>6.02</v>
      </c>
      <c r="N269" t="s">
        <v>2382</v>
      </c>
      <c r="O269" t="s">
        <v>2380</v>
      </c>
      <c r="P269" t="s">
        <v>2383</v>
      </c>
      <c r="Q269" s="7" t="str">
        <f>SUBSTITUTE(Table12[[#This Row],[NumberOfMajorSurgeries]],"No major surgery","0")</f>
        <v>1</v>
      </c>
      <c r="R269" t="str">
        <f>SUBSTITUTE(Table12[[#This Row],[smoker]],"?","unknown")</f>
        <v>yes</v>
      </c>
      <c r="S269" t="str">
        <f t="shared" si="4"/>
        <v>Overweight</v>
      </c>
      <c r="T269" t="str">
        <f>IF(Table12[[#This Row],[HBA1C]]&lt;5.7,"Normal",IF(Table12[[#This Row],[HBA1C]]&gt;6.5,"Diabetes","Prediabetes"))</f>
        <v>Prediabetes</v>
      </c>
    </row>
    <row r="270" spans="1:20" x14ac:dyDescent="0.3">
      <c r="A270" t="s">
        <v>2103</v>
      </c>
      <c r="B270">
        <v>20.18</v>
      </c>
      <c r="C270">
        <v>11.19</v>
      </c>
      <c r="D270" t="s">
        <v>2380</v>
      </c>
      <c r="E270" t="s">
        <v>2380</v>
      </c>
      <c r="F270" t="s">
        <v>2380</v>
      </c>
      <c r="G270" t="s">
        <v>2381</v>
      </c>
      <c r="H270" t="s">
        <v>2382</v>
      </c>
      <c r="K270" t="s">
        <v>2103</v>
      </c>
      <c r="L270">
        <v>20.18</v>
      </c>
      <c r="M270">
        <v>11.19</v>
      </c>
      <c r="N270" t="s">
        <v>2380</v>
      </c>
      <c r="O270" t="s">
        <v>2380</v>
      </c>
      <c r="P270" t="s">
        <v>2380</v>
      </c>
      <c r="Q270" s="7" t="str">
        <f>SUBSTITUTE(Table12[[#This Row],[NumberOfMajorSurgeries]],"No major surgery","0")</f>
        <v>0</v>
      </c>
      <c r="R270" t="str">
        <f>SUBSTITUTE(Table12[[#This Row],[smoker]],"?","unknown")</f>
        <v>yes</v>
      </c>
      <c r="S270" t="str">
        <f t="shared" si="4"/>
        <v>Overweight</v>
      </c>
      <c r="T270" t="str">
        <f>IF(Table12[[#This Row],[HBA1C]]&lt;5.7,"Normal",IF(Table12[[#This Row],[HBA1C]]&gt;6.5,"Diabetes","Prediabetes"))</f>
        <v>Diabetes</v>
      </c>
    </row>
    <row r="271" spans="1:20" x14ac:dyDescent="0.3">
      <c r="A271" t="s">
        <v>2102</v>
      </c>
      <c r="B271">
        <v>44.36</v>
      </c>
      <c r="C271">
        <v>5.1100000000000003</v>
      </c>
      <c r="D271" t="s">
        <v>2380</v>
      </c>
      <c r="E271" t="s">
        <v>2380</v>
      </c>
      <c r="F271" t="s">
        <v>2380</v>
      </c>
      <c r="G271" t="s">
        <v>2381</v>
      </c>
      <c r="H271" t="s">
        <v>2382</v>
      </c>
      <c r="K271" t="s">
        <v>2102</v>
      </c>
      <c r="L271">
        <v>44.36</v>
      </c>
      <c r="M271">
        <v>5.1100000000000003</v>
      </c>
      <c r="N271" t="s">
        <v>2380</v>
      </c>
      <c r="O271" t="s">
        <v>2380</v>
      </c>
      <c r="P271" t="s">
        <v>2380</v>
      </c>
      <c r="Q271" s="7" t="str">
        <f>SUBSTITUTE(Table12[[#This Row],[NumberOfMajorSurgeries]],"No major surgery","0")</f>
        <v>0</v>
      </c>
      <c r="R271" t="str">
        <f>SUBSTITUTE(Table12[[#This Row],[smoker]],"?","unknown")</f>
        <v>yes</v>
      </c>
      <c r="S271" t="str">
        <f t="shared" si="4"/>
        <v>Obesity</v>
      </c>
      <c r="T271" t="str">
        <f>IF(Table12[[#This Row],[HBA1C]]&lt;5.7,"Normal",IF(Table12[[#This Row],[HBA1C]]&gt;6.5,"Diabetes","Prediabetes"))</f>
        <v>Normal</v>
      </c>
    </row>
    <row r="272" spans="1:20" x14ac:dyDescent="0.3">
      <c r="A272" t="s">
        <v>2101</v>
      </c>
      <c r="B272">
        <v>23.82</v>
      </c>
      <c r="C272">
        <v>10.85</v>
      </c>
      <c r="D272" t="s">
        <v>2382</v>
      </c>
      <c r="E272" t="s">
        <v>2380</v>
      </c>
      <c r="F272" t="s">
        <v>2380</v>
      </c>
      <c r="G272" t="s">
        <v>2381</v>
      </c>
      <c r="H272" t="s">
        <v>2382</v>
      </c>
      <c r="K272" t="s">
        <v>2101</v>
      </c>
      <c r="L272">
        <v>23.82</v>
      </c>
      <c r="M272">
        <v>10.85</v>
      </c>
      <c r="N272" t="s">
        <v>2382</v>
      </c>
      <c r="O272" t="s">
        <v>2380</v>
      </c>
      <c r="P272" t="s">
        <v>2380</v>
      </c>
      <c r="Q272" s="7" t="str">
        <f>SUBSTITUTE(Table12[[#This Row],[NumberOfMajorSurgeries]],"No major surgery","0")</f>
        <v>0</v>
      </c>
      <c r="R272" t="str">
        <f>SUBSTITUTE(Table12[[#This Row],[smoker]],"?","unknown")</f>
        <v>yes</v>
      </c>
      <c r="S272" t="str">
        <f t="shared" si="4"/>
        <v>Overweight</v>
      </c>
      <c r="T272" t="str">
        <f>IF(Table12[[#This Row],[HBA1C]]&lt;5.7,"Normal",IF(Table12[[#This Row],[HBA1C]]&gt;6.5,"Diabetes","Prediabetes"))</f>
        <v>Diabetes</v>
      </c>
    </row>
    <row r="273" spans="1:20" x14ac:dyDescent="0.3">
      <c r="A273" t="s">
        <v>2100</v>
      </c>
      <c r="B273">
        <v>45</v>
      </c>
      <c r="C273">
        <v>5.24</v>
      </c>
      <c r="D273" t="s">
        <v>2382</v>
      </c>
      <c r="E273" t="s">
        <v>2380</v>
      </c>
      <c r="F273" t="s">
        <v>2380</v>
      </c>
      <c r="G273">
        <v>1</v>
      </c>
      <c r="H273" t="s">
        <v>2382</v>
      </c>
      <c r="K273" t="s">
        <v>2100</v>
      </c>
      <c r="L273">
        <v>45</v>
      </c>
      <c r="M273">
        <v>5.24</v>
      </c>
      <c r="N273" t="s">
        <v>2382</v>
      </c>
      <c r="O273" t="s">
        <v>2380</v>
      </c>
      <c r="P273" t="s">
        <v>2380</v>
      </c>
      <c r="Q273" s="7" t="str">
        <f>SUBSTITUTE(Table12[[#This Row],[NumberOfMajorSurgeries]],"No major surgery","0")</f>
        <v>1</v>
      </c>
      <c r="R273" t="str">
        <f>SUBSTITUTE(Table12[[#This Row],[smoker]],"?","unknown")</f>
        <v>yes</v>
      </c>
      <c r="S273" t="str">
        <f t="shared" si="4"/>
        <v>Obesity</v>
      </c>
      <c r="T273" t="str">
        <f>IF(Table12[[#This Row],[HBA1C]]&lt;5.7,"Normal",IF(Table12[[#This Row],[HBA1C]]&gt;6.5,"Diabetes","Prediabetes"))</f>
        <v>Normal</v>
      </c>
    </row>
    <row r="274" spans="1:20" x14ac:dyDescent="0.3">
      <c r="A274" t="s">
        <v>2099</v>
      </c>
      <c r="B274">
        <v>26.62</v>
      </c>
      <c r="C274">
        <v>10.08</v>
      </c>
      <c r="D274" t="s">
        <v>2380</v>
      </c>
      <c r="E274" t="s">
        <v>2380</v>
      </c>
      <c r="F274" t="s">
        <v>2380</v>
      </c>
      <c r="G274" t="s">
        <v>2381</v>
      </c>
      <c r="H274" t="s">
        <v>2382</v>
      </c>
      <c r="K274" t="s">
        <v>2099</v>
      </c>
      <c r="L274">
        <v>26.62</v>
      </c>
      <c r="M274">
        <v>10.08</v>
      </c>
      <c r="N274" t="s">
        <v>2380</v>
      </c>
      <c r="O274" t="s">
        <v>2380</v>
      </c>
      <c r="P274" t="s">
        <v>2380</v>
      </c>
      <c r="Q274" s="7" t="str">
        <f>SUBSTITUTE(Table12[[#This Row],[NumberOfMajorSurgeries]],"No major surgery","0")</f>
        <v>0</v>
      </c>
      <c r="R274" t="str">
        <f>SUBSTITUTE(Table12[[#This Row],[smoker]],"?","unknown")</f>
        <v>yes</v>
      </c>
      <c r="S274" t="str">
        <f t="shared" si="4"/>
        <v>Overweight</v>
      </c>
      <c r="T274" t="str">
        <f>IF(Table12[[#This Row],[HBA1C]]&lt;5.7,"Normal",IF(Table12[[#This Row],[HBA1C]]&gt;6.5,"Diabetes","Prediabetes"))</f>
        <v>Diabetes</v>
      </c>
    </row>
    <row r="275" spans="1:20" x14ac:dyDescent="0.3">
      <c r="A275" t="s">
        <v>2098</v>
      </c>
      <c r="B275">
        <v>32.67</v>
      </c>
      <c r="C275">
        <v>10.97</v>
      </c>
      <c r="D275" t="s">
        <v>2382</v>
      </c>
      <c r="E275" t="s">
        <v>2380</v>
      </c>
      <c r="F275" t="s">
        <v>2380</v>
      </c>
      <c r="G275" t="s">
        <v>2381</v>
      </c>
      <c r="H275" t="s">
        <v>2382</v>
      </c>
      <c r="K275" t="s">
        <v>2098</v>
      </c>
      <c r="L275">
        <v>32.67</v>
      </c>
      <c r="M275">
        <v>10.97</v>
      </c>
      <c r="N275" t="s">
        <v>2382</v>
      </c>
      <c r="O275" t="s">
        <v>2380</v>
      </c>
      <c r="P275" t="s">
        <v>2380</v>
      </c>
      <c r="Q275" s="7" t="str">
        <f>SUBSTITUTE(Table12[[#This Row],[NumberOfMajorSurgeries]],"No major surgery","0")</f>
        <v>0</v>
      </c>
      <c r="R275" t="str">
        <f>SUBSTITUTE(Table12[[#This Row],[smoker]],"?","unknown")</f>
        <v>yes</v>
      </c>
      <c r="S275" t="str">
        <f t="shared" si="4"/>
        <v>Obesity</v>
      </c>
      <c r="T275" t="str">
        <f>IF(Table12[[#This Row],[HBA1C]]&lt;5.7,"Normal",IF(Table12[[#This Row],[HBA1C]]&gt;6.5,"Diabetes","Prediabetes"))</f>
        <v>Diabetes</v>
      </c>
    </row>
    <row r="276" spans="1:20" x14ac:dyDescent="0.3">
      <c r="A276" t="s">
        <v>2097</v>
      </c>
      <c r="B276">
        <v>44.44</v>
      </c>
      <c r="C276">
        <v>4.9000000000000004</v>
      </c>
      <c r="D276" t="s">
        <v>2382</v>
      </c>
      <c r="E276" t="s">
        <v>2380</v>
      </c>
      <c r="F276" t="s">
        <v>2380</v>
      </c>
      <c r="G276">
        <v>1</v>
      </c>
      <c r="H276" t="s">
        <v>2382</v>
      </c>
      <c r="K276" t="s">
        <v>2097</v>
      </c>
      <c r="L276">
        <v>44.44</v>
      </c>
      <c r="M276">
        <v>4.9000000000000004</v>
      </c>
      <c r="N276" t="s">
        <v>2382</v>
      </c>
      <c r="O276" t="s">
        <v>2380</v>
      </c>
      <c r="P276" t="s">
        <v>2380</v>
      </c>
      <c r="Q276" s="7" t="str">
        <f>SUBSTITUTE(Table12[[#This Row],[NumberOfMajorSurgeries]],"No major surgery","0")</f>
        <v>1</v>
      </c>
      <c r="R276" t="str">
        <f>SUBSTITUTE(Table12[[#This Row],[smoker]],"?","unknown")</f>
        <v>yes</v>
      </c>
      <c r="S276" t="str">
        <f t="shared" si="4"/>
        <v>Obesity</v>
      </c>
      <c r="T276" t="str">
        <f>IF(Table12[[#This Row],[HBA1C]]&lt;5.7,"Normal",IF(Table12[[#This Row],[HBA1C]]&gt;6.5,"Diabetes","Prediabetes"))</f>
        <v>Normal</v>
      </c>
    </row>
    <row r="277" spans="1:20" x14ac:dyDescent="0.3">
      <c r="A277" t="s">
        <v>2096</v>
      </c>
      <c r="B277">
        <v>28.31</v>
      </c>
      <c r="C277">
        <v>5.33</v>
      </c>
      <c r="D277" t="s">
        <v>2380</v>
      </c>
      <c r="E277" t="s">
        <v>2380</v>
      </c>
      <c r="F277" t="s">
        <v>2380</v>
      </c>
      <c r="G277" t="s">
        <v>2381</v>
      </c>
      <c r="H277" t="s">
        <v>2382</v>
      </c>
      <c r="K277" t="s">
        <v>2096</v>
      </c>
      <c r="L277">
        <v>28.31</v>
      </c>
      <c r="M277">
        <v>5.33</v>
      </c>
      <c r="N277" t="s">
        <v>2380</v>
      </c>
      <c r="O277" t="s">
        <v>2380</v>
      </c>
      <c r="P277" t="s">
        <v>2380</v>
      </c>
      <c r="Q277" s="7" t="str">
        <f>SUBSTITUTE(Table12[[#This Row],[NumberOfMajorSurgeries]],"No major surgery","0")</f>
        <v>0</v>
      </c>
      <c r="R277" t="str">
        <f>SUBSTITUTE(Table12[[#This Row],[smoker]],"?","unknown")</f>
        <v>yes</v>
      </c>
      <c r="S277" t="str">
        <f t="shared" si="4"/>
        <v>Overweight</v>
      </c>
      <c r="T277" t="str">
        <f>IF(Table12[[#This Row],[HBA1C]]&lt;5.7,"Normal",IF(Table12[[#This Row],[HBA1C]]&gt;6.5,"Diabetes","Prediabetes"))</f>
        <v>Normal</v>
      </c>
    </row>
    <row r="278" spans="1:20" x14ac:dyDescent="0.3">
      <c r="A278" t="s">
        <v>2095</v>
      </c>
      <c r="B278">
        <v>25.05</v>
      </c>
      <c r="C278">
        <v>4.6100000000000003</v>
      </c>
      <c r="D278" t="s">
        <v>2380</v>
      </c>
      <c r="E278" t="s">
        <v>2380</v>
      </c>
      <c r="F278" t="s">
        <v>2380</v>
      </c>
      <c r="G278">
        <v>2</v>
      </c>
      <c r="H278" t="s">
        <v>2382</v>
      </c>
      <c r="K278" t="s">
        <v>2095</v>
      </c>
      <c r="L278">
        <v>25.05</v>
      </c>
      <c r="M278">
        <v>4.6100000000000003</v>
      </c>
      <c r="N278" t="s">
        <v>2380</v>
      </c>
      <c r="O278" t="s">
        <v>2380</v>
      </c>
      <c r="P278" t="s">
        <v>2380</v>
      </c>
      <c r="Q278" s="7" t="str">
        <f>SUBSTITUTE(Table12[[#This Row],[NumberOfMajorSurgeries]],"No major surgery","0")</f>
        <v>2</v>
      </c>
      <c r="R278" t="str">
        <f>SUBSTITUTE(Table12[[#This Row],[smoker]],"?","unknown")</f>
        <v>yes</v>
      </c>
      <c r="S278" t="str">
        <f t="shared" si="4"/>
        <v>Overweight</v>
      </c>
      <c r="T278" t="str">
        <f>IF(Table12[[#This Row],[HBA1C]]&lt;5.7,"Normal",IF(Table12[[#This Row],[HBA1C]]&gt;6.5,"Diabetes","Prediabetes"))</f>
        <v>Normal</v>
      </c>
    </row>
    <row r="279" spans="1:20" x14ac:dyDescent="0.3">
      <c r="A279" t="s">
        <v>2094</v>
      </c>
      <c r="B279">
        <v>28.34</v>
      </c>
      <c r="C279">
        <v>8.18</v>
      </c>
      <c r="D279" t="s">
        <v>2380</v>
      </c>
      <c r="E279" t="s">
        <v>2380</v>
      </c>
      <c r="F279" t="s">
        <v>2380</v>
      </c>
      <c r="G279" t="s">
        <v>2381</v>
      </c>
      <c r="H279" t="s">
        <v>2382</v>
      </c>
      <c r="K279" t="s">
        <v>2094</v>
      </c>
      <c r="L279">
        <v>28.34</v>
      </c>
      <c r="M279">
        <v>8.18</v>
      </c>
      <c r="N279" t="s">
        <v>2380</v>
      </c>
      <c r="O279" t="s">
        <v>2380</v>
      </c>
      <c r="P279" t="s">
        <v>2380</v>
      </c>
      <c r="Q279" s="7" t="str">
        <f>SUBSTITUTE(Table12[[#This Row],[NumberOfMajorSurgeries]],"No major surgery","0")</f>
        <v>0</v>
      </c>
      <c r="R279" t="str">
        <f>SUBSTITUTE(Table12[[#This Row],[smoker]],"?","unknown")</f>
        <v>yes</v>
      </c>
      <c r="S279" t="str">
        <f t="shared" si="4"/>
        <v>Overweight</v>
      </c>
      <c r="T279" t="str">
        <f>IF(Table12[[#This Row],[HBA1C]]&lt;5.7,"Normal",IF(Table12[[#This Row],[HBA1C]]&gt;6.5,"Diabetes","Prediabetes"))</f>
        <v>Diabetes</v>
      </c>
    </row>
    <row r="280" spans="1:20" x14ac:dyDescent="0.3">
      <c r="A280" t="s">
        <v>2093</v>
      </c>
      <c r="B280">
        <v>17.765000000000001</v>
      </c>
      <c r="C280">
        <v>5.62</v>
      </c>
      <c r="D280" t="s">
        <v>2380</v>
      </c>
      <c r="E280" t="s">
        <v>2380</v>
      </c>
      <c r="F280" t="s">
        <v>2380</v>
      </c>
      <c r="G280" t="s">
        <v>2381</v>
      </c>
      <c r="H280" t="s">
        <v>2382</v>
      </c>
      <c r="K280" t="s">
        <v>2093</v>
      </c>
      <c r="L280">
        <v>17.765000000000001</v>
      </c>
      <c r="M280">
        <v>5.62</v>
      </c>
      <c r="N280" t="s">
        <v>2380</v>
      </c>
      <c r="O280" t="s">
        <v>2380</v>
      </c>
      <c r="P280" t="s">
        <v>2380</v>
      </c>
      <c r="Q280" s="7" t="str">
        <f>SUBSTITUTE(Table12[[#This Row],[NumberOfMajorSurgeries]],"No major surgery","0")</f>
        <v>0</v>
      </c>
      <c r="R280" t="str">
        <f>SUBSTITUTE(Table12[[#This Row],[smoker]],"?","unknown")</f>
        <v>yes</v>
      </c>
      <c r="S280" t="str">
        <f t="shared" si="4"/>
        <v>Underweight</v>
      </c>
      <c r="T280" t="str">
        <f>IF(Table12[[#This Row],[HBA1C]]&lt;5.7,"Normal",IF(Table12[[#This Row],[HBA1C]]&gt;6.5,"Diabetes","Prediabetes"))</f>
        <v>Normal</v>
      </c>
    </row>
    <row r="281" spans="1:20" x14ac:dyDescent="0.3">
      <c r="A281" t="s">
        <v>2092</v>
      </c>
      <c r="B281">
        <v>36.119999999999997</v>
      </c>
      <c r="C281">
        <v>5.82</v>
      </c>
      <c r="D281" t="s">
        <v>2380</v>
      </c>
      <c r="E281" t="s">
        <v>2380</v>
      </c>
      <c r="F281" t="s">
        <v>2380</v>
      </c>
      <c r="G281" t="s">
        <v>2381</v>
      </c>
      <c r="H281" t="s">
        <v>2382</v>
      </c>
      <c r="K281" t="s">
        <v>2092</v>
      </c>
      <c r="L281">
        <v>36.119999999999997</v>
      </c>
      <c r="M281">
        <v>5.82</v>
      </c>
      <c r="N281" t="s">
        <v>2380</v>
      </c>
      <c r="O281" t="s">
        <v>2380</v>
      </c>
      <c r="P281" t="s">
        <v>2380</v>
      </c>
      <c r="Q281" s="7" t="str">
        <f>SUBSTITUTE(Table12[[#This Row],[NumberOfMajorSurgeries]],"No major surgery","0")</f>
        <v>0</v>
      </c>
      <c r="R281" t="str">
        <f>SUBSTITUTE(Table12[[#This Row],[smoker]],"?","unknown")</f>
        <v>yes</v>
      </c>
      <c r="S281" t="str">
        <f t="shared" si="4"/>
        <v>Obesity</v>
      </c>
      <c r="T281" t="str">
        <f>IF(Table12[[#This Row],[HBA1C]]&lt;5.7,"Normal",IF(Table12[[#This Row],[HBA1C]]&gt;6.5,"Diabetes","Prediabetes"))</f>
        <v>Prediabetes</v>
      </c>
    </row>
    <row r="282" spans="1:20" x14ac:dyDescent="0.3">
      <c r="A282" t="s">
        <v>2091</v>
      </c>
      <c r="B282">
        <v>23.19</v>
      </c>
      <c r="C282">
        <v>7.66</v>
      </c>
      <c r="D282" t="s">
        <v>2380</v>
      </c>
      <c r="E282" t="s">
        <v>2380</v>
      </c>
      <c r="F282" t="s">
        <v>2380</v>
      </c>
      <c r="G282" t="s">
        <v>2381</v>
      </c>
      <c r="H282" t="s">
        <v>2382</v>
      </c>
      <c r="K282" t="s">
        <v>2091</v>
      </c>
      <c r="L282">
        <v>23.19</v>
      </c>
      <c r="M282">
        <v>7.66</v>
      </c>
      <c r="N282" t="s">
        <v>2380</v>
      </c>
      <c r="O282" t="s">
        <v>2380</v>
      </c>
      <c r="P282" t="s">
        <v>2380</v>
      </c>
      <c r="Q282" s="7" t="str">
        <f>SUBSTITUTE(Table12[[#This Row],[NumberOfMajorSurgeries]],"No major surgery","0")</f>
        <v>0</v>
      </c>
      <c r="R282" t="str">
        <f>SUBSTITUTE(Table12[[#This Row],[smoker]],"?","unknown")</f>
        <v>yes</v>
      </c>
      <c r="S282" t="str">
        <f t="shared" si="4"/>
        <v>Overweight</v>
      </c>
      <c r="T282" t="str">
        <f>IF(Table12[[#This Row],[HBA1C]]&lt;5.7,"Normal",IF(Table12[[#This Row],[HBA1C]]&gt;6.5,"Diabetes","Prediabetes"))</f>
        <v>Diabetes</v>
      </c>
    </row>
    <row r="283" spans="1:20" x14ac:dyDescent="0.3">
      <c r="A283" t="s">
        <v>2090</v>
      </c>
      <c r="B283">
        <v>35.99</v>
      </c>
      <c r="C283">
        <v>4.2300000000000004</v>
      </c>
      <c r="D283" t="s">
        <v>2380</v>
      </c>
      <c r="E283" t="s">
        <v>2380</v>
      </c>
      <c r="F283" t="s">
        <v>2380</v>
      </c>
      <c r="G283" t="s">
        <v>2381</v>
      </c>
      <c r="H283" t="s">
        <v>2382</v>
      </c>
      <c r="K283" t="s">
        <v>2090</v>
      </c>
      <c r="L283">
        <v>35.99</v>
      </c>
      <c r="M283">
        <v>4.2300000000000004</v>
      </c>
      <c r="N283" t="s">
        <v>2380</v>
      </c>
      <c r="O283" t="s">
        <v>2380</v>
      </c>
      <c r="P283" t="s">
        <v>2380</v>
      </c>
      <c r="Q283" s="7" t="str">
        <f>SUBSTITUTE(Table12[[#This Row],[NumberOfMajorSurgeries]],"No major surgery","0")</f>
        <v>0</v>
      </c>
      <c r="R283" t="str">
        <f>SUBSTITUTE(Table12[[#This Row],[smoker]],"?","unknown")</f>
        <v>yes</v>
      </c>
      <c r="S283" t="str">
        <f t="shared" si="4"/>
        <v>Obesity</v>
      </c>
      <c r="T283" t="str">
        <f>IF(Table12[[#This Row],[HBA1C]]&lt;5.7,"Normal",IF(Table12[[#This Row],[HBA1C]]&gt;6.5,"Diabetes","Prediabetes"))</f>
        <v>Normal</v>
      </c>
    </row>
    <row r="284" spans="1:20" x14ac:dyDescent="0.3">
      <c r="A284" t="s">
        <v>2089</v>
      </c>
      <c r="B284">
        <v>30.25</v>
      </c>
      <c r="C284">
        <v>5.58</v>
      </c>
      <c r="D284" t="s">
        <v>2380</v>
      </c>
      <c r="E284" t="s">
        <v>2380</v>
      </c>
      <c r="F284" t="s">
        <v>2383</v>
      </c>
      <c r="G284">
        <v>1</v>
      </c>
      <c r="H284" t="s">
        <v>2382</v>
      </c>
      <c r="K284" t="s">
        <v>2089</v>
      </c>
      <c r="L284">
        <v>30.25</v>
      </c>
      <c r="M284">
        <v>5.58</v>
      </c>
      <c r="N284" t="s">
        <v>2380</v>
      </c>
      <c r="O284" t="s">
        <v>2380</v>
      </c>
      <c r="P284" t="s">
        <v>2383</v>
      </c>
      <c r="Q284" s="7" t="str">
        <f>SUBSTITUTE(Table12[[#This Row],[NumberOfMajorSurgeries]],"No major surgery","0")</f>
        <v>1</v>
      </c>
      <c r="R284" t="str">
        <f>SUBSTITUTE(Table12[[#This Row],[smoker]],"?","unknown")</f>
        <v>yes</v>
      </c>
      <c r="S284" t="str">
        <f t="shared" si="4"/>
        <v>Obesity</v>
      </c>
      <c r="T284" t="str">
        <f>IF(Table12[[#This Row],[HBA1C]]&lt;5.7,"Normal",IF(Table12[[#This Row],[HBA1C]]&gt;6.5,"Diabetes","Prediabetes"))</f>
        <v>Normal</v>
      </c>
    </row>
    <row r="285" spans="1:20" x14ac:dyDescent="0.3">
      <c r="A285" t="s">
        <v>2088</v>
      </c>
      <c r="B285">
        <v>26.24</v>
      </c>
      <c r="C285">
        <v>6.26</v>
      </c>
      <c r="D285" t="s">
        <v>2382</v>
      </c>
      <c r="E285" t="s">
        <v>2380</v>
      </c>
      <c r="F285" t="s">
        <v>2380</v>
      </c>
      <c r="G285" t="s">
        <v>2381</v>
      </c>
      <c r="H285" t="s">
        <v>2382</v>
      </c>
      <c r="K285" t="s">
        <v>2088</v>
      </c>
      <c r="L285">
        <v>26.24</v>
      </c>
      <c r="M285">
        <v>6.26</v>
      </c>
      <c r="N285" t="s">
        <v>2382</v>
      </c>
      <c r="O285" t="s">
        <v>2380</v>
      </c>
      <c r="P285" t="s">
        <v>2380</v>
      </c>
      <c r="Q285" s="7" t="str">
        <f>SUBSTITUTE(Table12[[#This Row],[NumberOfMajorSurgeries]],"No major surgery","0")</f>
        <v>0</v>
      </c>
      <c r="R285" t="str">
        <f>SUBSTITUTE(Table12[[#This Row],[smoker]],"?","unknown")</f>
        <v>yes</v>
      </c>
      <c r="S285" t="str">
        <f t="shared" si="4"/>
        <v>Overweight</v>
      </c>
      <c r="T285" t="str">
        <f>IF(Table12[[#This Row],[HBA1C]]&lt;5.7,"Normal",IF(Table12[[#This Row],[HBA1C]]&gt;6.5,"Diabetes","Prediabetes"))</f>
        <v>Prediabetes</v>
      </c>
    </row>
    <row r="286" spans="1:20" x14ac:dyDescent="0.3">
      <c r="A286" t="s">
        <v>2087</v>
      </c>
      <c r="B286">
        <v>31.36</v>
      </c>
      <c r="C286">
        <v>10.6</v>
      </c>
      <c r="D286" t="s">
        <v>2382</v>
      </c>
      <c r="E286" t="s">
        <v>2380</v>
      </c>
      <c r="F286" t="s">
        <v>2380</v>
      </c>
      <c r="G286" t="s">
        <v>2381</v>
      </c>
      <c r="H286" t="s">
        <v>2382</v>
      </c>
      <c r="K286" t="s">
        <v>2087</v>
      </c>
      <c r="L286">
        <v>31.36</v>
      </c>
      <c r="M286">
        <v>10.6</v>
      </c>
      <c r="N286" t="s">
        <v>2382</v>
      </c>
      <c r="O286" t="s">
        <v>2380</v>
      </c>
      <c r="P286" t="s">
        <v>2380</v>
      </c>
      <c r="Q286" s="7" t="str">
        <f>SUBSTITUTE(Table12[[#This Row],[NumberOfMajorSurgeries]],"No major surgery","0")</f>
        <v>0</v>
      </c>
      <c r="R286" t="str">
        <f>SUBSTITUTE(Table12[[#This Row],[smoker]],"?","unknown")</f>
        <v>yes</v>
      </c>
      <c r="S286" t="str">
        <f t="shared" si="4"/>
        <v>Obesity</v>
      </c>
      <c r="T286" t="str">
        <f>IF(Table12[[#This Row],[HBA1C]]&lt;5.7,"Normal",IF(Table12[[#This Row],[HBA1C]]&gt;6.5,"Diabetes","Prediabetes"))</f>
        <v>Diabetes</v>
      </c>
    </row>
    <row r="287" spans="1:20" x14ac:dyDescent="0.3">
      <c r="A287" t="s">
        <v>2086</v>
      </c>
      <c r="B287">
        <v>25.69</v>
      </c>
      <c r="C287">
        <v>4.78</v>
      </c>
      <c r="D287" t="s">
        <v>2382</v>
      </c>
      <c r="E287" t="s">
        <v>2380</v>
      </c>
      <c r="F287" t="s">
        <v>2380</v>
      </c>
      <c r="G287" t="s">
        <v>2381</v>
      </c>
      <c r="H287" t="s">
        <v>2382</v>
      </c>
      <c r="K287" t="s">
        <v>2086</v>
      </c>
      <c r="L287">
        <v>25.69</v>
      </c>
      <c r="M287">
        <v>4.78</v>
      </c>
      <c r="N287" t="s">
        <v>2382</v>
      </c>
      <c r="O287" t="s">
        <v>2380</v>
      </c>
      <c r="P287" t="s">
        <v>2380</v>
      </c>
      <c r="Q287" s="7" t="str">
        <f>SUBSTITUTE(Table12[[#This Row],[NumberOfMajorSurgeries]],"No major surgery","0")</f>
        <v>0</v>
      </c>
      <c r="R287" t="str">
        <f>SUBSTITUTE(Table12[[#This Row],[smoker]],"?","unknown")</f>
        <v>yes</v>
      </c>
      <c r="S287" t="str">
        <f t="shared" si="4"/>
        <v>Overweight</v>
      </c>
      <c r="T287" t="str">
        <f>IF(Table12[[#This Row],[HBA1C]]&lt;5.7,"Normal",IF(Table12[[#This Row],[HBA1C]]&gt;6.5,"Diabetes","Prediabetes"))</f>
        <v>Normal</v>
      </c>
    </row>
    <row r="288" spans="1:20" x14ac:dyDescent="0.3">
      <c r="A288" t="s">
        <v>2085</v>
      </c>
      <c r="B288">
        <v>25.46</v>
      </c>
      <c r="C288">
        <v>6.03</v>
      </c>
      <c r="D288" t="s">
        <v>2380</v>
      </c>
      <c r="E288" t="s">
        <v>2380</v>
      </c>
      <c r="F288" t="s">
        <v>2380</v>
      </c>
      <c r="G288">
        <v>2</v>
      </c>
      <c r="H288" t="s">
        <v>2382</v>
      </c>
      <c r="K288" t="s">
        <v>2085</v>
      </c>
      <c r="L288">
        <v>25.46</v>
      </c>
      <c r="M288">
        <v>6.03</v>
      </c>
      <c r="N288" t="s">
        <v>2380</v>
      </c>
      <c r="O288" t="s">
        <v>2380</v>
      </c>
      <c r="P288" t="s">
        <v>2380</v>
      </c>
      <c r="Q288" s="7" t="str">
        <f>SUBSTITUTE(Table12[[#This Row],[NumberOfMajorSurgeries]],"No major surgery","0")</f>
        <v>2</v>
      </c>
      <c r="R288" t="str">
        <f>SUBSTITUTE(Table12[[#This Row],[smoker]],"?","unknown")</f>
        <v>yes</v>
      </c>
      <c r="S288" t="str">
        <f t="shared" si="4"/>
        <v>Overweight</v>
      </c>
      <c r="T288" t="str">
        <f>IF(Table12[[#This Row],[HBA1C]]&lt;5.7,"Normal",IF(Table12[[#This Row],[HBA1C]]&gt;6.5,"Diabetes","Prediabetes"))</f>
        <v>Prediabetes</v>
      </c>
    </row>
    <row r="289" spans="1:20" x14ac:dyDescent="0.3">
      <c r="A289" t="s">
        <v>2084</v>
      </c>
      <c r="B289">
        <v>31.83</v>
      </c>
      <c r="C289">
        <v>11.55</v>
      </c>
      <c r="D289" t="s">
        <v>2382</v>
      </c>
      <c r="E289" t="s">
        <v>2380</v>
      </c>
      <c r="F289" t="s">
        <v>2380</v>
      </c>
      <c r="G289">
        <v>1</v>
      </c>
      <c r="H289" t="s">
        <v>2382</v>
      </c>
      <c r="K289" t="s">
        <v>2084</v>
      </c>
      <c r="L289">
        <v>31.83</v>
      </c>
      <c r="M289">
        <v>11.55</v>
      </c>
      <c r="N289" t="s">
        <v>2382</v>
      </c>
      <c r="O289" t="s">
        <v>2380</v>
      </c>
      <c r="P289" t="s">
        <v>2380</v>
      </c>
      <c r="Q289" s="7" t="str">
        <f>SUBSTITUTE(Table12[[#This Row],[NumberOfMajorSurgeries]],"No major surgery","0")</f>
        <v>1</v>
      </c>
      <c r="R289" t="str">
        <f>SUBSTITUTE(Table12[[#This Row],[smoker]],"?","unknown")</f>
        <v>yes</v>
      </c>
      <c r="S289" t="str">
        <f t="shared" si="4"/>
        <v>Obesity</v>
      </c>
      <c r="T289" t="str">
        <f>IF(Table12[[#This Row],[HBA1C]]&lt;5.7,"Normal",IF(Table12[[#This Row],[HBA1C]]&gt;6.5,"Diabetes","Prediabetes"))</f>
        <v>Diabetes</v>
      </c>
    </row>
    <row r="290" spans="1:20" x14ac:dyDescent="0.3">
      <c r="A290" t="s">
        <v>2083</v>
      </c>
      <c r="B290">
        <v>24.43</v>
      </c>
      <c r="C290">
        <v>7.59</v>
      </c>
      <c r="D290" t="s">
        <v>2382</v>
      </c>
      <c r="E290" t="s">
        <v>2380</v>
      </c>
      <c r="F290" t="s">
        <v>2380</v>
      </c>
      <c r="G290">
        <v>1</v>
      </c>
      <c r="H290" t="s">
        <v>2382</v>
      </c>
      <c r="K290" t="s">
        <v>2083</v>
      </c>
      <c r="L290">
        <v>24.43</v>
      </c>
      <c r="M290">
        <v>7.59</v>
      </c>
      <c r="N290" t="s">
        <v>2382</v>
      </c>
      <c r="O290" t="s">
        <v>2380</v>
      </c>
      <c r="P290" t="s">
        <v>2380</v>
      </c>
      <c r="Q290" s="7" t="str">
        <f>SUBSTITUTE(Table12[[#This Row],[NumberOfMajorSurgeries]],"No major surgery","0")</f>
        <v>1</v>
      </c>
      <c r="R290" t="str">
        <f>SUBSTITUTE(Table12[[#This Row],[smoker]],"?","unknown")</f>
        <v>yes</v>
      </c>
      <c r="S290" t="str">
        <f t="shared" si="4"/>
        <v>Overweight</v>
      </c>
      <c r="T290" t="str">
        <f>IF(Table12[[#This Row],[HBA1C]]&lt;5.7,"Normal",IF(Table12[[#This Row],[HBA1C]]&gt;6.5,"Diabetes","Prediabetes"))</f>
        <v>Diabetes</v>
      </c>
    </row>
    <row r="291" spans="1:20" x14ac:dyDescent="0.3">
      <c r="A291" t="s">
        <v>2082</v>
      </c>
      <c r="B291">
        <v>41.9</v>
      </c>
      <c r="C291">
        <v>4.26</v>
      </c>
      <c r="D291" t="s">
        <v>2380</v>
      </c>
      <c r="E291" t="s">
        <v>2380</v>
      </c>
      <c r="F291" t="s">
        <v>2380</v>
      </c>
      <c r="G291" t="s">
        <v>2381</v>
      </c>
      <c r="H291" t="s">
        <v>2382</v>
      </c>
      <c r="K291" t="s">
        <v>2082</v>
      </c>
      <c r="L291">
        <v>41.9</v>
      </c>
      <c r="M291">
        <v>4.26</v>
      </c>
      <c r="N291" t="s">
        <v>2380</v>
      </c>
      <c r="O291" t="s">
        <v>2380</v>
      </c>
      <c r="P291" t="s">
        <v>2380</v>
      </c>
      <c r="Q291" s="7" t="str">
        <f>SUBSTITUTE(Table12[[#This Row],[NumberOfMajorSurgeries]],"No major surgery","0")</f>
        <v>0</v>
      </c>
      <c r="R291" t="str">
        <f>SUBSTITUTE(Table12[[#This Row],[smoker]],"?","unknown")</f>
        <v>yes</v>
      </c>
      <c r="S291" t="str">
        <f t="shared" si="4"/>
        <v>Obesity</v>
      </c>
      <c r="T291" t="str">
        <f>IF(Table12[[#This Row],[HBA1C]]&lt;5.7,"Normal",IF(Table12[[#This Row],[HBA1C]]&gt;6.5,"Diabetes","Prediabetes"))</f>
        <v>Normal</v>
      </c>
    </row>
    <row r="292" spans="1:20" x14ac:dyDescent="0.3">
      <c r="A292" t="s">
        <v>2081</v>
      </c>
      <c r="B292">
        <v>22.88</v>
      </c>
      <c r="C292">
        <v>5.9</v>
      </c>
      <c r="D292" t="s">
        <v>2382</v>
      </c>
      <c r="E292" t="s">
        <v>2380</v>
      </c>
      <c r="F292" t="s">
        <v>2383</v>
      </c>
      <c r="G292">
        <v>1</v>
      </c>
      <c r="H292" t="s">
        <v>2382</v>
      </c>
      <c r="K292" t="s">
        <v>2081</v>
      </c>
      <c r="L292">
        <v>22.88</v>
      </c>
      <c r="M292">
        <v>5.9</v>
      </c>
      <c r="N292" t="s">
        <v>2382</v>
      </c>
      <c r="O292" t="s">
        <v>2380</v>
      </c>
      <c r="P292" t="s">
        <v>2383</v>
      </c>
      <c r="Q292" s="7" t="str">
        <f>SUBSTITUTE(Table12[[#This Row],[NumberOfMajorSurgeries]],"No major surgery","0")</f>
        <v>1</v>
      </c>
      <c r="R292" t="str">
        <f>SUBSTITUTE(Table12[[#This Row],[smoker]],"?","unknown")</f>
        <v>yes</v>
      </c>
      <c r="S292" t="str">
        <f t="shared" si="4"/>
        <v>Overweight</v>
      </c>
      <c r="T292" t="str">
        <f>IF(Table12[[#This Row],[HBA1C]]&lt;5.7,"Normal",IF(Table12[[#This Row],[HBA1C]]&gt;6.5,"Diabetes","Prediabetes"))</f>
        <v>Prediabetes</v>
      </c>
    </row>
    <row r="293" spans="1:20" x14ac:dyDescent="0.3">
      <c r="A293" t="s">
        <v>2080</v>
      </c>
      <c r="B293">
        <v>29.734999999999999</v>
      </c>
      <c r="C293">
        <v>7.79</v>
      </c>
      <c r="D293" t="s">
        <v>2380</v>
      </c>
      <c r="E293" t="s">
        <v>2380</v>
      </c>
      <c r="F293" t="s">
        <v>2380</v>
      </c>
      <c r="G293" t="s">
        <v>2381</v>
      </c>
      <c r="H293" t="s">
        <v>2380</v>
      </c>
      <c r="K293" t="s">
        <v>2080</v>
      </c>
      <c r="L293">
        <v>29.734999999999999</v>
      </c>
      <c r="M293">
        <v>7.79</v>
      </c>
      <c r="N293" t="s">
        <v>2380</v>
      </c>
      <c r="O293" t="s">
        <v>2380</v>
      </c>
      <c r="P293" t="s">
        <v>2380</v>
      </c>
      <c r="Q293" s="7" t="str">
        <f>SUBSTITUTE(Table12[[#This Row],[NumberOfMajorSurgeries]],"No major surgery","0")</f>
        <v>0</v>
      </c>
      <c r="R293" t="str">
        <f>SUBSTITUTE(Table12[[#This Row],[smoker]],"?","unknown")</f>
        <v>No</v>
      </c>
      <c r="S293" t="str">
        <f t="shared" si="4"/>
        <v>Overweight</v>
      </c>
      <c r="T293" t="str">
        <f>IF(Table12[[#This Row],[HBA1C]]&lt;5.7,"Normal",IF(Table12[[#This Row],[HBA1C]]&gt;6.5,"Diabetes","Prediabetes"))</f>
        <v>Diabetes</v>
      </c>
    </row>
    <row r="294" spans="1:20" x14ac:dyDescent="0.3">
      <c r="A294" t="s">
        <v>2079</v>
      </c>
      <c r="B294">
        <v>40.74</v>
      </c>
      <c r="C294">
        <v>5.28</v>
      </c>
      <c r="D294" t="s">
        <v>2380</v>
      </c>
      <c r="E294" t="s">
        <v>2380</v>
      </c>
      <c r="F294" t="s">
        <v>2383</v>
      </c>
      <c r="G294">
        <v>1</v>
      </c>
      <c r="H294" t="s">
        <v>2382</v>
      </c>
      <c r="K294" t="s">
        <v>2079</v>
      </c>
      <c r="L294">
        <v>40.74</v>
      </c>
      <c r="M294">
        <v>5.28</v>
      </c>
      <c r="N294" t="s">
        <v>2380</v>
      </c>
      <c r="O294" t="s">
        <v>2380</v>
      </c>
      <c r="P294" t="s">
        <v>2383</v>
      </c>
      <c r="Q294" s="7" t="str">
        <f>SUBSTITUTE(Table12[[#This Row],[NumberOfMajorSurgeries]],"No major surgery","0")</f>
        <v>1</v>
      </c>
      <c r="R294" t="str">
        <f>SUBSTITUTE(Table12[[#This Row],[smoker]],"?","unknown")</f>
        <v>yes</v>
      </c>
      <c r="S294" t="str">
        <f t="shared" si="4"/>
        <v>Obesity</v>
      </c>
      <c r="T294" t="str">
        <f>IF(Table12[[#This Row],[HBA1C]]&lt;5.7,"Normal",IF(Table12[[#This Row],[HBA1C]]&gt;6.5,"Diabetes","Prediabetes"))</f>
        <v>Normal</v>
      </c>
    </row>
    <row r="295" spans="1:20" x14ac:dyDescent="0.3">
      <c r="A295" t="s">
        <v>2078</v>
      </c>
      <c r="B295">
        <v>24.14</v>
      </c>
      <c r="C295">
        <v>5.87</v>
      </c>
      <c r="D295" t="s">
        <v>2380</v>
      </c>
      <c r="E295" t="s">
        <v>2380</v>
      </c>
      <c r="F295" t="s">
        <v>2380</v>
      </c>
      <c r="G295">
        <v>2</v>
      </c>
      <c r="H295" t="s">
        <v>2382</v>
      </c>
      <c r="K295" t="s">
        <v>2078</v>
      </c>
      <c r="L295">
        <v>24.14</v>
      </c>
      <c r="M295">
        <v>5.87</v>
      </c>
      <c r="N295" t="s">
        <v>2380</v>
      </c>
      <c r="O295" t="s">
        <v>2380</v>
      </c>
      <c r="P295" t="s">
        <v>2380</v>
      </c>
      <c r="Q295" s="7" t="str">
        <f>SUBSTITUTE(Table12[[#This Row],[NumberOfMajorSurgeries]],"No major surgery","0")</f>
        <v>2</v>
      </c>
      <c r="R295" t="str">
        <f>SUBSTITUTE(Table12[[#This Row],[smoker]],"?","unknown")</f>
        <v>yes</v>
      </c>
      <c r="S295" t="str">
        <f t="shared" si="4"/>
        <v>Overweight</v>
      </c>
      <c r="T295" t="str">
        <f>IF(Table12[[#This Row],[HBA1C]]&lt;5.7,"Normal",IF(Table12[[#This Row],[HBA1C]]&gt;6.5,"Diabetes","Prediabetes"))</f>
        <v>Prediabetes</v>
      </c>
    </row>
    <row r="296" spans="1:20" x14ac:dyDescent="0.3">
      <c r="A296" t="s">
        <v>2077</v>
      </c>
      <c r="B296">
        <v>25.15</v>
      </c>
      <c r="C296">
        <v>9.08</v>
      </c>
      <c r="D296" t="s">
        <v>2382</v>
      </c>
      <c r="E296" t="s">
        <v>2380</v>
      </c>
      <c r="F296" t="s">
        <v>2380</v>
      </c>
      <c r="G296">
        <v>1</v>
      </c>
      <c r="H296" t="s">
        <v>2382</v>
      </c>
      <c r="K296" t="s">
        <v>2077</v>
      </c>
      <c r="L296">
        <v>25.15</v>
      </c>
      <c r="M296">
        <v>9.08</v>
      </c>
      <c r="N296" t="s">
        <v>2382</v>
      </c>
      <c r="O296" t="s">
        <v>2380</v>
      </c>
      <c r="P296" t="s">
        <v>2380</v>
      </c>
      <c r="Q296" s="7" t="str">
        <f>SUBSTITUTE(Table12[[#This Row],[NumberOfMajorSurgeries]],"No major surgery","0")</f>
        <v>1</v>
      </c>
      <c r="R296" t="str">
        <f>SUBSTITUTE(Table12[[#This Row],[smoker]],"?","unknown")</f>
        <v>yes</v>
      </c>
      <c r="S296" t="str">
        <f t="shared" si="4"/>
        <v>Overweight</v>
      </c>
      <c r="T296" t="str">
        <f>IF(Table12[[#This Row],[HBA1C]]&lt;5.7,"Normal",IF(Table12[[#This Row],[HBA1C]]&gt;6.5,"Diabetes","Prediabetes"))</f>
        <v>Diabetes</v>
      </c>
    </row>
    <row r="297" spans="1:20" x14ac:dyDescent="0.3">
      <c r="A297" t="s">
        <v>2076</v>
      </c>
      <c r="B297">
        <v>28.71</v>
      </c>
      <c r="C297">
        <v>5.2</v>
      </c>
      <c r="D297" t="s">
        <v>2380</v>
      </c>
      <c r="E297" t="s">
        <v>2380</v>
      </c>
      <c r="F297" t="s">
        <v>2380</v>
      </c>
      <c r="G297">
        <v>1</v>
      </c>
      <c r="H297" t="s">
        <v>2382</v>
      </c>
      <c r="K297" t="s">
        <v>2076</v>
      </c>
      <c r="L297">
        <v>28.71</v>
      </c>
      <c r="M297">
        <v>5.2</v>
      </c>
      <c r="N297" t="s">
        <v>2380</v>
      </c>
      <c r="O297" t="s">
        <v>2380</v>
      </c>
      <c r="P297" t="s">
        <v>2380</v>
      </c>
      <c r="Q297" s="7" t="str">
        <f>SUBSTITUTE(Table12[[#This Row],[NumberOfMajorSurgeries]],"No major surgery","0")</f>
        <v>1</v>
      </c>
      <c r="R297" t="str">
        <f>SUBSTITUTE(Table12[[#This Row],[smoker]],"?","unknown")</f>
        <v>yes</v>
      </c>
      <c r="S297" t="str">
        <f t="shared" si="4"/>
        <v>Overweight</v>
      </c>
      <c r="T297" t="str">
        <f>IF(Table12[[#This Row],[HBA1C]]&lt;5.7,"Normal",IF(Table12[[#This Row],[HBA1C]]&gt;6.5,"Diabetes","Prediabetes"))</f>
        <v>Normal</v>
      </c>
    </row>
    <row r="298" spans="1:20" x14ac:dyDescent="0.3">
      <c r="A298" t="s">
        <v>2075</v>
      </c>
      <c r="B298">
        <v>23</v>
      </c>
      <c r="C298">
        <v>5.48</v>
      </c>
      <c r="D298" t="s">
        <v>2380</v>
      </c>
      <c r="E298" t="s">
        <v>2380</v>
      </c>
      <c r="F298" t="s">
        <v>2380</v>
      </c>
      <c r="G298" t="s">
        <v>2381</v>
      </c>
      <c r="H298" t="s">
        <v>2382</v>
      </c>
      <c r="K298" t="s">
        <v>2075</v>
      </c>
      <c r="L298">
        <v>23</v>
      </c>
      <c r="M298">
        <v>5.48</v>
      </c>
      <c r="N298" t="s">
        <v>2380</v>
      </c>
      <c r="O298" t="s">
        <v>2380</v>
      </c>
      <c r="P298" t="s">
        <v>2380</v>
      </c>
      <c r="Q298" s="7" t="str">
        <f>SUBSTITUTE(Table12[[#This Row],[NumberOfMajorSurgeries]],"No major surgery","0")</f>
        <v>0</v>
      </c>
      <c r="R298" t="str">
        <f>SUBSTITUTE(Table12[[#This Row],[smoker]],"?","unknown")</f>
        <v>yes</v>
      </c>
      <c r="S298" t="str">
        <f t="shared" si="4"/>
        <v>Overweight</v>
      </c>
      <c r="T298" t="str">
        <f>IF(Table12[[#This Row],[HBA1C]]&lt;5.7,"Normal",IF(Table12[[#This Row],[HBA1C]]&gt;6.5,"Diabetes","Prediabetes"))</f>
        <v>Normal</v>
      </c>
    </row>
    <row r="299" spans="1:20" x14ac:dyDescent="0.3">
      <c r="A299" t="s">
        <v>2074</v>
      </c>
      <c r="B299">
        <v>36.86</v>
      </c>
      <c r="C299">
        <v>11.95</v>
      </c>
      <c r="D299" t="s">
        <v>2380</v>
      </c>
      <c r="E299" t="s">
        <v>2380</v>
      </c>
      <c r="F299" t="s">
        <v>2380</v>
      </c>
      <c r="G299" t="s">
        <v>2381</v>
      </c>
      <c r="H299" t="s">
        <v>2380</v>
      </c>
      <c r="K299" t="s">
        <v>2074</v>
      </c>
      <c r="L299">
        <v>36.86</v>
      </c>
      <c r="M299">
        <v>11.95</v>
      </c>
      <c r="N299" t="s">
        <v>2380</v>
      </c>
      <c r="O299" t="s">
        <v>2380</v>
      </c>
      <c r="P299" t="s">
        <v>2380</v>
      </c>
      <c r="Q299" s="7" t="str">
        <f>SUBSTITUTE(Table12[[#This Row],[NumberOfMajorSurgeries]],"No major surgery","0")</f>
        <v>0</v>
      </c>
      <c r="R299" t="str">
        <f>SUBSTITUTE(Table12[[#This Row],[smoker]],"?","unknown")</f>
        <v>No</v>
      </c>
      <c r="S299" t="str">
        <f t="shared" si="4"/>
        <v>Obesity</v>
      </c>
      <c r="T299" t="str">
        <f>IF(Table12[[#This Row],[HBA1C]]&lt;5.7,"Normal",IF(Table12[[#This Row],[HBA1C]]&gt;6.5,"Diabetes","Prediabetes"))</f>
        <v>Diabetes</v>
      </c>
    </row>
    <row r="300" spans="1:20" x14ac:dyDescent="0.3">
      <c r="A300" t="s">
        <v>2073</v>
      </c>
      <c r="B300">
        <v>24.25</v>
      </c>
      <c r="C300">
        <v>8.6999999999999993</v>
      </c>
      <c r="D300" t="s">
        <v>2382</v>
      </c>
      <c r="E300" t="s">
        <v>2380</v>
      </c>
      <c r="F300" t="s">
        <v>2380</v>
      </c>
      <c r="G300">
        <v>1</v>
      </c>
      <c r="H300" t="s">
        <v>2382</v>
      </c>
      <c r="K300" t="s">
        <v>2073</v>
      </c>
      <c r="L300">
        <v>24.25</v>
      </c>
      <c r="M300">
        <v>8.6999999999999993</v>
      </c>
      <c r="N300" t="s">
        <v>2382</v>
      </c>
      <c r="O300" t="s">
        <v>2380</v>
      </c>
      <c r="P300" t="s">
        <v>2380</v>
      </c>
      <c r="Q300" s="7" t="str">
        <f>SUBSTITUTE(Table12[[#This Row],[NumberOfMajorSurgeries]],"No major surgery","0")</f>
        <v>1</v>
      </c>
      <c r="R300" t="str">
        <f>SUBSTITUTE(Table12[[#This Row],[smoker]],"?","unknown")</f>
        <v>yes</v>
      </c>
      <c r="S300" t="str">
        <f t="shared" si="4"/>
        <v>Overweight</v>
      </c>
      <c r="T300" t="str">
        <f>IF(Table12[[#This Row],[HBA1C]]&lt;5.7,"Normal",IF(Table12[[#This Row],[HBA1C]]&gt;6.5,"Diabetes","Prediabetes"))</f>
        <v>Diabetes</v>
      </c>
    </row>
    <row r="301" spans="1:20" x14ac:dyDescent="0.3">
      <c r="A301" t="s">
        <v>2072</v>
      </c>
      <c r="B301">
        <v>23.85</v>
      </c>
      <c r="C301">
        <v>7.84</v>
      </c>
      <c r="D301" t="s">
        <v>2380</v>
      </c>
      <c r="E301" t="s">
        <v>2380</v>
      </c>
      <c r="F301" t="s">
        <v>2380</v>
      </c>
      <c r="G301" t="s">
        <v>2381</v>
      </c>
      <c r="H301" t="s">
        <v>2382</v>
      </c>
      <c r="K301" t="s">
        <v>2072</v>
      </c>
      <c r="L301">
        <v>23.85</v>
      </c>
      <c r="M301">
        <v>7.84</v>
      </c>
      <c r="N301" t="s">
        <v>2380</v>
      </c>
      <c r="O301" t="s">
        <v>2380</v>
      </c>
      <c r="P301" t="s">
        <v>2380</v>
      </c>
      <c r="Q301" s="7" t="str">
        <f>SUBSTITUTE(Table12[[#This Row],[NumberOfMajorSurgeries]],"No major surgery","0")</f>
        <v>0</v>
      </c>
      <c r="R301" t="str">
        <f>SUBSTITUTE(Table12[[#This Row],[smoker]],"?","unknown")</f>
        <v>yes</v>
      </c>
      <c r="S301" t="str">
        <f t="shared" si="4"/>
        <v>Overweight</v>
      </c>
      <c r="T301" t="str">
        <f>IF(Table12[[#This Row],[HBA1C]]&lt;5.7,"Normal",IF(Table12[[#This Row],[HBA1C]]&gt;6.5,"Diabetes","Prediabetes"))</f>
        <v>Diabetes</v>
      </c>
    </row>
    <row r="302" spans="1:20" x14ac:dyDescent="0.3">
      <c r="A302" t="s">
        <v>2071</v>
      </c>
      <c r="B302">
        <v>40.020000000000003</v>
      </c>
      <c r="C302">
        <v>5.19</v>
      </c>
      <c r="D302" t="s">
        <v>2382</v>
      </c>
      <c r="E302" t="s">
        <v>2380</v>
      </c>
      <c r="F302" t="s">
        <v>2380</v>
      </c>
      <c r="G302">
        <v>1</v>
      </c>
      <c r="H302" t="s">
        <v>2382</v>
      </c>
      <c r="K302" t="s">
        <v>2071</v>
      </c>
      <c r="L302">
        <v>40.020000000000003</v>
      </c>
      <c r="M302">
        <v>5.19</v>
      </c>
      <c r="N302" t="s">
        <v>2382</v>
      </c>
      <c r="O302" t="s">
        <v>2380</v>
      </c>
      <c r="P302" t="s">
        <v>2380</v>
      </c>
      <c r="Q302" s="7" t="str">
        <f>SUBSTITUTE(Table12[[#This Row],[NumberOfMajorSurgeries]],"No major surgery","0")</f>
        <v>1</v>
      </c>
      <c r="R302" t="str">
        <f>SUBSTITUTE(Table12[[#This Row],[smoker]],"?","unknown")</f>
        <v>yes</v>
      </c>
      <c r="S302" t="str">
        <f t="shared" si="4"/>
        <v>Obesity</v>
      </c>
      <c r="T302" t="str">
        <f>IF(Table12[[#This Row],[HBA1C]]&lt;5.7,"Normal",IF(Table12[[#This Row],[HBA1C]]&gt;6.5,"Diabetes","Prediabetes"))</f>
        <v>Normal</v>
      </c>
    </row>
    <row r="303" spans="1:20" x14ac:dyDescent="0.3">
      <c r="A303" t="s">
        <v>2070</v>
      </c>
      <c r="B303">
        <v>19.170000000000002</v>
      </c>
      <c r="C303">
        <v>8.41</v>
      </c>
      <c r="D303" t="s">
        <v>2380</v>
      </c>
      <c r="E303" t="s">
        <v>2380</v>
      </c>
      <c r="F303" t="s">
        <v>2380</v>
      </c>
      <c r="G303" t="s">
        <v>2381</v>
      </c>
      <c r="H303" t="s">
        <v>2382</v>
      </c>
      <c r="K303" t="s">
        <v>2070</v>
      </c>
      <c r="L303">
        <v>19.170000000000002</v>
      </c>
      <c r="M303">
        <v>8.41</v>
      </c>
      <c r="N303" t="s">
        <v>2380</v>
      </c>
      <c r="O303" t="s">
        <v>2380</v>
      </c>
      <c r="P303" t="s">
        <v>2380</v>
      </c>
      <c r="Q303" s="7" t="str">
        <f>SUBSTITUTE(Table12[[#This Row],[NumberOfMajorSurgeries]],"No major surgery","0")</f>
        <v>0</v>
      </c>
      <c r="R303" t="str">
        <f>SUBSTITUTE(Table12[[#This Row],[smoker]],"?","unknown")</f>
        <v>yes</v>
      </c>
      <c r="S303" t="str">
        <f t="shared" si="4"/>
        <v>Overweight</v>
      </c>
      <c r="T303" t="str">
        <f>IF(Table12[[#This Row],[HBA1C]]&lt;5.7,"Normal",IF(Table12[[#This Row],[HBA1C]]&gt;6.5,"Diabetes","Prediabetes"))</f>
        <v>Diabetes</v>
      </c>
    </row>
    <row r="304" spans="1:20" x14ac:dyDescent="0.3">
      <c r="A304" t="s">
        <v>2069</v>
      </c>
      <c r="B304">
        <v>43.53</v>
      </c>
      <c r="C304">
        <v>5.86</v>
      </c>
      <c r="D304" t="s">
        <v>2382</v>
      </c>
      <c r="E304" t="s">
        <v>2382</v>
      </c>
      <c r="F304" t="s">
        <v>2380</v>
      </c>
      <c r="G304">
        <v>2</v>
      </c>
      <c r="H304" t="s">
        <v>2382</v>
      </c>
      <c r="K304" t="s">
        <v>2069</v>
      </c>
      <c r="L304">
        <v>43.53</v>
      </c>
      <c r="M304">
        <v>5.86</v>
      </c>
      <c r="N304" t="s">
        <v>2382</v>
      </c>
      <c r="O304" t="s">
        <v>2382</v>
      </c>
      <c r="P304" t="s">
        <v>2380</v>
      </c>
      <c r="Q304" s="7" t="str">
        <f>SUBSTITUTE(Table12[[#This Row],[NumberOfMajorSurgeries]],"No major surgery","0")</f>
        <v>2</v>
      </c>
      <c r="R304" t="str">
        <f>SUBSTITUTE(Table12[[#This Row],[smoker]],"?","unknown")</f>
        <v>yes</v>
      </c>
      <c r="S304" t="str">
        <f t="shared" si="4"/>
        <v>Obesity</v>
      </c>
      <c r="T304" t="str">
        <f>IF(Table12[[#This Row],[HBA1C]]&lt;5.7,"Normal",IF(Table12[[#This Row],[HBA1C]]&gt;6.5,"Diabetes","Prediabetes"))</f>
        <v>Prediabetes</v>
      </c>
    </row>
    <row r="305" spans="1:20" x14ac:dyDescent="0.3">
      <c r="A305" t="s">
        <v>2068</v>
      </c>
      <c r="B305">
        <v>46.06</v>
      </c>
      <c r="C305">
        <v>4.18</v>
      </c>
      <c r="D305" t="s">
        <v>2380</v>
      </c>
      <c r="E305" t="s">
        <v>2382</v>
      </c>
      <c r="F305" t="s">
        <v>2380</v>
      </c>
      <c r="G305">
        <v>1</v>
      </c>
      <c r="H305" t="s">
        <v>2382</v>
      </c>
      <c r="K305" t="s">
        <v>2068</v>
      </c>
      <c r="L305">
        <v>46.06</v>
      </c>
      <c r="M305">
        <v>4.18</v>
      </c>
      <c r="N305" t="s">
        <v>2380</v>
      </c>
      <c r="O305" t="s">
        <v>2382</v>
      </c>
      <c r="P305" t="s">
        <v>2380</v>
      </c>
      <c r="Q305" s="7" t="str">
        <f>SUBSTITUTE(Table12[[#This Row],[NumberOfMajorSurgeries]],"No major surgery","0")</f>
        <v>1</v>
      </c>
      <c r="R305" t="str">
        <f>SUBSTITUTE(Table12[[#This Row],[smoker]],"?","unknown")</f>
        <v>yes</v>
      </c>
      <c r="S305" t="str">
        <f t="shared" si="4"/>
        <v>Obesity</v>
      </c>
      <c r="T305" t="str">
        <f>IF(Table12[[#This Row],[HBA1C]]&lt;5.7,"Normal",IF(Table12[[#This Row],[HBA1C]]&gt;6.5,"Diabetes","Prediabetes"))</f>
        <v>Normal</v>
      </c>
    </row>
    <row r="306" spans="1:20" x14ac:dyDescent="0.3">
      <c r="A306" t="s">
        <v>2067</v>
      </c>
      <c r="B306">
        <v>29.92</v>
      </c>
      <c r="C306">
        <v>11.99</v>
      </c>
      <c r="D306" t="s">
        <v>2382</v>
      </c>
      <c r="E306" t="s">
        <v>2380</v>
      </c>
      <c r="F306" t="s">
        <v>2380</v>
      </c>
      <c r="G306">
        <v>2</v>
      </c>
      <c r="H306" t="s">
        <v>2382</v>
      </c>
      <c r="K306" t="s">
        <v>2067</v>
      </c>
      <c r="L306">
        <v>29.92</v>
      </c>
      <c r="M306">
        <v>11.99</v>
      </c>
      <c r="N306" t="s">
        <v>2382</v>
      </c>
      <c r="O306" t="s">
        <v>2380</v>
      </c>
      <c r="P306" t="s">
        <v>2380</v>
      </c>
      <c r="Q306" s="7" t="str">
        <f>SUBSTITUTE(Table12[[#This Row],[NumberOfMajorSurgeries]],"No major surgery","0")</f>
        <v>2</v>
      </c>
      <c r="R306" t="str">
        <f>SUBSTITUTE(Table12[[#This Row],[smoker]],"?","unknown")</f>
        <v>yes</v>
      </c>
      <c r="S306" t="str">
        <f t="shared" si="4"/>
        <v>Overweight</v>
      </c>
      <c r="T306" t="str">
        <f>IF(Table12[[#This Row],[HBA1C]]&lt;5.7,"Normal",IF(Table12[[#This Row],[HBA1C]]&gt;6.5,"Diabetes","Prediabetes"))</f>
        <v>Diabetes</v>
      </c>
    </row>
    <row r="307" spans="1:20" x14ac:dyDescent="0.3">
      <c r="A307" t="s">
        <v>2066</v>
      </c>
      <c r="B307">
        <v>28.46</v>
      </c>
      <c r="C307">
        <v>4.8499999999999996</v>
      </c>
      <c r="D307" t="s">
        <v>2382</v>
      </c>
      <c r="E307" t="s">
        <v>2380</v>
      </c>
      <c r="F307" t="s">
        <v>2380</v>
      </c>
      <c r="G307">
        <v>1</v>
      </c>
      <c r="H307" t="s">
        <v>2382</v>
      </c>
      <c r="K307" t="s">
        <v>2066</v>
      </c>
      <c r="L307">
        <v>28.46</v>
      </c>
      <c r="M307">
        <v>4.8499999999999996</v>
      </c>
      <c r="N307" t="s">
        <v>2382</v>
      </c>
      <c r="O307" t="s">
        <v>2380</v>
      </c>
      <c r="P307" t="s">
        <v>2380</v>
      </c>
      <c r="Q307" s="7" t="str">
        <f>SUBSTITUTE(Table12[[#This Row],[NumberOfMajorSurgeries]],"No major surgery","0")</f>
        <v>1</v>
      </c>
      <c r="R307" t="str">
        <f>SUBSTITUTE(Table12[[#This Row],[smoker]],"?","unknown")</f>
        <v>yes</v>
      </c>
      <c r="S307" t="str">
        <f t="shared" si="4"/>
        <v>Overweight</v>
      </c>
      <c r="T307" t="str">
        <f>IF(Table12[[#This Row],[HBA1C]]&lt;5.7,"Normal",IF(Table12[[#This Row],[HBA1C]]&gt;6.5,"Diabetes","Prediabetes"))</f>
        <v>Normal</v>
      </c>
    </row>
    <row r="308" spans="1:20" x14ac:dyDescent="0.3">
      <c r="A308" t="s">
        <v>2065</v>
      </c>
      <c r="B308">
        <v>24.56</v>
      </c>
      <c r="C308">
        <v>6.18</v>
      </c>
      <c r="D308" t="s">
        <v>2382</v>
      </c>
      <c r="E308" t="s">
        <v>2380</v>
      </c>
      <c r="F308" t="s">
        <v>2383</v>
      </c>
      <c r="G308">
        <v>1</v>
      </c>
      <c r="H308" t="s">
        <v>2382</v>
      </c>
      <c r="K308" t="s">
        <v>2065</v>
      </c>
      <c r="L308">
        <v>24.56</v>
      </c>
      <c r="M308">
        <v>6.18</v>
      </c>
      <c r="N308" t="s">
        <v>2382</v>
      </c>
      <c r="O308" t="s">
        <v>2380</v>
      </c>
      <c r="P308" t="s">
        <v>2383</v>
      </c>
      <c r="Q308" s="7" t="str">
        <f>SUBSTITUTE(Table12[[#This Row],[NumberOfMajorSurgeries]],"No major surgery","0")</f>
        <v>1</v>
      </c>
      <c r="R308" t="str">
        <f>SUBSTITUTE(Table12[[#This Row],[smoker]],"?","unknown")</f>
        <v>yes</v>
      </c>
      <c r="S308" t="str">
        <f t="shared" si="4"/>
        <v>Overweight</v>
      </c>
      <c r="T308" t="str">
        <f>IF(Table12[[#This Row],[HBA1C]]&lt;5.7,"Normal",IF(Table12[[#This Row],[HBA1C]]&gt;6.5,"Diabetes","Prediabetes"))</f>
        <v>Prediabetes</v>
      </c>
    </row>
    <row r="309" spans="1:20" x14ac:dyDescent="0.3">
      <c r="A309" t="s">
        <v>2064</v>
      </c>
      <c r="B309">
        <v>41.19</v>
      </c>
      <c r="C309">
        <v>6.37</v>
      </c>
      <c r="D309" t="s">
        <v>2380</v>
      </c>
      <c r="E309" t="s">
        <v>2380</v>
      </c>
      <c r="F309" t="s">
        <v>2380</v>
      </c>
      <c r="G309" t="s">
        <v>2381</v>
      </c>
      <c r="H309" t="s">
        <v>2382</v>
      </c>
      <c r="K309" t="s">
        <v>2064</v>
      </c>
      <c r="L309">
        <v>41.19</v>
      </c>
      <c r="M309">
        <v>6.37</v>
      </c>
      <c r="N309" t="s">
        <v>2380</v>
      </c>
      <c r="O309" t="s">
        <v>2380</v>
      </c>
      <c r="P309" t="s">
        <v>2380</v>
      </c>
      <c r="Q309" s="7" t="str">
        <f>SUBSTITUTE(Table12[[#This Row],[NumberOfMajorSurgeries]],"No major surgery","0")</f>
        <v>0</v>
      </c>
      <c r="R309" t="str">
        <f>SUBSTITUTE(Table12[[#This Row],[smoker]],"?","unknown")</f>
        <v>yes</v>
      </c>
      <c r="S309" t="str">
        <f t="shared" si="4"/>
        <v>Obesity</v>
      </c>
      <c r="T309" t="str">
        <f>IF(Table12[[#This Row],[HBA1C]]&lt;5.7,"Normal",IF(Table12[[#This Row],[HBA1C]]&gt;6.5,"Diabetes","Prediabetes"))</f>
        <v>Prediabetes</v>
      </c>
    </row>
    <row r="310" spans="1:20" x14ac:dyDescent="0.3">
      <c r="A310" t="s">
        <v>2063</v>
      </c>
      <c r="B310">
        <v>18.63</v>
      </c>
      <c r="C310">
        <v>9.81</v>
      </c>
      <c r="D310" t="s">
        <v>2382</v>
      </c>
      <c r="E310" t="s">
        <v>2380</v>
      </c>
      <c r="F310" t="s">
        <v>2380</v>
      </c>
      <c r="G310">
        <v>2</v>
      </c>
      <c r="H310" t="s">
        <v>2382</v>
      </c>
      <c r="K310" t="s">
        <v>2063</v>
      </c>
      <c r="L310">
        <v>18.63</v>
      </c>
      <c r="M310">
        <v>9.81</v>
      </c>
      <c r="N310" t="s">
        <v>2382</v>
      </c>
      <c r="O310" t="s">
        <v>2380</v>
      </c>
      <c r="P310" t="s">
        <v>2380</v>
      </c>
      <c r="Q310" s="7" t="str">
        <f>SUBSTITUTE(Table12[[#This Row],[NumberOfMajorSurgeries]],"No major surgery","0")</f>
        <v>2</v>
      </c>
      <c r="R310" t="str">
        <f>SUBSTITUTE(Table12[[#This Row],[smoker]],"?","unknown")</f>
        <v>yes</v>
      </c>
      <c r="S310" t="str">
        <f t="shared" si="4"/>
        <v>Overweight</v>
      </c>
      <c r="T310" t="str">
        <f>IF(Table12[[#This Row],[HBA1C]]&lt;5.7,"Normal",IF(Table12[[#This Row],[HBA1C]]&gt;6.5,"Diabetes","Prediabetes"))</f>
        <v>Diabetes</v>
      </c>
    </row>
    <row r="311" spans="1:20" x14ac:dyDescent="0.3">
      <c r="A311" t="s">
        <v>2062</v>
      </c>
      <c r="B311">
        <v>26.26</v>
      </c>
      <c r="C311">
        <v>11.8</v>
      </c>
      <c r="D311" t="s">
        <v>2382</v>
      </c>
      <c r="E311" t="s">
        <v>2380</v>
      </c>
      <c r="F311" t="s">
        <v>2380</v>
      </c>
      <c r="G311">
        <v>1</v>
      </c>
      <c r="H311" t="s">
        <v>2382</v>
      </c>
      <c r="K311" t="s">
        <v>2062</v>
      </c>
      <c r="L311">
        <v>26.26</v>
      </c>
      <c r="M311">
        <v>11.8</v>
      </c>
      <c r="N311" t="s">
        <v>2382</v>
      </c>
      <c r="O311" t="s">
        <v>2380</v>
      </c>
      <c r="P311" t="s">
        <v>2380</v>
      </c>
      <c r="Q311" s="7" t="str">
        <f>SUBSTITUTE(Table12[[#This Row],[NumberOfMajorSurgeries]],"No major surgery","0")</f>
        <v>1</v>
      </c>
      <c r="R311" t="str">
        <f>SUBSTITUTE(Table12[[#This Row],[smoker]],"?","unknown")</f>
        <v>yes</v>
      </c>
      <c r="S311" t="str">
        <f t="shared" si="4"/>
        <v>Overweight</v>
      </c>
      <c r="T311" t="str">
        <f>IF(Table12[[#This Row],[HBA1C]]&lt;5.7,"Normal",IF(Table12[[#This Row],[HBA1C]]&gt;6.5,"Diabetes","Prediabetes"))</f>
        <v>Diabetes</v>
      </c>
    </row>
    <row r="312" spans="1:20" x14ac:dyDescent="0.3">
      <c r="A312" t="s">
        <v>2061</v>
      </c>
      <c r="B312">
        <v>22.37</v>
      </c>
      <c r="C312">
        <v>5.86</v>
      </c>
      <c r="D312" t="s">
        <v>2382</v>
      </c>
      <c r="E312" t="s">
        <v>2380</v>
      </c>
      <c r="F312" t="s">
        <v>2383</v>
      </c>
      <c r="G312">
        <v>1</v>
      </c>
      <c r="H312" t="s">
        <v>2382</v>
      </c>
      <c r="K312" t="s">
        <v>2061</v>
      </c>
      <c r="L312">
        <v>22.37</v>
      </c>
      <c r="M312">
        <v>5.86</v>
      </c>
      <c r="N312" t="s">
        <v>2382</v>
      </c>
      <c r="O312" t="s">
        <v>2380</v>
      </c>
      <c r="P312" t="s">
        <v>2383</v>
      </c>
      <c r="Q312" s="7" t="str">
        <f>SUBSTITUTE(Table12[[#This Row],[NumberOfMajorSurgeries]],"No major surgery","0")</f>
        <v>1</v>
      </c>
      <c r="R312" t="str">
        <f>SUBSTITUTE(Table12[[#This Row],[smoker]],"?","unknown")</f>
        <v>yes</v>
      </c>
      <c r="S312" t="str">
        <f t="shared" si="4"/>
        <v>Overweight</v>
      </c>
      <c r="T312" t="str">
        <f>IF(Table12[[#This Row],[HBA1C]]&lt;5.7,"Normal",IF(Table12[[#This Row],[HBA1C]]&gt;6.5,"Diabetes","Prediabetes"))</f>
        <v>Prediabetes</v>
      </c>
    </row>
    <row r="313" spans="1:20" x14ac:dyDescent="0.3">
      <c r="A313" t="s">
        <v>2060</v>
      </c>
      <c r="B313">
        <v>39.619999999999997</v>
      </c>
      <c r="C313">
        <v>4.28</v>
      </c>
      <c r="D313" t="s">
        <v>2380</v>
      </c>
      <c r="E313" t="s">
        <v>2380</v>
      </c>
      <c r="F313" t="s">
        <v>2380</v>
      </c>
      <c r="G313">
        <v>1</v>
      </c>
      <c r="H313" t="s">
        <v>2382</v>
      </c>
      <c r="K313" t="s">
        <v>2060</v>
      </c>
      <c r="L313">
        <v>39.619999999999997</v>
      </c>
      <c r="M313">
        <v>4.28</v>
      </c>
      <c r="N313" t="s">
        <v>2380</v>
      </c>
      <c r="O313" t="s">
        <v>2380</v>
      </c>
      <c r="P313" t="s">
        <v>2380</v>
      </c>
      <c r="Q313" s="7" t="str">
        <f>SUBSTITUTE(Table12[[#This Row],[NumberOfMajorSurgeries]],"No major surgery","0")</f>
        <v>1</v>
      </c>
      <c r="R313" t="str">
        <f>SUBSTITUTE(Table12[[#This Row],[smoker]],"?","unknown")</f>
        <v>yes</v>
      </c>
      <c r="S313" t="str">
        <f t="shared" si="4"/>
        <v>Obesity</v>
      </c>
      <c r="T313" t="str">
        <f>IF(Table12[[#This Row],[HBA1C]]&lt;5.7,"Normal",IF(Table12[[#This Row],[HBA1C]]&gt;6.5,"Diabetes","Prediabetes"))</f>
        <v>Normal</v>
      </c>
    </row>
    <row r="314" spans="1:20" x14ac:dyDescent="0.3">
      <c r="A314" t="s">
        <v>2059</v>
      </c>
      <c r="B314">
        <v>18.329999999999998</v>
      </c>
      <c r="C314">
        <v>4.16</v>
      </c>
      <c r="D314" t="s">
        <v>2382</v>
      </c>
      <c r="E314" t="s">
        <v>2380</v>
      </c>
      <c r="F314" t="s">
        <v>2380</v>
      </c>
      <c r="G314" t="s">
        <v>2381</v>
      </c>
      <c r="H314" t="s">
        <v>2382</v>
      </c>
      <c r="K314" t="s">
        <v>2059</v>
      </c>
      <c r="L314">
        <v>18.329999999999998</v>
      </c>
      <c r="M314">
        <v>4.16</v>
      </c>
      <c r="N314" t="s">
        <v>2382</v>
      </c>
      <c r="O314" t="s">
        <v>2380</v>
      </c>
      <c r="P314" t="s">
        <v>2380</v>
      </c>
      <c r="Q314" s="7" t="str">
        <f>SUBSTITUTE(Table12[[#This Row],[NumberOfMajorSurgeries]],"No major surgery","0")</f>
        <v>0</v>
      </c>
      <c r="R314" t="str">
        <f>SUBSTITUTE(Table12[[#This Row],[smoker]],"?","unknown")</f>
        <v>yes</v>
      </c>
      <c r="S314" t="str">
        <f t="shared" si="4"/>
        <v>Underweight</v>
      </c>
      <c r="T314" t="str">
        <f>IF(Table12[[#This Row],[HBA1C]]&lt;5.7,"Normal",IF(Table12[[#This Row],[HBA1C]]&gt;6.5,"Diabetes","Prediabetes"))</f>
        <v>Normal</v>
      </c>
    </row>
    <row r="315" spans="1:20" x14ac:dyDescent="0.3">
      <c r="A315" t="s">
        <v>2058</v>
      </c>
      <c r="B315">
        <v>17.11</v>
      </c>
      <c r="C315">
        <v>4.9800000000000004</v>
      </c>
      <c r="D315" t="s">
        <v>2382</v>
      </c>
      <c r="E315" t="s">
        <v>2380</v>
      </c>
      <c r="F315" t="s">
        <v>2383</v>
      </c>
      <c r="G315">
        <v>1</v>
      </c>
      <c r="H315" t="s">
        <v>2382</v>
      </c>
      <c r="K315" t="s">
        <v>2058</v>
      </c>
      <c r="L315">
        <v>17.11</v>
      </c>
      <c r="M315">
        <v>4.9800000000000004</v>
      </c>
      <c r="N315" t="s">
        <v>2382</v>
      </c>
      <c r="O315" t="s">
        <v>2380</v>
      </c>
      <c r="P315" t="s">
        <v>2383</v>
      </c>
      <c r="Q315" s="7" t="str">
        <f>SUBSTITUTE(Table12[[#This Row],[NumberOfMajorSurgeries]],"No major surgery","0")</f>
        <v>1</v>
      </c>
      <c r="R315" t="str">
        <f>SUBSTITUTE(Table12[[#This Row],[smoker]],"?","unknown")</f>
        <v>yes</v>
      </c>
      <c r="S315" t="str">
        <f t="shared" si="4"/>
        <v>Underweight</v>
      </c>
      <c r="T315" t="str">
        <f>IF(Table12[[#This Row],[HBA1C]]&lt;5.7,"Normal",IF(Table12[[#This Row],[HBA1C]]&gt;6.5,"Diabetes","Prediabetes"))</f>
        <v>Normal</v>
      </c>
    </row>
    <row r="316" spans="1:20" x14ac:dyDescent="0.3">
      <c r="A316" t="s">
        <v>2057</v>
      </c>
      <c r="B316">
        <v>43.5</v>
      </c>
      <c r="C316">
        <v>6.38</v>
      </c>
      <c r="D316" t="s">
        <v>2380</v>
      </c>
      <c r="E316" t="s">
        <v>2382</v>
      </c>
      <c r="F316" t="s">
        <v>2380</v>
      </c>
      <c r="G316">
        <v>1</v>
      </c>
      <c r="H316" t="s">
        <v>2382</v>
      </c>
      <c r="K316" t="s">
        <v>2057</v>
      </c>
      <c r="L316">
        <v>43.5</v>
      </c>
      <c r="M316">
        <v>6.38</v>
      </c>
      <c r="N316" t="s">
        <v>2380</v>
      </c>
      <c r="O316" t="s">
        <v>2382</v>
      </c>
      <c r="P316" t="s">
        <v>2380</v>
      </c>
      <c r="Q316" s="7" t="str">
        <f>SUBSTITUTE(Table12[[#This Row],[NumberOfMajorSurgeries]],"No major surgery","0")</f>
        <v>1</v>
      </c>
      <c r="R316" t="str">
        <f>SUBSTITUTE(Table12[[#This Row],[smoker]],"?","unknown")</f>
        <v>yes</v>
      </c>
      <c r="S316" t="str">
        <f t="shared" si="4"/>
        <v>Obesity</v>
      </c>
      <c r="T316" t="str">
        <f>IF(Table12[[#This Row],[HBA1C]]&lt;5.7,"Normal",IF(Table12[[#This Row],[HBA1C]]&gt;6.5,"Diabetes","Prediabetes"))</f>
        <v>Prediabetes</v>
      </c>
    </row>
    <row r="317" spans="1:20" x14ac:dyDescent="0.3">
      <c r="A317" t="s">
        <v>2056</v>
      </c>
      <c r="B317">
        <v>25.364999999999998</v>
      </c>
      <c r="C317">
        <v>5.19</v>
      </c>
      <c r="D317" t="s">
        <v>2380</v>
      </c>
      <c r="E317" t="s">
        <v>2380</v>
      </c>
      <c r="F317" t="s">
        <v>2380</v>
      </c>
      <c r="G317">
        <v>2</v>
      </c>
      <c r="H317" t="s">
        <v>2380</v>
      </c>
      <c r="K317" t="s">
        <v>2056</v>
      </c>
      <c r="L317">
        <v>25.364999999999998</v>
      </c>
      <c r="M317">
        <v>5.19</v>
      </c>
      <c r="N317" t="s">
        <v>2380</v>
      </c>
      <c r="O317" t="s">
        <v>2380</v>
      </c>
      <c r="P317" t="s">
        <v>2380</v>
      </c>
      <c r="Q317" s="7" t="str">
        <f>SUBSTITUTE(Table12[[#This Row],[NumberOfMajorSurgeries]],"No major surgery","0")</f>
        <v>2</v>
      </c>
      <c r="R317" t="str">
        <f>SUBSTITUTE(Table12[[#This Row],[smoker]],"?","unknown")</f>
        <v>No</v>
      </c>
      <c r="S317" t="str">
        <f t="shared" si="4"/>
        <v>Overweight</v>
      </c>
      <c r="T317" t="str">
        <f>IF(Table12[[#This Row],[HBA1C]]&lt;5.7,"Normal",IF(Table12[[#This Row],[HBA1C]]&gt;6.5,"Diabetes","Prediabetes"))</f>
        <v>Normal</v>
      </c>
    </row>
    <row r="318" spans="1:20" x14ac:dyDescent="0.3">
      <c r="A318" t="s">
        <v>2055</v>
      </c>
      <c r="B318">
        <v>28.594999999999999</v>
      </c>
      <c r="C318">
        <v>10.210000000000001</v>
      </c>
      <c r="D318" t="s">
        <v>2380</v>
      </c>
      <c r="E318" t="s">
        <v>2380</v>
      </c>
      <c r="F318" t="s">
        <v>2380</v>
      </c>
      <c r="G318" t="s">
        <v>2381</v>
      </c>
      <c r="H318" t="s">
        <v>2380</v>
      </c>
      <c r="K318" t="s">
        <v>2055</v>
      </c>
      <c r="L318">
        <v>28.594999999999999</v>
      </c>
      <c r="M318">
        <v>10.210000000000001</v>
      </c>
      <c r="N318" t="s">
        <v>2380</v>
      </c>
      <c r="O318" t="s">
        <v>2380</v>
      </c>
      <c r="P318" t="s">
        <v>2380</v>
      </c>
      <c r="Q318" s="7" t="str">
        <f>SUBSTITUTE(Table12[[#This Row],[NumberOfMajorSurgeries]],"No major surgery","0")</f>
        <v>0</v>
      </c>
      <c r="R318" t="str">
        <f>SUBSTITUTE(Table12[[#This Row],[smoker]],"?","unknown")</f>
        <v>No</v>
      </c>
      <c r="S318" t="str">
        <f t="shared" si="4"/>
        <v>Overweight</v>
      </c>
      <c r="T318" t="str">
        <f>IF(Table12[[#This Row],[HBA1C]]&lt;5.7,"Normal",IF(Table12[[#This Row],[HBA1C]]&gt;6.5,"Diabetes","Prediabetes"))</f>
        <v>Diabetes</v>
      </c>
    </row>
    <row r="319" spans="1:20" x14ac:dyDescent="0.3">
      <c r="A319" t="s">
        <v>2054</v>
      </c>
      <c r="B319">
        <v>29.83</v>
      </c>
      <c r="C319">
        <v>9.6999999999999993</v>
      </c>
      <c r="D319" t="s">
        <v>2382</v>
      </c>
      <c r="E319" t="s">
        <v>2380</v>
      </c>
      <c r="F319" t="s">
        <v>2383</v>
      </c>
      <c r="G319">
        <v>1</v>
      </c>
      <c r="H319" t="s">
        <v>2382</v>
      </c>
      <c r="K319" t="s">
        <v>2054</v>
      </c>
      <c r="L319">
        <v>29.83</v>
      </c>
      <c r="M319">
        <v>9.6999999999999993</v>
      </c>
      <c r="N319" t="s">
        <v>2382</v>
      </c>
      <c r="O319" t="s">
        <v>2380</v>
      </c>
      <c r="P319" t="s">
        <v>2383</v>
      </c>
      <c r="Q319" s="7" t="str">
        <f>SUBSTITUTE(Table12[[#This Row],[NumberOfMajorSurgeries]],"No major surgery","0")</f>
        <v>1</v>
      </c>
      <c r="R319" t="str">
        <f>SUBSTITUTE(Table12[[#This Row],[smoker]],"?","unknown")</f>
        <v>yes</v>
      </c>
      <c r="S319" t="str">
        <f t="shared" si="4"/>
        <v>Overweight</v>
      </c>
      <c r="T319" t="str">
        <f>IF(Table12[[#This Row],[HBA1C]]&lt;5.7,"Normal",IF(Table12[[#This Row],[HBA1C]]&gt;6.5,"Diabetes","Prediabetes"))</f>
        <v>Diabetes</v>
      </c>
    </row>
    <row r="320" spans="1:20" x14ac:dyDescent="0.3">
      <c r="A320" t="s">
        <v>2053</v>
      </c>
      <c r="B320">
        <v>24.7</v>
      </c>
      <c r="C320">
        <v>10.25</v>
      </c>
      <c r="D320" t="s">
        <v>2380</v>
      </c>
      <c r="E320" t="s">
        <v>2380</v>
      </c>
      <c r="F320" t="s">
        <v>2380</v>
      </c>
      <c r="G320">
        <v>3</v>
      </c>
      <c r="H320" t="s">
        <v>2380</v>
      </c>
      <c r="K320" t="s">
        <v>2053</v>
      </c>
      <c r="L320">
        <v>24.7</v>
      </c>
      <c r="M320">
        <v>10.25</v>
      </c>
      <c r="N320" t="s">
        <v>2380</v>
      </c>
      <c r="O320" t="s">
        <v>2380</v>
      </c>
      <c r="P320" t="s">
        <v>2380</v>
      </c>
      <c r="Q320" s="7" t="str">
        <f>SUBSTITUTE(Table12[[#This Row],[NumberOfMajorSurgeries]],"No major surgery","0")</f>
        <v>3</v>
      </c>
      <c r="R320" t="str">
        <f>SUBSTITUTE(Table12[[#This Row],[smoker]],"?","unknown")</f>
        <v>No</v>
      </c>
      <c r="S320" t="str">
        <f t="shared" si="4"/>
        <v>Overweight</v>
      </c>
      <c r="T320" t="str">
        <f>IF(Table12[[#This Row],[HBA1C]]&lt;5.7,"Normal",IF(Table12[[#This Row],[HBA1C]]&gt;6.5,"Diabetes","Prediabetes"))</f>
        <v>Diabetes</v>
      </c>
    </row>
    <row r="321" spans="1:20" x14ac:dyDescent="0.3">
      <c r="A321" t="s">
        <v>2052</v>
      </c>
      <c r="B321">
        <v>17.940000000000001</v>
      </c>
      <c r="C321">
        <v>9.77</v>
      </c>
      <c r="D321" t="s">
        <v>2380</v>
      </c>
      <c r="E321" t="s">
        <v>2380</v>
      </c>
      <c r="F321" t="s">
        <v>2380</v>
      </c>
      <c r="G321" t="s">
        <v>2381</v>
      </c>
      <c r="H321" t="s">
        <v>2382</v>
      </c>
      <c r="K321" t="s">
        <v>2052</v>
      </c>
      <c r="L321">
        <v>17.940000000000001</v>
      </c>
      <c r="M321">
        <v>9.77</v>
      </c>
      <c r="N321" t="s">
        <v>2380</v>
      </c>
      <c r="O321" t="s">
        <v>2380</v>
      </c>
      <c r="P321" t="s">
        <v>2380</v>
      </c>
      <c r="Q321" s="7" t="str">
        <f>SUBSTITUTE(Table12[[#This Row],[NumberOfMajorSurgeries]],"No major surgery","0")</f>
        <v>0</v>
      </c>
      <c r="R321" t="str">
        <f>SUBSTITUTE(Table12[[#This Row],[smoker]],"?","unknown")</f>
        <v>yes</v>
      </c>
      <c r="S321" t="str">
        <f t="shared" si="4"/>
        <v>Underweight</v>
      </c>
      <c r="T321" t="str">
        <f>IF(Table12[[#This Row],[HBA1C]]&lt;5.7,"Normal",IF(Table12[[#This Row],[HBA1C]]&gt;6.5,"Diabetes","Prediabetes"))</f>
        <v>Diabetes</v>
      </c>
    </row>
    <row r="322" spans="1:20" x14ac:dyDescent="0.3">
      <c r="A322" t="s">
        <v>2051</v>
      </c>
      <c r="B322">
        <v>21.08</v>
      </c>
      <c r="C322">
        <v>4.83</v>
      </c>
      <c r="D322" t="s">
        <v>2380</v>
      </c>
      <c r="E322" t="s">
        <v>2380</v>
      </c>
      <c r="F322" t="s">
        <v>2383</v>
      </c>
      <c r="G322">
        <v>1</v>
      </c>
      <c r="H322" t="s">
        <v>2382</v>
      </c>
      <c r="K322" t="s">
        <v>2051</v>
      </c>
      <c r="L322">
        <v>21.08</v>
      </c>
      <c r="M322">
        <v>4.83</v>
      </c>
      <c r="N322" t="s">
        <v>2380</v>
      </c>
      <c r="O322" t="s">
        <v>2380</v>
      </c>
      <c r="P322" t="s">
        <v>2383</v>
      </c>
      <c r="Q322" s="7" t="str">
        <f>SUBSTITUTE(Table12[[#This Row],[NumberOfMajorSurgeries]],"No major surgery","0")</f>
        <v>1</v>
      </c>
      <c r="R322" t="str">
        <f>SUBSTITUTE(Table12[[#This Row],[smoker]],"?","unknown")</f>
        <v>yes</v>
      </c>
      <c r="S322" t="str">
        <f t="shared" si="4"/>
        <v>Overweight</v>
      </c>
      <c r="T322" t="str">
        <f>IF(Table12[[#This Row],[HBA1C]]&lt;5.7,"Normal",IF(Table12[[#This Row],[HBA1C]]&gt;6.5,"Diabetes","Prediabetes"))</f>
        <v>Normal</v>
      </c>
    </row>
    <row r="323" spans="1:20" x14ac:dyDescent="0.3">
      <c r="A323" t="s">
        <v>2050</v>
      </c>
      <c r="B323">
        <v>37.715000000000003</v>
      </c>
      <c r="C323">
        <v>10.86</v>
      </c>
      <c r="D323" t="s">
        <v>2382</v>
      </c>
      <c r="E323" t="s">
        <v>2380</v>
      </c>
      <c r="F323" t="s">
        <v>2380</v>
      </c>
      <c r="G323" t="s">
        <v>2381</v>
      </c>
      <c r="H323" t="s">
        <v>2380</v>
      </c>
      <c r="K323" t="s">
        <v>2050</v>
      </c>
      <c r="L323">
        <v>37.715000000000003</v>
      </c>
      <c r="M323">
        <v>10.86</v>
      </c>
      <c r="N323" t="s">
        <v>2382</v>
      </c>
      <c r="O323" t="s">
        <v>2380</v>
      </c>
      <c r="P323" t="s">
        <v>2380</v>
      </c>
      <c r="Q323" s="7" t="str">
        <f>SUBSTITUTE(Table12[[#This Row],[NumberOfMajorSurgeries]],"No major surgery","0")</f>
        <v>0</v>
      </c>
      <c r="R323" t="str">
        <f>SUBSTITUTE(Table12[[#This Row],[smoker]],"?","unknown")</f>
        <v>No</v>
      </c>
      <c r="S323" t="str">
        <f t="shared" ref="S323:S386" si="5">IF(B323&lt;18.5,"Underweight",IF(B323&gt;30,"Obesity",IF(B323=18.5-24.9,"Normal weight","Overweight")))</f>
        <v>Obesity</v>
      </c>
      <c r="T323" t="str">
        <f>IF(Table12[[#This Row],[HBA1C]]&lt;5.7,"Normal",IF(Table12[[#This Row],[HBA1C]]&gt;6.5,"Diabetes","Prediabetes"))</f>
        <v>Diabetes</v>
      </c>
    </row>
    <row r="324" spans="1:20" x14ac:dyDescent="0.3">
      <c r="A324" t="s">
        <v>2049</v>
      </c>
      <c r="B324">
        <v>22.39</v>
      </c>
      <c r="C324">
        <v>9.5299999999999994</v>
      </c>
      <c r="D324" t="s">
        <v>2382</v>
      </c>
      <c r="E324" t="s">
        <v>2380</v>
      </c>
      <c r="F324" t="s">
        <v>2380</v>
      </c>
      <c r="G324" t="s">
        <v>2381</v>
      </c>
      <c r="H324" t="s">
        <v>2382</v>
      </c>
      <c r="K324" t="s">
        <v>2049</v>
      </c>
      <c r="L324">
        <v>22.39</v>
      </c>
      <c r="M324">
        <v>9.5299999999999994</v>
      </c>
      <c r="N324" t="s">
        <v>2382</v>
      </c>
      <c r="O324" t="s">
        <v>2380</v>
      </c>
      <c r="P324" t="s">
        <v>2380</v>
      </c>
      <c r="Q324" s="7" t="str">
        <f>SUBSTITUTE(Table12[[#This Row],[NumberOfMajorSurgeries]],"No major surgery","0")</f>
        <v>0</v>
      </c>
      <c r="R324" t="str">
        <f>SUBSTITUTE(Table12[[#This Row],[smoker]],"?","unknown")</f>
        <v>yes</v>
      </c>
      <c r="S324" t="str">
        <f t="shared" si="5"/>
        <v>Overweight</v>
      </c>
      <c r="T324" t="str">
        <f>IF(Table12[[#This Row],[HBA1C]]&lt;5.7,"Normal",IF(Table12[[#This Row],[HBA1C]]&gt;6.5,"Diabetes","Prediabetes"))</f>
        <v>Diabetes</v>
      </c>
    </row>
    <row r="325" spans="1:20" x14ac:dyDescent="0.3">
      <c r="A325" t="s">
        <v>2048</v>
      </c>
      <c r="B325">
        <v>28.78</v>
      </c>
      <c r="C325">
        <v>5.68</v>
      </c>
      <c r="D325" t="s">
        <v>2380</v>
      </c>
      <c r="E325" t="s">
        <v>2380</v>
      </c>
      <c r="F325" t="s">
        <v>2380</v>
      </c>
      <c r="G325" t="s">
        <v>2381</v>
      </c>
      <c r="H325" t="s">
        <v>2382</v>
      </c>
      <c r="K325" t="s">
        <v>2048</v>
      </c>
      <c r="L325">
        <v>28.78</v>
      </c>
      <c r="M325">
        <v>5.68</v>
      </c>
      <c r="N325" t="s">
        <v>2380</v>
      </c>
      <c r="O325" t="s">
        <v>2380</v>
      </c>
      <c r="P325" t="s">
        <v>2380</v>
      </c>
      <c r="Q325" s="7" t="str">
        <f>SUBSTITUTE(Table12[[#This Row],[NumberOfMajorSurgeries]],"No major surgery","0")</f>
        <v>0</v>
      </c>
      <c r="R325" t="str">
        <f>SUBSTITUTE(Table12[[#This Row],[smoker]],"?","unknown")</f>
        <v>yes</v>
      </c>
      <c r="S325" t="str">
        <f t="shared" si="5"/>
        <v>Overweight</v>
      </c>
      <c r="T325" t="str">
        <f>IF(Table12[[#This Row],[HBA1C]]&lt;5.7,"Normal",IF(Table12[[#This Row],[HBA1C]]&gt;6.5,"Diabetes","Prediabetes"))</f>
        <v>Normal</v>
      </c>
    </row>
    <row r="326" spans="1:20" x14ac:dyDescent="0.3">
      <c r="A326" t="s">
        <v>2047</v>
      </c>
      <c r="B326">
        <v>18.329999999999998</v>
      </c>
      <c r="C326">
        <v>5.57</v>
      </c>
      <c r="D326" t="s">
        <v>2382</v>
      </c>
      <c r="E326" t="s">
        <v>2380</v>
      </c>
      <c r="F326" t="s">
        <v>2380</v>
      </c>
      <c r="G326" t="s">
        <v>2381</v>
      </c>
      <c r="H326" t="s">
        <v>2382</v>
      </c>
      <c r="K326" t="s">
        <v>2047</v>
      </c>
      <c r="L326">
        <v>18.329999999999998</v>
      </c>
      <c r="M326">
        <v>5.57</v>
      </c>
      <c r="N326" t="s">
        <v>2382</v>
      </c>
      <c r="O326" t="s">
        <v>2380</v>
      </c>
      <c r="P326" t="s">
        <v>2380</v>
      </c>
      <c r="Q326" s="7" t="str">
        <f>SUBSTITUTE(Table12[[#This Row],[NumberOfMajorSurgeries]],"No major surgery","0")</f>
        <v>0</v>
      </c>
      <c r="R326" t="str">
        <f>SUBSTITUTE(Table12[[#This Row],[smoker]],"?","unknown")</f>
        <v>yes</v>
      </c>
      <c r="S326" t="str">
        <f t="shared" si="5"/>
        <v>Underweight</v>
      </c>
      <c r="T326" t="str">
        <f>IF(Table12[[#This Row],[HBA1C]]&lt;5.7,"Normal",IF(Table12[[#This Row],[HBA1C]]&gt;6.5,"Diabetes","Prediabetes"))</f>
        <v>Normal</v>
      </c>
    </row>
    <row r="327" spans="1:20" x14ac:dyDescent="0.3">
      <c r="A327" t="s">
        <v>2046</v>
      </c>
      <c r="B327">
        <v>26.39</v>
      </c>
      <c r="C327">
        <v>4.58</v>
      </c>
      <c r="D327" t="s">
        <v>2382</v>
      </c>
      <c r="E327" t="s">
        <v>2380</v>
      </c>
      <c r="F327" t="s">
        <v>2380</v>
      </c>
      <c r="G327">
        <v>1</v>
      </c>
      <c r="H327" t="s">
        <v>2382</v>
      </c>
      <c r="K327" t="s">
        <v>2046</v>
      </c>
      <c r="L327">
        <v>26.39</v>
      </c>
      <c r="M327">
        <v>4.58</v>
      </c>
      <c r="N327" t="s">
        <v>2382</v>
      </c>
      <c r="O327" t="s">
        <v>2380</v>
      </c>
      <c r="P327" t="s">
        <v>2380</v>
      </c>
      <c r="Q327" s="7" t="str">
        <f>SUBSTITUTE(Table12[[#This Row],[NumberOfMajorSurgeries]],"No major surgery","0")</f>
        <v>1</v>
      </c>
      <c r="R327" t="str">
        <f>SUBSTITUTE(Table12[[#This Row],[smoker]],"?","unknown")</f>
        <v>yes</v>
      </c>
      <c r="S327" t="str">
        <f t="shared" si="5"/>
        <v>Overweight</v>
      </c>
      <c r="T327" t="str">
        <f>IF(Table12[[#This Row],[HBA1C]]&lt;5.7,"Normal",IF(Table12[[#This Row],[HBA1C]]&gt;6.5,"Diabetes","Prediabetes"))</f>
        <v>Normal</v>
      </c>
    </row>
    <row r="328" spans="1:20" x14ac:dyDescent="0.3">
      <c r="A328" t="s">
        <v>2045</v>
      </c>
      <c r="B328">
        <v>19.260000000000002</v>
      </c>
      <c r="C328">
        <v>8.9600000000000009</v>
      </c>
      <c r="D328" t="s">
        <v>2382</v>
      </c>
      <c r="E328" t="s">
        <v>2380</v>
      </c>
      <c r="F328" t="s">
        <v>2380</v>
      </c>
      <c r="G328">
        <v>1</v>
      </c>
      <c r="H328" t="s">
        <v>2382</v>
      </c>
      <c r="K328" t="s">
        <v>2045</v>
      </c>
      <c r="L328">
        <v>19.260000000000002</v>
      </c>
      <c r="M328">
        <v>8.9600000000000009</v>
      </c>
      <c r="N328" t="s">
        <v>2382</v>
      </c>
      <c r="O328" t="s">
        <v>2380</v>
      </c>
      <c r="P328" t="s">
        <v>2380</v>
      </c>
      <c r="Q328" s="7" t="str">
        <f>SUBSTITUTE(Table12[[#This Row],[NumberOfMajorSurgeries]],"No major surgery","0")</f>
        <v>1</v>
      </c>
      <c r="R328" t="str">
        <f>SUBSTITUTE(Table12[[#This Row],[smoker]],"?","unknown")</f>
        <v>yes</v>
      </c>
      <c r="S328" t="str">
        <f t="shared" si="5"/>
        <v>Overweight</v>
      </c>
      <c r="T328" t="str">
        <f>IF(Table12[[#This Row],[HBA1C]]&lt;5.7,"Normal",IF(Table12[[#This Row],[HBA1C]]&gt;6.5,"Diabetes","Prediabetes"))</f>
        <v>Diabetes</v>
      </c>
    </row>
    <row r="329" spans="1:20" x14ac:dyDescent="0.3">
      <c r="A329" t="s">
        <v>2044</v>
      </c>
      <c r="B329">
        <v>26.92</v>
      </c>
      <c r="C329">
        <v>6.09</v>
      </c>
      <c r="D329" t="s">
        <v>2380</v>
      </c>
      <c r="E329" t="s">
        <v>2380</v>
      </c>
      <c r="F329" t="s">
        <v>2380</v>
      </c>
      <c r="G329" t="s">
        <v>2381</v>
      </c>
      <c r="H329" t="s">
        <v>2382</v>
      </c>
      <c r="K329" t="s">
        <v>2044</v>
      </c>
      <c r="L329">
        <v>26.92</v>
      </c>
      <c r="M329">
        <v>6.09</v>
      </c>
      <c r="N329" t="s">
        <v>2380</v>
      </c>
      <c r="O329" t="s">
        <v>2380</v>
      </c>
      <c r="P329" t="s">
        <v>2380</v>
      </c>
      <c r="Q329" s="7" t="str">
        <f>SUBSTITUTE(Table12[[#This Row],[NumberOfMajorSurgeries]],"No major surgery","0")</f>
        <v>0</v>
      </c>
      <c r="R329" t="str">
        <f>SUBSTITUTE(Table12[[#This Row],[smoker]],"?","unknown")</f>
        <v>yes</v>
      </c>
      <c r="S329" t="str">
        <f t="shared" si="5"/>
        <v>Overweight</v>
      </c>
      <c r="T329" t="str">
        <f>IF(Table12[[#This Row],[HBA1C]]&lt;5.7,"Normal",IF(Table12[[#This Row],[HBA1C]]&gt;6.5,"Diabetes","Prediabetes"))</f>
        <v>Prediabetes</v>
      </c>
    </row>
    <row r="330" spans="1:20" x14ac:dyDescent="0.3">
      <c r="A330" t="s">
        <v>2043</v>
      </c>
      <c r="B330">
        <v>19.73</v>
      </c>
      <c r="C330">
        <v>4.3600000000000003</v>
      </c>
      <c r="D330" t="s">
        <v>2380</v>
      </c>
      <c r="E330" t="s">
        <v>2380</v>
      </c>
      <c r="F330" t="s">
        <v>2380</v>
      </c>
      <c r="G330" t="s">
        <v>2381</v>
      </c>
      <c r="H330" t="s">
        <v>2382</v>
      </c>
      <c r="K330" t="s">
        <v>2043</v>
      </c>
      <c r="L330">
        <v>19.73</v>
      </c>
      <c r="M330">
        <v>4.3600000000000003</v>
      </c>
      <c r="N330" t="s">
        <v>2380</v>
      </c>
      <c r="O330" t="s">
        <v>2380</v>
      </c>
      <c r="P330" t="s">
        <v>2380</v>
      </c>
      <c r="Q330" s="7" t="str">
        <f>SUBSTITUTE(Table12[[#This Row],[NumberOfMajorSurgeries]],"No major surgery","0")</f>
        <v>0</v>
      </c>
      <c r="R330" t="str">
        <f>SUBSTITUTE(Table12[[#This Row],[smoker]],"?","unknown")</f>
        <v>yes</v>
      </c>
      <c r="S330" t="str">
        <f t="shared" si="5"/>
        <v>Overweight</v>
      </c>
      <c r="T330" t="str">
        <f>IF(Table12[[#This Row],[HBA1C]]&lt;5.7,"Normal",IF(Table12[[#This Row],[HBA1C]]&gt;6.5,"Diabetes","Prediabetes"))</f>
        <v>Normal</v>
      </c>
    </row>
    <row r="331" spans="1:20" x14ac:dyDescent="0.3">
      <c r="A331" t="s">
        <v>2042</v>
      </c>
      <c r="B331">
        <v>23.56</v>
      </c>
      <c r="C331">
        <v>11.74</v>
      </c>
      <c r="D331" t="s">
        <v>2382</v>
      </c>
      <c r="E331" t="s">
        <v>2380</v>
      </c>
      <c r="F331" t="s">
        <v>2380</v>
      </c>
      <c r="G331" t="s">
        <v>2381</v>
      </c>
      <c r="H331" t="s">
        <v>2382</v>
      </c>
      <c r="K331" t="s">
        <v>2042</v>
      </c>
      <c r="L331">
        <v>23.56</v>
      </c>
      <c r="M331">
        <v>11.74</v>
      </c>
      <c r="N331" t="s">
        <v>2382</v>
      </c>
      <c r="O331" t="s">
        <v>2380</v>
      </c>
      <c r="P331" t="s">
        <v>2380</v>
      </c>
      <c r="Q331" s="7" t="str">
        <f>SUBSTITUTE(Table12[[#This Row],[NumberOfMajorSurgeries]],"No major surgery","0")</f>
        <v>0</v>
      </c>
      <c r="R331" t="str">
        <f>SUBSTITUTE(Table12[[#This Row],[smoker]],"?","unknown")</f>
        <v>yes</v>
      </c>
      <c r="S331" t="str">
        <f t="shared" si="5"/>
        <v>Overweight</v>
      </c>
      <c r="T331" t="str">
        <f>IF(Table12[[#This Row],[HBA1C]]&lt;5.7,"Normal",IF(Table12[[#This Row],[HBA1C]]&gt;6.5,"Diabetes","Prediabetes"))</f>
        <v>Diabetes</v>
      </c>
    </row>
    <row r="332" spans="1:20" x14ac:dyDescent="0.3">
      <c r="A332" t="s">
        <v>2041</v>
      </c>
      <c r="B332">
        <v>37.67</v>
      </c>
      <c r="C332">
        <v>5.89</v>
      </c>
      <c r="D332" t="s">
        <v>2380</v>
      </c>
      <c r="E332" t="s">
        <v>2380</v>
      </c>
      <c r="F332" t="s">
        <v>2380</v>
      </c>
      <c r="G332">
        <v>1</v>
      </c>
      <c r="H332" t="s">
        <v>2382</v>
      </c>
      <c r="K332" t="s">
        <v>2041</v>
      </c>
      <c r="L332">
        <v>37.67</v>
      </c>
      <c r="M332">
        <v>5.89</v>
      </c>
      <c r="N332" t="s">
        <v>2380</v>
      </c>
      <c r="O332" t="s">
        <v>2380</v>
      </c>
      <c r="P332" t="s">
        <v>2380</v>
      </c>
      <c r="Q332" s="7" t="str">
        <f>SUBSTITUTE(Table12[[#This Row],[NumberOfMajorSurgeries]],"No major surgery","0")</f>
        <v>1</v>
      </c>
      <c r="R332" t="str">
        <f>SUBSTITUTE(Table12[[#This Row],[smoker]],"?","unknown")</f>
        <v>yes</v>
      </c>
      <c r="S332" t="str">
        <f t="shared" si="5"/>
        <v>Obesity</v>
      </c>
      <c r="T332" t="str">
        <f>IF(Table12[[#This Row],[HBA1C]]&lt;5.7,"Normal",IF(Table12[[#This Row],[HBA1C]]&gt;6.5,"Diabetes","Prediabetes"))</f>
        <v>Prediabetes</v>
      </c>
    </row>
    <row r="333" spans="1:20" x14ac:dyDescent="0.3">
      <c r="A333" t="s">
        <v>2040</v>
      </c>
      <c r="B333">
        <v>18.73</v>
      </c>
      <c r="C333">
        <v>10.64</v>
      </c>
      <c r="D333" t="s">
        <v>2380</v>
      </c>
      <c r="E333" t="s">
        <v>2380</v>
      </c>
      <c r="F333" t="s">
        <v>2380</v>
      </c>
      <c r="G333">
        <v>2</v>
      </c>
      <c r="H333" t="s">
        <v>2382</v>
      </c>
      <c r="K333" t="s">
        <v>2040</v>
      </c>
      <c r="L333">
        <v>18.73</v>
      </c>
      <c r="M333">
        <v>10.64</v>
      </c>
      <c r="N333" t="s">
        <v>2380</v>
      </c>
      <c r="O333" t="s">
        <v>2380</v>
      </c>
      <c r="P333" t="s">
        <v>2380</v>
      </c>
      <c r="Q333" s="7" t="str">
        <f>SUBSTITUTE(Table12[[#This Row],[NumberOfMajorSurgeries]],"No major surgery","0")</f>
        <v>2</v>
      </c>
      <c r="R333" t="str">
        <f>SUBSTITUTE(Table12[[#This Row],[smoker]],"?","unknown")</f>
        <v>yes</v>
      </c>
      <c r="S333" t="str">
        <f t="shared" si="5"/>
        <v>Overweight</v>
      </c>
      <c r="T333" t="str">
        <f>IF(Table12[[#This Row],[HBA1C]]&lt;5.7,"Normal",IF(Table12[[#This Row],[HBA1C]]&gt;6.5,"Diabetes","Prediabetes"))</f>
        <v>Diabetes</v>
      </c>
    </row>
    <row r="334" spans="1:20" x14ac:dyDescent="0.3">
      <c r="A334" t="s">
        <v>2039</v>
      </c>
      <c r="B334">
        <v>33.090000000000003</v>
      </c>
      <c r="C334">
        <v>6.06</v>
      </c>
      <c r="D334" t="s">
        <v>2380</v>
      </c>
      <c r="E334" t="s">
        <v>2380</v>
      </c>
      <c r="F334" t="s">
        <v>2383</v>
      </c>
      <c r="G334">
        <v>1</v>
      </c>
      <c r="H334" t="s">
        <v>2382</v>
      </c>
      <c r="K334" t="s">
        <v>2039</v>
      </c>
      <c r="L334">
        <v>33.090000000000003</v>
      </c>
      <c r="M334">
        <v>6.06</v>
      </c>
      <c r="N334" t="s">
        <v>2380</v>
      </c>
      <c r="O334" t="s">
        <v>2380</v>
      </c>
      <c r="P334" t="s">
        <v>2383</v>
      </c>
      <c r="Q334" s="7" t="str">
        <f>SUBSTITUTE(Table12[[#This Row],[NumberOfMajorSurgeries]],"No major surgery","0")</f>
        <v>1</v>
      </c>
      <c r="R334" t="str">
        <f>SUBSTITUTE(Table12[[#This Row],[smoker]],"?","unknown")</f>
        <v>yes</v>
      </c>
      <c r="S334" t="str">
        <f t="shared" si="5"/>
        <v>Obesity</v>
      </c>
      <c r="T334" t="str">
        <f>IF(Table12[[#This Row],[HBA1C]]&lt;5.7,"Normal",IF(Table12[[#This Row],[HBA1C]]&gt;6.5,"Diabetes","Prediabetes"))</f>
        <v>Prediabetes</v>
      </c>
    </row>
    <row r="335" spans="1:20" x14ac:dyDescent="0.3">
      <c r="A335" t="s">
        <v>2038</v>
      </c>
      <c r="B335">
        <v>18.329999999999998</v>
      </c>
      <c r="C335">
        <v>7.46</v>
      </c>
      <c r="D335" t="s">
        <v>2382</v>
      </c>
      <c r="E335" t="s">
        <v>2380</v>
      </c>
      <c r="F335" t="s">
        <v>2380</v>
      </c>
      <c r="G335">
        <v>1</v>
      </c>
      <c r="H335" t="s">
        <v>2382</v>
      </c>
      <c r="K335" t="s">
        <v>2038</v>
      </c>
      <c r="L335">
        <v>18.329999999999998</v>
      </c>
      <c r="M335">
        <v>7.46</v>
      </c>
      <c r="N335" t="s">
        <v>2382</v>
      </c>
      <c r="O335" t="s">
        <v>2380</v>
      </c>
      <c r="P335" t="s">
        <v>2380</v>
      </c>
      <c r="Q335" s="7" t="str">
        <f>SUBSTITUTE(Table12[[#This Row],[NumberOfMajorSurgeries]],"No major surgery","0")</f>
        <v>1</v>
      </c>
      <c r="R335" t="str">
        <f>SUBSTITUTE(Table12[[#This Row],[smoker]],"?","unknown")</f>
        <v>yes</v>
      </c>
      <c r="S335" t="str">
        <f t="shared" si="5"/>
        <v>Underweight</v>
      </c>
      <c r="T335" t="str">
        <f>IF(Table12[[#This Row],[HBA1C]]&lt;5.7,"Normal",IF(Table12[[#This Row],[HBA1C]]&gt;6.5,"Diabetes","Prediabetes"))</f>
        <v>Diabetes</v>
      </c>
    </row>
    <row r="336" spans="1:20" x14ac:dyDescent="0.3">
      <c r="A336" t="s">
        <v>2037</v>
      </c>
      <c r="B336">
        <v>27.74</v>
      </c>
      <c r="C336">
        <v>4.68</v>
      </c>
      <c r="D336" t="s">
        <v>2382</v>
      </c>
      <c r="E336" t="s">
        <v>2380</v>
      </c>
      <c r="F336" t="s">
        <v>2380</v>
      </c>
      <c r="G336">
        <v>2</v>
      </c>
      <c r="H336" t="s">
        <v>2382</v>
      </c>
      <c r="K336" t="s">
        <v>2037</v>
      </c>
      <c r="L336">
        <v>27.74</v>
      </c>
      <c r="M336">
        <v>4.68</v>
      </c>
      <c r="N336" t="s">
        <v>2382</v>
      </c>
      <c r="O336" t="s">
        <v>2380</v>
      </c>
      <c r="P336" t="s">
        <v>2380</v>
      </c>
      <c r="Q336" s="7" t="str">
        <f>SUBSTITUTE(Table12[[#This Row],[NumberOfMajorSurgeries]],"No major surgery","0")</f>
        <v>2</v>
      </c>
      <c r="R336" t="str">
        <f>SUBSTITUTE(Table12[[#This Row],[smoker]],"?","unknown")</f>
        <v>yes</v>
      </c>
      <c r="S336" t="str">
        <f t="shared" si="5"/>
        <v>Overweight</v>
      </c>
      <c r="T336" t="str">
        <f>IF(Table12[[#This Row],[HBA1C]]&lt;5.7,"Normal",IF(Table12[[#This Row],[HBA1C]]&gt;6.5,"Diabetes","Prediabetes"))</f>
        <v>Normal</v>
      </c>
    </row>
    <row r="337" spans="1:20" x14ac:dyDescent="0.3">
      <c r="A337" t="s">
        <v>2036</v>
      </c>
      <c r="B337">
        <v>24.2</v>
      </c>
      <c r="C337">
        <v>6.15</v>
      </c>
      <c r="D337" t="s">
        <v>2380</v>
      </c>
      <c r="E337" t="s">
        <v>2380</v>
      </c>
      <c r="F337" t="s">
        <v>2380</v>
      </c>
      <c r="G337">
        <v>1</v>
      </c>
      <c r="H337" t="s">
        <v>2382</v>
      </c>
      <c r="K337" t="s">
        <v>2036</v>
      </c>
      <c r="L337">
        <v>24.2</v>
      </c>
      <c r="M337">
        <v>6.15</v>
      </c>
      <c r="N337" t="s">
        <v>2380</v>
      </c>
      <c r="O337" t="s">
        <v>2380</v>
      </c>
      <c r="P337" t="s">
        <v>2380</v>
      </c>
      <c r="Q337" s="7" t="str">
        <f>SUBSTITUTE(Table12[[#This Row],[NumberOfMajorSurgeries]],"No major surgery","0")</f>
        <v>1</v>
      </c>
      <c r="R337" t="str">
        <f>SUBSTITUTE(Table12[[#This Row],[smoker]],"?","unknown")</f>
        <v>yes</v>
      </c>
      <c r="S337" t="str">
        <f t="shared" si="5"/>
        <v>Overweight</v>
      </c>
      <c r="T337" t="str">
        <f>IF(Table12[[#This Row],[HBA1C]]&lt;5.7,"Normal",IF(Table12[[#This Row],[HBA1C]]&gt;6.5,"Diabetes","Prediabetes"))</f>
        <v>Prediabetes</v>
      </c>
    </row>
    <row r="338" spans="1:20" x14ac:dyDescent="0.3">
      <c r="A338" t="s">
        <v>2035</v>
      </c>
      <c r="B338">
        <v>22.03</v>
      </c>
      <c r="C338">
        <v>4.28</v>
      </c>
      <c r="D338" t="s">
        <v>2382</v>
      </c>
      <c r="E338" t="s">
        <v>2380</v>
      </c>
      <c r="F338" t="s">
        <v>2380</v>
      </c>
      <c r="G338" t="s">
        <v>2381</v>
      </c>
      <c r="H338" t="s">
        <v>2382</v>
      </c>
      <c r="K338" t="s">
        <v>2035</v>
      </c>
      <c r="L338">
        <v>22.03</v>
      </c>
      <c r="M338">
        <v>4.28</v>
      </c>
      <c r="N338" t="s">
        <v>2382</v>
      </c>
      <c r="O338" t="s">
        <v>2380</v>
      </c>
      <c r="P338" t="s">
        <v>2380</v>
      </c>
      <c r="Q338" s="7" t="str">
        <f>SUBSTITUTE(Table12[[#This Row],[NumberOfMajorSurgeries]],"No major surgery","0")</f>
        <v>0</v>
      </c>
      <c r="R338" t="str">
        <f>SUBSTITUTE(Table12[[#This Row],[smoker]],"?","unknown")</f>
        <v>yes</v>
      </c>
      <c r="S338" t="str">
        <f t="shared" si="5"/>
        <v>Overweight</v>
      </c>
      <c r="T338" t="str">
        <f>IF(Table12[[#This Row],[HBA1C]]&lt;5.7,"Normal",IF(Table12[[#This Row],[HBA1C]]&gt;6.5,"Diabetes","Prediabetes"))</f>
        <v>Normal</v>
      </c>
    </row>
    <row r="339" spans="1:20" x14ac:dyDescent="0.3">
      <c r="A339" t="s">
        <v>2034</v>
      </c>
      <c r="B339">
        <v>26.885000000000002</v>
      </c>
      <c r="C339">
        <v>9.86</v>
      </c>
      <c r="D339" t="s">
        <v>2380</v>
      </c>
      <c r="E339" t="s">
        <v>2380</v>
      </c>
      <c r="F339" t="s">
        <v>2380</v>
      </c>
      <c r="G339">
        <v>3</v>
      </c>
      <c r="H339" t="s">
        <v>2382</v>
      </c>
      <c r="K339" t="s">
        <v>2034</v>
      </c>
      <c r="L339">
        <v>26.885000000000002</v>
      </c>
      <c r="M339">
        <v>9.86</v>
      </c>
      <c r="N339" t="s">
        <v>2380</v>
      </c>
      <c r="O339" t="s">
        <v>2380</v>
      </c>
      <c r="P339" t="s">
        <v>2380</v>
      </c>
      <c r="Q339" s="7" t="str">
        <f>SUBSTITUTE(Table12[[#This Row],[NumberOfMajorSurgeries]],"No major surgery","0")</f>
        <v>3</v>
      </c>
      <c r="R339" t="str">
        <f>SUBSTITUTE(Table12[[#This Row],[smoker]],"?","unknown")</f>
        <v>yes</v>
      </c>
      <c r="S339" t="str">
        <f t="shared" si="5"/>
        <v>Overweight</v>
      </c>
      <c r="T339" t="str">
        <f>IF(Table12[[#This Row],[HBA1C]]&lt;5.7,"Normal",IF(Table12[[#This Row],[HBA1C]]&gt;6.5,"Diabetes","Prediabetes"))</f>
        <v>Diabetes</v>
      </c>
    </row>
    <row r="340" spans="1:20" x14ac:dyDescent="0.3">
      <c r="A340" t="s">
        <v>2033</v>
      </c>
      <c r="B340">
        <v>16.36</v>
      </c>
      <c r="C340">
        <v>11.19</v>
      </c>
      <c r="D340" t="s">
        <v>2380</v>
      </c>
      <c r="E340" t="s">
        <v>2380</v>
      </c>
      <c r="F340" t="s">
        <v>2380</v>
      </c>
      <c r="G340" t="s">
        <v>2381</v>
      </c>
      <c r="H340" t="s">
        <v>2382</v>
      </c>
      <c r="K340" t="s">
        <v>2033</v>
      </c>
      <c r="L340">
        <v>16.36</v>
      </c>
      <c r="M340">
        <v>11.19</v>
      </c>
      <c r="N340" t="s">
        <v>2380</v>
      </c>
      <c r="O340" t="s">
        <v>2380</v>
      </c>
      <c r="P340" t="s">
        <v>2380</v>
      </c>
      <c r="Q340" s="7" t="str">
        <f>SUBSTITUTE(Table12[[#This Row],[NumberOfMajorSurgeries]],"No major surgery","0")</f>
        <v>0</v>
      </c>
      <c r="R340" t="str">
        <f>SUBSTITUTE(Table12[[#This Row],[smoker]],"?","unknown")</f>
        <v>yes</v>
      </c>
      <c r="S340" t="str">
        <f t="shared" si="5"/>
        <v>Underweight</v>
      </c>
      <c r="T340" t="str">
        <f>IF(Table12[[#This Row],[HBA1C]]&lt;5.7,"Normal",IF(Table12[[#This Row],[HBA1C]]&gt;6.5,"Diabetes","Prediabetes"))</f>
        <v>Diabetes</v>
      </c>
    </row>
    <row r="341" spans="1:20" x14ac:dyDescent="0.3">
      <c r="A341" t="s">
        <v>2032</v>
      </c>
      <c r="B341">
        <v>32.299999999999997</v>
      </c>
      <c r="C341">
        <v>4.8899999999999997</v>
      </c>
      <c r="D341" t="s">
        <v>2382</v>
      </c>
      <c r="E341" t="s">
        <v>2380</v>
      </c>
      <c r="F341" t="s">
        <v>2383</v>
      </c>
      <c r="G341">
        <v>1</v>
      </c>
      <c r="H341" t="s">
        <v>2380</v>
      </c>
      <c r="K341" t="s">
        <v>2032</v>
      </c>
      <c r="L341">
        <v>32.299999999999997</v>
      </c>
      <c r="M341">
        <v>4.8899999999999997</v>
      </c>
      <c r="N341" t="s">
        <v>2382</v>
      </c>
      <c r="O341" t="s">
        <v>2380</v>
      </c>
      <c r="P341" t="s">
        <v>2383</v>
      </c>
      <c r="Q341" s="7" t="str">
        <f>SUBSTITUTE(Table12[[#This Row],[NumberOfMajorSurgeries]],"No major surgery","0")</f>
        <v>1</v>
      </c>
      <c r="R341" t="str">
        <f>SUBSTITUTE(Table12[[#This Row],[smoker]],"?","unknown")</f>
        <v>No</v>
      </c>
      <c r="S341" t="str">
        <f t="shared" si="5"/>
        <v>Obesity</v>
      </c>
      <c r="T341" t="str">
        <f>IF(Table12[[#This Row],[HBA1C]]&lt;5.7,"Normal",IF(Table12[[#This Row],[HBA1C]]&gt;6.5,"Diabetes","Prediabetes"))</f>
        <v>Normal</v>
      </c>
    </row>
    <row r="342" spans="1:20" x14ac:dyDescent="0.3">
      <c r="A342" t="s">
        <v>2031</v>
      </c>
      <c r="B342">
        <v>16.05</v>
      </c>
      <c r="C342">
        <v>4.3499999999999996</v>
      </c>
      <c r="D342" t="s">
        <v>2382</v>
      </c>
      <c r="E342" t="s">
        <v>2380</v>
      </c>
      <c r="F342" t="s">
        <v>2380</v>
      </c>
      <c r="G342" t="s">
        <v>2381</v>
      </c>
      <c r="H342" t="s">
        <v>2382</v>
      </c>
      <c r="K342" t="s">
        <v>2031</v>
      </c>
      <c r="L342">
        <v>16.05</v>
      </c>
      <c r="M342">
        <v>4.3499999999999996</v>
      </c>
      <c r="N342" t="s">
        <v>2382</v>
      </c>
      <c r="O342" t="s">
        <v>2380</v>
      </c>
      <c r="P342" t="s">
        <v>2380</v>
      </c>
      <c r="Q342" s="7" t="str">
        <f>SUBSTITUTE(Table12[[#This Row],[NumberOfMajorSurgeries]],"No major surgery","0")</f>
        <v>0</v>
      </c>
      <c r="R342" t="str">
        <f>SUBSTITUTE(Table12[[#This Row],[smoker]],"?","unknown")</f>
        <v>yes</v>
      </c>
      <c r="S342" t="str">
        <f t="shared" si="5"/>
        <v>Underweight</v>
      </c>
      <c r="T342" t="str">
        <f>IF(Table12[[#This Row],[HBA1C]]&lt;5.7,"Normal",IF(Table12[[#This Row],[HBA1C]]&gt;6.5,"Diabetes","Prediabetes"))</f>
        <v>Normal</v>
      </c>
    </row>
    <row r="343" spans="1:20" x14ac:dyDescent="0.3">
      <c r="A343" t="s">
        <v>2030</v>
      </c>
      <c r="B343">
        <v>29.07</v>
      </c>
      <c r="C343">
        <v>8.66</v>
      </c>
      <c r="D343" t="s">
        <v>2382</v>
      </c>
      <c r="E343" t="s">
        <v>2380</v>
      </c>
      <c r="F343" t="s">
        <v>2380</v>
      </c>
      <c r="G343">
        <v>2</v>
      </c>
      <c r="H343" t="s">
        <v>2382</v>
      </c>
      <c r="K343" t="s">
        <v>2030</v>
      </c>
      <c r="L343">
        <v>29.07</v>
      </c>
      <c r="M343">
        <v>8.66</v>
      </c>
      <c r="N343" t="s">
        <v>2382</v>
      </c>
      <c r="O343" t="s">
        <v>2380</v>
      </c>
      <c r="P343" t="s">
        <v>2380</v>
      </c>
      <c r="Q343" s="7" t="str">
        <f>SUBSTITUTE(Table12[[#This Row],[NumberOfMajorSurgeries]],"No major surgery","0")</f>
        <v>2</v>
      </c>
      <c r="R343" t="str">
        <f>SUBSTITUTE(Table12[[#This Row],[smoker]],"?","unknown")</f>
        <v>yes</v>
      </c>
      <c r="S343" t="str">
        <f t="shared" si="5"/>
        <v>Overweight</v>
      </c>
      <c r="T343" t="str">
        <f>IF(Table12[[#This Row],[HBA1C]]&lt;5.7,"Normal",IF(Table12[[#This Row],[HBA1C]]&gt;6.5,"Diabetes","Prediabetes"))</f>
        <v>Diabetes</v>
      </c>
    </row>
    <row r="344" spans="1:20" x14ac:dyDescent="0.3">
      <c r="A344" t="s">
        <v>2029</v>
      </c>
      <c r="B344">
        <v>17.43</v>
      </c>
      <c r="C344">
        <v>8.64</v>
      </c>
      <c r="D344" t="s">
        <v>2380</v>
      </c>
      <c r="E344" t="s">
        <v>2380</v>
      </c>
      <c r="F344" t="s">
        <v>2380</v>
      </c>
      <c r="G344" t="s">
        <v>2381</v>
      </c>
      <c r="H344" t="s">
        <v>2382</v>
      </c>
      <c r="K344" t="s">
        <v>2029</v>
      </c>
      <c r="L344">
        <v>17.43</v>
      </c>
      <c r="M344">
        <v>8.64</v>
      </c>
      <c r="N344" t="s">
        <v>2380</v>
      </c>
      <c r="O344" t="s">
        <v>2380</v>
      </c>
      <c r="P344" t="s">
        <v>2380</v>
      </c>
      <c r="Q344" s="7" t="str">
        <f>SUBSTITUTE(Table12[[#This Row],[NumberOfMajorSurgeries]],"No major surgery","0")</f>
        <v>0</v>
      </c>
      <c r="R344" t="str">
        <f>SUBSTITUTE(Table12[[#This Row],[smoker]],"?","unknown")</f>
        <v>yes</v>
      </c>
      <c r="S344" t="str">
        <f t="shared" si="5"/>
        <v>Underweight</v>
      </c>
      <c r="T344" t="str">
        <f>IF(Table12[[#This Row],[HBA1C]]&lt;5.7,"Normal",IF(Table12[[#This Row],[HBA1C]]&gt;6.5,"Diabetes","Prediabetes"))</f>
        <v>Diabetes</v>
      </c>
    </row>
    <row r="345" spans="1:20" x14ac:dyDescent="0.3">
      <c r="A345" t="s">
        <v>2028</v>
      </c>
      <c r="B345">
        <v>19.329999999999998</v>
      </c>
      <c r="C345">
        <v>4.2699999999999996</v>
      </c>
      <c r="D345" t="s">
        <v>2380</v>
      </c>
      <c r="E345" t="s">
        <v>2380</v>
      </c>
      <c r="F345" t="s">
        <v>2380</v>
      </c>
      <c r="G345" t="s">
        <v>2381</v>
      </c>
      <c r="H345" t="s">
        <v>2382</v>
      </c>
      <c r="K345" t="s">
        <v>2028</v>
      </c>
      <c r="L345">
        <v>19.329999999999998</v>
      </c>
      <c r="M345">
        <v>4.2699999999999996</v>
      </c>
      <c r="N345" t="s">
        <v>2380</v>
      </c>
      <c r="O345" t="s">
        <v>2380</v>
      </c>
      <c r="P345" t="s">
        <v>2380</v>
      </c>
      <c r="Q345" s="7" t="str">
        <f>SUBSTITUTE(Table12[[#This Row],[NumberOfMajorSurgeries]],"No major surgery","0")</f>
        <v>0</v>
      </c>
      <c r="R345" t="str">
        <f>SUBSTITUTE(Table12[[#This Row],[smoker]],"?","unknown")</f>
        <v>yes</v>
      </c>
      <c r="S345" t="str">
        <f t="shared" si="5"/>
        <v>Overweight</v>
      </c>
      <c r="T345" t="str">
        <f>IF(Table12[[#This Row],[HBA1C]]&lt;5.7,"Normal",IF(Table12[[#This Row],[HBA1C]]&gt;6.5,"Diabetes","Prediabetes"))</f>
        <v>Normal</v>
      </c>
    </row>
    <row r="346" spans="1:20" x14ac:dyDescent="0.3">
      <c r="A346" t="s">
        <v>2027</v>
      </c>
      <c r="B346">
        <v>30.52</v>
      </c>
      <c r="C346">
        <v>4.21</v>
      </c>
      <c r="D346" t="s">
        <v>2380</v>
      </c>
      <c r="E346" t="s">
        <v>2380</v>
      </c>
      <c r="F346" t="s">
        <v>2380</v>
      </c>
      <c r="G346">
        <v>1</v>
      </c>
      <c r="H346" t="s">
        <v>2382</v>
      </c>
      <c r="K346" t="s">
        <v>2027</v>
      </c>
      <c r="L346">
        <v>30.52</v>
      </c>
      <c r="M346">
        <v>4.21</v>
      </c>
      <c r="N346" t="s">
        <v>2380</v>
      </c>
      <c r="O346" t="s">
        <v>2380</v>
      </c>
      <c r="P346" t="s">
        <v>2380</v>
      </c>
      <c r="Q346" s="7" t="str">
        <f>SUBSTITUTE(Table12[[#This Row],[NumberOfMajorSurgeries]],"No major surgery","0")</f>
        <v>1</v>
      </c>
      <c r="R346" t="str">
        <f>SUBSTITUTE(Table12[[#This Row],[smoker]],"?","unknown")</f>
        <v>yes</v>
      </c>
      <c r="S346" t="str">
        <f t="shared" si="5"/>
        <v>Obesity</v>
      </c>
      <c r="T346" t="str">
        <f>IF(Table12[[#This Row],[HBA1C]]&lt;5.7,"Normal",IF(Table12[[#This Row],[HBA1C]]&gt;6.5,"Diabetes","Prediabetes"))</f>
        <v>Normal</v>
      </c>
    </row>
    <row r="347" spans="1:20" x14ac:dyDescent="0.3">
      <c r="A347" t="s">
        <v>2026</v>
      </c>
      <c r="B347">
        <v>39.21</v>
      </c>
      <c r="C347">
        <v>5.04</v>
      </c>
      <c r="D347" t="s">
        <v>2380</v>
      </c>
      <c r="E347" t="s">
        <v>2380</v>
      </c>
      <c r="F347" t="s">
        <v>2383</v>
      </c>
      <c r="G347">
        <v>1</v>
      </c>
      <c r="H347" t="s">
        <v>2382</v>
      </c>
      <c r="K347" t="s">
        <v>2026</v>
      </c>
      <c r="L347">
        <v>39.21</v>
      </c>
      <c r="M347">
        <v>5.04</v>
      </c>
      <c r="N347" t="s">
        <v>2380</v>
      </c>
      <c r="O347" t="s">
        <v>2380</v>
      </c>
      <c r="P347" t="s">
        <v>2383</v>
      </c>
      <c r="Q347" s="7" t="str">
        <f>SUBSTITUTE(Table12[[#This Row],[NumberOfMajorSurgeries]],"No major surgery","0")</f>
        <v>1</v>
      </c>
      <c r="R347" t="str">
        <f>SUBSTITUTE(Table12[[#This Row],[smoker]],"?","unknown")</f>
        <v>yes</v>
      </c>
      <c r="S347" t="str">
        <f t="shared" si="5"/>
        <v>Obesity</v>
      </c>
      <c r="T347" t="str">
        <f>IF(Table12[[#This Row],[HBA1C]]&lt;5.7,"Normal",IF(Table12[[#This Row],[HBA1C]]&gt;6.5,"Diabetes","Prediabetes"))</f>
        <v>Normal</v>
      </c>
    </row>
    <row r="348" spans="1:20" x14ac:dyDescent="0.3">
      <c r="A348" t="s">
        <v>2025</v>
      </c>
      <c r="B348">
        <v>26.98</v>
      </c>
      <c r="C348">
        <v>5.21</v>
      </c>
      <c r="D348" t="s">
        <v>2382</v>
      </c>
      <c r="E348" t="s">
        <v>2380</v>
      </c>
      <c r="F348" t="s">
        <v>2380</v>
      </c>
      <c r="G348">
        <v>2</v>
      </c>
      <c r="H348" t="s">
        <v>2382</v>
      </c>
      <c r="K348" t="s">
        <v>2025</v>
      </c>
      <c r="L348">
        <v>26.98</v>
      </c>
      <c r="M348">
        <v>5.21</v>
      </c>
      <c r="N348" t="s">
        <v>2382</v>
      </c>
      <c r="O348" t="s">
        <v>2380</v>
      </c>
      <c r="P348" t="s">
        <v>2380</v>
      </c>
      <c r="Q348" s="7" t="str">
        <f>SUBSTITUTE(Table12[[#This Row],[NumberOfMajorSurgeries]],"No major surgery","0")</f>
        <v>2</v>
      </c>
      <c r="R348" t="str">
        <f>SUBSTITUTE(Table12[[#This Row],[smoker]],"?","unknown")</f>
        <v>yes</v>
      </c>
      <c r="S348" t="str">
        <f t="shared" si="5"/>
        <v>Overweight</v>
      </c>
      <c r="T348" t="str">
        <f>IF(Table12[[#This Row],[HBA1C]]&lt;5.7,"Normal",IF(Table12[[#This Row],[HBA1C]]&gt;6.5,"Diabetes","Prediabetes"))</f>
        <v>Normal</v>
      </c>
    </row>
    <row r="349" spans="1:20" x14ac:dyDescent="0.3">
      <c r="A349" t="s">
        <v>2024</v>
      </c>
      <c r="B349">
        <v>25.84</v>
      </c>
      <c r="C349">
        <v>8.83</v>
      </c>
      <c r="D349" t="s">
        <v>2380</v>
      </c>
      <c r="E349" t="s">
        <v>2380</v>
      </c>
      <c r="F349" t="s">
        <v>2380</v>
      </c>
      <c r="G349" t="s">
        <v>2381</v>
      </c>
      <c r="H349" t="s">
        <v>2380</v>
      </c>
      <c r="K349" t="s">
        <v>2024</v>
      </c>
      <c r="L349">
        <v>25.84</v>
      </c>
      <c r="M349">
        <v>8.83</v>
      </c>
      <c r="N349" t="s">
        <v>2380</v>
      </c>
      <c r="O349" t="s">
        <v>2380</v>
      </c>
      <c r="P349" t="s">
        <v>2380</v>
      </c>
      <c r="Q349" s="7" t="str">
        <f>SUBSTITUTE(Table12[[#This Row],[NumberOfMajorSurgeries]],"No major surgery","0")</f>
        <v>0</v>
      </c>
      <c r="R349" t="str">
        <f>SUBSTITUTE(Table12[[#This Row],[smoker]],"?","unknown")</f>
        <v>No</v>
      </c>
      <c r="S349" t="str">
        <f t="shared" si="5"/>
        <v>Overweight</v>
      </c>
      <c r="T349" t="str">
        <f>IF(Table12[[#This Row],[HBA1C]]&lt;5.7,"Normal",IF(Table12[[#This Row],[HBA1C]]&gt;6.5,"Diabetes","Prediabetes"))</f>
        <v>Diabetes</v>
      </c>
    </row>
    <row r="350" spans="1:20" x14ac:dyDescent="0.3">
      <c r="A350" t="s">
        <v>2023</v>
      </c>
      <c r="B350">
        <v>28.31</v>
      </c>
      <c r="C350">
        <v>8.4700000000000006</v>
      </c>
      <c r="D350" t="s">
        <v>2382</v>
      </c>
      <c r="E350" t="s">
        <v>2380</v>
      </c>
      <c r="F350" t="s">
        <v>2380</v>
      </c>
      <c r="G350">
        <v>2</v>
      </c>
      <c r="H350" t="s">
        <v>2382</v>
      </c>
      <c r="K350" t="s">
        <v>2023</v>
      </c>
      <c r="L350">
        <v>28.31</v>
      </c>
      <c r="M350">
        <v>8.4700000000000006</v>
      </c>
      <c r="N350" t="s">
        <v>2382</v>
      </c>
      <c r="O350" t="s">
        <v>2380</v>
      </c>
      <c r="P350" t="s">
        <v>2380</v>
      </c>
      <c r="Q350" s="7" t="str">
        <f>SUBSTITUTE(Table12[[#This Row],[NumberOfMajorSurgeries]],"No major surgery","0")</f>
        <v>2</v>
      </c>
      <c r="R350" t="str">
        <f>SUBSTITUTE(Table12[[#This Row],[smoker]],"?","unknown")</f>
        <v>yes</v>
      </c>
      <c r="S350" t="str">
        <f t="shared" si="5"/>
        <v>Overweight</v>
      </c>
      <c r="T350" t="str">
        <f>IF(Table12[[#This Row],[HBA1C]]&lt;5.7,"Normal",IF(Table12[[#This Row],[HBA1C]]&gt;6.5,"Diabetes","Prediabetes"))</f>
        <v>Diabetes</v>
      </c>
    </row>
    <row r="351" spans="1:20" x14ac:dyDescent="0.3">
      <c r="A351" t="s">
        <v>2022</v>
      </c>
      <c r="B351">
        <v>23.94</v>
      </c>
      <c r="C351">
        <v>4.2</v>
      </c>
      <c r="D351" t="s">
        <v>2380</v>
      </c>
      <c r="E351" t="s">
        <v>2380</v>
      </c>
      <c r="F351" t="s">
        <v>2380</v>
      </c>
      <c r="G351" t="s">
        <v>2381</v>
      </c>
      <c r="H351" t="s">
        <v>2382</v>
      </c>
      <c r="K351" t="s">
        <v>2022</v>
      </c>
      <c r="L351">
        <v>23.94</v>
      </c>
      <c r="M351">
        <v>4.2</v>
      </c>
      <c r="N351" t="s">
        <v>2380</v>
      </c>
      <c r="O351" t="s">
        <v>2380</v>
      </c>
      <c r="P351" t="s">
        <v>2380</v>
      </c>
      <c r="Q351" s="7" t="str">
        <f>SUBSTITUTE(Table12[[#This Row],[NumberOfMajorSurgeries]],"No major surgery","0")</f>
        <v>0</v>
      </c>
      <c r="R351" t="str">
        <f>SUBSTITUTE(Table12[[#This Row],[smoker]],"?","unknown")</f>
        <v>yes</v>
      </c>
      <c r="S351" t="str">
        <f t="shared" si="5"/>
        <v>Overweight</v>
      </c>
      <c r="T351" t="str">
        <f>IF(Table12[[#This Row],[HBA1C]]&lt;5.7,"Normal",IF(Table12[[#This Row],[HBA1C]]&gt;6.5,"Diabetes","Prediabetes"))</f>
        <v>Normal</v>
      </c>
    </row>
    <row r="352" spans="1:20" x14ac:dyDescent="0.3">
      <c r="A352" t="s">
        <v>2021</v>
      </c>
      <c r="B352">
        <v>20.03</v>
      </c>
      <c r="C352">
        <v>6.14</v>
      </c>
      <c r="D352" t="s">
        <v>2382</v>
      </c>
      <c r="E352" t="s">
        <v>2380</v>
      </c>
      <c r="F352" t="s">
        <v>2380</v>
      </c>
      <c r="G352" t="s">
        <v>2381</v>
      </c>
      <c r="H352" t="s">
        <v>2382</v>
      </c>
      <c r="K352" t="s">
        <v>2021</v>
      </c>
      <c r="L352">
        <v>20.03</v>
      </c>
      <c r="M352">
        <v>6.14</v>
      </c>
      <c r="N352" t="s">
        <v>2382</v>
      </c>
      <c r="O352" t="s">
        <v>2380</v>
      </c>
      <c r="P352" t="s">
        <v>2380</v>
      </c>
      <c r="Q352" s="7" t="str">
        <f>SUBSTITUTE(Table12[[#This Row],[NumberOfMajorSurgeries]],"No major surgery","0")</f>
        <v>0</v>
      </c>
      <c r="R352" t="str">
        <f>SUBSTITUTE(Table12[[#This Row],[smoker]],"?","unknown")</f>
        <v>yes</v>
      </c>
      <c r="S352" t="str">
        <f t="shared" si="5"/>
        <v>Overweight</v>
      </c>
      <c r="T352" t="str">
        <f>IF(Table12[[#This Row],[HBA1C]]&lt;5.7,"Normal",IF(Table12[[#This Row],[HBA1C]]&gt;6.5,"Diabetes","Prediabetes"))</f>
        <v>Prediabetes</v>
      </c>
    </row>
    <row r="353" spans="1:20" x14ac:dyDescent="0.3">
      <c r="A353" t="s">
        <v>2020</v>
      </c>
      <c r="B353">
        <v>41.42</v>
      </c>
      <c r="C353">
        <v>6.07</v>
      </c>
      <c r="D353" t="s">
        <v>2380</v>
      </c>
      <c r="E353" t="s">
        <v>2380</v>
      </c>
      <c r="F353" t="s">
        <v>2380</v>
      </c>
      <c r="G353" t="s">
        <v>2381</v>
      </c>
      <c r="H353" t="s">
        <v>2380</v>
      </c>
      <c r="K353" t="s">
        <v>2020</v>
      </c>
      <c r="L353">
        <v>41.42</v>
      </c>
      <c r="M353">
        <v>6.07</v>
      </c>
      <c r="N353" t="s">
        <v>2380</v>
      </c>
      <c r="O353" t="s">
        <v>2380</v>
      </c>
      <c r="P353" t="s">
        <v>2380</v>
      </c>
      <c r="Q353" s="7" t="str">
        <f>SUBSTITUTE(Table12[[#This Row],[NumberOfMajorSurgeries]],"No major surgery","0")</f>
        <v>0</v>
      </c>
      <c r="R353" t="str">
        <f>SUBSTITUTE(Table12[[#This Row],[smoker]],"?","unknown")</f>
        <v>No</v>
      </c>
      <c r="S353" t="str">
        <f t="shared" si="5"/>
        <v>Obesity</v>
      </c>
      <c r="T353" t="str">
        <f>IF(Table12[[#This Row],[HBA1C]]&lt;5.7,"Normal",IF(Table12[[#This Row],[HBA1C]]&gt;6.5,"Diabetes","Prediabetes"))</f>
        <v>Prediabetes</v>
      </c>
    </row>
    <row r="354" spans="1:20" x14ac:dyDescent="0.3">
      <c r="A354" t="s">
        <v>2019</v>
      </c>
      <c r="B354">
        <v>36.67</v>
      </c>
      <c r="C354">
        <v>10.210000000000001</v>
      </c>
      <c r="D354" t="s">
        <v>2380</v>
      </c>
      <c r="E354" t="s">
        <v>2380</v>
      </c>
      <c r="F354" t="s">
        <v>2380</v>
      </c>
      <c r="G354" t="s">
        <v>2381</v>
      </c>
      <c r="H354" t="s">
        <v>2380</v>
      </c>
      <c r="K354" t="s">
        <v>2019</v>
      </c>
      <c r="L354">
        <v>36.67</v>
      </c>
      <c r="M354">
        <v>10.210000000000001</v>
      </c>
      <c r="N354" t="s">
        <v>2380</v>
      </c>
      <c r="O354" t="s">
        <v>2380</v>
      </c>
      <c r="P354" t="s">
        <v>2380</v>
      </c>
      <c r="Q354" s="7" t="str">
        <f>SUBSTITUTE(Table12[[#This Row],[NumberOfMajorSurgeries]],"No major surgery","0")</f>
        <v>0</v>
      </c>
      <c r="R354" t="str">
        <f>SUBSTITUTE(Table12[[#This Row],[smoker]],"?","unknown")</f>
        <v>No</v>
      </c>
      <c r="S354" t="str">
        <f t="shared" si="5"/>
        <v>Obesity</v>
      </c>
      <c r="T354" t="str">
        <f>IF(Table12[[#This Row],[HBA1C]]&lt;5.7,"Normal",IF(Table12[[#This Row],[HBA1C]]&gt;6.5,"Diabetes","Prediabetes"))</f>
        <v>Diabetes</v>
      </c>
    </row>
    <row r="355" spans="1:20" x14ac:dyDescent="0.3">
      <c r="A355" t="s">
        <v>2018</v>
      </c>
      <c r="B355">
        <v>27.645</v>
      </c>
      <c r="C355">
        <v>4.6900000000000004</v>
      </c>
      <c r="D355" t="s">
        <v>2380</v>
      </c>
      <c r="E355" t="s">
        <v>2380</v>
      </c>
      <c r="F355" t="s">
        <v>2380</v>
      </c>
      <c r="G355" t="s">
        <v>2381</v>
      </c>
      <c r="H355" t="s">
        <v>2380</v>
      </c>
      <c r="K355" t="s">
        <v>2018</v>
      </c>
      <c r="L355">
        <v>27.645</v>
      </c>
      <c r="M355">
        <v>4.6900000000000004</v>
      </c>
      <c r="N355" t="s">
        <v>2380</v>
      </c>
      <c r="O355" t="s">
        <v>2380</v>
      </c>
      <c r="P355" t="s">
        <v>2380</v>
      </c>
      <c r="Q355" s="7" t="str">
        <f>SUBSTITUTE(Table12[[#This Row],[NumberOfMajorSurgeries]],"No major surgery","0")</f>
        <v>0</v>
      </c>
      <c r="R355" t="str">
        <f>SUBSTITUTE(Table12[[#This Row],[smoker]],"?","unknown")</f>
        <v>No</v>
      </c>
      <c r="S355" t="str">
        <f t="shared" si="5"/>
        <v>Overweight</v>
      </c>
      <c r="T355" t="str">
        <f>IF(Table12[[#This Row],[HBA1C]]&lt;5.7,"Normal",IF(Table12[[#This Row],[HBA1C]]&gt;6.5,"Diabetes","Prediabetes"))</f>
        <v>Normal</v>
      </c>
    </row>
    <row r="356" spans="1:20" x14ac:dyDescent="0.3">
      <c r="A356" t="s">
        <v>2017</v>
      </c>
      <c r="B356">
        <v>22.72</v>
      </c>
      <c r="C356">
        <v>5.71</v>
      </c>
      <c r="D356" t="s">
        <v>2380</v>
      </c>
      <c r="E356" t="s">
        <v>2380</v>
      </c>
      <c r="F356" t="s">
        <v>2380</v>
      </c>
      <c r="G356" t="s">
        <v>2381</v>
      </c>
      <c r="H356" t="s">
        <v>2382</v>
      </c>
      <c r="K356" t="s">
        <v>2017</v>
      </c>
      <c r="L356">
        <v>22.72</v>
      </c>
      <c r="M356">
        <v>5.71</v>
      </c>
      <c r="N356" t="s">
        <v>2380</v>
      </c>
      <c r="O356" t="s">
        <v>2380</v>
      </c>
      <c r="P356" t="s">
        <v>2380</v>
      </c>
      <c r="Q356" s="7" t="str">
        <f>SUBSTITUTE(Table12[[#This Row],[NumberOfMajorSurgeries]],"No major surgery","0")</f>
        <v>0</v>
      </c>
      <c r="R356" t="str">
        <f>SUBSTITUTE(Table12[[#This Row],[smoker]],"?","unknown")</f>
        <v>yes</v>
      </c>
      <c r="S356" t="str">
        <f t="shared" si="5"/>
        <v>Overweight</v>
      </c>
      <c r="T356" t="str">
        <f>IF(Table12[[#This Row],[HBA1C]]&lt;5.7,"Normal",IF(Table12[[#This Row],[HBA1C]]&gt;6.5,"Diabetes","Prediabetes"))</f>
        <v>Prediabetes</v>
      </c>
    </row>
    <row r="357" spans="1:20" x14ac:dyDescent="0.3">
      <c r="A357" t="s">
        <v>2016</v>
      </c>
      <c r="B357">
        <v>36.520000000000003</v>
      </c>
      <c r="C357">
        <v>9.07</v>
      </c>
      <c r="D357" t="s">
        <v>2382</v>
      </c>
      <c r="E357" t="s">
        <v>2380</v>
      </c>
      <c r="F357" t="s">
        <v>2383</v>
      </c>
      <c r="G357">
        <v>1</v>
      </c>
      <c r="H357" t="s">
        <v>2380</v>
      </c>
      <c r="K357" t="s">
        <v>2016</v>
      </c>
      <c r="L357">
        <v>36.520000000000003</v>
      </c>
      <c r="M357">
        <v>9.07</v>
      </c>
      <c r="N357" t="s">
        <v>2382</v>
      </c>
      <c r="O357" t="s">
        <v>2380</v>
      </c>
      <c r="P357" t="s">
        <v>2383</v>
      </c>
      <c r="Q357" s="7" t="str">
        <f>SUBSTITUTE(Table12[[#This Row],[NumberOfMajorSurgeries]],"No major surgery","0")</f>
        <v>1</v>
      </c>
      <c r="R357" t="str">
        <f>SUBSTITUTE(Table12[[#This Row],[smoker]],"?","unknown")</f>
        <v>No</v>
      </c>
      <c r="S357" t="str">
        <f t="shared" si="5"/>
        <v>Obesity</v>
      </c>
      <c r="T357" t="str">
        <f>IF(Table12[[#This Row],[HBA1C]]&lt;5.7,"Normal",IF(Table12[[#This Row],[HBA1C]]&gt;6.5,"Diabetes","Prediabetes"))</f>
        <v>Diabetes</v>
      </c>
    </row>
    <row r="358" spans="1:20" x14ac:dyDescent="0.3">
      <c r="A358" t="s">
        <v>2015</v>
      </c>
      <c r="B358">
        <v>33.96</v>
      </c>
      <c r="C358">
        <v>4.99</v>
      </c>
      <c r="D358" t="s">
        <v>2380</v>
      </c>
      <c r="E358" t="s">
        <v>2380</v>
      </c>
      <c r="F358" t="s">
        <v>2380</v>
      </c>
      <c r="G358" t="s">
        <v>2381</v>
      </c>
      <c r="H358" t="s">
        <v>2382</v>
      </c>
      <c r="K358" t="s">
        <v>2015</v>
      </c>
      <c r="L358">
        <v>33.96</v>
      </c>
      <c r="M358">
        <v>4.99</v>
      </c>
      <c r="N358" t="s">
        <v>2380</v>
      </c>
      <c r="O358" t="s">
        <v>2380</v>
      </c>
      <c r="P358" t="s">
        <v>2380</v>
      </c>
      <c r="Q358" s="7" t="str">
        <f>SUBSTITUTE(Table12[[#This Row],[NumberOfMajorSurgeries]],"No major surgery","0")</f>
        <v>0</v>
      </c>
      <c r="R358" t="str">
        <f>SUBSTITUTE(Table12[[#This Row],[smoker]],"?","unknown")</f>
        <v>yes</v>
      </c>
      <c r="S358" t="str">
        <f t="shared" si="5"/>
        <v>Obesity</v>
      </c>
      <c r="T358" t="str">
        <f>IF(Table12[[#This Row],[HBA1C]]&lt;5.7,"Normal",IF(Table12[[#This Row],[HBA1C]]&gt;6.5,"Diabetes","Prediabetes"))</f>
        <v>Normal</v>
      </c>
    </row>
    <row r="359" spans="1:20" x14ac:dyDescent="0.3">
      <c r="A359" t="s">
        <v>2014</v>
      </c>
      <c r="B359">
        <v>26.695</v>
      </c>
      <c r="C359">
        <v>8.31</v>
      </c>
      <c r="D359" t="s">
        <v>2380</v>
      </c>
      <c r="E359" t="s">
        <v>2380</v>
      </c>
      <c r="F359" t="s">
        <v>2380</v>
      </c>
      <c r="G359" t="s">
        <v>2381</v>
      </c>
      <c r="H359" t="s">
        <v>2382</v>
      </c>
      <c r="K359" t="s">
        <v>2014</v>
      </c>
      <c r="L359">
        <v>26.695</v>
      </c>
      <c r="M359">
        <v>8.31</v>
      </c>
      <c r="N359" t="s">
        <v>2380</v>
      </c>
      <c r="O359" t="s">
        <v>2380</v>
      </c>
      <c r="P359" t="s">
        <v>2380</v>
      </c>
      <c r="Q359" s="7" t="str">
        <f>SUBSTITUTE(Table12[[#This Row],[NumberOfMajorSurgeries]],"No major surgery","0")</f>
        <v>0</v>
      </c>
      <c r="R359" t="str">
        <f>SUBSTITUTE(Table12[[#This Row],[smoker]],"?","unknown")</f>
        <v>yes</v>
      </c>
      <c r="S359" t="str">
        <f t="shared" si="5"/>
        <v>Overweight</v>
      </c>
      <c r="T359" t="str">
        <f>IF(Table12[[#This Row],[HBA1C]]&lt;5.7,"Normal",IF(Table12[[#This Row],[HBA1C]]&gt;6.5,"Diabetes","Prediabetes"))</f>
        <v>Diabetes</v>
      </c>
    </row>
    <row r="360" spans="1:20" x14ac:dyDescent="0.3">
      <c r="A360" t="s">
        <v>2013</v>
      </c>
      <c r="B360">
        <v>18.45</v>
      </c>
      <c r="C360">
        <v>5.07</v>
      </c>
      <c r="D360" t="s">
        <v>2382</v>
      </c>
      <c r="E360" t="s">
        <v>2380</v>
      </c>
      <c r="F360" t="s">
        <v>2380</v>
      </c>
      <c r="G360" t="s">
        <v>2381</v>
      </c>
      <c r="H360" t="s">
        <v>2382</v>
      </c>
      <c r="K360" t="s">
        <v>2013</v>
      </c>
      <c r="L360">
        <v>18.45</v>
      </c>
      <c r="M360">
        <v>5.07</v>
      </c>
      <c r="N360" t="s">
        <v>2382</v>
      </c>
      <c r="O360" t="s">
        <v>2380</v>
      </c>
      <c r="P360" t="s">
        <v>2380</v>
      </c>
      <c r="Q360" s="7" t="str">
        <f>SUBSTITUTE(Table12[[#This Row],[NumberOfMajorSurgeries]],"No major surgery","0")</f>
        <v>0</v>
      </c>
      <c r="R360" t="str">
        <f>SUBSTITUTE(Table12[[#This Row],[smoker]],"?","unknown")</f>
        <v>yes</v>
      </c>
      <c r="S360" t="str">
        <f t="shared" si="5"/>
        <v>Underweight</v>
      </c>
      <c r="T360" t="str">
        <f>IF(Table12[[#This Row],[HBA1C]]&lt;5.7,"Normal",IF(Table12[[#This Row],[HBA1C]]&gt;6.5,"Diabetes","Prediabetes"))</f>
        <v>Normal</v>
      </c>
    </row>
    <row r="361" spans="1:20" x14ac:dyDescent="0.3">
      <c r="A361" t="s">
        <v>2012</v>
      </c>
      <c r="B361">
        <v>33.18</v>
      </c>
      <c r="C361">
        <v>4.79</v>
      </c>
      <c r="D361" t="s">
        <v>2380</v>
      </c>
      <c r="E361" t="s">
        <v>2380</v>
      </c>
      <c r="F361" t="s">
        <v>2380</v>
      </c>
      <c r="G361" t="s">
        <v>2381</v>
      </c>
      <c r="H361" t="s">
        <v>2382</v>
      </c>
      <c r="K361" t="s">
        <v>2012</v>
      </c>
      <c r="L361">
        <v>33.18</v>
      </c>
      <c r="M361">
        <v>4.79</v>
      </c>
      <c r="N361" t="s">
        <v>2380</v>
      </c>
      <c r="O361" t="s">
        <v>2380</v>
      </c>
      <c r="P361" t="s">
        <v>2380</v>
      </c>
      <c r="Q361" s="7" t="str">
        <f>SUBSTITUTE(Table12[[#This Row],[NumberOfMajorSurgeries]],"No major surgery","0")</f>
        <v>0</v>
      </c>
      <c r="R361" t="str">
        <f>SUBSTITUTE(Table12[[#This Row],[smoker]],"?","unknown")</f>
        <v>yes</v>
      </c>
      <c r="S361" t="str">
        <f t="shared" si="5"/>
        <v>Obesity</v>
      </c>
      <c r="T361" t="str">
        <f>IF(Table12[[#This Row],[HBA1C]]&lt;5.7,"Normal",IF(Table12[[#This Row],[HBA1C]]&gt;6.5,"Diabetes","Prediabetes"))</f>
        <v>Normal</v>
      </c>
    </row>
    <row r="362" spans="1:20" x14ac:dyDescent="0.3">
      <c r="A362" t="s">
        <v>2011</v>
      </c>
      <c r="B362">
        <v>36.1</v>
      </c>
      <c r="C362">
        <v>11.39</v>
      </c>
      <c r="D362" t="s">
        <v>2382</v>
      </c>
      <c r="E362" t="s">
        <v>2380</v>
      </c>
      <c r="F362" t="s">
        <v>2380</v>
      </c>
      <c r="G362">
        <v>2</v>
      </c>
      <c r="H362" t="s">
        <v>2380</v>
      </c>
      <c r="K362" t="s">
        <v>2011</v>
      </c>
      <c r="L362">
        <v>36.1</v>
      </c>
      <c r="M362">
        <v>11.39</v>
      </c>
      <c r="N362" t="s">
        <v>2382</v>
      </c>
      <c r="O362" t="s">
        <v>2380</v>
      </c>
      <c r="P362" t="s">
        <v>2380</v>
      </c>
      <c r="Q362" s="7" t="str">
        <f>SUBSTITUTE(Table12[[#This Row],[NumberOfMajorSurgeries]],"No major surgery","0")</f>
        <v>2</v>
      </c>
      <c r="R362" t="str">
        <f>SUBSTITUTE(Table12[[#This Row],[smoker]],"?","unknown")</f>
        <v>No</v>
      </c>
      <c r="S362" t="str">
        <f t="shared" si="5"/>
        <v>Obesity</v>
      </c>
      <c r="T362" t="str">
        <f>IF(Table12[[#This Row],[HBA1C]]&lt;5.7,"Normal",IF(Table12[[#This Row],[HBA1C]]&gt;6.5,"Diabetes","Prediabetes"))</f>
        <v>Diabetes</v>
      </c>
    </row>
    <row r="363" spans="1:20" x14ac:dyDescent="0.3">
      <c r="A363" t="s">
        <v>2010</v>
      </c>
      <c r="B363">
        <v>22.77</v>
      </c>
      <c r="C363">
        <v>6</v>
      </c>
      <c r="D363" t="s">
        <v>2380</v>
      </c>
      <c r="E363" t="s">
        <v>2380</v>
      </c>
      <c r="F363" t="s">
        <v>2380</v>
      </c>
      <c r="G363" t="s">
        <v>2381</v>
      </c>
      <c r="H363" t="s">
        <v>2382</v>
      </c>
      <c r="K363" t="s">
        <v>2010</v>
      </c>
      <c r="L363">
        <v>22.77</v>
      </c>
      <c r="M363">
        <v>6</v>
      </c>
      <c r="N363" t="s">
        <v>2380</v>
      </c>
      <c r="O363" t="s">
        <v>2380</v>
      </c>
      <c r="P363" t="s">
        <v>2380</v>
      </c>
      <c r="Q363" s="7" t="str">
        <f>SUBSTITUTE(Table12[[#This Row],[NumberOfMajorSurgeries]],"No major surgery","0")</f>
        <v>0</v>
      </c>
      <c r="R363" t="str">
        <f>SUBSTITUTE(Table12[[#This Row],[smoker]],"?","unknown")</f>
        <v>yes</v>
      </c>
      <c r="S363" t="str">
        <f t="shared" si="5"/>
        <v>Overweight</v>
      </c>
      <c r="T363" t="str">
        <f>IF(Table12[[#This Row],[HBA1C]]&lt;5.7,"Normal",IF(Table12[[#This Row],[HBA1C]]&gt;6.5,"Diabetes","Prediabetes"))</f>
        <v>Prediabetes</v>
      </c>
    </row>
    <row r="364" spans="1:20" x14ac:dyDescent="0.3">
      <c r="A364" t="s">
        <v>2009</v>
      </c>
      <c r="B364">
        <v>21.24</v>
      </c>
      <c r="C364">
        <v>5.13</v>
      </c>
      <c r="D364" t="s">
        <v>2380</v>
      </c>
      <c r="E364" t="s">
        <v>2380</v>
      </c>
      <c r="F364" t="s">
        <v>2380</v>
      </c>
      <c r="G364" t="s">
        <v>2381</v>
      </c>
      <c r="H364" t="s">
        <v>2382</v>
      </c>
      <c r="K364" t="s">
        <v>2009</v>
      </c>
      <c r="L364">
        <v>21.24</v>
      </c>
      <c r="M364">
        <v>5.13</v>
      </c>
      <c r="N364" t="s">
        <v>2380</v>
      </c>
      <c r="O364" t="s">
        <v>2380</v>
      </c>
      <c r="P364" t="s">
        <v>2380</v>
      </c>
      <c r="Q364" s="7" t="str">
        <f>SUBSTITUTE(Table12[[#This Row],[NumberOfMajorSurgeries]],"No major surgery","0")</f>
        <v>0</v>
      </c>
      <c r="R364" t="str">
        <f>SUBSTITUTE(Table12[[#This Row],[smoker]],"?","unknown")</f>
        <v>yes</v>
      </c>
      <c r="S364" t="str">
        <f t="shared" si="5"/>
        <v>Overweight</v>
      </c>
      <c r="T364" t="str">
        <f>IF(Table12[[#This Row],[HBA1C]]&lt;5.7,"Normal",IF(Table12[[#This Row],[HBA1C]]&gt;6.5,"Diabetes","Prediabetes"))</f>
        <v>Normal</v>
      </c>
    </row>
    <row r="365" spans="1:20" x14ac:dyDescent="0.3">
      <c r="A365" t="s">
        <v>2008</v>
      </c>
      <c r="B365">
        <v>17.600000000000001</v>
      </c>
      <c r="C365">
        <v>5.26</v>
      </c>
      <c r="D365" t="s">
        <v>2382</v>
      </c>
      <c r="E365" t="s">
        <v>2380</v>
      </c>
      <c r="F365" t="s">
        <v>2380</v>
      </c>
      <c r="G365" t="s">
        <v>2381</v>
      </c>
      <c r="H365" t="s">
        <v>2382</v>
      </c>
      <c r="K365" t="s">
        <v>2008</v>
      </c>
      <c r="L365">
        <v>17.600000000000001</v>
      </c>
      <c r="M365">
        <v>5.26</v>
      </c>
      <c r="N365" t="s">
        <v>2382</v>
      </c>
      <c r="O365" t="s">
        <v>2380</v>
      </c>
      <c r="P365" t="s">
        <v>2380</v>
      </c>
      <c r="Q365" s="7" t="str">
        <f>SUBSTITUTE(Table12[[#This Row],[NumberOfMajorSurgeries]],"No major surgery","0")</f>
        <v>0</v>
      </c>
      <c r="R365" t="str">
        <f>SUBSTITUTE(Table12[[#This Row],[smoker]],"?","unknown")</f>
        <v>yes</v>
      </c>
      <c r="S365" t="str">
        <f t="shared" si="5"/>
        <v>Underweight</v>
      </c>
      <c r="T365" t="str">
        <f>IF(Table12[[#This Row],[HBA1C]]&lt;5.7,"Normal",IF(Table12[[#This Row],[HBA1C]]&gt;6.5,"Diabetes","Prediabetes"))</f>
        <v>Normal</v>
      </c>
    </row>
    <row r="366" spans="1:20" x14ac:dyDescent="0.3">
      <c r="A366" t="s">
        <v>2007</v>
      </c>
      <c r="B366">
        <v>26.29</v>
      </c>
      <c r="C366">
        <v>6.84</v>
      </c>
      <c r="D366" t="s">
        <v>2380</v>
      </c>
      <c r="E366" t="s">
        <v>2380</v>
      </c>
      <c r="F366" t="s">
        <v>2380</v>
      </c>
      <c r="G366" t="s">
        <v>2381</v>
      </c>
      <c r="H366" t="s">
        <v>2382</v>
      </c>
      <c r="K366" t="s">
        <v>2007</v>
      </c>
      <c r="L366">
        <v>26.29</v>
      </c>
      <c r="M366">
        <v>6.84</v>
      </c>
      <c r="N366" t="s">
        <v>2380</v>
      </c>
      <c r="O366" t="s">
        <v>2380</v>
      </c>
      <c r="P366" t="s">
        <v>2380</v>
      </c>
      <c r="Q366" s="7" t="str">
        <f>SUBSTITUTE(Table12[[#This Row],[NumberOfMajorSurgeries]],"No major surgery","0")</f>
        <v>0</v>
      </c>
      <c r="R366" t="str">
        <f>SUBSTITUTE(Table12[[#This Row],[smoker]],"?","unknown")</f>
        <v>yes</v>
      </c>
      <c r="S366" t="str">
        <f t="shared" si="5"/>
        <v>Overweight</v>
      </c>
      <c r="T366" t="str">
        <f>IF(Table12[[#This Row],[HBA1C]]&lt;5.7,"Normal",IF(Table12[[#This Row],[HBA1C]]&gt;6.5,"Diabetes","Prediabetes"))</f>
        <v>Diabetes</v>
      </c>
    </row>
    <row r="367" spans="1:20" x14ac:dyDescent="0.3">
      <c r="A367" t="s">
        <v>2006</v>
      </c>
      <c r="B367">
        <v>35.31</v>
      </c>
      <c r="C367">
        <v>9.0399999999999991</v>
      </c>
      <c r="D367" t="s">
        <v>2380</v>
      </c>
      <c r="E367" t="s">
        <v>2380</v>
      </c>
      <c r="F367" t="s">
        <v>2380</v>
      </c>
      <c r="G367" t="s">
        <v>2381</v>
      </c>
      <c r="H367" t="s">
        <v>2380</v>
      </c>
      <c r="K367" t="s">
        <v>2006</v>
      </c>
      <c r="L367">
        <v>35.31</v>
      </c>
      <c r="M367">
        <v>9.0399999999999991</v>
      </c>
      <c r="N367" t="s">
        <v>2380</v>
      </c>
      <c r="O367" t="s">
        <v>2380</v>
      </c>
      <c r="P367" t="s">
        <v>2380</v>
      </c>
      <c r="Q367" s="7" t="str">
        <f>SUBSTITUTE(Table12[[#This Row],[NumberOfMajorSurgeries]],"No major surgery","0")</f>
        <v>0</v>
      </c>
      <c r="R367" t="str">
        <f>SUBSTITUTE(Table12[[#This Row],[smoker]],"?","unknown")</f>
        <v>No</v>
      </c>
      <c r="S367" t="str">
        <f t="shared" si="5"/>
        <v>Obesity</v>
      </c>
      <c r="T367" t="str">
        <f>IF(Table12[[#This Row],[HBA1C]]&lt;5.7,"Normal",IF(Table12[[#This Row],[HBA1C]]&gt;6.5,"Diabetes","Prediabetes"))</f>
        <v>Diabetes</v>
      </c>
    </row>
    <row r="368" spans="1:20" x14ac:dyDescent="0.3">
      <c r="A368" t="s">
        <v>2005</v>
      </c>
      <c r="B368">
        <v>27.04</v>
      </c>
      <c r="C368">
        <v>4.0999999999999996</v>
      </c>
      <c r="D368" t="s">
        <v>2380</v>
      </c>
      <c r="E368" t="s">
        <v>2380</v>
      </c>
      <c r="F368" t="s">
        <v>2380</v>
      </c>
      <c r="G368">
        <v>1</v>
      </c>
      <c r="H368" t="s">
        <v>2382</v>
      </c>
      <c r="K368" t="s">
        <v>2005</v>
      </c>
      <c r="L368">
        <v>27.04</v>
      </c>
      <c r="M368">
        <v>4.0999999999999996</v>
      </c>
      <c r="N368" t="s">
        <v>2380</v>
      </c>
      <c r="O368" t="s">
        <v>2380</v>
      </c>
      <c r="P368" t="s">
        <v>2380</v>
      </c>
      <c r="Q368" s="7" t="str">
        <f>SUBSTITUTE(Table12[[#This Row],[NumberOfMajorSurgeries]],"No major surgery","0")</f>
        <v>1</v>
      </c>
      <c r="R368" t="str">
        <f>SUBSTITUTE(Table12[[#This Row],[smoker]],"?","unknown")</f>
        <v>yes</v>
      </c>
      <c r="S368" t="str">
        <f t="shared" si="5"/>
        <v>Overweight</v>
      </c>
      <c r="T368" t="str">
        <f>IF(Table12[[#This Row],[HBA1C]]&lt;5.7,"Normal",IF(Table12[[#This Row],[HBA1C]]&gt;6.5,"Diabetes","Prediabetes"))</f>
        <v>Normal</v>
      </c>
    </row>
    <row r="369" spans="1:20" x14ac:dyDescent="0.3">
      <c r="A369" t="s">
        <v>2004</v>
      </c>
      <c r="B369">
        <v>30.23</v>
      </c>
      <c r="C369">
        <v>4.2300000000000004</v>
      </c>
      <c r="D369" t="s">
        <v>2382</v>
      </c>
      <c r="E369" t="s">
        <v>2380</v>
      </c>
      <c r="F369" t="s">
        <v>2383</v>
      </c>
      <c r="G369">
        <v>1</v>
      </c>
      <c r="H369" t="s">
        <v>2382</v>
      </c>
      <c r="K369" t="s">
        <v>2004</v>
      </c>
      <c r="L369">
        <v>30.23</v>
      </c>
      <c r="M369">
        <v>4.2300000000000004</v>
      </c>
      <c r="N369" t="s">
        <v>2382</v>
      </c>
      <c r="O369" t="s">
        <v>2380</v>
      </c>
      <c r="P369" t="s">
        <v>2383</v>
      </c>
      <c r="Q369" s="7" t="str">
        <f>SUBSTITUTE(Table12[[#This Row],[NumberOfMajorSurgeries]],"No major surgery","0")</f>
        <v>1</v>
      </c>
      <c r="R369" t="str">
        <f>SUBSTITUTE(Table12[[#This Row],[smoker]],"?","unknown")</f>
        <v>yes</v>
      </c>
      <c r="S369" t="str">
        <f t="shared" si="5"/>
        <v>Obesity</v>
      </c>
      <c r="T369" t="str">
        <f>IF(Table12[[#This Row],[HBA1C]]&lt;5.7,"Normal",IF(Table12[[#This Row],[HBA1C]]&gt;6.5,"Diabetes","Prediabetes"))</f>
        <v>Normal</v>
      </c>
    </row>
    <row r="370" spans="1:20" x14ac:dyDescent="0.3">
      <c r="A370" t="s">
        <v>2003</v>
      </c>
      <c r="B370">
        <v>30.6</v>
      </c>
      <c r="C370">
        <v>6.48</v>
      </c>
      <c r="D370" t="s">
        <v>2382</v>
      </c>
      <c r="E370" t="s">
        <v>2380</v>
      </c>
      <c r="F370" t="s">
        <v>2383</v>
      </c>
      <c r="G370">
        <v>1</v>
      </c>
      <c r="H370" t="s">
        <v>2382</v>
      </c>
      <c r="K370" t="s">
        <v>2003</v>
      </c>
      <c r="L370">
        <v>30.6</v>
      </c>
      <c r="M370">
        <v>6.48</v>
      </c>
      <c r="N370" t="s">
        <v>2382</v>
      </c>
      <c r="O370" t="s">
        <v>2380</v>
      </c>
      <c r="P370" t="s">
        <v>2383</v>
      </c>
      <c r="Q370" s="7" t="str">
        <f>SUBSTITUTE(Table12[[#This Row],[NumberOfMajorSurgeries]],"No major surgery","0")</f>
        <v>1</v>
      </c>
      <c r="R370" t="str">
        <f>SUBSTITUTE(Table12[[#This Row],[smoker]],"?","unknown")</f>
        <v>yes</v>
      </c>
      <c r="S370" t="str">
        <f t="shared" si="5"/>
        <v>Obesity</v>
      </c>
      <c r="T370" t="str">
        <f>IF(Table12[[#This Row],[HBA1C]]&lt;5.7,"Normal",IF(Table12[[#This Row],[HBA1C]]&gt;6.5,"Diabetes","Prediabetes"))</f>
        <v>Prediabetes</v>
      </c>
    </row>
    <row r="371" spans="1:20" x14ac:dyDescent="0.3">
      <c r="A371" t="s">
        <v>2002</v>
      </c>
      <c r="B371">
        <v>26.8</v>
      </c>
      <c r="C371">
        <v>5.53</v>
      </c>
      <c r="D371" t="s">
        <v>2380</v>
      </c>
      <c r="E371" t="s">
        <v>2380</v>
      </c>
      <c r="F371" t="s">
        <v>2380</v>
      </c>
      <c r="G371">
        <v>1</v>
      </c>
      <c r="H371" t="s">
        <v>2382</v>
      </c>
      <c r="K371" t="s">
        <v>2002</v>
      </c>
      <c r="L371">
        <v>26.8</v>
      </c>
      <c r="M371">
        <v>5.53</v>
      </c>
      <c r="N371" t="s">
        <v>2380</v>
      </c>
      <c r="O371" t="s">
        <v>2380</v>
      </c>
      <c r="P371" t="s">
        <v>2380</v>
      </c>
      <c r="Q371" s="7" t="str">
        <f>SUBSTITUTE(Table12[[#This Row],[NumberOfMajorSurgeries]],"No major surgery","0")</f>
        <v>1</v>
      </c>
      <c r="R371" t="str">
        <f>SUBSTITUTE(Table12[[#This Row],[smoker]],"?","unknown")</f>
        <v>yes</v>
      </c>
      <c r="S371" t="str">
        <f t="shared" si="5"/>
        <v>Overweight</v>
      </c>
      <c r="T371" t="str">
        <f>IF(Table12[[#This Row],[HBA1C]]&lt;5.7,"Normal",IF(Table12[[#This Row],[HBA1C]]&gt;6.5,"Diabetes","Prediabetes"))</f>
        <v>Normal</v>
      </c>
    </row>
    <row r="372" spans="1:20" x14ac:dyDescent="0.3">
      <c r="A372" t="s">
        <v>2001</v>
      </c>
      <c r="B372">
        <v>16.86</v>
      </c>
      <c r="C372">
        <v>4.07</v>
      </c>
      <c r="D372" t="s">
        <v>2382</v>
      </c>
      <c r="E372" t="s">
        <v>2380</v>
      </c>
      <c r="F372" t="s">
        <v>2380</v>
      </c>
      <c r="G372" t="s">
        <v>2381</v>
      </c>
      <c r="H372" t="s">
        <v>2382</v>
      </c>
      <c r="K372" t="s">
        <v>2001</v>
      </c>
      <c r="L372">
        <v>16.86</v>
      </c>
      <c r="M372">
        <v>4.07</v>
      </c>
      <c r="N372" t="s">
        <v>2382</v>
      </c>
      <c r="O372" t="s">
        <v>2380</v>
      </c>
      <c r="P372" t="s">
        <v>2380</v>
      </c>
      <c r="Q372" s="7" t="str">
        <f>SUBSTITUTE(Table12[[#This Row],[NumberOfMajorSurgeries]],"No major surgery","0")</f>
        <v>0</v>
      </c>
      <c r="R372" t="str">
        <f>SUBSTITUTE(Table12[[#This Row],[smoker]],"?","unknown")</f>
        <v>yes</v>
      </c>
      <c r="S372" t="str">
        <f t="shared" si="5"/>
        <v>Underweight</v>
      </c>
      <c r="T372" t="str">
        <f>IF(Table12[[#This Row],[HBA1C]]&lt;5.7,"Normal",IF(Table12[[#This Row],[HBA1C]]&gt;6.5,"Diabetes","Prediabetes"))</f>
        <v>Normal</v>
      </c>
    </row>
    <row r="373" spans="1:20" x14ac:dyDescent="0.3">
      <c r="A373" t="s">
        <v>2000</v>
      </c>
      <c r="B373">
        <v>16.3</v>
      </c>
      <c r="C373">
        <v>5.51</v>
      </c>
      <c r="D373" t="s">
        <v>2380</v>
      </c>
      <c r="E373" t="s">
        <v>2380</v>
      </c>
      <c r="F373" t="s">
        <v>2380</v>
      </c>
      <c r="G373">
        <v>1</v>
      </c>
      <c r="H373" t="s">
        <v>2382</v>
      </c>
      <c r="K373" t="s">
        <v>2000</v>
      </c>
      <c r="L373">
        <v>16.3</v>
      </c>
      <c r="M373">
        <v>5.51</v>
      </c>
      <c r="N373" t="s">
        <v>2380</v>
      </c>
      <c r="O373" t="s">
        <v>2380</v>
      </c>
      <c r="P373" t="s">
        <v>2380</v>
      </c>
      <c r="Q373" s="7" t="str">
        <f>SUBSTITUTE(Table12[[#This Row],[NumberOfMajorSurgeries]],"No major surgery","0")</f>
        <v>1</v>
      </c>
      <c r="R373" t="str">
        <f>SUBSTITUTE(Table12[[#This Row],[smoker]],"?","unknown")</f>
        <v>yes</v>
      </c>
      <c r="S373" t="str">
        <f t="shared" si="5"/>
        <v>Underweight</v>
      </c>
      <c r="T373" t="str">
        <f>IF(Table12[[#This Row],[HBA1C]]&lt;5.7,"Normal",IF(Table12[[#This Row],[HBA1C]]&gt;6.5,"Diabetes","Prediabetes"))</f>
        <v>Normal</v>
      </c>
    </row>
    <row r="374" spans="1:20" x14ac:dyDescent="0.3">
      <c r="A374" t="s">
        <v>1999</v>
      </c>
      <c r="B374">
        <v>29.81</v>
      </c>
      <c r="C374">
        <v>11.66</v>
      </c>
      <c r="D374" t="s">
        <v>2380</v>
      </c>
      <c r="E374" t="s">
        <v>2380</v>
      </c>
      <c r="F374" t="s">
        <v>2380</v>
      </c>
      <c r="G374" t="s">
        <v>2381</v>
      </c>
      <c r="H374" t="s">
        <v>2382</v>
      </c>
      <c r="K374" t="s">
        <v>1999</v>
      </c>
      <c r="L374">
        <v>29.81</v>
      </c>
      <c r="M374">
        <v>11.66</v>
      </c>
      <c r="N374" t="s">
        <v>2380</v>
      </c>
      <c r="O374" t="s">
        <v>2380</v>
      </c>
      <c r="P374" t="s">
        <v>2380</v>
      </c>
      <c r="Q374" s="7" t="str">
        <f>SUBSTITUTE(Table12[[#This Row],[NumberOfMajorSurgeries]],"No major surgery","0")</f>
        <v>0</v>
      </c>
      <c r="R374" t="str">
        <f>SUBSTITUTE(Table12[[#This Row],[smoker]],"?","unknown")</f>
        <v>yes</v>
      </c>
      <c r="S374" t="str">
        <f t="shared" si="5"/>
        <v>Overweight</v>
      </c>
      <c r="T374" t="str">
        <f>IF(Table12[[#This Row],[HBA1C]]&lt;5.7,"Normal",IF(Table12[[#This Row],[HBA1C]]&gt;6.5,"Diabetes","Prediabetes"))</f>
        <v>Diabetes</v>
      </c>
    </row>
    <row r="375" spans="1:20" x14ac:dyDescent="0.3">
      <c r="A375" t="s">
        <v>1998</v>
      </c>
      <c r="B375">
        <v>16.329999999999998</v>
      </c>
      <c r="C375">
        <v>7.26</v>
      </c>
      <c r="D375" t="s">
        <v>2382</v>
      </c>
      <c r="E375" t="s">
        <v>2380</v>
      </c>
      <c r="F375" t="s">
        <v>2380</v>
      </c>
      <c r="G375" t="s">
        <v>2381</v>
      </c>
      <c r="H375" t="s">
        <v>2382</v>
      </c>
      <c r="K375" t="s">
        <v>1998</v>
      </c>
      <c r="L375">
        <v>16.329999999999998</v>
      </c>
      <c r="M375">
        <v>7.26</v>
      </c>
      <c r="N375" t="s">
        <v>2382</v>
      </c>
      <c r="O375" t="s">
        <v>2380</v>
      </c>
      <c r="P375" t="s">
        <v>2380</v>
      </c>
      <c r="Q375" s="7" t="str">
        <f>SUBSTITUTE(Table12[[#This Row],[NumberOfMajorSurgeries]],"No major surgery","0")</f>
        <v>0</v>
      </c>
      <c r="R375" t="str">
        <f>SUBSTITUTE(Table12[[#This Row],[smoker]],"?","unknown")</f>
        <v>yes</v>
      </c>
      <c r="S375" t="str">
        <f t="shared" si="5"/>
        <v>Underweight</v>
      </c>
      <c r="T375" t="str">
        <f>IF(Table12[[#This Row],[HBA1C]]&lt;5.7,"Normal",IF(Table12[[#This Row],[HBA1C]]&gt;6.5,"Diabetes","Prediabetes"))</f>
        <v>Diabetes</v>
      </c>
    </row>
    <row r="376" spans="1:20" x14ac:dyDescent="0.3">
      <c r="A376" t="s">
        <v>1997</v>
      </c>
      <c r="B376">
        <v>16.37</v>
      </c>
      <c r="C376">
        <v>4.79</v>
      </c>
      <c r="D376" t="s">
        <v>2382</v>
      </c>
      <c r="E376" t="s">
        <v>2380</v>
      </c>
      <c r="F376" t="s">
        <v>2380</v>
      </c>
      <c r="G376" t="s">
        <v>2381</v>
      </c>
      <c r="H376" t="s">
        <v>2382</v>
      </c>
      <c r="K376" t="s">
        <v>1997</v>
      </c>
      <c r="L376">
        <v>16.37</v>
      </c>
      <c r="M376">
        <v>4.79</v>
      </c>
      <c r="N376" t="s">
        <v>2382</v>
      </c>
      <c r="O376" t="s">
        <v>2380</v>
      </c>
      <c r="P376" t="s">
        <v>2380</v>
      </c>
      <c r="Q376" s="7" t="str">
        <f>SUBSTITUTE(Table12[[#This Row],[NumberOfMajorSurgeries]],"No major surgery","0")</f>
        <v>0</v>
      </c>
      <c r="R376" t="str">
        <f>SUBSTITUTE(Table12[[#This Row],[smoker]],"?","unknown")</f>
        <v>yes</v>
      </c>
      <c r="S376" t="str">
        <f t="shared" si="5"/>
        <v>Underweight</v>
      </c>
      <c r="T376" t="str">
        <f>IF(Table12[[#This Row],[HBA1C]]&lt;5.7,"Normal",IF(Table12[[#This Row],[HBA1C]]&gt;6.5,"Diabetes","Prediabetes"))</f>
        <v>Normal</v>
      </c>
    </row>
    <row r="377" spans="1:20" x14ac:dyDescent="0.3">
      <c r="A377" t="s">
        <v>1996</v>
      </c>
      <c r="B377">
        <v>22.42</v>
      </c>
      <c r="C377">
        <v>4.68</v>
      </c>
      <c r="D377" t="s">
        <v>2382</v>
      </c>
      <c r="E377" t="s">
        <v>2380</v>
      </c>
      <c r="F377" t="s">
        <v>2380</v>
      </c>
      <c r="G377">
        <v>1</v>
      </c>
      <c r="H377" t="s">
        <v>2380</v>
      </c>
      <c r="K377" t="s">
        <v>1996</v>
      </c>
      <c r="L377">
        <v>22.42</v>
      </c>
      <c r="M377">
        <v>4.68</v>
      </c>
      <c r="N377" t="s">
        <v>2382</v>
      </c>
      <c r="O377" t="s">
        <v>2380</v>
      </c>
      <c r="P377" t="s">
        <v>2380</v>
      </c>
      <c r="Q377" s="7" t="str">
        <f>SUBSTITUTE(Table12[[#This Row],[NumberOfMajorSurgeries]],"No major surgery","0")</f>
        <v>1</v>
      </c>
      <c r="R377" t="str">
        <f>SUBSTITUTE(Table12[[#This Row],[smoker]],"?","unknown")</f>
        <v>No</v>
      </c>
      <c r="S377" t="str">
        <f t="shared" si="5"/>
        <v>Overweight</v>
      </c>
      <c r="T377" t="str">
        <f>IF(Table12[[#This Row],[HBA1C]]&lt;5.7,"Normal",IF(Table12[[#This Row],[HBA1C]]&gt;6.5,"Diabetes","Prediabetes"))</f>
        <v>Normal</v>
      </c>
    </row>
    <row r="378" spans="1:20" x14ac:dyDescent="0.3">
      <c r="A378" t="s">
        <v>1995</v>
      </c>
      <c r="B378">
        <v>31.35</v>
      </c>
      <c r="C378">
        <v>4.33</v>
      </c>
      <c r="D378" t="s">
        <v>2382</v>
      </c>
      <c r="E378" t="s">
        <v>2380</v>
      </c>
      <c r="F378" t="s">
        <v>2383</v>
      </c>
      <c r="G378">
        <v>1</v>
      </c>
      <c r="H378" t="s">
        <v>2380</v>
      </c>
      <c r="K378" t="s">
        <v>1995</v>
      </c>
      <c r="L378">
        <v>31.35</v>
      </c>
      <c r="M378">
        <v>4.33</v>
      </c>
      <c r="N378" t="s">
        <v>2382</v>
      </c>
      <c r="O378" t="s">
        <v>2380</v>
      </c>
      <c r="P378" t="s">
        <v>2383</v>
      </c>
      <c r="Q378" s="7" t="str">
        <f>SUBSTITUTE(Table12[[#This Row],[NumberOfMajorSurgeries]],"No major surgery","0")</f>
        <v>1</v>
      </c>
      <c r="R378" t="str">
        <f>SUBSTITUTE(Table12[[#This Row],[smoker]],"?","unknown")</f>
        <v>No</v>
      </c>
      <c r="S378" t="str">
        <f t="shared" si="5"/>
        <v>Obesity</v>
      </c>
      <c r="T378" t="str">
        <f>IF(Table12[[#This Row],[HBA1C]]&lt;5.7,"Normal",IF(Table12[[#This Row],[HBA1C]]&gt;6.5,"Diabetes","Prediabetes"))</f>
        <v>Normal</v>
      </c>
    </row>
    <row r="379" spans="1:20" x14ac:dyDescent="0.3">
      <c r="A379" t="s">
        <v>1994</v>
      </c>
      <c r="B379">
        <v>31.9</v>
      </c>
      <c r="C379">
        <v>11.89</v>
      </c>
      <c r="D379" t="s">
        <v>2380</v>
      </c>
      <c r="E379" t="s">
        <v>2380</v>
      </c>
      <c r="F379" t="s">
        <v>2380</v>
      </c>
      <c r="G379" t="s">
        <v>2381</v>
      </c>
      <c r="H379" t="s">
        <v>2380</v>
      </c>
      <c r="K379" t="s">
        <v>1994</v>
      </c>
      <c r="L379">
        <v>31.9</v>
      </c>
      <c r="M379">
        <v>11.89</v>
      </c>
      <c r="N379" t="s">
        <v>2380</v>
      </c>
      <c r="O379" t="s">
        <v>2380</v>
      </c>
      <c r="P379" t="s">
        <v>2380</v>
      </c>
      <c r="Q379" s="7" t="str">
        <f>SUBSTITUTE(Table12[[#This Row],[NumberOfMajorSurgeries]],"No major surgery","0")</f>
        <v>0</v>
      </c>
      <c r="R379" t="str">
        <f>SUBSTITUTE(Table12[[#This Row],[smoker]],"?","unknown")</f>
        <v>No</v>
      </c>
      <c r="S379" t="str">
        <f t="shared" si="5"/>
        <v>Obesity</v>
      </c>
      <c r="T379" t="str">
        <f>IF(Table12[[#This Row],[HBA1C]]&lt;5.7,"Normal",IF(Table12[[#This Row],[HBA1C]]&gt;6.5,"Diabetes","Prediabetes"))</f>
        <v>Diabetes</v>
      </c>
    </row>
    <row r="380" spans="1:20" x14ac:dyDescent="0.3">
      <c r="A380" t="s">
        <v>1993</v>
      </c>
      <c r="B380">
        <v>30.6</v>
      </c>
      <c r="C380">
        <v>5.24</v>
      </c>
      <c r="D380" t="s">
        <v>2380</v>
      </c>
      <c r="E380" t="s">
        <v>2380</v>
      </c>
      <c r="F380" t="s">
        <v>2380</v>
      </c>
      <c r="G380" t="s">
        <v>2381</v>
      </c>
      <c r="H380" t="s">
        <v>2382</v>
      </c>
      <c r="K380" t="s">
        <v>1993</v>
      </c>
      <c r="L380">
        <v>30.6</v>
      </c>
      <c r="M380">
        <v>5.24</v>
      </c>
      <c r="N380" t="s">
        <v>2380</v>
      </c>
      <c r="O380" t="s">
        <v>2380</v>
      </c>
      <c r="P380" t="s">
        <v>2380</v>
      </c>
      <c r="Q380" s="7" t="str">
        <f>SUBSTITUTE(Table12[[#This Row],[NumberOfMajorSurgeries]],"No major surgery","0")</f>
        <v>0</v>
      </c>
      <c r="R380" t="str">
        <f>SUBSTITUTE(Table12[[#This Row],[smoker]],"?","unknown")</f>
        <v>yes</v>
      </c>
      <c r="S380" t="str">
        <f t="shared" si="5"/>
        <v>Obesity</v>
      </c>
      <c r="T380" t="str">
        <f>IF(Table12[[#This Row],[HBA1C]]&lt;5.7,"Normal",IF(Table12[[#This Row],[HBA1C]]&gt;6.5,"Diabetes","Prediabetes"))</f>
        <v>Normal</v>
      </c>
    </row>
    <row r="381" spans="1:20" x14ac:dyDescent="0.3">
      <c r="A381" t="s">
        <v>1992</v>
      </c>
      <c r="B381">
        <v>28.975000000000001</v>
      </c>
      <c r="C381">
        <v>7.63</v>
      </c>
      <c r="D381" t="s">
        <v>2380</v>
      </c>
      <c r="E381" t="s">
        <v>2380</v>
      </c>
      <c r="F381" t="s">
        <v>2380</v>
      </c>
      <c r="G381" t="s">
        <v>2381</v>
      </c>
      <c r="H381" t="s">
        <v>2382</v>
      </c>
      <c r="K381" t="s">
        <v>1992</v>
      </c>
      <c r="L381">
        <v>28.975000000000001</v>
      </c>
      <c r="M381">
        <v>7.63</v>
      </c>
      <c r="N381" t="s">
        <v>2380</v>
      </c>
      <c r="O381" t="s">
        <v>2380</v>
      </c>
      <c r="P381" t="s">
        <v>2380</v>
      </c>
      <c r="Q381" s="7" t="str">
        <f>SUBSTITUTE(Table12[[#This Row],[NumberOfMajorSurgeries]],"No major surgery","0")</f>
        <v>0</v>
      </c>
      <c r="R381" t="str">
        <f>SUBSTITUTE(Table12[[#This Row],[smoker]],"?","unknown")</f>
        <v>yes</v>
      </c>
      <c r="S381" t="str">
        <f t="shared" si="5"/>
        <v>Overweight</v>
      </c>
      <c r="T381" t="str">
        <f>IF(Table12[[#This Row],[HBA1C]]&lt;5.7,"Normal",IF(Table12[[#This Row],[HBA1C]]&gt;6.5,"Diabetes","Prediabetes"))</f>
        <v>Diabetes</v>
      </c>
    </row>
    <row r="382" spans="1:20" x14ac:dyDescent="0.3">
      <c r="A382" t="s">
        <v>1991</v>
      </c>
      <c r="B382">
        <v>24.86</v>
      </c>
      <c r="C382">
        <v>8.92</v>
      </c>
      <c r="D382" t="s">
        <v>2382</v>
      </c>
      <c r="E382" t="s">
        <v>2380</v>
      </c>
      <c r="F382" t="s">
        <v>2380</v>
      </c>
      <c r="G382">
        <v>2</v>
      </c>
      <c r="H382" t="s">
        <v>2380</v>
      </c>
      <c r="K382" t="s">
        <v>1991</v>
      </c>
      <c r="L382">
        <v>24.86</v>
      </c>
      <c r="M382">
        <v>8.92</v>
      </c>
      <c r="N382" t="s">
        <v>2382</v>
      </c>
      <c r="O382" t="s">
        <v>2380</v>
      </c>
      <c r="P382" t="s">
        <v>2380</v>
      </c>
      <c r="Q382" s="7" t="str">
        <f>SUBSTITUTE(Table12[[#This Row],[NumberOfMajorSurgeries]],"No major surgery","0")</f>
        <v>2</v>
      </c>
      <c r="R382" t="str">
        <f>SUBSTITUTE(Table12[[#This Row],[smoker]],"?","unknown")</f>
        <v>No</v>
      </c>
      <c r="S382" t="str">
        <f t="shared" si="5"/>
        <v>Overweight</v>
      </c>
      <c r="T382" t="str">
        <f>IF(Table12[[#This Row],[HBA1C]]&lt;5.7,"Normal",IF(Table12[[#This Row],[HBA1C]]&gt;6.5,"Diabetes","Prediabetes"))</f>
        <v>Diabetes</v>
      </c>
    </row>
    <row r="383" spans="1:20" x14ac:dyDescent="0.3">
      <c r="A383" t="s">
        <v>1990</v>
      </c>
      <c r="B383">
        <v>19.54</v>
      </c>
      <c r="C383">
        <v>5.37</v>
      </c>
      <c r="D383" t="s">
        <v>2380</v>
      </c>
      <c r="E383" t="s">
        <v>2380</v>
      </c>
      <c r="F383" t="s">
        <v>2380</v>
      </c>
      <c r="G383" t="s">
        <v>2381</v>
      </c>
      <c r="H383" t="s">
        <v>2382</v>
      </c>
      <c r="K383" t="s">
        <v>1990</v>
      </c>
      <c r="L383">
        <v>19.54</v>
      </c>
      <c r="M383">
        <v>5.37</v>
      </c>
      <c r="N383" t="s">
        <v>2380</v>
      </c>
      <c r="O383" t="s">
        <v>2380</v>
      </c>
      <c r="P383" t="s">
        <v>2380</v>
      </c>
      <c r="Q383" s="7" t="str">
        <f>SUBSTITUTE(Table12[[#This Row],[NumberOfMajorSurgeries]],"No major surgery","0")</f>
        <v>0</v>
      </c>
      <c r="R383" t="str">
        <f>SUBSTITUTE(Table12[[#This Row],[smoker]],"?","unknown")</f>
        <v>yes</v>
      </c>
      <c r="S383" t="str">
        <f t="shared" si="5"/>
        <v>Overweight</v>
      </c>
      <c r="T383" t="str">
        <f>IF(Table12[[#This Row],[HBA1C]]&lt;5.7,"Normal",IF(Table12[[#This Row],[HBA1C]]&gt;6.5,"Diabetes","Prediabetes"))</f>
        <v>Normal</v>
      </c>
    </row>
    <row r="384" spans="1:20" x14ac:dyDescent="0.3">
      <c r="A384" t="s">
        <v>1989</v>
      </c>
      <c r="B384">
        <v>26.74</v>
      </c>
      <c r="C384">
        <v>4.3099999999999996</v>
      </c>
      <c r="D384" t="s">
        <v>2380</v>
      </c>
      <c r="E384" t="s">
        <v>2380</v>
      </c>
      <c r="F384" t="s">
        <v>2380</v>
      </c>
      <c r="G384" t="s">
        <v>2381</v>
      </c>
      <c r="H384" t="s">
        <v>2382</v>
      </c>
      <c r="K384" t="s">
        <v>1989</v>
      </c>
      <c r="L384">
        <v>26.74</v>
      </c>
      <c r="M384">
        <v>4.3099999999999996</v>
      </c>
      <c r="N384" t="s">
        <v>2380</v>
      </c>
      <c r="O384" t="s">
        <v>2380</v>
      </c>
      <c r="P384" t="s">
        <v>2380</v>
      </c>
      <c r="Q384" s="7" t="str">
        <f>SUBSTITUTE(Table12[[#This Row],[NumberOfMajorSurgeries]],"No major surgery","0")</f>
        <v>0</v>
      </c>
      <c r="R384" t="str">
        <f>SUBSTITUTE(Table12[[#This Row],[smoker]],"?","unknown")</f>
        <v>yes</v>
      </c>
      <c r="S384" t="str">
        <f t="shared" si="5"/>
        <v>Overweight</v>
      </c>
      <c r="T384" t="str">
        <f>IF(Table12[[#This Row],[HBA1C]]&lt;5.7,"Normal",IF(Table12[[#This Row],[HBA1C]]&gt;6.5,"Diabetes","Prediabetes"))</f>
        <v>Normal</v>
      </c>
    </row>
    <row r="385" spans="1:20" x14ac:dyDescent="0.3">
      <c r="A385" t="s">
        <v>1988</v>
      </c>
      <c r="B385">
        <v>22.99</v>
      </c>
      <c r="C385">
        <v>10.46</v>
      </c>
      <c r="D385" t="s">
        <v>2380</v>
      </c>
      <c r="E385" t="s">
        <v>2380</v>
      </c>
      <c r="F385" t="s">
        <v>2380</v>
      </c>
      <c r="G385">
        <v>3</v>
      </c>
      <c r="H385" t="s">
        <v>2382</v>
      </c>
      <c r="K385" t="s">
        <v>1988</v>
      </c>
      <c r="L385">
        <v>22.99</v>
      </c>
      <c r="M385">
        <v>10.46</v>
      </c>
      <c r="N385" t="s">
        <v>2380</v>
      </c>
      <c r="O385" t="s">
        <v>2380</v>
      </c>
      <c r="P385" t="s">
        <v>2380</v>
      </c>
      <c r="Q385" s="7" t="str">
        <f>SUBSTITUTE(Table12[[#This Row],[NumberOfMajorSurgeries]],"No major surgery","0")</f>
        <v>3</v>
      </c>
      <c r="R385" t="str">
        <f>SUBSTITUTE(Table12[[#This Row],[smoker]],"?","unknown")</f>
        <v>yes</v>
      </c>
      <c r="S385" t="str">
        <f t="shared" si="5"/>
        <v>Overweight</v>
      </c>
      <c r="T385" t="str">
        <f>IF(Table12[[#This Row],[HBA1C]]&lt;5.7,"Normal",IF(Table12[[#This Row],[HBA1C]]&gt;6.5,"Diabetes","Prediabetes"))</f>
        <v>Diabetes</v>
      </c>
    </row>
    <row r="386" spans="1:20" x14ac:dyDescent="0.3">
      <c r="A386" t="s">
        <v>1987</v>
      </c>
      <c r="B386">
        <v>31.46</v>
      </c>
      <c r="C386">
        <v>7.39</v>
      </c>
      <c r="D386" t="s">
        <v>2380</v>
      </c>
      <c r="E386" t="s">
        <v>2380</v>
      </c>
      <c r="F386" t="s">
        <v>2380</v>
      </c>
      <c r="G386" t="s">
        <v>2381</v>
      </c>
      <c r="H386" t="s">
        <v>2380</v>
      </c>
      <c r="K386" t="s">
        <v>1987</v>
      </c>
      <c r="L386">
        <v>31.46</v>
      </c>
      <c r="M386">
        <v>7.39</v>
      </c>
      <c r="N386" t="s">
        <v>2380</v>
      </c>
      <c r="O386" t="s">
        <v>2380</v>
      </c>
      <c r="P386" t="s">
        <v>2380</v>
      </c>
      <c r="Q386" s="7" t="str">
        <f>SUBSTITUTE(Table12[[#This Row],[NumberOfMajorSurgeries]],"No major surgery","0")</f>
        <v>0</v>
      </c>
      <c r="R386" t="str">
        <f>SUBSTITUTE(Table12[[#This Row],[smoker]],"?","unknown")</f>
        <v>No</v>
      </c>
      <c r="S386" t="str">
        <f t="shared" si="5"/>
        <v>Obesity</v>
      </c>
      <c r="T386" t="str">
        <f>IF(Table12[[#This Row],[HBA1C]]&lt;5.7,"Normal",IF(Table12[[#This Row],[HBA1C]]&gt;6.5,"Diabetes","Prediabetes"))</f>
        <v>Diabetes</v>
      </c>
    </row>
    <row r="387" spans="1:20" x14ac:dyDescent="0.3">
      <c r="A387" t="s">
        <v>1986</v>
      </c>
      <c r="B387">
        <v>30.86</v>
      </c>
      <c r="C387">
        <v>6.18</v>
      </c>
      <c r="D387" t="s">
        <v>2380</v>
      </c>
      <c r="E387" t="s">
        <v>2382</v>
      </c>
      <c r="F387" t="s">
        <v>2380</v>
      </c>
      <c r="G387">
        <v>2</v>
      </c>
      <c r="H387" t="s">
        <v>2382</v>
      </c>
      <c r="K387" t="s">
        <v>1986</v>
      </c>
      <c r="L387">
        <v>30.86</v>
      </c>
      <c r="M387">
        <v>6.18</v>
      </c>
      <c r="N387" t="s">
        <v>2380</v>
      </c>
      <c r="O387" t="s">
        <v>2382</v>
      </c>
      <c r="P387" t="s">
        <v>2380</v>
      </c>
      <c r="Q387" s="7" t="str">
        <f>SUBSTITUTE(Table12[[#This Row],[NumberOfMajorSurgeries]],"No major surgery","0")</f>
        <v>2</v>
      </c>
      <c r="R387" t="str">
        <f>SUBSTITUTE(Table12[[#This Row],[smoker]],"?","unknown")</f>
        <v>yes</v>
      </c>
      <c r="S387" t="str">
        <f t="shared" ref="S387:S450" si="6">IF(B387&lt;18.5,"Underweight",IF(B387&gt;30,"Obesity",IF(B387=18.5-24.9,"Normal weight","Overweight")))</f>
        <v>Obesity</v>
      </c>
      <c r="T387" t="str">
        <f>IF(Table12[[#This Row],[HBA1C]]&lt;5.7,"Normal",IF(Table12[[#This Row],[HBA1C]]&gt;6.5,"Diabetes","Prediabetes"))</f>
        <v>Prediabetes</v>
      </c>
    </row>
    <row r="388" spans="1:20" x14ac:dyDescent="0.3">
      <c r="A388" t="s">
        <v>1985</v>
      </c>
      <c r="B388">
        <v>31.96</v>
      </c>
      <c r="C388">
        <v>8.86</v>
      </c>
      <c r="D388" t="s">
        <v>2380</v>
      </c>
      <c r="E388" t="s">
        <v>2380</v>
      </c>
      <c r="F388" t="s">
        <v>2380</v>
      </c>
      <c r="G388" t="s">
        <v>2381</v>
      </c>
      <c r="H388" t="s">
        <v>2382</v>
      </c>
      <c r="K388" t="s">
        <v>1985</v>
      </c>
      <c r="L388">
        <v>31.96</v>
      </c>
      <c r="M388">
        <v>8.86</v>
      </c>
      <c r="N388" t="s">
        <v>2380</v>
      </c>
      <c r="O388" t="s">
        <v>2380</v>
      </c>
      <c r="P388" t="s">
        <v>2380</v>
      </c>
      <c r="Q388" s="7" t="str">
        <f>SUBSTITUTE(Table12[[#This Row],[NumberOfMajorSurgeries]],"No major surgery","0")</f>
        <v>0</v>
      </c>
      <c r="R388" t="str">
        <f>SUBSTITUTE(Table12[[#This Row],[smoker]],"?","unknown")</f>
        <v>yes</v>
      </c>
      <c r="S388" t="str">
        <f t="shared" si="6"/>
        <v>Obesity</v>
      </c>
      <c r="T388" t="str">
        <f>IF(Table12[[#This Row],[HBA1C]]&lt;5.7,"Normal",IF(Table12[[#This Row],[HBA1C]]&gt;6.5,"Diabetes","Prediabetes"))</f>
        <v>Diabetes</v>
      </c>
    </row>
    <row r="389" spans="1:20" x14ac:dyDescent="0.3">
      <c r="A389" t="s">
        <v>1984</v>
      </c>
      <c r="B389">
        <v>23.76</v>
      </c>
      <c r="C389">
        <v>10.96</v>
      </c>
      <c r="D389" t="s">
        <v>2380</v>
      </c>
      <c r="E389" t="s">
        <v>2380</v>
      </c>
      <c r="F389" t="s">
        <v>2380</v>
      </c>
      <c r="G389">
        <v>3</v>
      </c>
      <c r="H389" t="s">
        <v>2382</v>
      </c>
      <c r="K389" t="s">
        <v>1984</v>
      </c>
      <c r="L389">
        <v>23.76</v>
      </c>
      <c r="M389">
        <v>10.96</v>
      </c>
      <c r="N389" t="s">
        <v>2380</v>
      </c>
      <c r="O389" t="s">
        <v>2380</v>
      </c>
      <c r="P389" t="s">
        <v>2380</v>
      </c>
      <c r="Q389" s="7" t="str">
        <f>SUBSTITUTE(Table12[[#This Row],[NumberOfMajorSurgeries]],"No major surgery","0")</f>
        <v>3</v>
      </c>
      <c r="R389" t="str">
        <f>SUBSTITUTE(Table12[[#This Row],[smoker]],"?","unknown")</f>
        <v>yes</v>
      </c>
      <c r="S389" t="str">
        <f t="shared" si="6"/>
        <v>Overweight</v>
      </c>
      <c r="T389" t="str">
        <f>IF(Table12[[#This Row],[HBA1C]]&lt;5.7,"Normal",IF(Table12[[#This Row],[HBA1C]]&gt;6.5,"Diabetes","Prediabetes"))</f>
        <v>Diabetes</v>
      </c>
    </row>
    <row r="390" spans="1:20" x14ac:dyDescent="0.3">
      <c r="A390" t="s">
        <v>1983</v>
      </c>
      <c r="B390">
        <v>19.38</v>
      </c>
      <c r="C390">
        <v>6.28</v>
      </c>
      <c r="D390" t="s">
        <v>2380</v>
      </c>
      <c r="E390" t="s">
        <v>2380</v>
      </c>
      <c r="F390" t="s">
        <v>2380</v>
      </c>
      <c r="G390" t="s">
        <v>2381</v>
      </c>
      <c r="H390" t="s">
        <v>2382</v>
      </c>
      <c r="K390" t="s">
        <v>1983</v>
      </c>
      <c r="L390">
        <v>19.38</v>
      </c>
      <c r="M390">
        <v>6.28</v>
      </c>
      <c r="N390" t="s">
        <v>2380</v>
      </c>
      <c r="O390" t="s">
        <v>2380</v>
      </c>
      <c r="P390" t="s">
        <v>2380</v>
      </c>
      <c r="Q390" s="7" t="str">
        <f>SUBSTITUTE(Table12[[#This Row],[NumberOfMajorSurgeries]],"No major surgery","0")</f>
        <v>0</v>
      </c>
      <c r="R390" t="str">
        <f>SUBSTITUTE(Table12[[#This Row],[smoker]],"?","unknown")</f>
        <v>yes</v>
      </c>
      <c r="S390" t="str">
        <f t="shared" si="6"/>
        <v>Overweight</v>
      </c>
      <c r="T390" t="str">
        <f>IF(Table12[[#This Row],[HBA1C]]&lt;5.7,"Normal",IF(Table12[[#This Row],[HBA1C]]&gt;6.5,"Diabetes","Prediabetes"))</f>
        <v>Prediabetes</v>
      </c>
    </row>
    <row r="391" spans="1:20" x14ac:dyDescent="0.3">
      <c r="A391" t="s">
        <v>1982</v>
      </c>
      <c r="B391">
        <v>16.21</v>
      </c>
      <c r="C391">
        <v>6.29</v>
      </c>
      <c r="D391" t="s">
        <v>2382</v>
      </c>
      <c r="E391" t="s">
        <v>2380</v>
      </c>
      <c r="F391" t="s">
        <v>2380</v>
      </c>
      <c r="G391">
        <v>1</v>
      </c>
      <c r="H391" t="s">
        <v>2382</v>
      </c>
      <c r="K391" t="s">
        <v>1982</v>
      </c>
      <c r="L391">
        <v>16.21</v>
      </c>
      <c r="M391">
        <v>6.29</v>
      </c>
      <c r="N391" t="s">
        <v>2382</v>
      </c>
      <c r="O391" t="s">
        <v>2380</v>
      </c>
      <c r="P391" t="s">
        <v>2380</v>
      </c>
      <c r="Q391" s="7" t="str">
        <f>SUBSTITUTE(Table12[[#This Row],[NumberOfMajorSurgeries]],"No major surgery","0")</f>
        <v>1</v>
      </c>
      <c r="R391" t="str">
        <f>SUBSTITUTE(Table12[[#This Row],[smoker]],"?","unknown")</f>
        <v>yes</v>
      </c>
      <c r="S391" t="str">
        <f t="shared" si="6"/>
        <v>Underweight</v>
      </c>
      <c r="T391" t="str">
        <f>IF(Table12[[#This Row],[HBA1C]]&lt;5.7,"Normal",IF(Table12[[#This Row],[HBA1C]]&gt;6.5,"Diabetes","Prediabetes"))</f>
        <v>Prediabetes</v>
      </c>
    </row>
    <row r="392" spans="1:20" x14ac:dyDescent="0.3">
      <c r="A392" t="s">
        <v>1981</v>
      </c>
      <c r="B392">
        <v>32.54</v>
      </c>
      <c r="C392">
        <v>4.0199999999999996</v>
      </c>
      <c r="D392" t="s">
        <v>2380</v>
      </c>
      <c r="E392" t="s">
        <v>2382</v>
      </c>
      <c r="F392" t="s">
        <v>2380</v>
      </c>
      <c r="G392">
        <v>1</v>
      </c>
      <c r="H392" t="s">
        <v>2382</v>
      </c>
      <c r="K392" t="s">
        <v>1981</v>
      </c>
      <c r="L392">
        <v>32.54</v>
      </c>
      <c r="M392">
        <v>4.0199999999999996</v>
      </c>
      <c r="N392" t="s">
        <v>2380</v>
      </c>
      <c r="O392" t="s">
        <v>2382</v>
      </c>
      <c r="P392" t="s">
        <v>2380</v>
      </c>
      <c r="Q392" s="7" t="str">
        <f>SUBSTITUTE(Table12[[#This Row],[NumberOfMajorSurgeries]],"No major surgery","0")</f>
        <v>1</v>
      </c>
      <c r="R392" t="str">
        <f>SUBSTITUTE(Table12[[#This Row],[smoker]],"?","unknown")</f>
        <v>yes</v>
      </c>
      <c r="S392" t="str">
        <f t="shared" si="6"/>
        <v>Obesity</v>
      </c>
      <c r="T392" t="str">
        <f>IF(Table12[[#This Row],[HBA1C]]&lt;5.7,"Normal",IF(Table12[[#This Row],[HBA1C]]&gt;6.5,"Diabetes","Prediabetes"))</f>
        <v>Normal</v>
      </c>
    </row>
    <row r="393" spans="1:20" x14ac:dyDescent="0.3">
      <c r="A393" t="s">
        <v>1980</v>
      </c>
      <c r="B393">
        <v>36.765000000000001</v>
      </c>
      <c r="C393">
        <v>11.95</v>
      </c>
      <c r="D393" t="s">
        <v>2382</v>
      </c>
      <c r="E393" t="s">
        <v>2380</v>
      </c>
      <c r="F393" t="s">
        <v>2380</v>
      </c>
      <c r="G393">
        <v>2</v>
      </c>
      <c r="H393" t="s">
        <v>2380</v>
      </c>
      <c r="K393" t="s">
        <v>1980</v>
      </c>
      <c r="L393">
        <v>36.765000000000001</v>
      </c>
      <c r="M393">
        <v>11.95</v>
      </c>
      <c r="N393" t="s">
        <v>2382</v>
      </c>
      <c r="O393" t="s">
        <v>2380</v>
      </c>
      <c r="P393" t="s">
        <v>2380</v>
      </c>
      <c r="Q393" s="7" t="str">
        <f>SUBSTITUTE(Table12[[#This Row],[NumberOfMajorSurgeries]],"No major surgery","0")</f>
        <v>2</v>
      </c>
      <c r="R393" t="str">
        <f>SUBSTITUTE(Table12[[#This Row],[smoker]],"?","unknown")</f>
        <v>No</v>
      </c>
      <c r="S393" t="str">
        <f t="shared" si="6"/>
        <v>Obesity</v>
      </c>
      <c r="T393" t="str">
        <f>IF(Table12[[#This Row],[HBA1C]]&lt;5.7,"Normal",IF(Table12[[#This Row],[HBA1C]]&gt;6.5,"Diabetes","Prediabetes"))</f>
        <v>Diabetes</v>
      </c>
    </row>
    <row r="394" spans="1:20" x14ac:dyDescent="0.3">
      <c r="A394" t="s">
        <v>1979</v>
      </c>
      <c r="B394">
        <v>35.909999999999997</v>
      </c>
      <c r="C394">
        <v>8.7100000000000009</v>
      </c>
      <c r="D394" t="s">
        <v>2380</v>
      </c>
      <c r="E394" t="s">
        <v>2380</v>
      </c>
      <c r="F394" t="s">
        <v>2380</v>
      </c>
      <c r="G394" t="s">
        <v>2381</v>
      </c>
      <c r="H394" t="s">
        <v>2380</v>
      </c>
      <c r="K394" t="s">
        <v>1979</v>
      </c>
      <c r="L394">
        <v>35.909999999999997</v>
      </c>
      <c r="M394">
        <v>8.7100000000000009</v>
      </c>
      <c r="N394" t="s">
        <v>2380</v>
      </c>
      <c r="O394" t="s">
        <v>2380</v>
      </c>
      <c r="P394" t="s">
        <v>2380</v>
      </c>
      <c r="Q394" s="7" t="str">
        <f>SUBSTITUTE(Table12[[#This Row],[NumberOfMajorSurgeries]],"No major surgery","0")</f>
        <v>0</v>
      </c>
      <c r="R394" t="str">
        <f>SUBSTITUTE(Table12[[#This Row],[smoker]],"?","unknown")</f>
        <v>No</v>
      </c>
      <c r="S394" t="str">
        <f t="shared" si="6"/>
        <v>Obesity</v>
      </c>
      <c r="T394" t="str">
        <f>IF(Table12[[#This Row],[HBA1C]]&lt;5.7,"Normal",IF(Table12[[#This Row],[HBA1C]]&gt;6.5,"Diabetes","Prediabetes"))</f>
        <v>Diabetes</v>
      </c>
    </row>
    <row r="395" spans="1:20" x14ac:dyDescent="0.3">
      <c r="A395" t="s">
        <v>1978</v>
      </c>
      <c r="B395">
        <v>32.06</v>
      </c>
      <c r="C395">
        <v>4.67</v>
      </c>
      <c r="D395" t="s">
        <v>2380</v>
      </c>
      <c r="E395" t="s">
        <v>2382</v>
      </c>
      <c r="F395" t="s">
        <v>2380</v>
      </c>
      <c r="G395">
        <v>1</v>
      </c>
      <c r="H395" t="s">
        <v>2382</v>
      </c>
      <c r="K395" t="s">
        <v>1978</v>
      </c>
      <c r="L395">
        <v>32.06</v>
      </c>
      <c r="M395">
        <v>4.67</v>
      </c>
      <c r="N395" t="s">
        <v>2380</v>
      </c>
      <c r="O395" t="s">
        <v>2382</v>
      </c>
      <c r="P395" t="s">
        <v>2380</v>
      </c>
      <c r="Q395" s="7" t="str">
        <f>SUBSTITUTE(Table12[[#This Row],[NumberOfMajorSurgeries]],"No major surgery","0")</f>
        <v>1</v>
      </c>
      <c r="R395" t="str">
        <f>SUBSTITUTE(Table12[[#This Row],[smoker]],"?","unknown")</f>
        <v>yes</v>
      </c>
      <c r="S395" t="str">
        <f t="shared" si="6"/>
        <v>Obesity</v>
      </c>
      <c r="T395" t="str">
        <f>IF(Table12[[#This Row],[HBA1C]]&lt;5.7,"Normal",IF(Table12[[#This Row],[HBA1C]]&gt;6.5,"Diabetes","Prediabetes"))</f>
        <v>Normal</v>
      </c>
    </row>
    <row r="396" spans="1:20" x14ac:dyDescent="0.3">
      <c r="A396" t="s">
        <v>1977</v>
      </c>
      <c r="B396">
        <v>24.1</v>
      </c>
      <c r="C396">
        <v>11.14</v>
      </c>
      <c r="D396" t="s">
        <v>2382</v>
      </c>
      <c r="E396" t="s">
        <v>2380</v>
      </c>
      <c r="F396" t="s">
        <v>2380</v>
      </c>
      <c r="G396">
        <v>1</v>
      </c>
      <c r="H396" t="s">
        <v>2380</v>
      </c>
      <c r="K396" t="s">
        <v>1977</v>
      </c>
      <c r="L396">
        <v>24.1</v>
      </c>
      <c r="M396">
        <v>11.14</v>
      </c>
      <c r="N396" t="s">
        <v>2382</v>
      </c>
      <c r="O396" t="s">
        <v>2380</v>
      </c>
      <c r="P396" t="s">
        <v>2380</v>
      </c>
      <c r="Q396" s="7" t="str">
        <f>SUBSTITUTE(Table12[[#This Row],[NumberOfMajorSurgeries]],"No major surgery","0")</f>
        <v>1</v>
      </c>
      <c r="R396" t="str">
        <f>SUBSTITUTE(Table12[[#This Row],[smoker]],"?","unknown")</f>
        <v>No</v>
      </c>
      <c r="S396" t="str">
        <f t="shared" si="6"/>
        <v>Overweight</v>
      </c>
      <c r="T396" t="str">
        <f>IF(Table12[[#This Row],[HBA1C]]&lt;5.7,"Normal",IF(Table12[[#This Row],[HBA1C]]&gt;6.5,"Diabetes","Prediabetes"))</f>
        <v>Diabetes</v>
      </c>
    </row>
    <row r="397" spans="1:20" x14ac:dyDescent="0.3">
      <c r="A397" t="s">
        <v>1976</v>
      </c>
      <c r="B397">
        <v>27.1</v>
      </c>
      <c r="C397">
        <v>9.0500000000000007</v>
      </c>
      <c r="D397" t="s">
        <v>2380</v>
      </c>
      <c r="E397" t="s">
        <v>2380</v>
      </c>
      <c r="F397" t="s">
        <v>2380</v>
      </c>
      <c r="G397">
        <v>2</v>
      </c>
      <c r="H397" t="s">
        <v>2380</v>
      </c>
      <c r="K397" t="s">
        <v>1976</v>
      </c>
      <c r="L397">
        <v>27.1</v>
      </c>
      <c r="M397">
        <v>9.0500000000000007</v>
      </c>
      <c r="N397" t="s">
        <v>2380</v>
      </c>
      <c r="O397" t="s">
        <v>2380</v>
      </c>
      <c r="P397" t="s">
        <v>2380</v>
      </c>
      <c r="Q397" s="7" t="str">
        <f>SUBSTITUTE(Table12[[#This Row],[NumberOfMajorSurgeries]],"No major surgery","0")</f>
        <v>2</v>
      </c>
      <c r="R397" t="str">
        <f>SUBSTITUTE(Table12[[#This Row],[smoker]],"?","unknown")</f>
        <v>No</v>
      </c>
      <c r="S397" t="str">
        <f t="shared" si="6"/>
        <v>Overweight</v>
      </c>
      <c r="T397" t="str">
        <f>IF(Table12[[#This Row],[HBA1C]]&lt;5.7,"Normal",IF(Table12[[#This Row],[HBA1C]]&gt;6.5,"Diabetes","Prediabetes"))</f>
        <v>Diabetes</v>
      </c>
    </row>
    <row r="398" spans="1:20" x14ac:dyDescent="0.3">
      <c r="A398" t="s">
        <v>1975</v>
      </c>
      <c r="B398">
        <v>24.42</v>
      </c>
      <c r="C398">
        <v>11.31</v>
      </c>
      <c r="D398" t="s">
        <v>2380</v>
      </c>
      <c r="E398" t="s">
        <v>2380</v>
      </c>
      <c r="F398" t="s">
        <v>2380</v>
      </c>
      <c r="G398" t="s">
        <v>2381</v>
      </c>
      <c r="H398" t="s">
        <v>2382</v>
      </c>
      <c r="K398" t="s">
        <v>1975</v>
      </c>
      <c r="L398">
        <v>24.42</v>
      </c>
      <c r="M398">
        <v>11.31</v>
      </c>
      <c r="N398" t="s">
        <v>2380</v>
      </c>
      <c r="O398" t="s">
        <v>2380</v>
      </c>
      <c r="P398" t="s">
        <v>2380</v>
      </c>
      <c r="Q398" s="7" t="str">
        <f>SUBSTITUTE(Table12[[#This Row],[NumberOfMajorSurgeries]],"No major surgery","0")</f>
        <v>0</v>
      </c>
      <c r="R398" t="str">
        <f>SUBSTITUTE(Table12[[#This Row],[smoker]],"?","unknown")</f>
        <v>yes</v>
      </c>
      <c r="S398" t="str">
        <f t="shared" si="6"/>
        <v>Overweight</v>
      </c>
      <c r="T398" t="str">
        <f>IF(Table12[[#This Row],[HBA1C]]&lt;5.7,"Normal",IF(Table12[[#This Row],[HBA1C]]&gt;6.5,"Diabetes","Prediabetes"))</f>
        <v>Diabetes</v>
      </c>
    </row>
    <row r="399" spans="1:20" x14ac:dyDescent="0.3">
      <c r="A399" t="s">
        <v>1974</v>
      </c>
      <c r="B399">
        <v>26.695</v>
      </c>
      <c r="C399">
        <v>4.68</v>
      </c>
      <c r="D399" t="s">
        <v>2382</v>
      </c>
      <c r="E399" t="s">
        <v>2380</v>
      </c>
      <c r="F399" t="s">
        <v>2380</v>
      </c>
      <c r="G399">
        <v>2</v>
      </c>
      <c r="H399" t="s">
        <v>2382</v>
      </c>
      <c r="K399" t="s">
        <v>1974</v>
      </c>
      <c r="L399">
        <v>26.695</v>
      </c>
      <c r="M399">
        <v>4.68</v>
      </c>
      <c r="N399" t="s">
        <v>2382</v>
      </c>
      <c r="O399" t="s">
        <v>2380</v>
      </c>
      <c r="P399" t="s">
        <v>2380</v>
      </c>
      <c r="Q399" s="7" t="str">
        <f>SUBSTITUTE(Table12[[#This Row],[NumberOfMajorSurgeries]],"No major surgery","0")</f>
        <v>2</v>
      </c>
      <c r="R399" t="str">
        <f>SUBSTITUTE(Table12[[#This Row],[smoker]],"?","unknown")</f>
        <v>yes</v>
      </c>
      <c r="S399" t="str">
        <f t="shared" si="6"/>
        <v>Overweight</v>
      </c>
      <c r="T399" t="str">
        <f>IF(Table12[[#This Row],[HBA1C]]&lt;5.7,"Normal",IF(Table12[[#This Row],[HBA1C]]&gt;6.5,"Diabetes","Prediabetes"))</f>
        <v>Normal</v>
      </c>
    </row>
    <row r="400" spans="1:20" x14ac:dyDescent="0.3">
      <c r="A400" t="s">
        <v>1973</v>
      </c>
      <c r="B400">
        <v>27.79</v>
      </c>
      <c r="C400">
        <v>6.05</v>
      </c>
      <c r="D400" t="s">
        <v>2382</v>
      </c>
      <c r="E400" t="s">
        <v>2382</v>
      </c>
      <c r="F400" t="s">
        <v>2380</v>
      </c>
      <c r="G400">
        <v>1</v>
      </c>
      <c r="H400" t="s">
        <v>2382</v>
      </c>
      <c r="K400" t="s">
        <v>1973</v>
      </c>
      <c r="L400">
        <v>27.79</v>
      </c>
      <c r="M400">
        <v>6.05</v>
      </c>
      <c r="N400" t="s">
        <v>2382</v>
      </c>
      <c r="O400" t="s">
        <v>2382</v>
      </c>
      <c r="P400" t="s">
        <v>2380</v>
      </c>
      <c r="Q400" s="7" t="str">
        <f>SUBSTITUTE(Table12[[#This Row],[NumberOfMajorSurgeries]],"No major surgery","0")</f>
        <v>1</v>
      </c>
      <c r="R400" t="str">
        <f>SUBSTITUTE(Table12[[#This Row],[smoker]],"?","unknown")</f>
        <v>yes</v>
      </c>
      <c r="S400" t="str">
        <f t="shared" si="6"/>
        <v>Overweight</v>
      </c>
      <c r="T400" t="str">
        <f>IF(Table12[[#This Row],[HBA1C]]&lt;5.7,"Normal",IF(Table12[[#This Row],[HBA1C]]&gt;6.5,"Diabetes","Prediabetes"))</f>
        <v>Prediabetes</v>
      </c>
    </row>
    <row r="401" spans="1:20" x14ac:dyDescent="0.3">
      <c r="A401" t="s">
        <v>1972</v>
      </c>
      <c r="B401">
        <v>32.68</v>
      </c>
      <c r="C401">
        <v>4.68</v>
      </c>
      <c r="D401" t="s">
        <v>2382</v>
      </c>
      <c r="E401" t="s">
        <v>2380</v>
      </c>
      <c r="F401" t="s">
        <v>2380</v>
      </c>
      <c r="G401" t="s">
        <v>2381</v>
      </c>
      <c r="H401" t="s">
        <v>2380</v>
      </c>
      <c r="K401" t="s">
        <v>1972</v>
      </c>
      <c r="L401">
        <v>32.68</v>
      </c>
      <c r="M401">
        <v>4.68</v>
      </c>
      <c r="N401" t="s">
        <v>2382</v>
      </c>
      <c r="O401" t="s">
        <v>2380</v>
      </c>
      <c r="P401" t="s">
        <v>2380</v>
      </c>
      <c r="Q401" s="7" t="str">
        <f>SUBSTITUTE(Table12[[#This Row],[NumberOfMajorSurgeries]],"No major surgery","0")</f>
        <v>0</v>
      </c>
      <c r="R401" t="str">
        <f>SUBSTITUTE(Table12[[#This Row],[smoker]],"?","unknown")</f>
        <v>No</v>
      </c>
      <c r="S401" t="str">
        <f t="shared" si="6"/>
        <v>Obesity</v>
      </c>
      <c r="T401" t="str">
        <f>IF(Table12[[#This Row],[HBA1C]]&lt;5.7,"Normal",IF(Table12[[#This Row],[HBA1C]]&gt;6.5,"Diabetes","Prediabetes"))</f>
        <v>Normal</v>
      </c>
    </row>
    <row r="402" spans="1:20" x14ac:dyDescent="0.3">
      <c r="A402" t="s">
        <v>1971</v>
      </c>
      <c r="B402">
        <v>26.4</v>
      </c>
      <c r="C402">
        <v>9.5</v>
      </c>
      <c r="D402" t="s">
        <v>2382</v>
      </c>
      <c r="E402" t="s">
        <v>2380</v>
      </c>
      <c r="F402" t="s">
        <v>2380</v>
      </c>
      <c r="G402">
        <v>2</v>
      </c>
      <c r="H402" t="s">
        <v>2380</v>
      </c>
      <c r="K402" t="s">
        <v>1971</v>
      </c>
      <c r="L402">
        <v>26.4</v>
      </c>
      <c r="M402">
        <v>9.5</v>
      </c>
      <c r="N402" t="s">
        <v>2382</v>
      </c>
      <c r="O402" t="s">
        <v>2380</v>
      </c>
      <c r="P402" t="s">
        <v>2380</v>
      </c>
      <c r="Q402" s="7" t="str">
        <f>SUBSTITUTE(Table12[[#This Row],[NumberOfMajorSurgeries]],"No major surgery","0")</f>
        <v>2</v>
      </c>
      <c r="R402" t="str">
        <f>SUBSTITUTE(Table12[[#This Row],[smoker]],"?","unknown")</f>
        <v>No</v>
      </c>
      <c r="S402" t="str">
        <f t="shared" si="6"/>
        <v>Overweight</v>
      </c>
      <c r="T402" t="str">
        <f>IF(Table12[[#This Row],[HBA1C]]&lt;5.7,"Normal",IF(Table12[[#This Row],[HBA1C]]&gt;6.5,"Diabetes","Prediabetes"))</f>
        <v>Diabetes</v>
      </c>
    </row>
    <row r="403" spans="1:20" x14ac:dyDescent="0.3">
      <c r="A403" t="s">
        <v>1970</v>
      </c>
      <c r="B403">
        <v>23.655000000000001</v>
      </c>
      <c r="C403">
        <v>10.84</v>
      </c>
      <c r="D403" t="s">
        <v>2382</v>
      </c>
      <c r="E403" t="s">
        <v>2380</v>
      </c>
      <c r="F403" t="s">
        <v>2383</v>
      </c>
      <c r="G403">
        <v>1</v>
      </c>
      <c r="H403" t="s">
        <v>2382</v>
      </c>
      <c r="K403" t="s">
        <v>1970</v>
      </c>
      <c r="L403">
        <v>23.655000000000001</v>
      </c>
      <c r="M403">
        <v>10.84</v>
      </c>
      <c r="N403" t="s">
        <v>2382</v>
      </c>
      <c r="O403" t="s">
        <v>2380</v>
      </c>
      <c r="P403" t="s">
        <v>2383</v>
      </c>
      <c r="Q403" s="7" t="str">
        <f>SUBSTITUTE(Table12[[#This Row],[NumberOfMajorSurgeries]],"No major surgery","0")</f>
        <v>1</v>
      </c>
      <c r="R403" t="str">
        <f>SUBSTITUTE(Table12[[#This Row],[smoker]],"?","unknown")</f>
        <v>yes</v>
      </c>
      <c r="S403" t="str">
        <f t="shared" si="6"/>
        <v>Overweight</v>
      </c>
      <c r="T403" t="str">
        <f>IF(Table12[[#This Row],[HBA1C]]&lt;5.7,"Normal",IF(Table12[[#This Row],[HBA1C]]&gt;6.5,"Diabetes","Prediabetes"))</f>
        <v>Diabetes</v>
      </c>
    </row>
    <row r="404" spans="1:20" x14ac:dyDescent="0.3">
      <c r="A404" t="s">
        <v>1969</v>
      </c>
      <c r="B404">
        <v>27.36</v>
      </c>
      <c r="C404">
        <v>5.88</v>
      </c>
      <c r="D404" t="s">
        <v>2380</v>
      </c>
      <c r="E404" t="s">
        <v>2380</v>
      </c>
      <c r="F404" t="s">
        <v>2380</v>
      </c>
      <c r="G404">
        <v>2</v>
      </c>
      <c r="H404" t="s">
        <v>2380</v>
      </c>
      <c r="K404" t="s">
        <v>1969</v>
      </c>
      <c r="L404">
        <v>27.36</v>
      </c>
      <c r="M404">
        <v>5.88</v>
      </c>
      <c r="N404" t="s">
        <v>2380</v>
      </c>
      <c r="O404" t="s">
        <v>2380</v>
      </c>
      <c r="P404" t="s">
        <v>2380</v>
      </c>
      <c r="Q404" s="7" t="str">
        <f>SUBSTITUTE(Table12[[#This Row],[NumberOfMajorSurgeries]],"No major surgery","0")</f>
        <v>2</v>
      </c>
      <c r="R404" t="str">
        <f>SUBSTITUTE(Table12[[#This Row],[smoker]],"?","unknown")</f>
        <v>No</v>
      </c>
      <c r="S404" t="str">
        <f t="shared" si="6"/>
        <v>Overweight</v>
      </c>
      <c r="T404" t="str">
        <f>IF(Table12[[#This Row],[HBA1C]]&lt;5.7,"Normal",IF(Table12[[#This Row],[HBA1C]]&gt;6.5,"Diabetes","Prediabetes"))</f>
        <v>Prediabetes</v>
      </c>
    </row>
    <row r="405" spans="1:20" x14ac:dyDescent="0.3">
      <c r="A405" t="s">
        <v>1968</v>
      </c>
      <c r="B405">
        <v>27.82</v>
      </c>
      <c r="C405">
        <v>5.24</v>
      </c>
      <c r="D405" t="s">
        <v>2382</v>
      </c>
      <c r="E405" t="s">
        <v>2380</v>
      </c>
      <c r="F405" t="s">
        <v>2380</v>
      </c>
      <c r="G405" t="s">
        <v>2381</v>
      </c>
      <c r="H405" t="s">
        <v>2382</v>
      </c>
      <c r="K405" t="s">
        <v>1968</v>
      </c>
      <c r="L405">
        <v>27.82</v>
      </c>
      <c r="M405">
        <v>5.24</v>
      </c>
      <c r="N405" t="s">
        <v>2382</v>
      </c>
      <c r="O405" t="s">
        <v>2380</v>
      </c>
      <c r="P405" t="s">
        <v>2380</v>
      </c>
      <c r="Q405" s="7" t="str">
        <f>SUBSTITUTE(Table12[[#This Row],[NumberOfMajorSurgeries]],"No major surgery","0")</f>
        <v>0</v>
      </c>
      <c r="R405" t="str">
        <f>SUBSTITUTE(Table12[[#This Row],[smoker]],"?","unknown")</f>
        <v>yes</v>
      </c>
      <c r="S405" t="str">
        <f t="shared" si="6"/>
        <v>Overweight</v>
      </c>
      <c r="T405" t="str">
        <f>IF(Table12[[#This Row],[HBA1C]]&lt;5.7,"Normal",IF(Table12[[#This Row],[HBA1C]]&gt;6.5,"Diabetes","Prediabetes"))</f>
        <v>Normal</v>
      </c>
    </row>
    <row r="406" spans="1:20" x14ac:dyDescent="0.3">
      <c r="A406" t="s">
        <v>1967</v>
      </c>
      <c r="B406">
        <v>25.46</v>
      </c>
      <c r="C406">
        <v>11.75</v>
      </c>
      <c r="D406" t="s">
        <v>2380</v>
      </c>
      <c r="E406" t="s">
        <v>2380</v>
      </c>
      <c r="F406" t="s">
        <v>2380</v>
      </c>
      <c r="G406" t="s">
        <v>2381</v>
      </c>
      <c r="H406" t="s">
        <v>2380</v>
      </c>
      <c r="K406" t="s">
        <v>1967</v>
      </c>
      <c r="L406">
        <v>25.46</v>
      </c>
      <c r="M406">
        <v>11.75</v>
      </c>
      <c r="N406" t="s">
        <v>2380</v>
      </c>
      <c r="O406" t="s">
        <v>2380</v>
      </c>
      <c r="P406" t="s">
        <v>2380</v>
      </c>
      <c r="Q406" s="7" t="str">
        <f>SUBSTITUTE(Table12[[#This Row],[NumberOfMajorSurgeries]],"No major surgery","0")</f>
        <v>0</v>
      </c>
      <c r="R406" t="str">
        <f>SUBSTITUTE(Table12[[#This Row],[smoker]],"?","unknown")</f>
        <v>No</v>
      </c>
      <c r="S406" t="str">
        <f t="shared" si="6"/>
        <v>Overweight</v>
      </c>
      <c r="T406" t="str">
        <f>IF(Table12[[#This Row],[HBA1C]]&lt;5.7,"Normal",IF(Table12[[#This Row],[HBA1C]]&gt;6.5,"Diabetes","Prediabetes"))</f>
        <v>Diabetes</v>
      </c>
    </row>
    <row r="407" spans="1:20" x14ac:dyDescent="0.3">
      <c r="A407" t="s">
        <v>1966</v>
      </c>
      <c r="B407">
        <v>25.1</v>
      </c>
      <c r="C407">
        <v>6.97</v>
      </c>
      <c r="D407" t="s">
        <v>2380</v>
      </c>
      <c r="E407" t="s">
        <v>2380</v>
      </c>
      <c r="F407" t="s">
        <v>2380</v>
      </c>
      <c r="G407" t="s">
        <v>2381</v>
      </c>
      <c r="H407" t="s">
        <v>2382</v>
      </c>
      <c r="K407" t="s">
        <v>1966</v>
      </c>
      <c r="L407">
        <v>25.1</v>
      </c>
      <c r="M407">
        <v>6.97</v>
      </c>
      <c r="N407" t="s">
        <v>2380</v>
      </c>
      <c r="O407" t="s">
        <v>2380</v>
      </c>
      <c r="P407" t="s">
        <v>2380</v>
      </c>
      <c r="Q407" s="7" t="str">
        <f>SUBSTITUTE(Table12[[#This Row],[NumberOfMajorSurgeries]],"No major surgery","0")</f>
        <v>0</v>
      </c>
      <c r="R407" t="str">
        <f>SUBSTITUTE(Table12[[#This Row],[smoker]],"?","unknown")</f>
        <v>yes</v>
      </c>
      <c r="S407" t="str">
        <f t="shared" si="6"/>
        <v>Overweight</v>
      </c>
      <c r="T407" t="str">
        <f>IF(Table12[[#This Row],[HBA1C]]&lt;5.7,"Normal",IF(Table12[[#This Row],[HBA1C]]&gt;6.5,"Diabetes","Prediabetes"))</f>
        <v>Diabetes</v>
      </c>
    </row>
    <row r="408" spans="1:20" x14ac:dyDescent="0.3">
      <c r="A408" t="s">
        <v>1965</v>
      </c>
      <c r="B408">
        <v>32.11</v>
      </c>
      <c r="C408">
        <v>4.76</v>
      </c>
      <c r="D408" t="s">
        <v>2380</v>
      </c>
      <c r="E408" t="s">
        <v>2380</v>
      </c>
      <c r="F408" t="s">
        <v>2380</v>
      </c>
      <c r="G408">
        <v>2</v>
      </c>
      <c r="H408" t="s">
        <v>2380</v>
      </c>
      <c r="K408" t="s">
        <v>1965</v>
      </c>
      <c r="L408">
        <v>32.11</v>
      </c>
      <c r="M408">
        <v>4.76</v>
      </c>
      <c r="N408" t="s">
        <v>2380</v>
      </c>
      <c r="O408" t="s">
        <v>2380</v>
      </c>
      <c r="P408" t="s">
        <v>2380</v>
      </c>
      <c r="Q408" s="7" t="str">
        <f>SUBSTITUTE(Table12[[#This Row],[NumberOfMajorSurgeries]],"No major surgery","0")</f>
        <v>2</v>
      </c>
      <c r="R408" t="str">
        <f>SUBSTITUTE(Table12[[#This Row],[smoker]],"?","unknown")</f>
        <v>No</v>
      </c>
      <c r="S408" t="str">
        <f t="shared" si="6"/>
        <v>Obesity</v>
      </c>
      <c r="T408" t="str">
        <f>IF(Table12[[#This Row],[HBA1C]]&lt;5.7,"Normal",IF(Table12[[#This Row],[HBA1C]]&gt;6.5,"Diabetes","Prediabetes"))</f>
        <v>Normal</v>
      </c>
    </row>
    <row r="409" spans="1:20" x14ac:dyDescent="0.3">
      <c r="A409" t="s">
        <v>1964</v>
      </c>
      <c r="B409">
        <v>29.8</v>
      </c>
      <c r="C409">
        <v>8.24</v>
      </c>
      <c r="D409" t="s">
        <v>2382</v>
      </c>
      <c r="E409" t="s">
        <v>2380</v>
      </c>
      <c r="F409" t="s">
        <v>2380</v>
      </c>
      <c r="G409">
        <v>1</v>
      </c>
      <c r="H409" t="s">
        <v>2382</v>
      </c>
      <c r="K409" t="s">
        <v>1964</v>
      </c>
      <c r="L409">
        <v>29.8</v>
      </c>
      <c r="M409">
        <v>8.24</v>
      </c>
      <c r="N409" t="s">
        <v>2382</v>
      </c>
      <c r="O409" t="s">
        <v>2380</v>
      </c>
      <c r="P409" t="s">
        <v>2380</v>
      </c>
      <c r="Q409" s="7" t="str">
        <f>SUBSTITUTE(Table12[[#This Row],[NumberOfMajorSurgeries]],"No major surgery","0")</f>
        <v>1</v>
      </c>
      <c r="R409" t="str">
        <f>SUBSTITUTE(Table12[[#This Row],[smoker]],"?","unknown")</f>
        <v>yes</v>
      </c>
      <c r="S409" t="str">
        <f t="shared" si="6"/>
        <v>Overweight</v>
      </c>
      <c r="T409" t="str">
        <f>IF(Table12[[#This Row],[HBA1C]]&lt;5.7,"Normal",IF(Table12[[#This Row],[HBA1C]]&gt;6.5,"Diabetes","Prediabetes"))</f>
        <v>Diabetes</v>
      </c>
    </row>
    <row r="410" spans="1:20" x14ac:dyDescent="0.3">
      <c r="A410" t="s">
        <v>1963</v>
      </c>
      <c r="B410">
        <v>24.01</v>
      </c>
      <c r="C410">
        <v>4.76</v>
      </c>
      <c r="D410" t="s">
        <v>2380</v>
      </c>
      <c r="E410" t="s">
        <v>2380</v>
      </c>
      <c r="F410" t="s">
        <v>2380</v>
      </c>
      <c r="G410">
        <v>1</v>
      </c>
      <c r="H410" t="s">
        <v>2382</v>
      </c>
      <c r="K410" t="s">
        <v>1963</v>
      </c>
      <c r="L410">
        <v>24.01</v>
      </c>
      <c r="M410">
        <v>4.76</v>
      </c>
      <c r="N410" t="s">
        <v>2380</v>
      </c>
      <c r="O410" t="s">
        <v>2380</v>
      </c>
      <c r="P410" t="s">
        <v>2380</v>
      </c>
      <c r="Q410" s="7" t="str">
        <f>SUBSTITUTE(Table12[[#This Row],[NumberOfMajorSurgeries]],"No major surgery","0")</f>
        <v>1</v>
      </c>
      <c r="R410" t="str">
        <f>SUBSTITUTE(Table12[[#This Row],[smoker]],"?","unknown")</f>
        <v>yes</v>
      </c>
      <c r="S410" t="str">
        <f t="shared" si="6"/>
        <v>Overweight</v>
      </c>
      <c r="T410" t="str">
        <f>IF(Table12[[#This Row],[HBA1C]]&lt;5.7,"Normal",IF(Table12[[#This Row],[HBA1C]]&gt;6.5,"Diabetes","Prediabetes"))</f>
        <v>Normal</v>
      </c>
    </row>
    <row r="411" spans="1:20" x14ac:dyDescent="0.3">
      <c r="A411" t="s">
        <v>1962</v>
      </c>
      <c r="B411">
        <v>23.21</v>
      </c>
      <c r="C411">
        <v>6.03</v>
      </c>
      <c r="D411" t="s">
        <v>2380</v>
      </c>
      <c r="E411" t="s">
        <v>2380</v>
      </c>
      <c r="F411" t="s">
        <v>2380</v>
      </c>
      <c r="G411">
        <v>1</v>
      </c>
      <c r="H411" t="s">
        <v>2380</v>
      </c>
      <c r="K411" t="s">
        <v>1962</v>
      </c>
      <c r="L411">
        <v>23.21</v>
      </c>
      <c r="M411">
        <v>6.03</v>
      </c>
      <c r="N411" t="s">
        <v>2380</v>
      </c>
      <c r="O411" t="s">
        <v>2380</v>
      </c>
      <c r="P411" t="s">
        <v>2380</v>
      </c>
      <c r="Q411" s="7" t="str">
        <f>SUBSTITUTE(Table12[[#This Row],[NumberOfMajorSurgeries]],"No major surgery","0")</f>
        <v>1</v>
      </c>
      <c r="R411" t="str">
        <f>SUBSTITUTE(Table12[[#This Row],[smoker]],"?","unknown")</f>
        <v>No</v>
      </c>
      <c r="S411" t="str">
        <f t="shared" si="6"/>
        <v>Overweight</v>
      </c>
      <c r="T411" t="str">
        <f>IF(Table12[[#This Row],[HBA1C]]&lt;5.7,"Normal",IF(Table12[[#This Row],[HBA1C]]&gt;6.5,"Diabetes","Prediabetes"))</f>
        <v>Prediabetes</v>
      </c>
    </row>
    <row r="412" spans="1:20" x14ac:dyDescent="0.3">
      <c r="A412" t="s">
        <v>1961</v>
      </c>
      <c r="B412">
        <v>21.2</v>
      </c>
      <c r="C412">
        <v>4.07</v>
      </c>
      <c r="D412" t="s">
        <v>2382</v>
      </c>
      <c r="E412" t="s">
        <v>2380</v>
      </c>
      <c r="F412" t="s">
        <v>2380</v>
      </c>
      <c r="G412">
        <v>1</v>
      </c>
      <c r="H412" t="s">
        <v>2382</v>
      </c>
      <c r="K412" t="s">
        <v>1961</v>
      </c>
      <c r="L412">
        <v>21.2</v>
      </c>
      <c r="M412">
        <v>4.07</v>
      </c>
      <c r="N412" t="s">
        <v>2382</v>
      </c>
      <c r="O412" t="s">
        <v>2380</v>
      </c>
      <c r="P412" t="s">
        <v>2380</v>
      </c>
      <c r="Q412" s="7" t="str">
        <f>SUBSTITUTE(Table12[[#This Row],[NumberOfMajorSurgeries]],"No major surgery","0")</f>
        <v>1</v>
      </c>
      <c r="R412" t="str">
        <f>SUBSTITUTE(Table12[[#This Row],[smoker]],"?","unknown")</f>
        <v>yes</v>
      </c>
      <c r="S412" t="str">
        <f t="shared" si="6"/>
        <v>Overweight</v>
      </c>
      <c r="T412" t="str">
        <f>IF(Table12[[#This Row],[HBA1C]]&lt;5.7,"Normal",IF(Table12[[#This Row],[HBA1C]]&gt;6.5,"Diabetes","Prediabetes"))</f>
        <v>Normal</v>
      </c>
    </row>
    <row r="413" spans="1:20" x14ac:dyDescent="0.3">
      <c r="A413" t="s">
        <v>1960</v>
      </c>
      <c r="B413">
        <v>28.215</v>
      </c>
      <c r="C413">
        <v>8.26</v>
      </c>
      <c r="D413" t="s">
        <v>2382</v>
      </c>
      <c r="E413" t="s">
        <v>2380</v>
      </c>
      <c r="F413" t="s">
        <v>2380</v>
      </c>
      <c r="G413">
        <v>1</v>
      </c>
      <c r="H413" t="s">
        <v>2382</v>
      </c>
      <c r="K413" t="s">
        <v>1960</v>
      </c>
      <c r="L413">
        <v>28.215</v>
      </c>
      <c r="M413">
        <v>8.26</v>
      </c>
      <c r="N413" t="s">
        <v>2382</v>
      </c>
      <c r="O413" t="s">
        <v>2380</v>
      </c>
      <c r="P413" t="s">
        <v>2380</v>
      </c>
      <c r="Q413" s="7" t="str">
        <f>SUBSTITUTE(Table12[[#This Row],[NumberOfMajorSurgeries]],"No major surgery","0")</f>
        <v>1</v>
      </c>
      <c r="R413" t="str">
        <f>SUBSTITUTE(Table12[[#This Row],[smoker]],"?","unknown")</f>
        <v>yes</v>
      </c>
      <c r="S413" t="str">
        <f t="shared" si="6"/>
        <v>Overweight</v>
      </c>
      <c r="T413" t="str">
        <f>IF(Table12[[#This Row],[HBA1C]]&lt;5.7,"Normal",IF(Table12[[#This Row],[HBA1C]]&gt;6.5,"Diabetes","Prediabetes"))</f>
        <v>Diabetes</v>
      </c>
    </row>
    <row r="414" spans="1:20" x14ac:dyDescent="0.3">
      <c r="A414" t="s">
        <v>1959</v>
      </c>
      <c r="B414">
        <v>38.094999999999999</v>
      </c>
      <c r="C414">
        <v>4.76</v>
      </c>
      <c r="D414" t="s">
        <v>2380</v>
      </c>
      <c r="E414" t="s">
        <v>2380</v>
      </c>
      <c r="F414" t="s">
        <v>2380</v>
      </c>
      <c r="G414">
        <v>1</v>
      </c>
      <c r="H414" t="s">
        <v>2380</v>
      </c>
      <c r="K414" t="s">
        <v>1959</v>
      </c>
      <c r="L414">
        <v>38.094999999999999</v>
      </c>
      <c r="M414">
        <v>4.76</v>
      </c>
      <c r="N414" t="s">
        <v>2380</v>
      </c>
      <c r="O414" t="s">
        <v>2380</v>
      </c>
      <c r="P414" t="s">
        <v>2380</v>
      </c>
      <c r="Q414" s="7" t="str">
        <f>SUBSTITUTE(Table12[[#This Row],[NumberOfMajorSurgeries]],"No major surgery","0")</f>
        <v>1</v>
      </c>
      <c r="R414" t="str">
        <f>SUBSTITUTE(Table12[[#This Row],[smoker]],"?","unknown")</f>
        <v>No</v>
      </c>
      <c r="S414" t="str">
        <f t="shared" si="6"/>
        <v>Obesity</v>
      </c>
      <c r="T414" t="str">
        <f>IF(Table12[[#This Row],[HBA1C]]&lt;5.7,"Normal",IF(Table12[[#This Row],[HBA1C]]&gt;6.5,"Diabetes","Prediabetes"))</f>
        <v>Normal</v>
      </c>
    </row>
    <row r="415" spans="1:20" x14ac:dyDescent="0.3">
      <c r="A415" t="s">
        <v>1958</v>
      </c>
      <c r="B415">
        <v>22.61</v>
      </c>
      <c r="C415">
        <v>6.13</v>
      </c>
      <c r="D415" t="s">
        <v>2382</v>
      </c>
      <c r="E415" t="s">
        <v>2380</v>
      </c>
      <c r="F415" t="s">
        <v>2383</v>
      </c>
      <c r="G415">
        <v>1</v>
      </c>
      <c r="H415" t="s">
        <v>2382</v>
      </c>
      <c r="K415" t="s">
        <v>1958</v>
      </c>
      <c r="L415">
        <v>22.61</v>
      </c>
      <c r="M415">
        <v>6.13</v>
      </c>
      <c r="N415" t="s">
        <v>2382</v>
      </c>
      <c r="O415" t="s">
        <v>2380</v>
      </c>
      <c r="P415" t="s">
        <v>2383</v>
      </c>
      <c r="Q415" s="7" t="str">
        <f>SUBSTITUTE(Table12[[#This Row],[NumberOfMajorSurgeries]],"No major surgery","0")</f>
        <v>1</v>
      </c>
      <c r="R415" t="str">
        <f>SUBSTITUTE(Table12[[#This Row],[smoker]],"?","unknown")</f>
        <v>yes</v>
      </c>
      <c r="S415" t="str">
        <f t="shared" si="6"/>
        <v>Overweight</v>
      </c>
      <c r="T415" t="str">
        <f>IF(Table12[[#This Row],[HBA1C]]&lt;5.7,"Normal",IF(Table12[[#This Row],[HBA1C]]&gt;6.5,"Diabetes","Prediabetes"))</f>
        <v>Prediabetes</v>
      </c>
    </row>
    <row r="416" spans="1:20" x14ac:dyDescent="0.3">
      <c r="A416" t="s">
        <v>1957</v>
      </c>
      <c r="B416">
        <v>24.32</v>
      </c>
      <c r="C416">
        <v>10.47</v>
      </c>
      <c r="D416" t="s">
        <v>2382</v>
      </c>
      <c r="E416" t="s">
        <v>2380</v>
      </c>
      <c r="F416" t="s">
        <v>2380</v>
      </c>
      <c r="G416">
        <v>2</v>
      </c>
      <c r="H416" t="s">
        <v>2382</v>
      </c>
      <c r="K416" t="s">
        <v>1957</v>
      </c>
      <c r="L416">
        <v>24.32</v>
      </c>
      <c r="M416">
        <v>10.47</v>
      </c>
      <c r="N416" t="s">
        <v>2382</v>
      </c>
      <c r="O416" t="s">
        <v>2380</v>
      </c>
      <c r="P416" t="s">
        <v>2380</v>
      </c>
      <c r="Q416" s="7" t="str">
        <f>SUBSTITUTE(Table12[[#This Row],[NumberOfMajorSurgeries]],"No major surgery","0")</f>
        <v>2</v>
      </c>
      <c r="R416" t="str">
        <f>SUBSTITUTE(Table12[[#This Row],[smoker]],"?","unknown")</f>
        <v>yes</v>
      </c>
      <c r="S416" t="str">
        <f t="shared" si="6"/>
        <v>Overweight</v>
      </c>
      <c r="T416" t="str">
        <f>IF(Table12[[#This Row],[HBA1C]]&lt;5.7,"Normal",IF(Table12[[#This Row],[HBA1C]]&gt;6.5,"Diabetes","Prediabetes"))</f>
        <v>Diabetes</v>
      </c>
    </row>
    <row r="417" spans="1:20" x14ac:dyDescent="0.3">
      <c r="A417" t="s">
        <v>1956</v>
      </c>
      <c r="B417">
        <v>20.96</v>
      </c>
      <c r="C417">
        <v>4.04</v>
      </c>
      <c r="D417" t="s">
        <v>2382</v>
      </c>
      <c r="E417" t="s">
        <v>2380</v>
      </c>
      <c r="F417" t="s">
        <v>2380</v>
      </c>
      <c r="G417">
        <v>1</v>
      </c>
      <c r="H417" t="s">
        <v>2382</v>
      </c>
      <c r="K417" t="s">
        <v>1956</v>
      </c>
      <c r="L417">
        <v>20.96</v>
      </c>
      <c r="M417">
        <v>4.04</v>
      </c>
      <c r="N417" t="s">
        <v>2382</v>
      </c>
      <c r="O417" t="s">
        <v>2380</v>
      </c>
      <c r="P417" t="s">
        <v>2380</v>
      </c>
      <c r="Q417" s="7" t="str">
        <f>SUBSTITUTE(Table12[[#This Row],[NumberOfMajorSurgeries]],"No major surgery","0")</f>
        <v>1</v>
      </c>
      <c r="R417" t="str">
        <f>SUBSTITUTE(Table12[[#This Row],[smoker]],"?","unknown")</f>
        <v>yes</v>
      </c>
      <c r="S417" t="str">
        <f t="shared" si="6"/>
        <v>Overweight</v>
      </c>
      <c r="T417" t="str">
        <f>IF(Table12[[#This Row],[HBA1C]]&lt;5.7,"Normal",IF(Table12[[#This Row],[HBA1C]]&gt;6.5,"Diabetes","Prediabetes"))</f>
        <v>Normal</v>
      </c>
    </row>
    <row r="418" spans="1:20" x14ac:dyDescent="0.3">
      <c r="A418" t="s">
        <v>1955</v>
      </c>
      <c r="B418">
        <v>19.68</v>
      </c>
      <c r="C418">
        <v>5.74</v>
      </c>
      <c r="D418" t="s">
        <v>2380</v>
      </c>
      <c r="E418" t="s">
        <v>2380</v>
      </c>
      <c r="F418" t="s">
        <v>2380</v>
      </c>
      <c r="G418" t="s">
        <v>2381</v>
      </c>
      <c r="H418" t="s">
        <v>2382</v>
      </c>
      <c r="K418" t="s">
        <v>1955</v>
      </c>
      <c r="L418">
        <v>19.68</v>
      </c>
      <c r="M418">
        <v>5.74</v>
      </c>
      <c r="N418" t="s">
        <v>2380</v>
      </c>
      <c r="O418" t="s">
        <v>2380</v>
      </c>
      <c r="P418" t="s">
        <v>2380</v>
      </c>
      <c r="Q418" s="7" t="str">
        <f>SUBSTITUTE(Table12[[#This Row],[NumberOfMajorSurgeries]],"No major surgery","0")</f>
        <v>0</v>
      </c>
      <c r="R418" t="str">
        <f>SUBSTITUTE(Table12[[#This Row],[smoker]],"?","unknown")</f>
        <v>yes</v>
      </c>
      <c r="S418" t="str">
        <f t="shared" si="6"/>
        <v>Overweight</v>
      </c>
      <c r="T418" t="str">
        <f>IF(Table12[[#This Row],[HBA1C]]&lt;5.7,"Normal",IF(Table12[[#This Row],[HBA1C]]&gt;6.5,"Diabetes","Prediabetes"))</f>
        <v>Prediabetes</v>
      </c>
    </row>
    <row r="419" spans="1:20" x14ac:dyDescent="0.3">
      <c r="A419" t="s">
        <v>1954</v>
      </c>
      <c r="B419">
        <v>18.100000000000001</v>
      </c>
      <c r="C419">
        <v>6.33</v>
      </c>
      <c r="D419" t="s">
        <v>2380</v>
      </c>
      <c r="E419" t="s">
        <v>2380</v>
      </c>
      <c r="F419" t="s">
        <v>2380</v>
      </c>
      <c r="G419">
        <v>1</v>
      </c>
      <c r="H419" t="s">
        <v>2382</v>
      </c>
      <c r="K419" t="s">
        <v>1954</v>
      </c>
      <c r="L419">
        <v>18.100000000000001</v>
      </c>
      <c r="M419">
        <v>6.33</v>
      </c>
      <c r="N419" t="s">
        <v>2380</v>
      </c>
      <c r="O419" t="s">
        <v>2380</v>
      </c>
      <c r="P419" t="s">
        <v>2380</v>
      </c>
      <c r="Q419" s="7" t="str">
        <f>SUBSTITUTE(Table12[[#This Row],[NumberOfMajorSurgeries]],"No major surgery","0")</f>
        <v>1</v>
      </c>
      <c r="R419" t="str">
        <f>SUBSTITUTE(Table12[[#This Row],[smoker]],"?","unknown")</f>
        <v>yes</v>
      </c>
      <c r="S419" t="str">
        <f t="shared" si="6"/>
        <v>Underweight</v>
      </c>
      <c r="T419" t="str">
        <f>IF(Table12[[#This Row],[HBA1C]]&lt;5.7,"Normal",IF(Table12[[#This Row],[HBA1C]]&gt;6.5,"Diabetes","Prediabetes"))</f>
        <v>Prediabetes</v>
      </c>
    </row>
    <row r="420" spans="1:20" x14ac:dyDescent="0.3">
      <c r="A420" t="s">
        <v>1953</v>
      </c>
      <c r="B420">
        <v>29.64</v>
      </c>
      <c r="C420">
        <v>4.28</v>
      </c>
      <c r="D420" t="s">
        <v>2382</v>
      </c>
      <c r="E420" t="s">
        <v>2380</v>
      </c>
      <c r="F420" t="s">
        <v>2380</v>
      </c>
      <c r="G420" t="s">
        <v>2381</v>
      </c>
      <c r="H420" t="s">
        <v>2380</v>
      </c>
      <c r="K420" t="s">
        <v>1953</v>
      </c>
      <c r="L420">
        <v>29.64</v>
      </c>
      <c r="M420">
        <v>4.28</v>
      </c>
      <c r="N420" t="s">
        <v>2382</v>
      </c>
      <c r="O420" t="s">
        <v>2380</v>
      </c>
      <c r="P420" t="s">
        <v>2380</v>
      </c>
      <c r="Q420" s="7" t="str">
        <f>SUBSTITUTE(Table12[[#This Row],[NumberOfMajorSurgeries]],"No major surgery","0")</f>
        <v>0</v>
      </c>
      <c r="R420" t="str">
        <f>SUBSTITUTE(Table12[[#This Row],[smoker]],"?","unknown")</f>
        <v>No</v>
      </c>
      <c r="S420" t="str">
        <f t="shared" si="6"/>
        <v>Overweight</v>
      </c>
      <c r="T420" t="str">
        <f>IF(Table12[[#This Row],[HBA1C]]&lt;5.7,"Normal",IF(Table12[[#This Row],[HBA1C]]&gt;6.5,"Diabetes","Prediabetes"))</f>
        <v>Normal</v>
      </c>
    </row>
    <row r="421" spans="1:20" x14ac:dyDescent="0.3">
      <c r="A421" t="s">
        <v>1952</v>
      </c>
      <c r="B421">
        <v>25.3</v>
      </c>
      <c r="C421">
        <v>9.4700000000000006</v>
      </c>
      <c r="D421" t="s">
        <v>2382</v>
      </c>
      <c r="E421" t="s">
        <v>2380</v>
      </c>
      <c r="F421" t="s">
        <v>2380</v>
      </c>
      <c r="G421">
        <v>2</v>
      </c>
      <c r="H421" t="s">
        <v>2382</v>
      </c>
      <c r="K421" t="s">
        <v>1952</v>
      </c>
      <c r="L421">
        <v>25.3</v>
      </c>
      <c r="M421">
        <v>9.4700000000000006</v>
      </c>
      <c r="N421" t="s">
        <v>2382</v>
      </c>
      <c r="O421" t="s">
        <v>2380</v>
      </c>
      <c r="P421" t="s">
        <v>2380</v>
      </c>
      <c r="Q421" s="7" t="str">
        <f>SUBSTITUTE(Table12[[#This Row],[NumberOfMajorSurgeries]],"No major surgery","0")</f>
        <v>2</v>
      </c>
      <c r="R421" t="str">
        <f>SUBSTITUTE(Table12[[#This Row],[smoker]],"?","unknown")</f>
        <v>yes</v>
      </c>
      <c r="S421" t="str">
        <f t="shared" si="6"/>
        <v>Overweight</v>
      </c>
      <c r="T421" t="str">
        <f>IF(Table12[[#This Row],[HBA1C]]&lt;5.7,"Normal",IF(Table12[[#This Row],[HBA1C]]&gt;6.5,"Diabetes","Prediabetes"))</f>
        <v>Diabetes</v>
      </c>
    </row>
    <row r="422" spans="1:20" x14ac:dyDescent="0.3">
      <c r="A422" t="s">
        <v>1951</v>
      </c>
      <c r="B422">
        <v>27.6</v>
      </c>
      <c r="C422">
        <v>4.8499999999999996</v>
      </c>
      <c r="D422" t="s">
        <v>2382</v>
      </c>
      <c r="E422" t="s">
        <v>2380</v>
      </c>
      <c r="F422" t="s">
        <v>2380</v>
      </c>
      <c r="G422" t="s">
        <v>2381</v>
      </c>
      <c r="H422" t="s">
        <v>2380</v>
      </c>
      <c r="K422" t="s">
        <v>1951</v>
      </c>
      <c r="L422">
        <v>27.6</v>
      </c>
      <c r="M422">
        <v>4.8499999999999996</v>
      </c>
      <c r="N422" t="s">
        <v>2382</v>
      </c>
      <c r="O422" t="s">
        <v>2380</v>
      </c>
      <c r="P422" t="s">
        <v>2380</v>
      </c>
      <c r="Q422" s="7" t="str">
        <f>SUBSTITUTE(Table12[[#This Row],[NumberOfMajorSurgeries]],"No major surgery","0")</f>
        <v>0</v>
      </c>
      <c r="R422" t="str">
        <f>SUBSTITUTE(Table12[[#This Row],[smoker]],"?","unknown")</f>
        <v>No</v>
      </c>
      <c r="S422" t="str">
        <f t="shared" si="6"/>
        <v>Overweight</v>
      </c>
      <c r="T422" t="str">
        <f>IF(Table12[[#This Row],[HBA1C]]&lt;5.7,"Normal",IF(Table12[[#This Row],[HBA1C]]&gt;6.5,"Diabetes","Prediabetes"))</f>
        <v>Normal</v>
      </c>
    </row>
    <row r="423" spans="1:20" x14ac:dyDescent="0.3">
      <c r="A423" t="s">
        <v>1950</v>
      </c>
      <c r="B423">
        <v>27.645</v>
      </c>
      <c r="C423">
        <v>11.03</v>
      </c>
      <c r="D423" t="s">
        <v>2382</v>
      </c>
      <c r="E423" t="s">
        <v>2380</v>
      </c>
      <c r="F423" t="s">
        <v>2380</v>
      </c>
      <c r="G423">
        <v>1</v>
      </c>
      <c r="H423" t="s">
        <v>2382</v>
      </c>
      <c r="K423" t="s">
        <v>1950</v>
      </c>
      <c r="L423">
        <v>27.645</v>
      </c>
      <c r="M423">
        <v>11.03</v>
      </c>
      <c r="N423" t="s">
        <v>2382</v>
      </c>
      <c r="O423" t="s">
        <v>2380</v>
      </c>
      <c r="P423" t="s">
        <v>2380</v>
      </c>
      <c r="Q423" s="7" t="str">
        <f>SUBSTITUTE(Table12[[#This Row],[NumberOfMajorSurgeries]],"No major surgery","0")</f>
        <v>1</v>
      </c>
      <c r="R423" t="str">
        <f>SUBSTITUTE(Table12[[#This Row],[smoker]],"?","unknown")</f>
        <v>yes</v>
      </c>
      <c r="S423" t="str">
        <f t="shared" si="6"/>
        <v>Overweight</v>
      </c>
      <c r="T423" t="str">
        <f>IF(Table12[[#This Row],[HBA1C]]&lt;5.7,"Normal",IF(Table12[[#This Row],[HBA1C]]&gt;6.5,"Diabetes","Prediabetes"))</f>
        <v>Diabetes</v>
      </c>
    </row>
    <row r="424" spans="1:20" x14ac:dyDescent="0.3">
      <c r="A424" t="s">
        <v>1949</v>
      </c>
      <c r="B424">
        <v>27.6</v>
      </c>
      <c r="C424">
        <v>5.22</v>
      </c>
      <c r="D424" t="s">
        <v>2380</v>
      </c>
      <c r="E424" t="s">
        <v>2380</v>
      </c>
      <c r="F424" t="s">
        <v>2380</v>
      </c>
      <c r="G424">
        <v>2</v>
      </c>
      <c r="H424" t="s">
        <v>2382</v>
      </c>
      <c r="K424" t="s">
        <v>1949</v>
      </c>
      <c r="L424">
        <v>27.6</v>
      </c>
      <c r="M424">
        <v>5.22</v>
      </c>
      <c r="N424" t="s">
        <v>2380</v>
      </c>
      <c r="O424" t="s">
        <v>2380</v>
      </c>
      <c r="P424" t="s">
        <v>2380</v>
      </c>
      <c r="Q424" s="7" t="str">
        <f>SUBSTITUTE(Table12[[#This Row],[NumberOfMajorSurgeries]],"No major surgery","0")</f>
        <v>2</v>
      </c>
      <c r="R424" t="str">
        <f>SUBSTITUTE(Table12[[#This Row],[smoker]],"?","unknown")</f>
        <v>yes</v>
      </c>
      <c r="S424" t="str">
        <f t="shared" si="6"/>
        <v>Overweight</v>
      </c>
      <c r="T424" t="str">
        <f>IF(Table12[[#This Row],[HBA1C]]&lt;5.7,"Normal",IF(Table12[[#This Row],[HBA1C]]&gt;6.5,"Diabetes","Prediabetes"))</f>
        <v>Normal</v>
      </c>
    </row>
    <row r="425" spans="1:20" x14ac:dyDescent="0.3">
      <c r="A425" t="s">
        <v>1948</v>
      </c>
      <c r="B425">
        <v>25.08</v>
      </c>
      <c r="C425">
        <v>9.52</v>
      </c>
      <c r="D425" t="s">
        <v>2382</v>
      </c>
      <c r="E425" t="s">
        <v>2380</v>
      </c>
      <c r="F425" t="s">
        <v>2380</v>
      </c>
      <c r="G425">
        <v>2</v>
      </c>
      <c r="H425" t="s">
        <v>2380</v>
      </c>
      <c r="K425" t="s">
        <v>1948</v>
      </c>
      <c r="L425">
        <v>25.08</v>
      </c>
      <c r="M425">
        <v>9.52</v>
      </c>
      <c r="N425" t="s">
        <v>2382</v>
      </c>
      <c r="O425" t="s">
        <v>2380</v>
      </c>
      <c r="P425" t="s">
        <v>2380</v>
      </c>
      <c r="Q425" s="7" t="str">
        <f>SUBSTITUTE(Table12[[#This Row],[NumberOfMajorSurgeries]],"No major surgery","0")</f>
        <v>2</v>
      </c>
      <c r="R425" t="str">
        <f>SUBSTITUTE(Table12[[#This Row],[smoker]],"?","unknown")</f>
        <v>No</v>
      </c>
      <c r="S425" t="str">
        <f t="shared" si="6"/>
        <v>Overweight</v>
      </c>
      <c r="T425" t="str">
        <f>IF(Table12[[#This Row],[HBA1C]]&lt;5.7,"Normal",IF(Table12[[#This Row],[HBA1C]]&gt;6.5,"Diabetes","Prediabetes"))</f>
        <v>Diabetes</v>
      </c>
    </row>
    <row r="426" spans="1:20" x14ac:dyDescent="0.3">
      <c r="A426" t="s">
        <v>1947</v>
      </c>
      <c r="B426">
        <v>30.02</v>
      </c>
      <c r="C426">
        <v>11.09</v>
      </c>
      <c r="D426" t="s">
        <v>2380</v>
      </c>
      <c r="E426" t="s">
        <v>2380</v>
      </c>
      <c r="F426" t="s">
        <v>2380</v>
      </c>
      <c r="G426" t="s">
        <v>2381</v>
      </c>
      <c r="H426" t="s">
        <v>2380</v>
      </c>
      <c r="K426" t="s">
        <v>1947</v>
      </c>
      <c r="L426">
        <v>30.02</v>
      </c>
      <c r="M426">
        <v>11.09</v>
      </c>
      <c r="N426" t="s">
        <v>2380</v>
      </c>
      <c r="O426" t="s">
        <v>2380</v>
      </c>
      <c r="P426" t="s">
        <v>2380</v>
      </c>
      <c r="Q426" s="7" t="str">
        <f>SUBSTITUTE(Table12[[#This Row],[NumberOfMajorSurgeries]],"No major surgery","0")</f>
        <v>0</v>
      </c>
      <c r="R426" t="str">
        <f>SUBSTITUTE(Table12[[#This Row],[smoker]],"?","unknown")</f>
        <v>No</v>
      </c>
      <c r="S426" t="str">
        <f t="shared" si="6"/>
        <v>Obesity</v>
      </c>
      <c r="T426" t="str">
        <f>IF(Table12[[#This Row],[HBA1C]]&lt;5.7,"Normal",IF(Table12[[#This Row],[HBA1C]]&gt;6.5,"Diabetes","Prediabetes"))</f>
        <v>Diabetes</v>
      </c>
    </row>
    <row r="427" spans="1:20" x14ac:dyDescent="0.3">
      <c r="A427" t="s">
        <v>1946</v>
      </c>
      <c r="B427">
        <v>27.36</v>
      </c>
      <c r="C427">
        <v>9.4499999999999993</v>
      </c>
      <c r="D427" t="s">
        <v>2382</v>
      </c>
      <c r="E427" t="s">
        <v>2380</v>
      </c>
      <c r="F427" t="s">
        <v>2380</v>
      </c>
      <c r="G427">
        <v>2</v>
      </c>
      <c r="H427" t="s">
        <v>2382</v>
      </c>
      <c r="K427" t="s">
        <v>1946</v>
      </c>
      <c r="L427">
        <v>27.36</v>
      </c>
      <c r="M427">
        <v>9.4499999999999993</v>
      </c>
      <c r="N427" t="s">
        <v>2382</v>
      </c>
      <c r="O427" t="s">
        <v>2380</v>
      </c>
      <c r="P427" t="s">
        <v>2380</v>
      </c>
      <c r="Q427" s="7" t="str">
        <f>SUBSTITUTE(Table12[[#This Row],[NumberOfMajorSurgeries]],"No major surgery","0")</f>
        <v>2</v>
      </c>
      <c r="R427" t="str">
        <f>SUBSTITUTE(Table12[[#This Row],[smoker]],"?","unknown")</f>
        <v>yes</v>
      </c>
      <c r="S427" t="str">
        <f t="shared" si="6"/>
        <v>Overweight</v>
      </c>
      <c r="T427" t="str">
        <f>IF(Table12[[#This Row],[HBA1C]]&lt;5.7,"Normal",IF(Table12[[#This Row],[HBA1C]]&gt;6.5,"Diabetes","Prediabetes"))</f>
        <v>Diabetes</v>
      </c>
    </row>
    <row r="428" spans="1:20" x14ac:dyDescent="0.3">
      <c r="A428" t="s">
        <v>1945</v>
      </c>
      <c r="B428">
        <v>22.2</v>
      </c>
      <c r="C428">
        <v>5.51</v>
      </c>
      <c r="D428" t="s">
        <v>2380</v>
      </c>
      <c r="E428" t="s">
        <v>2380</v>
      </c>
      <c r="F428" t="s">
        <v>2380</v>
      </c>
      <c r="G428" t="s">
        <v>2381</v>
      </c>
      <c r="H428" t="s">
        <v>2382</v>
      </c>
      <c r="K428" t="s">
        <v>1945</v>
      </c>
      <c r="L428">
        <v>22.2</v>
      </c>
      <c r="M428">
        <v>5.51</v>
      </c>
      <c r="N428" t="s">
        <v>2380</v>
      </c>
      <c r="O428" t="s">
        <v>2380</v>
      </c>
      <c r="P428" t="s">
        <v>2380</v>
      </c>
      <c r="Q428" s="7" t="str">
        <f>SUBSTITUTE(Table12[[#This Row],[NumberOfMajorSurgeries]],"No major surgery","0")</f>
        <v>0</v>
      </c>
      <c r="R428" t="str">
        <f>SUBSTITUTE(Table12[[#This Row],[smoker]],"?","unknown")</f>
        <v>yes</v>
      </c>
      <c r="S428" t="str">
        <f t="shared" si="6"/>
        <v>Overweight</v>
      </c>
      <c r="T428" t="str">
        <f>IF(Table12[[#This Row],[HBA1C]]&lt;5.7,"Normal",IF(Table12[[#This Row],[HBA1C]]&gt;6.5,"Diabetes","Prediabetes"))</f>
        <v>Normal</v>
      </c>
    </row>
    <row r="429" spans="1:20" x14ac:dyDescent="0.3">
      <c r="A429" t="s">
        <v>1944</v>
      </c>
      <c r="B429">
        <v>25.71</v>
      </c>
      <c r="C429">
        <v>4.18</v>
      </c>
      <c r="D429" t="s">
        <v>2380</v>
      </c>
      <c r="E429" t="s">
        <v>2382</v>
      </c>
      <c r="F429" t="s">
        <v>2380</v>
      </c>
      <c r="G429">
        <v>1</v>
      </c>
      <c r="H429" t="s">
        <v>2382</v>
      </c>
      <c r="K429" t="s">
        <v>1944</v>
      </c>
      <c r="L429">
        <v>25.71</v>
      </c>
      <c r="M429">
        <v>4.18</v>
      </c>
      <c r="N429" t="s">
        <v>2380</v>
      </c>
      <c r="O429" t="s">
        <v>2382</v>
      </c>
      <c r="P429" t="s">
        <v>2380</v>
      </c>
      <c r="Q429" s="7" t="str">
        <f>SUBSTITUTE(Table12[[#This Row],[NumberOfMajorSurgeries]],"No major surgery","0")</f>
        <v>1</v>
      </c>
      <c r="R429" t="str">
        <f>SUBSTITUTE(Table12[[#This Row],[smoker]],"?","unknown")</f>
        <v>yes</v>
      </c>
      <c r="S429" t="str">
        <f t="shared" si="6"/>
        <v>Overweight</v>
      </c>
      <c r="T429" t="str">
        <f>IF(Table12[[#This Row],[HBA1C]]&lt;5.7,"Normal",IF(Table12[[#This Row],[HBA1C]]&gt;6.5,"Diabetes","Prediabetes"))</f>
        <v>Normal</v>
      </c>
    </row>
    <row r="430" spans="1:20" x14ac:dyDescent="0.3">
      <c r="A430" t="s">
        <v>1943</v>
      </c>
      <c r="B430">
        <v>41.91</v>
      </c>
      <c r="C430">
        <v>5.98</v>
      </c>
      <c r="D430" t="s">
        <v>2382</v>
      </c>
      <c r="E430" t="s">
        <v>2380</v>
      </c>
      <c r="F430" t="s">
        <v>2380</v>
      </c>
      <c r="G430">
        <v>1</v>
      </c>
      <c r="H430" t="s">
        <v>2380</v>
      </c>
      <c r="K430" t="s">
        <v>1943</v>
      </c>
      <c r="L430">
        <v>41.91</v>
      </c>
      <c r="M430">
        <v>5.98</v>
      </c>
      <c r="N430" t="s">
        <v>2382</v>
      </c>
      <c r="O430" t="s">
        <v>2380</v>
      </c>
      <c r="P430" t="s">
        <v>2380</v>
      </c>
      <c r="Q430" s="7" t="str">
        <f>SUBSTITUTE(Table12[[#This Row],[NumberOfMajorSurgeries]],"No major surgery","0")</f>
        <v>1</v>
      </c>
      <c r="R430" t="str">
        <f>SUBSTITUTE(Table12[[#This Row],[smoker]],"?","unknown")</f>
        <v>No</v>
      </c>
      <c r="S430" t="str">
        <f t="shared" si="6"/>
        <v>Obesity</v>
      </c>
      <c r="T430" t="str">
        <f>IF(Table12[[#This Row],[HBA1C]]&lt;5.7,"Normal",IF(Table12[[#This Row],[HBA1C]]&gt;6.5,"Diabetes","Prediabetes"))</f>
        <v>Prediabetes</v>
      </c>
    </row>
    <row r="431" spans="1:20" x14ac:dyDescent="0.3">
      <c r="A431" t="s">
        <v>1942</v>
      </c>
      <c r="B431">
        <v>25.85</v>
      </c>
      <c r="C431">
        <v>10.16</v>
      </c>
      <c r="D431" t="s">
        <v>2380</v>
      </c>
      <c r="E431" t="s">
        <v>2380</v>
      </c>
      <c r="F431" t="s">
        <v>2380</v>
      </c>
      <c r="G431" t="s">
        <v>2381</v>
      </c>
      <c r="H431" t="s">
        <v>2382</v>
      </c>
      <c r="K431" t="s">
        <v>1942</v>
      </c>
      <c r="L431">
        <v>25.85</v>
      </c>
      <c r="M431">
        <v>10.16</v>
      </c>
      <c r="N431" t="s">
        <v>2380</v>
      </c>
      <c r="O431" t="s">
        <v>2380</v>
      </c>
      <c r="P431" t="s">
        <v>2380</v>
      </c>
      <c r="Q431" s="7" t="str">
        <f>SUBSTITUTE(Table12[[#This Row],[NumberOfMajorSurgeries]],"No major surgery","0")</f>
        <v>0</v>
      </c>
      <c r="R431" t="str">
        <f>SUBSTITUTE(Table12[[#This Row],[smoker]],"?","unknown")</f>
        <v>yes</v>
      </c>
      <c r="S431" t="str">
        <f t="shared" si="6"/>
        <v>Overweight</v>
      </c>
      <c r="T431" t="str">
        <f>IF(Table12[[#This Row],[HBA1C]]&lt;5.7,"Normal",IF(Table12[[#This Row],[HBA1C]]&gt;6.5,"Diabetes","Prediabetes"))</f>
        <v>Diabetes</v>
      </c>
    </row>
    <row r="432" spans="1:20" x14ac:dyDescent="0.3">
      <c r="A432" t="s">
        <v>1941</v>
      </c>
      <c r="B432">
        <v>23.844999999999999</v>
      </c>
      <c r="C432">
        <v>11.71</v>
      </c>
      <c r="D432" t="s">
        <v>2380</v>
      </c>
      <c r="E432" t="s">
        <v>2380</v>
      </c>
      <c r="F432" t="s">
        <v>2380</v>
      </c>
      <c r="G432">
        <v>2</v>
      </c>
      <c r="H432" t="s">
        <v>2382</v>
      </c>
      <c r="K432" t="s">
        <v>1941</v>
      </c>
      <c r="L432">
        <v>23.844999999999999</v>
      </c>
      <c r="M432">
        <v>11.71</v>
      </c>
      <c r="N432" t="s">
        <v>2380</v>
      </c>
      <c r="O432" t="s">
        <v>2380</v>
      </c>
      <c r="P432" t="s">
        <v>2380</v>
      </c>
      <c r="Q432" s="7" t="str">
        <f>SUBSTITUTE(Table12[[#This Row],[NumberOfMajorSurgeries]],"No major surgery","0")</f>
        <v>2</v>
      </c>
      <c r="R432" t="str">
        <f>SUBSTITUTE(Table12[[#This Row],[smoker]],"?","unknown")</f>
        <v>yes</v>
      </c>
      <c r="S432" t="str">
        <f t="shared" si="6"/>
        <v>Overweight</v>
      </c>
      <c r="T432" t="str">
        <f>IF(Table12[[#This Row],[HBA1C]]&lt;5.7,"Normal",IF(Table12[[#This Row],[HBA1C]]&gt;6.5,"Diabetes","Prediabetes"))</f>
        <v>Diabetes</v>
      </c>
    </row>
    <row r="433" spans="1:20" x14ac:dyDescent="0.3">
      <c r="A433" t="s">
        <v>1940</v>
      </c>
      <c r="B433">
        <v>30.59</v>
      </c>
      <c r="C433">
        <v>5.23</v>
      </c>
      <c r="D433" t="s">
        <v>2380</v>
      </c>
      <c r="E433" t="s">
        <v>2380</v>
      </c>
      <c r="F433" t="s">
        <v>2383</v>
      </c>
      <c r="G433">
        <v>1</v>
      </c>
      <c r="H433" t="s">
        <v>2380</v>
      </c>
      <c r="K433" t="s">
        <v>1940</v>
      </c>
      <c r="L433">
        <v>30.59</v>
      </c>
      <c r="M433">
        <v>5.23</v>
      </c>
      <c r="N433" t="s">
        <v>2380</v>
      </c>
      <c r="O433" t="s">
        <v>2380</v>
      </c>
      <c r="P433" t="s">
        <v>2383</v>
      </c>
      <c r="Q433" s="7" t="str">
        <f>SUBSTITUTE(Table12[[#This Row],[NumberOfMajorSurgeries]],"No major surgery","0")</f>
        <v>1</v>
      </c>
      <c r="R433" t="str">
        <f>SUBSTITUTE(Table12[[#This Row],[smoker]],"?","unknown")</f>
        <v>No</v>
      </c>
      <c r="S433" t="str">
        <f t="shared" si="6"/>
        <v>Obesity</v>
      </c>
      <c r="T433" t="str">
        <f>IF(Table12[[#This Row],[HBA1C]]&lt;5.7,"Normal",IF(Table12[[#This Row],[HBA1C]]&gt;6.5,"Diabetes","Prediabetes"))</f>
        <v>Normal</v>
      </c>
    </row>
    <row r="434" spans="1:20" x14ac:dyDescent="0.3">
      <c r="A434" t="s">
        <v>1939</v>
      </c>
      <c r="B434">
        <v>24.795000000000002</v>
      </c>
      <c r="C434">
        <v>6.85</v>
      </c>
      <c r="D434" t="s">
        <v>2380</v>
      </c>
      <c r="E434" t="s">
        <v>2380</v>
      </c>
      <c r="F434" t="s">
        <v>2380</v>
      </c>
      <c r="G434" t="s">
        <v>2381</v>
      </c>
      <c r="H434" t="s">
        <v>2382</v>
      </c>
      <c r="K434" t="s">
        <v>1939</v>
      </c>
      <c r="L434">
        <v>24.795000000000002</v>
      </c>
      <c r="M434">
        <v>6.85</v>
      </c>
      <c r="N434" t="s">
        <v>2380</v>
      </c>
      <c r="O434" t="s">
        <v>2380</v>
      </c>
      <c r="P434" t="s">
        <v>2380</v>
      </c>
      <c r="Q434" s="7" t="str">
        <f>SUBSTITUTE(Table12[[#This Row],[NumberOfMajorSurgeries]],"No major surgery","0")</f>
        <v>0</v>
      </c>
      <c r="R434" t="str">
        <f>SUBSTITUTE(Table12[[#This Row],[smoker]],"?","unknown")</f>
        <v>yes</v>
      </c>
      <c r="S434" t="str">
        <f t="shared" si="6"/>
        <v>Overweight</v>
      </c>
      <c r="T434" t="str">
        <f>IF(Table12[[#This Row],[HBA1C]]&lt;5.7,"Normal",IF(Table12[[#This Row],[HBA1C]]&gt;6.5,"Diabetes","Prediabetes"))</f>
        <v>Diabetes</v>
      </c>
    </row>
    <row r="435" spans="1:20" x14ac:dyDescent="0.3">
      <c r="A435" t="s">
        <v>1938</v>
      </c>
      <c r="B435">
        <v>24.13</v>
      </c>
      <c r="C435">
        <v>7.05</v>
      </c>
      <c r="D435" t="s">
        <v>2382</v>
      </c>
      <c r="E435" t="s">
        <v>2380</v>
      </c>
      <c r="F435" t="s">
        <v>2380</v>
      </c>
      <c r="G435">
        <v>2</v>
      </c>
      <c r="H435" t="s">
        <v>2382</v>
      </c>
      <c r="K435" t="s">
        <v>1938</v>
      </c>
      <c r="L435">
        <v>24.13</v>
      </c>
      <c r="M435">
        <v>7.05</v>
      </c>
      <c r="N435" t="s">
        <v>2382</v>
      </c>
      <c r="O435" t="s">
        <v>2380</v>
      </c>
      <c r="P435" t="s">
        <v>2380</v>
      </c>
      <c r="Q435" s="7" t="str">
        <f>SUBSTITUTE(Table12[[#This Row],[NumberOfMajorSurgeries]],"No major surgery","0")</f>
        <v>2</v>
      </c>
      <c r="R435" t="str">
        <f>SUBSTITUTE(Table12[[#This Row],[smoker]],"?","unknown")</f>
        <v>yes</v>
      </c>
      <c r="S435" t="str">
        <f t="shared" si="6"/>
        <v>Overweight</v>
      </c>
      <c r="T435" t="str">
        <f>IF(Table12[[#This Row],[HBA1C]]&lt;5.7,"Normal",IF(Table12[[#This Row],[HBA1C]]&gt;6.5,"Diabetes","Prediabetes"))</f>
        <v>Diabetes</v>
      </c>
    </row>
    <row r="436" spans="1:20" x14ac:dyDescent="0.3">
      <c r="A436" t="s">
        <v>1937</v>
      </c>
      <c r="B436">
        <v>25.84</v>
      </c>
      <c r="C436">
        <v>11.64</v>
      </c>
      <c r="D436" t="s">
        <v>2380</v>
      </c>
      <c r="E436" t="s">
        <v>2380</v>
      </c>
      <c r="F436" t="s">
        <v>2380</v>
      </c>
      <c r="G436">
        <v>2</v>
      </c>
      <c r="H436" t="s">
        <v>2382</v>
      </c>
      <c r="K436" t="s">
        <v>1937</v>
      </c>
      <c r="L436">
        <v>25.84</v>
      </c>
      <c r="M436">
        <v>11.64</v>
      </c>
      <c r="N436" t="s">
        <v>2380</v>
      </c>
      <c r="O436" t="s">
        <v>2380</v>
      </c>
      <c r="P436" t="s">
        <v>2380</v>
      </c>
      <c r="Q436" s="7" t="str">
        <f>SUBSTITUTE(Table12[[#This Row],[NumberOfMajorSurgeries]],"No major surgery","0")</f>
        <v>2</v>
      </c>
      <c r="R436" t="str">
        <f>SUBSTITUTE(Table12[[#This Row],[smoker]],"?","unknown")</f>
        <v>yes</v>
      </c>
      <c r="S436" t="str">
        <f t="shared" si="6"/>
        <v>Overweight</v>
      </c>
      <c r="T436" t="str">
        <f>IF(Table12[[#This Row],[HBA1C]]&lt;5.7,"Normal",IF(Table12[[#This Row],[HBA1C]]&gt;6.5,"Diabetes","Prediabetes"))</f>
        <v>Diabetes</v>
      </c>
    </row>
    <row r="437" spans="1:20" x14ac:dyDescent="0.3">
      <c r="A437" t="s">
        <v>1936</v>
      </c>
      <c r="B437">
        <v>28</v>
      </c>
      <c r="C437">
        <v>10.52</v>
      </c>
      <c r="D437" t="s">
        <v>2380</v>
      </c>
      <c r="E437" t="s">
        <v>2380</v>
      </c>
      <c r="F437" t="s">
        <v>2380</v>
      </c>
      <c r="G437" t="s">
        <v>2381</v>
      </c>
      <c r="H437" t="s">
        <v>2382</v>
      </c>
      <c r="K437" t="s">
        <v>1936</v>
      </c>
      <c r="L437">
        <v>28</v>
      </c>
      <c r="M437">
        <v>10.52</v>
      </c>
      <c r="N437" t="s">
        <v>2380</v>
      </c>
      <c r="O437" t="s">
        <v>2380</v>
      </c>
      <c r="P437" t="s">
        <v>2380</v>
      </c>
      <c r="Q437" s="7" t="str">
        <f>SUBSTITUTE(Table12[[#This Row],[NumberOfMajorSurgeries]],"No major surgery","0")</f>
        <v>0</v>
      </c>
      <c r="R437" t="str">
        <f>SUBSTITUTE(Table12[[#This Row],[smoker]],"?","unknown")</f>
        <v>yes</v>
      </c>
      <c r="S437" t="str">
        <f t="shared" si="6"/>
        <v>Overweight</v>
      </c>
      <c r="T437" t="str">
        <f>IF(Table12[[#This Row],[HBA1C]]&lt;5.7,"Normal",IF(Table12[[#This Row],[HBA1C]]&gt;6.5,"Diabetes","Prediabetes"))</f>
        <v>Diabetes</v>
      </c>
    </row>
    <row r="438" spans="1:20" x14ac:dyDescent="0.3">
      <c r="A438" t="s">
        <v>1935</v>
      </c>
      <c r="B438">
        <v>34.1</v>
      </c>
      <c r="C438">
        <v>4.01</v>
      </c>
      <c r="D438" t="s">
        <v>2382</v>
      </c>
      <c r="E438" t="s">
        <v>2380</v>
      </c>
      <c r="F438" t="s">
        <v>2383</v>
      </c>
      <c r="G438">
        <v>1</v>
      </c>
      <c r="H438" t="s">
        <v>2380</v>
      </c>
      <c r="K438" t="s">
        <v>1935</v>
      </c>
      <c r="L438">
        <v>34.1</v>
      </c>
      <c r="M438">
        <v>4.01</v>
      </c>
      <c r="N438" t="s">
        <v>2382</v>
      </c>
      <c r="O438" t="s">
        <v>2380</v>
      </c>
      <c r="P438" t="s">
        <v>2383</v>
      </c>
      <c r="Q438" s="7" t="str">
        <f>SUBSTITUTE(Table12[[#This Row],[NumberOfMajorSurgeries]],"No major surgery","0")</f>
        <v>1</v>
      </c>
      <c r="R438" t="str">
        <f>SUBSTITUTE(Table12[[#This Row],[smoker]],"?","unknown")</f>
        <v>No</v>
      </c>
      <c r="S438" t="str">
        <f t="shared" si="6"/>
        <v>Obesity</v>
      </c>
      <c r="T438" t="str">
        <f>IF(Table12[[#This Row],[HBA1C]]&lt;5.7,"Normal",IF(Table12[[#This Row],[HBA1C]]&gt;6.5,"Diabetes","Prediabetes"))</f>
        <v>Normal</v>
      </c>
    </row>
    <row r="439" spans="1:20" x14ac:dyDescent="0.3">
      <c r="A439" t="s">
        <v>1934</v>
      </c>
      <c r="B439">
        <v>26.125</v>
      </c>
      <c r="C439">
        <v>8.56</v>
      </c>
      <c r="D439" t="s">
        <v>2382</v>
      </c>
      <c r="E439" t="s">
        <v>2380</v>
      </c>
      <c r="F439" t="s">
        <v>2380</v>
      </c>
      <c r="G439">
        <v>1</v>
      </c>
      <c r="H439" t="s">
        <v>2382</v>
      </c>
      <c r="K439" t="s">
        <v>1934</v>
      </c>
      <c r="L439">
        <v>26.125</v>
      </c>
      <c r="M439">
        <v>8.56</v>
      </c>
      <c r="N439" t="s">
        <v>2382</v>
      </c>
      <c r="O439" t="s">
        <v>2380</v>
      </c>
      <c r="P439" t="s">
        <v>2380</v>
      </c>
      <c r="Q439" s="7" t="str">
        <f>SUBSTITUTE(Table12[[#This Row],[NumberOfMajorSurgeries]],"No major surgery","0")</f>
        <v>1</v>
      </c>
      <c r="R439" t="str">
        <f>SUBSTITUTE(Table12[[#This Row],[smoker]],"?","unknown")</f>
        <v>yes</v>
      </c>
      <c r="S439" t="str">
        <f t="shared" si="6"/>
        <v>Overweight</v>
      </c>
      <c r="T439" t="str">
        <f>IF(Table12[[#This Row],[HBA1C]]&lt;5.7,"Normal",IF(Table12[[#This Row],[HBA1C]]&gt;6.5,"Diabetes","Prediabetes"))</f>
        <v>Diabetes</v>
      </c>
    </row>
    <row r="440" spans="1:20" x14ac:dyDescent="0.3">
      <c r="A440" t="s">
        <v>1933</v>
      </c>
      <c r="B440">
        <v>25.6</v>
      </c>
      <c r="C440">
        <v>10.5</v>
      </c>
      <c r="D440" t="s">
        <v>2380</v>
      </c>
      <c r="E440" t="s">
        <v>2380</v>
      </c>
      <c r="F440" t="s">
        <v>2380</v>
      </c>
      <c r="G440">
        <v>2</v>
      </c>
      <c r="H440" t="s">
        <v>2382</v>
      </c>
      <c r="K440" t="s">
        <v>1933</v>
      </c>
      <c r="L440">
        <v>25.6</v>
      </c>
      <c r="M440">
        <v>10.5</v>
      </c>
      <c r="N440" t="s">
        <v>2380</v>
      </c>
      <c r="O440" t="s">
        <v>2380</v>
      </c>
      <c r="P440" t="s">
        <v>2380</v>
      </c>
      <c r="Q440" s="7" t="str">
        <f>SUBSTITUTE(Table12[[#This Row],[NumberOfMajorSurgeries]],"No major surgery","0")</f>
        <v>2</v>
      </c>
      <c r="R440" t="str">
        <f>SUBSTITUTE(Table12[[#This Row],[smoker]],"?","unknown")</f>
        <v>yes</v>
      </c>
      <c r="S440" t="str">
        <f t="shared" si="6"/>
        <v>Overweight</v>
      </c>
      <c r="T440" t="str">
        <f>IF(Table12[[#This Row],[HBA1C]]&lt;5.7,"Normal",IF(Table12[[#This Row],[HBA1C]]&gt;6.5,"Diabetes","Prediabetes"))</f>
        <v>Diabetes</v>
      </c>
    </row>
    <row r="441" spans="1:20" x14ac:dyDescent="0.3">
      <c r="A441" t="s">
        <v>1932</v>
      </c>
      <c r="B441">
        <v>24.32</v>
      </c>
      <c r="C441">
        <v>6.39</v>
      </c>
      <c r="D441" t="s">
        <v>2380</v>
      </c>
      <c r="E441" t="s">
        <v>2380</v>
      </c>
      <c r="F441" t="s">
        <v>2380</v>
      </c>
      <c r="G441" t="s">
        <v>2381</v>
      </c>
      <c r="H441" t="s">
        <v>2380</v>
      </c>
      <c r="K441" t="s">
        <v>1932</v>
      </c>
      <c r="L441">
        <v>24.32</v>
      </c>
      <c r="M441">
        <v>6.39</v>
      </c>
      <c r="N441" t="s">
        <v>2380</v>
      </c>
      <c r="O441" t="s">
        <v>2380</v>
      </c>
      <c r="P441" t="s">
        <v>2380</v>
      </c>
      <c r="Q441" s="7" t="str">
        <f>SUBSTITUTE(Table12[[#This Row],[NumberOfMajorSurgeries]],"No major surgery","0")</f>
        <v>0</v>
      </c>
      <c r="R441" t="str">
        <f>SUBSTITUTE(Table12[[#This Row],[smoker]],"?","unknown")</f>
        <v>No</v>
      </c>
      <c r="S441" t="str">
        <f t="shared" si="6"/>
        <v>Overweight</v>
      </c>
      <c r="T441" t="str">
        <f>IF(Table12[[#This Row],[HBA1C]]&lt;5.7,"Normal",IF(Table12[[#This Row],[HBA1C]]&gt;6.5,"Diabetes","Prediabetes"))</f>
        <v>Prediabetes</v>
      </c>
    </row>
    <row r="442" spans="1:20" x14ac:dyDescent="0.3">
      <c r="A442" t="s">
        <v>1931</v>
      </c>
      <c r="B442">
        <v>22.88</v>
      </c>
      <c r="C442">
        <v>5.71</v>
      </c>
      <c r="D442" t="s">
        <v>2382</v>
      </c>
      <c r="E442" t="s">
        <v>2380</v>
      </c>
      <c r="F442" t="s">
        <v>2383</v>
      </c>
      <c r="G442">
        <v>1</v>
      </c>
      <c r="H442" t="s">
        <v>2382</v>
      </c>
      <c r="K442" t="s">
        <v>1931</v>
      </c>
      <c r="L442">
        <v>22.88</v>
      </c>
      <c r="M442">
        <v>5.71</v>
      </c>
      <c r="N442" t="s">
        <v>2382</v>
      </c>
      <c r="O442" t="s">
        <v>2380</v>
      </c>
      <c r="P442" t="s">
        <v>2383</v>
      </c>
      <c r="Q442" s="7" t="str">
        <f>SUBSTITUTE(Table12[[#This Row],[NumberOfMajorSurgeries]],"No major surgery","0")</f>
        <v>1</v>
      </c>
      <c r="R442" t="str">
        <f>SUBSTITUTE(Table12[[#This Row],[smoker]],"?","unknown")</f>
        <v>yes</v>
      </c>
      <c r="S442" t="str">
        <f t="shared" si="6"/>
        <v>Overweight</v>
      </c>
      <c r="T442" t="str">
        <f>IF(Table12[[#This Row],[HBA1C]]&lt;5.7,"Normal",IF(Table12[[#This Row],[HBA1C]]&gt;6.5,"Diabetes","Prediabetes"))</f>
        <v>Prediabetes</v>
      </c>
    </row>
    <row r="443" spans="1:20" x14ac:dyDescent="0.3">
      <c r="A443" t="s">
        <v>1930</v>
      </c>
      <c r="B443">
        <v>24.984999999999999</v>
      </c>
      <c r="C443">
        <v>4.43</v>
      </c>
      <c r="D443" t="s">
        <v>2382</v>
      </c>
      <c r="E443" t="s">
        <v>2380</v>
      </c>
      <c r="F443" t="s">
        <v>2383</v>
      </c>
      <c r="G443">
        <v>1</v>
      </c>
      <c r="H443" t="s">
        <v>2380</v>
      </c>
      <c r="K443" t="s">
        <v>1930</v>
      </c>
      <c r="L443">
        <v>24.984999999999999</v>
      </c>
      <c r="M443">
        <v>4.43</v>
      </c>
      <c r="N443" t="s">
        <v>2382</v>
      </c>
      <c r="O443" t="s">
        <v>2380</v>
      </c>
      <c r="P443" t="s">
        <v>2383</v>
      </c>
      <c r="Q443" s="7" t="str">
        <f>SUBSTITUTE(Table12[[#This Row],[NumberOfMajorSurgeries]],"No major surgery","0")</f>
        <v>1</v>
      </c>
      <c r="R443" t="str">
        <f>SUBSTITUTE(Table12[[#This Row],[smoker]],"?","unknown")</f>
        <v>No</v>
      </c>
      <c r="S443" t="str">
        <f t="shared" si="6"/>
        <v>Overweight</v>
      </c>
      <c r="T443" t="str">
        <f>IF(Table12[[#This Row],[HBA1C]]&lt;5.7,"Normal",IF(Table12[[#This Row],[HBA1C]]&gt;6.5,"Diabetes","Prediabetes"))</f>
        <v>Normal</v>
      </c>
    </row>
    <row r="444" spans="1:20" x14ac:dyDescent="0.3">
      <c r="A444" t="s">
        <v>1929</v>
      </c>
      <c r="B444">
        <v>33.1</v>
      </c>
      <c r="C444">
        <v>5.52</v>
      </c>
      <c r="D444" t="s">
        <v>2380</v>
      </c>
      <c r="E444" t="s">
        <v>2380</v>
      </c>
      <c r="F444" t="s">
        <v>2383</v>
      </c>
      <c r="G444">
        <v>1</v>
      </c>
      <c r="H444" t="s">
        <v>2380</v>
      </c>
      <c r="K444" t="s">
        <v>1929</v>
      </c>
      <c r="L444">
        <v>33.1</v>
      </c>
      <c r="M444">
        <v>5.52</v>
      </c>
      <c r="N444" t="s">
        <v>2380</v>
      </c>
      <c r="O444" t="s">
        <v>2380</v>
      </c>
      <c r="P444" t="s">
        <v>2383</v>
      </c>
      <c r="Q444" s="7" t="str">
        <f>SUBSTITUTE(Table12[[#This Row],[NumberOfMajorSurgeries]],"No major surgery","0")</f>
        <v>1</v>
      </c>
      <c r="R444" t="str">
        <f>SUBSTITUTE(Table12[[#This Row],[smoker]],"?","unknown")</f>
        <v>No</v>
      </c>
      <c r="S444" t="str">
        <f t="shared" si="6"/>
        <v>Obesity</v>
      </c>
      <c r="T444" t="str">
        <f>IF(Table12[[#This Row],[HBA1C]]&lt;5.7,"Normal",IF(Table12[[#This Row],[HBA1C]]&gt;6.5,"Diabetes","Prediabetes"))</f>
        <v>Normal</v>
      </c>
    </row>
    <row r="445" spans="1:20" x14ac:dyDescent="0.3">
      <c r="A445" t="s">
        <v>1928</v>
      </c>
      <c r="B445">
        <v>27.83</v>
      </c>
      <c r="C445">
        <v>9.1999999999999993</v>
      </c>
      <c r="D445" t="s">
        <v>2382</v>
      </c>
      <c r="E445" t="s">
        <v>2380</v>
      </c>
      <c r="F445" t="s">
        <v>2380</v>
      </c>
      <c r="G445">
        <v>1</v>
      </c>
      <c r="H445" t="s">
        <v>2382</v>
      </c>
      <c r="K445" t="s">
        <v>1928</v>
      </c>
      <c r="L445">
        <v>27.83</v>
      </c>
      <c r="M445">
        <v>9.1999999999999993</v>
      </c>
      <c r="N445" t="s">
        <v>2382</v>
      </c>
      <c r="O445" t="s">
        <v>2380</v>
      </c>
      <c r="P445" t="s">
        <v>2380</v>
      </c>
      <c r="Q445" s="7" t="str">
        <f>SUBSTITUTE(Table12[[#This Row],[NumberOfMajorSurgeries]],"No major surgery","0")</f>
        <v>1</v>
      </c>
      <c r="R445" t="str">
        <f>SUBSTITUTE(Table12[[#This Row],[smoker]],"?","unknown")</f>
        <v>yes</v>
      </c>
      <c r="S445" t="str">
        <f t="shared" si="6"/>
        <v>Overweight</v>
      </c>
      <c r="T445" t="str">
        <f>IF(Table12[[#This Row],[HBA1C]]&lt;5.7,"Normal",IF(Table12[[#This Row],[HBA1C]]&gt;6.5,"Diabetes","Prediabetes"))</f>
        <v>Diabetes</v>
      </c>
    </row>
    <row r="446" spans="1:20" x14ac:dyDescent="0.3">
      <c r="A446" t="s">
        <v>1927</v>
      </c>
      <c r="B446">
        <v>30.875</v>
      </c>
      <c r="C446">
        <v>10.97</v>
      </c>
      <c r="D446" t="s">
        <v>2382</v>
      </c>
      <c r="E446" t="s">
        <v>2380</v>
      </c>
      <c r="F446" t="s">
        <v>2380</v>
      </c>
      <c r="G446">
        <v>2</v>
      </c>
      <c r="H446" t="s">
        <v>2380</v>
      </c>
      <c r="K446" t="s">
        <v>1927</v>
      </c>
      <c r="L446">
        <v>30.875</v>
      </c>
      <c r="M446">
        <v>10.97</v>
      </c>
      <c r="N446" t="s">
        <v>2382</v>
      </c>
      <c r="O446" t="s">
        <v>2380</v>
      </c>
      <c r="P446" t="s">
        <v>2380</v>
      </c>
      <c r="Q446" s="7" t="str">
        <f>SUBSTITUTE(Table12[[#This Row],[NumberOfMajorSurgeries]],"No major surgery","0")</f>
        <v>2</v>
      </c>
      <c r="R446" t="str">
        <f>SUBSTITUTE(Table12[[#This Row],[smoker]],"?","unknown")</f>
        <v>No</v>
      </c>
      <c r="S446" t="str">
        <f t="shared" si="6"/>
        <v>Obesity</v>
      </c>
      <c r="T446" t="str">
        <f>IF(Table12[[#This Row],[HBA1C]]&lt;5.7,"Normal",IF(Table12[[#This Row],[HBA1C]]&gt;6.5,"Diabetes","Prediabetes"))</f>
        <v>Diabetes</v>
      </c>
    </row>
    <row r="447" spans="1:20" x14ac:dyDescent="0.3">
      <c r="A447" t="s">
        <v>1926</v>
      </c>
      <c r="B447">
        <v>27.265000000000001</v>
      </c>
      <c r="C447">
        <v>4.25</v>
      </c>
      <c r="D447" t="s">
        <v>2380</v>
      </c>
      <c r="E447" t="s">
        <v>2380</v>
      </c>
      <c r="F447" t="s">
        <v>2383</v>
      </c>
      <c r="G447">
        <v>1</v>
      </c>
      <c r="H447" t="s">
        <v>2380</v>
      </c>
      <c r="K447" t="s">
        <v>1926</v>
      </c>
      <c r="L447">
        <v>27.265000000000001</v>
      </c>
      <c r="M447">
        <v>4.25</v>
      </c>
      <c r="N447" t="s">
        <v>2380</v>
      </c>
      <c r="O447" t="s">
        <v>2380</v>
      </c>
      <c r="P447" t="s">
        <v>2383</v>
      </c>
      <c r="Q447" s="7" t="str">
        <f>SUBSTITUTE(Table12[[#This Row],[NumberOfMajorSurgeries]],"No major surgery","0")</f>
        <v>1</v>
      </c>
      <c r="R447" t="str">
        <f>SUBSTITUTE(Table12[[#This Row],[smoker]],"?","unknown")</f>
        <v>No</v>
      </c>
      <c r="S447" t="str">
        <f t="shared" si="6"/>
        <v>Overweight</v>
      </c>
      <c r="T447" t="str">
        <f>IF(Table12[[#This Row],[HBA1C]]&lt;5.7,"Normal",IF(Table12[[#This Row],[HBA1C]]&gt;6.5,"Diabetes","Prediabetes"))</f>
        <v>Normal</v>
      </c>
    </row>
    <row r="448" spans="1:20" x14ac:dyDescent="0.3">
      <c r="A448" t="s">
        <v>1925</v>
      </c>
      <c r="B448">
        <v>26.7</v>
      </c>
      <c r="C448">
        <v>5.23</v>
      </c>
      <c r="D448" t="s">
        <v>2380</v>
      </c>
      <c r="E448" t="s">
        <v>2380</v>
      </c>
      <c r="F448" t="s">
        <v>2383</v>
      </c>
      <c r="G448">
        <v>1</v>
      </c>
      <c r="H448" t="s">
        <v>2382</v>
      </c>
      <c r="K448" t="s">
        <v>1925</v>
      </c>
      <c r="L448">
        <v>26.7</v>
      </c>
      <c r="M448">
        <v>5.23</v>
      </c>
      <c r="N448" t="s">
        <v>2380</v>
      </c>
      <c r="O448" t="s">
        <v>2380</v>
      </c>
      <c r="P448" t="s">
        <v>2383</v>
      </c>
      <c r="Q448" s="7" t="str">
        <f>SUBSTITUTE(Table12[[#This Row],[NumberOfMajorSurgeries]],"No major surgery","0")</f>
        <v>1</v>
      </c>
      <c r="R448" t="str">
        <f>SUBSTITUTE(Table12[[#This Row],[smoker]],"?","unknown")</f>
        <v>yes</v>
      </c>
      <c r="S448" t="str">
        <f t="shared" si="6"/>
        <v>Overweight</v>
      </c>
      <c r="T448" t="str">
        <f>IF(Table12[[#This Row],[HBA1C]]&lt;5.7,"Normal",IF(Table12[[#This Row],[HBA1C]]&gt;6.5,"Diabetes","Prediabetes"))</f>
        <v>Normal</v>
      </c>
    </row>
    <row r="449" spans="1:20" x14ac:dyDescent="0.3">
      <c r="A449" t="s">
        <v>1924</v>
      </c>
      <c r="B449">
        <v>29.925000000000001</v>
      </c>
      <c r="C449">
        <v>5.96</v>
      </c>
      <c r="D449" t="s">
        <v>2382</v>
      </c>
      <c r="E449" t="s">
        <v>2380</v>
      </c>
      <c r="F449" t="s">
        <v>2383</v>
      </c>
      <c r="G449">
        <v>1</v>
      </c>
      <c r="H449" t="s">
        <v>2382</v>
      </c>
      <c r="K449" t="s">
        <v>1924</v>
      </c>
      <c r="L449">
        <v>29.925000000000001</v>
      </c>
      <c r="M449">
        <v>5.96</v>
      </c>
      <c r="N449" t="s">
        <v>2382</v>
      </c>
      <c r="O449" t="s">
        <v>2380</v>
      </c>
      <c r="P449" t="s">
        <v>2383</v>
      </c>
      <c r="Q449" s="7" t="str">
        <f>SUBSTITUTE(Table12[[#This Row],[NumberOfMajorSurgeries]],"No major surgery","0")</f>
        <v>1</v>
      </c>
      <c r="R449" t="str">
        <f>SUBSTITUTE(Table12[[#This Row],[smoker]],"?","unknown")</f>
        <v>yes</v>
      </c>
      <c r="S449" t="str">
        <f t="shared" si="6"/>
        <v>Overweight</v>
      </c>
      <c r="T449" t="str">
        <f>IF(Table12[[#This Row],[HBA1C]]&lt;5.7,"Normal",IF(Table12[[#This Row],[HBA1C]]&gt;6.5,"Diabetes","Prediabetes"))</f>
        <v>Prediabetes</v>
      </c>
    </row>
    <row r="450" spans="1:20" x14ac:dyDescent="0.3">
      <c r="A450" t="s">
        <v>1923</v>
      </c>
      <c r="B450">
        <v>19.95</v>
      </c>
      <c r="C450">
        <v>4.29</v>
      </c>
      <c r="D450" t="s">
        <v>2382</v>
      </c>
      <c r="E450" t="s">
        <v>2380</v>
      </c>
      <c r="F450" t="s">
        <v>2380</v>
      </c>
      <c r="G450">
        <v>2</v>
      </c>
      <c r="H450" t="s">
        <v>2382</v>
      </c>
      <c r="K450" t="s">
        <v>1923</v>
      </c>
      <c r="L450">
        <v>19.95</v>
      </c>
      <c r="M450">
        <v>4.29</v>
      </c>
      <c r="N450" t="s">
        <v>2382</v>
      </c>
      <c r="O450" t="s">
        <v>2380</v>
      </c>
      <c r="P450" t="s">
        <v>2380</v>
      </c>
      <c r="Q450" s="7" t="str">
        <f>SUBSTITUTE(Table12[[#This Row],[NumberOfMajorSurgeries]],"No major surgery","0")</f>
        <v>2</v>
      </c>
      <c r="R450" t="str">
        <f>SUBSTITUTE(Table12[[#This Row],[smoker]],"?","unknown")</f>
        <v>yes</v>
      </c>
      <c r="S450" t="str">
        <f t="shared" si="6"/>
        <v>Overweight</v>
      </c>
      <c r="T450" t="str">
        <f>IF(Table12[[#This Row],[HBA1C]]&lt;5.7,"Normal",IF(Table12[[#This Row],[HBA1C]]&gt;6.5,"Diabetes","Prediabetes"))</f>
        <v>Normal</v>
      </c>
    </row>
    <row r="451" spans="1:20" x14ac:dyDescent="0.3">
      <c r="A451" t="s">
        <v>1922</v>
      </c>
      <c r="B451">
        <v>24.225000000000001</v>
      </c>
      <c r="C451">
        <v>4.09</v>
      </c>
      <c r="D451" t="s">
        <v>2380</v>
      </c>
      <c r="E451" t="s">
        <v>2380</v>
      </c>
      <c r="F451" t="s">
        <v>2380</v>
      </c>
      <c r="G451" t="s">
        <v>2381</v>
      </c>
      <c r="H451" t="s">
        <v>2380</v>
      </c>
      <c r="K451" t="s">
        <v>1922</v>
      </c>
      <c r="L451">
        <v>24.225000000000001</v>
      </c>
      <c r="M451">
        <v>4.09</v>
      </c>
      <c r="N451" t="s">
        <v>2380</v>
      </c>
      <c r="O451" t="s">
        <v>2380</v>
      </c>
      <c r="P451" t="s">
        <v>2380</v>
      </c>
      <c r="Q451" s="7" t="str">
        <f>SUBSTITUTE(Table12[[#This Row],[NumberOfMajorSurgeries]],"No major surgery","0")</f>
        <v>0</v>
      </c>
      <c r="R451" t="str">
        <f>SUBSTITUTE(Table12[[#This Row],[smoker]],"?","unknown")</f>
        <v>No</v>
      </c>
      <c r="S451" t="str">
        <f t="shared" ref="S451:S514" si="7">IF(B451&lt;18.5,"Underweight",IF(B451&gt;30,"Obesity",IF(B451=18.5-24.9,"Normal weight","Overweight")))</f>
        <v>Overweight</v>
      </c>
      <c r="T451" t="str">
        <f>IF(Table12[[#This Row],[HBA1C]]&lt;5.7,"Normal",IF(Table12[[#This Row],[HBA1C]]&gt;6.5,"Diabetes","Prediabetes"))</f>
        <v>Normal</v>
      </c>
    </row>
    <row r="452" spans="1:20" x14ac:dyDescent="0.3">
      <c r="A452" t="s">
        <v>1921</v>
      </c>
      <c r="B452">
        <v>28.12</v>
      </c>
      <c r="C452">
        <v>4.88</v>
      </c>
      <c r="D452" t="s">
        <v>2380</v>
      </c>
      <c r="E452" t="s">
        <v>2380</v>
      </c>
      <c r="F452" t="s">
        <v>2380</v>
      </c>
      <c r="G452" t="s">
        <v>2381</v>
      </c>
      <c r="H452" t="s">
        <v>2382</v>
      </c>
      <c r="K452" t="s">
        <v>1921</v>
      </c>
      <c r="L452">
        <v>28.12</v>
      </c>
      <c r="M452">
        <v>4.88</v>
      </c>
      <c r="N452" t="s">
        <v>2380</v>
      </c>
      <c r="O452" t="s">
        <v>2380</v>
      </c>
      <c r="P452" t="s">
        <v>2380</v>
      </c>
      <c r="Q452" s="7" t="str">
        <f>SUBSTITUTE(Table12[[#This Row],[NumberOfMajorSurgeries]],"No major surgery","0")</f>
        <v>0</v>
      </c>
      <c r="R452" t="str">
        <f>SUBSTITUTE(Table12[[#This Row],[smoker]],"?","unknown")</f>
        <v>yes</v>
      </c>
      <c r="S452" t="str">
        <f t="shared" si="7"/>
        <v>Overweight</v>
      </c>
      <c r="T452" t="str">
        <f>IF(Table12[[#This Row],[HBA1C]]&lt;5.7,"Normal",IF(Table12[[#This Row],[HBA1C]]&gt;6.5,"Diabetes","Prediabetes"))</f>
        <v>Normal</v>
      </c>
    </row>
    <row r="453" spans="1:20" x14ac:dyDescent="0.3">
      <c r="A453" t="s">
        <v>1920</v>
      </c>
      <c r="B453">
        <v>23.21</v>
      </c>
      <c r="C453">
        <v>6.76</v>
      </c>
      <c r="D453" t="s">
        <v>2380</v>
      </c>
      <c r="E453" t="s">
        <v>2380</v>
      </c>
      <c r="F453" t="s">
        <v>2380</v>
      </c>
      <c r="G453" t="s">
        <v>2381</v>
      </c>
      <c r="H453" t="s">
        <v>2382</v>
      </c>
      <c r="K453" t="s">
        <v>1920</v>
      </c>
      <c r="L453">
        <v>23.21</v>
      </c>
      <c r="M453">
        <v>6.76</v>
      </c>
      <c r="N453" t="s">
        <v>2380</v>
      </c>
      <c r="O453" t="s">
        <v>2380</v>
      </c>
      <c r="P453" t="s">
        <v>2380</v>
      </c>
      <c r="Q453" s="7" t="str">
        <f>SUBSTITUTE(Table12[[#This Row],[NumberOfMajorSurgeries]],"No major surgery","0")</f>
        <v>0</v>
      </c>
      <c r="R453" t="str">
        <f>SUBSTITUTE(Table12[[#This Row],[smoker]],"?","unknown")</f>
        <v>yes</v>
      </c>
      <c r="S453" t="str">
        <f t="shared" si="7"/>
        <v>Overweight</v>
      </c>
      <c r="T453" t="str">
        <f>IF(Table12[[#This Row],[HBA1C]]&lt;5.7,"Normal",IF(Table12[[#This Row],[HBA1C]]&gt;6.5,"Diabetes","Prediabetes"))</f>
        <v>Diabetes</v>
      </c>
    </row>
    <row r="454" spans="1:20" x14ac:dyDescent="0.3">
      <c r="A454" t="s">
        <v>1919</v>
      </c>
      <c r="B454">
        <v>23.98</v>
      </c>
      <c r="C454">
        <v>10.67</v>
      </c>
      <c r="D454" t="s">
        <v>2380</v>
      </c>
      <c r="E454" t="s">
        <v>2380</v>
      </c>
      <c r="F454" t="s">
        <v>2380</v>
      </c>
      <c r="G454" t="s">
        <v>2381</v>
      </c>
      <c r="H454" t="s">
        <v>2380</v>
      </c>
      <c r="K454" t="s">
        <v>1919</v>
      </c>
      <c r="L454">
        <v>23.98</v>
      </c>
      <c r="M454">
        <v>10.67</v>
      </c>
      <c r="N454" t="s">
        <v>2380</v>
      </c>
      <c r="O454" t="s">
        <v>2380</v>
      </c>
      <c r="P454" t="s">
        <v>2380</v>
      </c>
      <c r="Q454" s="7" t="str">
        <f>SUBSTITUTE(Table12[[#This Row],[NumberOfMajorSurgeries]],"No major surgery","0")</f>
        <v>0</v>
      </c>
      <c r="R454" t="str">
        <f>SUBSTITUTE(Table12[[#This Row],[smoker]],"?","unknown")</f>
        <v>No</v>
      </c>
      <c r="S454" t="str">
        <f t="shared" si="7"/>
        <v>Overweight</v>
      </c>
      <c r="T454" t="str">
        <f>IF(Table12[[#This Row],[HBA1C]]&lt;5.7,"Normal",IF(Table12[[#This Row],[HBA1C]]&gt;6.5,"Diabetes","Prediabetes"))</f>
        <v>Diabetes</v>
      </c>
    </row>
    <row r="455" spans="1:20" x14ac:dyDescent="0.3">
      <c r="A455" t="s">
        <v>1918</v>
      </c>
      <c r="B455">
        <v>30</v>
      </c>
      <c r="C455">
        <v>6.21</v>
      </c>
      <c r="D455" t="s">
        <v>2380</v>
      </c>
      <c r="E455" t="s">
        <v>2380</v>
      </c>
      <c r="F455" t="s">
        <v>2380</v>
      </c>
      <c r="G455" t="s">
        <v>2381</v>
      </c>
      <c r="H455" t="s">
        <v>2382</v>
      </c>
      <c r="K455" t="s">
        <v>1918</v>
      </c>
      <c r="L455">
        <v>30</v>
      </c>
      <c r="M455">
        <v>6.21</v>
      </c>
      <c r="N455" t="s">
        <v>2380</v>
      </c>
      <c r="O455" t="s">
        <v>2380</v>
      </c>
      <c r="P455" t="s">
        <v>2380</v>
      </c>
      <c r="Q455" s="7" t="str">
        <f>SUBSTITUTE(Table12[[#This Row],[NumberOfMajorSurgeries]],"No major surgery","0")</f>
        <v>0</v>
      </c>
      <c r="R455" t="str">
        <f>SUBSTITUTE(Table12[[#This Row],[smoker]],"?","unknown")</f>
        <v>yes</v>
      </c>
      <c r="S455" t="str">
        <f t="shared" si="7"/>
        <v>Overweight</v>
      </c>
      <c r="T455" t="str">
        <f>IF(Table12[[#This Row],[HBA1C]]&lt;5.7,"Normal",IF(Table12[[#This Row],[HBA1C]]&gt;6.5,"Diabetes","Prediabetes"))</f>
        <v>Prediabetes</v>
      </c>
    </row>
    <row r="456" spans="1:20" x14ac:dyDescent="0.3">
      <c r="A456" t="s">
        <v>1917</v>
      </c>
      <c r="B456">
        <v>17.350000000000001</v>
      </c>
      <c r="C456">
        <v>5.03</v>
      </c>
      <c r="D456" t="s">
        <v>2382</v>
      </c>
      <c r="E456" t="s">
        <v>2380</v>
      </c>
      <c r="F456" t="s">
        <v>2380</v>
      </c>
      <c r="G456" t="s">
        <v>2381</v>
      </c>
      <c r="H456" t="s">
        <v>2382</v>
      </c>
      <c r="K456" t="s">
        <v>1917</v>
      </c>
      <c r="L456">
        <v>17.350000000000001</v>
      </c>
      <c r="M456">
        <v>5.03</v>
      </c>
      <c r="N456" t="s">
        <v>2382</v>
      </c>
      <c r="O456" t="s">
        <v>2380</v>
      </c>
      <c r="P456" t="s">
        <v>2380</v>
      </c>
      <c r="Q456" s="7" t="str">
        <f>SUBSTITUTE(Table12[[#This Row],[NumberOfMajorSurgeries]],"No major surgery","0")</f>
        <v>0</v>
      </c>
      <c r="R456" t="str">
        <f>SUBSTITUTE(Table12[[#This Row],[smoker]],"?","unknown")</f>
        <v>yes</v>
      </c>
      <c r="S456" t="str">
        <f t="shared" si="7"/>
        <v>Underweight</v>
      </c>
      <c r="T456" t="str">
        <f>IF(Table12[[#This Row],[HBA1C]]&lt;5.7,"Normal",IF(Table12[[#This Row],[HBA1C]]&gt;6.5,"Diabetes","Prediabetes"))</f>
        <v>Normal</v>
      </c>
    </row>
    <row r="457" spans="1:20" x14ac:dyDescent="0.3">
      <c r="A457" t="s">
        <v>1916</v>
      </c>
      <c r="B457">
        <v>22.704999999999998</v>
      </c>
      <c r="C457">
        <v>5.27</v>
      </c>
      <c r="D457" t="s">
        <v>2380</v>
      </c>
      <c r="E457" t="s">
        <v>2380</v>
      </c>
      <c r="F457" t="s">
        <v>2380</v>
      </c>
      <c r="G457" t="s">
        <v>2381</v>
      </c>
      <c r="H457" t="s">
        <v>2380</v>
      </c>
      <c r="K457" t="s">
        <v>1916</v>
      </c>
      <c r="L457">
        <v>22.704999999999998</v>
      </c>
      <c r="M457">
        <v>5.27</v>
      </c>
      <c r="N457" t="s">
        <v>2380</v>
      </c>
      <c r="O457" t="s">
        <v>2380</v>
      </c>
      <c r="P457" t="s">
        <v>2380</v>
      </c>
      <c r="Q457" s="7" t="str">
        <f>SUBSTITUTE(Table12[[#This Row],[NumberOfMajorSurgeries]],"No major surgery","0")</f>
        <v>0</v>
      </c>
      <c r="R457" t="str">
        <f>SUBSTITUTE(Table12[[#This Row],[smoker]],"?","unknown")</f>
        <v>No</v>
      </c>
      <c r="S457" t="str">
        <f t="shared" si="7"/>
        <v>Overweight</v>
      </c>
      <c r="T457" t="str">
        <f>IF(Table12[[#This Row],[HBA1C]]&lt;5.7,"Normal",IF(Table12[[#This Row],[HBA1C]]&gt;6.5,"Diabetes","Prediabetes"))</f>
        <v>Normal</v>
      </c>
    </row>
    <row r="458" spans="1:20" x14ac:dyDescent="0.3">
      <c r="A458" t="s">
        <v>1915</v>
      </c>
      <c r="B458">
        <v>25.41</v>
      </c>
      <c r="C458">
        <v>10.53</v>
      </c>
      <c r="D458" t="s">
        <v>2382</v>
      </c>
      <c r="E458" t="s">
        <v>2380</v>
      </c>
      <c r="F458" t="s">
        <v>2380</v>
      </c>
      <c r="G458">
        <v>1</v>
      </c>
      <c r="H458" t="s">
        <v>2382</v>
      </c>
      <c r="K458" t="s">
        <v>1915</v>
      </c>
      <c r="L458">
        <v>25.41</v>
      </c>
      <c r="M458">
        <v>10.53</v>
      </c>
      <c r="N458" t="s">
        <v>2382</v>
      </c>
      <c r="O458" t="s">
        <v>2380</v>
      </c>
      <c r="P458" t="s">
        <v>2380</v>
      </c>
      <c r="Q458" s="7" t="str">
        <f>SUBSTITUTE(Table12[[#This Row],[NumberOfMajorSurgeries]],"No major surgery","0")</f>
        <v>1</v>
      </c>
      <c r="R458" t="str">
        <f>SUBSTITUTE(Table12[[#This Row],[smoker]],"?","unknown")</f>
        <v>yes</v>
      </c>
      <c r="S458" t="str">
        <f t="shared" si="7"/>
        <v>Overweight</v>
      </c>
      <c r="T458" t="str">
        <f>IF(Table12[[#This Row],[HBA1C]]&lt;5.7,"Normal",IF(Table12[[#This Row],[HBA1C]]&gt;6.5,"Diabetes","Prediabetes"))</f>
        <v>Diabetes</v>
      </c>
    </row>
    <row r="459" spans="1:20" x14ac:dyDescent="0.3">
      <c r="A459" t="s">
        <v>1914</v>
      </c>
      <c r="B459">
        <v>18.23</v>
      </c>
      <c r="C459">
        <v>5.78</v>
      </c>
      <c r="D459" t="s">
        <v>2380</v>
      </c>
      <c r="E459" t="s">
        <v>2380</v>
      </c>
      <c r="F459" t="s">
        <v>2383</v>
      </c>
      <c r="G459">
        <v>1</v>
      </c>
      <c r="H459" t="s">
        <v>2382</v>
      </c>
      <c r="K459" t="s">
        <v>1914</v>
      </c>
      <c r="L459">
        <v>18.23</v>
      </c>
      <c r="M459">
        <v>5.78</v>
      </c>
      <c r="N459" t="s">
        <v>2380</v>
      </c>
      <c r="O459" t="s">
        <v>2380</v>
      </c>
      <c r="P459" t="s">
        <v>2383</v>
      </c>
      <c r="Q459" s="7" t="str">
        <f>SUBSTITUTE(Table12[[#This Row],[NumberOfMajorSurgeries]],"No major surgery","0")</f>
        <v>1</v>
      </c>
      <c r="R459" t="str">
        <f>SUBSTITUTE(Table12[[#This Row],[smoker]],"?","unknown")</f>
        <v>yes</v>
      </c>
      <c r="S459" t="str">
        <f t="shared" si="7"/>
        <v>Underweight</v>
      </c>
      <c r="T459" t="str">
        <f>IF(Table12[[#This Row],[HBA1C]]&lt;5.7,"Normal",IF(Table12[[#This Row],[HBA1C]]&gt;6.5,"Diabetes","Prediabetes"))</f>
        <v>Prediabetes</v>
      </c>
    </row>
    <row r="460" spans="1:20" x14ac:dyDescent="0.3">
      <c r="A460" t="s">
        <v>1913</v>
      </c>
      <c r="B460">
        <v>24.7</v>
      </c>
      <c r="C460">
        <v>4.3600000000000003</v>
      </c>
      <c r="D460" t="s">
        <v>2380</v>
      </c>
      <c r="E460" t="s">
        <v>2380</v>
      </c>
      <c r="F460" t="s">
        <v>2383</v>
      </c>
      <c r="G460">
        <v>1</v>
      </c>
      <c r="H460" t="s">
        <v>2382</v>
      </c>
      <c r="K460" t="s">
        <v>1913</v>
      </c>
      <c r="L460">
        <v>24.7</v>
      </c>
      <c r="M460">
        <v>4.3600000000000003</v>
      </c>
      <c r="N460" t="s">
        <v>2380</v>
      </c>
      <c r="O460" t="s">
        <v>2380</v>
      </c>
      <c r="P460" t="s">
        <v>2383</v>
      </c>
      <c r="Q460" s="7" t="str">
        <f>SUBSTITUTE(Table12[[#This Row],[NumberOfMajorSurgeries]],"No major surgery","0")</f>
        <v>1</v>
      </c>
      <c r="R460" t="str">
        <f>SUBSTITUTE(Table12[[#This Row],[smoker]],"?","unknown")</f>
        <v>yes</v>
      </c>
      <c r="S460" t="str">
        <f t="shared" si="7"/>
        <v>Overweight</v>
      </c>
      <c r="T460" t="str">
        <f>IF(Table12[[#This Row],[HBA1C]]&lt;5.7,"Normal",IF(Table12[[#This Row],[HBA1C]]&gt;6.5,"Diabetes","Prediabetes"))</f>
        <v>Normal</v>
      </c>
    </row>
    <row r="461" spans="1:20" x14ac:dyDescent="0.3">
      <c r="A461" t="s">
        <v>1912</v>
      </c>
      <c r="B461">
        <v>37.4</v>
      </c>
      <c r="C461">
        <v>9.7200000000000006</v>
      </c>
      <c r="D461" t="s">
        <v>2382</v>
      </c>
      <c r="E461" t="s">
        <v>2380</v>
      </c>
      <c r="F461" t="s">
        <v>2383</v>
      </c>
      <c r="G461">
        <v>1</v>
      </c>
      <c r="H461" t="s">
        <v>2380</v>
      </c>
      <c r="K461" t="s">
        <v>1912</v>
      </c>
      <c r="L461">
        <v>37.4</v>
      </c>
      <c r="M461">
        <v>9.7200000000000006</v>
      </c>
      <c r="N461" t="s">
        <v>2382</v>
      </c>
      <c r="O461" t="s">
        <v>2380</v>
      </c>
      <c r="P461" t="s">
        <v>2383</v>
      </c>
      <c r="Q461" s="7" t="str">
        <f>SUBSTITUTE(Table12[[#This Row],[NumberOfMajorSurgeries]],"No major surgery","0")</f>
        <v>1</v>
      </c>
      <c r="R461" t="str">
        <f>SUBSTITUTE(Table12[[#This Row],[smoker]],"?","unknown")</f>
        <v>No</v>
      </c>
      <c r="S461" t="str">
        <f t="shared" si="7"/>
        <v>Obesity</v>
      </c>
      <c r="T461" t="str">
        <f>IF(Table12[[#This Row],[HBA1C]]&lt;5.7,"Normal",IF(Table12[[#This Row],[HBA1C]]&gt;6.5,"Diabetes","Prediabetes"))</f>
        <v>Diabetes</v>
      </c>
    </row>
    <row r="462" spans="1:20" x14ac:dyDescent="0.3">
      <c r="A462" t="s">
        <v>1911</v>
      </c>
      <c r="B462">
        <v>26.885000000000002</v>
      </c>
      <c r="C462">
        <v>5.18</v>
      </c>
      <c r="D462" t="s">
        <v>2380</v>
      </c>
      <c r="E462" t="s">
        <v>2380</v>
      </c>
      <c r="F462" t="s">
        <v>2383</v>
      </c>
      <c r="G462">
        <v>1</v>
      </c>
      <c r="H462" t="s">
        <v>2382</v>
      </c>
      <c r="K462" t="s">
        <v>1911</v>
      </c>
      <c r="L462">
        <v>26.885000000000002</v>
      </c>
      <c r="M462">
        <v>5.18</v>
      </c>
      <c r="N462" t="s">
        <v>2380</v>
      </c>
      <c r="O462" t="s">
        <v>2380</v>
      </c>
      <c r="P462" t="s">
        <v>2383</v>
      </c>
      <c r="Q462" s="7" t="str">
        <f>SUBSTITUTE(Table12[[#This Row],[NumberOfMajorSurgeries]],"No major surgery","0")</f>
        <v>1</v>
      </c>
      <c r="R462" t="str">
        <f>SUBSTITUTE(Table12[[#This Row],[smoker]],"?","unknown")</f>
        <v>yes</v>
      </c>
      <c r="S462" t="str">
        <f t="shared" si="7"/>
        <v>Overweight</v>
      </c>
      <c r="T462" t="str">
        <f>IF(Table12[[#This Row],[HBA1C]]&lt;5.7,"Normal",IF(Table12[[#This Row],[HBA1C]]&gt;6.5,"Diabetes","Prediabetes"))</f>
        <v>Normal</v>
      </c>
    </row>
    <row r="463" spans="1:20" x14ac:dyDescent="0.3">
      <c r="A463" t="s">
        <v>1910</v>
      </c>
      <c r="B463">
        <v>25.27</v>
      </c>
      <c r="C463">
        <v>5.29</v>
      </c>
      <c r="D463" t="s">
        <v>2380</v>
      </c>
      <c r="E463" t="s">
        <v>2380</v>
      </c>
      <c r="F463" t="s">
        <v>2383</v>
      </c>
      <c r="G463">
        <v>1</v>
      </c>
      <c r="H463" t="s">
        <v>2382</v>
      </c>
      <c r="K463" t="s">
        <v>1910</v>
      </c>
      <c r="L463">
        <v>25.27</v>
      </c>
      <c r="M463">
        <v>5.29</v>
      </c>
      <c r="N463" t="s">
        <v>2380</v>
      </c>
      <c r="O463" t="s">
        <v>2380</v>
      </c>
      <c r="P463" t="s">
        <v>2383</v>
      </c>
      <c r="Q463" s="7" t="str">
        <f>SUBSTITUTE(Table12[[#This Row],[NumberOfMajorSurgeries]],"No major surgery","0")</f>
        <v>1</v>
      </c>
      <c r="R463" t="str">
        <f>SUBSTITUTE(Table12[[#This Row],[smoker]],"?","unknown")</f>
        <v>yes</v>
      </c>
      <c r="S463" t="str">
        <f t="shared" si="7"/>
        <v>Overweight</v>
      </c>
      <c r="T463" t="str">
        <f>IF(Table12[[#This Row],[HBA1C]]&lt;5.7,"Normal",IF(Table12[[#This Row],[HBA1C]]&gt;6.5,"Diabetes","Prediabetes"))</f>
        <v>Normal</v>
      </c>
    </row>
    <row r="464" spans="1:20" x14ac:dyDescent="0.3">
      <c r="A464" t="s">
        <v>1909</v>
      </c>
      <c r="B464">
        <v>23.655000000000001</v>
      </c>
      <c r="C464">
        <v>4.8600000000000003</v>
      </c>
      <c r="D464" t="s">
        <v>2382</v>
      </c>
      <c r="E464" t="s">
        <v>2380</v>
      </c>
      <c r="F464" t="s">
        <v>2380</v>
      </c>
      <c r="G464" t="s">
        <v>2381</v>
      </c>
      <c r="H464" t="s">
        <v>2382</v>
      </c>
      <c r="K464" t="s">
        <v>1909</v>
      </c>
      <c r="L464">
        <v>23.655000000000001</v>
      </c>
      <c r="M464">
        <v>4.8600000000000003</v>
      </c>
      <c r="N464" t="s">
        <v>2382</v>
      </c>
      <c r="O464" t="s">
        <v>2380</v>
      </c>
      <c r="P464" t="s">
        <v>2380</v>
      </c>
      <c r="Q464" s="7" t="str">
        <f>SUBSTITUTE(Table12[[#This Row],[NumberOfMajorSurgeries]],"No major surgery","0")</f>
        <v>0</v>
      </c>
      <c r="R464" t="str">
        <f>SUBSTITUTE(Table12[[#This Row],[smoker]],"?","unknown")</f>
        <v>yes</v>
      </c>
      <c r="S464" t="str">
        <f t="shared" si="7"/>
        <v>Overweight</v>
      </c>
      <c r="T464" t="str">
        <f>IF(Table12[[#This Row],[HBA1C]]&lt;5.7,"Normal",IF(Table12[[#This Row],[HBA1C]]&gt;6.5,"Diabetes","Prediabetes"))</f>
        <v>Normal</v>
      </c>
    </row>
    <row r="465" spans="1:20" x14ac:dyDescent="0.3">
      <c r="A465" t="s">
        <v>1908</v>
      </c>
      <c r="B465">
        <v>55.05</v>
      </c>
      <c r="C465">
        <v>7.66</v>
      </c>
      <c r="D465" t="s">
        <v>2380</v>
      </c>
      <c r="E465" t="s">
        <v>2380</v>
      </c>
      <c r="F465" t="s">
        <v>2380</v>
      </c>
      <c r="G465" t="s">
        <v>2381</v>
      </c>
      <c r="H465" t="s">
        <v>2380</v>
      </c>
      <c r="K465" t="s">
        <v>1908</v>
      </c>
      <c r="L465">
        <v>55.05</v>
      </c>
      <c r="M465">
        <v>7.66</v>
      </c>
      <c r="N465" t="s">
        <v>2380</v>
      </c>
      <c r="O465" t="s">
        <v>2380</v>
      </c>
      <c r="P465" t="s">
        <v>2380</v>
      </c>
      <c r="Q465" s="7" t="str">
        <f>SUBSTITUTE(Table12[[#This Row],[NumberOfMajorSurgeries]],"No major surgery","0")</f>
        <v>0</v>
      </c>
      <c r="R465" t="str">
        <f>SUBSTITUTE(Table12[[#This Row],[smoker]],"?","unknown")</f>
        <v>No</v>
      </c>
      <c r="S465" t="str">
        <f t="shared" si="7"/>
        <v>Obesity</v>
      </c>
      <c r="T465" t="str">
        <f>IF(Table12[[#This Row],[HBA1C]]&lt;5.7,"Normal",IF(Table12[[#This Row],[HBA1C]]&gt;6.5,"Diabetes","Prediabetes"))</f>
        <v>Diabetes</v>
      </c>
    </row>
    <row r="466" spans="1:20" x14ac:dyDescent="0.3">
      <c r="A466" t="s">
        <v>1907</v>
      </c>
      <c r="B466">
        <v>24.89</v>
      </c>
      <c r="C466">
        <v>6.1</v>
      </c>
      <c r="D466" t="s">
        <v>2382</v>
      </c>
      <c r="E466" t="s">
        <v>2380</v>
      </c>
      <c r="F466" t="s">
        <v>2383</v>
      </c>
      <c r="G466">
        <v>1</v>
      </c>
      <c r="H466" t="s">
        <v>2382</v>
      </c>
      <c r="K466" t="s">
        <v>1907</v>
      </c>
      <c r="L466">
        <v>24.89</v>
      </c>
      <c r="M466">
        <v>6.1</v>
      </c>
      <c r="N466" t="s">
        <v>2382</v>
      </c>
      <c r="O466" t="s">
        <v>2380</v>
      </c>
      <c r="P466" t="s">
        <v>2383</v>
      </c>
      <c r="Q466" s="7" t="str">
        <f>SUBSTITUTE(Table12[[#This Row],[NumberOfMajorSurgeries]],"No major surgery","0")</f>
        <v>1</v>
      </c>
      <c r="R466" t="str">
        <f>SUBSTITUTE(Table12[[#This Row],[smoker]],"?","unknown")</f>
        <v>yes</v>
      </c>
      <c r="S466" t="str">
        <f t="shared" si="7"/>
        <v>Overweight</v>
      </c>
      <c r="T466" t="str">
        <f>IF(Table12[[#This Row],[HBA1C]]&lt;5.7,"Normal",IF(Table12[[#This Row],[HBA1C]]&gt;6.5,"Diabetes","Prediabetes"))</f>
        <v>Prediabetes</v>
      </c>
    </row>
    <row r="467" spans="1:20" x14ac:dyDescent="0.3">
      <c r="A467" t="s">
        <v>1906</v>
      </c>
      <c r="B467">
        <v>18.715</v>
      </c>
      <c r="C467">
        <v>4.4400000000000004</v>
      </c>
      <c r="D467" t="s">
        <v>2380</v>
      </c>
      <c r="E467" t="s">
        <v>2380</v>
      </c>
      <c r="F467" t="s">
        <v>2380</v>
      </c>
      <c r="G467" t="s">
        <v>2381</v>
      </c>
      <c r="H467" t="s">
        <v>2380</v>
      </c>
      <c r="K467" t="s">
        <v>1906</v>
      </c>
      <c r="L467">
        <v>18.715</v>
      </c>
      <c r="M467">
        <v>4.4400000000000004</v>
      </c>
      <c r="N467" t="s">
        <v>2380</v>
      </c>
      <c r="O467" t="s">
        <v>2380</v>
      </c>
      <c r="P467" t="s">
        <v>2380</v>
      </c>
      <c r="Q467" s="7" t="str">
        <f>SUBSTITUTE(Table12[[#This Row],[NumberOfMajorSurgeries]],"No major surgery","0")</f>
        <v>0</v>
      </c>
      <c r="R467" t="str">
        <f>SUBSTITUTE(Table12[[#This Row],[smoker]],"?","unknown")</f>
        <v>No</v>
      </c>
      <c r="S467" t="str">
        <f t="shared" si="7"/>
        <v>Overweight</v>
      </c>
      <c r="T467" t="str">
        <f>IF(Table12[[#This Row],[HBA1C]]&lt;5.7,"Normal",IF(Table12[[#This Row],[HBA1C]]&gt;6.5,"Diabetes","Prediabetes"))</f>
        <v>Normal</v>
      </c>
    </row>
    <row r="468" spans="1:20" x14ac:dyDescent="0.3">
      <c r="A468" t="s">
        <v>1905</v>
      </c>
      <c r="B468">
        <v>28.12</v>
      </c>
      <c r="C468">
        <v>6.15</v>
      </c>
      <c r="D468" t="s">
        <v>2380</v>
      </c>
      <c r="E468" t="s">
        <v>2380</v>
      </c>
      <c r="F468" t="s">
        <v>2380</v>
      </c>
      <c r="G468" t="s">
        <v>2381</v>
      </c>
      <c r="H468" t="s">
        <v>2382</v>
      </c>
      <c r="K468" t="s">
        <v>1905</v>
      </c>
      <c r="L468">
        <v>28.12</v>
      </c>
      <c r="M468">
        <v>6.15</v>
      </c>
      <c r="N468" t="s">
        <v>2380</v>
      </c>
      <c r="O468" t="s">
        <v>2380</v>
      </c>
      <c r="P468" t="s">
        <v>2380</v>
      </c>
      <c r="Q468" s="7" t="str">
        <f>SUBSTITUTE(Table12[[#This Row],[NumberOfMajorSurgeries]],"No major surgery","0")</f>
        <v>0</v>
      </c>
      <c r="R468" t="str">
        <f>SUBSTITUTE(Table12[[#This Row],[smoker]],"?","unknown")</f>
        <v>yes</v>
      </c>
      <c r="S468" t="str">
        <f t="shared" si="7"/>
        <v>Overweight</v>
      </c>
      <c r="T468" t="str">
        <f>IF(Table12[[#This Row],[HBA1C]]&lt;5.7,"Normal",IF(Table12[[#This Row],[HBA1C]]&gt;6.5,"Diabetes","Prediabetes"))</f>
        <v>Prediabetes</v>
      </c>
    </row>
    <row r="469" spans="1:20" x14ac:dyDescent="0.3">
      <c r="A469" t="s">
        <v>1904</v>
      </c>
      <c r="B469">
        <v>26.6</v>
      </c>
      <c r="C469">
        <v>4.53</v>
      </c>
      <c r="D469" t="s">
        <v>2380</v>
      </c>
      <c r="E469" t="s">
        <v>2380</v>
      </c>
      <c r="F469" t="s">
        <v>2380</v>
      </c>
      <c r="G469" t="s">
        <v>2381</v>
      </c>
      <c r="H469" t="s">
        <v>2382</v>
      </c>
      <c r="K469" t="s">
        <v>1904</v>
      </c>
      <c r="L469">
        <v>26.6</v>
      </c>
      <c r="M469">
        <v>4.53</v>
      </c>
      <c r="N469" t="s">
        <v>2380</v>
      </c>
      <c r="O469" t="s">
        <v>2380</v>
      </c>
      <c r="P469" t="s">
        <v>2380</v>
      </c>
      <c r="Q469" s="7" t="str">
        <f>SUBSTITUTE(Table12[[#This Row],[NumberOfMajorSurgeries]],"No major surgery","0")</f>
        <v>0</v>
      </c>
      <c r="R469" t="str">
        <f>SUBSTITUTE(Table12[[#This Row],[smoker]],"?","unknown")</f>
        <v>yes</v>
      </c>
      <c r="S469" t="str">
        <f t="shared" si="7"/>
        <v>Overweight</v>
      </c>
      <c r="T469" t="str">
        <f>IF(Table12[[#This Row],[HBA1C]]&lt;5.7,"Normal",IF(Table12[[#This Row],[HBA1C]]&gt;6.5,"Diabetes","Prediabetes"))</f>
        <v>Normal</v>
      </c>
    </row>
    <row r="470" spans="1:20" x14ac:dyDescent="0.3">
      <c r="A470" t="s">
        <v>1903</v>
      </c>
      <c r="B470">
        <v>30.114999999999998</v>
      </c>
      <c r="C470">
        <v>5.48</v>
      </c>
      <c r="D470" t="s">
        <v>2380</v>
      </c>
      <c r="E470" t="s">
        <v>2382</v>
      </c>
      <c r="F470" t="s">
        <v>2380</v>
      </c>
      <c r="G470">
        <v>1</v>
      </c>
      <c r="H470" t="s">
        <v>2380</v>
      </c>
      <c r="K470" t="s">
        <v>1903</v>
      </c>
      <c r="L470">
        <v>30.114999999999998</v>
      </c>
      <c r="M470">
        <v>5.48</v>
      </c>
      <c r="N470" t="s">
        <v>2380</v>
      </c>
      <c r="O470" t="s">
        <v>2382</v>
      </c>
      <c r="P470" t="s">
        <v>2380</v>
      </c>
      <c r="Q470" s="7" t="str">
        <f>SUBSTITUTE(Table12[[#This Row],[NumberOfMajorSurgeries]],"No major surgery","0")</f>
        <v>1</v>
      </c>
      <c r="R470" t="str">
        <f>SUBSTITUTE(Table12[[#This Row],[smoker]],"?","unknown")</f>
        <v>No</v>
      </c>
      <c r="S470" t="str">
        <f t="shared" si="7"/>
        <v>Obesity</v>
      </c>
      <c r="T470" t="str">
        <f>IF(Table12[[#This Row],[HBA1C]]&lt;5.7,"Normal",IF(Table12[[#This Row],[HBA1C]]&gt;6.5,"Diabetes","Prediabetes"))</f>
        <v>Normal</v>
      </c>
    </row>
    <row r="471" spans="1:20" x14ac:dyDescent="0.3">
      <c r="A471" t="s">
        <v>1902</v>
      </c>
      <c r="B471">
        <v>24.605</v>
      </c>
      <c r="C471">
        <v>5.48</v>
      </c>
      <c r="D471" t="s">
        <v>2380</v>
      </c>
      <c r="E471" t="s">
        <v>2380</v>
      </c>
      <c r="F471" t="s">
        <v>2380</v>
      </c>
      <c r="G471" t="s">
        <v>2381</v>
      </c>
      <c r="H471" t="s">
        <v>2382</v>
      </c>
      <c r="K471" t="s">
        <v>1902</v>
      </c>
      <c r="L471">
        <v>24.605</v>
      </c>
      <c r="M471">
        <v>5.48</v>
      </c>
      <c r="N471" t="s">
        <v>2380</v>
      </c>
      <c r="O471" t="s">
        <v>2380</v>
      </c>
      <c r="P471" t="s">
        <v>2380</v>
      </c>
      <c r="Q471" s="7" t="str">
        <f>SUBSTITUTE(Table12[[#This Row],[NumberOfMajorSurgeries]],"No major surgery","0")</f>
        <v>0</v>
      </c>
      <c r="R471" t="str">
        <f>SUBSTITUTE(Table12[[#This Row],[smoker]],"?","unknown")</f>
        <v>yes</v>
      </c>
      <c r="S471" t="str">
        <f t="shared" si="7"/>
        <v>Overweight</v>
      </c>
      <c r="T471" t="str">
        <f>IF(Table12[[#This Row],[HBA1C]]&lt;5.7,"Normal",IF(Table12[[#This Row],[HBA1C]]&gt;6.5,"Diabetes","Prediabetes"))</f>
        <v>Normal</v>
      </c>
    </row>
    <row r="472" spans="1:20" x14ac:dyDescent="0.3">
      <c r="A472" t="s">
        <v>1901</v>
      </c>
      <c r="B472">
        <v>29.6</v>
      </c>
      <c r="C472">
        <v>8.1</v>
      </c>
      <c r="D472" t="s">
        <v>2380</v>
      </c>
      <c r="E472" t="s">
        <v>2380</v>
      </c>
      <c r="F472" t="s">
        <v>2380</v>
      </c>
      <c r="G472" t="s">
        <v>2381</v>
      </c>
      <c r="H472" t="s">
        <v>2380</v>
      </c>
      <c r="K472" t="s">
        <v>1901</v>
      </c>
      <c r="L472">
        <v>29.6</v>
      </c>
      <c r="M472">
        <v>8.1</v>
      </c>
      <c r="N472" t="s">
        <v>2380</v>
      </c>
      <c r="O472" t="s">
        <v>2380</v>
      </c>
      <c r="P472" t="s">
        <v>2380</v>
      </c>
      <c r="Q472" s="7" t="str">
        <f>SUBSTITUTE(Table12[[#This Row],[NumberOfMajorSurgeries]],"No major surgery","0")</f>
        <v>0</v>
      </c>
      <c r="R472" t="str">
        <f>SUBSTITUTE(Table12[[#This Row],[smoker]],"?","unknown")</f>
        <v>No</v>
      </c>
      <c r="S472" t="str">
        <f t="shared" si="7"/>
        <v>Overweight</v>
      </c>
      <c r="T472" t="str">
        <f>IF(Table12[[#This Row],[HBA1C]]&lt;5.7,"Normal",IF(Table12[[#This Row],[HBA1C]]&gt;6.5,"Diabetes","Prediabetes"))</f>
        <v>Diabetes</v>
      </c>
    </row>
    <row r="473" spans="1:20" x14ac:dyDescent="0.3">
      <c r="A473" t="s">
        <v>1900</v>
      </c>
      <c r="B473">
        <v>24.42</v>
      </c>
      <c r="C473">
        <v>7.16</v>
      </c>
      <c r="D473" t="s">
        <v>2380</v>
      </c>
      <c r="E473" t="s">
        <v>2380</v>
      </c>
      <c r="F473" t="s">
        <v>2380</v>
      </c>
      <c r="G473" t="s">
        <v>2381</v>
      </c>
      <c r="H473" t="s">
        <v>2382</v>
      </c>
      <c r="K473" t="s">
        <v>1900</v>
      </c>
      <c r="L473">
        <v>24.42</v>
      </c>
      <c r="M473">
        <v>7.16</v>
      </c>
      <c r="N473" t="s">
        <v>2380</v>
      </c>
      <c r="O473" t="s">
        <v>2380</v>
      </c>
      <c r="P473" t="s">
        <v>2380</v>
      </c>
      <c r="Q473" s="7" t="str">
        <f>SUBSTITUTE(Table12[[#This Row],[NumberOfMajorSurgeries]],"No major surgery","0")</f>
        <v>0</v>
      </c>
      <c r="R473" t="str">
        <f>SUBSTITUTE(Table12[[#This Row],[smoker]],"?","unknown")</f>
        <v>yes</v>
      </c>
      <c r="S473" t="str">
        <f t="shared" si="7"/>
        <v>Overweight</v>
      </c>
      <c r="T473" t="str">
        <f>IF(Table12[[#This Row],[HBA1C]]&lt;5.7,"Normal",IF(Table12[[#This Row],[HBA1C]]&gt;6.5,"Diabetes","Prediabetes"))</f>
        <v>Diabetes</v>
      </c>
    </row>
    <row r="474" spans="1:20" x14ac:dyDescent="0.3">
      <c r="A474" t="s">
        <v>1899</v>
      </c>
      <c r="B474">
        <v>20.9</v>
      </c>
      <c r="C474">
        <v>4.55</v>
      </c>
      <c r="D474" t="s">
        <v>2382</v>
      </c>
      <c r="E474" t="s">
        <v>2380</v>
      </c>
      <c r="F474" t="s">
        <v>2383</v>
      </c>
      <c r="G474">
        <v>1</v>
      </c>
      <c r="H474" t="s">
        <v>2382</v>
      </c>
      <c r="K474" t="s">
        <v>1899</v>
      </c>
      <c r="L474">
        <v>20.9</v>
      </c>
      <c r="M474">
        <v>4.55</v>
      </c>
      <c r="N474" t="s">
        <v>2382</v>
      </c>
      <c r="O474" t="s">
        <v>2380</v>
      </c>
      <c r="P474" t="s">
        <v>2383</v>
      </c>
      <c r="Q474" s="7" t="str">
        <f>SUBSTITUTE(Table12[[#This Row],[NumberOfMajorSurgeries]],"No major surgery","0")</f>
        <v>1</v>
      </c>
      <c r="R474" t="str">
        <f>SUBSTITUTE(Table12[[#This Row],[smoker]],"?","unknown")</f>
        <v>yes</v>
      </c>
      <c r="S474" t="str">
        <f t="shared" si="7"/>
        <v>Overweight</v>
      </c>
      <c r="T474" t="str">
        <f>IF(Table12[[#This Row],[HBA1C]]&lt;5.7,"Normal",IF(Table12[[#This Row],[HBA1C]]&gt;6.5,"Diabetes","Prediabetes"))</f>
        <v>Normal</v>
      </c>
    </row>
    <row r="475" spans="1:20" x14ac:dyDescent="0.3">
      <c r="A475" t="s">
        <v>1898</v>
      </c>
      <c r="B475">
        <v>22.895</v>
      </c>
      <c r="C475">
        <v>6.03</v>
      </c>
      <c r="D475" t="s">
        <v>2380</v>
      </c>
      <c r="E475" t="s">
        <v>2380</v>
      </c>
      <c r="F475" t="s">
        <v>2380</v>
      </c>
      <c r="G475" t="s">
        <v>2381</v>
      </c>
      <c r="H475" t="s">
        <v>2382</v>
      </c>
      <c r="K475" t="s">
        <v>1898</v>
      </c>
      <c r="L475">
        <v>22.895</v>
      </c>
      <c r="M475">
        <v>6.03</v>
      </c>
      <c r="N475" t="s">
        <v>2380</v>
      </c>
      <c r="O475" t="s">
        <v>2380</v>
      </c>
      <c r="P475" t="s">
        <v>2380</v>
      </c>
      <c r="Q475" s="7" t="str">
        <f>SUBSTITUTE(Table12[[#This Row],[NumberOfMajorSurgeries]],"No major surgery","0")</f>
        <v>0</v>
      </c>
      <c r="R475" t="str">
        <f>SUBSTITUTE(Table12[[#This Row],[smoker]],"?","unknown")</f>
        <v>yes</v>
      </c>
      <c r="S475" t="str">
        <f t="shared" si="7"/>
        <v>Overweight</v>
      </c>
      <c r="T475" t="str">
        <f>IF(Table12[[#This Row],[HBA1C]]&lt;5.7,"Normal",IF(Table12[[#This Row],[HBA1C]]&gt;6.5,"Diabetes","Prediabetes"))</f>
        <v>Prediabetes</v>
      </c>
    </row>
    <row r="476" spans="1:20" x14ac:dyDescent="0.3">
      <c r="A476" t="s">
        <v>1897</v>
      </c>
      <c r="B476">
        <v>28.3</v>
      </c>
      <c r="C476">
        <v>5.47</v>
      </c>
      <c r="D476" t="s">
        <v>2382</v>
      </c>
      <c r="E476" t="s">
        <v>2380</v>
      </c>
      <c r="F476" t="s">
        <v>2383</v>
      </c>
      <c r="G476">
        <v>1</v>
      </c>
      <c r="H476" t="s">
        <v>2382</v>
      </c>
      <c r="K476" t="s">
        <v>1897</v>
      </c>
      <c r="L476">
        <v>28.3</v>
      </c>
      <c r="M476">
        <v>5.47</v>
      </c>
      <c r="N476" t="s">
        <v>2382</v>
      </c>
      <c r="O476" t="s">
        <v>2380</v>
      </c>
      <c r="P476" t="s">
        <v>2383</v>
      </c>
      <c r="Q476" s="7" t="str">
        <f>SUBSTITUTE(Table12[[#This Row],[NumberOfMajorSurgeries]],"No major surgery","0")</f>
        <v>1</v>
      </c>
      <c r="R476" t="str">
        <f>SUBSTITUTE(Table12[[#This Row],[smoker]],"?","unknown")</f>
        <v>yes</v>
      </c>
      <c r="S476" t="str">
        <f t="shared" si="7"/>
        <v>Overweight</v>
      </c>
      <c r="T476" t="str">
        <f>IF(Table12[[#This Row],[HBA1C]]&lt;5.7,"Normal",IF(Table12[[#This Row],[HBA1C]]&gt;6.5,"Diabetes","Prediabetes"))</f>
        <v>Normal</v>
      </c>
    </row>
    <row r="477" spans="1:20" x14ac:dyDescent="0.3">
      <c r="A477" t="s">
        <v>1895</v>
      </c>
      <c r="B477">
        <v>54.3</v>
      </c>
      <c r="C477">
        <v>4.1500000000000004</v>
      </c>
      <c r="D477" t="s">
        <v>2382</v>
      </c>
      <c r="E477" t="s">
        <v>2380</v>
      </c>
      <c r="F477" t="s">
        <v>2380</v>
      </c>
      <c r="G477">
        <v>1</v>
      </c>
      <c r="H477" t="s">
        <v>2380</v>
      </c>
      <c r="K477" t="s">
        <v>1895</v>
      </c>
      <c r="L477">
        <v>54.3</v>
      </c>
      <c r="M477">
        <v>4.1500000000000004</v>
      </c>
      <c r="N477" t="s">
        <v>2382</v>
      </c>
      <c r="O477" t="s">
        <v>2380</v>
      </c>
      <c r="P477" t="s">
        <v>2380</v>
      </c>
      <c r="Q477" s="7" t="str">
        <f>SUBSTITUTE(Table12[[#This Row],[NumberOfMajorSurgeries]],"No major surgery","0")</f>
        <v>1</v>
      </c>
      <c r="R477" t="str">
        <f>SUBSTITUTE(Table12[[#This Row],[smoker]],"?","unknown")</f>
        <v>No</v>
      </c>
      <c r="S477" t="str">
        <f t="shared" si="7"/>
        <v>Obesity</v>
      </c>
      <c r="T477" t="str">
        <f>IF(Table12[[#This Row],[HBA1C]]&lt;5.7,"Normal",IF(Table12[[#This Row],[HBA1C]]&gt;6.5,"Diabetes","Prediabetes"))</f>
        <v>Normal</v>
      </c>
    </row>
    <row r="478" spans="1:20" x14ac:dyDescent="0.3">
      <c r="A478" t="s">
        <v>1894</v>
      </c>
      <c r="B478">
        <v>33.344999999999999</v>
      </c>
      <c r="C478">
        <v>11.32</v>
      </c>
      <c r="D478" t="s">
        <v>2382</v>
      </c>
      <c r="E478" t="s">
        <v>2380</v>
      </c>
      <c r="F478" t="s">
        <v>2380</v>
      </c>
      <c r="G478">
        <v>1</v>
      </c>
      <c r="H478" t="s">
        <v>2380</v>
      </c>
      <c r="K478" t="s">
        <v>1894</v>
      </c>
      <c r="L478">
        <v>33.344999999999999</v>
      </c>
      <c r="M478">
        <v>11.32</v>
      </c>
      <c r="N478" t="s">
        <v>2382</v>
      </c>
      <c r="O478" t="s">
        <v>2380</v>
      </c>
      <c r="P478" t="s">
        <v>2380</v>
      </c>
      <c r="Q478" s="7" t="str">
        <f>SUBSTITUTE(Table12[[#This Row],[NumberOfMajorSurgeries]],"No major surgery","0")</f>
        <v>1</v>
      </c>
      <c r="R478" t="str">
        <f>SUBSTITUTE(Table12[[#This Row],[smoker]],"?","unknown")</f>
        <v>No</v>
      </c>
      <c r="S478" t="str">
        <f t="shared" si="7"/>
        <v>Obesity</v>
      </c>
      <c r="T478" t="str">
        <f>IF(Table12[[#This Row],[HBA1C]]&lt;5.7,"Normal",IF(Table12[[#This Row],[HBA1C]]&gt;6.5,"Diabetes","Prediabetes"))</f>
        <v>Diabetes</v>
      </c>
    </row>
    <row r="479" spans="1:20" x14ac:dyDescent="0.3">
      <c r="A479" t="s">
        <v>1893</v>
      </c>
      <c r="B479">
        <v>33</v>
      </c>
      <c r="C479">
        <v>9.51</v>
      </c>
      <c r="D479" t="s">
        <v>2382</v>
      </c>
      <c r="E479" t="s">
        <v>2380</v>
      </c>
      <c r="F479" t="s">
        <v>2380</v>
      </c>
      <c r="G479" t="s">
        <v>2381</v>
      </c>
      <c r="H479" t="s">
        <v>2380</v>
      </c>
      <c r="K479" t="s">
        <v>1893</v>
      </c>
      <c r="L479">
        <v>33</v>
      </c>
      <c r="M479">
        <v>9.51</v>
      </c>
      <c r="N479" t="s">
        <v>2382</v>
      </c>
      <c r="O479" t="s">
        <v>2380</v>
      </c>
      <c r="P479" t="s">
        <v>2380</v>
      </c>
      <c r="Q479" s="7" t="str">
        <f>SUBSTITUTE(Table12[[#This Row],[NumberOfMajorSurgeries]],"No major surgery","0")</f>
        <v>0</v>
      </c>
      <c r="R479" t="str">
        <f>SUBSTITUTE(Table12[[#This Row],[smoker]],"?","unknown")</f>
        <v>No</v>
      </c>
      <c r="S479" t="str">
        <f t="shared" si="7"/>
        <v>Obesity</v>
      </c>
      <c r="T479" t="str">
        <f>IF(Table12[[#This Row],[HBA1C]]&lt;5.7,"Normal",IF(Table12[[#This Row],[HBA1C]]&gt;6.5,"Diabetes","Prediabetes"))</f>
        <v>Diabetes</v>
      </c>
    </row>
    <row r="480" spans="1:20" x14ac:dyDescent="0.3">
      <c r="A480" t="s">
        <v>1892</v>
      </c>
      <c r="B480">
        <v>28.024999999999999</v>
      </c>
      <c r="C480">
        <v>7.67</v>
      </c>
      <c r="D480" t="s">
        <v>2382</v>
      </c>
      <c r="E480" t="s">
        <v>2380</v>
      </c>
      <c r="F480" t="s">
        <v>2380</v>
      </c>
      <c r="G480">
        <v>1</v>
      </c>
      <c r="H480" t="s">
        <v>2382</v>
      </c>
      <c r="K480" t="s">
        <v>1892</v>
      </c>
      <c r="L480">
        <v>28.024999999999999</v>
      </c>
      <c r="M480">
        <v>7.67</v>
      </c>
      <c r="N480" t="s">
        <v>2382</v>
      </c>
      <c r="O480" t="s">
        <v>2380</v>
      </c>
      <c r="P480" t="s">
        <v>2380</v>
      </c>
      <c r="Q480" s="7" t="str">
        <f>SUBSTITUTE(Table12[[#This Row],[NumberOfMajorSurgeries]],"No major surgery","0")</f>
        <v>1</v>
      </c>
      <c r="R480" t="str">
        <f>SUBSTITUTE(Table12[[#This Row],[smoker]],"?","unknown")</f>
        <v>yes</v>
      </c>
      <c r="S480" t="str">
        <f t="shared" si="7"/>
        <v>Overweight</v>
      </c>
      <c r="T480" t="str">
        <f>IF(Table12[[#This Row],[HBA1C]]&lt;5.7,"Normal",IF(Table12[[#This Row],[HBA1C]]&gt;6.5,"Diabetes","Prediabetes"))</f>
        <v>Diabetes</v>
      </c>
    </row>
    <row r="481" spans="1:20" x14ac:dyDescent="0.3">
      <c r="A481" t="s">
        <v>1891</v>
      </c>
      <c r="B481">
        <v>28.69</v>
      </c>
      <c r="C481">
        <v>6.23</v>
      </c>
      <c r="D481" t="s">
        <v>2380</v>
      </c>
      <c r="E481" t="s">
        <v>2380</v>
      </c>
      <c r="F481" t="s">
        <v>2380</v>
      </c>
      <c r="G481">
        <v>1</v>
      </c>
      <c r="H481" t="s">
        <v>2382</v>
      </c>
      <c r="K481" t="s">
        <v>1891</v>
      </c>
      <c r="L481">
        <v>28.69</v>
      </c>
      <c r="M481">
        <v>6.23</v>
      </c>
      <c r="N481" t="s">
        <v>2380</v>
      </c>
      <c r="O481" t="s">
        <v>2380</v>
      </c>
      <c r="P481" t="s">
        <v>2380</v>
      </c>
      <c r="Q481" s="7" t="str">
        <f>SUBSTITUTE(Table12[[#This Row],[NumberOfMajorSurgeries]],"No major surgery","0")</f>
        <v>1</v>
      </c>
      <c r="R481" t="str">
        <f>SUBSTITUTE(Table12[[#This Row],[smoker]],"?","unknown")</f>
        <v>yes</v>
      </c>
      <c r="S481" t="str">
        <f t="shared" si="7"/>
        <v>Overweight</v>
      </c>
      <c r="T481" t="str">
        <f>IF(Table12[[#This Row],[HBA1C]]&lt;5.7,"Normal",IF(Table12[[#This Row],[HBA1C]]&gt;6.5,"Diabetes","Prediabetes"))</f>
        <v>Prediabetes</v>
      </c>
    </row>
    <row r="482" spans="1:20" x14ac:dyDescent="0.3">
      <c r="A482" t="s">
        <v>1890</v>
      </c>
      <c r="B482">
        <v>40.28</v>
      </c>
      <c r="C482">
        <v>8.9</v>
      </c>
      <c r="D482" t="s">
        <v>2380</v>
      </c>
      <c r="E482" t="s">
        <v>2380</v>
      </c>
      <c r="F482" t="s">
        <v>2380</v>
      </c>
      <c r="G482" t="s">
        <v>2381</v>
      </c>
      <c r="H482" t="s">
        <v>2380</v>
      </c>
      <c r="K482" t="s">
        <v>1890</v>
      </c>
      <c r="L482">
        <v>40.28</v>
      </c>
      <c r="M482">
        <v>8.9</v>
      </c>
      <c r="N482" t="s">
        <v>2380</v>
      </c>
      <c r="O482" t="s">
        <v>2380</v>
      </c>
      <c r="P482" t="s">
        <v>2380</v>
      </c>
      <c r="Q482" s="7" t="str">
        <f>SUBSTITUTE(Table12[[#This Row],[NumberOfMajorSurgeries]],"No major surgery","0")</f>
        <v>0</v>
      </c>
      <c r="R482" t="str">
        <f>SUBSTITUTE(Table12[[#This Row],[smoker]],"?","unknown")</f>
        <v>No</v>
      </c>
      <c r="S482" t="str">
        <f t="shared" si="7"/>
        <v>Obesity</v>
      </c>
      <c r="T482" t="str">
        <f>IF(Table12[[#This Row],[HBA1C]]&lt;5.7,"Normal",IF(Table12[[#This Row],[HBA1C]]&gt;6.5,"Diabetes","Prediabetes"))</f>
        <v>Diabetes</v>
      </c>
    </row>
    <row r="483" spans="1:20" x14ac:dyDescent="0.3">
      <c r="A483" t="s">
        <v>1889</v>
      </c>
      <c r="B483">
        <v>37.299999999999997</v>
      </c>
      <c r="C483">
        <v>7.79</v>
      </c>
      <c r="D483" t="s">
        <v>2382</v>
      </c>
      <c r="E483" t="s">
        <v>2380</v>
      </c>
      <c r="F483" t="s">
        <v>2380</v>
      </c>
      <c r="G483" t="s">
        <v>2381</v>
      </c>
      <c r="H483" t="s">
        <v>2380</v>
      </c>
      <c r="K483" t="s">
        <v>1889</v>
      </c>
      <c r="L483">
        <v>37.299999999999997</v>
      </c>
      <c r="M483">
        <v>7.79</v>
      </c>
      <c r="N483" t="s">
        <v>2382</v>
      </c>
      <c r="O483" t="s">
        <v>2380</v>
      </c>
      <c r="P483" t="s">
        <v>2380</v>
      </c>
      <c r="Q483" s="7" t="str">
        <f>SUBSTITUTE(Table12[[#This Row],[NumberOfMajorSurgeries]],"No major surgery","0")</f>
        <v>0</v>
      </c>
      <c r="R483" t="str">
        <f>SUBSTITUTE(Table12[[#This Row],[smoker]],"?","unknown")</f>
        <v>No</v>
      </c>
      <c r="S483" t="str">
        <f t="shared" si="7"/>
        <v>Obesity</v>
      </c>
      <c r="T483" t="str">
        <f>IF(Table12[[#This Row],[HBA1C]]&lt;5.7,"Normal",IF(Table12[[#This Row],[HBA1C]]&gt;6.5,"Diabetes","Prediabetes"))</f>
        <v>Diabetes</v>
      </c>
    </row>
    <row r="484" spans="1:20" x14ac:dyDescent="0.3">
      <c r="A484" t="s">
        <v>1888</v>
      </c>
      <c r="B484">
        <v>54.47</v>
      </c>
      <c r="C484">
        <v>4.49</v>
      </c>
      <c r="D484" t="s">
        <v>2382</v>
      </c>
      <c r="E484" t="s">
        <v>2380</v>
      </c>
      <c r="F484" t="s">
        <v>2380</v>
      </c>
      <c r="G484">
        <v>2</v>
      </c>
      <c r="H484" t="s">
        <v>2380</v>
      </c>
      <c r="K484" t="s">
        <v>1888</v>
      </c>
      <c r="L484">
        <v>54.47</v>
      </c>
      <c r="M484">
        <v>4.49</v>
      </c>
      <c r="N484" t="s">
        <v>2382</v>
      </c>
      <c r="O484" t="s">
        <v>2380</v>
      </c>
      <c r="P484" t="s">
        <v>2380</v>
      </c>
      <c r="Q484" s="7" t="str">
        <f>SUBSTITUTE(Table12[[#This Row],[NumberOfMajorSurgeries]],"No major surgery","0")</f>
        <v>2</v>
      </c>
      <c r="R484" t="str">
        <f>SUBSTITUTE(Table12[[#This Row],[smoker]],"?","unknown")</f>
        <v>No</v>
      </c>
      <c r="S484" t="str">
        <f t="shared" si="7"/>
        <v>Obesity</v>
      </c>
      <c r="T484" t="str">
        <f>IF(Table12[[#This Row],[HBA1C]]&lt;5.7,"Normal",IF(Table12[[#This Row],[HBA1C]]&gt;6.5,"Diabetes","Prediabetes"))</f>
        <v>Normal</v>
      </c>
    </row>
    <row r="485" spans="1:20" x14ac:dyDescent="0.3">
      <c r="A485" t="s">
        <v>1887</v>
      </c>
      <c r="B485">
        <v>38.06</v>
      </c>
      <c r="C485">
        <v>5.24</v>
      </c>
      <c r="D485" t="s">
        <v>2382</v>
      </c>
      <c r="E485" t="s">
        <v>2380</v>
      </c>
      <c r="F485" t="s">
        <v>2383</v>
      </c>
      <c r="G485">
        <v>1</v>
      </c>
      <c r="H485" t="s">
        <v>2380</v>
      </c>
      <c r="K485" t="s">
        <v>1887</v>
      </c>
      <c r="L485">
        <v>38.06</v>
      </c>
      <c r="M485">
        <v>5.24</v>
      </c>
      <c r="N485" t="s">
        <v>2382</v>
      </c>
      <c r="O485" t="s">
        <v>2380</v>
      </c>
      <c r="P485" t="s">
        <v>2383</v>
      </c>
      <c r="Q485" s="7" t="str">
        <f>SUBSTITUTE(Table12[[#This Row],[NumberOfMajorSurgeries]],"No major surgery","0")</f>
        <v>1</v>
      </c>
      <c r="R485" t="str">
        <f>SUBSTITUTE(Table12[[#This Row],[smoker]],"?","unknown")</f>
        <v>No</v>
      </c>
      <c r="S485" t="str">
        <f t="shared" si="7"/>
        <v>Obesity</v>
      </c>
      <c r="T485" t="str">
        <f>IF(Table12[[#This Row],[HBA1C]]&lt;5.7,"Normal",IF(Table12[[#This Row],[HBA1C]]&gt;6.5,"Diabetes","Prediabetes"))</f>
        <v>Normal</v>
      </c>
    </row>
    <row r="486" spans="1:20" x14ac:dyDescent="0.3">
      <c r="A486" t="s">
        <v>1886</v>
      </c>
      <c r="B486">
        <v>51.47</v>
      </c>
      <c r="C486">
        <v>9.6</v>
      </c>
      <c r="D486" t="s">
        <v>2380</v>
      </c>
      <c r="E486" t="s">
        <v>2380</v>
      </c>
      <c r="F486" t="s">
        <v>2380</v>
      </c>
      <c r="G486" t="s">
        <v>2381</v>
      </c>
      <c r="H486" t="s">
        <v>2380</v>
      </c>
      <c r="K486" t="s">
        <v>1886</v>
      </c>
      <c r="L486">
        <v>51.47</v>
      </c>
      <c r="M486">
        <v>9.6</v>
      </c>
      <c r="N486" t="s">
        <v>2380</v>
      </c>
      <c r="O486" t="s">
        <v>2380</v>
      </c>
      <c r="P486" t="s">
        <v>2380</v>
      </c>
      <c r="Q486" s="7" t="str">
        <f>SUBSTITUTE(Table12[[#This Row],[NumberOfMajorSurgeries]],"No major surgery","0")</f>
        <v>0</v>
      </c>
      <c r="R486" t="str">
        <f>SUBSTITUTE(Table12[[#This Row],[smoker]],"?","unknown")</f>
        <v>No</v>
      </c>
      <c r="S486" t="str">
        <f t="shared" si="7"/>
        <v>Obesity</v>
      </c>
      <c r="T486" t="str">
        <f>IF(Table12[[#This Row],[HBA1C]]&lt;5.7,"Normal",IF(Table12[[#This Row],[HBA1C]]&gt;6.5,"Diabetes","Prediabetes"))</f>
        <v>Diabetes</v>
      </c>
    </row>
    <row r="487" spans="1:20" x14ac:dyDescent="0.3">
      <c r="A487" t="s">
        <v>1885</v>
      </c>
      <c r="B487">
        <v>29.8</v>
      </c>
      <c r="C487">
        <v>5.78</v>
      </c>
      <c r="D487" t="s">
        <v>2382</v>
      </c>
      <c r="E487" t="s">
        <v>2380</v>
      </c>
      <c r="F487" t="s">
        <v>2380</v>
      </c>
      <c r="G487" t="s">
        <v>2381</v>
      </c>
      <c r="H487" t="s">
        <v>2380</v>
      </c>
      <c r="K487" t="s">
        <v>1885</v>
      </c>
      <c r="L487">
        <v>29.8</v>
      </c>
      <c r="M487">
        <v>5.78</v>
      </c>
      <c r="N487" t="s">
        <v>2382</v>
      </c>
      <c r="O487" t="s">
        <v>2380</v>
      </c>
      <c r="P487" t="s">
        <v>2380</v>
      </c>
      <c r="Q487" s="7" t="str">
        <f>SUBSTITUTE(Table12[[#This Row],[NumberOfMajorSurgeries]],"No major surgery","0")</f>
        <v>0</v>
      </c>
      <c r="R487" t="str">
        <f>SUBSTITUTE(Table12[[#This Row],[smoker]],"?","unknown")</f>
        <v>No</v>
      </c>
      <c r="S487" t="str">
        <f t="shared" si="7"/>
        <v>Overweight</v>
      </c>
      <c r="T487" t="str">
        <f>IF(Table12[[#This Row],[HBA1C]]&lt;5.7,"Normal",IF(Table12[[#This Row],[HBA1C]]&gt;6.5,"Diabetes","Prediabetes"))</f>
        <v>Prediabetes</v>
      </c>
    </row>
    <row r="488" spans="1:20" x14ac:dyDescent="0.3">
      <c r="A488" t="s">
        <v>1884</v>
      </c>
      <c r="B488">
        <v>49.77</v>
      </c>
      <c r="C488">
        <v>7.02</v>
      </c>
      <c r="D488" t="s">
        <v>2380</v>
      </c>
      <c r="E488" t="s">
        <v>2380</v>
      </c>
      <c r="F488" t="s">
        <v>2380</v>
      </c>
      <c r="G488" t="s">
        <v>2381</v>
      </c>
      <c r="H488" t="s">
        <v>2380</v>
      </c>
      <c r="K488" t="s">
        <v>1884</v>
      </c>
      <c r="L488">
        <v>49.77</v>
      </c>
      <c r="M488">
        <v>7.02</v>
      </c>
      <c r="N488" t="s">
        <v>2380</v>
      </c>
      <c r="O488" t="s">
        <v>2380</v>
      </c>
      <c r="P488" t="s">
        <v>2380</v>
      </c>
      <c r="Q488" s="7" t="str">
        <f>SUBSTITUTE(Table12[[#This Row],[NumberOfMajorSurgeries]],"No major surgery","0")</f>
        <v>0</v>
      </c>
      <c r="R488" t="str">
        <f>SUBSTITUTE(Table12[[#This Row],[smoker]],"?","unknown")</f>
        <v>No</v>
      </c>
      <c r="S488" t="str">
        <f t="shared" si="7"/>
        <v>Obesity</v>
      </c>
      <c r="T488" t="str">
        <f>IF(Table12[[#This Row],[HBA1C]]&lt;5.7,"Normal",IF(Table12[[#This Row],[HBA1C]]&gt;6.5,"Diabetes","Prediabetes"))</f>
        <v>Diabetes</v>
      </c>
    </row>
    <row r="489" spans="1:20" x14ac:dyDescent="0.3">
      <c r="A489" t="s">
        <v>1883</v>
      </c>
      <c r="B489">
        <v>25.555</v>
      </c>
      <c r="C489">
        <v>4.09</v>
      </c>
      <c r="D489" t="s">
        <v>2382</v>
      </c>
      <c r="E489" t="s">
        <v>2380</v>
      </c>
      <c r="F489" t="s">
        <v>2380</v>
      </c>
      <c r="G489" t="s">
        <v>2381</v>
      </c>
      <c r="H489" t="s">
        <v>2382</v>
      </c>
      <c r="K489" t="s">
        <v>1883</v>
      </c>
      <c r="L489">
        <v>25.555</v>
      </c>
      <c r="M489">
        <v>4.09</v>
      </c>
      <c r="N489" t="s">
        <v>2382</v>
      </c>
      <c r="O489" t="s">
        <v>2380</v>
      </c>
      <c r="P489" t="s">
        <v>2380</v>
      </c>
      <c r="Q489" s="7" t="str">
        <f>SUBSTITUTE(Table12[[#This Row],[NumberOfMajorSurgeries]],"No major surgery","0")</f>
        <v>0</v>
      </c>
      <c r="R489" t="str">
        <f>SUBSTITUTE(Table12[[#This Row],[smoker]],"?","unknown")</f>
        <v>yes</v>
      </c>
      <c r="S489" t="str">
        <f t="shared" si="7"/>
        <v>Overweight</v>
      </c>
      <c r="T489" t="str">
        <f>IF(Table12[[#This Row],[HBA1C]]&lt;5.7,"Normal",IF(Table12[[#This Row],[HBA1C]]&gt;6.5,"Diabetes","Prediabetes"))</f>
        <v>Normal</v>
      </c>
    </row>
    <row r="490" spans="1:20" x14ac:dyDescent="0.3">
      <c r="A490" t="s">
        <v>1882</v>
      </c>
      <c r="B490">
        <v>29.64</v>
      </c>
      <c r="C490">
        <v>4.93</v>
      </c>
      <c r="D490" t="s">
        <v>2380</v>
      </c>
      <c r="E490" t="s">
        <v>2380</v>
      </c>
      <c r="F490" t="s">
        <v>2383</v>
      </c>
      <c r="G490">
        <v>1</v>
      </c>
      <c r="H490" t="s">
        <v>2380</v>
      </c>
      <c r="K490" t="s">
        <v>1882</v>
      </c>
      <c r="L490">
        <v>29.64</v>
      </c>
      <c r="M490">
        <v>4.93</v>
      </c>
      <c r="N490" t="s">
        <v>2380</v>
      </c>
      <c r="O490" t="s">
        <v>2380</v>
      </c>
      <c r="P490" t="s">
        <v>2383</v>
      </c>
      <c r="Q490" s="7" t="str">
        <f>SUBSTITUTE(Table12[[#This Row],[NumberOfMajorSurgeries]],"No major surgery","0")</f>
        <v>1</v>
      </c>
      <c r="R490" t="str">
        <f>SUBSTITUTE(Table12[[#This Row],[smoker]],"?","unknown")</f>
        <v>No</v>
      </c>
      <c r="S490" t="str">
        <f t="shared" si="7"/>
        <v>Overweight</v>
      </c>
      <c r="T490" t="str">
        <f>IF(Table12[[#This Row],[HBA1C]]&lt;5.7,"Normal",IF(Table12[[#This Row],[HBA1C]]&gt;6.5,"Diabetes","Prediabetes"))</f>
        <v>Normal</v>
      </c>
    </row>
    <row r="491" spans="1:20" x14ac:dyDescent="0.3">
      <c r="A491" t="s">
        <v>1881</v>
      </c>
      <c r="B491">
        <v>53.93</v>
      </c>
      <c r="C491">
        <v>5.34</v>
      </c>
      <c r="D491" t="s">
        <v>2382</v>
      </c>
      <c r="E491" t="s">
        <v>2380</v>
      </c>
      <c r="F491" t="s">
        <v>2380</v>
      </c>
      <c r="G491">
        <v>2</v>
      </c>
      <c r="H491" t="s">
        <v>2380</v>
      </c>
      <c r="K491" t="s">
        <v>1881</v>
      </c>
      <c r="L491">
        <v>53.93</v>
      </c>
      <c r="M491">
        <v>5.34</v>
      </c>
      <c r="N491" t="s">
        <v>2382</v>
      </c>
      <c r="O491" t="s">
        <v>2380</v>
      </c>
      <c r="P491" t="s">
        <v>2380</v>
      </c>
      <c r="Q491" s="7" t="str">
        <f>SUBSTITUTE(Table12[[#This Row],[NumberOfMajorSurgeries]],"No major surgery","0")</f>
        <v>2</v>
      </c>
      <c r="R491" t="str">
        <f>SUBSTITUTE(Table12[[#This Row],[smoker]],"?","unknown")</f>
        <v>No</v>
      </c>
      <c r="S491" t="str">
        <f t="shared" si="7"/>
        <v>Obesity</v>
      </c>
      <c r="T491" t="str">
        <f>IF(Table12[[#This Row],[HBA1C]]&lt;5.7,"Normal",IF(Table12[[#This Row],[HBA1C]]&gt;6.5,"Diabetes","Prediabetes"))</f>
        <v>Normal</v>
      </c>
    </row>
    <row r="492" spans="1:20" x14ac:dyDescent="0.3">
      <c r="A492" t="s">
        <v>1880</v>
      </c>
      <c r="B492">
        <v>28.024999999999999</v>
      </c>
      <c r="C492">
        <v>5.65</v>
      </c>
      <c r="D492" t="s">
        <v>2380</v>
      </c>
      <c r="E492" t="s">
        <v>2380</v>
      </c>
      <c r="F492" t="s">
        <v>2380</v>
      </c>
      <c r="G492">
        <v>1</v>
      </c>
      <c r="H492" t="s">
        <v>2382</v>
      </c>
      <c r="K492" t="s">
        <v>1880</v>
      </c>
      <c r="L492">
        <v>28.024999999999999</v>
      </c>
      <c r="M492">
        <v>5.65</v>
      </c>
      <c r="N492" t="s">
        <v>2380</v>
      </c>
      <c r="O492" t="s">
        <v>2380</v>
      </c>
      <c r="P492" t="s">
        <v>2380</v>
      </c>
      <c r="Q492" s="7" t="str">
        <f>SUBSTITUTE(Table12[[#This Row],[NumberOfMajorSurgeries]],"No major surgery","0")</f>
        <v>1</v>
      </c>
      <c r="R492" t="str">
        <f>SUBSTITUTE(Table12[[#This Row],[smoker]],"?","unknown")</f>
        <v>yes</v>
      </c>
      <c r="S492" t="str">
        <f t="shared" si="7"/>
        <v>Overweight</v>
      </c>
      <c r="T492" t="str">
        <f>IF(Table12[[#This Row],[HBA1C]]&lt;5.7,"Normal",IF(Table12[[#This Row],[HBA1C]]&gt;6.5,"Diabetes","Prediabetes"))</f>
        <v>Normal</v>
      </c>
    </row>
    <row r="493" spans="1:20" x14ac:dyDescent="0.3">
      <c r="A493" t="s">
        <v>1879</v>
      </c>
      <c r="B493">
        <v>27.5</v>
      </c>
      <c r="C493">
        <v>4.49</v>
      </c>
      <c r="D493" t="s">
        <v>2380</v>
      </c>
      <c r="E493" t="s">
        <v>2380</v>
      </c>
      <c r="F493" t="s">
        <v>2380</v>
      </c>
      <c r="G493" t="s">
        <v>2381</v>
      </c>
      <c r="H493" t="s">
        <v>2380</v>
      </c>
      <c r="K493" t="s">
        <v>1879</v>
      </c>
      <c r="L493">
        <v>27.5</v>
      </c>
      <c r="M493">
        <v>4.49</v>
      </c>
      <c r="N493" t="s">
        <v>2380</v>
      </c>
      <c r="O493" t="s">
        <v>2380</v>
      </c>
      <c r="P493" t="s">
        <v>2380</v>
      </c>
      <c r="Q493" s="7" t="str">
        <f>SUBSTITUTE(Table12[[#This Row],[NumberOfMajorSurgeries]],"No major surgery","0")</f>
        <v>0</v>
      </c>
      <c r="R493" t="str">
        <f>SUBSTITUTE(Table12[[#This Row],[smoker]],"?","unknown")</f>
        <v>No</v>
      </c>
      <c r="S493" t="str">
        <f t="shared" si="7"/>
        <v>Overweight</v>
      </c>
      <c r="T493" t="str">
        <f>IF(Table12[[#This Row],[HBA1C]]&lt;5.7,"Normal",IF(Table12[[#This Row],[HBA1C]]&gt;6.5,"Diabetes","Prediabetes"))</f>
        <v>Normal</v>
      </c>
    </row>
    <row r="494" spans="1:20" x14ac:dyDescent="0.3">
      <c r="A494" t="s">
        <v>1878</v>
      </c>
      <c r="B494">
        <v>21.8</v>
      </c>
      <c r="C494">
        <v>10.55</v>
      </c>
      <c r="D494" t="s">
        <v>2380</v>
      </c>
      <c r="E494" t="s">
        <v>2380</v>
      </c>
      <c r="F494" t="s">
        <v>2380</v>
      </c>
      <c r="G494" t="s">
        <v>2381</v>
      </c>
      <c r="H494" t="s">
        <v>2382</v>
      </c>
      <c r="K494" t="s">
        <v>1878</v>
      </c>
      <c r="L494">
        <v>21.8</v>
      </c>
      <c r="M494">
        <v>10.55</v>
      </c>
      <c r="N494" t="s">
        <v>2380</v>
      </c>
      <c r="O494" t="s">
        <v>2380</v>
      </c>
      <c r="P494" t="s">
        <v>2380</v>
      </c>
      <c r="Q494" s="7" t="str">
        <f>SUBSTITUTE(Table12[[#This Row],[NumberOfMajorSurgeries]],"No major surgery","0")</f>
        <v>0</v>
      </c>
      <c r="R494" t="str">
        <f>SUBSTITUTE(Table12[[#This Row],[smoker]],"?","unknown")</f>
        <v>yes</v>
      </c>
      <c r="S494" t="str">
        <f t="shared" si="7"/>
        <v>Overweight</v>
      </c>
      <c r="T494" t="str">
        <f>IF(Table12[[#This Row],[HBA1C]]&lt;5.7,"Normal",IF(Table12[[#This Row],[HBA1C]]&gt;6.5,"Diabetes","Prediabetes"))</f>
        <v>Diabetes</v>
      </c>
    </row>
    <row r="495" spans="1:20" x14ac:dyDescent="0.3">
      <c r="A495" t="s">
        <v>1877</v>
      </c>
      <c r="B495">
        <v>26.41</v>
      </c>
      <c r="C495">
        <v>4.92</v>
      </c>
      <c r="D495" t="s">
        <v>2382</v>
      </c>
      <c r="E495" t="s">
        <v>2380</v>
      </c>
      <c r="F495" t="s">
        <v>2383</v>
      </c>
      <c r="G495">
        <v>1</v>
      </c>
      <c r="H495" t="s">
        <v>2382</v>
      </c>
      <c r="K495" t="s">
        <v>1877</v>
      </c>
      <c r="L495">
        <v>26.41</v>
      </c>
      <c r="M495">
        <v>4.92</v>
      </c>
      <c r="N495" t="s">
        <v>2382</v>
      </c>
      <c r="O495" t="s">
        <v>2380</v>
      </c>
      <c r="P495" t="s">
        <v>2383</v>
      </c>
      <c r="Q495" s="7" t="str">
        <f>SUBSTITUTE(Table12[[#This Row],[NumberOfMajorSurgeries]],"No major surgery","0")</f>
        <v>1</v>
      </c>
      <c r="R495" t="str">
        <f>SUBSTITUTE(Table12[[#This Row],[smoker]],"?","unknown")</f>
        <v>yes</v>
      </c>
      <c r="S495" t="str">
        <f t="shared" si="7"/>
        <v>Overweight</v>
      </c>
      <c r="T495" t="str">
        <f>IF(Table12[[#This Row],[HBA1C]]&lt;5.7,"Normal",IF(Table12[[#This Row],[HBA1C]]&gt;6.5,"Diabetes","Prediabetes"))</f>
        <v>Normal</v>
      </c>
    </row>
    <row r="496" spans="1:20" x14ac:dyDescent="0.3">
      <c r="A496" t="s">
        <v>1876</v>
      </c>
      <c r="B496">
        <v>27.835000000000001</v>
      </c>
      <c r="C496">
        <v>5.9</v>
      </c>
      <c r="D496" t="s">
        <v>2382</v>
      </c>
      <c r="E496" t="s">
        <v>2380</v>
      </c>
      <c r="F496" t="s">
        <v>2380</v>
      </c>
      <c r="G496">
        <v>1</v>
      </c>
      <c r="H496" t="s">
        <v>2382</v>
      </c>
      <c r="K496" t="s">
        <v>1876</v>
      </c>
      <c r="L496">
        <v>27.835000000000001</v>
      </c>
      <c r="M496">
        <v>5.9</v>
      </c>
      <c r="N496" t="s">
        <v>2382</v>
      </c>
      <c r="O496" t="s">
        <v>2380</v>
      </c>
      <c r="P496" t="s">
        <v>2380</v>
      </c>
      <c r="Q496" s="7" t="str">
        <f>SUBSTITUTE(Table12[[#This Row],[NumberOfMajorSurgeries]],"No major surgery","0")</f>
        <v>1</v>
      </c>
      <c r="R496" t="str">
        <f>SUBSTITUTE(Table12[[#This Row],[smoker]],"?","unknown")</f>
        <v>yes</v>
      </c>
      <c r="S496" t="str">
        <f t="shared" si="7"/>
        <v>Overweight</v>
      </c>
      <c r="T496" t="str">
        <f>IF(Table12[[#This Row],[HBA1C]]&lt;5.7,"Normal",IF(Table12[[#This Row],[HBA1C]]&gt;6.5,"Diabetes","Prediabetes"))</f>
        <v>Prediabetes</v>
      </c>
    </row>
    <row r="497" spans="1:20" x14ac:dyDescent="0.3">
      <c r="A497" t="s">
        <v>1875</v>
      </c>
      <c r="B497">
        <v>51.74</v>
      </c>
      <c r="C497">
        <v>4.9800000000000004</v>
      </c>
      <c r="D497" t="s">
        <v>2382</v>
      </c>
      <c r="E497" t="s">
        <v>2380</v>
      </c>
      <c r="F497" t="s">
        <v>2380</v>
      </c>
      <c r="G497">
        <v>2</v>
      </c>
      <c r="H497" t="s">
        <v>2380</v>
      </c>
      <c r="K497" t="s">
        <v>1875</v>
      </c>
      <c r="L497">
        <v>51.74</v>
      </c>
      <c r="M497">
        <v>4.9800000000000004</v>
      </c>
      <c r="N497" t="s">
        <v>2382</v>
      </c>
      <c r="O497" t="s">
        <v>2380</v>
      </c>
      <c r="P497" t="s">
        <v>2380</v>
      </c>
      <c r="Q497" s="7" t="str">
        <f>SUBSTITUTE(Table12[[#This Row],[NumberOfMajorSurgeries]],"No major surgery","0")</f>
        <v>2</v>
      </c>
      <c r="R497" t="str">
        <f>SUBSTITUTE(Table12[[#This Row],[smoker]],"?","unknown")</f>
        <v>No</v>
      </c>
      <c r="S497" t="str">
        <f t="shared" si="7"/>
        <v>Obesity</v>
      </c>
      <c r="T497" t="str">
        <f>IF(Table12[[#This Row],[HBA1C]]&lt;5.7,"Normal",IF(Table12[[#This Row],[HBA1C]]&gt;6.5,"Diabetes","Prediabetes"))</f>
        <v>Normal</v>
      </c>
    </row>
    <row r="498" spans="1:20" x14ac:dyDescent="0.3">
      <c r="A498" t="s">
        <v>1874</v>
      </c>
      <c r="B498">
        <v>23.37</v>
      </c>
      <c r="C498">
        <v>5.8</v>
      </c>
      <c r="D498" t="s">
        <v>2380</v>
      </c>
      <c r="E498" t="s">
        <v>2380</v>
      </c>
      <c r="F498" t="s">
        <v>2380</v>
      </c>
      <c r="G498" t="s">
        <v>2381</v>
      </c>
      <c r="H498" t="s">
        <v>2382</v>
      </c>
      <c r="K498" t="s">
        <v>1874</v>
      </c>
      <c r="L498">
        <v>23.37</v>
      </c>
      <c r="M498">
        <v>5.8</v>
      </c>
      <c r="N498" t="s">
        <v>2380</v>
      </c>
      <c r="O498" t="s">
        <v>2380</v>
      </c>
      <c r="P498" t="s">
        <v>2380</v>
      </c>
      <c r="Q498" s="7" t="str">
        <f>SUBSTITUTE(Table12[[#This Row],[NumberOfMajorSurgeries]],"No major surgery","0")</f>
        <v>0</v>
      </c>
      <c r="R498" t="str">
        <f>SUBSTITUTE(Table12[[#This Row],[smoker]],"?","unknown")</f>
        <v>yes</v>
      </c>
      <c r="S498" t="str">
        <f t="shared" si="7"/>
        <v>Overweight</v>
      </c>
      <c r="T498" t="str">
        <f>IF(Table12[[#This Row],[HBA1C]]&lt;5.7,"Normal",IF(Table12[[#This Row],[HBA1C]]&gt;6.5,"Diabetes","Prediabetes"))</f>
        <v>Prediabetes</v>
      </c>
    </row>
    <row r="499" spans="1:20" x14ac:dyDescent="0.3">
      <c r="A499" t="s">
        <v>1873</v>
      </c>
      <c r="B499">
        <v>29.7</v>
      </c>
      <c r="C499">
        <v>6.21</v>
      </c>
      <c r="D499" t="s">
        <v>2382</v>
      </c>
      <c r="E499" t="s">
        <v>2380</v>
      </c>
      <c r="F499" t="s">
        <v>2383</v>
      </c>
      <c r="G499">
        <v>1</v>
      </c>
      <c r="H499" t="s">
        <v>2382</v>
      </c>
      <c r="K499" t="s">
        <v>1873</v>
      </c>
      <c r="L499">
        <v>29.7</v>
      </c>
      <c r="M499">
        <v>6.21</v>
      </c>
      <c r="N499" t="s">
        <v>2382</v>
      </c>
      <c r="O499" t="s">
        <v>2380</v>
      </c>
      <c r="P499" t="s">
        <v>2383</v>
      </c>
      <c r="Q499" s="7" t="str">
        <f>SUBSTITUTE(Table12[[#This Row],[NumberOfMajorSurgeries]],"No major surgery","0")</f>
        <v>1</v>
      </c>
      <c r="R499" t="str">
        <f>SUBSTITUTE(Table12[[#This Row],[smoker]],"?","unknown")</f>
        <v>yes</v>
      </c>
      <c r="S499" t="str">
        <f t="shared" si="7"/>
        <v>Overweight</v>
      </c>
      <c r="T499" t="str">
        <f>IF(Table12[[#This Row],[HBA1C]]&lt;5.7,"Normal",IF(Table12[[#This Row],[HBA1C]]&gt;6.5,"Diabetes","Prediabetes"))</f>
        <v>Prediabetes</v>
      </c>
    </row>
    <row r="500" spans="1:20" x14ac:dyDescent="0.3">
      <c r="A500" t="s">
        <v>1872</v>
      </c>
      <c r="B500">
        <v>20.045000000000002</v>
      </c>
      <c r="C500">
        <v>6.17</v>
      </c>
      <c r="D500" t="s">
        <v>2380</v>
      </c>
      <c r="E500" t="s">
        <v>2380</v>
      </c>
      <c r="F500" t="s">
        <v>2383</v>
      </c>
      <c r="G500">
        <v>1</v>
      </c>
      <c r="H500" t="s">
        <v>2382</v>
      </c>
      <c r="K500" t="s">
        <v>1872</v>
      </c>
      <c r="L500">
        <v>20.045000000000002</v>
      </c>
      <c r="M500">
        <v>6.17</v>
      </c>
      <c r="N500" t="s">
        <v>2380</v>
      </c>
      <c r="O500" t="s">
        <v>2380</v>
      </c>
      <c r="P500" t="s">
        <v>2383</v>
      </c>
      <c r="Q500" s="7" t="str">
        <f>SUBSTITUTE(Table12[[#This Row],[NumberOfMajorSurgeries]],"No major surgery","0")</f>
        <v>1</v>
      </c>
      <c r="R500" t="str">
        <f>SUBSTITUTE(Table12[[#This Row],[smoker]],"?","unknown")</f>
        <v>yes</v>
      </c>
      <c r="S500" t="str">
        <f t="shared" si="7"/>
        <v>Overweight</v>
      </c>
      <c r="T500" t="str">
        <f>IF(Table12[[#This Row],[HBA1C]]&lt;5.7,"Normal",IF(Table12[[#This Row],[HBA1C]]&gt;6.5,"Diabetes","Prediabetes"))</f>
        <v>Prediabetes</v>
      </c>
    </row>
    <row r="501" spans="1:20" x14ac:dyDescent="0.3">
      <c r="A501" t="s">
        <v>1871</v>
      </c>
      <c r="B501">
        <v>27.83</v>
      </c>
      <c r="C501">
        <v>5.36</v>
      </c>
      <c r="D501" t="s">
        <v>2380</v>
      </c>
      <c r="E501" t="s">
        <v>2380</v>
      </c>
      <c r="F501" t="s">
        <v>2380</v>
      </c>
      <c r="G501">
        <v>2</v>
      </c>
      <c r="H501" t="s">
        <v>2380</v>
      </c>
      <c r="K501" t="s">
        <v>1871</v>
      </c>
      <c r="L501">
        <v>27.83</v>
      </c>
      <c r="M501">
        <v>5.36</v>
      </c>
      <c r="N501" t="s">
        <v>2380</v>
      </c>
      <c r="O501" t="s">
        <v>2380</v>
      </c>
      <c r="P501" t="s">
        <v>2380</v>
      </c>
      <c r="Q501" s="7" t="str">
        <f>SUBSTITUTE(Table12[[#This Row],[NumberOfMajorSurgeries]],"No major surgery","0")</f>
        <v>2</v>
      </c>
      <c r="R501" t="str">
        <f>SUBSTITUTE(Table12[[#This Row],[smoker]],"?","unknown")</f>
        <v>No</v>
      </c>
      <c r="S501" t="str">
        <f t="shared" si="7"/>
        <v>Overweight</v>
      </c>
      <c r="T501" t="str">
        <f>IF(Table12[[#This Row],[HBA1C]]&lt;5.7,"Normal",IF(Table12[[#This Row],[HBA1C]]&gt;6.5,"Diabetes","Prediabetes"))</f>
        <v>Normal</v>
      </c>
    </row>
    <row r="502" spans="1:20" x14ac:dyDescent="0.3">
      <c r="A502" t="s">
        <v>1870</v>
      </c>
      <c r="B502">
        <v>28.93</v>
      </c>
      <c r="C502">
        <v>5.2</v>
      </c>
      <c r="D502" t="s">
        <v>2380</v>
      </c>
      <c r="E502" t="s">
        <v>2380</v>
      </c>
      <c r="F502" t="s">
        <v>2380</v>
      </c>
      <c r="G502" t="s">
        <v>2381</v>
      </c>
      <c r="H502" t="s">
        <v>2382</v>
      </c>
      <c r="K502" t="s">
        <v>1870</v>
      </c>
      <c r="L502">
        <v>28.93</v>
      </c>
      <c r="M502">
        <v>5.2</v>
      </c>
      <c r="N502" t="s">
        <v>2380</v>
      </c>
      <c r="O502" t="s">
        <v>2380</v>
      </c>
      <c r="P502" t="s">
        <v>2380</v>
      </c>
      <c r="Q502" s="7" t="str">
        <f>SUBSTITUTE(Table12[[#This Row],[NumberOfMajorSurgeries]],"No major surgery","0")</f>
        <v>0</v>
      </c>
      <c r="R502" t="str">
        <f>SUBSTITUTE(Table12[[#This Row],[smoker]],"?","unknown")</f>
        <v>yes</v>
      </c>
      <c r="S502" t="str">
        <f t="shared" si="7"/>
        <v>Overweight</v>
      </c>
      <c r="T502" t="str">
        <f>IF(Table12[[#This Row],[HBA1C]]&lt;5.7,"Normal",IF(Table12[[#This Row],[HBA1C]]&gt;6.5,"Diabetes","Prediabetes"))</f>
        <v>Normal</v>
      </c>
    </row>
    <row r="503" spans="1:20" x14ac:dyDescent="0.3">
      <c r="A503" t="s">
        <v>1869</v>
      </c>
      <c r="B503">
        <v>33.82</v>
      </c>
      <c r="C503">
        <v>5.42</v>
      </c>
      <c r="D503" t="s">
        <v>2380</v>
      </c>
      <c r="E503" t="s">
        <v>2380</v>
      </c>
      <c r="F503" t="s">
        <v>2380</v>
      </c>
      <c r="G503" t="s">
        <v>2381</v>
      </c>
      <c r="H503" t="s">
        <v>2380</v>
      </c>
      <c r="K503" t="s">
        <v>1869</v>
      </c>
      <c r="L503">
        <v>33.82</v>
      </c>
      <c r="M503">
        <v>5.42</v>
      </c>
      <c r="N503" t="s">
        <v>2380</v>
      </c>
      <c r="O503" t="s">
        <v>2380</v>
      </c>
      <c r="P503" t="s">
        <v>2380</v>
      </c>
      <c r="Q503" s="7" t="str">
        <f>SUBSTITUTE(Table12[[#This Row],[NumberOfMajorSurgeries]],"No major surgery","0")</f>
        <v>0</v>
      </c>
      <c r="R503" t="str">
        <f>SUBSTITUTE(Table12[[#This Row],[smoker]],"?","unknown")</f>
        <v>No</v>
      </c>
      <c r="S503" t="str">
        <f t="shared" si="7"/>
        <v>Obesity</v>
      </c>
      <c r="T503" t="str">
        <f>IF(Table12[[#This Row],[HBA1C]]&lt;5.7,"Normal",IF(Table12[[#This Row],[HBA1C]]&gt;6.5,"Diabetes","Prediabetes"))</f>
        <v>Normal</v>
      </c>
    </row>
    <row r="504" spans="1:20" x14ac:dyDescent="0.3">
      <c r="A504" t="s">
        <v>1868</v>
      </c>
      <c r="B504">
        <v>20.234999999999999</v>
      </c>
      <c r="C504">
        <v>6.84</v>
      </c>
      <c r="D504" t="s">
        <v>2380</v>
      </c>
      <c r="E504" t="s">
        <v>2380</v>
      </c>
      <c r="F504" t="s">
        <v>2380</v>
      </c>
      <c r="G504" t="s">
        <v>2381</v>
      </c>
      <c r="H504" t="s">
        <v>2382</v>
      </c>
      <c r="K504" t="s">
        <v>1868</v>
      </c>
      <c r="L504">
        <v>20.234999999999999</v>
      </c>
      <c r="M504">
        <v>6.84</v>
      </c>
      <c r="N504" t="s">
        <v>2380</v>
      </c>
      <c r="O504" t="s">
        <v>2380</v>
      </c>
      <c r="P504" t="s">
        <v>2380</v>
      </c>
      <c r="Q504" s="7" t="str">
        <f>SUBSTITUTE(Table12[[#This Row],[NumberOfMajorSurgeries]],"No major surgery","0")</f>
        <v>0</v>
      </c>
      <c r="R504" t="str">
        <f>SUBSTITUTE(Table12[[#This Row],[smoker]],"?","unknown")</f>
        <v>yes</v>
      </c>
      <c r="S504" t="str">
        <f t="shared" si="7"/>
        <v>Overweight</v>
      </c>
      <c r="T504" t="str">
        <f>IF(Table12[[#This Row],[HBA1C]]&lt;5.7,"Normal",IF(Table12[[#This Row],[HBA1C]]&gt;6.5,"Diabetes","Prediabetes"))</f>
        <v>Diabetes</v>
      </c>
    </row>
    <row r="505" spans="1:20" x14ac:dyDescent="0.3">
      <c r="A505" t="s">
        <v>1867</v>
      </c>
      <c r="B505">
        <v>49.2</v>
      </c>
      <c r="C505">
        <v>10.9</v>
      </c>
      <c r="D505" t="s">
        <v>2382</v>
      </c>
      <c r="E505" t="s">
        <v>2380</v>
      </c>
      <c r="F505" t="s">
        <v>2383</v>
      </c>
      <c r="G505">
        <v>1</v>
      </c>
      <c r="H505" t="s">
        <v>2380</v>
      </c>
      <c r="K505" t="s">
        <v>1867</v>
      </c>
      <c r="L505">
        <v>49.2</v>
      </c>
      <c r="M505">
        <v>10.9</v>
      </c>
      <c r="N505" t="s">
        <v>2382</v>
      </c>
      <c r="O505" t="s">
        <v>2380</v>
      </c>
      <c r="P505" t="s">
        <v>2383</v>
      </c>
      <c r="Q505" s="7" t="str">
        <f>SUBSTITUTE(Table12[[#This Row],[NumberOfMajorSurgeries]],"No major surgery","0")</f>
        <v>1</v>
      </c>
      <c r="R505" t="str">
        <f>SUBSTITUTE(Table12[[#This Row],[smoker]],"?","unknown")</f>
        <v>No</v>
      </c>
      <c r="S505" t="str">
        <f t="shared" si="7"/>
        <v>Obesity</v>
      </c>
      <c r="T505" t="str">
        <f>IF(Table12[[#This Row],[HBA1C]]&lt;5.7,"Normal",IF(Table12[[#This Row],[HBA1C]]&gt;6.5,"Diabetes","Prediabetes"))</f>
        <v>Diabetes</v>
      </c>
    </row>
    <row r="506" spans="1:20" x14ac:dyDescent="0.3">
      <c r="A506" t="s">
        <v>1866</v>
      </c>
      <c r="B506">
        <v>26.4</v>
      </c>
      <c r="C506">
        <v>4.87</v>
      </c>
      <c r="D506" t="s">
        <v>2382</v>
      </c>
      <c r="E506" t="s">
        <v>2380</v>
      </c>
      <c r="F506" t="s">
        <v>2380</v>
      </c>
      <c r="G506" t="s">
        <v>2381</v>
      </c>
      <c r="H506" t="s">
        <v>2382</v>
      </c>
      <c r="K506" t="s">
        <v>1866</v>
      </c>
      <c r="L506">
        <v>26.4</v>
      </c>
      <c r="M506">
        <v>4.87</v>
      </c>
      <c r="N506" t="s">
        <v>2382</v>
      </c>
      <c r="O506" t="s">
        <v>2380</v>
      </c>
      <c r="P506" t="s">
        <v>2380</v>
      </c>
      <c r="Q506" s="7" t="str">
        <f>SUBSTITUTE(Table12[[#This Row],[NumberOfMajorSurgeries]],"No major surgery","0")</f>
        <v>0</v>
      </c>
      <c r="R506" t="str">
        <f>SUBSTITUTE(Table12[[#This Row],[smoker]],"?","unknown")</f>
        <v>yes</v>
      </c>
      <c r="S506" t="str">
        <f t="shared" si="7"/>
        <v>Overweight</v>
      </c>
      <c r="T506" t="str">
        <f>IF(Table12[[#This Row],[HBA1C]]&lt;5.7,"Normal",IF(Table12[[#This Row],[HBA1C]]&gt;6.5,"Diabetes","Prediabetes"))</f>
        <v>Normal</v>
      </c>
    </row>
    <row r="507" spans="1:20" x14ac:dyDescent="0.3">
      <c r="A507" t="s">
        <v>1865</v>
      </c>
      <c r="B507">
        <v>28.38</v>
      </c>
      <c r="C507">
        <v>6.07</v>
      </c>
      <c r="D507" t="s">
        <v>2380</v>
      </c>
      <c r="E507" t="s">
        <v>2380</v>
      </c>
      <c r="F507" t="s">
        <v>2380</v>
      </c>
      <c r="G507">
        <v>1</v>
      </c>
      <c r="H507" t="s">
        <v>2382</v>
      </c>
      <c r="K507" t="s">
        <v>1865</v>
      </c>
      <c r="L507">
        <v>28.38</v>
      </c>
      <c r="M507">
        <v>6.07</v>
      </c>
      <c r="N507" t="s">
        <v>2380</v>
      </c>
      <c r="O507" t="s">
        <v>2380</v>
      </c>
      <c r="P507" t="s">
        <v>2380</v>
      </c>
      <c r="Q507" s="7" t="str">
        <f>SUBSTITUTE(Table12[[#This Row],[NumberOfMajorSurgeries]],"No major surgery","0")</f>
        <v>1</v>
      </c>
      <c r="R507" t="str">
        <f>SUBSTITUTE(Table12[[#This Row],[smoker]],"?","unknown")</f>
        <v>yes</v>
      </c>
      <c r="S507" t="str">
        <f t="shared" si="7"/>
        <v>Overweight</v>
      </c>
      <c r="T507" t="str">
        <f>IF(Table12[[#This Row],[HBA1C]]&lt;5.7,"Normal",IF(Table12[[#This Row],[HBA1C]]&gt;6.5,"Diabetes","Prediabetes"))</f>
        <v>Prediabetes</v>
      </c>
    </row>
    <row r="508" spans="1:20" x14ac:dyDescent="0.3">
      <c r="A508" t="s">
        <v>1864</v>
      </c>
      <c r="B508">
        <v>24.64</v>
      </c>
      <c r="C508">
        <v>4.33</v>
      </c>
      <c r="D508" t="s">
        <v>2380</v>
      </c>
      <c r="E508" t="s">
        <v>2380</v>
      </c>
      <c r="F508" t="s">
        <v>2380</v>
      </c>
      <c r="G508" t="s">
        <v>2381</v>
      </c>
      <c r="H508" t="s">
        <v>2382</v>
      </c>
      <c r="K508" t="s">
        <v>1864</v>
      </c>
      <c r="L508">
        <v>24.64</v>
      </c>
      <c r="M508">
        <v>4.33</v>
      </c>
      <c r="N508" t="s">
        <v>2380</v>
      </c>
      <c r="O508" t="s">
        <v>2380</v>
      </c>
      <c r="P508" t="s">
        <v>2380</v>
      </c>
      <c r="Q508" s="7" t="str">
        <f>SUBSTITUTE(Table12[[#This Row],[NumberOfMajorSurgeries]],"No major surgery","0")</f>
        <v>0</v>
      </c>
      <c r="R508" t="str">
        <f>SUBSTITUTE(Table12[[#This Row],[smoker]],"?","unknown")</f>
        <v>yes</v>
      </c>
      <c r="S508" t="str">
        <f t="shared" si="7"/>
        <v>Overweight</v>
      </c>
      <c r="T508" t="str">
        <f>IF(Table12[[#This Row],[HBA1C]]&lt;5.7,"Normal",IF(Table12[[#This Row],[HBA1C]]&gt;6.5,"Diabetes","Prediabetes"))</f>
        <v>Normal</v>
      </c>
    </row>
    <row r="509" spans="1:20" x14ac:dyDescent="0.3">
      <c r="A509" t="s">
        <v>1863</v>
      </c>
      <c r="B509">
        <v>39.71</v>
      </c>
      <c r="C509">
        <v>5.83</v>
      </c>
      <c r="D509" t="s">
        <v>2380</v>
      </c>
      <c r="E509" t="s">
        <v>2380</v>
      </c>
      <c r="F509" t="s">
        <v>2380</v>
      </c>
      <c r="G509">
        <v>1</v>
      </c>
      <c r="H509" t="s">
        <v>2380</v>
      </c>
      <c r="K509" t="s">
        <v>1863</v>
      </c>
      <c r="L509">
        <v>39.71</v>
      </c>
      <c r="M509">
        <v>5.83</v>
      </c>
      <c r="N509" t="s">
        <v>2380</v>
      </c>
      <c r="O509" t="s">
        <v>2380</v>
      </c>
      <c r="P509" t="s">
        <v>2380</v>
      </c>
      <c r="Q509" s="7" t="str">
        <f>SUBSTITUTE(Table12[[#This Row],[NumberOfMajorSurgeries]],"No major surgery","0")</f>
        <v>1</v>
      </c>
      <c r="R509" t="str">
        <f>SUBSTITUTE(Table12[[#This Row],[smoker]],"?","unknown")</f>
        <v>No</v>
      </c>
      <c r="S509" t="str">
        <f t="shared" si="7"/>
        <v>Obesity</v>
      </c>
      <c r="T509" t="str">
        <f>IF(Table12[[#This Row],[HBA1C]]&lt;5.7,"Normal",IF(Table12[[#This Row],[HBA1C]]&gt;6.5,"Diabetes","Prediabetes"))</f>
        <v>Prediabetes</v>
      </c>
    </row>
    <row r="510" spans="1:20" x14ac:dyDescent="0.3">
      <c r="A510" t="s">
        <v>1862</v>
      </c>
      <c r="B510">
        <v>22.22</v>
      </c>
      <c r="C510">
        <v>5.5</v>
      </c>
      <c r="D510" t="s">
        <v>2380</v>
      </c>
      <c r="E510" t="s">
        <v>2380</v>
      </c>
      <c r="F510" t="s">
        <v>2380</v>
      </c>
      <c r="G510" t="s">
        <v>2381</v>
      </c>
      <c r="H510" t="s">
        <v>2382</v>
      </c>
      <c r="K510" t="s">
        <v>1862</v>
      </c>
      <c r="L510">
        <v>22.22</v>
      </c>
      <c r="M510">
        <v>5.5</v>
      </c>
      <c r="N510" t="s">
        <v>2380</v>
      </c>
      <c r="O510" t="s">
        <v>2380</v>
      </c>
      <c r="P510" t="s">
        <v>2380</v>
      </c>
      <c r="Q510" s="7" t="str">
        <f>SUBSTITUTE(Table12[[#This Row],[NumberOfMajorSurgeries]],"No major surgery","0")</f>
        <v>0</v>
      </c>
      <c r="R510" t="str">
        <f>SUBSTITUTE(Table12[[#This Row],[smoker]],"?","unknown")</f>
        <v>yes</v>
      </c>
      <c r="S510" t="str">
        <f t="shared" si="7"/>
        <v>Overweight</v>
      </c>
      <c r="T510" t="str">
        <f>IF(Table12[[#This Row],[HBA1C]]&lt;5.7,"Normal",IF(Table12[[#This Row],[HBA1C]]&gt;6.5,"Diabetes","Prediabetes"))</f>
        <v>Normal</v>
      </c>
    </row>
    <row r="511" spans="1:20" x14ac:dyDescent="0.3">
      <c r="A511" t="s">
        <v>1861</v>
      </c>
      <c r="B511">
        <v>33.344999999999999</v>
      </c>
      <c r="C511">
        <v>4.79</v>
      </c>
      <c r="D511" t="s">
        <v>2380</v>
      </c>
      <c r="E511" t="s">
        <v>2380</v>
      </c>
      <c r="F511" t="s">
        <v>2383</v>
      </c>
      <c r="G511">
        <v>1</v>
      </c>
      <c r="H511" t="s">
        <v>2380</v>
      </c>
      <c r="K511" t="s">
        <v>1861</v>
      </c>
      <c r="L511">
        <v>33.344999999999999</v>
      </c>
      <c r="M511">
        <v>4.79</v>
      </c>
      <c r="N511" t="s">
        <v>2380</v>
      </c>
      <c r="O511" t="s">
        <v>2380</v>
      </c>
      <c r="P511" t="s">
        <v>2383</v>
      </c>
      <c r="Q511" s="7" t="str">
        <f>SUBSTITUTE(Table12[[#This Row],[NumberOfMajorSurgeries]],"No major surgery","0")</f>
        <v>1</v>
      </c>
      <c r="R511" t="str">
        <f>SUBSTITUTE(Table12[[#This Row],[smoker]],"?","unknown")</f>
        <v>No</v>
      </c>
      <c r="S511" t="str">
        <f t="shared" si="7"/>
        <v>Obesity</v>
      </c>
      <c r="T511" t="str">
        <f>IF(Table12[[#This Row],[HBA1C]]&lt;5.7,"Normal",IF(Table12[[#This Row],[HBA1C]]&gt;6.5,"Diabetes","Prediabetes"))</f>
        <v>Normal</v>
      </c>
    </row>
    <row r="512" spans="1:20" x14ac:dyDescent="0.3">
      <c r="A512" t="s">
        <v>1860</v>
      </c>
      <c r="B512">
        <v>24.42</v>
      </c>
      <c r="C512">
        <v>5.81</v>
      </c>
      <c r="D512" t="s">
        <v>2380</v>
      </c>
      <c r="E512" t="s">
        <v>2380</v>
      </c>
      <c r="F512" t="s">
        <v>2380</v>
      </c>
      <c r="G512">
        <v>1</v>
      </c>
      <c r="H512" t="s">
        <v>2382</v>
      </c>
      <c r="K512" t="s">
        <v>1860</v>
      </c>
      <c r="L512">
        <v>24.42</v>
      </c>
      <c r="M512">
        <v>5.81</v>
      </c>
      <c r="N512" t="s">
        <v>2380</v>
      </c>
      <c r="O512" t="s">
        <v>2380</v>
      </c>
      <c r="P512" t="s">
        <v>2380</v>
      </c>
      <c r="Q512" s="7" t="str">
        <f>SUBSTITUTE(Table12[[#This Row],[NumberOfMajorSurgeries]],"No major surgery","0")</f>
        <v>1</v>
      </c>
      <c r="R512" t="str">
        <f>SUBSTITUTE(Table12[[#This Row],[smoker]],"?","unknown")</f>
        <v>yes</v>
      </c>
      <c r="S512" t="str">
        <f t="shared" si="7"/>
        <v>Overweight</v>
      </c>
      <c r="T512" t="str">
        <f>IF(Table12[[#This Row],[HBA1C]]&lt;5.7,"Normal",IF(Table12[[#This Row],[HBA1C]]&gt;6.5,"Diabetes","Prediabetes"))</f>
        <v>Prediabetes</v>
      </c>
    </row>
    <row r="513" spans="1:20" x14ac:dyDescent="0.3">
      <c r="A513" t="s">
        <v>1859</v>
      </c>
      <c r="B513">
        <v>29.81</v>
      </c>
      <c r="C513">
        <v>5.58</v>
      </c>
      <c r="D513" t="s">
        <v>2380</v>
      </c>
      <c r="E513" t="s">
        <v>2380</v>
      </c>
      <c r="F513" t="s">
        <v>2380</v>
      </c>
      <c r="G513" t="s">
        <v>2381</v>
      </c>
      <c r="H513" t="s">
        <v>2382</v>
      </c>
      <c r="K513" t="s">
        <v>1859</v>
      </c>
      <c r="L513">
        <v>29.81</v>
      </c>
      <c r="M513">
        <v>5.58</v>
      </c>
      <c r="N513" t="s">
        <v>2380</v>
      </c>
      <c r="O513" t="s">
        <v>2380</v>
      </c>
      <c r="P513" t="s">
        <v>2380</v>
      </c>
      <c r="Q513" s="7" t="str">
        <f>SUBSTITUTE(Table12[[#This Row],[NumberOfMajorSurgeries]],"No major surgery","0")</f>
        <v>0</v>
      </c>
      <c r="R513" t="str">
        <f>SUBSTITUTE(Table12[[#This Row],[smoker]],"?","unknown")</f>
        <v>yes</v>
      </c>
      <c r="S513" t="str">
        <f t="shared" si="7"/>
        <v>Overweight</v>
      </c>
      <c r="T513" t="str">
        <f>IF(Table12[[#This Row],[HBA1C]]&lt;5.7,"Normal",IF(Table12[[#This Row],[HBA1C]]&gt;6.5,"Diabetes","Prediabetes"))</f>
        <v>Normal</v>
      </c>
    </row>
    <row r="514" spans="1:20" x14ac:dyDescent="0.3">
      <c r="A514" t="s">
        <v>1858</v>
      </c>
      <c r="B514">
        <v>51.18</v>
      </c>
      <c r="C514">
        <v>4.4000000000000004</v>
      </c>
      <c r="D514" t="s">
        <v>2382</v>
      </c>
      <c r="E514" t="s">
        <v>2380</v>
      </c>
      <c r="F514" t="s">
        <v>2380</v>
      </c>
      <c r="G514">
        <v>2</v>
      </c>
      <c r="H514" t="s">
        <v>2380</v>
      </c>
      <c r="K514" t="s">
        <v>1858</v>
      </c>
      <c r="L514">
        <v>51.18</v>
      </c>
      <c r="M514">
        <v>4.4000000000000004</v>
      </c>
      <c r="N514" t="s">
        <v>2382</v>
      </c>
      <c r="O514" t="s">
        <v>2380</v>
      </c>
      <c r="P514" t="s">
        <v>2380</v>
      </c>
      <c r="Q514" s="7" t="str">
        <f>SUBSTITUTE(Table12[[#This Row],[NumberOfMajorSurgeries]],"No major surgery","0")</f>
        <v>2</v>
      </c>
      <c r="R514" t="str">
        <f>SUBSTITUTE(Table12[[#This Row],[smoker]],"?","unknown")</f>
        <v>No</v>
      </c>
      <c r="S514" t="str">
        <f t="shared" si="7"/>
        <v>Obesity</v>
      </c>
      <c r="T514" t="str">
        <f>IF(Table12[[#This Row],[HBA1C]]&lt;5.7,"Normal",IF(Table12[[#This Row],[HBA1C]]&gt;6.5,"Diabetes","Prediabetes"))</f>
        <v>Normal</v>
      </c>
    </row>
    <row r="515" spans="1:20" x14ac:dyDescent="0.3">
      <c r="A515" t="s">
        <v>1857</v>
      </c>
      <c r="B515">
        <v>51.37</v>
      </c>
      <c r="C515">
        <v>8.18</v>
      </c>
      <c r="D515" t="s">
        <v>2382</v>
      </c>
      <c r="E515" t="s">
        <v>2380</v>
      </c>
      <c r="F515" t="s">
        <v>2380</v>
      </c>
      <c r="G515" t="s">
        <v>2381</v>
      </c>
      <c r="H515" t="s">
        <v>2380</v>
      </c>
      <c r="K515" t="s">
        <v>1857</v>
      </c>
      <c r="L515">
        <v>51.37</v>
      </c>
      <c r="M515">
        <v>8.18</v>
      </c>
      <c r="N515" t="s">
        <v>2382</v>
      </c>
      <c r="O515" t="s">
        <v>2380</v>
      </c>
      <c r="P515" t="s">
        <v>2380</v>
      </c>
      <c r="Q515" s="7" t="str">
        <f>SUBSTITUTE(Table12[[#This Row],[NumberOfMajorSurgeries]],"No major surgery","0")</f>
        <v>0</v>
      </c>
      <c r="R515" t="str">
        <f>SUBSTITUTE(Table12[[#This Row],[smoker]],"?","unknown")</f>
        <v>No</v>
      </c>
      <c r="S515" t="str">
        <f t="shared" ref="S515:S578" si="8">IF(B515&lt;18.5,"Underweight",IF(B515&gt;30,"Obesity",IF(B515=18.5-24.9,"Normal weight","Overweight")))</f>
        <v>Obesity</v>
      </c>
      <c r="T515" t="str">
        <f>IF(Table12[[#This Row],[HBA1C]]&lt;5.7,"Normal",IF(Table12[[#This Row],[HBA1C]]&gt;6.5,"Diabetes","Prediabetes"))</f>
        <v>Diabetes</v>
      </c>
    </row>
    <row r="516" spans="1:20" x14ac:dyDescent="0.3">
      <c r="A516" t="s">
        <v>1856</v>
      </c>
      <c r="B516">
        <v>36.19</v>
      </c>
      <c r="C516">
        <v>5.52</v>
      </c>
      <c r="D516" t="s">
        <v>2382</v>
      </c>
      <c r="E516" t="s">
        <v>2380</v>
      </c>
      <c r="F516" t="s">
        <v>2380</v>
      </c>
      <c r="G516" t="s">
        <v>2381</v>
      </c>
      <c r="H516" t="s">
        <v>2380</v>
      </c>
      <c r="K516" t="s">
        <v>1856</v>
      </c>
      <c r="L516">
        <v>36.19</v>
      </c>
      <c r="M516">
        <v>5.52</v>
      </c>
      <c r="N516" t="s">
        <v>2382</v>
      </c>
      <c r="O516" t="s">
        <v>2380</v>
      </c>
      <c r="P516" t="s">
        <v>2380</v>
      </c>
      <c r="Q516" s="7" t="str">
        <f>SUBSTITUTE(Table12[[#This Row],[NumberOfMajorSurgeries]],"No major surgery","0")</f>
        <v>0</v>
      </c>
      <c r="R516" t="str">
        <f>SUBSTITUTE(Table12[[#This Row],[smoker]],"?","unknown")</f>
        <v>No</v>
      </c>
      <c r="S516" t="str">
        <f t="shared" si="8"/>
        <v>Obesity</v>
      </c>
      <c r="T516" t="str">
        <f>IF(Table12[[#This Row],[HBA1C]]&lt;5.7,"Normal",IF(Table12[[#This Row],[HBA1C]]&gt;6.5,"Diabetes","Prediabetes"))</f>
        <v>Normal</v>
      </c>
    </row>
    <row r="517" spans="1:20" x14ac:dyDescent="0.3">
      <c r="A517" t="s">
        <v>1855</v>
      </c>
      <c r="B517">
        <v>25.9</v>
      </c>
      <c r="C517">
        <v>4.84</v>
      </c>
      <c r="D517" t="s">
        <v>2380</v>
      </c>
      <c r="E517" t="s">
        <v>2380</v>
      </c>
      <c r="F517" t="s">
        <v>2380</v>
      </c>
      <c r="G517" t="s">
        <v>2381</v>
      </c>
      <c r="H517" t="s">
        <v>2382</v>
      </c>
      <c r="K517" t="s">
        <v>1855</v>
      </c>
      <c r="L517">
        <v>25.9</v>
      </c>
      <c r="M517">
        <v>4.84</v>
      </c>
      <c r="N517" t="s">
        <v>2380</v>
      </c>
      <c r="O517" t="s">
        <v>2380</v>
      </c>
      <c r="P517" t="s">
        <v>2380</v>
      </c>
      <c r="Q517" s="7" t="str">
        <f>SUBSTITUTE(Table12[[#This Row],[NumberOfMajorSurgeries]],"No major surgery","0")</f>
        <v>0</v>
      </c>
      <c r="R517" t="str">
        <f>SUBSTITUTE(Table12[[#This Row],[smoker]],"?","unknown")</f>
        <v>yes</v>
      </c>
      <c r="S517" t="str">
        <f t="shared" si="8"/>
        <v>Overweight</v>
      </c>
      <c r="T517" t="str">
        <f>IF(Table12[[#This Row],[HBA1C]]&lt;5.7,"Normal",IF(Table12[[#This Row],[HBA1C]]&gt;6.5,"Diabetes","Prediabetes"))</f>
        <v>Normal</v>
      </c>
    </row>
    <row r="518" spans="1:20" x14ac:dyDescent="0.3">
      <c r="A518" t="s">
        <v>1854</v>
      </c>
      <c r="B518">
        <v>35.72</v>
      </c>
      <c r="C518">
        <v>4.08</v>
      </c>
      <c r="D518" t="s">
        <v>2380</v>
      </c>
      <c r="E518" t="s">
        <v>2380</v>
      </c>
      <c r="F518" t="s">
        <v>2383</v>
      </c>
      <c r="G518">
        <v>1</v>
      </c>
      <c r="H518" t="s">
        <v>2380</v>
      </c>
      <c r="K518" t="s">
        <v>1854</v>
      </c>
      <c r="L518">
        <v>35.72</v>
      </c>
      <c r="M518">
        <v>4.08</v>
      </c>
      <c r="N518" t="s">
        <v>2380</v>
      </c>
      <c r="O518" t="s">
        <v>2380</v>
      </c>
      <c r="P518" t="s">
        <v>2383</v>
      </c>
      <c r="Q518" s="7" t="str">
        <f>SUBSTITUTE(Table12[[#This Row],[NumberOfMajorSurgeries]],"No major surgery","0")</f>
        <v>1</v>
      </c>
      <c r="R518" t="str">
        <f>SUBSTITUTE(Table12[[#This Row],[smoker]],"?","unknown")</f>
        <v>No</v>
      </c>
      <c r="S518" t="str">
        <f t="shared" si="8"/>
        <v>Obesity</v>
      </c>
      <c r="T518" t="str">
        <f>IF(Table12[[#This Row],[HBA1C]]&lt;5.7,"Normal",IF(Table12[[#This Row],[HBA1C]]&gt;6.5,"Diabetes","Prediabetes"))</f>
        <v>Normal</v>
      </c>
    </row>
    <row r="519" spans="1:20" x14ac:dyDescent="0.3">
      <c r="A519" t="s">
        <v>1853</v>
      </c>
      <c r="B519">
        <v>27.94</v>
      </c>
      <c r="C519">
        <v>4.4800000000000004</v>
      </c>
      <c r="D519" t="s">
        <v>2380</v>
      </c>
      <c r="E519" t="s">
        <v>2380</v>
      </c>
      <c r="F519" t="s">
        <v>2383</v>
      </c>
      <c r="G519">
        <v>1</v>
      </c>
      <c r="H519" t="s">
        <v>2382</v>
      </c>
      <c r="K519" t="s">
        <v>1853</v>
      </c>
      <c r="L519">
        <v>27.94</v>
      </c>
      <c r="M519">
        <v>4.4800000000000004</v>
      </c>
      <c r="N519" t="s">
        <v>2380</v>
      </c>
      <c r="O519" t="s">
        <v>2380</v>
      </c>
      <c r="P519" t="s">
        <v>2383</v>
      </c>
      <c r="Q519" s="7" t="str">
        <f>SUBSTITUTE(Table12[[#This Row],[NumberOfMajorSurgeries]],"No major surgery","0")</f>
        <v>1</v>
      </c>
      <c r="R519" t="str">
        <f>SUBSTITUTE(Table12[[#This Row],[smoker]],"?","unknown")</f>
        <v>yes</v>
      </c>
      <c r="S519" t="str">
        <f t="shared" si="8"/>
        <v>Overweight</v>
      </c>
      <c r="T519" t="str">
        <f>IF(Table12[[#This Row],[HBA1C]]&lt;5.7,"Normal",IF(Table12[[#This Row],[HBA1C]]&gt;6.5,"Diabetes","Prediabetes"))</f>
        <v>Normal</v>
      </c>
    </row>
    <row r="520" spans="1:20" x14ac:dyDescent="0.3">
      <c r="A520" t="s">
        <v>1852</v>
      </c>
      <c r="B520">
        <v>27.1</v>
      </c>
      <c r="C520">
        <v>5.73</v>
      </c>
      <c r="D520" t="s">
        <v>2380</v>
      </c>
      <c r="E520" t="s">
        <v>2380</v>
      </c>
      <c r="F520" t="s">
        <v>2380</v>
      </c>
      <c r="G520" t="s">
        <v>2381</v>
      </c>
      <c r="H520" t="s">
        <v>2382</v>
      </c>
      <c r="K520" t="s">
        <v>1852</v>
      </c>
      <c r="L520">
        <v>27.1</v>
      </c>
      <c r="M520">
        <v>5.73</v>
      </c>
      <c r="N520" t="s">
        <v>2380</v>
      </c>
      <c r="O520" t="s">
        <v>2380</v>
      </c>
      <c r="P520" t="s">
        <v>2380</v>
      </c>
      <c r="Q520" s="7" t="str">
        <f>SUBSTITUTE(Table12[[#This Row],[NumberOfMajorSurgeries]],"No major surgery","0")</f>
        <v>0</v>
      </c>
      <c r="R520" t="str">
        <f>SUBSTITUTE(Table12[[#This Row],[smoker]],"?","unknown")</f>
        <v>yes</v>
      </c>
      <c r="S520" t="str">
        <f t="shared" si="8"/>
        <v>Overweight</v>
      </c>
      <c r="T520" t="str">
        <f>IF(Table12[[#This Row],[HBA1C]]&lt;5.7,"Normal",IF(Table12[[#This Row],[HBA1C]]&gt;6.5,"Diabetes","Prediabetes"))</f>
        <v>Prediabetes</v>
      </c>
    </row>
    <row r="521" spans="1:20" x14ac:dyDescent="0.3">
      <c r="A521" t="s">
        <v>1851</v>
      </c>
      <c r="B521">
        <v>18.3</v>
      </c>
      <c r="C521">
        <v>5.46</v>
      </c>
      <c r="D521" t="s">
        <v>2382</v>
      </c>
      <c r="E521" t="s">
        <v>2380</v>
      </c>
      <c r="F521" t="s">
        <v>2383</v>
      </c>
      <c r="G521">
        <v>1</v>
      </c>
      <c r="H521" t="s">
        <v>2382</v>
      </c>
      <c r="K521" t="s">
        <v>1851</v>
      </c>
      <c r="L521">
        <v>18.3</v>
      </c>
      <c r="M521">
        <v>5.46</v>
      </c>
      <c r="N521" t="s">
        <v>2382</v>
      </c>
      <c r="O521" t="s">
        <v>2380</v>
      </c>
      <c r="P521" t="s">
        <v>2383</v>
      </c>
      <c r="Q521" s="7" t="str">
        <f>SUBSTITUTE(Table12[[#This Row],[NumberOfMajorSurgeries]],"No major surgery","0")</f>
        <v>1</v>
      </c>
      <c r="R521" t="str">
        <f>SUBSTITUTE(Table12[[#This Row],[smoker]],"?","unknown")</f>
        <v>yes</v>
      </c>
      <c r="S521" t="str">
        <f t="shared" si="8"/>
        <v>Underweight</v>
      </c>
      <c r="T521" t="str">
        <f>IF(Table12[[#This Row],[HBA1C]]&lt;5.7,"Normal",IF(Table12[[#This Row],[HBA1C]]&gt;6.5,"Diabetes","Prediabetes"))</f>
        <v>Normal</v>
      </c>
    </row>
    <row r="522" spans="1:20" x14ac:dyDescent="0.3">
      <c r="A522" t="s">
        <v>1850</v>
      </c>
      <c r="B522">
        <v>25.3</v>
      </c>
      <c r="C522">
        <v>5.0199999999999996</v>
      </c>
      <c r="D522" t="s">
        <v>2382</v>
      </c>
      <c r="E522" t="s">
        <v>2380</v>
      </c>
      <c r="F522" t="s">
        <v>2380</v>
      </c>
      <c r="G522">
        <v>1</v>
      </c>
      <c r="H522" t="s">
        <v>2382</v>
      </c>
      <c r="K522" t="s">
        <v>1850</v>
      </c>
      <c r="L522">
        <v>25.3</v>
      </c>
      <c r="M522">
        <v>5.0199999999999996</v>
      </c>
      <c r="N522" t="s">
        <v>2382</v>
      </c>
      <c r="O522" t="s">
        <v>2380</v>
      </c>
      <c r="P522" t="s">
        <v>2380</v>
      </c>
      <c r="Q522" s="7" t="str">
        <f>SUBSTITUTE(Table12[[#This Row],[NumberOfMajorSurgeries]],"No major surgery","0")</f>
        <v>1</v>
      </c>
      <c r="R522" t="str">
        <f>SUBSTITUTE(Table12[[#This Row],[smoker]],"?","unknown")</f>
        <v>yes</v>
      </c>
      <c r="S522" t="str">
        <f t="shared" si="8"/>
        <v>Overweight</v>
      </c>
      <c r="T522" t="str">
        <f>IF(Table12[[#This Row],[HBA1C]]&lt;5.7,"Normal",IF(Table12[[#This Row],[HBA1C]]&gt;6.5,"Diabetes","Prediabetes"))</f>
        <v>Normal</v>
      </c>
    </row>
    <row r="523" spans="1:20" x14ac:dyDescent="0.3">
      <c r="A523" t="s">
        <v>1849</v>
      </c>
      <c r="B523">
        <v>38.83</v>
      </c>
      <c r="C523">
        <v>6.36</v>
      </c>
      <c r="D523" t="s">
        <v>2380</v>
      </c>
      <c r="E523" t="s">
        <v>2380</v>
      </c>
      <c r="F523" t="s">
        <v>2380</v>
      </c>
      <c r="G523">
        <v>1</v>
      </c>
      <c r="H523" t="s">
        <v>2380</v>
      </c>
      <c r="K523" t="s">
        <v>1849</v>
      </c>
      <c r="L523">
        <v>38.83</v>
      </c>
      <c r="M523">
        <v>6.36</v>
      </c>
      <c r="N523" t="s">
        <v>2380</v>
      </c>
      <c r="O523" t="s">
        <v>2380</v>
      </c>
      <c r="P523" t="s">
        <v>2380</v>
      </c>
      <c r="Q523" s="7" t="str">
        <f>SUBSTITUTE(Table12[[#This Row],[NumberOfMajorSurgeries]],"No major surgery","0")</f>
        <v>1</v>
      </c>
      <c r="R523" t="str">
        <f>SUBSTITUTE(Table12[[#This Row],[smoker]],"?","unknown")</f>
        <v>No</v>
      </c>
      <c r="S523" t="str">
        <f t="shared" si="8"/>
        <v>Obesity</v>
      </c>
      <c r="T523" t="str">
        <f>IF(Table12[[#This Row],[HBA1C]]&lt;5.7,"Normal",IF(Table12[[#This Row],[HBA1C]]&gt;6.5,"Diabetes","Prediabetes"))</f>
        <v>Prediabetes</v>
      </c>
    </row>
    <row r="524" spans="1:20" x14ac:dyDescent="0.3">
      <c r="A524" t="s">
        <v>1848</v>
      </c>
      <c r="B524">
        <v>27.6</v>
      </c>
      <c r="C524">
        <v>5.36</v>
      </c>
      <c r="D524" t="s">
        <v>2380</v>
      </c>
      <c r="E524" t="s">
        <v>2380</v>
      </c>
      <c r="F524" t="s">
        <v>2380</v>
      </c>
      <c r="G524">
        <v>1</v>
      </c>
      <c r="H524" t="s">
        <v>2380</v>
      </c>
      <c r="K524" t="s">
        <v>1848</v>
      </c>
      <c r="L524">
        <v>27.6</v>
      </c>
      <c r="M524">
        <v>5.36</v>
      </c>
      <c r="N524" t="s">
        <v>2380</v>
      </c>
      <c r="O524" t="s">
        <v>2380</v>
      </c>
      <c r="P524" t="s">
        <v>2380</v>
      </c>
      <c r="Q524" s="7" t="str">
        <f>SUBSTITUTE(Table12[[#This Row],[NumberOfMajorSurgeries]],"No major surgery","0")</f>
        <v>1</v>
      </c>
      <c r="R524" t="str">
        <f>SUBSTITUTE(Table12[[#This Row],[smoker]],"?","unknown")</f>
        <v>No</v>
      </c>
      <c r="S524" t="str">
        <f t="shared" si="8"/>
        <v>Overweight</v>
      </c>
      <c r="T524" t="str">
        <f>IF(Table12[[#This Row],[HBA1C]]&lt;5.7,"Normal",IF(Table12[[#This Row],[HBA1C]]&gt;6.5,"Diabetes","Prediabetes"))</f>
        <v>Normal</v>
      </c>
    </row>
    <row r="525" spans="1:20" x14ac:dyDescent="0.3">
      <c r="A525" t="s">
        <v>1847</v>
      </c>
      <c r="B525">
        <v>46.4</v>
      </c>
      <c r="C525">
        <v>8.3699999999999992</v>
      </c>
      <c r="D525" t="s">
        <v>2382</v>
      </c>
      <c r="E525" t="s">
        <v>2380</v>
      </c>
      <c r="F525" t="s">
        <v>2383</v>
      </c>
      <c r="G525">
        <v>1</v>
      </c>
      <c r="H525" t="s">
        <v>2380</v>
      </c>
      <c r="K525" t="s">
        <v>1847</v>
      </c>
      <c r="L525">
        <v>46.4</v>
      </c>
      <c r="M525">
        <v>8.3699999999999992</v>
      </c>
      <c r="N525" t="s">
        <v>2382</v>
      </c>
      <c r="O525" t="s">
        <v>2380</v>
      </c>
      <c r="P525" t="s">
        <v>2383</v>
      </c>
      <c r="Q525" s="7" t="str">
        <f>SUBSTITUTE(Table12[[#This Row],[NumberOfMajorSurgeries]],"No major surgery","0")</f>
        <v>1</v>
      </c>
      <c r="R525" t="str">
        <f>SUBSTITUTE(Table12[[#This Row],[smoker]],"?","unknown")</f>
        <v>No</v>
      </c>
      <c r="S525" t="str">
        <f t="shared" si="8"/>
        <v>Obesity</v>
      </c>
      <c r="T525" t="str">
        <f>IF(Table12[[#This Row],[HBA1C]]&lt;5.7,"Normal",IF(Table12[[#This Row],[HBA1C]]&gt;6.5,"Diabetes","Prediabetes"))</f>
        <v>Diabetes</v>
      </c>
    </row>
    <row r="526" spans="1:20" x14ac:dyDescent="0.3">
      <c r="A526" t="s">
        <v>1846</v>
      </c>
      <c r="B526">
        <v>51.92</v>
      </c>
      <c r="C526">
        <v>5.18</v>
      </c>
      <c r="D526" t="s">
        <v>2382</v>
      </c>
      <c r="E526" t="s">
        <v>2380</v>
      </c>
      <c r="F526" t="s">
        <v>2383</v>
      </c>
      <c r="G526">
        <v>1</v>
      </c>
      <c r="H526" t="s">
        <v>2380</v>
      </c>
      <c r="K526" t="s">
        <v>1846</v>
      </c>
      <c r="L526">
        <v>51.92</v>
      </c>
      <c r="M526">
        <v>5.18</v>
      </c>
      <c r="N526" t="s">
        <v>2382</v>
      </c>
      <c r="O526" t="s">
        <v>2380</v>
      </c>
      <c r="P526" t="s">
        <v>2383</v>
      </c>
      <c r="Q526" s="7" t="str">
        <f>SUBSTITUTE(Table12[[#This Row],[NumberOfMajorSurgeries]],"No major surgery","0")</f>
        <v>1</v>
      </c>
      <c r="R526" t="str">
        <f>SUBSTITUTE(Table12[[#This Row],[smoker]],"?","unknown")</f>
        <v>No</v>
      </c>
      <c r="S526" t="str">
        <f t="shared" si="8"/>
        <v>Obesity</v>
      </c>
      <c r="T526" t="str">
        <f>IF(Table12[[#This Row],[HBA1C]]&lt;5.7,"Normal",IF(Table12[[#This Row],[HBA1C]]&gt;6.5,"Diabetes","Prediabetes"))</f>
        <v>Normal</v>
      </c>
    </row>
    <row r="527" spans="1:20" x14ac:dyDescent="0.3">
      <c r="A527" t="s">
        <v>1845</v>
      </c>
      <c r="B527">
        <v>32.395000000000003</v>
      </c>
      <c r="C527">
        <v>5.68</v>
      </c>
      <c r="D527" t="s">
        <v>2382</v>
      </c>
      <c r="E527" t="s">
        <v>2380</v>
      </c>
      <c r="F527" t="s">
        <v>2380</v>
      </c>
      <c r="G527">
        <v>1</v>
      </c>
      <c r="H527" t="s">
        <v>2380</v>
      </c>
      <c r="K527" t="s">
        <v>1845</v>
      </c>
      <c r="L527">
        <v>32.395000000000003</v>
      </c>
      <c r="M527">
        <v>5.68</v>
      </c>
      <c r="N527" t="s">
        <v>2382</v>
      </c>
      <c r="O527" t="s">
        <v>2380</v>
      </c>
      <c r="P527" t="s">
        <v>2380</v>
      </c>
      <c r="Q527" s="7" t="str">
        <f>SUBSTITUTE(Table12[[#This Row],[NumberOfMajorSurgeries]],"No major surgery","0")</f>
        <v>1</v>
      </c>
      <c r="R527" t="str">
        <f>SUBSTITUTE(Table12[[#This Row],[smoker]],"?","unknown")</f>
        <v>No</v>
      </c>
      <c r="S527" t="str">
        <f t="shared" si="8"/>
        <v>Obesity</v>
      </c>
      <c r="T527" t="str">
        <f>IF(Table12[[#This Row],[HBA1C]]&lt;5.7,"Normal",IF(Table12[[#This Row],[HBA1C]]&gt;6.5,"Diabetes","Prediabetes"))</f>
        <v>Normal</v>
      </c>
    </row>
    <row r="528" spans="1:20" x14ac:dyDescent="0.3">
      <c r="A528" t="s">
        <v>1844</v>
      </c>
      <c r="B528">
        <v>46.19</v>
      </c>
      <c r="C528">
        <v>7.31</v>
      </c>
      <c r="D528" t="s">
        <v>2382</v>
      </c>
      <c r="E528" t="s">
        <v>2380</v>
      </c>
      <c r="F528" t="s">
        <v>2383</v>
      </c>
      <c r="G528">
        <v>1</v>
      </c>
      <c r="H528" t="s">
        <v>2380</v>
      </c>
      <c r="K528" t="s">
        <v>1844</v>
      </c>
      <c r="L528">
        <v>46.19</v>
      </c>
      <c r="M528">
        <v>7.31</v>
      </c>
      <c r="N528" t="s">
        <v>2382</v>
      </c>
      <c r="O528" t="s">
        <v>2380</v>
      </c>
      <c r="P528" t="s">
        <v>2383</v>
      </c>
      <c r="Q528" s="7" t="str">
        <f>SUBSTITUTE(Table12[[#This Row],[NumberOfMajorSurgeries]],"No major surgery","0")</f>
        <v>1</v>
      </c>
      <c r="R528" t="str">
        <f>SUBSTITUTE(Table12[[#This Row],[smoker]],"?","unknown")</f>
        <v>No</v>
      </c>
      <c r="S528" t="str">
        <f t="shared" si="8"/>
        <v>Obesity</v>
      </c>
      <c r="T528" t="str">
        <f>IF(Table12[[#This Row],[HBA1C]]&lt;5.7,"Normal",IF(Table12[[#This Row],[HBA1C]]&gt;6.5,"Diabetes","Prediabetes"))</f>
        <v>Diabetes</v>
      </c>
    </row>
    <row r="529" spans="1:20" x14ac:dyDescent="0.3">
      <c r="A529" t="s">
        <v>1843</v>
      </c>
      <c r="B529">
        <v>27.93</v>
      </c>
      <c r="C529">
        <v>4.67</v>
      </c>
      <c r="D529" t="s">
        <v>2380</v>
      </c>
      <c r="E529" t="s">
        <v>2380</v>
      </c>
      <c r="F529" t="s">
        <v>2383</v>
      </c>
      <c r="G529">
        <v>1</v>
      </c>
      <c r="H529" t="s">
        <v>2380</v>
      </c>
      <c r="K529" t="s">
        <v>1843</v>
      </c>
      <c r="L529">
        <v>27.93</v>
      </c>
      <c r="M529">
        <v>4.67</v>
      </c>
      <c r="N529" t="s">
        <v>2380</v>
      </c>
      <c r="O529" t="s">
        <v>2380</v>
      </c>
      <c r="P529" t="s">
        <v>2383</v>
      </c>
      <c r="Q529" s="7" t="str">
        <f>SUBSTITUTE(Table12[[#This Row],[NumberOfMajorSurgeries]],"No major surgery","0")</f>
        <v>1</v>
      </c>
      <c r="R529" t="str">
        <f>SUBSTITUTE(Table12[[#This Row],[smoker]],"?","unknown")</f>
        <v>No</v>
      </c>
      <c r="S529" t="str">
        <f t="shared" si="8"/>
        <v>Overweight</v>
      </c>
      <c r="T529" t="str">
        <f>IF(Table12[[#This Row],[HBA1C]]&lt;5.7,"Normal",IF(Table12[[#This Row],[HBA1C]]&gt;6.5,"Diabetes","Prediabetes"))</f>
        <v>Normal</v>
      </c>
    </row>
    <row r="530" spans="1:20" x14ac:dyDescent="0.3">
      <c r="A530" t="s">
        <v>1842</v>
      </c>
      <c r="B530">
        <v>45.62</v>
      </c>
      <c r="C530">
        <v>6.87</v>
      </c>
      <c r="D530" t="s">
        <v>2380</v>
      </c>
      <c r="E530" t="s">
        <v>2380</v>
      </c>
      <c r="F530" t="s">
        <v>2380</v>
      </c>
      <c r="G530" t="s">
        <v>2381</v>
      </c>
      <c r="H530" t="s">
        <v>2380</v>
      </c>
      <c r="K530" t="s">
        <v>1842</v>
      </c>
      <c r="L530">
        <v>45.62</v>
      </c>
      <c r="M530">
        <v>6.87</v>
      </c>
      <c r="N530" t="s">
        <v>2380</v>
      </c>
      <c r="O530" t="s">
        <v>2380</v>
      </c>
      <c r="P530" t="s">
        <v>2380</v>
      </c>
      <c r="Q530" s="7" t="str">
        <f>SUBSTITUTE(Table12[[#This Row],[NumberOfMajorSurgeries]],"No major surgery","0")</f>
        <v>0</v>
      </c>
      <c r="R530" t="str">
        <f>SUBSTITUTE(Table12[[#This Row],[smoker]],"?","unknown")</f>
        <v>No</v>
      </c>
      <c r="S530" t="str">
        <f t="shared" si="8"/>
        <v>Obesity</v>
      </c>
      <c r="T530" t="str">
        <f>IF(Table12[[#This Row],[HBA1C]]&lt;5.7,"Normal",IF(Table12[[#This Row],[HBA1C]]&gt;6.5,"Diabetes","Prediabetes"))</f>
        <v>Diabetes</v>
      </c>
    </row>
    <row r="531" spans="1:20" x14ac:dyDescent="0.3">
      <c r="A531" t="s">
        <v>1841</v>
      </c>
      <c r="B531">
        <v>35.31</v>
      </c>
      <c r="C531">
        <v>5.87</v>
      </c>
      <c r="D531" t="s">
        <v>2380</v>
      </c>
      <c r="E531" t="s">
        <v>2380</v>
      </c>
      <c r="F531" t="s">
        <v>2383</v>
      </c>
      <c r="G531">
        <v>1</v>
      </c>
      <c r="H531" t="s">
        <v>2380</v>
      </c>
      <c r="K531" t="s">
        <v>1841</v>
      </c>
      <c r="L531">
        <v>35.31</v>
      </c>
      <c r="M531">
        <v>5.87</v>
      </c>
      <c r="N531" t="s">
        <v>2380</v>
      </c>
      <c r="O531" t="s">
        <v>2380</v>
      </c>
      <c r="P531" t="s">
        <v>2383</v>
      </c>
      <c r="Q531" s="7" t="str">
        <f>SUBSTITUTE(Table12[[#This Row],[NumberOfMajorSurgeries]],"No major surgery","0")</f>
        <v>1</v>
      </c>
      <c r="R531" t="str">
        <f>SUBSTITUTE(Table12[[#This Row],[smoker]],"?","unknown")</f>
        <v>No</v>
      </c>
      <c r="S531" t="str">
        <f t="shared" si="8"/>
        <v>Obesity</v>
      </c>
      <c r="T531" t="str">
        <f>IF(Table12[[#This Row],[HBA1C]]&lt;5.7,"Normal",IF(Table12[[#This Row],[HBA1C]]&gt;6.5,"Diabetes","Prediabetes"))</f>
        <v>Prediabetes</v>
      </c>
    </row>
    <row r="532" spans="1:20" x14ac:dyDescent="0.3">
      <c r="A532" t="s">
        <v>1840</v>
      </c>
      <c r="B532">
        <v>30.4</v>
      </c>
      <c r="C532">
        <v>4.07</v>
      </c>
      <c r="D532" t="s">
        <v>2382</v>
      </c>
      <c r="E532" t="s">
        <v>2380</v>
      </c>
      <c r="F532" t="s">
        <v>2380</v>
      </c>
      <c r="G532">
        <v>1</v>
      </c>
      <c r="H532" t="s">
        <v>2380</v>
      </c>
      <c r="K532" t="s">
        <v>1840</v>
      </c>
      <c r="L532">
        <v>30.4</v>
      </c>
      <c r="M532">
        <v>4.07</v>
      </c>
      <c r="N532" t="s">
        <v>2382</v>
      </c>
      <c r="O532" t="s">
        <v>2380</v>
      </c>
      <c r="P532" t="s">
        <v>2380</v>
      </c>
      <c r="Q532" s="7" t="str">
        <f>SUBSTITUTE(Table12[[#This Row],[NumberOfMajorSurgeries]],"No major surgery","0")</f>
        <v>1</v>
      </c>
      <c r="R532" t="str">
        <f>SUBSTITUTE(Table12[[#This Row],[smoker]],"?","unknown")</f>
        <v>No</v>
      </c>
      <c r="S532" t="str">
        <f t="shared" si="8"/>
        <v>Obesity</v>
      </c>
      <c r="T532" t="str">
        <f>IF(Table12[[#This Row],[HBA1C]]&lt;5.7,"Normal",IF(Table12[[#This Row],[HBA1C]]&gt;6.5,"Diabetes","Prediabetes"))</f>
        <v>Normal</v>
      </c>
    </row>
    <row r="533" spans="1:20" x14ac:dyDescent="0.3">
      <c r="A533" t="s">
        <v>1839</v>
      </c>
      <c r="B533">
        <v>20.13</v>
      </c>
      <c r="C533">
        <v>6.47</v>
      </c>
      <c r="D533" t="s">
        <v>2380</v>
      </c>
      <c r="E533" t="s">
        <v>2380</v>
      </c>
      <c r="F533" t="s">
        <v>2383</v>
      </c>
      <c r="G533">
        <v>1</v>
      </c>
      <c r="H533" t="s">
        <v>2382</v>
      </c>
      <c r="K533" t="s">
        <v>1839</v>
      </c>
      <c r="L533">
        <v>20.13</v>
      </c>
      <c r="M533">
        <v>6.47</v>
      </c>
      <c r="N533" t="s">
        <v>2380</v>
      </c>
      <c r="O533" t="s">
        <v>2380</v>
      </c>
      <c r="P533" t="s">
        <v>2383</v>
      </c>
      <c r="Q533" s="7" t="str">
        <f>SUBSTITUTE(Table12[[#This Row],[NumberOfMajorSurgeries]],"No major surgery","0")</f>
        <v>1</v>
      </c>
      <c r="R533" t="str">
        <f>SUBSTITUTE(Table12[[#This Row],[smoker]],"?","unknown")</f>
        <v>yes</v>
      </c>
      <c r="S533" t="str">
        <f t="shared" si="8"/>
        <v>Overweight</v>
      </c>
      <c r="T533" t="str">
        <f>IF(Table12[[#This Row],[HBA1C]]&lt;5.7,"Normal",IF(Table12[[#This Row],[HBA1C]]&gt;6.5,"Diabetes","Prediabetes"))</f>
        <v>Prediabetes</v>
      </c>
    </row>
    <row r="534" spans="1:20" x14ac:dyDescent="0.3">
      <c r="A534" t="s">
        <v>1838</v>
      </c>
      <c r="B534">
        <v>23.655000000000001</v>
      </c>
      <c r="C534">
        <v>5.14</v>
      </c>
      <c r="D534" t="s">
        <v>2380</v>
      </c>
      <c r="E534" t="s">
        <v>2380</v>
      </c>
      <c r="F534" t="s">
        <v>2380</v>
      </c>
      <c r="G534">
        <v>1</v>
      </c>
      <c r="H534" t="s">
        <v>2382</v>
      </c>
      <c r="K534" t="s">
        <v>1838</v>
      </c>
      <c r="L534">
        <v>23.655000000000001</v>
      </c>
      <c r="M534">
        <v>5.14</v>
      </c>
      <c r="N534" t="s">
        <v>2380</v>
      </c>
      <c r="O534" t="s">
        <v>2380</v>
      </c>
      <c r="P534" t="s">
        <v>2380</v>
      </c>
      <c r="Q534" s="7" t="str">
        <f>SUBSTITUTE(Table12[[#This Row],[NumberOfMajorSurgeries]],"No major surgery","0")</f>
        <v>1</v>
      </c>
      <c r="R534" t="str">
        <f>SUBSTITUTE(Table12[[#This Row],[smoker]],"?","unknown")</f>
        <v>yes</v>
      </c>
      <c r="S534" t="str">
        <f t="shared" si="8"/>
        <v>Overweight</v>
      </c>
      <c r="T534" t="str">
        <f>IF(Table12[[#This Row],[HBA1C]]&lt;5.7,"Normal",IF(Table12[[#This Row],[HBA1C]]&gt;6.5,"Diabetes","Prediabetes"))</f>
        <v>Normal</v>
      </c>
    </row>
    <row r="535" spans="1:20" x14ac:dyDescent="0.3">
      <c r="A535" t="s">
        <v>1837</v>
      </c>
      <c r="B535">
        <v>49.05</v>
      </c>
      <c r="C535">
        <v>9.77</v>
      </c>
      <c r="D535" t="s">
        <v>2382</v>
      </c>
      <c r="E535" t="s">
        <v>2380</v>
      </c>
      <c r="F535" t="s">
        <v>2380</v>
      </c>
      <c r="G535" t="s">
        <v>2381</v>
      </c>
      <c r="H535" t="s">
        <v>2380</v>
      </c>
      <c r="K535" t="s">
        <v>1837</v>
      </c>
      <c r="L535">
        <v>49.05</v>
      </c>
      <c r="M535">
        <v>9.77</v>
      </c>
      <c r="N535" t="s">
        <v>2382</v>
      </c>
      <c r="O535" t="s">
        <v>2380</v>
      </c>
      <c r="P535" t="s">
        <v>2380</v>
      </c>
      <c r="Q535" s="7" t="str">
        <f>SUBSTITUTE(Table12[[#This Row],[NumberOfMajorSurgeries]],"No major surgery","0")</f>
        <v>0</v>
      </c>
      <c r="R535" t="str">
        <f>SUBSTITUTE(Table12[[#This Row],[smoker]],"?","unknown")</f>
        <v>No</v>
      </c>
      <c r="S535" t="str">
        <f t="shared" si="8"/>
        <v>Obesity</v>
      </c>
      <c r="T535" t="str">
        <f>IF(Table12[[#This Row],[HBA1C]]&lt;5.7,"Normal",IF(Table12[[#This Row],[HBA1C]]&gt;6.5,"Diabetes","Prediabetes"))</f>
        <v>Diabetes</v>
      </c>
    </row>
    <row r="536" spans="1:20" x14ac:dyDescent="0.3">
      <c r="A536" t="s">
        <v>1836</v>
      </c>
      <c r="B536">
        <v>51.94</v>
      </c>
      <c r="C536">
        <v>8.8000000000000007</v>
      </c>
      <c r="D536" t="s">
        <v>2382</v>
      </c>
      <c r="E536" t="s">
        <v>2380</v>
      </c>
      <c r="F536" t="s">
        <v>2380</v>
      </c>
      <c r="G536">
        <v>2</v>
      </c>
      <c r="H536" t="s">
        <v>2380</v>
      </c>
      <c r="K536" t="s">
        <v>1836</v>
      </c>
      <c r="L536">
        <v>51.94</v>
      </c>
      <c r="M536">
        <v>8.8000000000000007</v>
      </c>
      <c r="N536" t="s">
        <v>2382</v>
      </c>
      <c r="O536" t="s">
        <v>2380</v>
      </c>
      <c r="P536" t="s">
        <v>2380</v>
      </c>
      <c r="Q536" s="7" t="str">
        <f>SUBSTITUTE(Table12[[#This Row],[NumberOfMajorSurgeries]],"No major surgery","0")</f>
        <v>2</v>
      </c>
      <c r="R536" t="str">
        <f>SUBSTITUTE(Table12[[#This Row],[smoker]],"?","unknown")</f>
        <v>No</v>
      </c>
      <c r="S536" t="str">
        <f t="shared" si="8"/>
        <v>Obesity</v>
      </c>
      <c r="T536" t="str">
        <f>IF(Table12[[#This Row],[HBA1C]]&lt;5.7,"Normal",IF(Table12[[#This Row],[HBA1C]]&gt;6.5,"Diabetes","Prediabetes"))</f>
        <v>Diabetes</v>
      </c>
    </row>
    <row r="537" spans="1:20" x14ac:dyDescent="0.3">
      <c r="A537" t="s">
        <v>1835</v>
      </c>
      <c r="B537">
        <v>29.83</v>
      </c>
      <c r="C537">
        <v>5.84</v>
      </c>
      <c r="D537" t="s">
        <v>2380</v>
      </c>
      <c r="E537" t="s">
        <v>2380</v>
      </c>
      <c r="F537" t="s">
        <v>2380</v>
      </c>
      <c r="G537">
        <v>1</v>
      </c>
      <c r="H537" t="s">
        <v>2382</v>
      </c>
      <c r="K537" t="s">
        <v>1835</v>
      </c>
      <c r="L537">
        <v>29.83</v>
      </c>
      <c r="M537">
        <v>5.84</v>
      </c>
      <c r="N537" t="s">
        <v>2380</v>
      </c>
      <c r="O537" t="s">
        <v>2380</v>
      </c>
      <c r="P537" t="s">
        <v>2380</v>
      </c>
      <c r="Q537" s="7" t="str">
        <f>SUBSTITUTE(Table12[[#This Row],[NumberOfMajorSurgeries]],"No major surgery","0")</f>
        <v>1</v>
      </c>
      <c r="R537" t="str">
        <f>SUBSTITUTE(Table12[[#This Row],[smoker]],"?","unknown")</f>
        <v>yes</v>
      </c>
      <c r="S537" t="str">
        <f t="shared" si="8"/>
        <v>Overweight</v>
      </c>
      <c r="T537" t="str">
        <f>IF(Table12[[#This Row],[HBA1C]]&lt;5.7,"Normal",IF(Table12[[#This Row],[HBA1C]]&gt;6.5,"Diabetes","Prediabetes"))</f>
        <v>Prediabetes</v>
      </c>
    </row>
    <row r="538" spans="1:20" x14ac:dyDescent="0.3">
      <c r="A538" t="s">
        <v>1834</v>
      </c>
      <c r="B538">
        <v>22.6</v>
      </c>
      <c r="C538">
        <v>10.43</v>
      </c>
      <c r="D538" t="s">
        <v>2382</v>
      </c>
      <c r="E538" t="s">
        <v>2380</v>
      </c>
      <c r="F538" t="s">
        <v>2380</v>
      </c>
      <c r="G538">
        <v>1</v>
      </c>
      <c r="H538" t="s">
        <v>2382</v>
      </c>
      <c r="K538" t="s">
        <v>1834</v>
      </c>
      <c r="L538">
        <v>22.6</v>
      </c>
      <c r="M538">
        <v>10.43</v>
      </c>
      <c r="N538" t="s">
        <v>2382</v>
      </c>
      <c r="O538" t="s">
        <v>2380</v>
      </c>
      <c r="P538" t="s">
        <v>2380</v>
      </c>
      <c r="Q538" s="7" t="str">
        <f>SUBSTITUTE(Table12[[#This Row],[NumberOfMajorSurgeries]],"No major surgery","0")</f>
        <v>1</v>
      </c>
      <c r="R538" t="str">
        <f>SUBSTITUTE(Table12[[#This Row],[smoker]],"?","unknown")</f>
        <v>yes</v>
      </c>
      <c r="S538" t="str">
        <f t="shared" si="8"/>
        <v>Overweight</v>
      </c>
      <c r="T538" t="str">
        <f>IF(Table12[[#This Row],[HBA1C]]&lt;5.7,"Normal",IF(Table12[[#This Row],[HBA1C]]&gt;6.5,"Diabetes","Prediabetes"))</f>
        <v>Diabetes</v>
      </c>
    </row>
    <row r="539" spans="1:20" x14ac:dyDescent="0.3">
      <c r="A539" t="s">
        <v>1833</v>
      </c>
      <c r="B539">
        <v>46.69</v>
      </c>
      <c r="C539">
        <v>4.25</v>
      </c>
      <c r="D539" t="s">
        <v>2382</v>
      </c>
      <c r="E539" t="s">
        <v>2380</v>
      </c>
      <c r="F539" t="s">
        <v>2380</v>
      </c>
      <c r="G539">
        <v>1</v>
      </c>
      <c r="H539" t="s">
        <v>2380</v>
      </c>
      <c r="K539" t="s">
        <v>1833</v>
      </c>
      <c r="L539">
        <v>46.69</v>
      </c>
      <c r="M539">
        <v>4.25</v>
      </c>
      <c r="N539" t="s">
        <v>2382</v>
      </c>
      <c r="O539" t="s">
        <v>2380</v>
      </c>
      <c r="P539" t="s">
        <v>2380</v>
      </c>
      <c r="Q539" s="7" t="str">
        <f>SUBSTITUTE(Table12[[#This Row],[NumberOfMajorSurgeries]],"No major surgery","0")</f>
        <v>1</v>
      </c>
      <c r="R539" t="str">
        <f>SUBSTITUTE(Table12[[#This Row],[smoker]],"?","unknown")</f>
        <v>No</v>
      </c>
      <c r="S539" t="str">
        <f t="shared" si="8"/>
        <v>Obesity</v>
      </c>
      <c r="T539" t="str">
        <f>IF(Table12[[#This Row],[HBA1C]]&lt;5.7,"Normal",IF(Table12[[#This Row],[HBA1C]]&gt;6.5,"Diabetes","Prediabetes"))</f>
        <v>Normal</v>
      </c>
    </row>
    <row r="540" spans="1:20" x14ac:dyDescent="0.3">
      <c r="A540" t="s">
        <v>1832</v>
      </c>
      <c r="B540">
        <v>28.49</v>
      </c>
      <c r="C540">
        <v>4.8899999999999997</v>
      </c>
      <c r="D540" t="s">
        <v>2380</v>
      </c>
      <c r="E540" t="s">
        <v>2380</v>
      </c>
      <c r="F540" t="s">
        <v>2380</v>
      </c>
      <c r="G540" t="s">
        <v>2381</v>
      </c>
      <c r="H540" t="s">
        <v>2382</v>
      </c>
      <c r="K540" t="s">
        <v>1832</v>
      </c>
      <c r="L540">
        <v>28.49</v>
      </c>
      <c r="M540">
        <v>4.8899999999999997</v>
      </c>
      <c r="N540" t="s">
        <v>2380</v>
      </c>
      <c r="O540" t="s">
        <v>2380</v>
      </c>
      <c r="P540" t="s">
        <v>2380</v>
      </c>
      <c r="Q540" s="7" t="str">
        <f>SUBSTITUTE(Table12[[#This Row],[NumberOfMajorSurgeries]],"No major surgery","0")</f>
        <v>0</v>
      </c>
      <c r="R540" t="str">
        <f>SUBSTITUTE(Table12[[#This Row],[smoker]],"?","unknown")</f>
        <v>yes</v>
      </c>
      <c r="S540" t="str">
        <f t="shared" si="8"/>
        <v>Overweight</v>
      </c>
      <c r="T540" t="str">
        <f>IF(Table12[[#This Row],[HBA1C]]&lt;5.7,"Normal",IF(Table12[[#This Row],[HBA1C]]&gt;6.5,"Diabetes","Prediabetes"))</f>
        <v>Normal</v>
      </c>
    </row>
    <row r="541" spans="1:20" x14ac:dyDescent="0.3">
      <c r="A541" t="s">
        <v>1831</v>
      </c>
      <c r="B541">
        <v>28.5</v>
      </c>
      <c r="C541">
        <v>5.55</v>
      </c>
      <c r="D541" t="s">
        <v>2382</v>
      </c>
      <c r="E541" t="s">
        <v>2380</v>
      </c>
      <c r="F541" t="s">
        <v>2380</v>
      </c>
      <c r="G541">
        <v>1</v>
      </c>
      <c r="H541" t="s">
        <v>2382</v>
      </c>
      <c r="K541" t="s">
        <v>1831</v>
      </c>
      <c r="L541">
        <v>28.5</v>
      </c>
      <c r="M541">
        <v>5.55</v>
      </c>
      <c r="N541" t="s">
        <v>2382</v>
      </c>
      <c r="O541" t="s">
        <v>2380</v>
      </c>
      <c r="P541" t="s">
        <v>2380</v>
      </c>
      <c r="Q541" s="7" t="str">
        <f>SUBSTITUTE(Table12[[#This Row],[NumberOfMajorSurgeries]],"No major surgery","0")</f>
        <v>1</v>
      </c>
      <c r="R541" t="str">
        <f>SUBSTITUTE(Table12[[#This Row],[smoker]],"?","unknown")</f>
        <v>yes</v>
      </c>
      <c r="S541" t="str">
        <f t="shared" si="8"/>
        <v>Overweight</v>
      </c>
      <c r="T541" t="str">
        <f>IF(Table12[[#This Row],[HBA1C]]&lt;5.7,"Normal",IF(Table12[[#This Row],[HBA1C]]&gt;6.5,"Diabetes","Prediabetes"))</f>
        <v>Normal</v>
      </c>
    </row>
    <row r="542" spans="1:20" x14ac:dyDescent="0.3">
      <c r="A542" t="s">
        <v>1830</v>
      </c>
      <c r="B542">
        <v>24.4</v>
      </c>
      <c r="C542">
        <v>4.5199999999999996</v>
      </c>
      <c r="D542" t="s">
        <v>2380</v>
      </c>
      <c r="E542" t="s">
        <v>2380</v>
      </c>
      <c r="F542" t="s">
        <v>2380</v>
      </c>
      <c r="G542">
        <v>1</v>
      </c>
      <c r="H542" t="s">
        <v>2382</v>
      </c>
      <c r="K542" t="s">
        <v>1830</v>
      </c>
      <c r="L542">
        <v>24.4</v>
      </c>
      <c r="M542">
        <v>4.5199999999999996</v>
      </c>
      <c r="N542" t="s">
        <v>2380</v>
      </c>
      <c r="O542" t="s">
        <v>2380</v>
      </c>
      <c r="P542" t="s">
        <v>2380</v>
      </c>
      <c r="Q542" s="7" t="str">
        <f>SUBSTITUTE(Table12[[#This Row],[NumberOfMajorSurgeries]],"No major surgery","0")</f>
        <v>1</v>
      </c>
      <c r="R542" t="str">
        <f>SUBSTITUTE(Table12[[#This Row],[smoker]],"?","unknown")</f>
        <v>yes</v>
      </c>
      <c r="S542" t="str">
        <f t="shared" si="8"/>
        <v>Overweight</v>
      </c>
      <c r="T542" t="str">
        <f>IF(Table12[[#This Row],[HBA1C]]&lt;5.7,"Normal",IF(Table12[[#This Row],[HBA1C]]&gt;6.5,"Diabetes","Prediabetes"))</f>
        <v>Normal</v>
      </c>
    </row>
    <row r="543" spans="1:20" x14ac:dyDescent="0.3">
      <c r="A543" t="s">
        <v>1829</v>
      </c>
      <c r="B543">
        <v>29.15</v>
      </c>
      <c r="C543">
        <v>4.45</v>
      </c>
      <c r="D543" t="s">
        <v>2382</v>
      </c>
      <c r="E543" t="s">
        <v>2380</v>
      </c>
      <c r="F543" t="s">
        <v>2380</v>
      </c>
      <c r="G543">
        <v>1</v>
      </c>
      <c r="H543" t="s">
        <v>2382</v>
      </c>
      <c r="K543" t="s">
        <v>1829</v>
      </c>
      <c r="L543">
        <v>29.15</v>
      </c>
      <c r="M543">
        <v>4.45</v>
      </c>
      <c r="N543" t="s">
        <v>2382</v>
      </c>
      <c r="O543" t="s">
        <v>2380</v>
      </c>
      <c r="P543" t="s">
        <v>2380</v>
      </c>
      <c r="Q543" s="7" t="str">
        <f>SUBSTITUTE(Table12[[#This Row],[NumberOfMajorSurgeries]],"No major surgery","0")</f>
        <v>1</v>
      </c>
      <c r="R543" t="str">
        <f>SUBSTITUTE(Table12[[#This Row],[smoker]],"?","unknown")</f>
        <v>yes</v>
      </c>
      <c r="S543" t="str">
        <f t="shared" si="8"/>
        <v>Overweight</v>
      </c>
      <c r="T543" t="str">
        <f>IF(Table12[[#This Row],[HBA1C]]&lt;5.7,"Normal",IF(Table12[[#This Row],[HBA1C]]&gt;6.5,"Diabetes","Prediabetes"))</f>
        <v>Normal</v>
      </c>
    </row>
    <row r="544" spans="1:20" x14ac:dyDescent="0.3">
      <c r="A544" t="s">
        <v>1828</v>
      </c>
      <c r="B544">
        <v>27.28</v>
      </c>
      <c r="C544">
        <v>4.72</v>
      </c>
      <c r="D544" t="s">
        <v>2380</v>
      </c>
      <c r="E544" t="s">
        <v>2382</v>
      </c>
      <c r="F544" t="s">
        <v>2380</v>
      </c>
      <c r="G544">
        <v>1</v>
      </c>
      <c r="H544" t="s">
        <v>2382</v>
      </c>
      <c r="K544" t="s">
        <v>1828</v>
      </c>
      <c r="L544">
        <v>27.28</v>
      </c>
      <c r="M544">
        <v>4.72</v>
      </c>
      <c r="N544" t="s">
        <v>2380</v>
      </c>
      <c r="O544" t="s">
        <v>2382</v>
      </c>
      <c r="P544" t="s">
        <v>2380</v>
      </c>
      <c r="Q544" s="7" t="str">
        <f>SUBSTITUTE(Table12[[#This Row],[NumberOfMajorSurgeries]],"No major surgery","0")</f>
        <v>1</v>
      </c>
      <c r="R544" t="str">
        <f>SUBSTITUTE(Table12[[#This Row],[smoker]],"?","unknown")</f>
        <v>yes</v>
      </c>
      <c r="S544" t="str">
        <f t="shared" si="8"/>
        <v>Overweight</v>
      </c>
      <c r="T544" t="str">
        <f>IF(Table12[[#This Row],[HBA1C]]&lt;5.7,"Normal",IF(Table12[[#This Row],[HBA1C]]&gt;6.5,"Diabetes","Prediabetes"))</f>
        <v>Normal</v>
      </c>
    </row>
    <row r="545" spans="1:20" x14ac:dyDescent="0.3">
      <c r="A545" t="s">
        <v>1827</v>
      </c>
      <c r="B545">
        <v>32.229999999999997</v>
      </c>
      <c r="C545">
        <v>4.6500000000000004</v>
      </c>
      <c r="D545" t="s">
        <v>2382</v>
      </c>
      <c r="E545" t="s">
        <v>2380</v>
      </c>
      <c r="F545" t="s">
        <v>2383</v>
      </c>
      <c r="G545">
        <v>1</v>
      </c>
      <c r="H545" t="s">
        <v>2380</v>
      </c>
      <c r="K545" t="s">
        <v>1827</v>
      </c>
      <c r="L545">
        <v>32.229999999999997</v>
      </c>
      <c r="M545">
        <v>4.6500000000000004</v>
      </c>
      <c r="N545" t="s">
        <v>2382</v>
      </c>
      <c r="O545" t="s">
        <v>2380</v>
      </c>
      <c r="P545" t="s">
        <v>2383</v>
      </c>
      <c r="Q545" s="7" t="str">
        <f>SUBSTITUTE(Table12[[#This Row],[NumberOfMajorSurgeries]],"No major surgery","0")</f>
        <v>1</v>
      </c>
      <c r="R545" t="str">
        <f>SUBSTITUTE(Table12[[#This Row],[smoker]],"?","unknown")</f>
        <v>No</v>
      </c>
      <c r="S545" t="str">
        <f t="shared" si="8"/>
        <v>Obesity</v>
      </c>
      <c r="T545" t="str">
        <f>IF(Table12[[#This Row],[HBA1C]]&lt;5.7,"Normal",IF(Table12[[#This Row],[HBA1C]]&gt;6.5,"Diabetes","Prediabetes"))</f>
        <v>Normal</v>
      </c>
    </row>
    <row r="546" spans="1:20" x14ac:dyDescent="0.3">
      <c r="A546" t="s">
        <v>1826</v>
      </c>
      <c r="B546">
        <v>44.2</v>
      </c>
      <c r="C546">
        <v>11.34</v>
      </c>
      <c r="D546" t="s">
        <v>2382</v>
      </c>
      <c r="E546" t="s">
        <v>2380</v>
      </c>
      <c r="F546" t="s">
        <v>2383</v>
      </c>
      <c r="G546">
        <v>1</v>
      </c>
      <c r="H546" t="s">
        <v>2380</v>
      </c>
      <c r="K546" t="s">
        <v>1826</v>
      </c>
      <c r="L546">
        <v>44.2</v>
      </c>
      <c r="M546">
        <v>11.34</v>
      </c>
      <c r="N546" t="s">
        <v>2382</v>
      </c>
      <c r="O546" t="s">
        <v>2380</v>
      </c>
      <c r="P546" t="s">
        <v>2383</v>
      </c>
      <c r="Q546" s="7" t="str">
        <f>SUBSTITUTE(Table12[[#This Row],[NumberOfMajorSurgeries]],"No major surgery","0")</f>
        <v>1</v>
      </c>
      <c r="R546" t="str">
        <f>SUBSTITUTE(Table12[[#This Row],[smoker]],"?","unknown")</f>
        <v>No</v>
      </c>
      <c r="S546" t="str">
        <f t="shared" si="8"/>
        <v>Obesity</v>
      </c>
      <c r="T546" t="str">
        <f>IF(Table12[[#This Row],[HBA1C]]&lt;5.7,"Normal",IF(Table12[[#This Row],[HBA1C]]&gt;6.5,"Diabetes","Prediabetes"))</f>
        <v>Diabetes</v>
      </c>
    </row>
    <row r="547" spans="1:20" x14ac:dyDescent="0.3">
      <c r="A547" t="s">
        <v>1825</v>
      </c>
      <c r="B547">
        <v>29.734999999999999</v>
      </c>
      <c r="C547">
        <v>4.53</v>
      </c>
      <c r="D547" t="s">
        <v>2380</v>
      </c>
      <c r="E547" t="s">
        <v>2380</v>
      </c>
      <c r="F547" t="s">
        <v>2383</v>
      </c>
      <c r="G547">
        <v>1</v>
      </c>
      <c r="H547" t="s">
        <v>2380</v>
      </c>
      <c r="K547" t="s">
        <v>1825</v>
      </c>
      <c r="L547">
        <v>29.734999999999999</v>
      </c>
      <c r="M547">
        <v>4.53</v>
      </c>
      <c r="N547" t="s">
        <v>2380</v>
      </c>
      <c r="O547" t="s">
        <v>2380</v>
      </c>
      <c r="P547" t="s">
        <v>2383</v>
      </c>
      <c r="Q547" s="7" t="str">
        <f>SUBSTITUTE(Table12[[#This Row],[NumberOfMajorSurgeries]],"No major surgery","0")</f>
        <v>1</v>
      </c>
      <c r="R547" t="str">
        <f>SUBSTITUTE(Table12[[#This Row],[smoker]],"?","unknown")</f>
        <v>No</v>
      </c>
      <c r="S547" t="str">
        <f t="shared" si="8"/>
        <v>Overweight</v>
      </c>
      <c r="T547" t="str">
        <f>IF(Table12[[#This Row],[HBA1C]]&lt;5.7,"Normal",IF(Table12[[#This Row],[HBA1C]]&gt;6.5,"Diabetes","Prediabetes"))</f>
        <v>Normal</v>
      </c>
    </row>
    <row r="548" spans="1:20" x14ac:dyDescent="0.3">
      <c r="A548" t="s">
        <v>1824</v>
      </c>
      <c r="B548">
        <v>28.31</v>
      </c>
      <c r="C548">
        <v>6.35</v>
      </c>
      <c r="D548" t="s">
        <v>2380</v>
      </c>
      <c r="E548" t="s">
        <v>2380</v>
      </c>
      <c r="F548" t="s">
        <v>2380</v>
      </c>
      <c r="G548" t="s">
        <v>2381</v>
      </c>
      <c r="H548" t="s">
        <v>2382</v>
      </c>
      <c r="K548" t="s">
        <v>1824</v>
      </c>
      <c r="L548">
        <v>28.31</v>
      </c>
      <c r="M548">
        <v>6.35</v>
      </c>
      <c r="N548" t="s">
        <v>2380</v>
      </c>
      <c r="O548" t="s">
        <v>2380</v>
      </c>
      <c r="P548" t="s">
        <v>2380</v>
      </c>
      <c r="Q548" s="7" t="str">
        <f>SUBSTITUTE(Table12[[#This Row],[NumberOfMajorSurgeries]],"No major surgery","0")</f>
        <v>0</v>
      </c>
      <c r="R548" t="str">
        <f>SUBSTITUTE(Table12[[#This Row],[smoker]],"?","unknown")</f>
        <v>yes</v>
      </c>
      <c r="S548" t="str">
        <f t="shared" si="8"/>
        <v>Overweight</v>
      </c>
      <c r="T548" t="str">
        <f>IF(Table12[[#This Row],[HBA1C]]&lt;5.7,"Normal",IF(Table12[[#This Row],[HBA1C]]&gt;6.5,"Diabetes","Prediabetes"))</f>
        <v>Prediabetes</v>
      </c>
    </row>
    <row r="549" spans="1:20" x14ac:dyDescent="0.3">
      <c r="A549" t="s">
        <v>1823</v>
      </c>
      <c r="B549">
        <v>46.62</v>
      </c>
      <c r="C549">
        <v>8.51</v>
      </c>
      <c r="D549" t="s">
        <v>2380</v>
      </c>
      <c r="E549" t="s">
        <v>2380</v>
      </c>
      <c r="F549" t="s">
        <v>2380</v>
      </c>
      <c r="G549" t="s">
        <v>2381</v>
      </c>
      <c r="H549" t="s">
        <v>2380</v>
      </c>
      <c r="K549" t="s">
        <v>1823</v>
      </c>
      <c r="L549">
        <v>46.62</v>
      </c>
      <c r="M549">
        <v>8.51</v>
      </c>
      <c r="N549" t="s">
        <v>2380</v>
      </c>
      <c r="O549" t="s">
        <v>2380</v>
      </c>
      <c r="P549" t="s">
        <v>2380</v>
      </c>
      <c r="Q549" s="7" t="str">
        <f>SUBSTITUTE(Table12[[#This Row],[NumberOfMajorSurgeries]],"No major surgery","0")</f>
        <v>0</v>
      </c>
      <c r="R549" t="str">
        <f>SUBSTITUTE(Table12[[#This Row],[smoker]],"?","unknown")</f>
        <v>No</v>
      </c>
      <c r="S549" t="str">
        <f t="shared" si="8"/>
        <v>Obesity</v>
      </c>
      <c r="T549" t="str">
        <f>IF(Table12[[#This Row],[HBA1C]]&lt;5.7,"Normal",IF(Table12[[#This Row],[HBA1C]]&gt;6.5,"Diabetes","Prediabetes"))</f>
        <v>Diabetes</v>
      </c>
    </row>
    <row r="550" spans="1:20" x14ac:dyDescent="0.3">
      <c r="A550" t="s">
        <v>1822</v>
      </c>
      <c r="B550">
        <v>51.75</v>
      </c>
      <c r="C550">
        <v>8.59</v>
      </c>
      <c r="D550" t="s">
        <v>2382</v>
      </c>
      <c r="E550" t="s">
        <v>2380</v>
      </c>
      <c r="F550" t="s">
        <v>2380</v>
      </c>
      <c r="G550">
        <v>1</v>
      </c>
      <c r="H550" t="s">
        <v>2380</v>
      </c>
      <c r="K550" t="s">
        <v>1822</v>
      </c>
      <c r="L550">
        <v>51.75</v>
      </c>
      <c r="M550">
        <v>8.59</v>
      </c>
      <c r="N550" t="s">
        <v>2382</v>
      </c>
      <c r="O550" t="s">
        <v>2380</v>
      </c>
      <c r="P550" t="s">
        <v>2380</v>
      </c>
      <c r="Q550" s="7" t="str">
        <f>SUBSTITUTE(Table12[[#This Row],[NumberOfMajorSurgeries]],"No major surgery","0")</f>
        <v>1</v>
      </c>
      <c r="R550" t="str">
        <f>SUBSTITUTE(Table12[[#This Row],[smoker]],"?","unknown")</f>
        <v>No</v>
      </c>
      <c r="S550" t="str">
        <f t="shared" si="8"/>
        <v>Obesity</v>
      </c>
      <c r="T550" t="str">
        <f>IF(Table12[[#This Row],[HBA1C]]&lt;5.7,"Normal",IF(Table12[[#This Row],[HBA1C]]&gt;6.5,"Diabetes","Prediabetes"))</f>
        <v>Diabetes</v>
      </c>
    </row>
    <row r="551" spans="1:20" x14ac:dyDescent="0.3">
      <c r="A551" t="s">
        <v>1821</v>
      </c>
      <c r="B551">
        <v>25.7</v>
      </c>
      <c r="C551">
        <v>4.13</v>
      </c>
      <c r="D551" t="s">
        <v>2382</v>
      </c>
      <c r="E551" t="s">
        <v>2380</v>
      </c>
      <c r="F551" t="s">
        <v>2380</v>
      </c>
      <c r="G551" t="s">
        <v>2381</v>
      </c>
      <c r="H551" t="s">
        <v>2382</v>
      </c>
      <c r="K551" t="s">
        <v>1821</v>
      </c>
      <c r="L551">
        <v>25.7</v>
      </c>
      <c r="M551">
        <v>4.13</v>
      </c>
      <c r="N551" t="s">
        <v>2382</v>
      </c>
      <c r="O551" t="s">
        <v>2380</v>
      </c>
      <c r="P551" t="s">
        <v>2380</v>
      </c>
      <c r="Q551" s="7" t="str">
        <f>SUBSTITUTE(Table12[[#This Row],[NumberOfMajorSurgeries]],"No major surgery","0")</f>
        <v>0</v>
      </c>
      <c r="R551" t="str">
        <f>SUBSTITUTE(Table12[[#This Row],[smoker]],"?","unknown")</f>
        <v>yes</v>
      </c>
      <c r="S551" t="str">
        <f t="shared" si="8"/>
        <v>Overweight</v>
      </c>
      <c r="T551" t="str">
        <f>IF(Table12[[#This Row],[HBA1C]]&lt;5.7,"Normal",IF(Table12[[#This Row],[HBA1C]]&gt;6.5,"Diabetes","Prediabetes"))</f>
        <v>Normal</v>
      </c>
    </row>
    <row r="552" spans="1:20" x14ac:dyDescent="0.3">
      <c r="A552" t="s">
        <v>1820</v>
      </c>
      <c r="B552">
        <v>31.79</v>
      </c>
      <c r="C552">
        <v>4.55</v>
      </c>
      <c r="D552" t="s">
        <v>2380</v>
      </c>
      <c r="E552" t="s">
        <v>2380</v>
      </c>
      <c r="F552" t="s">
        <v>2380</v>
      </c>
      <c r="G552" t="s">
        <v>2381</v>
      </c>
      <c r="H552" t="s">
        <v>2380</v>
      </c>
      <c r="K552" t="s">
        <v>1820</v>
      </c>
      <c r="L552">
        <v>31.79</v>
      </c>
      <c r="M552">
        <v>4.55</v>
      </c>
      <c r="N552" t="s">
        <v>2380</v>
      </c>
      <c r="O552" t="s">
        <v>2380</v>
      </c>
      <c r="P552" t="s">
        <v>2380</v>
      </c>
      <c r="Q552" s="7" t="str">
        <f>SUBSTITUTE(Table12[[#This Row],[NumberOfMajorSurgeries]],"No major surgery","0")</f>
        <v>0</v>
      </c>
      <c r="R552" t="str">
        <f>SUBSTITUTE(Table12[[#This Row],[smoker]],"?","unknown")</f>
        <v>No</v>
      </c>
      <c r="S552" t="str">
        <f t="shared" si="8"/>
        <v>Obesity</v>
      </c>
      <c r="T552" t="str">
        <f>IF(Table12[[#This Row],[HBA1C]]&lt;5.7,"Normal",IF(Table12[[#This Row],[HBA1C]]&gt;6.5,"Diabetes","Prediabetes"))</f>
        <v>Normal</v>
      </c>
    </row>
    <row r="553" spans="1:20" x14ac:dyDescent="0.3">
      <c r="A553" t="s">
        <v>1819</v>
      </c>
      <c r="B553">
        <v>24.795000000000002</v>
      </c>
      <c r="C553">
        <v>4.5199999999999996</v>
      </c>
      <c r="D553" t="s">
        <v>2380</v>
      </c>
      <c r="E553" t="s">
        <v>2380</v>
      </c>
      <c r="F553" t="s">
        <v>2380</v>
      </c>
      <c r="G553" t="s">
        <v>2381</v>
      </c>
      <c r="H553" t="s">
        <v>2382</v>
      </c>
      <c r="K553" t="s">
        <v>1819</v>
      </c>
      <c r="L553">
        <v>24.795000000000002</v>
      </c>
      <c r="M553">
        <v>4.5199999999999996</v>
      </c>
      <c r="N553" t="s">
        <v>2380</v>
      </c>
      <c r="O553" t="s">
        <v>2380</v>
      </c>
      <c r="P553" t="s">
        <v>2380</v>
      </c>
      <c r="Q553" s="7" t="str">
        <f>SUBSTITUTE(Table12[[#This Row],[NumberOfMajorSurgeries]],"No major surgery","0")</f>
        <v>0</v>
      </c>
      <c r="R553" t="str">
        <f>SUBSTITUTE(Table12[[#This Row],[smoker]],"?","unknown")</f>
        <v>yes</v>
      </c>
      <c r="S553" t="str">
        <f t="shared" si="8"/>
        <v>Overweight</v>
      </c>
      <c r="T553" t="str">
        <f>IF(Table12[[#This Row],[HBA1C]]&lt;5.7,"Normal",IF(Table12[[#This Row],[HBA1C]]&gt;6.5,"Diabetes","Prediabetes"))</f>
        <v>Normal</v>
      </c>
    </row>
    <row r="554" spans="1:20" x14ac:dyDescent="0.3">
      <c r="A554" t="s">
        <v>1818</v>
      </c>
      <c r="B554">
        <v>53.98</v>
      </c>
      <c r="C554">
        <v>5.07</v>
      </c>
      <c r="D554" t="s">
        <v>2380</v>
      </c>
      <c r="E554" t="s">
        <v>2380</v>
      </c>
      <c r="F554" t="s">
        <v>2383</v>
      </c>
      <c r="G554">
        <v>1</v>
      </c>
      <c r="H554" t="s">
        <v>2380</v>
      </c>
      <c r="K554" t="s">
        <v>1818</v>
      </c>
      <c r="L554">
        <v>53.98</v>
      </c>
      <c r="M554">
        <v>5.07</v>
      </c>
      <c r="N554" t="s">
        <v>2380</v>
      </c>
      <c r="O554" t="s">
        <v>2380</v>
      </c>
      <c r="P554" t="s">
        <v>2383</v>
      </c>
      <c r="Q554" s="7" t="str">
        <f>SUBSTITUTE(Table12[[#This Row],[NumberOfMajorSurgeries]],"No major surgery","0")</f>
        <v>1</v>
      </c>
      <c r="R554" t="str">
        <f>SUBSTITUTE(Table12[[#This Row],[smoker]],"?","unknown")</f>
        <v>No</v>
      </c>
      <c r="S554" t="str">
        <f t="shared" si="8"/>
        <v>Obesity</v>
      </c>
      <c r="T554" t="str">
        <f>IF(Table12[[#This Row],[HBA1C]]&lt;5.7,"Normal",IF(Table12[[#This Row],[HBA1C]]&gt;6.5,"Diabetes","Prediabetes"))</f>
        <v>Normal</v>
      </c>
    </row>
    <row r="555" spans="1:20" x14ac:dyDescent="0.3">
      <c r="A555" t="s">
        <v>1817</v>
      </c>
      <c r="B555">
        <v>41.325000000000003</v>
      </c>
      <c r="C555">
        <v>4.04</v>
      </c>
      <c r="D555" t="s">
        <v>2382</v>
      </c>
      <c r="E555" t="s">
        <v>2380</v>
      </c>
      <c r="F555" t="s">
        <v>2383</v>
      </c>
      <c r="G555">
        <v>1</v>
      </c>
      <c r="H555" t="s">
        <v>2380</v>
      </c>
      <c r="K555" t="s">
        <v>1817</v>
      </c>
      <c r="L555">
        <v>41.325000000000003</v>
      </c>
      <c r="M555">
        <v>4.04</v>
      </c>
      <c r="N555" t="s">
        <v>2382</v>
      </c>
      <c r="O555" t="s">
        <v>2380</v>
      </c>
      <c r="P555" t="s">
        <v>2383</v>
      </c>
      <c r="Q555" s="7" t="str">
        <f>SUBSTITUTE(Table12[[#This Row],[NumberOfMajorSurgeries]],"No major surgery","0")</f>
        <v>1</v>
      </c>
      <c r="R555" t="str">
        <f>SUBSTITUTE(Table12[[#This Row],[smoker]],"?","unknown")</f>
        <v>No</v>
      </c>
      <c r="S555" t="str">
        <f t="shared" si="8"/>
        <v>Obesity</v>
      </c>
      <c r="T555" t="str">
        <f>IF(Table12[[#This Row],[HBA1C]]&lt;5.7,"Normal",IF(Table12[[#This Row],[HBA1C]]&gt;6.5,"Diabetes","Prediabetes"))</f>
        <v>Normal</v>
      </c>
    </row>
    <row r="556" spans="1:20" x14ac:dyDescent="0.3">
      <c r="A556" t="s">
        <v>1816</v>
      </c>
      <c r="B556">
        <v>51.65</v>
      </c>
      <c r="C556">
        <v>5.3</v>
      </c>
      <c r="D556" t="s">
        <v>2382</v>
      </c>
      <c r="E556" t="s">
        <v>2380</v>
      </c>
      <c r="F556" t="s">
        <v>2380</v>
      </c>
      <c r="G556" t="s">
        <v>2381</v>
      </c>
      <c r="H556" t="s">
        <v>2380</v>
      </c>
      <c r="K556" t="s">
        <v>1816</v>
      </c>
      <c r="L556">
        <v>51.65</v>
      </c>
      <c r="M556">
        <v>5.3</v>
      </c>
      <c r="N556" t="s">
        <v>2382</v>
      </c>
      <c r="O556" t="s">
        <v>2380</v>
      </c>
      <c r="P556" t="s">
        <v>2380</v>
      </c>
      <c r="Q556" s="7" t="str">
        <f>SUBSTITUTE(Table12[[#This Row],[NumberOfMajorSurgeries]],"No major surgery","0")</f>
        <v>0</v>
      </c>
      <c r="R556" t="str">
        <f>SUBSTITUTE(Table12[[#This Row],[smoker]],"?","unknown")</f>
        <v>No</v>
      </c>
      <c r="S556" t="str">
        <f t="shared" si="8"/>
        <v>Obesity</v>
      </c>
      <c r="T556" t="str">
        <f>IF(Table12[[#This Row],[HBA1C]]&lt;5.7,"Normal",IF(Table12[[#This Row],[HBA1C]]&gt;6.5,"Diabetes","Prediabetes"))</f>
        <v>Normal</v>
      </c>
    </row>
    <row r="557" spans="1:20" x14ac:dyDescent="0.3">
      <c r="A557" t="s">
        <v>1815</v>
      </c>
      <c r="B557">
        <v>44.52</v>
      </c>
      <c r="C557">
        <v>8.64</v>
      </c>
      <c r="D557" t="s">
        <v>2382</v>
      </c>
      <c r="E557" t="s">
        <v>2380</v>
      </c>
      <c r="F557" t="s">
        <v>2383</v>
      </c>
      <c r="G557">
        <v>1</v>
      </c>
      <c r="H557" t="s">
        <v>2380</v>
      </c>
      <c r="K557" t="s">
        <v>1815</v>
      </c>
      <c r="L557">
        <v>44.52</v>
      </c>
      <c r="M557">
        <v>8.64</v>
      </c>
      <c r="N557" t="s">
        <v>2382</v>
      </c>
      <c r="O557" t="s">
        <v>2380</v>
      </c>
      <c r="P557" t="s">
        <v>2383</v>
      </c>
      <c r="Q557" s="7" t="str">
        <f>SUBSTITUTE(Table12[[#This Row],[NumberOfMajorSurgeries]],"No major surgery","0")</f>
        <v>1</v>
      </c>
      <c r="R557" t="str">
        <f>SUBSTITUTE(Table12[[#This Row],[smoker]],"?","unknown")</f>
        <v>No</v>
      </c>
      <c r="S557" t="str">
        <f t="shared" si="8"/>
        <v>Obesity</v>
      </c>
      <c r="T557" t="str">
        <f>IF(Table12[[#This Row],[HBA1C]]&lt;5.7,"Normal",IF(Table12[[#This Row],[HBA1C]]&gt;6.5,"Diabetes","Prediabetes"))</f>
        <v>Diabetes</v>
      </c>
    </row>
    <row r="558" spans="1:20" x14ac:dyDescent="0.3">
      <c r="A558" t="s">
        <v>1814</v>
      </c>
      <c r="B558">
        <v>53.29</v>
      </c>
      <c r="C558">
        <v>4.03</v>
      </c>
      <c r="D558" t="s">
        <v>2380</v>
      </c>
      <c r="E558" t="s">
        <v>2380</v>
      </c>
      <c r="F558" t="s">
        <v>2383</v>
      </c>
      <c r="G558">
        <v>1</v>
      </c>
      <c r="H558" t="s">
        <v>2380</v>
      </c>
      <c r="K558" t="s">
        <v>1814</v>
      </c>
      <c r="L558">
        <v>53.29</v>
      </c>
      <c r="M558">
        <v>4.03</v>
      </c>
      <c r="N558" t="s">
        <v>2380</v>
      </c>
      <c r="O558" t="s">
        <v>2380</v>
      </c>
      <c r="P558" t="s">
        <v>2383</v>
      </c>
      <c r="Q558" s="7" t="str">
        <f>SUBSTITUTE(Table12[[#This Row],[NumberOfMajorSurgeries]],"No major surgery","0")</f>
        <v>1</v>
      </c>
      <c r="R558" t="str">
        <f>SUBSTITUTE(Table12[[#This Row],[smoker]],"?","unknown")</f>
        <v>No</v>
      </c>
      <c r="S558" t="str">
        <f t="shared" si="8"/>
        <v>Obesity</v>
      </c>
      <c r="T558" t="str">
        <f>IF(Table12[[#This Row],[HBA1C]]&lt;5.7,"Normal",IF(Table12[[#This Row],[HBA1C]]&gt;6.5,"Diabetes","Prediabetes"))</f>
        <v>Normal</v>
      </c>
    </row>
    <row r="559" spans="1:20" x14ac:dyDescent="0.3">
      <c r="A559" t="s">
        <v>1813</v>
      </c>
      <c r="B559">
        <v>46.63</v>
      </c>
      <c r="C559">
        <v>4.26</v>
      </c>
      <c r="D559" t="s">
        <v>2382</v>
      </c>
      <c r="E559" t="s">
        <v>2380</v>
      </c>
      <c r="F559" t="s">
        <v>2380</v>
      </c>
      <c r="G559">
        <v>2</v>
      </c>
      <c r="H559" t="s">
        <v>2380</v>
      </c>
      <c r="K559" t="s">
        <v>1813</v>
      </c>
      <c r="L559">
        <v>46.63</v>
      </c>
      <c r="M559">
        <v>4.26</v>
      </c>
      <c r="N559" t="s">
        <v>2382</v>
      </c>
      <c r="O559" t="s">
        <v>2380</v>
      </c>
      <c r="P559" t="s">
        <v>2380</v>
      </c>
      <c r="Q559" s="7" t="str">
        <f>SUBSTITUTE(Table12[[#This Row],[NumberOfMajorSurgeries]],"No major surgery","0")</f>
        <v>2</v>
      </c>
      <c r="R559" t="str">
        <f>SUBSTITUTE(Table12[[#This Row],[smoker]],"?","unknown")</f>
        <v>No</v>
      </c>
      <c r="S559" t="str">
        <f t="shared" si="8"/>
        <v>Obesity</v>
      </c>
      <c r="T559" t="str">
        <f>IF(Table12[[#This Row],[HBA1C]]&lt;5.7,"Normal",IF(Table12[[#This Row],[HBA1C]]&gt;6.5,"Diabetes","Prediabetes"))</f>
        <v>Normal</v>
      </c>
    </row>
    <row r="560" spans="1:20" x14ac:dyDescent="0.3">
      <c r="A560" t="s">
        <v>1812</v>
      </c>
      <c r="B560">
        <v>28.88</v>
      </c>
      <c r="C560">
        <v>5.35</v>
      </c>
      <c r="D560" t="s">
        <v>2380</v>
      </c>
      <c r="E560" t="s">
        <v>2380</v>
      </c>
      <c r="F560" t="s">
        <v>2383</v>
      </c>
      <c r="G560">
        <v>1</v>
      </c>
      <c r="H560" t="s">
        <v>2382</v>
      </c>
      <c r="K560" t="s">
        <v>1812</v>
      </c>
      <c r="L560">
        <v>28.88</v>
      </c>
      <c r="M560">
        <v>5.35</v>
      </c>
      <c r="N560" t="s">
        <v>2380</v>
      </c>
      <c r="O560" t="s">
        <v>2380</v>
      </c>
      <c r="P560" t="s">
        <v>2383</v>
      </c>
      <c r="Q560" s="7" t="str">
        <f>SUBSTITUTE(Table12[[#This Row],[NumberOfMajorSurgeries]],"No major surgery","0")</f>
        <v>1</v>
      </c>
      <c r="R560" t="str">
        <f>SUBSTITUTE(Table12[[#This Row],[smoker]],"?","unknown")</f>
        <v>yes</v>
      </c>
      <c r="S560" t="str">
        <f t="shared" si="8"/>
        <v>Overweight</v>
      </c>
      <c r="T560" t="str">
        <f>IF(Table12[[#This Row],[HBA1C]]&lt;5.7,"Normal",IF(Table12[[#This Row],[HBA1C]]&gt;6.5,"Diabetes","Prediabetes"))</f>
        <v>Normal</v>
      </c>
    </row>
    <row r="561" spans="1:20" x14ac:dyDescent="0.3">
      <c r="A561" t="s">
        <v>1811</v>
      </c>
      <c r="B561">
        <v>23.98</v>
      </c>
      <c r="C561">
        <v>4.9000000000000004</v>
      </c>
      <c r="D561" t="s">
        <v>2380</v>
      </c>
      <c r="E561" t="s">
        <v>2380</v>
      </c>
      <c r="F561" t="s">
        <v>2380</v>
      </c>
      <c r="G561" t="s">
        <v>2381</v>
      </c>
      <c r="H561" t="s">
        <v>31</v>
      </c>
      <c r="K561" t="s">
        <v>1811</v>
      </c>
      <c r="L561">
        <v>23.98</v>
      </c>
      <c r="M561">
        <v>4.9000000000000004</v>
      </c>
      <c r="N561" t="s">
        <v>2380</v>
      </c>
      <c r="O561" t="s">
        <v>2380</v>
      </c>
      <c r="P561" t="s">
        <v>2380</v>
      </c>
      <c r="Q561" s="7" t="str">
        <f>SUBSTITUTE(Table12[[#This Row],[NumberOfMajorSurgeries]],"No major surgery","0")</f>
        <v>0</v>
      </c>
      <c r="R561" t="str">
        <f>SUBSTITUTE(Table12[[#This Row],[smoker]],"?","unknown")</f>
        <v>unknown</v>
      </c>
      <c r="S561" t="str">
        <f t="shared" si="8"/>
        <v>Overweight</v>
      </c>
      <c r="T561" t="str">
        <f>IF(Table12[[#This Row],[HBA1C]]&lt;5.7,"Normal",IF(Table12[[#This Row],[HBA1C]]&gt;6.5,"Diabetes","Prediabetes"))</f>
        <v>Normal</v>
      </c>
    </row>
    <row r="562" spans="1:20" x14ac:dyDescent="0.3">
      <c r="A562" t="s">
        <v>1810</v>
      </c>
      <c r="B562">
        <v>23.65</v>
      </c>
      <c r="C562">
        <v>4.5</v>
      </c>
      <c r="D562" t="s">
        <v>2380</v>
      </c>
      <c r="E562" t="s">
        <v>2380</v>
      </c>
      <c r="F562" t="s">
        <v>2380</v>
      </c>
      <c r="G562" t="s">
        <v>2381</v>
      </c>
      <c r="H562" t="s">
        <v>2380</v>
      </c>
      <c r="K562" t="s">
        <v>1810</v>
      </c>
      <c r="L562">
        <v>23.65</v>
      </c>
      <c r="M562">
        <v>4.5</v>
      </c>
      <c r="N562" t="s">
        <v>2380</v>
      </c>
      <c r="O562" t="s">
        <v>2380</v>
      </c>
      <c r="P562" t="s">
        <v>2380</v>
      </c>
      <c r="Q562" s="7" t="str">
        <f>SUBSTITUTE(Table12[[#This Row],[NumberOfMajorSurgeries]],"No major surgery","0")</f>
        <v>0</v>
      </c>
      <c r="R562" t="str">
        <f>SUBSTITUTE(Table12[[#This Row],[smoker]],"?","unknown")</f>
        <v>No</v>
      </c>
      <c r="S562" t="str">
        <f t="shared" si="8"/>
        <v>Overweight</v>
      </c>
      <c r="T562" t="str">
        <f>IF(Table12[[#This Row],[HBA1C]]&lt;5.7,"Normal",IF(Table12[[#This Row],[HBA1C]]&gt;6.5,"Diabetes","Prediabetes"))</f>
        <v>Normal</v>
      </c>
    </row>
    <row r="563" spans="1:20" x14ac:dyDescent="0.3">
      <c r="A563" t="s">
        <v>1809</v>
      </c>
      <c r="B563">
        <v>49.09</v>
      </c>
      <c r="C563">
        <v>8.3800000000000008</v>
      </c>
      <c r="D563" t="s">
        <v>2382</v>
      </c>
      <c r="E563" t="s">
        <v>2380</v>
      </c>
      <c r="F563" t="s">
        <v>2380</v>
      </c>
      <c r="G563">
        <v>2</v>
      </c>
      <c r="H563" t="s">
        <v>2380</v>
      </c>
      <c r="K563" t="s">
        <v>1809</v>
      </c>
      <c r="L563">
        <v>49.09</v>
      </c>
      <c r="M563">
        <v>8.3800000000000008</v>
      </c>
      <c r="N563" t="s">
        <v>2382</v>
      </c>
      <c r="O563" t="s">
        <v>2380</v>
      </c>
      <c r="P563" t="s">
        <v>2380</v>
      </c>
      <c r="Q563" s="7" t="str">
        <f>SUBSTITUTE(Table12[[#This Row],[NumberOfMajorSurgeries]],"No major surgery","0")</f>
        <v>2</v>
      </c>
      <c r="R563" t="str">
        <f>SUBSTITUTE(Table12[[#This Row],[smoker]],"?","unknown")</f>
        <v>No</v>
      </c>
      <c r="S563" t="str">
        <f t="shared" si="8"/>
        <v>Obesity</v>
      </c>
      <c r="T563" t="str">
        <f>IF(Table12[[#This Row],[HBA1C]]&lt;5.7,"Normal",IF(Table12[[#This Row],[HBA1C]]&gt;6.5,"Diabetes","Prediabetes"))</f>
        <v>Diabetes</v>
      </c>
    </row>
    <row r="564" spans="1:20" x14ac:dyDescent="0.3">
      <c r="A564" t="s">
        <v>1808</v>
      </c>
      <c r="B564">
        <v>28.024999999999999</v>
      </c>
      <c r="C564">
        <v>7.03</v>
      </c>
      <c r="D564" t="s">
        <v>2380</v>
      </c>
      <c r="E564" t="s">
        <v>2380</v>
      </c>
      <c r="F564" t="s">
        <v>2380</v>
      </c>
      <c r="G564" t="s">
        <v>2381</v>
      </c>
      <c r="H564" t="s">
        <v>2382</v>
      </c>
      <c r="K564" t="s">
        <v>1808</v>
      </c>
      <c r="L564">
        <v>28.024999999999999</v>
      </c>
      <c r="M564">
        <v>7.03</v>
      </c>
      <c r="N564" t="s">
        <v>2380</v>
      </c>
      <c r="O564" t="s">
        <v>2380</v>
      </c>
      <c r="P564" t="s">
        <v>2380</v>
      </c>
      <c r="Q564" s="7" t="str">
        <f>SUBSTITUTE(Table12[[#This Row],[NumberOfMajorSurgeries]],"No major surgery","0")</f>
        <v>0</v>
      </c>
      <c r="R564" t="str">
        <f>SUBSTITUTE(Table12[[#This Row],[smoker]],"?","unknown")</f>
        <v>yes</v>
      </c>
      <c r="S564" t="str">
        <f t="shared" si="8"/>
        <v>Overweight</v>
      </c>
      <c r="T564" t="str">
        <f>IF(Table12[[#This Row],[HBA1C]]&lt;5.7,"Normal",IF(Table12[[#This Row],[HBA1C]]&gt;6.5,"Diabetes","Prediabetes"))</f>
        <v>Diabetes</v>
      </c>
    </row>
    <row r="565" spans="1:20" x14ac:dyDescent="0.3">
      <c r="A565" t="s">
        <v>1807</v>
      </c>
      <c r="B565">
        <v>43.32</v>
      </c>
      <c r="C565">
        <v>8.75</v>
      </c>
      <c r="D565" t="s">
        <v>2382</v>
      </c>
      <c r="E565" t="s">
        <v>2380</v>
      </c>
      <c r="F565" t="s">
        <v>2383</v>
      </c>
      <c r="G565">
        <v>1</v>
      </c>
      <c r="H565" t="s">
        <v>2380</v>
      </c>
      <c r="K565" t="s">
        <v>1807</v>
      </c>
      <c r="L565">
        <v>43.32</v>
      </c>
      <c r="M565">
        <v>8.75</v>
      </c>
      <c r="N565" t="s">
        <v>2382</v>
      </c>
      <c r="O565" t="s">
        <v>2380</v>
      </c>
      <c r="P565" t="s">
        <v>2383</v>
      </c>
      <c r="Q565" s="7" t="str">
        <f>SUBSTITUTE(Table12[[#This Row],[NumberOfMajorSurgeries]],"No major surgery","0")</f>
        <v>1</v>
      </c>
      <c r="R565" t="str">
        <f>SUBSTITUTE(Table12[[#This Row],[smoker]],"?","unknown")</f>
        <v>No</v>
      </c>
      <c r="S565" t="str">
        <f t="shared" si="8"/>
        <v>Obesity</v>
      </c>
      <c r="T565" t="str">
        <f>IF(Table12[[#This Row],[HBA1C]]&lt;5.7,"Normal",IF(Table12[[#This Row],[HBA1C]]&gt;6.5,"Diabetes","Prediabetes"))</f>
        <v>Diabetes</v>
      </c>
    </row>
    <row r="566" spans="1:20" x14ac:dyDescent="0.3">
      <c r="A566" t="s">
        <v>1806</v>
      </c>
      <c r="B566">
        <v>45.92</v>
      </c>
      <c r="C566">
        <v>9.51</v>
      </c>
      <c r="D566" t="s">
        <v>2380</v>
      </c>
      <c r="E566" t="s">
        <v>2380</v>
      </c>
      <c r="F566" t="s">
        <v>2380</v>
      </c>
      <c r="G566" t="s">
        <v>2381</v>
      </c>
      <c r="H566" t="s">
        <v>2380</v>
      </c>
      <c r="K566" t="s">
        <v>1806</v>
      </c>
      <c r="L566">
        <v>45.92</v>
      </c>
      <c r="M566">
        <v>9.51</v>
      </c>
      <c r="N566" t="s">
        <v>2380</v>
      </c>
      <c r="O566" t="s">
        <v>2380</v>
      </c>
      <c r="P566" t="s">
        <v>2380</v>
      </c>
      <c r="Q566" s="7" t="str">
        <f>SUBSTITUTE(Table12[[#This Row],[NumberOfMajorSurgeries]],"No major surgery","0")</f>
        <v>0</v>
      </c>
      <c r="R566" t="str">
        <f>SUBSTITUTE(Table12[[#This Row],[smoker]],"?","unknown")</f>
        <v>No</v>
      </c>
      <c r="S566" t="str">
        <f t="shared" si="8"/>
        <v>Obesity</v>
      </c>
      <c r="T566" t="str">
        <f>IF(Table12[[#This Row],[HBA1C]]&lt;5.7,"Normal",IF(Table12[[#This Row],[HBA1C]]&gt;6.5,"Diabetes","Prediabetes"))</f>
        <v>Diabetes</v>
      </c>
    </row>
    <row r="567" spans="1:20" x14ac:dyDescent="0.3">
      <c r="A567" t="s">
        <v>1805</v>
      </c>
      <c r="B567">
        <v>44.03</v>
      </c>
      <c r="C567">
        <v>9.36</v>
      </c>
      <c r="D567" t="s">
        <v>2380</v>
      </c>
      <c r="E567" t="s">
        <v>2380</v>
      </c>
      <c r="F567" t="s">
        <v>2380</v>
      </c>
      <c r="G567" t="s">
        <v>2381</v>
      </c>
      <c r="H567" t="s">
        <v>2380</v>
      </c>
      <c r="K567" t="s">
        <v>1805</v>
      </c>
      <c r="L567">
        <v>44.03</v>
      </c>
      <c r="M567">
        <v>9.36</v>
      </c>
      <c r="N567" t="s">
        <v>2380</v>
      </c>
      <c r="O567" t="s">
        <v>2380</v>
      </c>
      <c r="P567" t="s">
        <v>2380</v>
      </c>
      <c r="Q567" s="7" t="str">
        <f>SUBSTITUTE(Table12[[#This Row],[NumberOfMajorSurgeries]],"No major surgery","0")</f>
        <v>0</v>
      </c>
      <c r="R567" t="str">
        <f>SUBSTITUTE(Table12[[#This Row],[smoker]],"?","unknown")</f>
        <v>No</v>
      </c>
      <c r="S567" t="str">
        <f t="shared" si="8"/>
        <v>Obesity</v>
      </c>
      <c r="T567" t="str">
        <f>IF(Table12[[#This Row],[HBA1C]]&lt;5.7,"Normal",IF(Table12[[#This Row],[HBA1C]]&gt;6.5,"Diabetes","Prediabetes"))</f>
        <v>Diabetes</v>
      </c>
    </row>
    <row r="568" spans="1:20" x14ac:dyDescent="0.3">
      <c r="A568" t="s">
        <v>1804</v>
      </c>
      <c r="B568">
        <v>24.6</v>
      </c>
      <c r="C568">
        <v>4.8099999999999996</v>
      </c>
      <c r="D568" t="s">
        <v>2380</v>
      </c>
      <c r="E568" t="s">
        <v>2380</v>
      </c>
      <c r="F568" t="s">
        <v>2380</v>
      </c>
      <c r="G568" t="s">
        <v>2381</v>
      </c>
      <c r="H568" t="s">
        <v>2382</v>
      </c>
      <c r="K568" t="s">
        <v>1804</v>
      </c>
      <c r="L568">
        <v>24.6</v>
      </c>
      <c r="M568">
        <v>4.8099999999999996</v>
      </c>
      <c r="N568" t="s">
        <v>2380</v>
      </c>
      <c r="O568" t="s">
        <v>2380</v>
      </c>
      <c r="P568" t="s">
        <v>2380</v>
      </c>
      <c r="Q568" s="7" t="str">
        <f>SUBSTITUTE(Table12[[#This Row],[NumberOfMajorSurgeries]],"No major surgery","0")</f>
        <v>0</v>
      </c>
      <c r="R568" t="str">
        <f>SUBSTITUTE(Table12[[#This Row],[smoker]],"?","unknown")</f>
        <v>yes</v>
      </c>
      <c r="S568" t="str">
        <f t="shared" si="8"/>
        <v>Overweight</v>
      </c>
      <c r="T568" t="str">
        <f>IF(Table12[[#This Row],[HBA1C]]&lt;5.7,"Normal",IF(Table12[[#This Row],[HBA1C]]&gt;6.5,"Diabetes","Prediabetes"))</f>
        <v>Normal</v>
      </c>
    </row>
    <row r="569" spans="1:20" x14ac:dyDescent="0.3">
      <c r="A569" t="s">
        <v>1803</v>
      </c>
      <c r="B569">
        <v>49.15</v>
      </c>
      <c r="C569">
        <v>8.08</v>
      </c>
      <c r="D569" t="s">
        <v>2380</v>
      </c>
      <c r="E569" t="s">
        <v>2380</v>
      </c>
      <c r="F569" t="s">
        <v>2380</v>
      </c>
      <c r="G569" t="s">
        <v>2381</v>
      </c>
      <c r="H569" t="s">
        <v>2380</v>
      </c>
      <c r="K569" t="s">
        <v>1803</v>
      </c>
      <c r="L569">
        <v>49.15</v>
      </c>
      <c r="M569">
        <v>8.08</v>
      </c>
      <c r="N569" t="s">
        <v>2380</v>
      </c>
      <c r="O569" t="s">
        <v>2380</v>
      </c>
      <c r="P569" t="s">
        <v>2380</v>
      </c>
      <c r="Q569" s="7" t="str">
        <f>SUBSTITUTE(Table12[[#This Row],[NumberOfMajorSurgeries]],"No major surgery","0")</f>
        <v>0</v>
      </c>
      <c r="R569" t="str">
        <f>SUBSTITUTE(Table12[[#This Row],[smoker]],"?","unknown")</f>
        <v>No</v>
      </c>
      <c r="S569" t="str">
        <f t="shared" si="8"/>
        <v>Obesity</v>
      </c>
      <c r="T569" t="str">
        <f>IF(Table12[[#This Row],[HBA1C]]&lt;5.7,"Normal",IF(Table12[[#This Row],[HBA1C]]&gt;6.5,"Diabetes","Prediabetes"))</f>
        <v>Diabetes</v>
      </c>
    </row>
    <row r="570" spans="1:20" x14ac:dyDescent="0.3">
      <c r="A570" t="s">
        <v>1802</v>
      </c>
      <c r="B570">
        <v>28.31</v>
      </c>
      <c r="C570">
        <v>6.29</v>
      </c>
      <c r="D570" t="s">
        <v>2380</v>
      </c>
      <c r="E570" t="s">
        <v>2380</v>
      </c>
      <c r="F570" t="s">
        <v>2383</v>
      </c>
      <c r="G570">
        <v>1</v>
      </c>
      <c r="H570" t="s">
        <v>2382</v>
      </c>
      <c r="K570" t="s">
        <v>1802</v>
      </c>
      <c r="L570">
        <v>28.31</v>
      </c>
      <c r="M570">
        <v>6.29</v>
      </c>
      <c r="N570" t="s">
        <v>2380</v>
      </c>
      <c r="O570" t="s">
        <v>2380</v>
      </c>
      <c r="P570" t="s">
        <v>2383</v>
      </c>
      <c r="Q570" s="7" t="str">
        <f>SUBSTITUTE(Table12[[#This Row],[NumberOfMajorSurgeries]],"No major surgery","0")</f>
        <v>1</v>
      </c>
      <c r="R570" t="str">
        <f>SUBSTITUTE(Table12[[#This Row],[smoker]],"?","unknown")</f>
        <v>yes</v>
      </c>
      <c r="S570" t="str">
        <f t="shared" si="8"/>
        <v>Overweight</v>
      </c>
      <c r="T570" t="str">
        <f>IF(Table12[[#This Row],[HBA1C]]&lt;5.7,"Normal",IF(Table12[[#This Row],[HBA1C]]&gt;6.5,"Diabetes","Prediabetes"))</f>
        <v>Prediabetes</v>
      </c>
    </row>
    <row r="571" spans="1:20" x14ac:dyDescent="0.3">
      <c r="A571" t="s">
        <v>1801</v>
      </c>
      <c r="B571">
        <v>22.99</v>
      </c>
      <c r="C571">
        <v>6.29</v>
      </c>
      <c r="D571" t="s">
        <v>2380</v>
      </c>
      <c r="E571" t="s">
        <v>2380</v>
      </c>
      <c r="F571" t="s">
        <v>2380</v>
      </c>
      <c r="G571">
        <v>1</v>
      </c>
      <c r="H571" t="s">
        <v>2382</v>
      </c>
      <c r="K571" t="s">
        <v>1801</v>
      </c>
      <c r="L571">
        <v>22.99</v>
      </c>
      <c r="M571">
        <v>6.29</v>
      </c>
      <c r="N571" t="s">
        <v>2380</v>
      </c>
      <c r="O571" t="s">
        <v>2380</v>
      </c>
      <c r="P571" t="s">
        <v>2380</v>
      </c>
      <c r="Q571" s="7" t="str">
        <f>SUBSTITUTE(Table12[[#This Row],[NumberOfMajorSurgeries]],"No major surgery","0")</f>
        <v>1</v>
      </c>
      <c r="R571" t="str">
        <f>SUBSTITUTE(Table12[[#This Row],[smoker]],"?","unknown")</f>
        <v>yes</v>
      </c>
      <c r="S571" t="str">
        <f t="shared" si="8"/>
        <v>Overweight</v>
      </c>
      <c r="T571" t="str">
        <f>IF(Table12[[#This Row],[HBA1C]]&lt;5.7,"Normal",IF(Table12[[#This Row],[HBA1C]]&gt;6.5,"Diabetes","Prediabetes"))</f>
        <v>Prediabetes</v>
      </c>
    </row>
    <row r="572" spans="1:20" x14ac:dyDescent="0.3">
      <c r="A572" t="s">
        <v>1800</v>
      </c>
      <c r="B572">
        <v>29.07</v>
      </c>
      <c r="C572">
        <v>5.12</v>
      </c>
      <c r="D572" t="s">
        <v>2380</v>
      </c>
      <c r="E572" t="s">
        <v>2380</v>
      </c>
      <c r="F572" t="s">
        <v>2383</v>
      </c>
      <c r="G572">
        <v>1</v>
      </c>
      <c r="H572" t="s">
        <v>2382</v>
      </c>
      <c r="K572" t="s">
        <v>1800</v>
      </c>
      <c r="L572">
        <v>29.07</v>
      </c>
      <c r="M572">
        <v>5.12</v>
      </c>
      <c r="N572" t="s">
        <v>2380</v>
      </c>
      <c r="O572" t="s">
        <v>2380</v>
      </c>
      <c r="P572" t="s">
        <v>2383</v>
      </c>
      <c r="Q572" s="7" t="str">
        <f>SUBSTITUTE(Table12[[#This Row],[NumberOfMajorSurgeries]],"No major surgery","0")</f>
        <v>1</v>
      </c>
      <c r="R572" t="str">
        <f>SUBSTITUTE(Table12[[#This Row],[smoker]],"?","unknown")</f>
        <v>yes</v>
      </c>
      <c r="S572" t="str">
        <f t="shared" si="8"/>
        <v>Overweight</v>
      </c>
      <c r="T572" t="str">
        <f>IF(Table12[[#This Row],[HBA1C]]&lt;5.7,"Normal",IF(Table12[[#This Row],[HBA1C]]&gt;6.5,"Diabetes","Prediabetes"))</f>
        <v>Normal</v>
      </c>
    </row>
    <row r="573" spans="1:20" x14ac:dyDescent="0.3">
      <c r="A573" t="s">
        <v>1799</v>
      </c>
      <c r="B573">
        <v>42.02</v>
      </c>
      <c r="C573">
        <v>9.9499999999999993</v>
      </c>
      <c r="D573" t="s">
        <v>2382</v>
      </c>
      <c r="E573" t="s">
        <v>2380</v>
      </c>
      <c r="F573" t="s">
        <v>2383</v>
      </c>
      <c r="G573">
        <v>1</v>
      </c>
      <c r="H573" t="s">
        <v>2380</v>
      </c>
      <c r="K573" t="s">
        <v>1799</v>
      </c>
      <c r="L573">
        <v>42.02</v>
      </c>
      <c r="M573">
        <v>9.9499999999999993</v>
      </c>
      <c r="N573" t="s">
        <v>2382</v>
      </c>
      <c r="O573" t="s">
        <v>2380</v>
      </c>
      <c r="P573" t="s">
        <v>2383</v>
      </c>
      <c r="Q573" s="7" t="str">
        <f>SUBSTITUTE(Table12[[#This Row],[NumberOfMajorSurgeries]],"No major surgery","0")</f>
        <v>1</v>
      </c>
      <c r="R573" t="str">
        <f>SUBSTITUTE(Table12[[#This Row],[smoker]],"?","unknown")</f>
        <v>No</v>
      </c>
      <c r="S573" t="str">
        <f t="shared" si="8"/>
        <v>Obesity</v>
      </c>
      <c r="T573" t="str">
        <f>IF(Table12[[#This Row],[HBA1C]]&lt;5.7,"Normal",IF(Table12[[#This Row],[HBA1C]]&gt;6.5,"Diabetes","Prediabetes"))</f>
        <v>Diabetes</v>
      </c>
    </row>
    <row r="574" spans="1:20" x14ac:dyDescent="0.3">
      <c r="A574" t="s">
        <v>1798</v>
      </c>
      <c r="B574">
        <v>49.07</v>
      </c>
      <c r="C574">
        <v>9.08</v>
      </c>
      <c r="D574" t="s">
        <v>2382</v>
      </c>
      <c r="E574" t="s">
        <v>2380</v>
      </c>
      <c r="F574" t="s">
        <v>2380</v>
      </c>
      <c r="G574">
        <v>1</v>
      </c>
      <c r="H574" t="s">
        <v>2380</v>
      </c>
      <c r="K574" t="s">
        <v>1798</v>
      </c>
      <c r="L574">
        <v>49.07</v>
      </c>
      <c r="M574">
        <v>9.08</v>
      </c>
      <c r="N574" t="s">
        <v>2382</v>
      </c>
      <c r="O574" t="s">
        <v>2380</v>
      </c>
      <c r="P574" t="s">
        <v>2380</v>
      </c>
      <c r="Q574" s="7" t="str">
        <f>SUBSTITUTE(Table12[[#This Row],[NumberOfMajorSurgeries]],"No major surgery","0")</f>
        <v>1</v>
      </c>
      <c r="R574" t="str">
        <f>SUBSTITUTE(Table12[[#This Row],[smoker]],"?","unknown")</f>
        <v>No</v>
      </c>
      <c r="S574" t="str">
        <f t="shared" si="8"/>
        <v>Obesity</v>
      </c>
      <c r="T574" t="str">
        <f>IF(Table12[[#This Row],[HBA1C]]&lt;5.7,"Normal",IF(Table12[[#This Row],[HBA1C]]&gt;6.5,"Diabetes","Prediabetes"))</f>
        <v>Diabetes</v>
      </c>
    </row>
    <row r="575" spans="1:20" x14ac:dyDescent="0.3">
      <c r="A575" t="s">
        <v>1797</v>
      </c>
      <c r="B575">
        <v>19.8</v>
      </c>
      <c r="C575">
        <v>4.82</v>
      </c>
      <c r="D575" t="s">
        <v>2380</v>
      </c>
      <c r="E575" t="s">
        <v>2380</v>
      </c>
      <c r="F575" t="s">
        <v>2380</v>
      </c>
      <c r="G575" t="s">
        <v>2381</v>
      </c>
      <c r="H575" t="s">
        <v>2382</v>
      </c>
      <c r="K575" t="s">
        <v>1797</v>
      </c>
      <c r="L575">
        <v>19.8</v>
      </c>
      <c r="M575">
        <v>4.82</v>
      </c>
      <c r="N575" t="s">
        <v>2380</v>
      </c>
      <c r="O575" t="s">
        <v>2380</v>
      </c>
      <c r="P575" t="s">
        <v>2380</v>
      </c>
      <c r="Q575" s="7" t="str">
        <f>SUBSTITUTE(Table12[[#This Row],[NumberOfMajorSurgeries]],"No major surgery","0")</f>
        <v>0</v>
      </c>
      <c r="R575" t="str">
        <f>SUBSTITUTE(Table12[[#This Row],[smoker]],"?","unknown")</f>
        <v>yes</v>
      </c>
      <c r="S575" t="str">
        <f t="shared" si="8"/>
        <v>Overweight</v>
      </c>
      <c r="T575" t="str">
        <f>IF(Table12[[#This Row],[HBA1C]]&lt;5.7,"Normal",IF(Table12[[#This Row],[HBA1C]]&gt;6.5,"Diabetes","Prediabetes"))</f>
        <v>Normal</v>
      </c>
    </row>
    <row r="576" spans="1:20" x14ac:dyDescent="0.3">
      <c r="A576" t="s">
        <v>1796</v>
      </c>
      <c r="B576">
        <v>27.36</v>
      </c>
      <c r="C576">
        <v>4.6500000000000004</v>
      </c>
      <c r="D576" t="s">
        <v>2380</v>
      </c>
      <c r="E576" t="s">
        <v>2382</v>
      </c>
      <c r="F576" t="s">
        <v>2380</v>
      </c>
      <c r="G576">
        <v>1</v>
      </c>
      <c r="H576" t="s">
        <v>2382</v>
      </c>
      <c r="K576" t="s">
        <v>1796</v>
      </c>
      <c r="L576">
        <v>27.36</v>
      </c>
      <c r="M576">
        <v>4.6500000000000004</v>
      </c>
      <c r="N576" t="s">
        <v>2380</v>
      </c>
      <c r="O576" t="s">
        <v>2382</v>
      </c>
      <c r="P576" t="s">
        <v>2380</v>
      </c>
      <c r="Q576" s="7" t="str">
        <f>SUBSTITUTE(Table12[[#This Row],[NumberOfMajorSurgeries]],"No major surgery","0")</f>
        <v>1</v>
      </c>
      <c r="R576" t="str">
        <f>SUBSTITUTE(Table12[[#This Row],[smoker]],"?","unknown")</f>
        <v>yes</v>
      </c>
      <c r="S576" t="str">
        <f t="shared" si="8"/>
        <v>Overweight</v>
      </c>
      <c r="T576" t="str">
        <f>IF(Table12[[#This Row],[HBA1C]]&lt;5.7,"Normal",IF(Table12[[#This Row],[HBA1C]]&gt;6.5,"Diabetes","Prediabetes"))</f>
        <v>Normal</v>
      </c>
    </row>
    <row r="577" spans="1:20" x14ac:dyDescent="0.3">
      <c r="A577" t="s">
        <v>1795</v>
      </c>
      <c r="B577">
        <v>42.95</v>
      </c>
      <c r="C577">
        <v>5.16</v>
      </c>
      <c r="D577" t="s">
        <v>2382</v>
      </c>
      <c r="E577" t="s">
        <v>2380</v>
      </c>
      <c r="F577" t="s">
        <v>2380</v>
      </c>
      <c r="G577">
        <v>1</v>
      </c>
      <c r="H577" t="s">
        <v>2380</v>
      </c>
      <c r="K577" t="s">
        <v>1795</v>
      </c>
      <c r="L577">
        <v>42.95</v>
      </c>
      <c r="M577">
        <v>5.16</v>
      </c>
      <c r="N577" t="s">
        <v>2382</v>
      </c>
      <c r="O577" t="s">
        <v>2380</v>
      </c>
      <c r="P577" t="s">
        <v>2380</v>
      </c>
      <c r="Q577" s="7" t="str">
        <f>SUBSTITUTE(Table12[[#This Row],[NumberOfMajorSurgeries]],"No major surgery","0")</f>
        <v>1</v>
      </c>
      <c r="R577" t="str">
        <f>SUBSTITUTE(Table12[[#This Row],[smoker]],"?","unknown")</f>
        <v>No</v>
      </c>
      <c r="S577" t="str">
        <f t="shared" si="8"/>
        <v>Obesity</v>
      </c>
      <c r="T577" t="str">
        <f>IF(Table12[[#This Row],[HBA1C]]&lt;5.7,"Normal",IF(Table12[[#This Row],[HBA1C]]&gt;6.5,"Diabetes","Prediabetes"))</f>
        <v>Normal</v>
      </c>
    </row>
    <row r="578" spans="1:20" x14ac:dyDescent="0.3">
      <c r="A578" t="s">
        <v>1794</v>
      </c>
      <c r="B578">
        <v>42.66</v>
      </c>
      <c r="C578">
        <v>10.44</v>
      </c>
      <c r="D578" t="s">
        <v>2380</v>
      </c>
      <c r="E578" t="s">
        <v>2380</v>
      </c>
      <c r="F578" t="s">
        <v>2380</v>
      </c>
      <c r="G578" t="s">
        <v>2381</v>
      </c>
      <c r="H578" t="s">
        <v>2380</v>
      </c>
      <c r="K578" t="s">
        <v>1794</v>
      </c>
      <c r="L578">
        <v>42.66</v>
      </c>
      <c r="M578">
        <v>10.44</v>
      </c>
      <c r="N578" t="s">
        <v>2380</v>
      </c>
      <c r="O578" t="s">
        <v>2380</v>
      </c>
      <c r="P578" t="s">
        <v>2380</v>
      </c>
      <c r="Q578" s="7" t="str">
        <f>SUBSTITUTE(Table12[[#This Row],[NumberOfMajorSurgeries]],"No major surgery","0")</f>
        <v>0</v>
      </c>
      <c r="R578" t="str">
        <f>SUBSTITUTE(Table12[[#This Row],[smoker]],"?","unknown")</f>
        <v>No</v>
      </c>
      <c r="S578" t="str">
        <f t="shared" si="8"/>
        <v>Obesity</v>
      </c>
      <c r="T578" t="str">
        <f>IF(Table12[[#This Row],[HBA1C]]&lt;5.7,"Normal",IF(Table12[[#This Row],[HBA1C]]&gt;6.5,"Diabetes","Prediabetes"))</f>
        <v>Diabetes</v>
      </c>
    </row>
    <row r="579" spans="1:20" x14ac:dyDescent="0.3">
      <c r="A579" t="s">
        <v>1793</v>
      </c>
      <c r="B579">
        <v>33.630000000000003</v>
      </c>
      <c r="C579">
        <v>5.69</v>
      </c>
      <c r="D579" t="s">
        <v>2380</v>
      </c>
      <c r="E579" t="s">
        <v>2380</v>
      </c>
      <c r="F579" t="s">
        <v>2380</v>
      </c>
      <c r="G579">
        <v>1</v>
      </c>
      <c r="H579" t="s">
        <v>2380</v>
      </c>
      <c r="K579" t="s">
        <v>1793</v>
      </c>
      <c r="L579">
        <v>33.630000000000003</v>
      </c>
      <c r="M579">
        <v>5.69</v>
      </c>
      <c r="N579" t="s">
        <v>2380</v>
      </c>
      <c r="O579" t="s">
        <v>2380</v>
      </c>
      <c r="P579" t="s">
        <v>2380</v>
      </c>
      <c r="Q579" s="7" t="str">
        <f>SUBSTITUTE(Table12[[#This Row],[NumberOfMajorSurgeries]],"No major surgery","0")</f>
        <v>1</v>
      </c>
      <c r="R579" t="str">
        <f>SUBSTITUTE(Table12[[#This Row],[smoker]],"?","unknown")</f>
        <v>No</v>
      </c>
      <c r="S579" t="str">
        <f t="shared" ref="S579:S642" si="9">IF(B579&lt;18.5,"Underweight",IF(B579&gt;30,"Obesity",IF(B579=18.5-24.9,"Normal weight","Overweight")))</f>
        <v>Obesity</v>
      </c>
      <c r="T579" t="str">
        <f>IF(Table12[[#This Row],[HBA1C]]&lt;5.7,"Normal",IF(Table12[[#This Row],[HBA1C]]&gt;6.5,"Diabetes","Prediabetes"))</f>
        <v>Normal</v>
      </c>
    </row>
    <row r="580" spans="1:20" x14ac:dyDescent="0.3">
      <c r="A580" t="s">
        <v>1792</v>
      </c>
      <c r="B580">
        <v>26.84</v>
      </c>
      <c r="C580">
        <v>6.5</v>
      </c>
      <c r="D580" t="s">
        <v>2380</v>
      </c>
      <c r="E580" t="s">
        <v>2380</v>
      </c>
      <c r="F580" t="s">
        <v>2380</v>
      </c>
      <c r="G580" t="s">
        <v>2381</v>
      </c>
      <c r="H580" t="s">
        <v>2382</v>
      </c>
      <c r="K580" t="s">
        <v>1792</v>
      </c>
      <c r="L580">
        <v>26.84</v>
      </c>
      <c r="M580">
        <v>6.5</v>
      </c>
      <c r="N580" t="s">
        <v>2380</v>
      </c>
      <c r="O580" t="s">
        <v>2380</v>
      </c>
      <c r="P580" t="s">
        <v>2380</v>
      </c>
      <c r="Q580" s="7" t="str">
        <f>SUBSTITUTE(Table12[[#This Row],[NumberOfMajorSurgeries]],"No major surgery","0")</f>
        <v>0</v>
      </c>
      <c r="R580" t="str">
        <f>SUBSTITUTE(Table12[[#This Row],[smoker]],"?","unknown")</f>
        <v>yes</v>
      </c>
      <c r="S580" t="str">
        <f t="shared" si="9"/>
        <v>Overweight</v>
      </c>
      <c r="T580" t="str">
        <f>IF(Table12[[#This Row],[HBA1C]]&lt;5.7,"Normal",IF(Table12[[#This Row],[HBA1C]]&gt;6.5,"Diabetes","Prediabetes"))</f>
        <v>Prediabetes</v>
      </c>
    </row>
    <row r="581" spans="1:20" x14ac:dyDescent="0.3">
      <c r="A581" t="s">
        <v>1791</v>
      </c>
      <c r="B581">
        <v>28.3</v>
      </c>
      <c r="C581">
        <v>5.73</v>
      </c>
      <c r="D581" t="s">
        <v>2380</v>
      </c>
      <c r="E581" t="s">
        <v>2380</v>
      </c>
      <c r="F581" t="s">
        <v>2383</v>
      </c>
      <c r="G581">
        <v>1</v>
      </c>
      <c r="H581" t="s">
        <v>2382</v>
      </c>
      <c r="K581" t="s">
        <v>1791</v>
      </c>
      <c r="L581">
        <v>28.3</v>
      </c>
      <c r="M581">
        <v>5.73</v>
      </c>
      <c r="N581" t="s">
        <v>2380</v>
      </c>
      <c r="O581" t="s">
        <v>2380</v>
      </c>
      <c r="P581" t="s">
        <v>2383</v>
      </c>
      <c r="Q581" s="7" t="str">
        <f>SUBSTITUTE(Table12[[#This Row],[NumberOfMajorSurgeries]],"No major surgery","0")</f>
        <v>1</v>
      </c>
      <c r="R581" t="str">
        <f>SUBSTITUTE(Table12[[#This Row],[smoker]],"?","unknown")</f>
        <v>yes</v>
      </c>
      <c r="S581" t="str">
        <f t="shared" si="9"/>
        <v>Overweight</v>
      </c>
      <c r="T581" t="str">
        <f>IF(Table12[[#This Row],[HBA1C]]&lt;5.7,"Normal",IF(Table12[[#This Row],[HBA1C]]&gt;6.5,"Diabetes","Prediabetes"))</f>
        <v>Prediabetes</v>
      </c>
    </row>
    <row r="582" spans="1:20" x14ac:dyDescent="0.3">
      <c r="A582" t="s">
        <v>1790</v>
      </c>
      <c r="B582">
        <v>27.06</v>
      </c>
      <c r="C582">
        <v>5.74</v>
      </c>
      <c r="D582" t="s">
        <v>2382</v>
      </c>
      <c r="E582" t="s">
        <v>2380</v>
      </c>
      <c r="F582" t="s">
        <v>2380</v>
      </c>
      <c r="G582" t="s">
        <v>2381</v>
      </c>
      <c r="H582" t="s">
        <v>2382</v>
      </c>
      <c r="K582" t="s">
        <v>1790</v>
      </c>
      <c r="L582">
        <v>27.06</v>
      </c>
      <c r="M582">
        <v>5.74</v>
      </c>
      <c r="N582" t="s">
        <v>2382</v>
      </c>
      <c r="O582" t="s">
        <v>2380</v>
      </c>
      <c r="P582" t="s">
        <v>2380</v>
      </c>
      <c r="Q582" s="7" t="str">
        <f>SUBSTITUTE(Table12[[#This Row],[NumberOfMajorSurgeries]],"No major surgery","0")</f>
        <v>0</v>
      </c>
      <c r="R582" t="str">
        <f>SUBSTITUTE(Table12[[#This Row],[smoker]],"?","unknown")</f>
        <v>yes</v>
      </c>
      <c r="S582" t="str">
        <f t="shared" si="9"/>
        <v>Overweight</v>
      </c>
      <c r="T582" t="str">
        <f>IF(Table12[[#This Row],[HBA1C]]&lt;5.7,"Normal",IF(Table12[[#This Row],[HBA1C]]&gt;6.5,"Diabetes","Prediabetes"))</f>
        <v>Prediabetes</v>
      </c>
    </row>
    <row r="583" spans="1:20" x14ac:dyDescent="0.3">
      <c r="A583" t="s">
        <v>1789</v>
      </c>
      <c r="B583">
        <v>47.13</v>
      </c>
      <c r="C583">
        <v>8.6999999999999993</v>
      </c>
      <c r="D583" t="s">
        <v>2380</v>
      </c>
      <c r="E583" t="s">
        <v>2380</v>
      </c>
      <c r="F583" t="s">
        <v>2380</v>
      </c>
      <c r="G583" t="s">
        <v>2381</v>
      </c>
      <c r="H583" t="s">
        <v>2380</v>
      </c>
      <c r="K583" t="s">
        <v>1789</v>
      </c>
      <c r="L583">
        <v>47.13</v>
      </c>
      <c r="M583">
        <v>8.6999999999999993</v>
      </c>
      <c r="N583" t="s">
        <v>2380</v>
      </c>
      <c r="O583" t="s">
        <v>2380</v>
      </c>
      <c r="P583" t="s">
        <v>2380</v>
      </c>
      <c r="Q583" s="7" t="str">
        <f>SUBSTITUTE(Table12[[#This Row],[NumberOfMajorSurgeries]],"No major surgery","0")</f>
        <v>0</v>
      </c>
      <c r="R583" t="str">
        <f>SUBSTITUTE(Table12[[#This Row],[smoker]],"?","unknown")</f>
        <v>No</v>
      </c>
      <c r="S583" t="str">
        <f t="shared" si="9"/>
        <v>Obesity</v>
      </c>
      <c r="T583" t="str">
        <f>IF(Table12[[#This Row],[HBA1C]]&lt;5.7,"Normal",IF(Table12[[#This Row],[HBA1C]]&gt;6.5,"Diabetes","Prediabetes"))</f>
        <v>Diabetes</v>
      </c>
    </row>
    <row r="584" spans="1:20" x14ac:dyDescent="0.3">
      <c r="A584" t="s">
        <v>1788</v>
      </c>
      <c r="B584">
        <v>51.72</v>
      </c>
      <c r="C584">
        <v>5.09</v>
      </c>
      <c r="D584" t="s">
        <v>2380</v>
      </c>
      <c r="E584" t="s">
        <v>2380</v>
      </c>
      <c r="F584" t="s">
        <v>2380</v>
      </c>
      <c r="G584" t="s">
        <v>2381</v>
      </c>
      <c r="H584" t="s">
        <v>2380</v>
      </c>
      <c r="K584" t="s">
        <v>1788</v>
      </c>
      <c r="L584">
        <v>51.72</v>
      </c>
      <c r="M584">
        <v>5.09</v>
      </c>
      <c r="N584" t="s">
        <v>2380</v>
      </c>
      <c r="O584" t="s">
        <v>2380</v>
      </c>
      <c r="P584" t="s">
        <v>2380</v>
      </c>
      <c r="Q584" s="7" t="str">
        <f>SUBSTITUTE(Table12[[#This Row],[NumberOfMajorSurgeries]],"No major surgery","0")</f>
        <v>0</v>
      </c>
      <c r="R584" t="str">
        <f>SUBSTITUTE(Table12[[#This Row],[smoker]],"?","unknown")</f>
        <v>No</v>
      </c>
      <c r="S584" t="str">
        <f t="shared" si="9"/>
        <v>Obesity</v>
      </c>
      <c r="T584" t="str">
        <f>IF(Table12[[#This Row],[HBA1C]]&lt;5.7,"Normal",IF(Table12[[#This Row],[HBA1C]]&gt;6.5,"Diabetes","Prediabetes"))</f>
        <v>Normal</v>
      </c>
    </row>
    <row r="585" spans="1:20" x14ac:dyDescent="0.3">
      <c r="A585" t="s">
        <v>1787</v>
      </c>
      <c r="B585">
        <v>48.59</v>
      </c>
      <c r="C585">
        <v>5.57</v>
      </c>
      <c r="D585" t="s">
        <v>2380</v>
      </c>
      <c r="E585" t="s">
        <v>2380</v>
      </c>
      <c r="F585" t="s">
        <v>2380</v>
      </c>
      <c r="G585" t="s">
        <v>2381</v>
      </c>
      <c r="H585" t="s">
        <v>2380</v>
      </c>
      <c r="K585" t="s">
        <v>1787</v>
      </c>
      <c r="L585">
        <v>48.59</v>
      </c>
      <c r="M585">
        <v>5.57</v>
      </c>
      <c r="N585" t="s">
        <v>2380</v>
      </c>
      <c r="O585" t="s">
        <v>2380</v>
      </c>
      <c r="P585" t="s">
        <v>2380</v>
      </c>
      <c r="Q585" s="7" t="str">
        <f>SUBSTITUTE(Table12[[#This Row],[NumberOfMajorSurgeries]],"No major surgery","0")</f>
        <v>0</v>
      </c>
      <c r="R585" t="str">
        <f>SUBSTITUTE(Table12[[#This Row],[smoker]],"?","unknown")</f>
        <v>No</v>
      </c>
      <c r="S585" t="str">
        <f t="shared" si="9"/>
        <v>Obesity</v>
      </c>
      <c r="T585" t="str">
        <f>IF(Table12[[#This Row],[HBA1C]]&lt;5.7,"Normal",IF(Table12[[#This Row],[HBA1C]]&gt;6.5,"Diabetes","Prediabetes"))</f>
        <v>Normal</v>
      </c>
    </row>
    <row r="586" spans="1:20" x14ac:dyDescent="0.3">
      <c r="A586" t="s">
        <v>1786</v>
      </c>
      <c r="B586">
        <v>45.18</v>
      </c>
      <c r="C586">
        <v>10.87</v>
      </c>
      <c r="D586" t="s">
        <v>2380</v>
      </c>
      <c r="E586" t="s">
        <v>2380</v>
      </c>
      <c r="F586" t="s">
        <v>2380</v>
      </c>
      <c r="G586" t="s">
        <v>2381</v>
      </c>
      <c r="H586" t="s">
        <v>2380</v>
      </c>
      <c r="K586" t="s">
        <v>1786</v>
      </c>
      <c r="L586">
        <v>45.18</v>
      </c>
      <c r="M586">
        <v>10.87</v>
      </c>
      <c r="N586" t="s">
        <v>2380</v>
      </c>
      <c r="O586" t="s">
        <v>2380</v>
      </c>
      <c r="P586" t="s">
        <v>2380</v>
      </c>
      <c r="Q586" s="7" t="str">
        <f>SUBSTITUTE(Table12[[#This Row],[NumberOfMajorSurgeries]],"No major surgery","0")</f>
        <v>0</v>
      </c>
      <c r="R586" t="str">
        <f>SUBSTITUTE(Table12[[#This Row],[smoker]],"?","unknown")</f>
        <v>No</v>
      </c>
      <c r="S586" t="str">
        <f t="shared" si="9"/>
        <v>Obesity</v>
      </c>
      <c r="T586" t="str">
        <f>IF(Table12[[#This Row],[HBA1C]]&lt;5.7,"Normal",IF(Table12[[#This Row],[HBA1C]]&gt;6.5,"Diabetes","Prediabetes"))</f>
        <v>Diabetes</v>
      </c>
    </row>
    <row r="587" spans="1:20" x14ac:dyDescent="0.3">
      <c r="A587" t="s">
        <v>1785</v>
      </c>
      <c r="B587">
        <v>27.9</v>
      </c>
      <c r="C587">
        <v>6.02</v>
      </c>
      <c r="D587" t="s">
        <v>2380</v>
      </c>
      <c r="E587" t="s">
        <v>2380</v>
      </c>
      <c r="F587" t="s">
        <v>2383</v>
      </c>
      <c r="G587">
        <v>1</v>
      </c>
      <c r="H587" t="s">
        <v>2382</v>
      </c>
      <c r="K587" t="s">
        <v>1785</v>
      </c>
      <c r="L587">
        <v>27.9</v>
      </c>
      <c r="M587">
        <v>6.02</v>
      </c>
      <c r="N587" t="s">
        <v>2380</v>
      </c>
      <c r="O587" t="s">
        <v>2380</v>
      </c>
      <c r="P587" t="s">
        <v>2383</v>
      </c>
      <c r="Q587" s="7" t="str">
        <f>SUBSTITUTE(Table12[[#This Row],[NumberOfMajorSurgeries]],"No major surgery","0")</f>
        <v>1</v>
      </c>
      <c r="R587" t="str">
        <f>SUBSTITUTE(Table12[[#This Row],[smoker]],"?","unknown")</f>
        <v>yes</v>
      </c>
      <c r="S587" t="str">
        <f t="shared" si="9"/>
        <v>Overweight</v>
      </c>
      <c r="T587" t="str">
        <f>IF(Table12[[#This Row],[HBA1C]]&lt;5.7,"Normal",IF(Table12[[#This Row],[HBA1C]]&gt;6.5,"Diabetes","Prediabetes"))</f>
        <v>Prediabetes</v>
      </c>
    </row>
    <row r="588" spans="1:20" x14ac:dyDescent="0.3">
      <c r="A588" t="s">
        <v>1784</v>
      </c>
      <c r="B588">
        <v>51.33</v>
      </c>
      <c r="C588">
        <v>7</v>
      </c>
      <c r="D588" t="s">
        <v>2380</v>
      </c>
      <c r="E588" t="s">
        <v>2380</v>
      </c>
      <c r="F588" t="s">
        <v>2380</v>
      </c>
      <c r="G588" t="s">
        <v>2381</v>
      </c>
      <c r="H588" t="s">
        <v>2380</v>
      </c>
      <c r="K588" t="s">
        <v>1784</v>
      </c>
      <c r="L588">
        <v>51.33</v>
      </c>
      <c r="M588">
        <v>7</v>
      </c>
      <c r="N588" t="s">
        <v>2380</v>
      </c>
      <c r="O588" t="s">
        <v>2380</v>
      </c>
      <c r="P588" t="s">
        <v>2380</v>
      </c>
      <c r="Q588" s="7" t="str">
        <f>SUBSTITUTE(Table12[[#This Row],[NumberOfMajorSurgeries]],"No major surgery","0")</f>
        <v>0</v>
      </c>
      <c r="R588" t="str">
        <f>SUBSTITUTE(Table12[[#This Row],[smoker]],"?","unknown")</f>
        <v>No</v>
      </c>
      <c r="S588" t="str">
        <f t="shared" si="9"/>
        <v>Obesity</v>
      </c>
      <c r="T588" t="str">
        <f>IF(Table12[[#This Row],[HBA1C]]&lt;5.7,"Normal",IF(Table12[[#This Row],[HBA1C]]&gt;6.5,"Diabetes","Prediabetes"))</f>
        <v>Diabetes</v>
      </c>
    </row>
    <row r="589" spans="1:20" x14ac:dyDescent="0.3">
      <c r="A589" t="s">
        <v>1783</v>
      </c>
      <c r="B589">
        <v>30.59</v>
      </c>
      <c r="C589">
        <v>5.56</v>
      </c>
      <c r="D589" t="s">
        <v>2382</v>
      </c>
      <c r="E589" t="s">
        <v>2380</v>
      </c>
      <c r="F589" t="s">
        <v>2380</v>
      </c>
      <c r="G589">
        <v>1</v>
      </c>
      <c r="H589" t="s">
        <v>2380</v>
      </c>
      <c r="K589" t="s">
        <v>1783</v>
      </c>
      <c r="L589">
        <v>30.59</v>
      </c>
      <c r="M589">
        <v>5.56</v>
      </c>
      <c r="N589" t="s">
        <v>2382</v>
      </c>
      <c r="O589" t="s">
        <v>2380</v>
      </c>
      <c r="P589" t="s">
        <v>2380</v>
      </c>
      <c r="Q589" s="7" t="str">
        <f>SUBSTITUTE(Table12[[#This Row],[NumberOfMajorSurgeries]],"No major surgery","0")</f>
        <v>1</v>
      </c>
      <c r="R589" t="str">
        <f>SUBSTITUTE(Table12[[#This Row],[smoker]],"?","unknown")</f>
        <v>No</v>
      </c>
      <c r="S589" t="str">
        <f t="shared" si="9"/>
        <v>Obesity</v>
      </c>
      <c r="T589" t="str">
        <f>IF(Table12[[#This Row],[HBA1C]]&lt;5.7,"Normal",IF(Table12[[#This Row],[HBA1C]]&gt;6.5,"Diabetes","Prediabetes"))</f>
        <v>Normal</v>
      </c>
    </row>
    <row r="590" spans="1:20" x14ac:dyDescent="0.3">
      <c r="A590" t="s">
        <v>1782</v>
      </c>
      <c r="B590">
        <v>39.229999999999997</v>
      </c>
      <c r="C590">
        <v>8.4499999999999993</v>
      </c>
      <c r="D590" t="s">
        <v>2380</v>
      </c>
      <c r="E590" t="s">
        <v>2380</v>
      </c>
      <c r="F590" t="s">
        <v>2380</v>
      </c>
      <c r="G590" t="s">
        <v>2381</v>
      </c>
      <c r="H590" t="s">
        <v>2380</v>
      </c>
      <c r="K590" t="s">
        <v>1782</v>
      </c>
      <c r="L590">
        <v>39.229999999999997</v>
      </c>
      <c r="M590">
        <v>8.4499999999999993</v>
      </c>
      <c r="N590" t="s">
        <v>2380</v>
      </c>
      <c r="O590" t="s">
        <v>2380</v>
      </c>
      <c r="P590" t="s">
        <v>2380</v>
      </c>
      <c r="Q590" s="7" t="str">
        <f>SUBSTITUTE(Table12[[#This Row],[NumberOfMajorSurgeries]],"No major surgery","0")</f>
        <v>0</v>
      </c>
      <c r="R590" t="str">
        <f>SUBSTITUTE(Table12[[#This Row],[smoker]],"?","unknown")</f>
        <v>No</v>
      </c>
      <c r="S590" t="str">
        <f t="shared" si="9"/>
        <v>Obesity</v>
      </c>
      <c r="T590" t="str">
        <f>IF(Table12[[#This Row],[HBA1C]]&lt;5.7,"Normal",IF(Table12[[#This Row],[HBA1C]]&gt;6.5,"Diabetes","Prediabetes"))</f>
        <v>Diabetes</v>
      </c>
    </row>
    <row r="591" spans="1:20" x14ac:dyDescent="0.3">
      <c r="A591" t="s">
        <v>1781</v>
      </c>
      <c r="B591">
        <v>19.094999999999999</v>
      </c>
      <c r="C591">
        <v>6.19</v>
      </c>
      <c r="D591" t="s">
        <v>2380</v>
      </c>
      <c r="E591" t="s">
        <v>2380</v>
      </c>
      <c r="F591" t="s">
        <v>2380</v>
      </c>
      <c r="G591" t="s">
        <v>2381</v>
      </c>
      <c r="H591" t="s">
        <v>2382</v>
      </c>
      <c r="K591" t="s">
        <v>1781</v>
      </c>
      <c r="L591">
        <v>19.094999999999999</v>
      </c>
      <c r="M591">
        <v>6.19</v>
      </c>
      <c r="N591" t="s">
        <v>2380</v>
      </c>
      <c r="O591" t="s">
        <v>2380</v>
      </c>
      <c r="P591" t="s">
        <v>2380</v>
      </c>
      <c r="Q591" s="7" t="str">
        <f>SUBSTITUTE(Table12[[#This Row],[NumberOfMajorSurgeries]],"No major surgery","0")</f>
        <v>0</v>
      </c>
      <c r="R591" t="str">
        <f>SUBSTITUTE(Table12[[#This Row],[smoker]],"?","unknown")</f>
        <v>yes</v>
      </c>
      <c r="S591" t="str">
        <f t="shared" si="9"/>
        <v>Overweight</v>
      </c>
      <c r="T591" t="str">
        <f>IF(Table12[[#This Row],[HBA1C]]&lt;5.7,"Normal",IF(Table12[[#This Row],[HBA1C]]&gt;6.5,"Diabetes","Prediabetes"))</f>
        <v>Prediabetes</v>
      </c>
    </row>
    <row r="592" spans="1:20" x14ac:dyDescent="0.3">
      <c r="A592" t="s">
        <v>1780</v>
      </c>
      <c r="B592">
        <v>49.72</v>
      </c>
      <c r="C592">
        <v>7.71</v>
      </c>
      <c r="D592" t="s">
        <v>2380</v>
      </c>
      <c r="E592" t="s">
        <v>2380</v>
      </c>
      <c r="F592" t="s">
        <v>2380</v>
      </c>
      <c r="G592" t="s">
        <v>2381</v>
      </c>
      <c r="H592" t="s">
        <v>2380</v>
      </c>
      <c r="K592" t="s">
        <v>1780</v>
      </c>
      <c r="L592">
        <v>49.72</v>
      </c>
      <c r="M592">
        <v>7.71</v>
      </c>
      <c r="N592" t="s">
        <v>2380</v>
      </c>
      <c r="O592" t="s">
        <v>2380</v>
      </c>
      <c r="P592" t="s">
        <v>2380</v>
      </c>
      <c r="Q592" s="7" t="str">
        <f>SUBSTITUTE(Table12[[#This Row],[NumberOfMajorSurgeries]],"No major surgery","0")</f>
        <v>0</v>
      </c>
      <c r="R592" t="str">
        <f>SUBSTITUTE(Table12[[#This Row],[smoker]],"?","unknown")</f>
        <v>No</v>
      </c>
      <c r="S592" t="str">
        <f t="shared" si="9"/>
        <v>Obesity</v>
      </c>
      <c r="T592" t="str">
        <f>IF(Table12[[#This Row],[HBA1C]]&lt;5.7,"Normal",IF(Table12[[#This Row],[HBA1C]]&gt;6.5,"Diabetes","Prediabetes"))</f>
        <v>Diabetes</v>
      </c>
    </row>
    <row r="593" spans="1:20" x14ac:dyDescent="0.3">
      <c r="A593" t="s">
        <v>1779</v>
      </c>
      <c r="B593">
        <v>21.754999999999999</v>
      </c>
      <c r="C593">
        <v>4.63</v>
      </c>
      <c r="D593" t="s">
        <v>2380</v>
      </c>
      <c r="E593" t="s">
        <v>2380</v>
      </c>
      <c r="F593" t="s">
        <v>2383</v>
      </c>
      <c r="G593">
        <v>1</v>
      </c>
      <c r="H593" t="s">
        <v>2382</v>
      </c>
      <c r="K593" t="s">
        <v>1779</v>
      </c>
      <c r="L593">
        <v>21.754999999999999</v>
      </c>
      <c r="M593">
        <v>4.63</v>
      </c>
      <c r="N593" t="s">
        <v>2380</v>
      </c>
      <c r="O593" t="s">
        <v>2380</v>
      </c>
      <c r="P593" t="s">
        <v>2383</v>
      </c>
      <c r="Q593" s="7" t="str">
        <f>SUBSTITUTE(Table12[[#This Row],[NumberOfMajorSurgeries]],"No major surgery","0")</f>
        <v>1</v>
      </c>
      <c r="R593" t="str">
        <f>SUBSTITUTE(Table12[[#This Row],[smoker]],"?","unknown")</f>
        <v>yes</v>
      </c>
      <c r="S593" t="str">
        <f t="shared" si="9"/>
        <v>Overweight</v>
      </c>
      <c r="T593" t="str">
        <f>IF(Table12[[#This Row],[HBA1C]]&lt;5.7,"Normal",IF(Table12[[#This Row],[HBA1C]]&gt;6.5,"Diabetes","Prediabetes"))</f>
        <v>Normal</v>
      </c>
    </row>
    <row r="594" spans="1:20" x14ac:dyDescent="0.3">
      <c r="A594" t="s">
        <v>1778</v>
      </c>
      <c r="B594">
        <v>48.39</v>
      </c>
      <c r="C594">
        <v>4.6100000000000003</v>
      </c>
      <c r="D594" t="s">
        <v>2380</v>
      </c>
      <c r="E594" t="s">
        <v>2380</v>
      </c>
      <c r="F594" t="s">
        <v>2380</v>
      </c>
      <c r="G594" t="s">
        <v>2381</v>
      </c>
      <c r="H594" t="s">
        <v>2380</v>
      </c>
      <c r="K594" t="s">
        <v>1778</v>
      </c>
      <c r="L594">
        <v>48.39</v>
      </c>
      <c r="M594">
        <v>4.6100000000000003</v>
      </c>
      <c r="N594" t="s">
        <v>2380</v>
      </c>
      <c r="O594" t="s">
        <v>2380</v>
      </c>
      <c r="P594" t="s">
        <v>2380</v>
      </c>
      <c r="Q594" s="7" t="str">
        <f>SUBSTITUTE(Table12[[#This Row],[NumberOfMajorSurgeries]],"No major surgery","0")</f>
        <v>0</v>
      </c>
      <c r="R594" t="str">
        <f>SUBSTITUTE(Table12[[#This Row],[smoker]],"?","unknown")</f>
        <v>No</v>
      </c>
      <c r="S594" t="str">
        <f t="shared" si="9"/>
        <v>Obesity</v>
      </c>
      <c r="T594" t="str">
        <f>IF(Table12[[#This Row],[HBA1C]]&lt;5.7,"Normal",IF(Table12[[#This Row],[HBA1C]]&gt;6.5,"Diabetes","Prediabetes"))</f>
        <v>Normal</v>
      </c>
    </row>
    <row r="595" spans="1:20" x14ac:dyDescent="0.3">
      <c r="A595" t="s">
        <v>1777</v>
      </c>
      <c r="B595">
        <v>47.15</v>
      </c>
      <c r="C595">
        <v>9.5299999999999994</v>
      </c>
      <c r="D595" t="s">
        <v>2382</v>
      </c>
      <c r="E595" t="s">
        <v>2380</v>
      </c>
      <c r="F595" t="s">
        <v>2380</v>
      </c>
      <c r="G595">
        <v>1</v>
      </c>
      <c r="H595" t="s">
        <v>2380</v>
      </c>
      <c r="K595" t="s">
        <v>1777</v>
      </c>
      <c r="L595">
        <v>47.15</v>
      </c>
      <c r="M595">
        <v>9.5299999999999994</v>
      </c>
      <c r="N595" t="s">
        <v>2382</v>
      </c>
      <c r="O595" t="s">
        <v>2380</v>
      </c>
      <c r="P595" t="s">
        <v>2380</v>
      </c>
      <c r="Q595" s="7" t="str">
        <f>SUBSTITUTE(Table12[[#This Row],[NumberOfMajorSurgeries]],"No major surgery","0")</f>
        <v>1</v>
      </c>
      <c r="R595" t="str">
        <f>SUBSTITUTE(Table12[[#This Row],[smoker]],"?","unknown")</f>
        <v>No</v>
      </c>
      <c r="S595" t="str">
        <f t="shared" si="9"/>
        <v>Obesity</v>
      </c>
      <c r="T595" t="str">
        <f>IF(Table12[[#This Row],[HBA1C]]&lt;5.7,"Normal",IF(Table12[[#This Row],[HBA1C]]&gt;6.5,"Diabetes","Prediabetes"))</f>
        <v>Diabetes</v>
      </c>
    </row>
    <row r="596" spans="1:20" x14ac:dyDescent="0.3">
      <c r="A596" t="s">
        <v>1776</v>
      </c>
      <c r="B596">
        <v>47.59</v>
      </c>
      <c r="C596">
        <v>11.43</v>
      </c>
      <c r="D596" t="s">
        <v>2382</v>
      </c>
      <c r="E596" t="s">
        <v>2380</v>
      </c>
      <c r="F596" t="s">
        <v>2380</v>
      </c>
      <c r="G596">
        <v>2</v>
      </c>
      <c r="H596" t="s">
        <v>2380</v>
      </c>
      <c r="K596" t="s">
        <v>1776</v>
      </c>
      <c r="L596">
        <v>47.59</v>
      </c>
      <c r="M596">
        <v>11.43</v>
      </c>
      <c r="N596" t="s">
        <v>2382</v>
      </c>
      <c r="O596" t="s">
        <v>2380</v>
      </c>
      <c r="P596" t="s">
        <v>2380</v>
      </c>
      <c r="Q596" s="7" t="str">
        <f>SUBSTITUTE(Table12[[#This Row],[NumberOfMajorSurgeries]],"No major surgery","0")</f>
        <v>2</v>
      </c>
      <c r="R596" t="str">
        <f>SUBSTITUTE(Table12[[#This Row],[smoker]],"?","unknown")</f>
        <v>No</v>
      </c>
      <c r="S596" t="str">
        <f t="shared" si="9"/>
        <v>Obesity</v>
      </c>
      <c r="T596" t="str">
        <f>IF(Table12[[#This Row],[HBA1C]]&lt;5.7,"Normal",IF(Table12[[#This Row],[HBA1C]]&gt;6.5,"Diabetes","Prediabetes"))</f>
        <v>Diabetes</v>
      </c>
    </row>
    <row r="597" spans="1:20" x14ac:dyDescent="0.3">
      <c r="A597" t="s">
        <v>1775</v>
      </c>
      <c r="B597">
        <v>39.81</v>
      </c>
      <c r="C597">
        <v>7.65</v>
      </c>
      <c r="D597" t="s">
        <v>2382</v>
      </c>
      <c r="E597" t="s">
        <v>2380</v>
      </c>
      <c r="F597" t="s">
        <v>2383</v>
      </c>
      <c r="G597">
        <v>1</v>
      </c>
      <c r="H597" t="s">
        <v>2380</v>
      </c>
      <c r="K597" t="s">
        <v>1775</v>
      </c>
      <c r="L597">
        <v>39.81</v>
      </c>
      <c r="M597">
        <v>7.65</v>
      </c>
      <c r="N597" t="s">
        <v>2382</v>
      </c>
      <c r="O597" t="s">
        <v>2380</v>
      </c>
      <c r="P597" t="s">
        <v>2383</v>
      </c>
      <c r="Q597" s="7" t="str">
        <f>SUBSTITUTE(Table12[[#This Row],[NumberOfMajorSurgeries]],"No major surgery","0")</f>
        <v>1</v>
      </c>
      <c r="R597" t="str">
        <f>SUBSTITUTE(Table12[[#This Row],[smoker]],"?","unknown")</f>
        <v>No</v>
      </c>
      <c r="S597" t="str">
        <f t="shared" si="9"/>
        <v>Obesity</v>
      </c>
      <c r="T597" t="str">
        <f>IF(Table12[[#This Row],[HBA1C]]&lt;5.7,"Normal",IF(Table12[[#This Row],[HBA1C]]&gt;6.5,"Diabetes","Prediabetes"))</f>
        <v>Diabetes</v>
      </c>
    </row>
    <row r="598" spans="1:20" x14ac:dyDescent="0.3">
      <c r="A598" t="s">
        <v>1774</v>
      </c>
      <c r="B598">
        <v>31.02</v>
      </c>
      <c r="C598">
        <v>5.87</v>
      </c>
      <c r="D598" t="s">
        <v>2382</v>
      </c>
      <c r="E598" t="s">
        <v>2380</v>
      </c>
      <c r="F598" t="s">
        <v>2380</v>
      </c>
      <c r="G598" t="s">
        <v>2381</v>
      </c>
      <c r="H598" t="s">
        <v>2380</v>
      </c>
      <c r="K598" t="s">
        <v>1774</v>
      </c>
      <c r="L598">
        <v>31.02</v>
      </c>
      <c r="M598">
        <v>5.87</v>
      </c>
      <c r="N598" t="s">
        <v>2382</v>
      </c>
      <c r="O598" t="s">
        <v>2380</v>
      </c>
      <c r="P598" t="s">
        <v>2380</v>
      </c>
      <c r="Q598" s="7" t="str">
        <f>SUBSTITUTE(Table12[[#This Row],[NumberOfMajorSurgeries]],"No major surgery","0")</f>
        <v>0</v>
      </c>
      <c r="R598" t="str">
        <f>SUBSTITUTE(Table12[[#This Row],[smoker]],"?","unknown")</f>
        <v>No</v>
      </c>
      <c r="S598" t="str">
        <f t="shared" si="9"/>
        <v>Obesity</v>
      </c>
      <c r="T598" t="str">
        <f>IF(Table12[[#This Row],[HBA1C]]&lt;5.7,"Normal",IF(Table12[[#This Row],[HBA1C]]&gt;6.5,"Diabetes","Prediabetes"))</f>
        <v>Prediabetes</v>
      </c>
    </row>
    <row r="599" spans="1:20" x14ac:dyDescent="0.3">
      <c r="A599" t="s">
        <v>1773</v>
      </c>
      <c r="B599">
        <v>24.75</v>
      </c>
      <c r="C599">
        <v>4.3600000000000003</v>
      </c>
      <c r="D599" t="s">
        <v>2382</v>
      </c>
      <c r="E599" t="s">
        <v>2380</v>
      </c>
      <c r="F599" t="s">
        <v>2380</v>
      </c>
      <c r="G599">
        <v>1</v>
      </c>
      <c r="H599" t="s">
        <v>2382</v>
      </c>
      <c r="K599" t="s">
        <v>1773</v>
      </c>
      <c r="L599">
        <v>24.75</v>
      </c>
      <c r="M599">
        <v>4.3600000000000003</v>
      </c>
      <c r="N599" t="s">
        <v>2382</v>
      </c>
      <c r="O599" t="s">
        <v>2380</v>
      </c>
      <c r="P599" t="s">
        <v>2380</v>
      </c>
      <c r="Q599" s="7" t="str">
        <f>SUBSTITUTE(Table12[[#This Row],[NumberOfMajorSurgeries]],"No major surgery","0")</f>
        <v>1</v>
      </c>
      <c r="R599" t="str">
        <f>SUBSTITUTE(Table12[[#This Row],[smoker]],"?","unknown")</f>
        <v>yes</v>
      </c>
      <c r="S599" t="str">
        <f t="shared" si="9"/>
        <v>Overweight</v>
      </c>
      <c r="T599" t="str">
        <f>IF(Table12[[#This Row],[HBA1C]]&lt;5.7,"Normal",IF(Table12[[#This Row],[HBA1C]]&gt;6.5,"Diabetes","Prediabetes"))</f>
        <v>Normal</v>
      </c>
    </row>
    <row r="600" spans="1:20" x14ac:dyDescent="0.3">
      <c r="A600" t="s">
        <v>1772</v>
      </c>
      <c r="B600">
        <v>30.114999999999998</v>
      </c>
      <c r="C600">
        <v>10.119999999999999</v>
      </c>
      <c r="D600" t="s">
        <v>2380</v>
      </c>
      <c r="E600" t="s">
        <v>2380</v>
      </c>
      <c r="F600" t="s">
        <v>2380</v>
      </c>
      <c r="G600">
        <v>3</v>
      </c>
      <c r="H600" t="s">
        <v>2380</v>
      </c>
      <c r="K600" t="s">
        <v>1772</v>
      </c>
      <c r="L600">
        <v>30.114999999999998</v>
      </c>
      <c r="M600">
        <v>10.119999999999999</v>
      </c>
      <c r="N600" t="s">
        <v>2380</v>
      </c>
      <c r="O600" t="s">
        <v>2380</v>
      </c>
      <c r="P600" t="s">
        <v>2380</v>
      </c>
      <c r="Q600" s="7" t="str">
        <f>SUBSTITUTE(Table12[[#This Row],[NumberOfMajorSurgeries]],"No major surgery","0")</f>
        <v>3</v>
      </c>
      <c r="R600" t="str">
        <f>SUBSTITUTE(Table12[[#This Row],[smoker]],"?","unknown")</f>
        <v>No</v>
      </c>
      <c r="S600" t="str">
        <f t="shared" si="9"/>
        <v>Obesity</v>
      </c>
      <c r="T600" t="str">
        <f>IF(Table12[[#This Row],[HBA1C]]&lt;5.7,"Normal",IF(Table12[[#This Row],[HBA1C]]&gt;6.5,"Diabetes","Prediabetes"))</f>
        <v>Diabetes</v>
      </c>
    </row>
    <row r="601" spans="1:20" x14ac:dyDescent="0.3">
      <c r="A601" t="s">
        <v>1771</v>
      </c>
      <c r="B601">
        <v>26.03</v>
      </c>
      <c r="C601">
        <v>4.01</v>
      </c>
      <c r="D601" t="s">
        <v>2380</v>
      </c>
      <c r="E601" t="s">
        <v>2380</v>
      </c>
      <c r="F601" t="s">
        <v>2383</v>
      </c>
      <c r="G601">
        <v>1</v>
      </c>
      <c r="H601" t="s">
        <v>2382</v>
      </c>
      <c r="K601" t="s">
        <v>1771</v>
      </c>
      <c r="L601">
        <v>26.03</v>
      </c>
      <c r="M601">
        <v>4.01</v>
      </c>
      <c r="N601" t="s">
        <v>2380</v>
      </c>
      <c r="O601" t="s">
        <v>2380</v>
      </c>
      <c r="P601" t="s">
        <v>2383</v>
      </c>
      <c r="Q601" s="7" t="str">
        <f>SUBSTITUTE(Table12[[#This Row],[NumberOfMajorSurgeries]],"No major surgery","0")</f>
        <v>1</v>
      </c>
      <c r="R601" t="str">
        <f>SUBSTITUTE(Table12[[#This Row],[smoker]],"?","unknown")</f>
        <v>yes</v>
      </c>
      <c r="S601" t="str">
        <f t="shared" si="9"/>
        <v>Overweight</v>
      </c>
      <c r="T601" t="str">
        <f>IF(Table12[[#This Row],[HBA1C]]&lt;5.7,"Normal",IF(Table12[[#This Row],[HBA1C]]&gt;6.5,"Diabetes","Prediabetes"))</f>
        <v>Normal</v>
      </c>
    </row>
    <row r="602" spans="1:20" x14ac:dyDescent="0.3">
      <c r="A602" t="s">
        <v>1770</v>
      </c>
      <c r="B602">
        <v>20.045000000000002</v>
      </c>
      <c r="C602">
        <v>4.7699999999999996</v>
      </c>
      <c r="D602" t="s">
        <v>2382</v>
      </c>
      <c r="E602" t="s">
        <v>2380</v>
      </c>
      <c r="F602" t="s">
        <v>2380</v>
      </c>
      <c r="G602">
        <v>1</v>
      </c>
      <c r="H602" t="s">
        <v>2382</v>
      </c>
      <c r="K602" t="s">
        <v>1770</v>
      </c>
      <c r="L602">
        <v>20.045000000000002</v>
      </c>
      <c r="M602">
        <v>4.7699999999999996</v>
      </c>
      <c r="N602" t="s">
        <v>2382</v>
      </c>
      <c r="O602" t="s">
        <v>2380</v>
      </c>
      <c r="P602" t="s">
        <v>2380</v>
      </c>
      <c r="Q602" s="7" t="str">
        <f>SUBSTITUTE(Table12[[#This Row],[NumberOfMajorSurgeries]],"No major surgery","0")</f>
        <v>1</v>
      </c>
      <c r="R602" t="str">
        <f>SUBSTITUTE(Table12[[#This Row],[smoker]],"?","unknown")</f>
        <v>yes</v>
      </c>
      <c r="S602" t="str">
        <f t="shared" si="9"/>
        <v>Overweight</v>
      </c>
      <c r="T602" t="str">
        <f>IF(Table12[[#This Row],[HBA1C]]&lt;5.7,"Normal",IF(Table12[[#This Row],[HBA1C]]&gt;6.5,"Diabetes","Prediabetes"))</f>
        <v>Normal</v>
      </c>
    </row>
    <row r="603" spans="1:20" x14ac:dyDescent="0.3">
      <c r="A603" t="s">
        <v>1769</v>
      </c>
      <c r="B603">
        <v>40.24</v>
      </c>
      <c r="C603">
        <v>6.83</v>
      </c>
      <c r="D603" t="s">
        <v>2380</v>
      </c>
      <c r="E603" t="s">
        <v>2380</v>
      </c>
      <c r="F603" t="s">
        <v>2380</v>
      </c>
      <c r="G603" t="s">
        <v>2381</v>
      </c>
      <c r="H603" t="s">
        <v>2380</v>
      </c>
      <c r="K603" t="s">
        <v>1769</v>
      </c>
      <c r="L603">
        <v>40.24</v>
      </c>
      <c r="M603">
        <v>6.83</v>
      </c>
      <c r="N603" t="s">
        <v>2380</v>
      </c>
      <c r="O603" t="s">
        <v>2380</v>
      </c>
      <c r="P603" t="s">
        <v>2380</v>
      </c>
      <c r="Q603" s="7" t="str">
        <f>SUBSTITUTE(Table12[[#This Row],[NumberOfMajorSurgeries]],"No major surgery","0")</f>
        <v>0</v>
      </c>
      <c r="R603" t="str">
        <f>SUBSTITUTE(Table12[[#This Row],[smoker]],"?","unknown")</f>
        <v>No</v>
      </c>
      <c r="S603" t="str">
        <f t="shared" si="9"/>
        <v>Obesity</v>
      </c>
      <c r="T603" t="str">
        <f>IF(Table12[[#This Row],[HBA1C]]&lt;5.7,"Normal",IF(Table12[[#This Row],[HBA1C]]&gt;6.5,"Diabetes","Prediabetes"))</f>
        <v>Diabetes</v>
      </c>
    </row>
    <row r="604" spans="1:20" x14ac:dyDescent="0.3">
      <c r="A604" t="s">
        <v>1768</v>
      </c>
      <c r="B604">
        <v>43.15</v>
      </c>
      <c r="C604">
        <v>6.14</v>
      </c>
      <c r="D604" t="s">
        <v>2382</v>
      </c>
      <c r="E604" t="s">
        <v>2380</v>
      </c>
      <c r="F604" t="s">
        <v>2383</v>
      </c>
      <c r="G604">
        <v>1</v>
      </c>
      <c r="H604" t="s">
        <v>2380</v>
      </c>
      <c r="K604" t="s">
        <v>1768</v>
      </c>
      <c r="L604">
        <v>43.15</v>
      </c>
      <c r="M604">
        <v>6.14</v>
      </c>
      <c r="N604" t="s">
        <v>2382</v>
      </c>
      <c r="O604" t="s">
        <v>2380</v>
      </c>
      <c r="P604" t="s">
        <v>2383</v>
      </c>
      <c r="Q604" s="7" t="str">
        <f>SUBSTITUTE(Table12[[#This Row],[NumberOfMajorSurgeries]],"No major surgery","0")</f>
        <v>1</v>
      </c>
      <c r="R604" t="str">
        <f>SUBSTITUTE(Table12[[#This Row],[smoker]],"?","unknown")</f>
        <v>No</v>
      </c>
      <c r="S604" t="str">
        <f t="shared" si="9"/>
        <v>Obesity</v>
      </c>
      <c r="T604" t="str">
        <f>IF(Table12[[#This Row],[HBA1C]]&lt;5.7,"Normal",IF(Table12[[#This Row],[HBA1C]]&gt;6.5,"Diabetes","Prediabetes"))</f>
        <v>Prediabetes</v>
      </c>
    </row>
    <row r="605" spans="1:20" x14ac:dyDescent="0.3">
      <c r="A605" t="s">
        <v>1767</v>
      </c>
      <c r="B605">
        <v>27.7</v>
      </c>
      <c r="C605">
        <v>5.6</v>
      </c>
      <c r="D605" t="s">
        <v>2380</v>
      </c>
      <c r="E605" t="s">
        <v>2380</v>
      </c>
      <c r="F605" t="s">
        <v>2383</v>
      </c>
      <c r="G605">
        <v>1</v>
      </c>
      <c r="H605" t="s">
        <v>2382</v>
      </c>
      <c r="K605" t="s">
        <v>1767</v>
      </c>
      <c r="L605">
        <v>27.7</v>
      </c>
      <c r="M605">
        <v>5.6</v>
      </c>
      <c r="N605" t="s">
        <v>2380</v>
      </c>
      <c r="O605" t="s">
        <v>2380</v>
      </c>
      <c r="P605" t="s">
        <v>2383</v>
      </c>
      <c r="Q605" s="7" t="str">
        <f>SUBSTITUTE(Table12[[#This Row],[NumberOfMajorSurgeries]],"No major surgery","0")</f>
        <v>1</v>
      </c>
      <c r="R605" t="str">
        <f>SUBSTITUTE(Table12[[#This Row],[smoker]],"?","unknown")</f>
        <v>yes</v>
      </c>
      <c r="S605" t="str">
        <f t="shared" si="9"/>
        <v>Overweight</v>
      </c>
      <c r="T605" t="str">
        <f>IF(Table12[[#This Row],[HBA1C]]&lt;5.7,"Normal",IF(Table12[[#This Row],[HBA1C]]&gt;6.5,"Diabetes","Prediabetes"))</f>
        <v>Normal</v>
      </c>
    </row>
    <row r="606" spans="1:20" x14ac:dyDescent="0.3">
      <c r="A606" t="s">
        <v>1766</v>
      </c>
      <c r="B606">
        <v>45.68</v>
      </c>
      <c r="C606">
        <v>4.8</v>
      </c>
      <c r="D606" t="s">
        <v>2380</v>
      </c>
      <c r="E606" t="s">
        <v>2380</v>
      </c>
      <c r="F606" t="s">
        <v>2380</v>
      </c>
      <c r="G606">
        <v>2</v>
      </c>
      <c r="H606" t="s">
        <v>2380</v>
      </c>
      <c r="K606" t="s">
        <v>1766</v>
      </c>
      <c r="L606">
        <v>45.68</v>
      </c>
      <c r="M606">
        <v>4.8</v>
      </c>
      <c r="N606" t="s">
        <v>2380</v>
      </c>
      <c r="O606" t="s">
        <v>2380</v>
      </c>
      <c r="P606" t="s">
        <v>2380</v>
      </c>
      <c r="Q606" s="7" t="str">
        <f>SUBSTITUTE(Table12[[#This Row],[NumberOfMajorSurgeries]],"No major surgery","0")</f>
        <v>2</v>
      </c>
      <c r="R606" t="str">
        <f>SUBSTITUTE(Table12[[#This Row],[smoker]],"?","unknown")</f>
        <v>No</v>
      </c>
      <c r="S606" t="str">
        <f t="shared" si="9"/>
        <v>Obesity</v>
      </c>
      <c r="T606" t="str">
        <f>IF(Table12[[#This Row],[HBA1C]]&lt;5.7,"Normal",IF(Table12[[#This Row],[HBA1C]]&gt;6.5,"Diabetes","Prediabetes"))</f>
        <v>Normal</v>
      </c>
    </row>
    <row r="607" spans="1:20" x14ac:dyDescent="0.3">
      <c r="A607" t="s">
        <v>1765</v>
      </c>
      <c r="B607">
        <v>27.3</v>
      </c>
      <c r="C607">
        <v>11.89</v>
      </c>
      <c r="D607" t="s">
        <v>2380</v>
      </c>
      <c r="E607" t="s">
        <v>2380</v>
      </c>
      <c r="F607" t="s">
        <v>2380</v>
      </c>
      <c r="G607" t="s">
        <v>2381</v>
      </c>
      <c r="H607" t="s">
        <v>2382</v>
      </c>
      <c r="K607" t="s">
        <v>1765</v>
      </c>
      <c r="L607">
        <v>27.3</v>
      </c>
      <c r="M607">
        <v>11.89</v>
      </c>
      <c r="N607" t="s">
        <v>2380</v>
      </c>
      <c r="O607" t="s">
        <v>2380</v>
      </c>
      <c r="P607" t="s">
        <v>2380</v>
      </c>
      <c r="Q607" s="7" t="str">
        <f>SUBSTITUTE(Table12[[#This Row],[NumberOfMajorSurgeries]],"No major surgery","0")</f>
        <v>0</v>
      </c>
      <c r="R607" t="str">
        <f>SUBSTITUTE(Table12[[#This Row],[smoker]],"?","unknown")</f>
        <v>yes</v>
      </c>
      <c r="S607" t="str">
        <f t="shared" si="9"/>
        <v>Overweight</v>
      </c>
      <c r="T607" t="str">
        <f>IF(Table12[[#This Row],[HBA1C]]&lt;5.7,"Normal",IF(Table12[[#This Row],[HBA1C]]&gt;6.5,"Diabetes","Prediabetes"))</f>
        <v>Diabetes</v>
      </c>
    </row>
    <row r="608" spans="1:20" x14ac:dyDescent="0.3">
      <c r="A608" t="s">
        <v>1764</v>
      </c>
      <c r="B608">
        <v>54.45</v>
      </c>
      <c r="C608">
        <v>4.7300000000000004</v>
      </c>
      <c r="D608" t="s">
        <v>2382</v>
      </c>
      <c r="E608" t="s">
        <v>2380</v>
      </c>
      <c r="F608" t="s">
        <v>2380</v>
      </c>
      <c r="G608">
        <v>1</v>
      </c>
      <c r="H608" t="s">
        <v>2380</v>
      </c>
      <c r="K608" t="s">
        <v>1764</v>
      </c>
      <c r="L608">
        <v>54.45</v>
      </c>
      <c r="M608">
        <v>4.7300000000000004</v>
      </c>
      <c r="N608" t="s">
        <v>2382</v>
      </c>
      <c r="O608" t="s">
        <v>2380</v>
      </c>
      <c r="P608" t="s">
        <v>2380</v>
      </c>
      <c r="Q608" s="7" t="str">
        <f>SUBSTITUTE(Table12[[#This Row],[NumberOfMajorSurgeries]],"No major surgery","0")</f>
        <v>1</v>
      </c>
      <c r="R608" t="str">
        <f>SUBSTITUTE(Table12[[#This Row],[smoker]],"?","unknown")</f>
        <v>No</v>
      </c>
      <c r="S608" t="str">
        <f t="shared" si="9"/>
        <v>Obesity</v>
      </c>
      <c r="T608" t="str">
        <f>IF(Table12[[#This Row],[HBA1C]]&lt;5.7,"Normal",IF(Table12[[#This Row],[HBA1C]]&gt;6.5,"Diabetes","Prediabetes"))</f>
        <v>Normal</v>
      </c>
    </row>
    <row r="609" spans="1:20" x14ac:dyDescent="0.3">
      <c r="A609" t="s">
        <v>1763</v>
      </c>
      <c r="B609">
        <v>54.43</v>
      </c>
      <c r="C609">
        <v>4.6100000000000003</v>
      </c>
      <c r="D609" t="s">
        <v>2382</v>
      </c>
      <c r="E609" t="s">
        <v>2380</v>
      </c>
      <c r="F609" t="s">
        <v>2380</v>
      </c>
      <c r="G609">
        <v>1</v>
      </c>
      <c r="H609" t="s">
        <v>2380</v>
      </c>
      <c r="K609" t="s">
        <v>1763</v>
      </c>
      <c r="L609">
        <v>54.43</v>
      </c>
      <c r="M609">
        <v>4.6100000000000003</v>
      </c>
      <c r="N609" t="s">
        <v>2382</v>
      </c>
      <c r="O609" t="s">
        <v>2380</v>
      </c>
      <c r="P609" t="s">
        <v>2380</v>
      </c>
      <c r="Q609" s="7" t="str">
        <f>SUBSTITUTE(Table12[[#This Row],[NumberOfMajorSurgeries]],"No major surgery","0")</f>
        <v>1</v>
      </c>
      <c r="R609" t="str">
        <f>SUBSTITUTE(Table12[[#This Row],[smoker]],"?","unknown")</f>
        <v>No</v>
      </c>
      <c r="S609" t="str">
        <f t="shared" si="9"/>
        <v>Obesity</v>
      </c>
      <c r="T609" t="str">
        <f>IF(Table12[[#This Row],[HBA1C]]&lt;5.7,"Normal",IF(Table12[[#This Row],[HBA1C]]&gt;6.5,"Diabetes","Prediabetes"))</f>
        <v>Normal</v>
      </c>
    </row>
    <row r="610" spans="1:20" x14ac:dyDescent="0.3">
      <c r="A610" t="s">
        <v>1762</v>
      </c>
      <c r="B610">
        <v>48.01</v>
      </c>
      <c r="C610">
        <v>7.3</v>
      </c>
      <c r="D610" t="s">
        <v>2380</v>
      </c>
      <c r="E610" t="s">
        <v>2380</v>
      </c>
      <c r="F610" t="s">
        <v>2380</v>
      </c>
      <c r="G610" t="s">
        <v>2381</v>
      </c>
      <c r="H610" t="s">
        <v>2380</v>
      </c>
      <c r="K610" t="s">
        <v>1762</v>
      </c>
      <c r="L610">
        <v>48.01</v>
      </c>
      <c r="M610">
        <v>7.3</v>
      </c>
      <c r="N610" t="s">
        <v>2380</v>
      </c>
      <c r="O610" t="s">
        <v>2380</v>
      </c>
      <c r="P610" t="s">
        <v>2380</v>
      </c>
      <c r="Q610" s="7" t="str">
        <f>SUBSTITUTE(Table12[[#This Row],[NumberOfMajorSurgeries]],"No major surgery","0")</f>
        <v>0</v>
      </c>
      <c r="R610" t="str">
        <f>SUBSTITUTE(Table12[[#This Row],[smoker]],"?","unknown")</f>
        <v>No</v>
      </c>
      <c r="S610" t="str">
        <f t="shared" si="9"/>
        <v>Obesity</v>
      </c>
      <c r="T610" t="str">
        <f>IF(Table12[[#This Row],[HBA1C]]&lt;5.7,"Normal",IF(Table12[[#This Row],[HBA1C]]&gt;6.5,"Diabetes","Prediabetes"))</f>
        <v>Diabetes</v>
      </c>
    </row>
    <row r="611" spans="1:20" x14ac:dyDescent="0.3">
      <c r="A611" t="s">
        <v>1761</v>
      </c>
      <c r="B611">
        <v>48.32</v>
      </c>
      <c r="C611">
        <v>5.88</v>
      </c>
      <c r="D611" t="s">
        <v>2380</v>
      </c>
      <c r="E611" t="s">
        <v>2380</v>
      </c>
      <c r="F611" t="s">
        <v>2380</v>
      </c>
      <c r="G611" t="s">
        <v>2381</v>
      </c>
      <c r="H611" t="s">
        <v>2380</v>
      </c>
      <c r="K611" t="s">
        <v>1761</v>
      </c>
      <c r="L611">
        <v>48.32</v>
      </c>
      <c r="M611">
        <v>5.88</v>
      </c>
      <c r="N611" t="s">
        <v>2380</v>
      </c>
      <c r="O611" t="s">
        <v>2380</v>
      </c>
      <c r="P611" t="s">
        <v>2380</v>
      </c>
      <c r="Q611" s="7" t="str">
        <f>SUBSTITUTE(Table12[[#This Row],[NumberOfMajorSurgeries]],"No major surgery","0")</f>
        <v>0</v>
      </c>
      <c r="R611" t="str">
        <f>SUBSTITUTE(Table12[[#This Row],[smoker]],"?","unknown")</f>
        <v>No</v>
      </c>
      <c r="S611" t="str">
        <f t="shared" si="9"/>
        <v>Obesity</v>
      </c>
      <c r="T611" t="str">
        <f>IF(Table12[[#This Row],[HBA1C]]&lt;5.7,"Normal",IF(Table12[[#This Row],[HBA1C]]&gt;6.5,"Diabetes","Prediabetes"))</f>
        <v>Prediabetes</v>
      </c>
    </row>
    <row r="612" spans="1:20" x14ac:dyDescent="0.3">
      <c r="A612" t="s">
        <v>1760</v>
      </c>
      <c r="B612">
        <v>22.895</v>
      </c>
      <c r="C612">
        <v>4.0599999999999996</v>
      </c>
      <c r="D612" t="s">
        <v>2380</v>
      </c>
      <c r="E612" t="s">
        <v>2380</v>
      </c>
      <c r="F612" t="s">
        <v>2383</v>
      </c>
      <c r="G612">
        <v>1</v>
      </c>
      <c r="H612" t="s">
        <v>2382</v>
      </c>
      <c r="K612" t="s">
        <v>1760</v>
      </c>
      <c r="L612">
        <v>22.895</v>
      </c>
      <c r="M612">
        <v>4.0599999999999996</v>
      </c>
      <c r="N612" t="s">
        <v>2380</v>
      </c>
      <c r="O612" t="s">
        <v>2380</v>
      </c>
      <c r="P612" t="s">
        <v>2383</v>
      </c>
      <c r="Q612" s="7" t="str">
        <f>SUBSTITUTE(Table12[[#This Row],[NumberOfMajorSurgeries]],"No major surgery","0")</f>
        <v>1</v>
      </c>
      <c r="R612" t="str">
        <f>SUBSTITUTE(Table12[[#This Row],[smoker]],"?","unknown")</f>
        <v>yes</v>
      </c>
      <c r="S612" t="str">
        <f t="shared" si="9"/>
        <v>Overweight</v>
      </c>
      <c r="T612" t="str">
        <f>IF(Table12[[#This Row],[HBA1C]]&lt;5.7,"Normal",IF(Table12[[#This Row],[HBA1C]]&gt;6.5,"Diabetes","Prediabetes"))</f>
        <v>Normal</v>
      </c>
    </row>
    <row r="613" spans="1:20" x14ac:dyDescent="0.3">
      <c r="A613" t="s">
        <v>1759</v>
      </c>
      <c r="B613">
        <v>54.85</v>
      </c>
      <c r="C613">
        <v>4.9000000000000004</v>
      </c>
      <c r="D613" t="s">
        <v>2380</v>
      </c>
      <c r="E613" t="s">
        <v>2380</v>
      </c>
      <c r="F613" t="s">
        <v>2380</v>
      </c>
      <c r="G613">
        <v>1</v>
      </c>
      <c r="H613" t="s">
        <v>2380</v>
      </c>
      <c r="K613" t="s">
        <v>1759</v>
      </c>
      <c r="L613">
        <v>54.85</v>
      </c>
      <c r="M613">
        <v>4.9000000000000004</v>
      </c>
      <c r="N613" t="s">
        <v>2380</v>
      </c>
      <c r="O613" t="s">
        <v>2380</v>
      </c>
      <c r="P613" t="s">
        <v>2380</v>
      </c>
      <c r="Q613" s="7" t="str">
        <f>SUBSTITUTE(Table12[[#This Row],[NumberOfMajorSurgeries]],"No major surgery","0")</f>
        <v>1</v>
      </c>
      <c r="R613" t="str">
        <f>SUBSTITUTE(Table12[[#This Row],[smoker]],"?","unknown")</f>
        <v>No</v>
      </c>
      <c r="S613" t="str">
        <f t="shared" si="9"/>
        <v>Obesity</v>
      </c>
      <c r="T613" t="str">
        <f>IF(Table12[[#This Row],[HBA1C]]&lt;5.7,"Normal",IF(Table12[[#This Row],[HBA1C]]&gt;6.5,"Diabetes","Prediabetes"))</f>
        <v>Normal</v>
      </c>
    </row>
    <row r="614" spans="1:20" x14ac:dyDescent="0.3">
      <c r="A614" t="s">
        <v>1758</v>
      </c>
      <c r="B614">
        <v>21.85</v>
      </c>
      <c r="C614">
        <v>5.52</v>
      </c>
      <c r="D614" t="s">
        <v>2380</v>
      </c>
      <c r="E614" t="s">
        <v>2380</v>
      </c>
      <c r="F614" t="s">
        <v>2383</v>
      </c>
      <c r="G614">
        <v>1</v>
      </c>
      <c r="H614" t="s">
        <v>2382</v>
      </c>
      <c r="K614" t="s">
        <v>1758</v>
      </c>
      <c r="L614">
        <v>21.85</v>
      </c>
      <c r="M614">
        <v>5.52</v>
      </c>
      <c r="N614" t="s">
        <v>2380</v>
      </c>
      <c r="O614" t="s">
        <v>2380</v>
      </c>
      <c r="P614" t="s">
        <v>2383</v>
      </c>
      <c r="Q614" s="7" t="str">
        <f>SUBSTITUTE(Table12[[#This Row],[NumberOfMajorSurgeries]],"No major surgery","0")</f>
        <v>1</v>
      </c>
      <c r="R614" t="str">
        <f>SUBSTITUTE(Table12[[#This Row],[smoker]],"?","unknown")</f>
        <v>yes</v>
      </c>
      <c r="S614" t="str">
        <f t="shared" si="9"/>
        <v>Overweight</v>
      </c>
      <c r="T614" t="str">
        <f>IF(Table12[[#This Row],[HBA1C]]&lt;5.7,"Normal",IF(Table12[[#This Row],[HBA1C]]&gt;6.5,"Diabetes","Prediabetes"))</f>
        <v>Normal</v>
      </c>
    </row>
    <row r="615" spans="1:20" x14ac:dyDescent="0.3">
      <c r="A615" t="s">
        <v>1757</v>
      </c>
      <c r="B615">
        <v>51.86</v>
      </c>
      <c r="C615">
        <v>5.2</v>
      </c>
      <c r="D615" t="s">
        <v>2382</v>
      </c>
      <c r="E615" t="s">
        <v>2380</v>
      </c>
      <c r="F615" t="s">
        <v>2380</v>
      </c>
      <c r="G615" t="s">
        <v>2381</v>
      </c>
      <c r="H615" t="s">
        <v>2380</v>
      </c>
      <c r="K615" t="s">
        <v>1757</v>
      </c>
      <c r="L615">
        <v>51.86</v>
      </c>
      <c r="M615">
        <v>5.2</v>
      </c>
      <c r="N615" t="s">
        <v>2382</v>
      </c>
      <c r="O615" t="s">
        <v>2380</v>
      </c>
      <c r="P615" t="s">
        <v>2380</v>
      </c>
      <c r="Q615" s="7" t="str">
        <f>SUBSTITUTE(Table12[[#This Row],[NumberOfMajorSurgeries]],"No major surgery","0")</f>
        <v>0</v>
      </c>
      <c r="R615" t="str">
        <f>SUBSTITUTE(Table12[[#This Row],[smoker]],"?","unknown")</f>
        <v>No</v>
      </c>
      <c r="S615" t="str">
        <f t="shared" si="9"/>
        <v>Obesity</v>
      </c>
      <c r="T615" t="str">
        <f>IF(Table12[[#This Row],[HBA1C]]&lt;5.7,"Normal",IF(Table12[[#This Row],[HBA1C]]&gt;6.5,"Diabetes","Prediabetes"))</f>
        <v>Normal</v>
      </c>
    </row>
    <row r="616" spans="1:20" x14ac:dyDescent="0.3">
      <c r="A616" t="s">
        <v>1756</v>
      </c>
      <c r="B616">
        <v>39.049999999999997</v>
      </c>
      <c r="C616">
        <v>7.59</v>
      </c>
      <c r="D616" t="s">
        <v>2380</v>
      </c>
      <c r="E616" t="s">
        <v>2380</v>
      </c>
      <c r="F616" t="s">
        <v>2380</v>
      </c>
      <c r="G616">
        <v>3</v>
      </c>
      <c r="H616" t="s">
        <v>2380</v>
      </c>
      <c r="K616" t="s">
        <v>1756</v>
      </c>
      <c r="L616">
        <v>39.049999999999997</v>
      </c>
      <c r="M616">
        <v>7.59</v>
      </c>
      <c r="N616" t="s">
        <v>2380</v>
      </c>
      <c r="O616" t="s">
        <v>2380</v>
      </c>
      <c r="P616" t="s">
        <v>2380</v>
      </c>
      <c r="Q616" s="7" t="str">
        <f>SUBSTITUTE(Table12[[#This Row],[NumberOfMajorSurgeries]],"No major surgery","0")</f>
        <v>3</v>
      </c>
      <c r="R616" t="str">
        <f>SUBSTITUTE(Table12[[#This Row],[smoker]],"?","unknown")</f>
        <v>No</v>
      </c>
      <c r="S616" t="str">
        <f t="shared" si="9"/>
        <v>Obesity</v>
      </c>
      <c r="T616" t="str">
        <f>IF(Table12[[#This Row],[HBA1C]]&lt;5.7,"Normal",IF(Table12[[#This Row],[HBA1C]]&gt;6.5,"Diabetes","Prediabetes"))</f>
        <v>Diabetes</v>
      </c>
    </row>
    <row r="617" spans="1:20" x14ac:dyDescent="0.3">
      <c r="A617" t="s">
        <v>1755</v>
      </c>
      <c r="B617">
        <v>31.824999999999999</v>
      </c>
      <c r="C617">
        <v>8.2799999999999994</v>
      </c>
      <c r="D617" t="s">
        <v>2380</v>
      </c>
      <c r="E617" t="s">
        <v>2380</v>
      </c>
      <c r="F617" t="s">
        <v>2380</v>
      </c>
      <c r="G617">
        <v>3</v>
      </c>
      <c r="H617" t="s">
        <v>2380</v>
      </c>
      <c r="K617" t="s">
        <v>1755</v>
      </c>
      <c r="L617">
        <v>31.824999999999999</v>
      </c>
      <c r="M617">
        <v>8.2799999999999994</v>
      </c>
      <c r="N617" t="s">
        <v>2380</v>
      </c>
      <c r="O617" t="s">
        <v>2380</v>
      </c>
      <c r="P617" t="s">
        <v>2380</v>
      </c>
      <c r="Q617" s="7" t="str">
        <f>SUBSTITUTE(Table12[[#This Row],[NumberOfMajorSurgeries]],"No major surgery","0")</f>
        <v>3</v>
      </c>
      <c r="R617" t="str">
        <f>SUBSTITUTE(Table12[[#This Row],[smoker]],"?","unknown")</f>
        <v>No</v>
      </c>
      <c r="S617" t="str">
        <f t="shared" si="9"/>
        <v>Obesity</v>
      </c>
      <c r="T617" t="str">
        <f>IF(Table12[[#This Row],[HBA1C]]&lt;5.7,"Normal",IF(Table12[[#This Row],[HBA1C]]&gt;6.5,"Diabetes","Prediabetes"))</f>
        <v>Diabetes</v>
      </c>
    </row>
    <row r="618" spans="1:20" x14ac:dyDescent="0.3">
      <c r="A618" t="s">
        <v>1754</v>
      </c>
      <c r="B618">
        <v>46.43</v>
      </c>
      <c r="C618">
        <v>6.72</v>
      </c>
      <c r="D618" t="s">
        <v>2380</v>
      </c>
      <c r="E618" t="s">
        <v>2380</v>
      </c>
      <c r="F618" t="s">
        <v>2380</v>
      </c>
      <c r="G618" t="s">
        <v>2381</v>
      </c>
      <c r="H618" t="s">
        <v>2380</v>
      </c>
      <c r="K618" t="s">
        <v>1754</v>
      </c>
      <c r="L618">
        <v>46.43</v>
      </c>
      <c r="M618">
        <v>6.72</v>
      </c>
      <c r="N618" t="s">
        <v>2380</v>
      </c>
      <c r="O618" t="s">
        <v>2380</v>
      </c>
      <c r="P618" t="s">
        <v>2380</v>
      </c>
      <c r="Q618" s="7" t="str">
        <f>SUBSTITUTE(Table12[[#This Row],[NumberOfMajorSurgeries]],"No major surgery","0")</f>
        <v>0</v>
      </c>
      <c r="R618" t="str">
        <f>SUBSTITUTE(Table12[[#This Row],[smoker]],"?","unknown")</f>
        <v>No</v>
      </c>
      <c r="S618" t="str">
        <f t="shared" si="9"/>
        <v>Obesity</v>
      </c>
      <c r="T618" t="str">
        <f>IF(Table12[[#This Row],[HBA1C]]&lt;5.7,"Normal",IF(Table12[[#This Row],[HBA1C]]&gt;6.5,"Diabetes","Prediabetes"))</f>
        <v>Diabetes</v>
      </c>
    </row>
    <row r="619" spans="1:20" x14ac:dyDescent="0.3">
      <c r="A619" t="s">
        <v>1753</v>
      </c>
      <c r="B619">
        <v>53.63</v>
      </c>
      <c r="C619">
        <v>5.47</v>
      </c>
      <c r="D619" t="s">
        <v>2382</v>
      </c>
      <c r="E619" t="s">
        <v>2380</v>
      </c>
      <c r="F619" t="s">
        <v>2380</v>
      </c>
      <c r="G619">
        <v>1</v>
      </c>
      <c r="H619" t="s">
        <v>2380</v>
      </c>
      <c r="K619" t="s">
        <v>1753</v>
      </c>
      <c r="L619">
        <v>53.63</v>
      </c>
      <c r="M619">
        <v>5.47</v>
      </c>
      <c r="N619" t="s">
        <v>2382</v>
      </c>
      <c r="O619" t="s">
        <v>2380</v>
      </c>
      <c r="P619" t="s">
        <v>2380</v>
      </c>
      <c r="Q619" s="7" t="str">
        <f>SUBSTITUTE(Table12[[#This Row],[NumberOfMajorSurgeries]],"No major surgery","0")</f>
        <v>1</v>
      </c>
      <c r="R619" t="str">
        <f>SUBSTITUTE(Table12[[#This Row],[smoker]],"?","unknown")</f>
        <v>No</v>
      </c>
      <c r="S619" t="str">
        <f t="shared" si="9"/>
        <v>Obesity</v>
      </c>
      <c r="T619" t="str">
        <f>IF(Table12[[#This Row],[HBA1C]]&lt;5.7,"Normal",IF(Table12[[#This Row],[HBA1C]]&gt;6.5,"Diabetes","Prediabetes"))</f>
        <v>Normal</v>
      </c>
    </row>
    <row r="620" spans="1:20" x14ac:dyDescent="0.3">
      <c r="A620" t="s">
        <v>1752</v>
      </c>
      <c r="B620">
        <v>48.7</v>
      </c>
      <c r="C620">
        <v>4.71</v>
      </c>
      <c r="D620" t="s">
        <v>2380</v>
      </c>
      <c r="E620" t="s">
        <v>2380</v>
      </c>
      <c r="F620" t="s">
        <v>2380</v>
      </c>
      <c r="G620" t="s">
        <v>2381</v>
      </c>
      <c r="H620" t="s">
        <v>2380</v>
      </c>
      <c r="K620" t="s">
        <v>1752</v>
      </c>
      <c r="L620">
        <v>48.7</v>
      </c>
      <c r="M620">
        <v>4.71</v>
      </c>
      <c r="N620" t="s">
        <v>2380</v>
      </c>
      <c r="O620" t="s">
        <v>2380</v>
      </c>
      <c r="P620" t="s">
        <v>2380</v>
      </c>
      <c r="Q620" s="7" t="str">
        <f>SUBSTITUTE(Table12[[#This Row],[NumberOfMajorSurgeries]],"No major surgery","0")</f>
        <v>0</v>
      </c>
      <c r="R620" t="str">
        <f>SUBSTITUTE(Table12[[#This Row],[smoker]],"?","unknown")</f>
        <v>No</v>
      </c>
      <c r="S620" t="str">
        <f t="shared" si="9"/>
        <v>Obesity</v>
      </c>
      <c r="T620" t="str">
        <f>IF(Table12[[#This Row],[HBA1C]]&lt;5.7,"Normal",IF(Table12[[#This Row],[HBA1C]]&gt;6.5,"Diabetes","Prediabetes"))</f>
        <v>Normal</v>
      </c>
    </row>
    <row r="621" spans="1:20" x14ac:dyDescent="0.3">
      <c r="A621" t="s">
        <v>1751</v>
      </c>
      <c r="B621">
        <v>48.81</v>
      </c>
      <c r="C621">
        <v>5.49</v>
      </c>
      <c r="D621" t="s">
        <v>2380</v>
      </c>
      <c r="E621" t="s">
        <v>2380</v>
      </c>
      <c r="F621" t="s">
        <v>2380</v>
      </c>
      <c r="G621" t="s">
        <v>2381</v>
      </c>
      <c r="H621" t="s">
        <v>2380</v>
      </c>
      <c r="K621" t="s">
        <v>1751</v>
      </c>
      <c r="L621">
        <v>48.81</v>
      </c>
      <c r="M621">
        <v>5.49</v>
      </c>
      <c r="N621" t="s">
        <v>2380</v>
      </c>
      <c r="O621" t="s">
        <v>2380</v>
      </c>
      <c r="P621" t="s">
        <v>2380</v>
      </c>
      <c r="Q621" s="7" t="str">
        <f>SUBSTITUTE(Table12[[#This Row],[NumberOfMajorSurgeries]],"No major surgery","0")</f>
        <v>0</v>
      </c>
      <c r="R621" t="str">
        <f>SUBSTITUTE(Table12[[#This Row],[smoker]],"?","unknown")</f>
        <v>No</v>
      </c>
      <c r="S621" t="str">
        <f t="shared" si="9"/>
        <v>Obesity</v>
      </c>
      <c r="T621" t="str">
        <f>IF(Table12[[#This Row],[HBA1C]]&lt;5.7,"Normal",IF(Table12[[#This Row],[HBA1C]]&gt;6.5,"Diabetes","Prediabetes"))</f>
        <v>Normal</v>
      </c>
    </row>
    <row r="622" spans="1:20" x14ac:dyDescent="0.3">
      <c r="A622" t="s">
        <v>1750</v>
      </c>
      <c r="B622">
        <v>47.53</v>
      </c>
      <c r="C622">
        <v>4.72</v>
      </c>
      <c r="D622" t="s">
        <v>2380</v>
      </c>
      <c r="E622" t="s">
        <v>2380</v>
      </c>
      <c r="F622" t="s">
        <v>2380</v>
      </c>
      <c r="G622" t="s">
        <v>2381</v>
      </c>
      <c r="H622" t="s">
        <v>2380</v>
      </c>
      <c r="K622" t="s">
        <v>1750</v>
      </c>
      <c r="L622">
        <v>47.53</v>
      </c>
      <c r="M622">
        <v>4.72</v>
      </c>
      <c r="N622" t="s">
        <v>2380</v>
      </c>
      <c r="O622" t="s">
        <v>2380</v>
      </c>
      <c r="P622" t="s">
        <v>2380</v>
      </c>
      <c r="Q622" s="7" t="str">
        <f>SUBSTITUTE(Table12[[#This Row],[NumberOfMajorSurgeries]],"No major surgery","0")</f>
        <v>0</v>
      </c>
      <c r="R622" t="str">
        <f>SUBSTITUTE(Table12[[#This Row],[smoker]],"?","unknown")</f>
        <v>No</v>
      </c>
      <c r="S622" t="str">
        <f t="shared" si="9"/>
        <v>Obesity</v>
      </c>
      <c r="T622" t="str">
        <f>IF(Table12[[#This Row],[HBA1C]]&lt;5.7,"Normal",IF(Table12[[#This Row],[HBA1C]]&gt;6.5,"Diabetes","Prediabetes"))</f>
        <v>Normal</v>
      </c>
    </row>
    <row r="623" spans="1:20" x14ac:dyDescent="0.3">
      <c r="A623" t="s">
        <v>1749</v>
      </c>
      <c r="B623">
        <v>36.85</v>
      </c>
      <c r="C623">
        <v>6.7</v>
      </c>
      <c r="D623" t="s">
        <v>2380</v>
      </c>
      <c r="E623" t="s">
        <v>2380</v>
      </c>
      <c r="F623" t="s">
        <v>2380</v>
      </c>
      <c r="G623" t="s">
        <v>2381</v>
      </c>
      <c r="H623" t="s">
        <v>2380</v>
      </c>
      <c r="K623" t="s">
        <v>1749</v>
      </c>
      <c r="L623">
        <v>36.85</v>
      </c>
      <c r="M623">
        <v>6.7</v>
      </c>
      <c r="N623" t="s">
        <v>2380</v>
      </c>
      <c r="O623" t="s">
        <v>2380</v>
      </c>
      <c r="P623" t="s">
        <v>2380</v>
      </c>
      <c r="Q623" s="7" t="str">
        <f>SUBSTITUTE(Table12[[#This Row],[NumberOfMajorSurgeries]],"No major surgery","0")</f>
        <v>0</v>
      </c>
      <c r="R623" t="str">
        <f>SUBSTITUTE(Table12[[#This Row],[smoker]],"?","unknown")</f>
        <v>No</v>
      </c>
      <c r="S623" t="str">
        <f t="shared" si="9"/>
        <v>Obesity</v>
      </c>
      <c r="T623" t="str">
        <f>IF(Table12[[#This Row],[HBA1C]]&lt;5.7,"Normal",IF(Table12[[#This Row],[HBA1C]]&gt;6.5,"Diabetes","Prediabetes"))</f>
        <v>Diabetes</v>
      </c>
    </row>
    <row r="624" spans="1:20" x14ac:dyDescent="0.3">
      <c r="A624" t="s">
        <v>1748</v>
      </c>
      <c r="B624">
        <v>29.3</v>
      </c>
      <c r="C624">
        <v>5.5</v>
      </c>
      <c r="D624" t="s">
        <v>2380</v>
      </c>
      <c r="E624" t="s">
        <v>2380</v>
      </c>
      <c r="F624" t="s">
        <v>2380</v>
      </c>
      <c r="G624" t="s">
        <v>2381</v>
      </c>
      <c r="H624" t="s">
        <v>2380</v>
      </c>
      <c r="K624" t="s">
        <v>1748</v>
      </c>
      <c r="L624">
        <v>29.3</v>
      </c>
      <c r="M624">
        <v>5.5</v>
      </c>
      <c r="N624" t="s">
        <v>2380</v>
      </c>
      <c r="O624" t="s">
        <v>2380</v>
      </c>
      <c r="P624" t="s">
        <v>2380</v>
      </c>
      <c r="Q624" s="7" t="str">
        <f>SUBSTITUTE(Table12[[#This Row],[NumberOfMajorSurgeries]],"No major surgery","0")</f>
        <v>0</v>
      </c>
      <c r="R624" t="str">
        <f>SUBSTITUTE(Table12[[#This Row],[smoker]],"?","unknown")</f>
        <v>No</v>
      </c>
      <c r="S624" t="str">
        <f t="shared" si="9"/>
        <v>Overweight</v>
      </c>
      <c r="T624" t="str">
        <f>IF(Table12[[#This Row],[HBA1C]]&lt;5.7,"Normal",IF(Table12[[#This Row],[HBA1C]]&gt;6.5,"Diabetes","Prediabetes"))</f>
        <v>Normal</v>
      </c>
    </row>
    <row r="625" spans="1:20" x14ac:dyDescent="0.3">
      <c r="A625" t="s">
        <v>1747</v>
      </c>
      <c r="B625">
        <v>19.3</v>
      </c>
      <c r="C625">
        <v>4.46</v>
      </c>
      <c r="D625" t="s">
        <v>2380</v>
      </c>
      <c r="E625" t="s">
        <v>2380</v>
      </c>
      <c r="F625" t="s">
        <v>2380</v>
      </c>
      <c r="G625">
        <v>1</v>
      </c>
      <c r="H625" t="s">
        <v>2382</v>
      </c>
      <c r="K625" t="s">
        <v>1747</v>
      </c>
      <c r="L625">
        <v>19.3</v>
      </c>
      <c r="M625">
        <v>4.46</v>
      </c>
      <c r="N625" t="s">
        <v>2380</v>
      </c>
      <c r="O625" t="s">
        <v>2380</v>
      </c>
      <c r="P625" t="s">
        <v>2380</v>
      </c>
      <c r="Q625" s="7" t="str">
        <f>SUBSTITUTE(Table12[[#This Row],[NumberOfMajorSurgeries]],"No major surgery","0")</f>
        <v>1</v>
      </c>
      <c r="R625" t="str">
        <f>SUBSTITUTE(Table12[[#This Row],[smoker]],"?","unknown")</f>
        <v>yes</v>
      </c>
      <c r="S625" t="str">
        <f t="shared" si="9"/>
        <v>Overweight</v>
      </c>
      <c r="T625" t="str">
        <f>IF(Table12[[#This Row],[HBA1C]]&lt;5.7,"Normal",IF(Table12[[#This Row],[HBA1C]]&gt;6.5,"Diabetes","Prediabetes"))</f>
        <v>Normal</v>
      </c>
    </row>
    <row r="626" spans="1:20" x14ac:dyDescent="0.3">
      <c r="A626" t="s">
        <v>1746</v>
      </c>
      <c r="B626">
        <v>24.13</v>
      </c>
      <c r="C626">
        <v>5.29</v>
      </c>
      <c r="D626" t="s">
        <v>2382</v>
      </c>
      <c r="E626" t="s">
        <v>2380</v>
      </c>
      <c r="F626" t="s">
        <v>2383</v>
      </c>
      <c r="G626">
        <v>1</v>
      </c>
      <c r="H626" t="s">
        <v>2382</v>
      </c>
      <c r="K626" t="s">
        <v>1746</v>
      </c>
      <c r="L626">
        <v>24.13</v>
      </c>
      <c r="M626">
        <v>5.29</v>
      </c>
      <c r="N626" t="s">
        <v>2382</v>
      </c>
      <c r="O626" t="s">
        <v>2380</v>
      </c>
      <c r="P626" t="s">
        <v>2383</v>
      </c>
      <c r="Q626" s="7" t="str">
        <f>SUBSTITUTE(Table12[[#This Row],[NumberOfMajorSurgeries]],"No major surgery","0")</f>
        <v>1</v>
      </c>
      <c r="R626" t="str">
        <f>SUBSTITUTE(Table12[[#This Row],[smoker]],"?","unknown")</f>
        <v>yes</v>
      </c>
      <c r="S626" t="str">
        <f t="shared" si="9"/>
        <v>Overweight</v>
      </c>
      <c r="T626" t="str">
        <f>IF(Table12[[#This Row],[HBA1C]]&lt;5.7,"Normal",IF(Table12[[#This Row],[HBA1C]]&gt;6.5,"Diabetes","Prediabetes"))</f>
        <v>Normal</v>
      </c>
    </row>
    <row r="627" spans="1:20" x14ac:dyDescent="0.3">
      <c r="A627" t="s">
        <v>1745</v>
      </c>
      <c r="B627">
        <v>46.7</v>
      </c>
      <c r="C627">
        <v>10.99</v>
      </c>
      <c r="D627" t="s">
        <v>2380</v>
      </c>
      <c r="E627" t="s">
        <v>2380</v>
      </c>
      <c r="F627" t="s">
        <v>2380</v>
      </c>
      <c r="G627" t="s">
        <v>2381</v>
      </c>
      <c r="H627" t="s">
        <v>2380</v>
      </c>
      <c r="K627" t="s">
        <v>1745</v>
      </c>
      <c r="L627">
        <v>46.7</v>
      </c>
      <c r="M627">
        <v>10.99</v>
      </c>
      <c r="N627" t="s">
        <v>2380</v>
      </c>
      <c r="O627" t="s">
        <v>2380</v>
      </c>
      <c r="P627" t="s">
        <v>2380</v>
      </c>
      <c r="Q627" s="7" t="str">
        <f>SUBSTITUTE(Table12[[#This Row],[NumberOfMajorSurgeries]],"No major surgery","0")</f>
        <v>0</v>
      </c>
      <c r="R627" t="str">
        <f>SUBSTITUTE(Table12[[#This Row],[smoker]],"?","unknown")</f>
        <v>No</v>
      </c>
      <c r="S627" t="str">
        <f t="shared" si="9"/>
        <v>Obesity</v>
      </c>
      <c r="T627" t="str">
        <f>IF(Table12[[#This Row],[HBA1C]]&lt;5.7,"Normal",IF(Table12[[#This Row],[HBA1C]]&gt;6.5,"Diabetes","Prediabetes"))</f>
        <v>Diabetes</v>
      </c>
    </row>
    <row r="628" spans="1:20" x14ac:dyDescent="0.3">
      <c r="A628" t="s">
        <v>1744</v>
      </c>
      <c r="B628">
        <v>45.27</v>
      </c>
      <c r="C628">
        <v>5.2</v>
      </c>
      <c r="D628" t="s">
        <v>2382</v>
      </c>
      <c r="E628" t="s">
        <v>2380</v>
      </c>
      <c r="F628" t="s">
        <v>2380</v>
      </c>
      <c r="G628" t="s">
        <v>2381</v>
      </c>
      <c r="H628" t="s">
        <v>2380</v>
      </c>
      <c r="K628" t="s">
        <v>1744</v>
      </c>
      <c r="L628">
        <v>45.27</v>
      </c>
      <c r="M628">
        <v>5.2</v>
      </c>
      <c r="N628" t="s">
        <v>2382</v>
      </c>
      <c r="O628" t="s">
        <v>2380</v>
      </c>
      <c r="P628" t="s">
        <v>2380</v>
      </c>
      <c r="Q628" s="7" t="str">
        <f>SUBSTITUTE(Table12[[#This Row],[NumberOfMajorSurgeries]],"No major surgery","0")</f>
        <v>0</v>
      </c>
      <c r="R628" t="str">
        <f>SUBSTITUTE(Table12[[#This Row],[smoker]],"?","unknown")</f>
        <v>No</v>
      </c>
      <c r="S628" t="str">
        <f t="shared" si="9"/>
        <v>Obesity</v>
      </c>
      <c r="T628" t="str">
        <f>IF(Table12[[#This Row],[HBA1C]]&lt;5.7,"Normal",IF(Table12[[#This Row],[HBA1C]]&gt;6.5,"Diabetes","Prediabetes"))</f>
        <v>Normal</v>
      </c>
    </row>
    <row r="629" spans="1:20" x14ac:dyDescent="0.3">
      <c r="A629" t="s">
        <v>1743</v>
      </c>
      <c r="B629">
        <v>44.29</v>
      </c>
      <c r="C629">
        <v>9.66</v>
      </c>
      <c r="D629" t="s">
        <v>2380</v>
      </c>
      <c r="E629" t="s">
        <v>2380</v>
      </c>
      <c r="F629" t="s">
        <v>2380</v>
      </c>
      <c r="G629">
        <v>2</v>
      </c>
      <c r="H629" t="s">
        <v>2380</v>
      </c>
      <c r="K629" t="s">
        <v>1743</v>
      </c>
      <c r="L629">
        <v>44.29</v>
      </c>
      <c r="M629">
        <v>9.66</v>
      </c>
      <c r="N629" t="s">
        <v>2380</v>
      </c>
      <c r="O629" t="s">
        <v>2380</v>
      </c>
      <c r="P629" t="s">
        <v>2380</v>
      </c>
      <c r="Q629" s="7" t="str">
        <f>SUBSTITUTE(Table12[[#This Row],[NumberOfMajorSurgeries]],"No major surgery","0")</f>
        <v>2</v>
      </c>
      <c r="R629" t="str">
        <f>SUBSTITUTE(Table12[[#This Row],[smoker]],"?","unknown")</f>
        <v>No</v>
      </c>
      <c r="S629" t="str">
        <f t="shared" si="9"/>
        <v>Obesity</v>
      </c>
      <c r="T629" t="str">
        <f>IF(Table12[[#This Row],[HBA1C]]&lt;5.7,"Normal",IF(Table12[[#This Row],[HBA1C]]&gt;6.5,"Diabetes","Prediabetes"))</f>
        <v>Diabetes</v>
      </c>
    </row>
    <row r="630" spans="1:20" x14ac:dyDescent="0.3">
      <c r="A630" t="s">
        <v>1742</v>
      </c>
      <c r="B630">
        <v>54.59</v>
      </c>
      <c r="C630">
        <v>4.22</v>
      </c>
      <c r="D630" t="s">
        <v>2382</v>
      </c>
      <c r="E630" t="s">
        <v>2380</v>
      </c>
      <c r="F630" t="s">
        <v>2380</v>
      </c>
      <c r="G630">
        <v>1</v>
      </c>
      <c r="H630" t="s">
        <v>2380</v>
      </c>
      <c r="K630" t="s">
        <v>1742</v>
      </c>
      <c r="L630">
        <v>54.59</v>
      </c>
      <c r="M630">
        <v>4.22</v>
      </c>
      <c r="N630" t="s">
        <v>2382</v>
      </c>
      <c r="O630" t="s">
        <v>2380</v>
      </c>
      <c r="P630" t="s">
        <v>2380</v>
      </c>
      <c r="Q630" s="7" t="str">
        <f>SUBSTITUTE(Table12[[#This Row],[NumberOfMajorSurgeries]],"No major surgery","0")</f>
        <v>1</v>
      </c>
      <c r="R630" t="str">
        <f>SUBSTITUTE(Table12[[#This Row],[smoker]],"?","unknown")</f>
        <v>No</v>
      </c>
      <c r="S630" t="str">
        <f t="shared" si="9"/>
        <v>Obesity</v>
      </c>
      <c r="T630" t="str">
        <f>IF(Table12[[#This Row],[HBA1C]]&lt;5.7,"Normal",IF(Table12[[#This Row],[HBA1C]]&gt;6.5,"Diabetes","Prediabetes"))</f>
        <v>Normal</v>
      </c>
    </row>
    <row r="631" spans="1:20" x14ac:dyDescent="0.3">
      <c r="A631" t="s">
        <v>1741</v>
      </c>
      <c r="B631">
        <v>32.965000000000003</v>
      </c>
      <c r="C631">
        <v>11.78</v>
      </c>
      <c r="D631" t="s">
        <v>2380</v>
      </c>
      <c r="E631" t="s">
        <v>2380</v>
      </c>
      <c r="F631" t="s">
        <v>2380</v>
      </c>
      <c r="G631" t="s">
        <v>2381</v>
      </c>
      <c r="H631" t="s">
        <v>2380</v>
      </c>
      <c r="K631" t="s">
        <v>1741</v>
      </c>
      <c r="L631">
        <v>32.965000000000003</v>
      </c>
      <c r="M631">
        <v>11.78</v>
      </c>
      <c r="N631" t="s">
        <v>2380</v>
      </c>
      <c r="O631" t="s">
        <v>2380</v>
      </c>
      <c r="P631" t="s">
        <v>2380</v>
      </c>
      <c r="Q631" s="7" t="str">
        <f>SUBSTITUTE(Table12[[#This Row],[NumberOfMajorSurgeries]],"No major surgery","0")</f>
        <v>0</v>
      </c>
      <c r="R631" t="str">
        <f>SUBSTITUTE(Table12[[#This Row],[smoker]],"?","unknown")</f>
        <v>No</v>
      </c>
      <c r="S631" t="str">
        <f t="shared" si="9"/>
        <v>Obesity</v>
      </c>
      <c r="T631" t="str">
        <f>IF(Table12[[#This Row],[HBA1C]]&lt;5.7,"Normal",IF(Table12[[#This Row],[HBA1C]]&gt;6.5,"Diabetes","Prediabetes"))</f>
        <v>Diabetes</v>
      </c>
    </row>
    <row r="632" spans="1:20" x14ac:dyDescent="0.3">
      <c r="A632" t="s">
        <v>1740</v>
      </c>
      <c r="B632">
        <v>38.049999999999997</v>
      </c>
      <c r="C632">
        <v>9.6199999999999992</v>
      </c>
      <c r="D632" t="s">
        <v>2380</v>
      </c>
      <c r="E632" t="s">
        <v>2380</v>
      </c>
      <c r="F632" t="s">
        <v>2380</v>
      </c>
      <c r="G632" t="s">
        <v>2381</v>
      </c>
      <c r="H632" t="s">
        <v>2380</v>
      </c>
      <c r="K632" t="s">
        <v>1740</v>
      </c>
      <c r="L632">
        <v>38.049999999999997</v>
      </c>
      <c r="M632">
        <v>9.6199999999999992</v>
      </c>
      <c r="N632" t="s">
        <v>2380</v>
      </c>
      <c r="O632" t="s">
        <v>2380</v>
      </c>
      <c r="P632" t="s">
        <v>2380</v>
      </c>
      <c r="Q632" s="7" t="str">
        <f>SUBSTITUTE(Table12[[#This Row],[NumberOfMajorSurgeries]],"No major surgery","0")</f>
        <v>0</v>
      </c>
      <c r="R632" t="str">
        <f>SUBSTITUTE(Table12[[#This Row],[smoker]],"?","unknown")</f>
        <v>No</v>
      </c>
      <c r="S632" t="str">
        <f t="shared" si="9"/>
        <v>Obesity</v>
      </c>
      <c r="T632" t="str">
        <f>IF(Table12[[#This Row],[HBA1C]]&lt;5.7,"Normal",IF(Table12[[#This Row],[HBA1C]]&gt;6.5,"Diabetes","Prediabetes"))</f>
        <v>Diabetes</v>
      </c>
    </row>
    <row r="633" spans="1:20" x14ac:dyDescent="0.3">
      <c r="A633" t="s">
        <v>1739</v>
      </c>
      <c r="B633">
        <v>46.14</v>
      </c>
      <c r="C633">
        <v>10.78</v>
      </c>
      <c r="D633" t="s">
        <v>2380</v>
      </c>
      <c r="E633" t="s">
        <v>2380</v>
      </c>
      <c r="F633" t="s">
        <v>2380</v>
      </c>
      <c r="G633" t="s">
        <v>2381</v>
      </c>
      <c r="H633" t="s">
        <v>2380</v>
      </c>
      <c r="K633" t="s">
        <v>1739</v>
      </c>
      <c r="L633">
        <v>46.14</v>
      </c>
      <c r="M633">
        <v>10.78</v>
      </c>
      <c r="N633" t="s">
        <v>2380</v>
      </c>
      <c r="O633" t="s">
        <v>2380</v>
      </c>
      <c r="P633" t="s">
        <v>2380</v>
      </c>
      <c r="Q633" s="7" t="str">
        <f>SUBSTITUTE(Table12[[#This Row],[NumberOfMajorSurgeries]],"No major surgery","0")</f>
        <v>0</v>
      </c>
      <c r="R633" t="str">
        <f>SUBSTITUTE(Table12[[#This Row],[smoker]],"?","unknown")</f>
        <v>No</v>
      </c>
      <c r="S633" t="str">
        <f t="shared" si="9"/>
        <v>Obesity</v>
      </c>
      <c r="T633" t="str">
        <f>IF(Table12[[#This Row],[HBA1C]]&lt;5.7,"Normal",IF(Table12[[#This Row],[HBA1C]]&gt;6.5,"Diabetes","Prediabetes"))</f>
        <v>Diabetes</v>
      </c>
    </row>
    <row r="634" spans="1:20" x14ac:dyDescent="0.3">
      <c r="A634" t="s">
        <v>1738</v>
      </c>
      <c r="B634">
        <v>41.325000000000003</v>
      </c>
      <c r="C634">
        <v>5.1100000000000003</v>
      </c>
      <c r="D634" t="s">
        <v>2382</v>
      </c>
      <c r="E634" t="s">
        <v>2380</v>
      </c>
      <c r="F634" t="s">
        <v>2380</v>
      </c>
      <c r="G634">
        <v>2</v>
      </c>
      <c r="H634" t="s">
        <v>2380</v>
      </c>
      <c r="K634" t="s">
        <v>1738</v>
      </c>
      <c r="L634">
        <v>41.325000000000003</v>
      </c>
      <c r="M634">
        <v>5.1100000000000003</v>
      </c>
      <c r="N634" t="s">
        <v>2382</v>
      </c>
      <c r="O634" t="s">
        <v>2380</v>
      </c>
      <c r="P634" t="s">
        <v>2380</v>
      </c>
      <c r="Q634" s="7" t="str">
        <f>SUBSTITUTE(Table12[[#This Row],[NumberOfMajorSurgeries]],"No major surgery","0")</f>
        <v>2</v>
      </c>
      <c r="R634" t="str">
        <f>SUBSTITUTE(Table12[[#This Row],[smoker]],"?","unknown")</f>
        <v>No</v>
      </c>
      <c r="S634" t="str">
        <f t="shared" si="9"/>
        <v>Obesity</v>
      </c>
      <c r="T634" t="str">
        <f>IF(Table12[[#This Row],[HBA1C]]&lt;5.7,"Normal",IF(Table12[[#This Row],[HBA1C]]&gt;6.5,"Diabetes","Prediabetes"))</f>
        <v>Normal</v>
      </c>
    </row>
    <row r="635" spans="1:20" x14ac:dyDescent="0.3">
      <c r="A635" t="s">
        <v>1737</v>
      </c>
      <c r="B635">
        <v>44.64</v>
      </c>
      <c r="C635">
        <v>7.18</v>
      </c>
      <c r="D635" t="s">
        <v>2380</v>
      </c>
      <c r="E635" t="s">
        <v>2380</v>
      </c>
      <c r="F635" t="s">
        <v>2380</v>
      </c>
      <c r="G635" t="s">
        <v>2381</v>
      </c>
      <c r="H635" t="s">
        <v>2380</v>
      </c>
      <c r="K635" t="s">
        <v>1737</v>
      </c>
      <c r="L635">
        <v>44.64</v>
      </c>
      <c r="M635">
        <v>7.18</v>
      </c>
      <c r="N635" t="s">
        <v>2380</v>
      </c>
      <c r="O635" t="s">
        <v>2380</v>
      </c>
      <c r="P635" t="s">
        <v>2380</v>
      </c>
      <c r="Q635" s="7" t="str">
        <f>SUBSTITUTE(Table12[[#This Row],[NumberOfMajorSurgeries]],"No major surgery","0")</f>
        <v>0</v>
      </c>
      <c r="R635" t="str">
        <f>SUBSTITUTE(Table12[[#This Row],[smoker]],"?","unknown")</f>
        <v>No</v>
      </c>
      <c r="S635" t="str">
        <f t="shared" si="9"/>
        <v>Obesity</v>
      </c>
      <c r="T635" t="str">
        <f>IF(Table12[[#This Row],[HBA1C]]&lt;5.7,"Normal",IF(Table12[[#This Row],[HBA1C]]&gt;6.5,"Diabetes","Prediabetes"))</f>
        <v>Diabetes</v>
      </c>
    </row>
    <row r="636" spans="1:20" x14ac:dyDescent="0.3">
      <c r="A636" t="s">
        <v>1736</v>
      </c>
      <c r="B636">
        <v>25.175000000000001</v>
      </c>
      <c r="C636">
        <v>4.96</v>
      </c>
      <c r="D636" t="s">
        <v>2380</v>
      </c>
      <c r="E636" t="s">
        <v>2382</v>
      </c>
      <c r="F636" t="s">
        <v>2380</v>
      </c>
      <c r="G636">
        <v>1</v>
      </c>
      <c r="H636" t="s">
        <v>31</v>
      </c>
      <c r="K636" t="s">
        <v>1736</v>
      </c>
      <c r="L636">
        <v>25.175000000000001</v>
      </c>
      <c r="M636">
        <v>4.96</v>
      </c>
      <c r="N636" t="s">
        <v>2380</v>
      </c>
      <c r="O636" t="s">
        <v>2382</v>
      </c>
      <c r="P636" t="s">
        <v>2380</v>
      </c>
      <c r="Q636" s="7" t="str">
        <f>SUBSTITUTE(Table12[[#This Row],[NumberOfMajorSurgeries]],"No major surgery","0")</f>
        <v>1</v>
      </c>
      <c r="R636" t="str">
        <f>SUBSTITUTE(Table12[[#This Row],[smoker]],"?","unknown")</f>
        <v>unknown</v>
      </c>
      <c r="S636" t="str">
        <f t="shared" si="9"/>
        <v>Overweight</v>
      </c>
      <c r="T636" t="str">
        <f>IF(Table12[[#This Row],[HBA1C]]&lt;5.7,"Normal",IF(Table12[[#This Row],[HBA1C]]&gt;6.5,"Diabetes","Prediabetes"))</f>
        <v>Normal</v>
      </c>
    </row>
    <row r="637" spans="1:20" x14ac:dyDescent="0.3">
      <c r="A637" t="s">
        <v>1735</v>
      </c>
      <c r="B637">
        <v>43.11</v>
      </c>
      <c r="C637">
        <v>4.67</v>
      </c>
      <c r="D637" t="s">
        <v>2382</v>
      </c>
      <c r="E637" t="s">
        <v>2380</v>
      </c>
      <c r="F637" t="s">
        <v>2380</v>
      </c>
      <c r="G637" t="s">
        <v>2381</v>
      </c>
      <c r="H637" t="s">
        <v>2380</v>
      </c>
      <c r="K637" t="s">
        <v>1735</v>
      </c>
      <c r="L637">
        <v>43.11</v>
      </c>
      <c r="M637">
        <v>4.67</v>
      </c>
      <c r="N637" t="s">
        <v>2382</v>
      </c>
      <c r="O637" t="s">
        <v>2380</v>
      </c>
      <c r="P637" t="s">
        <v>2380</v>
      </c>
      <c r="Q637" s="7" t="str">
        <f>SUBSTITUTE(Table12[[#This Row],[NumberOfMajorSurgeries]],"No major surgery","0")</f>
        <v>0</v>
      </c>
      <c r="R637" t="str">
        <f>SUBSTITUTE(Table12[[#This Row],[smoker]],"?","unknown")</f>
        <v>No</v>
      </c>
      <c r="S637" t="str">
        <f t="shared" si="9"/>
        <v>Obesity</v>
      </c>
      <c r="T637" t="str">
        <f>IF(Table12[[#This Row],[HBA1C]]&lt;5.7,"Normal",IF(Table12[[#This Row],[HBA1C]]&gt;6.5,"Diabetes","Prediabetes"))</f>
        <v>Normal</v>
      </c>
    </row>
    <row r="638" spans="1:20" x14ac:dyDescent="0.3">
      <c r="A638" t="s">
        <v>1734</v>
      </c>
      <c r="B638">
        <v>53.32</v>
      </c>
      <c r="C638">
        <v>5.0599999999999996</v>
      </c>
      <c r="D638" t="s">
        <v>2380</v>
      </c>
      <c r="E638" t="s">
        <v>2380</v>
      </c>
      <c r="F638" t="s">
        <v>2380</v>
      </c>
      <c r="G638" t="s">
        <v>2381</v>
      </c>
      <c r="H638" t="s">
        <v>2380</v>
      </c>
      <c r="K638" t="s">
        <v>1734</v>
      </c>
      <c r="L638">
        <v>53.32</v>
      </c>
      <c r="M638">
        <v>5.0599999999999996</v>
      </c>
      <c r="N638" t="s">
        <v>2380</v>
      </c>
      <c r="O638" t="s">
        <v>2380</v>
      </c>
      <c r="P638" t="s">
        <v>2380</v>
      </c>
      <c r="Q638" s="7" t="str">
        <f>SUBSTITUTE(Table12[[#This Row],[NumberOfMajorSurgeries]],"No major surgery","0")</f>
        <v>0</v>
      </c>
      <c r="R638" t="str">
        <f>SUBSTITUTE(Table12[[#This Row],[smoker]],"?","unknown")</f>
        <v>No</v>
      </c>
      <c r="S638" t="str">
        <f t="shared" si="9"/>
        <v>Obesity</v>
      </c>
      <c r="T638" t="str">
        <f>IF(Table12[[#This Row],[HBA1C]]&lt;5.7,"Normal",IF(Table12[[#This Row],[HBA1C]]&gt;6.5,"Diabetes","Prediabetes"))</f>
        <v>Normal</v>
      </c>
    </row>
    <row r="639" spans="1:20" x14ac:dyDescent="0.3">
      <c r="A639" t="s">
        <v>1733</v>
      </c>
      <c r="B639">
        <v>38.04</v>
      </c>
      <c r="C639">
        <v>5.0199999999999996</v>
      </c>
      <c r="D639" t="s">
        <v>2382</v>
      </c>
      <c r="E639" t="s">
        <v>2380</v>
      </c>
      <c r="F639" t="s">
        <v>2380</v>
      </c>
      <c r="G639">
        <v>1</v>
      </c>
      <c r="H639" t="s">
        <v>2380</v>
      </c>
      <c r="K639" t="s">
        <v>1733</v>
      </c>
      <c r="L639">
        <v>38.04</v>
      </c>
      <c r="M639">
        <v>5.0199999999999996</v>
      </c>
      <c r="N639" t="s">
        <v>2382</v>
      </c>
      <c r="O639" t="s">
        <v>2380</v>
      </c>
      <c r="P639" t="s">
        <v>2380</v>
      </c>
      <c r="Q639" s="7" t="str">
        <f>SUBSTITUTE(Table12[[#This Row],[NumberOfMajorSurgeries]],"No major surgery","0")</f>
        <v>1</v>
      </c>
      <c r="R639" t="str">
        <f>SUBSTITUTE(Table12[[#This Row],[smoker]],"?","unknown")</f>
        <v>No</v>
      </c>
      <c r="S639" t="str">
        <f t="shared" si="9"/>
        <v>Obesity</v>
      </c>
      <c r="T639" t="str">
        <f>IF(Table12[[#This Row],[HBA1C]]&lt;5.7,"Normal",IF(Table12[[#This Row],[HBA1C]]&gt;6.5,"Diabetes","Prediabetes"))</f>
        <v>Normal</v>
      </c>
    </row>
    <row r="640" spans="1:20" x14ac:dyDescent="0.3">
      <c r="A640" t="s">
        <v>1732</v>
      </c>
      <c r="B640">
        <v>37.9</v>
      </c>
      <c r="C640">
        <v>7.76</v>
      </c>
      <c r="D640" t="s">
        <v>2380</v>
      </c>
      <c r="E640" t="s">
        <v>2380</v>
      </c>
      <c r="F640" t="s">
        <v>2380</v>
      </c>
      <c r="G640" t="s">
        <v>2381</v>
      </c>
      <c r="H640" t="s">
        <v>2380</v>
      </c>
      <c r="K640" t="s">
        <v>1732</v>
      </c>
      <c r="L640">
        <v>37.9</v>
      </c>
      <c r="M640">
        <v>7.76</v>
      </c>
      <c r="N640" t="s">
        <v>2380</v>
      </c>
      <c r="O640" t="s">
        <v>2380</v>
      </c>
      <c r="P640" t="s">
        <v>2380</v>
      </c>
      <c r="Q640" s="7" t="str">
        <f>SUBSTITUTE(Table12[[#This Row],[NumberOfMajorSurgeries]],"No major surgery","0")</f>
        <v>0</v>
      </c>
      <c r="R640" t="str">
        <f>SUBSTITUTE(Table12[[#This Row],[smoker]],"?","unknown")</f>
        <v>No</v>
      </c>
      <c r="S640" t="str">
        <f t="shared" si="9"/>
        <v>Obesity</v>
      </c>
      <c r="T640" t="str">
        <f>IF(Table12[[#This Row],[HBA1C]]&lt;5.7,"Normal",IF(Table12[[#This Row],[HBA1C]]&gt;6.5,"Diabetes","Prediabetes"))</f>
        <v>Diabetes</v>
      </c>
    </row>
    <row r="641" spans="1:20" x14ac:dyDescent="0.3">
      <c r="A641" t="s">
        <v>1731</v>
      </c>
      <c r="B641">
        <v>39.6</v>
      </c>
      <c r="C641">
        <v>9.32</v>
      </c>
      <c r="D641" t="s">
        <v>2380</v>
      </c>
      <c r="E641" t="s">
        <v>2380</v>
      </c>
      <c r="F641" t="s">
        <v>2380</v>
      </c>
      <c r="G641" t="s">
        <v>2381</v>
      </c>
      <c r="H641" t="s">
        <v>2380</v>
      </c>
      <c r="K641" t="s">
        <v>1731</v>
      </c>
      <c r="L641">
        <v>39.6</v>
      </c>
      <c r="M641">
        <v>9.32</v>
      </c>
      <c r="N641" t="s">
        <v>2380</v>
      </c>
      <c r="O641" t="s">
        <v>2380</v>
      </c>
      <c r="P641" t="s">
        <v>2380</v>
      </c>
      <c r="Q641" s="7" t="str">
        <f>SUBSTITUTE(Table12[[#This Row],[NumberOfMajorSurgeries]],"No major surgery","0")</f>
        <v>0</v>
      </c>
      <c r="R641" t="str">
        <f>SUBSTITUTE(Table12[[#This Row],[smoker]],"?","unknown")</f>
        <v>No</v>
      </c>
      <c r="S641" t="str">
        <f t="shared" si="9"/>
        <v>Obesity</v>
      </c>
      <c r="T641" t="str">
        <f>IF(Table12[[#This Row],[HBA1C]]&lt;5.7,"Normal",IF(Table12[[#This Row],[HBA1C]]&gt;6.5,"Diabetes","Prediabetes"))</f>
        <v>Diabetes</v>
      </c>
    </row>
    <row r="642" spans="1:20" x14ac:dyDescent="0.3">
      <c r="A642" t="s">
        <v>1730</v>
      </c>
      <c r="B642">
        <v>50.92</v>
      </c>
      <c r="C642">
        <v>5.31</v>
      </c>
      <c r="D642" t="s">
        <v>2382</v>
      </c>
      <c r="E642" t="s">
        <v>2380</v>
      </c>
      <c r="F642" t="s">
        <v>2380</v>
      </c>
      <c r="G642">
        <v>1</v>
      </c>
      <c r="H642" t="s">
        <v>2380</v>
      </c>
      <c r="K642" t="s">
        <v>1730</v>
      </c>
      <c r="L642">
        <v>50.92</v>
      </c>
      <c r="M642">
        <v>5.31</v>
      </c>
      <c r="N642" t="s">
        <v>2382</v>
      </c>
      <c r="O642" t="s">
        <v>2380</v>
      </c>
      <c r="P642" t="s">
        <v>2380</v>
      </c>
      <c r="Q642" s="7" t="str">
        <f>SUBSTITUTE(Table12[[#This Row],[NumberOfMajorSurgeries]],"No major surgery","0")</f>
        <v>1</v>
      </c>
      <c r="R642" t="str">
        <f>SUBSTITUTE(Table12[[#This Row],[smoker]],"?","unknown")</f>
        <v>No</v>
      </c>
      <c r="S642" t="str">
        <f t="shared" si="9"/>
        <v>Obesity</v>
      </c>
      <c r="T642" t="str">
        <f>IF(Table12[[#This Row],[HBA1C]]&lt;5.7,"Normal",IF(Table12[[#This Row],[HBA1C]]&gt;6.5,"Diabetes","Prediabetes"))</f>
        <v>Normal</v>
      </c>
    </row>
    <row r="643" spans="1:20" x14ac:dyDescent="0.3">
      <c r="A643" t="s">
        <v>1729</v>
      </c>
      <c r="B643">
        <v>21.85</v>
      </c>
      <c r="C643">
        <v>5.56</v>
      </c>
      <c r="D643" t="s">
        <v>2382</v>
      </c>
      <c r="E643" t="s">
        <v>2380</v>
      </c>
      <c r="F643" t="s">
        <v>2380</v>
      </c>
      <c r="G643" t="s">
        <v>2381</v>
      </c>
      <c r="H643" t="s">
        <v>2382</v>
      </c>
      <c r="K643" t="s">
        <v>1729</v>
      </c>
      <c r="L643">
        <v>21.85</v>
      </c>
      <c r="M643">
        <v>5.56</v>
      </c>
      <c r="N643" t="s">
        <v>2382</v>
      </c>
      <c r="O643" t="s">
        <v>2380</v>
      </c>
      <c r="P643" t="s">
        <v>2380</v>
      </c>
      <c r="Q643" s="7" t="str">
        <f>SUBSTITUTE(Table12[[#This Row],[NumberOfMajorSurgeries]],"No major surgery","0")</f>
        <v>0</v>
      </c>
      <c r="R643" t="str">
        <f>SUBSTITUTE(Table12[[#This Row],[smoker]],"?","unknown")</f>
        <v>yes</v>
      </c>
      <c r="S643" t="str">
        <f t="shared" ref="S643:S706" si="10">IF(B643&lt;18.5,"Underweight",IF(B643&gt;30,"Obesity",IF(B643=18.5-24.9,"Normal weight","Overweight")))</f>
        <v>Overweight</v>
      </c>
      <c r="T643" t="str">
        <f>IF(Table12[[#This Row],[HBA1C]]&lt;5.7,"Normal",IF(Table12[[#This Row],[HBA1C]]&gt;6.5,"Diabetes","Prediabetes"))</f>
        <v>Normal</v>
      </c>
    </row>
    <row r="644" spans="1:20" x14ac:dyDescent="0.3">
      <c r="A644" t="s">
        <v>1728</v>
      </c>
      <c r="B644">
        <v>36.08</v>
      </c>
      <c r="C644">
        <v>7.11</v>
      </c>
      <c r="D644" t="s">
        <v>2382</v>
      </c>
      <c r="E644" t="s">
        <v>2380</v>
      </c>
      <c r="F644" t="s">
        <v>2383</v>
      </c>
      <c r="G644">
        <v>1</v>
      </c>
      <c r="H644" t="s">
        <v>2380</v>
      </c>
      <c r="K644" t="s">
        <v>1728</v>
      </c>
      <c r="L644">
        <v>36.08</v>
      </c>
      <c r="M644">
        <v>7.11</v>
      </c>
      <c r="N644" t="s">
        <v>2382</v>
      </c>
      <c r="O644" t="s">
        <v>2380</v>
      </c>
      <c r="P644" t="s">
        <v>2383</v>
      </c>
      <c r="Q644" s="7" t="str">
        <f>SUBSTITUTE(Table12[[#This Row],[NumberOfMajorSurgeries]],"No major surgery","0")</f>
        <v>1</v>
      </c>
      <c r="R644" t="str">
        <f>SUBSTITUTE(Table12[[#This Row],[smoker]],"?","unknown")</f>
        <v>No</v>
      </c>
      <c r="S644" t="str">
        <f t="shared" si="10"/>
        <v>Obesity</v>
      </c>
      <c r="T644" t="str">
        <f>IF(Table12[[#This Row],[HBA1C]]&lt;5.7,"Normal",IF(Table12[[#This Row],[HBA1C]]&gt;6.5,"Diabetes","Prediabetes"))</f>
        <v>Diabetes</v>
      </c>
    </row>
    <row r="645" spans="1:20" x14ac:dyDescent="0.3">
      <c r="A645" t="s">
        <v>1727</v>
      </c>
      <c r="B645">
        <v>40.44</v>
      </c>
      <c r="C645">
        <v>5.13</v>
      </c>
      <c r="D645" t="s">
        <v>2382</v>
      </c>
      <c r="E645" t="s">
        <v>2380</v>
      </c>
      <c r="F645" t="s">
        <v>2383</v>
      </c>
      <c r="G645">
        <v>1</v>
      </c>
      <c r="H645" t="s">
        <v>2380</v>
      </c>
      <c r="K645" t="s">
        <v>1727</v>
      </c>
      <c r="L645">
        <v>40.44</v>
      </c>
      <c r="M645">
        <v>5.13</v>
      </c>
      <c r="N645" t="s">
        <v>2382</v>
      </c>
      <c r="O645" t="s">
        <v>2380</v>
      </c>
      <c r="P645" t="s">
        <v>2383</v>
      </c>
      <c r="Q645" s="7" t="str">
        <f>SUBSTITUTE(Table12[[#This Row],[NumberOfMajorSurgeries]],"No major surgery","0")</f>
        <v>1</v>
      </c>
      <c r="R645" t="str">
        <f>SUBSTITUTE(Table12[[#This Row],[smoker]],"?","unknown")</f>
        <v>No</v>
      </c>
      <c r="S645" t="str">
        <f t="shared" si="10"/>
        <v>Obesity</v>
      </c>
      <c r="T645" t="str">
        <f>IF(Table12[[#This Row],[HBA1C]]&lt;5.7,"Normal",IF(Table12[[#This Row],[HBA1C]]&gt;6.5,"Diabetes","Prediabetes"))</f>
        <v>Normal</v>
      </c>
    </row>
    <row r="646" spans="1:20" x14ac:dyDescent="0.3">
      <c r="A646" t="s">
        <v>1726</v>
      </c>
      <c r="B646">
        <v>38.094999999999999</v>
      </c>
      <c r="C646">
        <v>10.199999999999999</v>
      </c>
      <c r="D646" t="s">
        <v>2380</v>
      </c>
      <c r="E646" t="s">
        <v>2380</v>
      </c>
      <c r="F646" t="s">
        <v>2380</v>
      </c>
      <c r="G646" t="s">
        <v>2381</v>
      </c>
      <c r="H646" t="s">
        <v>2380</v>
      </c>
      <c r="K646" t="s">
        <v>1726</v>
      </c>
      <c r="L646">
        <v>38.094999999999999</v>
      </c>
      <c r="M646">
        <v>10.199999999999999</v>
      </c>
      <c r="N646" t="s">
        <v>2380</v>
      </c>
      <c r="O646" t="s">
        <v>2380</v>
      </c>
      <c r="P646" t="s">
        <v>2380</v>
      </c>
      <c r="Q646" s="7" t="str">
        <f>SUBSTITUTE(Table12[[#This Row],[NumberOfMajorSurgeries]],"No major surgery","0")</f>
        <v>0</v>
      </c>
      <c r="R646" t="str">
        <f>SUBSTITUTE(Table12[[#This Row],[smoker]],"?","unknown")</f>
        <v>No</v>
      </c>
      <c r="S646" t="str">
        <f t="shared" si="10"/>
        <v>Obesity</v>
      </c>
      <c r="T646" t="str">
        <f>IF(Table12[[#This Row],[HBA1C]]&lt;5.7,"Normal",IF(Table12[[#This Row],[HBA1C]]&gt;6.5,"Diabetes","Prediabetes"))</f>
        <v>Diabetes</v>
      </c>
    </row>
    <row r="647" spans="1:20" x14ac:dyDescent="0.3">
      <c r="A647" t="s">
        <v>1725</v>
      </c>
      <c r="B647">
        <v>44.95</v>
      </c>
      <c r="C647">
        <v>10.4</v>
      </c>
      <c r="D647" t="s">
        <v>2380</v>
      </c>
      <c r="E647" t="s">
        <v>2380</v>
      </c>
      <c r="F647" t="s">
        <v>2380</v>
      </c>
      <c r="G647" t="s">
        <v>2381</v>
      </c>
      <c r="H647" t="s">
        <v>2380</v>
      </c>
      <c r="K647" t="s">
        <v>1725</v>
      </c>
      <c r="L647">
        <v>44.95</v>
      </c>
      <c r="M647">
        <v>10.4</v>
      </c>
      <c r="N647" t="s">
        <v>2380</v>
      </c>
      <c r="O647" t="s">
        <v>2380</v>
      </c>
      <c r="P647" t="s">
        <v>2380</v>
      </c>
      <c r="Q647" s="7" t="str">
        <f>SUBSTITUTE(Table12[[#This Row],[NumberOfMajorSurgeries]],"No major surgery","0")</f>
        <v>0</v>
      </c>
      <c r="R647" t="str">
        <f>SUBSTITUTE(Table12[[#This Row],[smoker]],"?","unknown")</f>
        <v>No</v>
      </c>
      <c r="S647" t="str">
        <f t="shared" si="10"/>
        <v>Obesity</v>
      </c>
      <c r="T647" t="str">
        <f>IF(Table12[[#This Row],[HBA1C]]&lt;5.7,"Normal",IF(Table12[[#This Row],[HBA1C]]&gt;6.5,"Diabetes","Prediabetes"))</f>
        <v>Diabetes</v>
      </c>
    </row>
    <row r="648" spans="1:20" x14ac:dyDescent="0.3">
      <c r="A648" t="s">
        <v>1724</v>
      </c>
      <c r="B648">
        <v>35.54</v>
      </c>
      <c r="C648">
        <v>10.67</v>
      </c>
      <c r="D648" t="s">
        <v>2380</v>
      </c>
      <c r="E648" t="s">
        <v>2380</v>
      </c>
      <c r="F648" t="s">
        <v>2380</v>
      </c>
      <c r="G648" t="s">
        <v>2381</v>
      </c>
      <c r="H648" t="s">
        <v>2380</v>
      </c>
      <c r="K648" t="s">
        <v>1724</v>
      </c>
      <c r="L648">
        <v>35.54</v>
      </c>
      <c r="M648">
        <v>10.67</v>
      </c>
      <c r="N648" t="s">
        <v>2380</v>
      </c>
      <c r="O648" t="s">
        <v>2380</v>
      </c>
      <c r="P648" t="s">
        <v>2380</v>
      </c>
      <c r="Q648" s="7" t="str">
        <f>SUBSTITUTE(Table12[[#This Row],[NumberOfMajorSurgeries]],"No major surgery","0")</f>
        <v>0</v>
      </c>
      <c r="R648" t="str">
        <f>SUBSTITUTE(Table12[[#This Row],[smoker]],"?","unknown")</f>
        <v>No</v>
      </c>
      <c r="S648" t="str">
        <f t="shared" si="10"/>
        <v>Obesity</v>
      </c>
      <c r="T648" t="str">
        <f>IF(Table12[[#This Row],[HBA1C]]&lt;5.7,"Normal",IF(Table12[[#This Row],[HBA1C]]&gt;6.5,"Diabetes","Prediabetes"))</f>
        <v>Diabetes</v>
      </c>
    </row>
    <row r="649" spans="1:20" x14ac:dyDescent="0.3">
      <c r="A649" t="s">
        <v>1723</v>
      </c>
      <c r="B649">
        <v>39.799999999999997</v>
      </c>
      <c r="C649">
        <v>4.6500000000000004</v>
      </c>
      <c r="D649" t="s">
        <v>2382</v>
      </c>
      <c r="E649" t="s">
        <v>2380</v>
      </c>
      <c r="F649" t="s">
        <v>2380</v>
      </c>
      <c r="G649">
        <v>2</v>
      </c>
      <c r="H649" t="s">
        <v>2380</v>
      </c>
      <c r="K649" t="s">
        <v>1723</v>
      </c>
      <c r="L649">
        <v>39.799999999999997</v>
      </c>
      <c r="M649">
        <v>4.6500000000000004</v>
      </c>
      <c r="N649" t="s">
        <v>2382</v>
      </c>
      <c r="O649" t="s">
        <v>2380</v>
      </c>
      <c r="P649" t="s">
        <v>2380</v>
      </c>
      <c r="Q649" s="7" t="str">
        <f>SUBSTITUTE(Table12[[#This Row],[NumberOfMajorSurgeries]],"No major surgery","0")</f>
        <v>2</v>
      </c>
      <c r="R649" t="str">
        <f>SUBSTITUTE(Table12[[#This Row],[smoker]],"?","unknown")</f>
        <v>No</v>
      </c>
      <c r="S649" t="str">
        <f t="shared" si="10"/>
        <v>Obesity</v>
      </c>
      <c r="T649" t="str">
        <f>IF(Table12[[#This Row],[HBA1C]]&lt;5.7,"Normal",IF(Table12[[#This Row],[HBA1C]]&gt;6.5,"Diabetes","Prediabetes"))</f>
        <v>Normal</v>
      </c>
    </row>
    <row r="650" spans="1:20" x14ac:dyDescent="0.3">
      <c r="A650" t="s">
        <v>1722</v>
      </c>
      <c r="B650">
        <v>33.659999999999997</v>
      </c>
      <c r="C650">
        <v>5.65</v>
      </c>
      <c r="D650" t="s">
        <v>2382</v>
      </c>
      <c r="E650" t="s">
        <v>2380</v>
      </c>
      <c r="F650" t="s">
        <v>2380</v>
      </c>
      <c r="G650">
        <v>2</v>
      </c>
      <c r="H650" t="s">
        <v>2380</v>
      </c>
      <c r="K650" t="s">
        <v>1722</v>
      </c>
      <c r="L650">
        <v>33.659999999999997</v>
      </c>
      <c r="M650">
        <v>5.65</v>
      </c>
      <c r="N650" t="s">
        <v>2382</v>
      </c>
      <c r="O650" t="s">
        <v>2380</v>
      </c>
      <c r="P650" t="s">
        <v>2380</v>
      </c>
      <c r="Q650" s="7" t="str">
        <f>SUBSTITUTE(Table12[[#This Row],[NumberOfMajorSurgeries]],"No major surgery","0")</f>
        <v>2</v>
      </c>
      <c r="R650" t="str">
        <f>SUBSTITUTE(Table12[[#This Row],[smoker]],"?","unknown")</f>
        <v>No</v>
      </c>
      <c r="S650" t="str">
        <f t="shared" si="10"/>
        <v>Obesity</v>
      </c>
      <c r="T650" t="str">
        <f>IF(Table12[[#This Row],[HBA1C]]&lt;5.7,"Normal",IF(Table12[[#This Row],[HBA1C]]&gt;6.5,"Diabetes","Prediabetes"))</f>
        <v>Normal</v>
      </c>
    </row>
    <row r="651" spans="1:20" x14ac:dyDescent="0.3">
      <c r="A651" t="s">
        <v>1721</v>
      </c>
      <c r="B651">
        <v>35.5</v>
      </c>
      <c r="C651">
        <v>11.97</v>
      </c>
      <c r="D651" t="s">
        <v>2380</v>
      </c>
      <c r="E651" t="s">
        <v>2380</v>
      </c>
      <c r="F651" t="s">
        <v>2380</v>
      </c>
      <c r="G651" t="s">
        <v>2381</v>
      </c>
      <c r="H651" t="s">
        <v>2380</v>
      </c>
      <c r="K651" t="s">
        <v>1721</v>
      </c>
      <c r="L651">
        <v>35.5</v>
      </c>
      <c r="M651">
        <v>11.97</v>
      </c>
      <c r="N651" t="s">
        <v>2380</v>
      </c>
      <c r="O651" t="s">
        <v>2380</v>
      </c>
      <c r="P651" t="s">
        <v>2380</v>
      </c>
      <c r="Q651" s="7" t="str">
        <f>SUBSTITUTE(Table12[[#This Row],[NumberOfMajorSurgeries]],"No major surgery","0")</f>
        <v>0</v>
      </c>
      <c r="R651" t="str">
        <f>SUBSTITUTE(Table12[[#This Row],[smoker]],"?","unknown")</f>
        <v>No</v>
      </c>
      <c r="S651" t="str">
        <f t="shared" si="10"/>
        <v>Obesity</v>
      </c>
      <c r="T651" t="str">
        <f>IF(Table12[[#This Row],[HBA1C]]&lt;5.7,"Normal",IF(Table12[[#This Row],[HBA1C]]&gt;6.5,"Diabetes","Prediabetes"))</f>
        <v>Diabetes</v>
      </c>
    </row>
    <row r="652" spans="1:20" x14ac:dyDescent="0.3">
      <c r="A652" t="s">
        <v>1720</v>
      </c>
      <c r="B652">
        <v>41.63</v>
      </c>
      <c r="C652">
        <v>6.71</v>
      </c>
      <c r="D652" t="s">
        <v>2380</v>
      </c>
      <c r="E652" t="s">
        <v>2380</v>
      </c>
      <c r="F652" t="s">
        <v>2380</v>
      </c>
      <c r="G652" t="s">
        <v>2381</v>
      </c>
      <c r="H652" t="s">
        <v>2380</v>
      </c>
      <c r="K652" t="s">
        <v>1720</v>
      </c>
      <c r="L652">
        <v>41.63</v>
      </c>
      <c r="M652">
        <v>6.71</v>
      </c>
      <c r="N652" t="s">
        <v>2380</v>
      </c>
      <c r="O652" t="s">
        <v>2380</v>
      </c>
      <c r="P652" t="s">
        <v>2380</v>
      </c>
      <c r="Q652" s="7" t="str">
        <f>SUBSTITUTE(Table12[[#This Row],[NumberOfMajorSurgeries]],"No major surgery","0")</f>
        <v>0</v>
      </c>
      <c r="R652" t="str">
        <f>SUBSTITUTE(Table12[[#This Row],[smoker]],"?","unknown")</f>
        <v>No</v>
      </c>
      <c r="S652" t="str">
        <f t="shared" si="10"/>
        <v>Obesity</v>
      </c>
      <c r="T652" t="str">
        <f>IF(Table12[[#This Row],[HBA1C]]&lt;5.7,"Normal",IF(Table12[[#This Row],[HBA1C]]&gt;6.5,"Diabetes","Prediabetes"))</f>
        <v>Diabetes</v>
      </c>
    </row>
    <row r="653" spans="1:20" x14ac:dyDescent="0.3">
      <c r="A653" t="s">
        <v>1719</v>
      </c>
      <c r="B653">
        <v>46.49</v>
      </c>
      <c r="C653">
        <v>11.92</v>
      </c>
      <c r="D653" t="s">
        <v>2380</v>
      </c>
      <c r="E653" t="s">
        <v>2380</v>
      </c>
      <c r="F653" t="s">
        <v>2380</v>
      </c>
      <c r="G653" t="s">
        <v>2381</v>
      </c>
      <c r="H653" t="s">
        <v>2380</v>
      </c>
      <c r="K653" t="s">
        <v>1719</v>
      </c>
      <c r="L653">
        <v>46.49</v>
      </c>
      <c r="M653">
        <v>11.92</v>
      </c>
      <c r="N653" t="s">
        <v>2380</v>
      </c>
      <c r="O653" t="s">
        <v>2380</v>
      </c>
      <c r="P653" t="s">
        <v>2380</v>
      </c>
      <c r="Q653" s="7" t="str">
        <f>SUBSTITUTE(Table12[[#This Row],[NumberOfMajorSurgeries]],"No major surgery","0")</f>
        <v>0</v>
      </c>
      <c r="R653" t="str">
        <f>SUBSTITUTE(Table12[[#This Row],[smoker]],"?","unknown")</f>
        <v>No</v>
      </c>
      <c r="S653" t="str">
        <f t="shared" si="10"/>
        <v>Obesity</v>
      </c>
      <c r="T653" t="str">
        <f>IF(Table12[[#This Row],[HBA1C]]&lt;5.7,"Normal",IF(Table12[[#This Row],[HBA1C]]&gt;6.5,"Diabetes","Prediabetes"))</f>
        <v>Diabetes</v>
      </c>
    </row>
    <row r="654" spans="1:20" x14ac:dyDescent="0.3">
      <c r="A654" t="s">
        <v>1718</v>
      </c>
      <c r="B654">
        <v>43.29</v>
      </c>
      <c r="C654">
        <v>5.35</v>
      </c>
      <c r="D654" t="s">
        <v>2380</v>
      </c>
      <c r="E654" t="s">
        <v>2380</v>
      </c>
      <c r="F654" t="s">
        <v>2380</v>
      </c>
      <c r="G654">
        <v>2</v>
      </c>
      <c r="H654" t="s">
        <v>2380</v>
      </c>
      <c r="K654" t="s">
        <v>1718</v>
      </c>
      <c r="L654">
        <v>43.29</v>
      </c>
      <c r="M654">
        <v>5.35</v>
      </c>
      <c r="N654" t="s">
        <v>2380</v>
      </c>
      <c r="O654" t="s">
        <v>2380</v>
      </c>
      <c r="P654" t="s">
        <v>2380</v>
      </c>
      <c r="Q654" s="7" t="str">
        <f>SUBSTITUTE(Table12[[#This Row],[NumberOfMajorSurgeries]],"No major surgery","0")</f>
        <v>2</v>
      </c>
      <c r="R654" t="str">
        <f>SUBSTITUTE(Table12[[#This Row],[smoker]],"?","unknown")</f>
        <v>No</v>
      </c>
      <c r="S654" t="str">
        <f t="shared" si="10"/>
        <v>Obesity</v>
      </c>
      <c r="T654" t="str">
        <f>IF(Table12[[#This Row],[HBA1C]]&lt;5.7,"Normal",IF(Table12[[#This Row],[HBA1C]]&gt;6.5,"Diabetes","Prediabetes"))</f>
        <v>Normal</v>
      </c>
    </row>
    <row r="655" spans="1:20" x14ac:dyDescent="0.3">
      <c r="A655" t="s">
        <v>1717</v>
      </c>
      <c r="B655">
        <v>43.08</v>
      </c>
      <c r="C655">
        <v>8.9600000000000009</v>
      </c>
      <c r="D655" t="s">
        <v>2382</v>
      </c>
      <c r="E655" t="s">
        <v>2380</v>
      </c>
      <c r="F655" t="s">
        <v>2380</v>
      </c>
      <c r="G655">
        <v>1</v>
      </c>
      <c r="H655" t="s">
        <v>2380</v>
      </c>
      <c r="K655" t="s">
        <v>1717</v>
      </c>
      <c r="L655">
        <v>43.08</v>
      </c>
      <c r="M655">
        <v>8.9600000000000009</v>
      </c>
      <c r="N655" t="s">
        <v>2382</v>
      </c>
      <c r="O655" t="s">
        <v>2380</v>
      </c>
      <c r="P655" t="s">
        <v>2380</v>
      </c>
      <c r="Q655" s="7" t="str">
        <f>SUBSTITUTE(Table12[[#This Row],[NumberOfMajorSurgeries]],"No major surgery","0")</f>
        <v>1</v>
      </c>
      <c r="R655" t="str">
        <f>SUBSTITUTE(Table12[[#This Row],[smoker]],"?","unknown")</f>
        <v>No</v>
      </c>
      <c r="S655" t="str">
        <f t="shared" si="10"/>
        <v>Obesity</v>
      </c>
      <c r="T655" t="str">
        <f>IF(Table12[[#This Row],[HBA1C]]&lt;5.7,"Normal",IF(Table12[[#This Row],[HBA1C]]&gt;6.5,"Diabetes","Prediabetes"))</f>
        <v>Diabetes</v>
      </c>
    </row>
    <row r="656" spans="1:20" x14ac:dyDescent="0.3">
      <c r="A656" t="s">
        <v>1716</v>
      </c>
      <c r="B656">
        <v>39.07</v>
      </c>
      <c r="C656">
        <v>11.93</v>
      </c>
      <c r="D656" t="s">
        <v>2380</v>
      </c>
      <c r="E656" t="s">
        <v>2380</v>
      </c>
      <c r="F656" t="s">
        <v>2380</v>
      </c>
      <c r="G656" t="s">
        <v>2381</v>
      </c>
      <c r="H656" t="s">
        <v>2380</v>
      </c>
      <c r="K656" t="s">
        <v>1716</v>
      </c>
      <c r="L656">
        <v>39.07</v>
      </c>
      <c r="M656">
        <v>11.93</v>
      </c>
      <c r="N656" t="s">
        <v>2380</v>
      </c>
      <c r="O656" t="s">
        <v>2380</v>
      </c>
      <c r="P656" t="s">
        <v>2380</v>
      </c>
      <c r="Q656" s="7" t="str">
        <f>SUBSTITUTE(Table12[[#This Row],[NumberOfMajorSurgeries]],"No major surgery","0")</f>
        <v>0</v>
      </c>
      <c r="R656" t="str">
        <f>SUBSTITUTE(Table12[[#This Row],[smoker]],"?","unknown")</f>
        <v>No</v>
      </c>
      <c r="S656" t="str">
        <f t="shared" si="10"/>
        <v>Obesity</v>
      </c>
      <c r="T656" t="str">
        <f>IF(Table12[[#This Row],[HBA1C]]&lt;5.7,"Normal",IF(Table12[[#This Row],[HBA1C]]&gt;6.5,"Diabetes","Prediabetes"))</f>
        <v>Diabetes</v>
      </c>
    </row>
    <row r="657" spans="1:20" x14ac:dyDescent="0.3">
      <c r="A657" t="s">
        <v>1715</v>
      </c>
      <c r="B657">
        <v>41.3</v>
      </c>
      <c r="C657">
        <v>9.59</v>
      </c>
      <c r="D657" t="s">
        <v>2380</v>
      </c>
      <c r="E657" t="s">
        <v>2380</v>
      </c>
      <c r="F657" t="s">
        <v>2380</v>
      </c>
      <c r="G657" t="s">
        <v>2381</v>
      </c>
      <c r="H657" t="s">
        <v>2380</v>
      </c>
      <c r="K657" t="s">
        <v>1715</v>
      </c>
      <c r="L657">
        <v>41.3</v>
      </c>
      <c r="M657">
        <v>9.59</v>
      </c>
      <c r="N657" t="s">
        <v>2380</v>
      </c>
      <c r="O657" t="s">
        <v>2380</v>
      </c>
      <c r="P657" t="s">
        <v>2380</v>
      </c>
      <c r="Q657" s="7" t="str">
        <f>SUBSTITUTE(Table12[[#This Row],[NumberOfMajorSurgeries]],"No major surgery","0")</f>
        <v>0</v>
      </c>
      <c r="R657" t="str">
        <f>SUBSTITUTE(Table12[[#This Row],[smoker]],"?","unknown")</f>
        <v>No</v>
      </c>
      <c r="S657" t="str">
        <f t="shared" si="10"/>
        <v>Obesity</v>
      </c>
      <c r="T657" t="str">
        <f>IF(Table12[[#This Row],[HBA1C]]&lt;5.7,"Normal",IF(Table12[[#This Row],[HBA1C]]&gt;6.5,"Diabetes","Prediabetes"))</f>
        <v>Diabetes</v>
      </c>
    </row>
    <row r="658" spans="1:20" x14ac:dyDescent="0.3">
      <c r="A658" t="s">
        <v>1714</v>
      </c>
      <c r="B658">
        <v>42.95</v>
      </c>
      <c r="C658">
        <v>11.88</v>
      </c>
      <c r="D658" t="s">
        <v>2382</v>
      </c>
      <c r="E658" t="s">
        <v>2380</v>
      </c>
      <c r="F658" t="s">
        <v>2380</v>
      </c>
      <c r="G658">
        <v>2</v>
      </c>
      <c r="H658" t="s">
        <v>2380</v>
      </c>
      <c r="K658" t="s">
        <v>1714</v>
      </c>
      <c r="L658">
        <v>42.95</v>
      </c>
      <c r="M658">
        <v>11.88</v>
      </c>
      <c r="N658" t="s">
        <v>2382</v>
      </c>
      <c r="O658" t="s">
        <v>2380</v>
      </c>
      <c r="P658" t="s">
        <v>2380</v>
      </c>
      <c r="Q658" s="7" t="str">
        <f>SUBSTITUTE(Table12[[#This Row],[NumberOfMajorSurgeries]],"No major surgery","0")</f>
        <v>2</v>
      </c>
      <c r="R658" t="str">
        <f>SUBSTITUTE(Table12[[#This Row],[smoker]],"?","unknown")</f>
        <v>No</v>
      </c>
      <c r="S658" t="str">
        <f t="shared" si="10"/>
        <v>Obesity</v>
      </c>
      <c r="T658" t="str">
        <f>IF(Table12[[#This Row],[HBA1C]]&lt;5.7,"Normal",IF(Table12[[#This Row],[HBA1C]]&gt;6.5,"Diabetes","Prediabetes"))</f>
        <v>Diabetes</v>
      </c>
    </row>
    <row r="659" spans="1:20" x14ac:dyDescent="0.3">
      <c r="A659" t="s">
        <v>1713</v>
      </c>
      <c r="B659">
        <v>46.96</v>
      </c>
      <c r="C659">
        <v>4.6399999999999997</v>
      </c>
      <c r="D659" t="s">
        <v>2380</v>
      </c>
      <c r="E659" t="s">
        <v>2380</v>
      </c>
      <c r="F659" t="s">
        <v>2383</v>
      </c>
      <c r="G659">
        <v>1</v>
      </c>
      <c r="H659" t="s">
        <v>2380</v>
      </c>
      <c r="K659" t="s">
        <v>1713</v>
      </c>
      <c r="L659">
        <v>46.96</v>
      </c>
      <c r="M659">
        <v>4.6399999999999997</v>
      </c>
      <c r="N659" t="s">
        <v>2380</v>
      </c>
      <c r="O659" t="s">
        <v>2380</v>
      </c>
      <c r="P659" t="s">
        <v>2383</v>
      </c>
      <c r="Q659" s="7" t="str">
        <f>SUBSTITUTE(Table12[[#This Row],[NumberOfMajorSurgeries]],"No major surgery","0")</f>
        <v>1</v>
      </c>
      <c r="R659" t="str">
        <f>SUBSTITUTE(Table12[[#This Row],[smoker]],"?","unknown")</f>
        <v>No</v>
      </c>
      <c r="S659" t="str">
        <f t="shared" si="10"/>
        <v>Obesity</v>
      </c>
      <c r="T659" t="str">
        <f>IF(Table12[[#This Row],[HBA1C]]&lt;5.7,"Normal",IF(Table12[[#This Row],[HBA1C]]&gt;6.5,"Diabetes","Prediabetes"))</f>
        <v>Normal</v>
      </c>
    </row>
    <row r="660" spans="1:20" x14ac:dyDescent="0.3">
      <c r="A660" t="s">
        <v>1712</v>
      </c>
      <c r="B660">
        <v>30.495000000000001</v>
      </c>
      <c r="C660">
        <v>9.5299999999999994</v>
      </c>
      <c r="D660" t="s">
        <v>2380</v>
      </c>
      <c r="E660" t="s">
        <v>2380</v>
      </c>
      <c r="F660" t="s">
        <v>2380</v>
      </c>
      <c r="G660" t="s">
        <v>2381</v>
      </c>
      <c r="H660" t="s">
        <v>2380</v>
      </c>
      <c r="K660" t="s">
        <v>1712</v>
      </c>
      <c r="L660">
        <v>30.495000000000001</v>
      </c>
      <c r="M660">
        <v>9.5299999999999994</v>
      </c>
      <c r="N660" t="s">
        <v>2380</v>
      </c>
      <c r="O660" t="s">
        <v>2380</v>
      </c>
      <c r="P660" t="s">
        <v>2380</v>
      </c>
      <c r="Q660" s="7" t="str">
        <f>SUBSTITUTE(Table12[[#This Row],[NumberOfMajorSurgeries]],"No major surgery","0")</f>
        <v>0</v>
      </c>
      <c r="R660" t="str">
        <f>SUBSTITUTE(Table12[[#This Row],[smoker]],"?","unknown")</f>
        <v>No</v>
      </c>
      <c r="S660" t="str">
        <f t="shared" si="10"/>
        <v>Obesity</v>
      </c>
      <c r="T660" t="str">
        <f>IF(Table12[[#This Row],[HBA1C]]&lt;5.7,"Normal",IF(Table12[[#This Row],[HBA1C]]&gt;6.5,"Diabetes","Prediabetes"))</f>
        <v>Diabetes</v>
      </c>
    </row>
    <row r="661" spans="1:20" x14ac:dyDescent="0.3">
      <c r="A661" t="s">
        <v>1711</v>
      </c>
      <c r="B661">
        <v>17.954999999999998</v>
      </c>
      <c r="C661">
        <v>5.29</v>
      </c>
      <c r="D661" t="s">
        <v>2382</v>
      </c>
      <c r="E661" t="s">
        <v>2380</v>
      </c>
      <c r="F661" t="s">
        <v>2380</v>
      </c>
      <c r="G661">
        <v>1</v>
      </c>
      <c r="H661" t="s">
        <v>2382</v>
      </c>
      <c r="K661" t="s">
        <v>1711</v>
      </c>
      <c r="L661">
        <v>17.954999999999998</v>
      </c>
      <c r="M661">
        <v>5.29</v>
      </c>
      <c r="N661" t="s">
        <v>2382</v>
      </c>
      <c r="O661" t="s">
        <v>2380</v>
      </c>
      <c r="P661" t="s">
        <v>2380</v>
      </c>
      <c r="Q661" s="7" t="str">
        <f>SUBSTITUTE(Table12[[#This Row],[NumberOfMajorSurgeries]],"No major surgery","0")</f>
        <v>1</v>
      </c>
      <c r="R661" t="str">
        <f>SUBSTITUTE(Table12[[#This Row],[smoker]],"?","unknown")</f>
        <v>yes</v>
      </c>
      <c r="S661" t="str">
        <f t="shared" si="10"/>
        <v>Underweight</v>
      </c>
      <c r="T661" t="str">
        <f>IF(Table12[[#This Row],[HBA1C]]&lt;5.7,"Normal",IF(Table12[[#This Row],[HBA1C]]&gt;6.5,"Diabetes","Prediabetes"))</f>
        <v>Normal</v>
      </c>
    </row>
    <row r="662" spans="1:20" x14ac:dyDescent="0.3">
      <c r="A662" t="s">
        <v>1710</v>
      </c>
      <c r="B662">
        <v>25.6</v>
      </c>
      <c r="C662">
        <v>10.95</v>
      </c>
      <c r="D662" t="s">
        <v>2380</v>
      </c>
      <c r="E662" t="s">
        <v>2380</v>
      </c>
      <c r="F662" t="s">
        <v>2380</v>
      </c>
      <c r="G662">
        <v>3</v>
      </c>
      <c r="H662" t="s">
        <v>2380</v>
      </c>
      <c r="K662" t="s">
        <v>1710</v>
      </c>
      <c r="L662">
        <v>25.6</v>
      </c>
      <c r="M662">
        <v>10.95</v>
      </c>
      <c r="N662" t="s">
        <v>2380</v>
      </c>
      <c r="O662" t="s">
        <v>2380</v>
      </c>
      <c r="P662" t="s">
        <v>2380</v>
      </c>
      <c r="Q662" s="7" t="str">
        <f>SUBSTITUTE(Table12[[#This Row],[NumberOfMajorSurgeries]],"No major surgery","0")</f>
        <v>3</v>
      </c>
      <c r="R662" t="str">
        <f>SUBSTITUTE(Table12[[#This Row],[smoker]],"?","unknown")</f>
        <v>No</v>
      </c>
      <c r="S662" t="str">
        <f t="shared" si="10"/>
        <v>Overweight</v>
      </c>
      <c r="T662" t="str">
        <f>IF(Table12[[#This Row],[HBA1C]]&lt;5.7,"Normal",IF(Table12[[#This Row],[HBA1C]]&gt;6.5,"Diabetes","Prediabetes"))</f>
        <v>Diabetes</v>
      </c>
    </row>
    <row r="663" spans="1:20" x14ac:dyDescent="0.3">
      <c r="A663" t="s">
        <v>1709</v>
      </c>
      <c r="B663">
        <v>34.21</v>
      </c>
      <c r="C663">
        <v>9.17</v>
      </c>
      <c r="D663" t="s">
        <v>2380</v>
      </c>
      <c r="E663" t="s">
        <v>2380</v>
      </c>
      <c r="F663" t="s">
        <v>2380</v>
      </c>
      <c r="G663" t="s">
        <v>2381</v>
      </c>
      <c r="H663" t="s">
        <v>2380</v>
      </c>
      <c r="K663" t="s">
        <v>1709</v>
      </c>
      <c r="L663">
        <v>34.21</v>
      </c>
      <c r="M663">
        <v>9.17</v>
      </c>
      <c r="N663" t="s">
        <v>2380</v>
      </c>
      <c r="O663" t="s">
        <v>2380</v>
      </c>
      <c r="P663" t="s">
        <v>2380</v>
      </c>
      <c r="Q663" s="7" t="str">
        <f>SUBSTITUTE(Table12[[#This Row],[NumberOfMajorSurgeries]],"No major surgery","0")</f>
        <v>0</v>
      </c>
      <c r="R663" t="str">
        <f>SUBSTITUTE(Table12[[#This Row],[smoker]],"?","unknown")</f>
        <v>No</v>
      </c>
      <c r="S663" t="str">
        <f t="shared" si="10"/>
        <v>Obesity</v>
      </c>
      <c r="T663" t="str">
        <f>IF(Table12[[#This Row],[HBA1C]]&lt;5.7,"Normal",IF(Table12[[#This Row],[HBA1C]]&gt;6.5,"Diabetes","Prediabetes"))</f>
        <v>Diabetes</v>
      </c>
    </row>
    <row r="664" spans="1:20" x14ac:dyDescent="0.3">
      <c r="A664" t="s">
        <v>1708</v>
      </c>
      <c r="B664">
        <v>39.74</v>
      </c>
      <c r="C664">
        <v>7.39</v>
      </c>
      <c r="D664" t="s">
        <v>2380</v>
      </c>
      <c r="E664" t="s">
        <v>2380</v>
      </c>
      <c r="F664" t="s">
        <v>2380</v>
      </c>
      <c r="G664" t="s">
        <v>2381</v>
      </c>
      <c r="H664" t="s">
        <v>2380</v>
      </c>
      <c r="K664" t="s">
        <v>1708</v>
      </c>
      <c r="L664">
        <v>39.74</v>
      </c>
      <c r="M664">
        <v>7.39</v>
      </c>
      <c r="N664" t="s">
        <v>2380</v>
      </c>
      <c r="O664" t="s">
        <v>2380</v>
      </c>
      <c r="P664" t="s">
        <v>2380</v>
      </c>
      <c r="Q664" s="7" t="str">
        <f>SUBSTITUTE(Table12[[#This Row],[NumberOfMajorSurgeries]],"No major surgery","0")</f>
        <v>0</v>
      </c>
      <c r="R664" t="str">
        <f>SUBSTITUTE(Table12[[#This Row],[smoker]],"?","unknown")</f>
        <v>No</v>
      </c>
      <c r="S664" t="str">
        <f t="shared" si="10"/>
        <v>Obesity</v>
      </c>
      <c r="T664" t="str">
        <f>IF(Table12[[#This Row],[HBA1C]]&lt;5.7,"Normal",IF(Table12[[#This Row],[HBA1C]]&gt;6.5,"Diabetes","Prediabetes"))</f>
        <v>Diabetes</v>
      </c>
    </row>
    <row r="665" spans="1:20" x14ac:dyDescent="0.3">
      <c r="A665" t="s">
        <v>1707</v>
      </c>
      <c r="B665">
        <v>49.53</v>
      </c>
      <c r="C665">
        <v>9.1300000000000008</v>
      </c>
      <c r="D665" t="s">
        <v>2382</v>
      </c>
      <c r="E665" t="s">
        <v>2380</v>
      </c>
      <c r="F665" t="s">
        <v>2380</v>
      </c>
      <c r="G665" t="s">
        <v>2381</v>
      </c>
      <c r="H665" t="s">
        <v>2380</v>
      </c>
      <c r="K665" t="s">
        <v>1707</v>
      </c>
      <c r="L665">
        <v>49.53</v>
      </c>
      <c r="M665">
        <v>9.1300000000000008</v>
      </c>
      <c r="N665" t="s">
        <v>2382</v>
      </c>
      <c r="O665" t="s">
        <v>2380</v>
      </c>
      <c r="P665" t="s">
        <v>2380</v>
      </c>
      <c r="Q665" s="7" t="str">
        <f>SUBSTITUTE(Table12[[#This Row],[NumberOfMajorSurgeries]],"No major surgery","0")</f>
        <v>0</v>
      </c>
      <c r="R665" t="str">
        <f>SUBSTITUTE(Table12[[#This Row],[smoker]],"?","unknown")</f>
        <v>No</v>
      </c>
      <c r="S665" t="str">
        <f t="shared" si="10"/>
        <v>Obesity</v>
      </c>
      <c r="T665" t="str">
        <f>IF(Table12[[#This Row],[HBA1C]]&lt;5.7,"Normal",IF(Table12[[#This Row],[HBA1C]]&gt;6.5,"Diabetes","Prediabetes"))</f>
        <v>Diabetes</v>
      </c>
    </row>
    <row r="666" spans="1:20" x14ac:dyDescent="0.3">
      <c r="A666" t="s">
        <v>1706</v>
      </c>
      <c r="B666">
        <v>39.33</v>
      </c>
      <c r="C666">
        <v>10.4</v>
      </c>
      <c r="D666" t="s">
        <v>2380</v>
      </c>
      <c r="E666" t="s">
        <v>2380</v>
      </c>
      <c r="F666" t="s">
        <v>2380</v>
      </c>
      <c r="G666">
        <v>3</v>
      </c>
      <c r="H666" t="s">
        <v>2380</v>
      </c>
      <c r="K666" t="s">
        <v>1706</v>
      </c>
      <c r="L666">
        <v>39.33</v>
      </c>
      <c r="M666">
        <v>10.4</v>
      </c>
      <c r="N666" t="s">
        <v>2380</v>
      </c>
      <c r="O666" t="s">
        <v>2380</v>
      </c>
      <c r="P666" t="s">
        <v>2380</v>
      </c>
      <c r="Q666" s="7" t="str">
        <f>SUBSTITUTE(Table12[[#This Row],[NumberOfMajorSurgeries]],"No major surgery","0")</f>
        <v>3</v>
      </c>
      <c r="R666" t="str">
        <f>SUBSTITUTE(Table12[[#This Row],[smoker]],"?","unknown")</f>
        <v>No</v>
      </c>
      <c r="S666" t="str">
        <f t="shared" si="10"/>
        <v>Obesity</v>
      </c>
      <c r="T666" t="str">
        <f>IF(Table12[[#This Row],[HBA1C]]&lt;5.7,"Normal",IF(Table12[[#This Row],[HBA1C]]&gt;6.5,"Diabetes","Prediabetes"))</f>
        <v>Diabetes</v>
      </c>
    </row>
    <row r="667" spans="1:20" x14ac:dyDescent="0.3">
      <c r="A667" t="s">
        <v>1705</v>
      </c>
      <c r="B667">
        <v>39.979999999999997</v>
      </c>
      <c r="C667">
        <v>9.4600000000000009</v>
      </c>
      <c r="D667" t="s">
        <v>2382</v>
      </c>
      <c r="E667" t="s">
        <v>2380</v>
      </c>
      <c r="F667" t="s">
        <v>2380</v>
      </c>
      <c r="G667">
        <v>2</v>
      </c>
      <c r="H667" t="s">
        <v>2380</v>
      </c>
      <c r="K667" t="s">
        <v>1705</v>
      </c>
      <c r="L667">
        <v>39.979999999999997</v>
      </c>
      <c r="M667">
        <v>9.4600000000000009</v>
      </c>
      <c r="N667" t="s">
        <v>2382</v>
      </c>
      <c r="O667" t="s">
        <v>2380</v>
      </c>
      <c r="P667" t="s">
        <v>2380</v>
      </c>
      <c r="Q667" s="7" t="str">
        <f>SUBSTITUTE(Table12[[#This Row],[NumberOfMajorSurgeries]],"No major surgery","0")</f>
        <v>2</v>
      </c>
      <c r="R667" t="str">
        <f>SUBSTITUTE(Table12[[#This Row],[smoker]],"?","unknown")</f>
        <v>No</v>
      </c>
      <c r="S667" t="str">
        <f t="shared" si="10"/>
        <v>Obesity</v>
      </c>
      <c r="T667" t="str">
        <f>IF(Table12[[#This Row],[HBA1C]]&lt;5.7,"Normal",IF(Table12[[#This Row],[HBA1C]]&gt;6.5,"Diabetes","Prediabetes"))</f>
        <v>Diabetes</v>
      </c>
    </row>
    <row r="668" spans="1:20" x14ac:dyDescent="0.3">
      <c r="A668" t="s">
        <v>1704</v>
      </c>
      <c r="B668">
        <v>46.51</v>
      </c>
      <c r="C668">
        <v>8.69</v>
      </c>
      <c r="D668" t="s">
        <v>2382</v>
      </c>
      <c r="E668" t="s">
        <v>2380</v>
      </c>
      <c r="F668" t="s">
        <v>2380</v>
      </c>
      <c r="G668" t="s">
        <v>2381</v>
      </c>
      <c r="H668" t="s">
        <v>2380</v>
      </c>
      <c r="K668" t="s">
        <v>1704</v>
      </c>
      <c r="L668">
        <v>46.51</v>
      </c>
      <c r="M668">
        <v>8.69</v>
      </c>
      <c r="N668" t="s">
        <v>2382</v>
      </c>
      <c r="O668" t="s">
        <v>2380</v>
      </c>
      <c r="P668" t="s">
        <v>2380</v>
      </c>
      <c r="Q668" s="7" t="str">
        <f>SUBSTITUTE(Table12[[#This Row],[NumberOfMajorSurgeries]],"No major surgery","0")</f>
        <v>0</v>
      </c>
      <c r="R668" t="str">
        <f>SUBSTITUTE(Table12[[#This Row],[smoker]],"?","unknown")</f>
        <v>No</v>
      </c>
      <c r="S668" t="str">
        <f t="shared" si="10"/>
        <v>Obesity</v>
      </c>
      <c r="T668" t="str">
        <f>IF(Table12[[#This Row],[HBA1C]]&lt;5.7,"Normal",IF(Table12[[#This Row],[HBA1C]]&gt;6.5,"Diabetes","Prediabetes"))</f>
        <v>Diabetes</v>
      </c>
    </row>
    <row r="669" spans="1:20" x14ac:dyDescent="0.3">
      <c r="A669" t="s">
        <v>1703</v>
      </c>
      <c r="B669">
        <v>43.58</v>
      </c>
      <c r="C669">
        <v>4.2300000000000004</v>
      </c>
      <c r="D669" t="s">
        <v>2380</v>
      </c>
      <c r="E669" t="s">
        <v>2380</v>
      </c>
      <c r="F669" t="s">
        <v>2383</v>
      </c>
      <c r="G669">
        <v>1</v>
      </c>
      <c r="H669" t="s">
        <v>2380</v>
      </c>
      <c r="K669" t="s">
        <v>1703</v>
      </c>
      <c r="L669">
        <v>43.58</v>
      </c>
      <c r="M669">
        <v>4.2300000000000004</v>
      </c>
      <c r="N669" t="s">
        <v>2380</v>
      </c>
      <c r="O669" t="s">
        <v>2380</v>
      </c>
      <c r="P669" t="s">
        <v>2383</v>
      </c>
      <c r="Q669" s="7" t="str">
        <f>SUBSTITUTE(Table12[[#This Row],[NumberOfMajorSurgeries]],"No major surgery","0")</f>
        <v>1</v>
      </c>
      <c r="R669" t="str">
        <f>SUBSTITUTE(Table12[[#This Row],[smoker]],"?","unknown")</f>
        <v>No</v>
      </c>
      <c r="S669" t="str">
        <f t="shared" si="10"/>
        <v>Obesity</v>
      </c>
      <c r="T669" t="str">
        <f>IF(Table12[[#This Row],[HBA1C]]&lt;5.7,"Normal",IF(Table12[[#This Row],[HBA1C]]&gt;6.5,"Diabetes","Prediabetes"))</f>
        <v>Normal</v>
      </c>
    </row>
    <row r="670" spans="1:20" x14ac:dyDescent="0.3">
      <c r="A670" t="s">
        <v>1702</v>
      </c>
      <c r="B670">
        <v>42.28</v>
      </c>
      <c r="C670">
        <v>9.16</v>
      </c>
      <c r="D670" t="s">
        <v>2382</v>
      </c>
      <c r="E670" t="s">
        <v>2380</v>
      </c>
      <c r="F670" t="s">
        <v>2380</v>
      </c>
      <c r="G670">
        <v>1</v>
      </c>
      <c r="H670" t="s">
        <v>2380</v>
      </c>
      <c r="K670" t="s">
        <v>1702</v>
      </c>
      <c r="L670">
        <v>42.28</v>
      </c>
      <c r="M670">
        <v>9.16</v>
      </c>
      <c r="N670" t="s">
        <v>2382</v>
      </c>
      <c r="O670" t="s">
        <v>2380</v>
      </c>
      <c r="P670" t="s">
        <v>2380</v>
      </c>
      <c r="Q670" s="7" t="str">
        <f>SUBSTITUTE(Table12[[#This Row],[NumberOfMajorSurgeries]],"No major surgery","0")</f>
        <v>1</v>
      </c>
      <c r="R670" t="str">
        <f>SUBSTITUTE(Table12[[#This Row],[smoker]],"?","unknown")</f>
        <v>No</v>
      </c>
      <c r="S670" t="str">
        <f t="shared" si="10"/>
        <v>Obesity</v>
      </c>
      <c r="T670" t="str">
        <f>IF(Table12[[#This Row],[HBA1C]]&lt;5.7,"Normal",IF(Table12[[#This Row],[HBA1C]]&gt;6.5,"Diabetes","Prediabetes"))</f>
        <v>Diabetes</v>
      </c>
    </row>
    <row r="671" spans="1:20" x14ac:dyDescent="0.3">
      <c r="A671" t="s">
        <v>1701</v>
      </c>
      <c r="B671">
        <v>35.520000000000003</v>
      </c>
      <c r="C671">
        <v>8.26</v>
      </c>
      <c r="D671" t="s">
        <v>2380</v>
      </c>
      <c r="E671" t="s">
        <v>2380</v>
      </c>
      <c r="F671" t="s">
        <v>2380</v>
      </c>
      <c r="G671" t="s">
        <v>2381</v>
      </c>
      <c r="H671" t="s">
        <v>2380</v>
      </c>
      <c r="K671" t="s">
        <v>1701</v>
      </c>
      <c r="L671">
        <v>35.520000000000003</v>
      </c>
      <c r="M671">
        <v>8.26</v>
      </c>
      <c r="N671" t="s">
        <v>2380</v>
      </c>
      <c r="O671" t="s">
        <v>2380</v>
      </c>
      <c r="P671" t="s">
        <v>2380</v>
      </c>
      <c r="Q671" s="7" t="str">
        <f>SUBSTITUTE(Table12[[#This Row],[NumberOfMajorSurgeries]],"No major surgery","0")</f>
        <v>0</v>
      </c>
      <c r="R671" t="str">
        <f>SUBSTITUTE(Table12[[#This Row],[smoker]],"?","unknown")</f>
        <v>No</v>
      </c>
      <c r="S671" t="str">
        <f t="shared" si="10"/>
        <v>Obesity</v>
      </c>
      <c r="T671" t="str">
        <f>IF(Table12[[#This Row],[HBA1C]]&lt;5.7,"Normal",IF(Table12[[#This Row],[HBA1C]]&gt;6.5,"Diabetes","Prediabetes"))</f>
        <v>Diabetes</v>
      </c>
    </row>
    <row r="672" spans="1:20" x14ac:dyDescent="0.3">
      <c r="A672" t="s">
        <v>1700</v>
      </c>
      <c r="B672">
        <v>33.6</v>
      </c>
      <c r="C672">
        <v>11.25</v>
      </c>
      <c r="D672" t="s">
        <v>2380</v>
      </c>
      <c r="E672" t="s">
        <v>2380</v>
      </c>
      <c r="F672" t="s">
        <v>2380</v>
      </c>
      <c r="G672" t="s">
        <v>2381</v>
      </c>
      <c r="H672" t="s">
        <v>2380</v>
      </c>
      <c r="K672" t="s">
        <v>1700</v>
      </c>
      <c r="L672">
        <v>33.6</v>
      </c>
      <c r="M672">
        <v>11.25</v>
      </c>
      <c r="N672" t="s">
        <v>2380</v>
      </c>
      <c r="O672" t="s">
        <v>2380</v>
      </c>
      <c r="P672" t="s">
        <v>2380</v>
      </c>
      <c r="Q672" s="7" t="str">
        <f>SUBSTITUTE(Table12[[#This Row],[NumberOfMajorSurgeries]],"No major surgery","0")</f>
        <v>0</v>
      </c>
      <c r="R672" t="str">
        <f>SUBSTITUTE(Table12[[#This Row],[smoker]],"?","unknown")</f>
        <v>No</v>
      </c>
      <c r="S672" t="str">
        <f t="shared" si="10"/>
        <v>Obesity</v>
      </c>
      <c r="T672" t="str">
        <f>IF(Table12[[#This Row],[HBA1C]]&lt;5.7,"Normal",IF(Table12[[#This Row],[HBA1C]]&gt;6.5,"Diabetes","Prediabetes"))</f>
        <v>Diabetes</v>
      </c>
    </row>
    <row r="673" spans="1:20" x14ac:dyDescent="0.3">
      <c r="A673" t="s">
        <v>1699</v>
      </c>
      <c r="B673">
        <v>22.42</v>
      </c>
      <c r="C673">
        <v>6.74</v>
      </c>
      <c r="D673" t="s">
        <v>2380</v>
      </c>
      <c r="E673" t="s">
        <v>2380</v>
      </c>
      <c r="F673" t="s">
        <v>2380</v>
      </c>
      <c r="G673" t="s">
        <v>2381</v>
      </c>
      <c r="H673" t="s">
        <v>2382</v>
      </c>
      <c r="K673" t="s">
        <v>1699</v>
      </c>
      <c r="L673">
        <v>22.42</v>
      </c>
      <c r="M673">
        <v>6.74</v>
      </c>
      <c r="N673" t="s">
        <v>2380</v>
      </c>
      <c r="O673" t="s">
        <v>2380</v>
      </c>
      <c r="P673" t="s">
        <v>2380</v>
      </c>
      <c r="Q673" s="7" t="str">
        <f>SUBSTITUTE(Table12[[#This Row],[NumberOfMajorSurgeries]],"No major surgery","0")</f>
        <v>0</v>
      </c>
      <c r="R673" t="str">
        <f>SUBSTITUTE(Table12[[#This Row],[smoker]],"?","unknown")</f>
        <v>yes</v>
      </c>
      <c r="S673" t="str">
        <f t="shared" si="10"/>
        <v>Overweight</v>
      </c>
      <c r="T673" t="str">
        <f>IF(Table12[[#This Row],[HBA1C]]&lt;5.7,"Normal",IF(Table12[[#This Row],[HBA1C]]&gt;6.5,"Diabetes","Prediabetes"))</f>
        <v>Diabetes</v>
      </c>
    </row>
    <row r="674" spans="1:20" x14ac:dyDescent="0.3">
      <c r="A674" t="s">
        <v>1698</v>
      </c>
      <c r="B674">
        <v>46.86</v>
      </c>
      <c r="C674">
        <v>4.87</v>
      </c>
      <c r="D674" t="s">
        <v>2380</v>
      </c>
      <c r="E674" t="s">
        <v>2380</v>
      </c>
      <c r="F674" t="s">
        <v>2380</v>
      </c>
      <c r="G674" t="s">
        <v>2381</v>
      </c>
      <c r="H674" t="s">
        <v>2380</v>
      </c>
      <c r="K674" t="s">
        <v>1698</v>
      </c>
      <c r="L674">
        <v>46.86</v>
      </c>
      <c r="M674">
        <v>4.87</v>
      </c>
      <c r="N674" t="s">
        <v>2380</v>
      </c>
      <c r="O674" t="s">
        <v>2380</v>
      </c>
      <c r="P674" t="s">
        <v>2380</v>
      </c>
      <c r="Q674" s="7" t="str">
        <f>SUBSTITUTE(Table12[[#This Row],[NumberOfMajorSurgeries]],"No major surgery","0")</f>
        <v>0</v>
      </c>
      <c r="R674" t="str">
        <f>SUBSTITUTE(Table12[[#This Row],[smoker]],"?","unknown")</f>
        <v>No</v>
      </c>
      <c r="S674" t="str">
        <f t="shared" si="10"/>
        <v>Obesity</v>
      </c>
      <c r="T674" t="str">
        <f>IF(Table12[[#This Row],[HBA1C]]&lt;5.7,"Normal",IF(Table12[[#This Row],[HBA1C]]&gt;6.5,"Diabetes","Prediabetes"))</f>
        <v>Normal</v>
      </c>
    </row>
    <row r="675" spans="1:20" x14ac:dyDescent="0.3">
      <c r="A675" t="s">
        <v>1697</v>
      </c>
      <c r="B675">
        <v>32.965000000000003</v>
      </c>
      <c r="C675">
        <v>6.68</v>
      </c>
      <c r="D675" t="s">
        <v>2380</v>
      </c>
      <c r="E675" t="s">
        <v>2380</v>
      </c>
      <c r="F675" t="s">
        <v>2380</v>
      </c>
      <c r="G675">
        <v>3</v>
      </c>
      <c r="H675" t="s">
        <v>2380</v>
      </c>
      <c r="K675" t="s">
        <v>1697</v>
      </c>
      <c r="L675">
        <v>32.965000000000003</v>
      </c>
      <c r="M675">
        <v>6.68</v>
      </c>
      <c r="N675" t="s">
        <v>2380</v>
      </c>
      <c r="O675" t="s">
        <v>2380</v>
      </c>
      <c r="P675" t="s">
        <v>2380</v>
      </c>
      <c r="Q675" s="7" t="str">
        <f>SUBSTITUTE(Table12[[#This Row],[NumberOfMajorSurgeries]],"No major surgery","0")</f>
        <v>3</v>
      </c>
      <c r="R675" t="str">
        <f>SUBSTITUTE(Table12[[#This Row],[smoker]],"?","unknown")</f>
        <v>No</v>
      </c>
      <c r="S675" t="str">
        <f t="shared" si="10"/>
        <v>Obesity</v>
      </c>
      <c r="T675" t="str">
        <f>IF(Table12[[#This Row],[HBA1C]]&lt;5.7,"Normal",IF(Table12[[#This Row],[HBA1C]]&gt;6.5,"Diabetes","Prediabetes"))</f>
        <v>Diabetes</v>
      </c>
    </row>
    <row r="676" spans="1:20" x14ac:dyDescent="0.3">
      <c r="A676" t="s">
        <v>1696</v>
      </c>
      <c r="B676">
        <v>39.340000000000003</v>
      </c>
      <c r="C676">
        <v>5.0199999999999996</v>
      </c>
      <c r="D676" t="s">
        <v>2382</v>
      </c>
      <c r="E676" t="s">
        <v>2380</v>
      </c>
      <c r="F676" t="s">
        <v>2383</v>
      </c>
      <c r="G676">
        <v>1</v>
      </c>
      <c r="H676" t="s">
        <v>2380</v>
      </c>
      <c r="K676" t="s">
        <v>1696</v>
      </c>
      <c r="L676">
        <v>39.340000000000003</v>
      </c>
      <c r="M676">
        <v>5.0199999999999996</v>
      </c>
      <c r="N676" t="s">
        <v>2382</v>
      </c>
      <c r="O676" t="s">
        <v>2380</v>
      </c>
      <c r="P676" t="s">
        <v>2383</v>
      </c>
      <c r="Q676" s="7" t="str">
        <f>SUBSTITUTE(Table12[[#This Row],[NumberOfMajorSurgeries]],"No major surgery","0")</f>
        <v>1</v>
      </c>
      <c r="R676" t="str">
        <f>SUBSTITUTE(Table12[[#This Row],[smoker]],"?","unknown")</f>
        <v>No</v>
      </c>
      <c r="S676" t="str">
        <f t="shared" si="10"/>
        <v>Obesity</v>
      </c>
      <c r="T676" t="str">
        <f>IF(Table12[[#This Row],[HBA1C]]&lt;5.7,"Normal",IF(Table12[[#This Row],[HBA1C]]&gt;6.5,"Diabetes","Prediabetes"))</f>
        <v>Normal</v>
      </c>
    </row>
    <row r="677" spans="1:20" x14ac:dyDescent="0.3">
      <c r="A677" t="s">
        <v>1695</v>
      </c>
      <c r="B677">
        <v>47</v>
      </c>
      <c r="C677">
        <v>10.64</v>
      </c>
      <c r="D677" t="s">
        <v>2382</v>
      </c>
      <c r="E677" t="s">
        <v>2380</v>
      </c>
      <c r="F677" t="s">
        <v>2380</v>
      </c>
      <c r="G677" t="s">
        <v>2381</v>
      </c>
      <c r="H677" t="s">
        <v>2380</v>
      </c>
      <c r="K677" t="s">
        <v>1695</v>
      </c>
      <c r="L677">
        <v>47</v>
      </c>
      <c r="M677">
        <v>10.64</v>
      </c>
      <c r="N677" t="s">
        <v>2382</v>
      </c>
      <c r="O677" t="s">
        <v>2380</v>
      </c>
      <c r="P677" t="s">
        <v>2380</v>
      </c>
      <c r="Q677" s="7" t="str">
        <f>SUBSTITUTE(Table12[[#This Row],[NumberOfMajorSurgeries]],"No major surgery","0")</f>
        <v>0</v>
      </c>
      <c r="R677" t="str">
        <f>SUBSTITUTE(Table12[[#This Row],[smoker]],"?","unknown")</f>
        <v>No</v>
      </c>
      <c r="S677" t="str">
        <f t="shared" si="10"/>
        <v>Obesity</v>
      </c>
      <c r="T677" t="str">
        <f>IF(Table12[[#This Row],[HBA1C]]&lt;5.7,"Normal",IF(Table12[[#This Row],[HBA1C]]&gt;6.5,"Diabetes","Prediabetes"))</f>
        <v>Diabetes</v>
      </c>
    </row>
    <row r="678" spans="1:20" x14ac:dyDescent="0.3">
      <c r="A678" t="s">
        <v>1694</v>
      </c>
      <c r="B678">
        <v>36.71</v>
      </c>
      <c r="C678">
        <v>8.74</v>
      </c>
      <c r="D678" t="s">
        <v>2382</v>
      </c>
      <c r="E678" t="s">
        <v>2380</v>
      </c>
      <c r="F678" t="s">
        <v>2380</v>
      </c>
      <c r="G678" t="s">
        <v>2381</v>
      </c>
      <c r="H678" t="s">
        <v>2380</v>
      </c>
      <c r="K678" t="s">
        <v>1694</v>
      </c>
      <c r="L678">
        <v>36.71</v>
      </c>
      <c r="M678">
        <v>8.74</v>
      </c>
      <c r="N678" t="s">
        <v>2382</v>
      </c>
      <c r="O678" t="s">
        <v>2380</v>
      </c>
      <c r="P678" t="s">
        <v>2380</v>
      </c>
      <c r="Q678" s="7" t="str">
        <f>SUBSTITUTE(Table12[[#This Row],[NumberOfMajorSurgeries]],"No major surgery","0")</f>
        <v>0</v>
      </c>
      <c r="R678" t="str">
        <f>SUBSTITUTE(Table12[[#This Row],[smoker]],"?","unknown")</f>
        <v>No</v>
      </c>
      <c r="S678" t="str">
        <f t="shared" si="10"/>
        <v>Obesity</v>
      </c>
      <c r="T678" t="str">
        <f>IF(Table12[[#This Row],[HBA1C]]&lt;5.7,"Normal",IF(Table12[[#This Row],[HBA1C]]&gt;6.5,"Diabetes","Prediabetes"))</f>
        <v>Diabetes</v>
      </c>
    </row>
    <row r="679" spans="1:20" x14ac:dyDescent="0.3">
      <c r="A679" t="s">
        <v>1693</v>
      </c>
      <c r="B679">
        <v>53.48</v>
      </c>
      <c r="C679">
        <v>5.64</v>
      </c>
      <c r="D679" t="s">
        <v>2380</v>
      </c>
      <c r="E679" t="s">
        <v>2380</v>
      </c>
      <c r="F679" t="s">
        <v>2380</v>
      </c>
      <c r="G679" t="s">
        <v>2381</v>
      </c>
      <c r="H679" t="s">
        <v>2380</v>
      </c>
      <c r="K679" t="s">
        <v>1693</v>
      </c>
      <c r="L679">
        <v>53.48</v>
      </c>
      <c r="M679">
        <v>5.64</v>
      </c>
      <c r="N679" t="s">
        <v>2380</v>
      </c>
      <c r="O679" t="s">
        <v>2380</v>
      </c>
      <c r="P679" t="s">
        <v>2380</v>
      </c>
      <c r="Q679" s="7" t="str">
        <f>SUBSTITUTE(Table12[[#This Row],[NumberOfMajorSurgeries]],"No major surgery","0")</f>
        <v>0</v>
      </c>
      <c r="R679" t="str">
        <f>SUBSTITUTE(Table12[[#This Row],[smoker]],"?","unknown")</f>
        <v>No</v>
      </c>
      <c r="S679" t="str">
        <f t="shared" si="10"/>
        <v>Obesity</v>
      </c>
      <c r="T679" t="str">
        <f>IF(Table12[[#This Row],[HBA1C]]&lt;5.7,"Normal",IF(Table12[[#This Row],[HBA1C]]&gt;6.5,"Diabetes","Prediabetes"))</f>
        <v>Normal</v>
      </c>
    </row>
    <row r="680" spans="1:20" x14ac:dyDescent="0.3">
      <c r="A680" t="s">
        <v>1692</v>
      </c>
      <c r="B680">
        <v>35.5</v>
      </c>
      <c r="C680">
        <v>10.37</v>
      </c>
      <c r="D680" t="s">
        <v>2380</v>
      </c>
      <c r="E680" t="s">
        <v>2380</v>
      </c>
      <c r="F680" t="s">
        <v>2380</v>
      </c>
      <c r="G680" t="s">
        <v>2381</v>
      </c>
      <c r="H680" t="s">
        <v>2380</v>
      </c>
      <c r="K680" t="s">
        <v>1692</v>
      </c>
      <c r="L680">
        <v>35.5</v>
      </c>
      <c r="M680">
        <v>10.37</v>
      </c>
      <c r="N680" t="s">
        <v>2380</v>
      </c>
      <c r="O680" t="s">
        <v>2380</v>
      </c>
      <c r="P680" t="s">
        <v>2380</v>
      </c>
      <c r="Q680" s="7" t="str">
        <f>SUBSTITUTE(Table12[[#This Row],[NumberOfMajorSurgeries]],"No major surgery","0")</f>
        <v>0</v>
      </c>
      <c r="R680" t="str">
        <f>SUBSTITUTE(Table12[[#This Row],[smoker]],"?","unknown")</f>
        <v>No</v>
      </c>
      <c r="S680" t="str">
        <f t="shared" si="10"/>
        <v>Obesity</v>
      </c>
      <c r="T680" t="str">
        <f>IF(Table12[[#This Row],[HBA1C]]&lt;5.7,"Normal",IF(Table12[[#This Row],[HBA1C]]&gt;6.5,"Diabetes","Prediabetes"))</f>
        <v>Diabetes</v>
      </c>
    </row>
    <row r="681" spans="1:20" x14ac:dyDescent="0.3">
      <c r="A681" t="s">
        <v>1691</v>
      </c>
      <c r="B681">
        <v>36.979999999999997</v>
      </c>
      <c r="C681">
        <v>9.56</v>
      </c>
      <c r="D681" t="s">
        <v>2382</v>
      </c>
      <c r="E681" t="s">
        <v>2380</v>
      </c>
      <c r="F681" t="s">
        <v>2380</v>
      </c>
      <c r="G681" t="s">
        <v>2381</v>
      </c>
      <c r="H681" t="s">
        <v>2380</v>
      </c>
      <c r="K681" t="s">
        <v>1691</v>
      </c>
      <c r="L681">
        <v>36.979999999999997</v>
      </c>
      <c r="M681">
        <v>9.56</v>
      </c>
      <c r="N681" t="s">
        <v>2382</v>
      </c>
      <c r="O681" t="s">
        <v>2380</v>
      </c>
      <c r="P681" t="s">
        <v>2380</v>
      </c>
      <c r="Q681" s="7" t="str">
        <f>SUBSTITUTE(Table12[[#This Row],[NumberOfMajorSurgeries]],"No major surgery","0")</f>
        <v>0</v>
      </c>
      <c r="R681" t="str">
        <f>SUBSTITUTE(Table12[[#This Row],[smoker]],"?","unknown")</f>
        <v>No</v>
      </c>
      <c r="S681" t="str">
        <f t="shared" si="10"/>
        <v>Obesity</v>
      </c>
      <c r="T681" t="str">
        <f>IF(Table12[[#This Row],[HBA1C]]&lt;5.7,"Normal",IF(Table12[[#This Row],[HBA1C]]&gt;6.5,"Diabetes","Prediabetes"))</f>
        <v>Diabetes</v>
      </c>
    </row>
    <row r="682" spans="1:20" x14ac:dyDescent="0.3">
      <c r="A682" t="s">
        <v>1690</v>
      </c>
      <c r="B682">
        <v>32.395000000000003</v>
      </c>
      <c r="C682">
        <v>8.23</v>
      </c>
      <c r="D682" t="s">
        <v>2382</v>
      </c>
      <c r="E682" t="s">
        <v>2380</v>
      </c>
      <c r="F682" t="s">
        <v>2383</v>
      </c>
      <c r="G682">
        <v>1</v>
      </c>
      <c r="H682" t="s">
        <v>2380</v>
      </c>
      <c r="K682" t="s">
        <v>1690</v>
      </c>
      <c r="L682">
        <v>32.395000000000003</v>
      </c>
      <c r="M682">
        <v>8.23</v>
      </c>
      <c r="N682" t="s">
        <v>2382</v>
      </c>
      <c r="O682" t="s">
        <v>2380</v>
      </c>
      <c r="P682" t="s">
        <v>2383</v>
      </c>
      <c r="Q682" s="7" t="str">
        <f>SUBSTITUTE(Table12[[#This Row],[NumberOfMajorSurgeries]],"No major surgery","0")</f>
        <v>1</v>
      </c>
      <c r="R682" t="str">
        <f>SUBSTITUTE(Table12[[#This Row],[smoker]],"?","unknown")</f>
        <v>No</v>
      </c>
      <c r="S682" t="str">
        <f t="shared" si="10"/>
        <v>Obesity</v>
      </c>
      <c r="T682" t="str">
        <f>IF(Table12[[#This Row],[HBA1C]]&lt;5.7,"Normal",IF(Table12[[#This Row],[HBA1C]]&gt;6.5,"Diabetes","Prediabetes"))</f>
        <v>Diabetes</v>
      </c>
    </row>
    <row r="683" spans="1:20" x14ac:dyDescent="0.3">
      <c r="A683" t="s">
        <v>1689</v>
      </c>
      <c r="B683">
        <v>32.729999999999997</v>
      </c>
      <c r="C683">
        <v>7.03</v>
      </c>
      <c r="D683" t="s">
        <v>2380</v>
      </c>
      <c r="E683" t="s">
        <v>2380</v>
      </c>
      <c r="F683" t="s">
        <v>2380</v>
      </c>
      <c r="G683" t="s">
        <v>2381</v>
      </c>
      <c r="H683" t="s">
        <v>2380</v>
      </c>
      <c r="K683" t="s">
        <v>1689</v>
      </c>
      <c r="L683">
        <v>32.729999999999997</v>
      </c>
      <c r="M683">
        <v>7.03</v>
      </c>
      <c r="N683" t="s">
        <v>2380</v>
      </c>
      <c r="O683" t="s">
        <v>2380</v>
      </c>
      <c r="P683" t="s">
        <v>2380</v>
      </c>
      <c r="Q683" s="7" t="str">
        <f>SUBSTITUTE(Table12[[#This Row],[NumberOfMajorSurgeries]],"No major surgery","0")</f>
        <v>0</v>
      </c>
      <c r="R683" t="str">
        <f>SUBSTITUTE(Table12[[#This Row],[smoker]],"?","unknown")</f>
        <v>No</v>
      </c>
      <c r="S683" t="str">
        <f t="shared" si="10"/>
        <v>Obesity</v>
      </c>
      <c r="T683" t="str">
        <f>IF(Table12[[#This Row],[HBA1C]]&lt;5.7,"Normal",IF(Table12[[#This Row],[HBA1C]]&gt;6.5,"Diabetes","Prediabetes"))</f>
        <v>Diabetes</v>
      </c>
    </row>
    <row r="684" spans="1:20" x14ac:dyDescent="0.3">
      <c r="A684" t="s">
        <v>1688</v>
      </c>
      <c r="B684">
        <v>20.52</v>
      </c>
      <c r="C684">
        <v>5.45</v>
      </c>
      <c r="D684" t="s">
        <v>2380</v>
      </c>
      <c r="E684" t="s">
        <v>2380</v>
      </c>
      <c r="F684" t="s">
        <v>2380</v>
      </c>
      <c r="G684">
        <v>1</v>
      </c>
      <c r="H684" t="s">
        <v>2382</v>
      </c>
      <c r="K684" t="s">
        <v>1688</v>
      </c>
      <c r="L684">
        <v>20.52</v>
      </c>
      <c r="M684">
        <v>5.45</v>
      </c>
      <c r="N684" t="s">
        <v>2380</v>
      </c>
      <c r="O684" t="s">
        <v>2380</v>
      </c>
      <c r="P684" t="s">
        <v>2380</v>
      </c>
      <c r="Q684" s="7" t="str">
        <f>SUBSTITUTE(Table12[[#This Row],[NumberOfMajorSurgeries]],"No major surgery","0")</f>
        <v>1</v>
      </c>
      <c r="R684" t="str">
        <f>SUBSTITUTE(Table12[[#This Row],[smoker]],"?","unknown")</f>
        <v>yes</v>
      </c>
      <c r="S684" t="str">
        <f t="shared" si="10"/>
        <v>Overweight</v>
      </c>
      <c r="T684" t="str">
        <f>IF(Table12[[#This Row],[HBA1C]]&lt;5.7,"Normal",IF(Table12[[#This Row],[HBA1C]]&gt;6.5,"Diabetes","Prediabetes"))</f>
        <v>Normal</v>
      </c>
    </row>
    <row r="685" spans="1:20" x14ac:dyDescent="0.3">
      <c r="A685" t="s">
        <v>1687</v>
      </c>
      <c r="B685">
        <v>51.72</v>
      </c>
      <c r="C685">
        <v>5.76</v>
      </c>
      <c r="D685" t="s">
        <v>2380</v>
      </c>
      <c r="E685" t="s">
        <v>2380</v>
      </c>
      <c r="F685" t="s">
        <v>2380</v>
      </c>
      <c r="G685" t="s">
        <v>2381</v>
      </c>
      <c r="H685" t="s">
        <v>2380</v>
      </c>
      <c r="K685" t="s">
        <v>1687</v>
      </c>
      <c r="L685">
        <v>51.72</v>
      </c>
      <c r="M685">
        <v>5.76</v>
      </c>
      <c r="N685" t="s">
        <v>2380</v>
      </c>
      <c r="O685" t="s">
        <v>2380</v>
      </c>
      <c r="P685" t="s">
        <v>2380</v>
      </c>
      <c r="Q685" s="7" t="str">
        <f>SUBSTITUTE(Table12[[#This Row],[NumberOfMajorSurgeries]],"No major surgery","0")</f>
        <v>0</v>
      </c>
      <c r="R685" t="str">
        <f>SUBSTITUTE(Table12[[#This Row],[smoker]],"?","unknown")</f>
        <v>No</v>
      </c>
      <c r="S685" t="str">
        <f t="shared" si="10"/>
        <v>Obesity</v>
      </c>
      <c r="T685" t="str">
        <f>IF(Table12[[#This Row],[HBA1C]]&lt;5.7,"Normal",IF(Table12[[#This Row],[HBA1C]]&gt;6.5,"Diabetes","Prediabetes"))</f>
        <v>Prediabetes</v>
      </c>
    </row>
    <row r="686" spans="1:20" x14ac:dyDescent="0.3">
      <c r="A686" t="s">
        <v>1686</v>
      </c>
      <c r="B686">
        <v>50.2</v>
      </c>
      <c r="C686">
        <v>5.4</v>
      </c>
      <c r="D686" t="s">
        <v>2380</v>
      </c>
      <c r="E686" t="s">
        <v>2380</v>
      </c>
      <c r="F686" t="s">
        <v>2380</v>
      </c>
      <c r="G686" t="s">
        <v>2381</v>
      </c>
      <c r="H686" t="s">
        <v>2380</v>
      </c>
      <c r="K686" t="s">
        <v>1686</v>
      </c>
      <c r="L686">
        <v>50.2</v>
      </c>
      <c r="M686">
        <v>5.4</v>
      </c>
      <c r="N686" t="s">
        <v>2380</v>
      </c>
      <c r="O686" t="s">
        <v>2380</v>
      </c>
      <c r="P686" t="s">
        <v>2380</v>
      </c>
      <c r="Q686" s="7" t="str">
        <f>SUBSTITUTE(Table12[[#This Row],[NumberOfMajorSurgeries]],"No major surgery","0")</f>
        <v>0</v>
      </c>
      <c r="R686" t="str">
        <f>SUBSTITUTE(Table12[[#This Row],[smoker]],"?","unknown")</f>
        <v>No</v>
      </c>
      <c r="S686" t="str">
        <f t="shared" si="10"/>
        <v>Obesity</v>
      </c>
      <c r="T686" t="str">
        <f>IF(Table12[[#This Row],[HBA1C]]&lt;5.7,"Normal",IF(Table12[[#This Row],[HBA1C]]&gt;6.5,"Diabetes","Prediabetes"))</f>
        <v>Normal</v>
      </c>
    </row>
    <row r="687" spans="1:20" x14ac:dyDescent="0.3">
      <c r="A687" t="s">
        <v>1685</v>
      </c>
      <c r="B687">
        <v>25.52</v>
      </c>
      <c r="C687">
        <v>6.35</v>
      </c>
      <c r="D687" t="s">
        <v>2380</v>
      </c>
      <c r="E687" t="s">
        <v>2380</v>
      </c>
      <c r="F687" t="s">
        <v>2383</v>
      </c>
      <c r="G687">
        <v>1</v>
      </c>
      <c r="H687" t="s">
        <v>2380</v>
      </c>
      <c r="K687" t="s">
        <v>1685</v>
      </c>
      <c r="L687">
        <v>25.52</v>
      </c>
      <c r="M687">
        <v>6.35</v>
      </c>
      <c r="N687" t="s">
        <v>2380</v>
      </c>
      <c r="O687" t="s">
        <v>2380</v>
      </c>
      <c r="P687" t="s">
        <v>2383</v>
      </c>
      <c r="Q687" s="7" t="str">
        <f>SUBSTITUTE(Table12[[#This Row],[NumberOfMajorSurgeries]],"No major surgery","0")</f>
        <v>1</v>
      </c>
      <c r="R687" t="str">
        <f>SUBSTITUTE(Table12[[#This Row],[smoker]],"?","unknown")</f>
        <v>No</v>
      </c>
      <c r="S687" t="str">
        <f t="shared" si="10"/>
        <v>Overweight</v>
      </c>
      <c r="T687" t="str">
        <f>IF(Table12[[#This Row],[HBA1C]]&lt;5.7,"Normal",IF(Table12[[#This Row],[HBA1C]]&gt;6.5,"Diabetes","Prediabetes"))</f>
        <v>Prediabetes</v>
      </c>
    </row>
    <row r="688" spans="1:20" x14ac:dyDescent="0.3">
      <c r="A688" t="s">
        <v>1684</v>
      </c>
      <c r="B688">
        <v>35.200000000000003</v>
      </c>
      <c r="C688">
        <v>6.26</v>
      </c>
      <c r="D688" t="s">
        <v>2382</v>
      </c>
      <c r="E688" t="s">
        <v>2380</v>
      </c>
      <c r="F688" t="s">
        <v>2380</v>
      </c>
      <c r="G688">
        <v>2</v>
      </c>
      <c r="H688" t="s">
        <v>2380</v>
      </c>
      <c r="K688" t="s">
        <v>1684</v>
      </c>
      <c r="L688">
        <v>35.200000000000003</v>
      </c>
      <c r="M688">
        <v>6.26</v>
      </c>
      <c r="N688" t="s">
        <v>2382</v>
      </c>
      <c r="O688" t="s">
        <v>2380</v>
      </c>
      <c r="P688" t="s">
        <v>2380</v>
      </c>
      <c r="Q688" s="7" t="str">
        <f>SUBSTITUTE(Table12[[#This Row],[NumberOfMajorSurgeries]],"No major surgery","0")</f>
        <v>2</v>
      </c>
      <c r="R688" t="str">
        <f>SUBSTITUTE(Table12[[#This Row],[smoker]],"?","unknown")</f>
        <v>No</v>
      </c>
      <c r="S688" t="str">
        <f t="shared" si="10"/>
        <v>Obesity</v>
      </c>
      <c r="T688" t="str">
        <f>IF(Table12[[#This Row],[HBA1C]]&lt;5.7,"Normal",IF(Table12[[#This Row],[HBA1C]]&gt;6.5,"Diabetes","Prediabetes"))</f>
        <v>Prediabetes</v>
      </c>
    </row>
    <row r="689" spans="1:20" x14ac:dyDescent="0.3">
      <c r="A689" t="s">
        <v>1683</v>
      </c>
      <c r="B689">
        <v>41.26</v>
      </c>
      <c r="C689">
        <v>5.97</v>
      </c>
      <c r="D689" t="s">
        <v>2382</v>
      </c>
      <c r="E689" t="s">
        <v>2380</v>
      </c>
      <c r="F689" t="s">
        <v>2380</v>
      </c>
      <c r="G689" t="s">
        <v>2381</v>
      </c>
      <c r="H689" t="s">
        <v>2380</v>
      </c>
      <c r="K689" t="s">
        <v>1683</v>
      </c>
      <c r="L689">
        <v>41.26</v>
      </c>
      <c r="M689">
        <v>5.97</v>
      </c>
      <c r="N689" t="s">
        <v>2382</v>
      </c>
      <c r="O689" t="s">
        <v>2380</v>
      </c>
      <c r="P689" t="s">
        <v>2380</v>
      </c>
      <c r="Q689" s="7" t="str">
        <f>SUBSTITUTE(Table12[[#This Row],[NumberOfMajorSurgeries]],"No major surgery","0")</f>
        <v>0</v>
      </c>
      <c r="R689" t="str">
        <f>SUBSTITUTE(Table12[[#This Row],[smoker]],"?","unknown")</f>
        <v>No</v>
      </c>
      <c r="S689" t="str">
        <f t="shared" si="10"/>
        <v>Obesity</v>
      </c>
      <c r="T689" t="str">
        <f>IF(Table12[[#This Row],[HBA1C]]&lt;5.7,"Normal",IF(Table12[[#This Row],[HBA1C]]&gt;6.5,"Diabetes","Prediabetes"))</f>
        <v>Prediabetes</v>
      </c>
    </row>
    <row r="690" spans="1:20" x14ac:dyDescent="0.3">
      <c r="A690" t="s">
        <v>1682</v>
      </c>
      <c r="B690">
        <v>17.195</v>
      </c>
      <c r="C690">
        <v>5.29</v>
      </c>
      <c r="D690" t="s">
        <v>2382</v>
      </c>
      <c r="E690" t="s">
        <v>2380</v>
      </c>
      <c r="F690" t="s">
        <v>2380</v>
      </c>
      <c r="G690" t="s">
        <v>2381</v>
      </c>
      <c r="H690" t="s">
        <v>2382</v>
      </c>
      <c r="K690" t="s">
        <v>1682</v>
      </c>
      <c r="L690">
        <v>17.195</v>
      </c>
      <c r="M690">
        <v>5.29</v>
      </c>
      <c r="N690" t="s">
        <v>2382</v>
      </c>
      <c r="O690" t="s">
        <v>2380</v>
      </c>
      <c r="P690" t="s">
        <v>2380</v>
      </c>
      <c r="Q690" s="7" t="str">
        <f>SUBSTITUTE(Table12[[#This Row],[NumberOfMajorSurgeries]],"No major surgery","0")</f>
        <v>0</v>
      </c>
      <c r="R690" t="str">
        <f>SUBSTITUTE(Table12[[#This Row],[smoker]],"?","unknown")</f>
        <v>yes</v>
      </c>
      <c r="S690" t="str">
        <f t="shared" si="10"/>
        <v>Underweight</v>
      </c>
      <c r="T690" t="str">
        <f>IF(Table12[[#This Row],[HBA1C]]&lt;5.7,"Normal",IF(Table12[[#This Row],[HBA1C]]&gt;6.5,"Diabetes","Prediabetes"))</f>
        <v>Normal</v>
      </c>
    </row>
    <row r="691" spans="1:20" x14ac:dyDescent="0.3">
      <c r="A691" t="s">
        <v>1681</v>
      </c>
      <c r="B691">
        <v>23.085000000000001</v>
      </c>
      <c r="C691">
        <v>4.2699999999999996</v>
      </c>
      <c r="D691" t="s">
        <v>2382</v>
      </c>
      <c r="E691" t="s">
        <v>2380</v>
      </c>
      <c r="F691" t="s">
        <v>2380</v>
      </c>
      <c r="G691">
        <v>2</v>
      </c>
      <c r="H691" t="s">
        <v>2380</v>
      </c>
      <c r="K691" t="s">
        <v>1681</v>
      </c>
      <c r="L691">
        <v>23.085000000000001</v>
      </c>
      <c r="M691">
        <v>4.2699999999999996</v>
      </c>
      <c r="N691" t="s">
        <v>2382</v>
      </c>
      <c r="O691" t="s">
        <v>2380</v>
      </c>
      <c r="P691" t="s">
        <v>2380</v>
      </c>
      <c r="Q691" s="7" t="str">
        <f>SUBSTITUTE(Table12[[#This Row],[NumberOfMajorSurgeries]],"No major surgery","0")</f>
        <v>2</v>
      </c>
      <c r="R691" t="str">
        <f>SUBSTITUTE(Table12[[#This Row],[smoker]],"?","unknown")</f>
        <v>No</v>
      </c>
      <c r="S691" t="str">
        <f t="shared" si="10"/>
        <v>Overweight</v>
      </c>
      <c r="T691" t="str">
        <f>IF(Table12[[#This Row],[HBA1C]]&lt;5.7,"Normal",IF(Table12[[#This Row],[HBA1C]]&gt;6.5,"Diabetes","Prediabetes"))</f>
        <v>Normal</v>
      </c>
    </row>
    <row r="692" spans="1:20" x14ac:dyDescent="0.3">
      <c r="A692" t="s">
        <v>1680</v>
      </c>
      <c r="B692">
        <v>21.66</v>
      </c>
      <c r="C692">
        <v>5.2</v>
      </c>
      <c r="D692" t="s">
        <v>2382</v>
      </c>
      <c r="E692" t="s">
        <v>2380</v>
      </c>
      <c r="F692" t="s">
        <v>2380</v>
      </c>
      <c r="G692">
        <v>2</v>
      </c>
      <c r="H692" t="s">
        <v>2380</v>
      </c>
      <c r="K692" t="s">
        <v>1680</v>
      </c>
      <c r="L692">
        <v>21.66</v>
      </c>
      <c r="M692">
        <v>5.2</v>
      </c>
      <c r="N692" t="s">
        <v>2382</v>
      </c>
      <c r="O692" t="s">
        <v>2380</v>
      </c>
      <c r="P692" t="s">
        <v>2380</v>
      </c>
      <c r="Q692" s="7" t="str">
        <f>SUBSTITUTE(Table12[[#This Row],[NumberOfMajorSurgeries]],"No major surgery","0")</f>
        <v>2</v>
      </c>
      <c r="R692" t="str">
        <f>SUBSTITUTE(Table12[[#This Row],[smoker]],"?","unknown")</f>
        <v>No</v>
      </c>
      <c r="S692" t="str">
        <f t="shared" si="10"/>
        <v>Overweight</v>
      </c>
      <c r="T692" t="str">
        <f>IF(Table12[[#This Row],[HBA1C]]&lt;5.7,"Normal",IF(Table12[[#This Row],[HBA1C]]&gt;6.5,"Diabetes","Prediabetes"))</f>
        <v>Normal</v>
      </c>
    </row>
    <row r="693" spans="1:20" x14ac:dyDescent="0.3">
      <c r="A693" t="s">
        <v>1679</v>
      </c>
      <c r="B693">
        <v>36.47</v>
      </c>
      <c r="C693">
        <v>8.23</v>
      </c>
      <c r="D693" t="s">
        <v>2382</v>
      </c>
      <c r="E693" t="s">
        <v>2380</v>
      </c>
      <c r="F693" t="s">
        <v>2380</v>
      </c>
      <c r="G693" t="s">
        <v>2381</v>
      </c>
      <c r="H693" t="s">
        <v>2380</v>
      </c>
      <c r="K693" t="s">
        <v>1679</v>
      </c>
      <c r="L693">
        <v>36.47</v>
      </c>
      <c r="M693">
        <v>8.23</v>
      </c>
      <c r="N693" t="s">
        <v>2382</v>
      </c>
      <c r="O693" t="s">
        <v>2380</v>
      </c>
      <c r="P693" t="s">
        <v>2380</v>
      </c>
      <c r="Q693" s="7" t="str">
        <f>SUBSTITUTE(Table12[[#This Row],[NumberOfMajorSurgeries]],"No major surgery","0")</f>
        <v>0</v>
      </c>
      <c r="R693" t="str">
        <f>SUBSTITUTE(Table12[[#This Row],[smoker]],"?","unknown")</f>
        <v>No</v>
      </c>
      <c r="S693" t="str">
        <f t="shared" si="10"/>
        <v>Obesity</v>
      </c>
      <c r="T693" t="str">
        <f>IF(Table12[[#This Row],[HBA1C]]&lt;5.7,"Normal",IF(Table12[[#This Row],[HBA1C]]&gt;6.5,"Diabetes","Prediabetes"))</f>
        <v>Diabetes</v>
      </c>
    </row>
    <row r="694" spans="1:20" x14ac:dyDescent="0.3">
      <c r="A694" t="s">
        <v>1678</v>
      </c>
      <c r="B694">
        <v>36.08</v>
      </c>
      <c r="C694">
        <v>10.33</v>
      </c>
      <c r="D694" t="s">
        <v>2382</v>
      </c>
      <c r="E694" t="s">
        <v>2380</v>
      </c>
      <c r="F694" t="s">
        <v>2380</v>
      </c>
      <c r="G694" t="s">
        <v>2381</v>
      </c>
      <c r="H694" t="s">
        <v>2380</v>
      </c>
      <c r="K694" t="s">
        <v>1678</v>
      </c>
      <c r="L694">
        <v>36.08</v>
      </c>
      <c r="M694">
        <v>10.33</v>
      </c>
      <c r="N694" t="s">
        <v>2382</v>
      </c>
      <c r="O694" t="s">
        <v>2380</v>
      </c>
      <c r="P694" t="s">
        <v>2380</v>
      </c>
      <c r="Q694" s="7" t="str">
        <f>SUBSTITUTE(Table12[[#This Row],[NumberOfMajorSurgeries]],"No major surgery","0")</f>
        <v>0</v>
      </c>
      <c r="R694" t="str">
        <f>SUBSTITUTE(Table12[[#This Row],[smoker]],"?","unknown")</f>
        <v>No</v>
      </c>
      <c r="S694" t="str">
        <f t="shared" si="10"/>
        <v>Obesity</v>
      </c>
      <c r="T694" t="str">
        <f>IF(Table12[[#This Row],[HBA1C]]&lt;5.7,"Normal",IF(Table12[[#This Row],[HBA1C]]&gt;6.5,"Diabetes","Prediabetes"))</f>
        <v>Diabetes</v>
      </c>
    </row>
    <row r="695" spans="1:20" x14ac:dyDescent="0.3">
      <c r="A695" t="s">
        <v>1677</v>
      </c>
      <c r="B695">
        <v>23.18</v>
      </c>
      <c r="C695">
        <v>6.13</v>
      </c>
      <c r="D695" t="s">
        <v>2380</v>
      </c>
      <c r="E695" t="s">
        <v>2380</v>
      </c>
      <c r="F695" t="s">
        <v>2380</v>
      </c>
      <c r="G695" t="s">
        <v>2381</v>
      </c>
      <c r="H695" t="s">
        <v>2380</v>
      </c>
      <c r="K695" t="s">
        <v>1677</v>
      </c>
      <c r="L695">
        <v>23.18</v>
      </c>
      <c r="M695">
        <v>6.13</v>
      </c>
      <c r="N695" t="s">
        <v>2380</v>
      </c>
      <c r="O695" t="s">
        <v>2380</v>
      </c>
      <c r="P695" t="s">
        <v>2380</v>
      </c>
      <c r="Q695" s="7" t="str">
        <f>SUBSTITUTE(Table12[[#This Row],[NumberOfMajorSurgeries]],"No major surgery","0")</f>
        <v>0</v>
      </c>
      <c r="R695" t="str">
        <f>SUBSTITUTE(Table12[[#This Row],[smoker]],"?","unknown")</f>
        <v>No</v>
      </c>
      <c r="S695" t="str">
        <f t="shared" si="10"/>
        <v>Overweight</v>
      </c>
      <c r="T695" t="str">
        <f>IF(Table12[[#This Row],[HBA1C]]&lt;5.7,"Normal",IF(Table12[[#This Row],[HBA1C]]&gt;6.5,"Diabetes","Prediabetes"))</f>
        <v>Prediabetes</v>
      </c>
    </row>
    <row r="696" spans="1:20" x14ac:dyDescent="0.3">
      <c r="A696" t="s">
        <v>1676</v>
      </c>
      <c r="B696">
        <v>39.159999999999997</v>
      </c>
      <c r="C696">
        <v>8.08</v>
      </c>
      <c r="D696" t="s">
        <v>2380</v>
      </c>
      <c r="E696" t="s">
        <v>2380</v>
      </c>
      <c r="F696" t="s">
        <v>2380</v>
      </c>
      <c r="G696">
        <v>3</v>
      </c>
      <c r="H696" t="s">
        <v>2380</v>
      </c>
      <c r="K696" t="s">
        <v>1676</v>
      </c>
      <c r="L696">
        <v>39.159999999999997</v>
      </c>
      <c r="M696">
        <v>8.08</v>
      </c>
      <c r="N696" t="s">
        <v>2380</v>
      </c>
      <c r="O696" t="s">
        <v>2380</v>
      </c>
      <c r="P696" t="s">
        <v>2380</v>
      </c>
      <c r="Q696" s="7" t="str">
        <f>SUBSTITUTE(Table12[[#This Row],[NumberOfMajorSurgeries]],"No major surgery","0")</f>
        <v>3</v>
      </c>
      <c r="R696" t="str">
        <f>SUBSTITUTE(Table12[[#This Row],[smoker]],"?","unknown")</f>
        <v>No</v>
      </c>
      <c r="S696" t="str">
        <f t="shared" si="10"/>
        <v>Obesity</v>
      </c>
      <c r="T696" t="str">
        <f>IF(Table12[[#This Row],[HBA1C]]&lt;5.7,"Normal",IF(Table12[[#This Row],[HBA1C]]&gt;6.5,"Diabetes","Prediabetes"))</f>
        <v>Diabetes</v>
      </c>
    </row>
    <row r="697" spans="1:20" x14ac:dyDescent="0.3">
      <c r="A697" t="s">
        <v>1675</v>
      </c>
      <c r="B697">
        <v>38.19</v>
      </c>
      <c r="C697">
        <v>10.49</v>
      </c>
      <c r="D697" t="s">
        <v>2380</v>
      </c>
      <c r="E697" t="s">
        <v>2380</v>
      </c>
      <c r="F697" t="s">
        <v>2380</v>
      </c>
      <c r="G697">
        <v>3</v>
      </c>
      <c r="H697" t="s">
        <v>2380</v>
      </c>
      <c r="K697" t="s">
        <v>1675</v>
      </c>
      <c r="L697">
        <v>38.19</v>
      </c>
      <c r="M697">
        <v>10.49</v>
      </c>
      <c r="N697" t="s">
        <v>2380</v>
      </c>
      <c r="O697" t="s">
        <v>2380</v>
      </c>
      <c r="P697" t="s">
        <v>2380</v>
      </c>
      <c r="Q697" s="7" t="str">
        <f>SUBSTITUTE(Table12[[#This Row],[NumberOfMajorSurgeries]],"No major surgery","0")</f>
        <v>3</v>
      </c>
      <c r="R697" t="str">
        <f>SUBSTITUTE(Table12[[#This Row],[smoker]],"?","unknown")</f>
        <v>No</v>
      </c>
      <c r="S697" t="str">
        <f t="shared" si="10"/>
        <v>Obesity</v>
      </c>
      <c r="T697" t="str">
        <f>IF(Table12[[#This Row],[HBA1C]]&lt;5.7,"Normal",IF(Table12[[#This Row],[HBA1C]]&gt;6.5,"Diabetes","Prediabetes"))</f>
        <v>Diabetes</v>
      </c>
    </row>
    <row r="698" spans="1:20" x14ac:dyDescent="0.3">
      <c r="A698" t="s">
        <v>1674</v>
      </c>
      <c r="B698">
        <v>26.41</v>
      </c>
      <c r="C698">
        <v>8.11</v>
      </c>
      <c r="D698" t="s">
        <v>2380</v>
      </c>
      <c r="E698" t="s">
        <v>2380</v>
      </c>
      <c r="F698" t="s">
        <v>2380</v>
      </c>
      <c r="G698">
        <v>3</v>
      </c>
      <c r="H698" t="s">
        <v>2380</v>
      </c>
      <c r="K698" t="s">
        <v>1674</v>
      </c>
      <c r="L698">
        <v>26.41</v>
      </c>
      <c r="M698">
        <v>8.11</v>
      </c>
      <c r="N698" t="s">
        <v>2380</v>
      </c>
      <c r="O698" t="s">
        <v>2380</v>
      </c>
      <c r="P698" t="s">
        <v>2380</v>
      </c>
      <c r="Q698" s="7" t="str">
        <f>SUBSTITUTE(Table12[[#This Row],[NumberOfMajorSurgeries]],"No major surgery","0")</f>
        <v>3</v>
      </c>
      <c r="R698" t="str">
        <f>SUBSTITUTE(Table12[[#This Row],[smoker]],"?","unknown")</f>
        <v>No</v>
      </c>
      <c r="S698" t="str">
        <f t="shared" si="10"/>
        <v>Overweight</v>
      </c>
      <c r="T698" t="str">
        <f>IF(Table12[[#This Row],[HBA1C]]&lt;5.7,"Normal",IF(Table12[[#This Row],[HBA1C]]&gt;6.5,"Diabetes","Prediabetes"))</f>
        <v>Diabetes</v>
      </c>
    </row>
    <row r="699" spans="1:20" x14ac:dyDescent="0.3">
      <c r="A699" t="s">
        <v>1673</v>
      </c>
      <c r="B699">
        <v>28.785</v>
      </c>
      <c r="C699">
        <v>6.6</v>
      </c>
      <c r="D699" t="s">
        <v>2380</v>
      </c>
      <c r="E699" t="s">
        <v>2380</v>
      </c>
      <c r="F699" t="s">
        <v>2380</v>
      </c>
      <c r="G699" t="s">
        <v>2381</v>
      </c>
      <c r="H699" t="s">
        <v>2380</v>
      </c>
      <c r="K699" t="s">
        <v>1673</v>
      </c>
      <c r="L699">
        <v>28.785</v>
      </c>
      <c r="M699">
        <v>6.6</v>
      </c>
      <c r="N699" t="s">
        <v>2380</v>
      </c>
      <c r="O699" t="s">
        <v>2380</v>
      </c>
      <c r="P699" t="s">
        <v>2380</v>
      </c>
      <c r="Q699" s="7" t="str">
        <f>SUBSTITUTE(Table12[[#This Row],[NumberOfMajorSurgeries]],"No major surgery","0")</f>
        <v>0</v>
      </c>
      <c r="R699" t="str">
        <f>SUBSTITUTE(Table12[[#This Row],[smoker]],"?","unknown")</f>
        <v>No</v>
      </c>
      <c r="S699" t="str">
        <f t="shared" si="10"/>
        <v>Overweight</v>
      </c>
      <c r="T699" t="str">
        <f>IF(Table12[[#This Row],[HBA1C]]&lt;5.7,"Normal",IF(Table12[[#This Row],[HBA1C]]&gt;6.5,"Diabetes","Prediabetes"))</f>
        <v>Diabetes</v>
      </c>
    </row>
    <row r="700" spans="1:20" x14ac:dyDescent="0.3">
      <c r="A700" t="s">
        <v>1672</v>
      </c>
      <c r="B700">
        <v>26.695</v>
      </c>
      <c r="C700">
        <v>10.14</v>
      </c>
      <c r="D700" t="s">
        <v>2382</v>
      </c>
      <c r="E700" t="s">
        <v>2380</v>
      </c>
      <c r="F700" t="s">
        <v>2383</v>
      </c>
      <c r="G700">
        <v>1</v>
      </c>
      <c r="H700" t="s">
        <v>2380</v>
      </c>
      <c r="K700" t="s">
        <v>1672</v>
      </c>
      <c r="L700">
        <v>26.695</v>
      </c>
      <c r="M700">
        <v>10.14</v>
      </c>
      <c r="N700" t="s">
        <v>2382</v>
      </c>
      <c r="O700" t="s">
        <v>2380</v>
      </c>
      <c r="P700" t="s">
        <v>2383</v>
      </c>
      <c r="Q700" s="7" t="str">
        <f>SUBSTITUTE(Table12[[#This Row],[NumberOfMajorSurgeries]],"No major surgery","0")</f>
        <v>1</v>
      </c>
      <c r="R700" t="str">
        <f>SUBSTITUTE(Table12[[#This Row],[smoker]],"?","unknown")</f>
        <v>No</v>
      </c>
      <c r="S700" t="str">
        <f t="shared" si="10"/>
        <v>Overweight</v>
      </c>
      <c r="T700" t="str">
        <f>IF(Table12[[#This Row],[HBA1C]]&lt;5.7,"Normal",IF(Table12[[#This Row],[HBA1C]]&gt;6.5,"Diabetes","Prediabetes"))</f>
        <v>Diabetes</v>
      </c>
    </row>
    <row r="701" spans="1:20" x14ac:dyDescent="0.3">
      <c r="A701" t="s">
        <v>1671</v>
      </c>
      <c r="B701">
        <v>32.799999999999997</v>
      </c>
      <c r="C701">
        <v>6.06</v>
      </c>
      <c r="D701" t="s">
        <v>2382</v>
      </c>
      <c r="E701" t="s">
        <v>2380</v>
      </c>
      <c r="F701" t="s">
        <v>2380</v>
      </c>
      <c r="G701">
        <v>1</v>
      </c>
      <c r="H701" t="s">
        <v>2380</v>
      </c>
      <c r="K701" t="s">
        <v>1671</v>
      </c>
      <c r="L701">
        <v>32.799999999999997</v>
      </c>
      <c r="M701">
        <v>6.06</v>
      </c>
      <c r="N701" t="s">
        <v>2382</v>
      </c>
      <c r="O701" t="s">
        <v>2380</v>
      </c>
      <c r="P701" t="s">
        <v>2380</v>
      </c>
      <c r="Q701" s="7" t="str">
        <f>SUBSTITUTE(Table12[[#This Row],[NumberOfMajorSurgeries]],"No major surgery","0")</f>
        <v>1</v>
      </c>
      <c r="R701" t="str">
        <f>SUBSTITUTE(Table12[[#This Row],[smoker]],"?","unknown")</f>
        <v>No</v>
      </c>
      <c r="S701" t="str">
        <f t="shared" si="10"/>
        <v>Obesity</v>
      </c>
      <c r="T701" t="str">
        <f>IF(Table12[[#This Row],[HBA1C]]&lt;5.7,"Normal",IF(Table12[[#This Row],[HBA1C]]&gt;6.5,"Diabetes","Prediabetes"))</f>
        <v>Prediabetes</v>
      </c>
    </row>
    <row r="702" spans="1:20" x14ac:dyDescent="0.3">
      <c r="A702" t="s">
        <v>1670</v>
      </c>
      <c r="B702">
        <v>35.869999999999997</v>
      </c>
      <c r="C702">
        <v>9.91</v>
      </c>
      <c r="D702" t="s">
        <v>2382</v>
      </c>
      <c r="E702" t="s">
        <v>2380</v>
      </c>
      <c r="F702" t="s">
        <v>2380</v>
      </c>
      <c r="G702" t="s">
        <v>2381</v>
      </c>
      <c r="H702" t="s">
        <v>2380</v>
      </c>
      <c r="K702" t="s">
        <v>1670</v>
      </c>
      <c r="L702">
        <v>35.869999999999997</v>
      </c>
      <c r="M702">
        <v>9.91</v>
      </c>
      <c r="N702" t="s">
        <v>2382</v>
      </c>
      <c r="O702" t="s">
        <v>2380</v>
      </c>
      <c r="P702" t="s">
        <v>2380</v>
      </c>
      <c r="Q702" s="7" t="str">
        <f>SUBSTITUTE(Table12[[#This Row],[NumberOfMajorSurgeries]],"No major surgery","0")</f>
        <v>0</v>
      </c>
      <c r="R702" t="str">
        <f>SUBSTITUTE(Table12[[#This Row],[smoker]],"?","unknown")</f>
        <v>No</v>
      </c>
      <c r="S702" t="str">
        <f t="shared" si="10"/>
        <v>Obesity</v>
      </c>
      <c r="T702" t="str">
        <f>IF(Table12[[#This Row],[HBA1C]]&lt;5.7,"Normal",IF(Table12[[#This Row],[HBA1C]]&gt;6.5,"Diabetes","Prediabetes"))</f>
        <v>Diabetes</v>
      </c>
    </row>
    <row r="703" spans="1:20" x14ac:dyDescent="0.3">
      <c r="A703" t="s">
        <v>1669</v>
      </c>
      <c r="B703">
        <v>21.66</v>
      </c>
      <c r="C703">
        <v>4.1399999999999997</v>
      </c>
      <c r="D703" t="s">
        <v>2382</v>
      </c>
      <c r="E703" t="s">
        <v>2380</v>
      </c>
      <c r="F703" t="s">
        <v>2380</v>
      </c>
      <c r="G703">
        <v>2</v>
      </c>
      <c r="H703" t="s">
        <v>2380</v>
      </c>
      <c r="K703" t="s">
        <v>1669</v>
      </c>
      <c r="L703">
        <v>21.66</v>
      </c>
      <c r="M703">
        <v>4.1399999999999997</v>
      </c>
      <c r="N703" t="s">
        <v>2382</v>
      </c>
      <c r="O703" t="s">
        <v>2380</v>
      </c>
      <c r="P703" t="s">
        <v>2380</v>
      </c>
      <c r="Q703" s="7" t="str">
        <f>SUBSTITUTE(Table12[[#This Row],[NumberOfMajorSurgeries]],"No major surgery","0")</f>
        <v>2</v>
      </c>
      <c r="R703" t="str">
        <f>SUBSTITUTE(Table12[[#This Row],[smoker]],"?","unknown")</f>
        <v>No</v>
      </c>
      <c r="S703" t="str">
        <f t="shared" si="10"/>
        <v>Overweight</v>
      </c>
      <c r="T703" t="str">
        <f>IF(Table12[[#This Row],[HBA1C]]&lt;5.7,"Normal",IF(Table12[[#This Row],[HBA1C]]&gt;6.5,"Diabetes","Prediabetes"))</f>
        <v>Normal</v>
      </c>
    </row>
    <row r="704" spans="1:20" x14ac:dyDescent="0.3">
      <c r="A704" t="s">
        <v>1668</v>
      </c>
      <c r="B704">
        <v>37.72</v>
      </c>
      <c r="C704">
        <v>4.38</v>
      </c>
      <c r="D704" t="s">
        <v>2382</v>
      </c>
      <c r="E704" t="s">
        <v>2380</v>
      </c>
      <c r="F704" t="s">
        <v>2383</v>
      </c>
      <c r="G704">
        <v>1</v>
      </c>
      <c r="H704" t="s">
        <v>2380</v>
      </c>
      <c r="K704" t="s">
        <v>1668</v>
      </c>
      <c r="L704">
        <v>37.72</v>
      </c>
      <c r="M704">
        <v>4.38</v>
      </c>
      <c r="N704" t="s">
        <v>2382</v>
      </c>
      <c r="O704" t="s">
        <v>2380</v>
      </c>
      <c r="P704" t="s">
        <v>2383</v>
      </c>
      <c r="Q704" s="7" t="str">
        <f>SUBSTITUTE(Table12[[#This Row],[NumberOfMajorSurgeries]],"No major surgery","0")</f>
        <v>1</v>
      </c>
      <c r="R704" t="str">
        <f>SUBSTITUTE(Table12[[#This Row],[smoker]],"?","unknown")</f>
        <v>No</v>
      </c>
      <c r="S704" t="str">
        <f t="shared" si="10"/>
        <v>Obesity</v>
      </c>
      <c r="T704" t="str">
        <f>IF(Table12[[#This Row],[HBA1C]]&lt;5.7,"Normal",IF(Table12[[#This Row],[HBA1C]]&gt;6.5,"Diabetes","Prediabetes"))</f>
        <v>Normal</v>
      </c>
    </row>
    <row r="705" spans="1:20" x14ac:dyDescent="0.3">
      <c r="A705" t="s">
        <v>1667</v>
      </c>
      <c r="B705">
        <v>39.700000000000003</v>
      </c>
      <c r="C705">
        <v>9.83</v>
      </c>
      <c r="D705" t="s">
        <v>2380</v>
      </c>
      <c r="E705" t="s">
        <v>2380</v>
      </c>
      <c r="F705" t="s">
        <v>2380</v>
      </c>
      <c r="G705">
        <v>3</v>
      </c>
      <c r="H705" t="s">
        <v>2380</v>
      </c>
      <c r="K705" t="s">
        <v>1667</v>
      </c>
      <c r="L705">
        <v>39.700000000000003</v>
      </c>
      <c r="M705">
        <v>9.83</v>
      </c>
      <c r="N705" t="s">
        <v>2380</v>
      </c>
      <c r="O705" t="s">
        <v>2380</v>
      </c>
      <c r="P705" t="s">
        <v>2380</v>
      </c>
      <c r="Q705" s="7" t="str">
        <f>SUBSTITUTE(Table12[[#This Row],[NumberOfMajorSurgeries]],"No major surgery","0")</f>
        <v>3</v>
      </c>
      <c r="R705" t="str">
        <f>SUBSTITUTE(Table12[[#This Row],[smoker]],"?","unknown")</f>
        <v>No</v>
      </c>
      <c r="S705" t="str">
        <f t="shared" si="10"/>
        <v>Obesity</v>
      </c>
      <c r="T705" t="str">
        <f>IF(Table12[[#This Row],[HBA1C]]&lt;5.7,"Normal",IF(Table12[[#This Row],[HBA1C]]&gt;6.5,"Diabetes","Prediabetes"))</f>
        <v>Diabetes</v>
      </c>
    </row>
    <row r="706" spans="1:20" x14ac:dyDescent="0.3">
      <c r="A706" t="s">
        <v>1666</v>
      </c>
      <c r="B706">
        <v>35.97</v>
      </c>
      <c r="C706">
        <v>11.08</v>
      </c>
      <c r="D706" t="s">
        <v>2380</v>
      </c>
      <c r="E706" t="s">
        <v>2380</v>
      </c>
      <c r="F706" t="s">
        <v>2380</v>
      </c>
      <c r="G706">
        <v>3</v>
      </c>
      <c r="H706" t="s">
        <v>2380</v>
      </c>
      <c r="K706" t="s">
        <v>1666</v>
      </c>
      <c r="L706">
        <v>35.97</v>
      </c>
      <c r="M706">
        <v>11.08</v>
      </c>
      <c r="N706" t="s">
        <v>2380</v>
      </c>
      <c r="O706" t="s">
        <v>2380</v>
      </c>
      <c r="P706" t="s">
        <v>2380</v>
      </c>
      <c r="Q706" s="7" t="str">
        <f>SUBSTITUTE(Table12[[#This Row],[NumberOfMajorSurgeries]],"No major surgery","0")</f>
        <v>3</v>
      </c>
      <c r="R706" t="str">
        <f>SUBSTITUTE(Table12[[#This Row],[smoker]],"?","unknown")</f>
        <v>No</v>
      </c>
      <c r="S706" t="str">
        <f t="shared" si="10"/>
        <v>Obesity</v>
      </c>
      <c r="T706" t="str">
        <f>IF(Table12[[#This Row],[HBA1C]]&lt;5.7,"Normal",IF(Table12[[#This Row],[HBA1C]]&gt;6.5,"Diabetes","Prediabetes"))</f>
        <v>Diabetes</v>
      </c>
    </row>
    <row r="707" spans="1:20" x14ac:dyDescent="0.3">
      <c r="A707" t="s">
        <v>1665</v>
      </c>
      <c r="B707">
        <v>37.85</v>
      </c>
      <c r="C707">
        <v>11.01</v>
      </c>
      <c r="D707" t="s">
        <v>2380</v>
      </c>
      <c r="E707" t="s">
        <v>2380</v>
      </c>
      <c r="F707" t="s">
        <v>2380</v>
      </c>
      <c r="G707" t="s">
        <v>2381</v>
      </c>
      <c r="H707" t="s">
        <v>2380</v>
      </c>
      <c r="K707" t="s">
        <v>1665</v>
      </c>
      <c r="L707">
        <v>37.85</v>
      </c>
      <c r="M707">
        <v>11.01</v>
      </c>
      <c r="N707" t="s">
        <v>2380</v>
      </c>
      <c r="O707" t="s">
        <v>2380</v>
      </c>
      <c r="P707" t="s">
        <v>2380</v>
      </c>
      <c r="Q707" s="7" t="str">
        <f>SUBSTITUTE(Table12[[#This Row],[NumberOfMajorSurgeries]],"No major surgery","0")</f>
        <v>0</v>
      </c>
      <c r="R707" t="str">
        <f>SUBSTITUTE(Table12[[#This Row],[smoker]],"?","unknown")</f>
        <v>No</v>
      </c>
      <c r="S707" t="str">
        <f t="shared" ref="S707:S770" si="11">IF(B707&lt;18.5,"Underweight",IF(B707&gt;30,"Obesity",IF(B707=18.5-24.9,"Normal weight","Overweight")))</f>
        <v>Obesity</v>
      </c>
      <c r="T707" t="str">
        <f>IF(Table12[[#This Row],[HBA1C]]&lt;5.7,"Normal",IF(Table12[[#This Row],[HBA1C]]&gt;6.5,"Diabetes","Prediabetes"))</f>
        <v>Diabetes</v>
      </c>
    </row>
    <row r="708" spans="1:20" x14ac:dyDescent="0.3">
      <c r="A708" t="s">
        <v>1664</v>
      </c>
      <c r="B708">
        <v>21.66</v>
      </c>
      <c r="C708">
        <v>4.37</v>
      </c>
      <c r="D708" t="s">
        <v>2380</v>
      </c>
      <c r="E708" t="s">
        <v>2382</v>
      </c>
      <c r="F708" t="s">
        <v>2380</v>
      </c>
      <c r="G708">
        <v>1</v>
      </c>
      <c r="H708" t="s">
        <v>2382</v>
      </c>
      <c r="K708" t="s">
        <v>1664</v>
      </c>
      <c r="L708">
        <v>21.66</v>
      </c>
      <c r="M708">
        <v>4.37</v>
      </c>
      <c r="N708" t="s">
        <v>2380</v>
      </c>
      <c r="O708" t="s">
        <v>2382</v>
      </c>
      <c r="P708" t="s">
        <v>2380</v>
      </c>
      <c r="Q708" s="7" t="str">
        <f>SUBSTITUTE(Table12[[#This Row],[NumberOfMajorSurgeries]],"No major surgery","0")</f>
        <v>1</v>
      </c>
      <c r="R708" t="str">
        <f>SUBSTITUTE(Table12[[#This Row],[smoker]],"?","unknown")</f>
        <v>yes</v>
      </c>
      <c r="S708" t="str">
        <f t="shared" si="11"/>
        <v>Overweight</v>
      </c>
      <c r="T708" t="str">
        <f>IF(Table12[[#This Row],[HBA1C]]&lt;5.7,"Normal",IF(Table12[[#This Row],[HBA1C]]&gt;6.5,"Diabetes","Prediabetes"))</f>
        <v>Normal</v>
      </c>
    </row>
    <row r="709" spans="1:20" x14ac:dyDescent="0.3">
      <c r="A709" t="s">
        <v>1663</v>
      </c>
      <c r="B709">
        <v>39.369999999999997</v>
      </c>
      <c r="C709">
        <v>5.91</v>
      </c>
      <c r="D709" t="s">
        <v>2380</v>
      </c>
      <c r="E709" t="s">
        <v>2380</v>
      </c>
      <c r="F709" t="s">
        <v>2380</v>
      </c>
      <c r="G709">
        <v>2</v>
      </c>
      <c r="H709" t="s">
        <v>2380</v>
      </c>
      <c r="K709" t="s">
        <v>1663</v>
      </c>
      <c r="L709">
        <v>39.369999999999997</v>
      </c>
      <c r="M709">
        <v>5.91</v>
      </c>
      <c r="N709" t="s">
        <v>2380</v>
      </c>
      <c r="O709" t="s">
        <v>2380</v>
      </c>
      <c r="P709" t="s">
        <v>2380</v>
      </c>
      <c r="Q709" s="7" t="str">
        <f>SUBSTITUTE(Table12[[#This Row],[NumberOfMajorSurgeries]],"No major surgery","0")</f>
        <v>2</v>
      </c>
      <c r="R709" t="str">
        <f>SUBSTITUTE(Table12[[#This Row],[smoker]],"?","unknown")</f>
        <v>No</v>
      </c>
      <c r="S709" t="str">
        <f t="shared" si="11"/>
        <v>Obesity</v>
      </c>
      <c r="T709" t="str">
        <f>IF(Table12[[#This Row],[HBA1C]]&lt;5.7,"Normal",IF(Table12[[#This Row],[HBA1C]]&gt;6.5,"Diabetes","Prediabetes"))</f>
        <v>Prediabetes</v>
      </c>
    </row>
    <row r="710" spans="1:20" x14ac:dyDescent="0.3">
      <c r="A710" t="s">
        <v>1662</v>
      </c>
      <c r="B710">
        <v>40.880000000000003</v>
      </c>
      <c r="C710">
        <v>7.65</v>
      </c>
      <c r="D710" t="s">
        <v>2380</v>
      </c>
      <c r="E710" t="s">
        <v>2380</v>
      </c>
      <c r="F710" t="s">
        <v>2380</v>
      </c>
      <c r="G710" t="s">
        <v>2381</v>
      </c>
      <c r="H710" t="s">
        <v>2380</v>
      </c>
      <c r="K710" t="s">
        <v>1662</v>
      </c>
      <c r="L710">
        <v>40.880000000000003</v>
      </c>
      <c r="M710">
        <v>7.65</v>
      </c>
      <c r="N710" t="s">
        <v>2380</v>
      </c>
      <c r="O710" t="s">
        <v>2380</v>
      </c>
      <c r="P710" t="s">
        <v>2380</v>
      </c>
      <c r="Q710" s="7" t="str">
        <f>SUBSTITUTE(Table12[[#This Row],[NumberOfMajorSurgeries]],"No major surgery","0")</f>
        <v>0</v>
      </c>
      <c r="R710" t="str">
        <f>SUBSTITUTE(Table12[[#This Row],[smoker]],"?","unknown")</f>
        <v>No</v>
      </c>
      <c r="S710" t="str">
        <f t="shared" si="11"/>
        <v>Obesity</v>
      </c>
      <c r="T710" t="str">
        <f>IF(Table12[[#This Row],[HBA1C]]&lt;5.7,"Normal",IF(Table12[[#This Row],[HBA1C]]&gt;6.5,"Diabetes","Prediabetes"))</f>
        <v>Diabetes</v>
      </c>
    </row>
    <row r="711" spans="1:20" x14ac:dyDescent="0.3">
      <c r="A711" t="s">
        <v>1661</v>
      </c>
      <c r="B711">
        <v>26.22</v>
      </c>
      <c r="C711">
        <v>5.37</v>
      </c>
      <c r="D711" t="s">
        <v>2382</v>
      </c>
      <c r="E711" t="s">
        <v>2380</v>
      </c>
      <c r="F711" t="s">
        <v>2380</v>
      </c>
      <c r="G711">
        <v>2</v>
      </c>
      <c r="H711" t="s">
        <v>2380</v>
      </c>
      <c r="K711" t="s">
        <v>1661</v>
      </c>
      <c r="L711">
        <v>26.22</v>
      </c>
      <c r="M711">
        <v>5.37</v>
      </c>
      <c r="N711" t="s">
        <v>2382</v>
      </c>
      <c r="O711" t="s">
        <v>2380</v>
      </c>
      <c r="P711" t="s">
        <v>2380</v>
      </c>
      <c r="Q711" s="7" t="str">
        <f>SUBSTITUTE(Table12[[#This Row],[NumberOfMajorSurgeries]],"No major surgery","0")</f>
        <v>2</v>
      </c>
      <c r="R711" t="str">
        <f>SUBSTITUTE(Table12[[#This Row],[smoker]],"?","unknown")</f>
        <v>No</v>
      </c>
      <c r="S711" t="str">
        <f t="shared" si="11"/>
        <v>Overweight</v>
      </c>
      <c r="T711" t="str">
        <f>IF(Table12[[#This Row],[HBA1C]]&lt;5.7,"Normal",IF(Table12[[#This Row],[HBA1C]]&gt;6.5,"Diabetes","Prediabetes"))</f>
        <v>Normal</v>
      </c>
    </row>
    <row r="712" spans="1:20" x14ac:dyDescent="0.3">
      <c r="A712" t="s">
        <v>1660</v>
      </c>
      <c r="B712">
        <v>25.08</v>
      </c>
      <c r="C712">
        <v>5.75</v>
      </c>
      <c r="D712" t="s">
        <v>2382</v>
      </c>
      <c r="E712" t="s">
        <v>2380</v>
      </c>
      <c r="F712" t="s">
        <v>2380</v>
      </c>
      <c r="G712">
        <v>2</v>
      </c>
      <c r="H712" t="s">
        <v>2380</v>
      </c>
      <c r="K712" t="s">
        <v>1660</v>
      </c>
      <c r="L712">
        <v>25.08</v>
      </c>
      <c r="M712">
        <v>5.75</v>
      </c>
      <c r="N712" t="s">
        <v>2382</v>
      </c>
      <c r="O712" t="s">
        <v>2380</v>
      </c>
      <c r="P712" t="s">
        <v>2380</v>
      </c>
      <c r="Q712" s="7" t="str">
        <f>SUBSTITUTE(Table12[[#This Row],[NumberOfMajorSurgeries]],"No major surgery","0")</f>
        <v>2</v>
      </c>
      <c r="R712" t="str">
        <f>SUBSTITUTE(Table12[[#This Row],[smoker]],"?","unknown")</f>
        <v>No</v>
      </c>
      <c r="S712" t="str">
        <f t="shared" si="11"/>
        <v>Overweight</v>
      </c>
      <c r="T712" t="str">
        <f>IF(Table12[[#This Row],[HBA1C]]&lt;5.7,"Normal",IF(Table12[[#This Row],[HBA1C]]&gt;6.5,"Diabetes","Prediabetes"))</f>
        <v>Prediabetes</v>
      </c>
    </row>
    <row r="713" spans="1:20" x14ac:dyDescent="0.3">
      <c r="A713" t="s">
        <v>1659</v>
      </c>
      <c r="B713">
        <v>39.1</v>
      </c>
      <c r="C713">
        <v>6.79</v>
      </c>
      <c r="D713" t="s">
        <v>2382</v>
      </c>
      <c r="E713" t="s">
        <v>2380</v>
      </c>
      <c r="F713" t="s">
        <v>2380</v>
      </c>
      <c r="G713">
        <v>2</v>
      </c>
      <c r="H713" t="s">
        <v>2380</v>
      </c>
      <c r="K713" t="s">
        <v>1659</v>
      </c>
      <c r="L713">
        <v>39.1</v>
      </c>
      <c r="M713">
        <v>6.79</v>
      </c>
      <c r="N713" t="s">
        <v>2382</v>
      </c>
      <c r="O713" t="s">
        <v>2380</v>
      </c>
      <c r="P713" t="s">
        <v>2380</v>
      </c>
      <c r="Q713" s="7" t="str">
        <f>SUBSTITUTE(Table12[[#This Row],[NumberOfMajorSurgeries]],"No major surgery","0")</f>
        <v>2</v>
      </c>
      <c r="R713" t="str">
        <f>SUBSTITUTE(Table12[[#This Row],[smoker]],"?","unknown")</f>
        <v>No</v>
      </c>
      <c r="S713" t="str">
        <f t="shared" si="11"/>
        <v>Obesity</v>
      </c>
      <c r="T713" t="str">
        <f>IF(Table12[[#This Row],[HBA1C]]&lt;5.7,"Normal",IF(Table12[[#This Row],[HBA1C]]&gt;6.5,"Diabetes","Prediabetes"))</f>
        <v>Diabetes</v>
      </c>
    </row>
    <row r="714" spans="1:20" x14ac:dyDescent="0.3">
      <c r="A714" t="s">
        <v>1658</v>
      </c>
      <c r="B714">
        <v>37.905000000000001</v>
      </c>
      <c r="C714">
        <v>7.03</v>
      </c>
      <c r="D714" t="s">
        <v>2380</v>
      </c>
      <c r="E714" t="s">
        <v>2380</v>
      </c>
      <c r="F714" t="s">
        <v>2380</v>
      </c>
      <c r="G714">
        <v>3</v>
      </c>
      <c r="H714" t="s">
        <v>2380</v>
      </c>
      <c r="K714" t="s">
        <v>1658</v>
      </c>
      <c r="L714">
        <v>37.905000000000001</v>
      </c>
      <c r="M714">
        <v>7.03</v>
      </c>
      <c r="N714" t="s">
        <v>2380</v>
      </c>
      <c r="O714" t="s">
        <v>2380</v>
      </c>
      <c r="P714" t="s">
        <v>2380</v>
      </c>
      <c r="Q714" s="7" t="str">
        <f>SUBSTITUTE(Table12[[#This Row],[NumberOfMajorSurgeries]],"No major surgery","0")</f>
        <v>3</v>
      </c>
      <c r="R714" t="str">
        <f>SUBSTITUTE(Table12[[#This Row],[smoker]],"?","unknown")</f>
        <v>No</v>
      </c>
      <c r="S714" t="str">
        <f t="shared" si="11"/>
        <v>Obesity</v>
      </c>
      <c r="T714" t="str">
        <f>IF(Table12[[#This Row],[HBA1C]]&lt;5.7,"Normal",IF(Table12[[#This Row],[HBA1C]]&gt;6.5,"Diabetes","Prediabetes"))</f>
        <v>Diabetes</v>
      </c>
    </row>
    <row r="715" spans="1:20" x14ac:dyDescent="0.3">
      <c r="A715" t="s">
        <v>1657</v>
      </c>
      <c r="B715">
        <v>43.35</v>
      </c>
      <c r="C715">
        <v>5.41</v>
      </c>
      <c r="D715" t="s">
        <v>2382</v>
      </c>
      <c r="E715" t="s">
        <v>2380</v>
      </c>
      <c r="F715" t="s">
        <v>2383</v>
      </c>
      <c r="G715">
        <v>1</v>
      </c>
      <c r="H715" t="s">
        <v>2380</v>
      </c>
      <c r="K715" t="s">
        <v>1657</v>
      </c>
      <c r="L715">
        <v>43.35</v>
      </c>
      <c r="M715">
        <v>5.41</v>
      </c>
      <c r="N715" t="s">
        <v>2382</v>
      </c>
      <c r="O715" t="s">
        <v>2380</v>
      </c>
      <c r="P715" t="s">
        <v>2383</v>
      </c>
      <c r="Q715" s="7" t="str">
        <f>SUBSTITUTE(Table12[[#This Row],[NumberOfMajorSurgeries]],"No major surgery","0")</f>
        <v>1</v>
      </c>
      <c r="R715" t="str">
        <f>SUBSTITUTE(Table12[[#This Row],[smoker]],"?","unknown")</f>
        <v>No</v>
      </c>
      <c r="S715" t="str">
        <f t="shared" si="11"/>
        <v>Obesity</v>
      </c>
      <c r="T715" t="str">
        <f>IF(Table12[[#This Row],[HBA1C]]&lt;5.7,"Normal",IF(Table12[[#This Row],[HBA1C]]&gt;6.5,"Diabetes","Prediabetes"))</f>
        <v>Normal</v>
      </c>
    </row>
    <row r="716" spans="1:20" x14ac:dyDescent="0.3">
      <c r="A716" t="s">
        <v>1656</v>
      </c>
      <c r="B716">
        <v>36.15</v>
      </c>
      <c r="C716">
        <v>8.0500000000000007</v>
      </c>
      <c r="D716" t="s">
        <v>2380</v>
      </c>
      <c r="E716" t="s">
        <v>2380</v>
      </c>
      <c r="F716" t="s">
        <v>2380</v>
      </c>
      <c r="G716" t="s">
        <v>2381</v>
      </c>
      <c r="H716" t="s">
        <v>2380</v>
      </c>
      <c r="K716" t="s">
        <v>1656</v>
      </c>
      <c r="L716">
        <v>36.15</v>
      </c>
      <c r="M716">
        <v>8.0500000000000007</v>
      </c>
      <c r="N716" t="s">
        <v>2380</v>
      </c>
      <c r="O716" t="s">
        <v>2380</v>
      </c>
      <c r="P716" t="s">
        <v>2380</v>
      </c>
      <c r="Q716" s="7" t="str">
        <f>SUBSTITUTE(Table12[[#This Row],[NumberOfMajorSurgeries]],"No major surgery","0")</f>
        <v>0</v>
      </c>
      <c r="R716" t="str">
        <f>SUBSTITUTE(Table12[[#This Row],[smoker]],"?","unknown")</f>
        <v>No</v>
      </c>
      <c r="S716" t="str">
        <f t="shared" si="11"/>
        <v>Obesity</v>
      </c>
      <c r="T716" t="str">
        <f>IF(Table12[[#This Row],[HBA1C]]&lt;5.7,"Normal",IF(Table12[[#This Row],[HBA1C]]&gt;6.5,"Diabetes","Prediabetes"))</f>
        <v>Diabetes</v>
      </c>
    </row>
    <row r="717" spans="1:20" x14ac:dyDescent="0.3">
      <c r="A717" t="s">
        <v>1655</v>
      </c>
      <c r="B717">
        <v>44.98</v>
      </c>
      <c r="C717">
        <v>5.94</v>
      </c>
      <c r="D717" t="s">
        <v>2380</v>
      </c>
      <c r="E717" t="s">
        <v>2380</v>
      </c>
      <c r="F717" t="s">
        <v>2380</v>
      </c>
      <c r="G717">
        <v>1</v>
      </c>
      <c r="H717" t="s">
        <v>2380</v>
      </c>
      <c r="K717" t="s">
        <v>1655</v>
      </c>
      <c r="L717">
        <v>44.98</v>
      </c>
      <c r="M717">
        <v>5.94</v>
      </c>
      <c r="N717" t="s">
        <v>2380</v>
      </c>
      <c r="O717" t="s">
        <v>2380</v>
      </c>
      <c r="P717" t="s">
        <v>2380</v>
      </c>
      <c r="Q717" s="7" t="str">
        <f>SUBSTITUTE(Table12[[#This Row],[NumberOfMajorSurgeries]],"No major surgery","0")</f>
        <v>1</v>
      </c>
      <c r="R717" t="str">
        <f>SUBSTITUTE(Table12[[#This Row],[smoker]],"?","unknown")</f>
        <v>No</v>
      </c>
      <c r="S717" t="str">
        <f t="shared" si="11"/>
        <v>Obesity</v>
      </c>
      <c r="T717" t="str">
        <f>IF(Table12[[#This Row],[HBA1C]]&lt;5.7,"Normal",IF(Table12[[#This Row],[HBA1C]]&gt;6.5,"Diabetes","Prediabetes"))</f>
        <v>Prediabetes</v>
      </c>
    </row>
    <row r="718" spans="1:20" x14ac:dyDescent="0.3">
      <c r="A718" t="s">
        <v>1654</v>
      </c>
      <c r="B718">
        <v>38.28</v>
      </c>
      <c r="C718">
        <v>5.51</v>
      </c>
      <c r="D718" t="s">
        <v>2380</v>
      </c>
      <c r="E718" t="s">
        <v>2382</v>
      </c>
      <c r="F718" t="s">
        <v>2380</v>
      </c>
      <c r="G718">
        <v>1</v>
      </c>
      <c r="H718" t="s">
        <v>2380</v>
      </c>
      <c r="K718" t="s">
        <v>1654</v>
      </c>
      <c r="L718">
        <v>38.28</v>
      </c>
      <c r="M718">
        <v>5.51</v>
      </c>
      <c r="N718" t="s">
        <v>2380</v>
      </c>
      <c r="O718" t="s">
        <v>2382</v>
      </c>
      <c r="P718" t="s">
        <v>2380</v>
      </c>
      <c r="Q718" s="7" t="str">
        <f>SUBSTITUTE(Table12[[#This Row],[NumberOfMajorSurgeries]],"No major surgery","0")</f>
        <v>1</v>
      </c>
      <c r="R718" t="str">
        <f>SUBSTITUTE(Table12[[#This Row],[smoker]],"?","unknown")</f>
        <v>No</v>
      </c>
      <c r="S718" t="str">
        <f t="shared" si="11"/>
        <v>Obesity</v>
      </c>
      <c r="T718" t="str">
        <f>IF(Table12[[#This Row],[HBA1C]]&lt;5.7,"Normal",IF(Table12[[#This Row],[HBA1C]]&gt;6.5,"Diabetes","Prediabetes"))</f>
        <v>Normal</v>
      </c>
    </row>
    <row r="719" spans="1:20" x14ac:dyDescent="0.3">
      <c r="A719" t="s">
        <v>1653</v>
      </c>
      <c r="B719">
        <v>32.299999999999997</v>
      </c>
      <c r="C719">
        <v>6.55</v>
      </c>
      <c r="D719" t="s">
        <v>2382</v>
      </c>
      <c r="E719" t="s">
        <v>2380</v>
      </c>
      <c r="F719" t="s">
        <v>2380</v>
      </c>
      <c r="G719">
        <v>2</v>
      </c>
      <c r="H719" t="s">
        <v>2380</v>
      </c>
      <c r="K719" t="s">
        <v>1653</v>
      </c>
      <c r="L719">
        <v>32.299999999999997</v>
      </c>
      <c r="M719">
        <v>6.55</v>
      </c>
      <c r="N719" t="s">
        <v>2382</v>
      </c>
      <c r="O719" t="s">
        <v>2380</v>
      </c>
      <c r="P719" t="s">
        <v>2380</v>
      </c>
      <c r="Q719" s="7" t="str">
        <f>SUBSTITUTE(Table12[[#This Row],[NumberOfMajorSurgeries]],"No major surgery","0")</f>
        <v>2</v>
      </c>
      <c r="R719" t="str">
        <f>SUBSTITUTE(Table12[[#This Row],[smoker]],"?","unknown")</f>
        <v>No</v>
      </c>
      <c r="S719" t="str">
        <f t="shared" si="11"/>
        <v>Obesity</v>
      </c>
      <c r="T719" t="str">
        <f>IF(Table12[[#This Row],[HBA1C]]&lt;5.7,"Normal",IF(Table12[[#This Row],[HBA1C]]&gt;6.5,"Diabetes","Prediabetes"))</f>
        <v>Diabetes</v>
      </c>
    </row>
    <row r="720" spans="1:20" x14ac:dyDescent="0.3">
      <c r="A720" t="s">
        <v>1652</v>
      </c>
      <c r="B720">
        <v>39.51</v>
      </c>
      <c r="C720">
        <v>5.79</v>
      </c>
      <c r="D720" t="s">
        <v>2382</v>
      </c>
      <c r="E720" t="s">
        <v>2380</v>
      </c>
      <c r="F720" t="s">
        <v>2380</v>
      </c>
      <c r="G720" t="s">
        <v>2381</v>
      </c>
      <c r="H720" t="s">
        <v>2380</v>
      </c>
      <c r="K720" t="s">
        <v>1652</v>
      </c>
      <c r="L720">
        <v>39.51</v>
      </c>
      <c r="M720">
        <v>5.79</v>
      </c>
      <c r="N720" t="s">
        <v>2382</v>
      </c>
      <c r="O720" t="s">
        <v>2380</v>
      </c>
      <c r="P720" t="s">
        <v>2380</v>
      </c>
      <c r="Q720" s="7" t="str">
        <f>SUBSTITUTE(Table12[[#This Row],[NumberOfMajorSurgeries]],"No major surgery","0")</f>
        <v>0</v>
      </c>
      <c r="R720" t="str">
        <f>SUBSTITUTE(Table12[[#This Row],[smoker]],"?","unknown")</f>
        <v>No</v>
      </c>
      <c r="S720" t="str">
        <f t="shared" si="11"/>
        <v>Obesity</v>
      </c>
      <c r="T720" t="str">
        <f>IF(Table12[[#This Row],[HBA1C]]&lt;5.7,"Normal",IF(Table12[[#This Row],[HBA1C]]&gt;6.5,"Diabetes","Prediabetes"))</f>
        <v>Prediabetes</v>
      </c>
    </row>
    <row r="721" spans="1:20" x14ac:dyDescent="0.3">
      <c r="A721" t="s">
        <v>1651</v>
      </c>
      <c r="B721">
        <v>50.46</v>
      </c>
      <c r="C721">
        <v>4.5599999999999996</v>
      </c>
      <c r="D721" t="s">
        <v>2380</v>
      </c>
      <c r="E721" t="s">
        <v>2380</v>
      </c>
      <c r="F721" t="s">
        <v>2380</v>
      </c>
      <c r="G721" t="s">
        <v>2381</v>
      </c>
      <c r="H721" t="s">
        <v>2380</v>
      </c>
      <c r="K721" t="s">
        <v>1651</v>
      </c>
      <c r="L721">
        <v>50.46</v>
      </c>
      <c r="M721">
        <v>4.5599999999999996</v>
      </c>
      <c r="N721" t="s">
        <v>2380</v>
      </c>
      <c r="O721" t="s">
        <v>2380</v>
      </c>
      <c r="P721" t="s">
        <v>2380</v>
      </c>
      <c r="Q721" s="7" t="str">
        <f>SUBSTITUTE(Table12[[#This Row],[NumberOfMajorSurgeries]],"No major surgery","0")</f>
        <v>0</v>
      </c>
      <c r="R721" t="str">
        <f>SUBSTITUTE(Table12[[#This Row],[smoker]],"?","unknown")</f>
        <v>No</v>
      </c>
      <c r="S721" t="str">
        <f t="shared" si="11"/>
        <v>Obesity</v>
      </c>
      <c r="T721" t="str">
        <f>IF(Table12[[#This Row],[HBA1C]]&lt;5.7,"Normal",IF(Table12[[#This Row],[HBA1C]]&gt;6.5,"Diabetes","Prediabetes"))</f>
        <v>Normal</v>
      </c>
    </row>
    <row r="722" spans="1:20" x14ac:dyDescent="0.3">
      <c r="A722" t="s">
        <v>1650</v>
      </c>
      <c r="B722">
        <v>31.73</v>
      </c>
      <c r="C722">
        <v>7</v>
      </c>
      <c r="D722" t="s">
        <v>2380</v>
      </c>
      <c r="E722" t="s">
        <v>2380</v>
      </c>
      <c r="F722" t="s">
        <v>2380</v>
      </c>
      <c r="G722" t="s">
        <v>2381</v>
      </c>
      <c r="H722" t="s">
        <v>2380</v>
      </c>
      <c r="K722" t="s">
        <v>1650</v>
      </c>
      <c r="L722">
        <v>31.73</v>
      </c>
      <c r="M722">
        <v>7</v>
      </c>
      <c r="N722" t="s">
        <v>2380</v>
      </c>
      <c r="O722" t="s">
        <v>2380</v>
      </c>
      <c r="P722" t="s">
        <v>2380</v>
      </c>
      <c r="Q722" s="7" t="str">
        <f>SUBSTITUTE(Table12[[#This Row],[NumberOfMajorSurgeries]],"No major surgery","0")</f>
        <v>0</v>
      </c>
      <c r="R722" t="str">
        <f>SUBSTITUTE(Table12[[#This Row],[smoker]],"?","unknown")</f>
        <v>No</v>
      </c>
      <c r="S722" t="str">
        <f t="shared" si="11"/>
        <v>Obesity</v>
      </c>
      <c r="T722" t="str">
        <f>IF(Table12[[#This Row],[HBA1C]]&lt;5.7,"Normal",IF(Table12[[#This Row],[HBA1C]]&gt;6.5,"Diabetes","Prediabetes"))</f>
        <v>Diabetes</v>
      </c>
    </row>
    <row r="723" spans="1:20" x14ac:dyDescent="0.3">
      <c r="A723" t="s">
        <v>1649</v>
      </c>
      <c r="B723">
        <v>32.1</v>
      </c>
      <c r="C723">
        <v>6.57</v>
      </c>
      <c r="D723" t="s">
        <v>2382</v>
      </c>
      <c r="E723" t="s">
        <v>2380</v>
      </c>
      <c r="F723" t="s">
        <v>2383</v>
      </c>
      <c r="G723">
        <v>1</v>
      </c>
      <c r="H723" t="s">
        <v>2380</v>
      </c>
      <c r="K723" t="s">
        <v>1649</v>
      </c>
      <c r="L723">
        <v>32.1</v>
      </c>
      <c r="M723">
        <v>6.57</v>
      </c>
      <c r="N723" t="s">
        <v>2382</v>
      </c>
      <c r="O723" t="s">
        <v>2380</v>
      </c>
      <c r="P723" t="s">
        <v>2383</v>
      </c>
      <c r="Q723" s="7" t="str">
        <f>SUBSTITUTE(Table12[[#This Row],[NumberOfMajorSurgeries]],"No major surgery","0")</f>
        <v>1</v>
      </c>
      <c r="R723" t="str">
        <f>SUBSTITUTE(Table12[[#This Row],[smoker]],"?","unknown")</f>
        <v>No</v>
      </c>
      <c r="S723" t="str">
        <f t="shared" si="11"/>
        <v>Obesity</v>
      </c>
      <c r="T723" t="str">
        <f>IF(Table12[[#This Row],[HBA1C]]&lt;5.7,"Normal",IF(Table12[[#This Row],[HBA1C]]&gt;6.5,"Diabetes","Prediabetes"))</f>
        <v>Diabetes</v>
      </c>
    </row>
    <row r="724" spans="1:20" x14ac:dyDescent="0.3">
      <c r="A724" t="s">
        <v>1648</v>
      </c>
      <c r="B724">
        <v>27.83</v>
      </c>
      <c r="C724">
        <v>11.61</v>
      </c>
      <c r="D724" t="s">
        <v>2382</v>
      </c>
      <c r="E724" t="s">
        <v>2380</v>
      </c>
      <c r="F724" t="s">
        <v>2383</v>
      </c>
      <c r="G724">
        <v>1</v>
      </c>
      <c r="H724" t="s">
        <v>2380</v>
      </c>
      <c r="K724" t="s">
        <v>1648</v>
      </c>
      <c r="L724">
        <v>27.83</v>
      </c>
      <c r="M724">
        <v>11.61</v>
      </c>
      <c r="N724" t="s">
        <v>2382</v>
      </c>
      <c r="O724" t="s">
        <v>2380</v>
      </c>
      <c r="P724" t="s">
        <v>2383</v>
      </c>
      <c r="Q724" s="7" t="str">
        <f>SUBSTITUTE(Table12[[#This Row],[NumberOfMajorSurgeries]],"No major surgery","0")</f>
        <v>1</v>
      </c>
      <c r="R724" t="str">
        <f>SUBSTITUTE(Table12[[#This Row],[smoker]],"?","unknown")</f>
        <v>No</v>
      </c>
      <c r="S724" t="str">
        <f t="shared" si="11"/>
        <v>Overweight</v>
      </c>
      <c r="T724" t="str">
        <f>IF(Table12[[#This Row],[HBA1C]]&lt;5.7,"Normal",IF(Table12[[#This Row],[HBA1C]]&gt;6.5,"Diabetes","Prediabetes"))</f>
        <v>Diabetes</v>
      </c>
    </row>
    <row r="725" spans="1:20" x14ac:dyDescent="0.3">
      <c r="A725" t="s">
        <v>1647</v>
      </c>
      <c r="B725">
        <v>27.72</v>
      </c>
      <c r="C725">
        <v>8.16</v>
      </c>
      <c r="D725" t="s">
        <v>2382</v>
      </c>
      <c r="E725" t="s">
        <v>2380</v>
      </c>
      <c r="F725" t="s">
        <v>2383</v>
      </c>
      <c r="G725">
        <v>1</v>
      </c>
      <c r="H725" t="s">
        <v>2380</v>
      </c>
      <c r="K725" t="s">
        <v>1647</v>
      </c>
      <c r="L725">
        <v>27.72</v>
      </c>
      <c r="M725">
        <v>8.16</v>
      </c>
      <c r="N725" t="s">
        <v>2382</v>
      </c>
      <c r="O725" t="s">
        <v>2380</v>
      </c>
      <c r="P725" t="s">
        <v>2383</v>
      </c>
      <c r="Q725" s="7" t="str">
        <f>SUBSTITUTE(Table12[[#This Row],[NumberOfMajorSurgeries]],"No major surgery","0")</f>
        <v>1</v>
      </c>
      <c r="R725" t="str">
        <f>SUBSTITUTE(Table12[[#This Row],[smoker]],"?","unknown")</f>
        <v>No</v>
      </c>
      <c r="S725" t="str">
        <f t="shared" si="11"/>
        <v>Overweight</v>
      </c>
      <c r="T725" t="str">
        <f>IF(Table12[[#This Row],[HBA1C]]&lt;5.7,"Normal",IF(Table12[[#This Row],[HBA1C]]&gt;6.5,"Diabetes","Prediabetes"))</f>
        <v>Diabetes</v>
      </c>
    </row>
    <row r="726" spans="1:20" x14ac:dyDescent="0.3">
      <c r="A726" t="s">
        <v>1646</v>
      </c>
      <c r="B726">
        <v>36.765000000000001</v>
      </c>
      <c r="C726">
        <v>4.4800000000000004</v>
      </c>
      <c r="D726" t="s">
        <v>2382</v>
      </c>
      <c r="E726" t="s">
        <v>2380</v>
      </c>
      <c r="F726" t="s">
        <v>2380</v>
      </c>
      <c r="G726">
        <v>2</v>
      </c>
      <c r="H726" t="s">
        <v>2380</v>
      </c>
      <c r="K726" t="s">
        <v>1646</v>
      </c>
      <c r="L726">
        <v>36.765000000000001</v>
      </c>
      <c r="M726">
        <v>4.4800000000000004</v>
      </c>
      <c r="N726" t="s">
        <v>2382</v>
      </c>
      <c r="O726" t="s">
        <v>2380</v>
      </c>
      <c r="P726" t="s">
        <v>2380</v>
      </c>
      <c r="Q726" s="7" t="str">
        <f>SUBSTITUTE(Table12[[#This Row],[NumberOfMajorSurgeries]],"No major surgery","0")</f>
        <v>2</v>
      </c>
      <c r="R726" t="str">
        <f>SUBSTITUTE(Table12[[#This Row],[smoker]],"?","unknown")</f>
        <v>No</v>
      </c>
      <c r="S726" t="str">
        <f t="shared" si="11"/>
        <v>Obesity</v>
      </c>
      <c r="T726" t="str">
        <f>IF(Table12[[#This Row],[HBA1C]]&lt;5.7,"Normal",IF(Table12[[#This Row],[HBA1C]]&gt;6.5,"Diabetes","Prediabetes"))</f>
        <v>Normal</v>
      </c>
    </row>
    <row r="727" spans="1:20" x14ac:dyDescent="0.3">
      <c r="A727" t="s">
        <v>1645</v>
      </c>
      <c r="B727">
        <v>48.36</v>
      </c>
      <c r="C727">
        <v>4.08</v>
      </c>
      <c r="D727" t="s">
        <v>2380</v>
      </c>
      <c r="E727" t="s">
        <v>2380</v>
      </c>
      <c r="F727" t="s">
        <v>2380</v>
      </c>
      <c r="G727" t="s">
        <v>2381</v>
      </c>
      <c r="H727" t="s">
        <v>2380</v>
      </c>
      <c r="K727" t="s">
        <v>1645</v>
      </c>
      <c r="L727">
        <v>48.36</v>
      </c>
      <c r="M727">
        <v>4.08</v>
      </c>
      <c r="N727" t="s">
        <v>2380</v>
      </c>
      <c r="O727" t="s">
        <v>2380</v>
      </c>
      <c r="P727" t="s">
        <v>2380</v>
      </c>
      <c r="Q727" s="7" t="str">
        <f>SUBSTITUTE(Table12[[#This Row],[NumberOfMajorSurgeries]],"No major surgery","0")</f>
        <v>0</v>
      </c>
      <c r="R727" t="str">
        <f>SUBSTITUTE(Table12[[#This Row],[smoker]],"?","unknown")</f>
        <v>No</v>
      </c>
      <c r="S727" t="str">
        <f t="shared" si="11"/>
        <v>Obesity</v>
      </c>
      <c r="T727" t="str">
        <f>IF(Table12[[#This Row],[HBA1C]]&lt;5.7,"Normal",IF(Table12[[#This Row],[HBA1C]]&gt;6.5,"Diabetes","Prediabetes"))</f>
        <v>Normal</v>
      </c>
    </row>
    <row r="728" spans="1:20" x14ac:dyDescent="0.3">
      <c r="A728" t="s">
        <v>1644</v>
      </c>
      <c r="B728">
        <v>31.445</v>
      </c>
      <c r="C728">
        <v>4.4000000000000004</v>
      </c>
      <c r="D728" t="s">
        <v>2382</v>
      </c>
      <c r="E728" t="s">
        <v>2380</v>
      </c>
      <c r="F728" t="s">
        <v>2380</v>
      </c>
      <c r="G728">
        <v>2</v>
      </c>
      <c r="H728" t="s">
        <v>2380</v>
      </c>
      <c r="K728" t="s">
        <v>1644</v>
      </c>
      <c r="L728">
        <v>31.445</v>
      </c>
      <c r="M728">
        <v>4.4000000000000004</v>
      </c>
      <c r="N728" t="s">
        <v>2382</v>
      </c>
      <c r="O728" t="s">
        <v>2380</v>
      </c>
      <c r="P728" t="s">
        <v>2380</v>
      </c>
      <c r="Q728" s="7" t="str">
        <f>SUBSTITUTE(Table12[[#This Row],[NumberOfMajorSurgeries]],"No major surgery","0")</f>
        <v>2</v>
      </c>
      <c r="R728" t="str">
        <f>SUBSTITUTE(Table12[[#This Row],[smoker]],"?","unknown")</f>
        <v>No</v>
      </c>
      <c r="S728" t="str">
        <f t="shared" si="11"/>
        <v>Obesity</v>
      </c>
      <c r="T728" t="str">
        <f>IF(Table12[[#This Row],[HBA1C]]&lt;5.7,"Normal",IF(Table12[[#This Row],[HBA1C]]&gt;6.5,"Diabetes","Prediabetes"))</f>
        <v>Normal</v>
      </c>
    </row>
    <row r="729" spans="1:20" x14ac:dyDescent="0.3">
      <c r="A729" t="s">
        <v>1643</v>
      </c>
      <c r="B729">
        <v>27.55</v>
      </c>
      <c r="C729">
        <v>9.02</v>
      </c>
      <c r="D729" t="s">
        <v>2380</v>
      </c>
      <c r="E729" t="s">
        <v>2380</v>
      </c>
      <c r="F729" t="s">
        <v>2380</v>
      </c>
      <c r="G729" t="s">
        <v>2381</v>
      </c>
      <c r="H729" t="s">
        <v>2380</v>
      </c>
      <c r="K729" t="s">
        <v>1643</v>
      </c>
      <c r="L729">
        <v>27.55</v>
      </c>
      <c r="M729">
        <v>9.02</v>
      </c>
      <c r="N729" t="s">
        <v>2380</v>
      </c>
      <c r="O729" t="s">
        <v>2380</v>
      </c>
      <c r="P729" t="s">
        <v>2380</v>
      </c>
      <c r="Q729" s="7" t="str">
        <f>SUBSTITUTE(Table12[[#This Row],[NumberOfMajorSurgeries]],"No major surgery","0")</f>
        <v>0</v>
      </c>
      <c r="R729" t="str">
        <f>SUBSTITUTE(Table12[[#This Row],[smoker]],"?","unknown")</f>
        <v>No</v>
      </c>
      <c r="S729" t="str">
        <f t="shared" si="11"/>
        <v>Overweight</v>
      </c>
      <c r="T729" t="str">
        <f>IF(Table12[[#This Row],[HBA1C]]&lt;5.7,"Normal",IF(Table12[[#This Row],[HBA1C]]&gt;6.5,"Diabetes","Prediabetes"))</f>
        <v>Diabetes</v>
      </c>
    </row>
    <row r="730" spans="1:20" x14ac:dyDescent="0.3">
      <c r="A730" t="s">
        <v>1642</v>
      </c>
      <c r="B730">
        <v>33.11</v>
      </c>
      <c r="C730">
        <v>8.06</v>
      </c>
      <c r="D730" t="s">
        <v>2380</v>
      </c>
      <c r="E730" t="s">
        <v>2380</v>
      </c>
      <c r="F730" t="s">
        <v>2380</v>
      </c>
      <c r="G730" t="s">
        <v>2381</v>
      </c>
      <c r="H730" t="s">
        <v>2380</v>
      </c>
      <c r="K730" t="s">
        <v>1642</v>
      </c>
      <c r="L730">
        <v>33.11</v>
      </c>
      <c r="M730">
        <v>8.06</v>
      </c>
      <c r="N730" t="s">
        <v>2380</v>
      </c>
      <c r="O730" t="s">
        <v>2380</v>
      </c>
      <c r="P730" t="s">
        <v>2380</v>
      </c>
      <c r="Q730" s="7" t="str">
        <f>SUBSTITUTE(Table12[[#This Row],[NumberOfMajorSurgeries]],"No major surgery","0")</f>
        <v>0</v>
      </c>
      <c r="R730" t="str">
        <f>SUBSTITUTE(Table12[[#This Row],[smoker]],"?","unknown")</f>
        <v>No</v>
      </c>
      <c r="S730" t="str">
        <f t="shared" si="11"/>
        <v>Obesity</v>
      </c>
      <c r="T730" t="str">
        <f>IF(Table12[[#This Row],[HBA1C]]&lt;5.7,"Normal",IF(Table12[[#This Row],[HBA1C]]&gt;6.5,"Diabetes","Prediabetes"))</f>
        <v>Diabetes</v>
      </c>
    </row>
    <row r="731" spans="1:20" x14ac:dyDescent="0.3">
      <c r="A731" t="s">
        <v>1641</v>
      </c>
      <c r="B731">
        <v>36.85</v>
      </c>
      <c r="C731">
        <v>6.21</v>
      </c>
      <c r="D731" t="s">
        <v>2382</v>
      </c>
      <c r="E731" t="s">
        <v>2380</v>
      </c>
      <c r="F731" t="s">
        <v>2380</v>
      </c>
      <c r="G731">
        <v>2</v>
      </c>
      <c r="H731" t="s">
        <v>2380</v>
      </c>
      <c r="K731" t="s">
        <v>1641</v>
      </c>
      <c r="L731">
        <v>36.85</v>
      </c>
      <c r="M731">
        <v>6.21</v>
      </c>
      <c r="N731" t="s">
        <v>2382</v>
      </c>
      <c r="O731" t="s">
        <v>2380</v>
      </c>
      <c r="P731" t="s">
        <v>2380</v>
      </c>
      <c r="Q731" s="7" t="str">
        <f>SUBSTITUTE(Table12[[#This Row],[NumberOfMajorSurgeries]],"No major surgery","0")</f>
        <v>2</v>
      </c>
      <c r="R731" t="str">
        <f>SUBSTITUTE(Table12[[#This Row],[smoker]],"?","unknown")</f>
        <v>No</v>
      </c>
      <c r="S731" t="str">
        <f t="shared" si="11"/>
        <v>Obesity</v>
      </c>
      <c r="T731" t="str">
        <f>IF(Table12[[#This Row],[HBA1C]]&lt;5.7,"Normal",IF(Table12[[#This Row],[HBA1C]]&gt;6.5,"Diabetes","Prediabetes"))</f>
        <v>Prediabetes</v>
      </c>
    </row>
    <row r="732" spans="1:20" x14ac:dyDescent="0.3">
      <c r="A732" t="s">
        <v>1640</v>
      </c>
      <c r="B732">
        <v>36.299999999999997</v>
      </c>
      <c r="C732">
        <v>5.79</v>
      </c>
      <c r="D732" t="s">
        <v>2382</v>
      </c>
      <c r="E732" t="s">
        <v>2380</v>
      </c>
      <c r="F732" t="s">
        <v>2380</v>
      </c>
      <c r="G732">
        <v>2</v>
      </c>
      <c r="H732" t="s">
        <v>2380</v>
      </c>
      <c r="K732" t="s">
        <v>1640</v>
      </c>
      <c r="L732">
        <v>36.299999999999997</v>
      </c>
      <c r="M732">
        <v>5.79</v>
      </c>
      <c r="N732" t="s">
        <v>2382</v>
      </c>
      <c r="O732" t="s">
        <v>2380</v>
      </c>
      <c r="P732" t="s">
        <v>2380</v>
      </c>
      <c r="Q732" s="7" t="str">
        <f>SUBSTITUTE(Table12[[#This Row],[NumberOfMajorSurgeries]],"No major surgery","0")</f>
        <v>2</v>
      </c>
      <c r="R732" t="str">
        <f>SUBSTITUTE(Table12[[#This Row],[smoker]],"?","unknown")</f>
        <v>No</v>
      </c>
      <c r="S732" t="str">
        <f t="shared" si="11"/>
        <v>Obesity</v>
      </c>
      <c r="T732" t="str">
        <f>IF(Table12[[#This Row],[HBA1C]]&lt;5.7,"Normal",IF(Table12[[#This Row],[HBA1C]]&gt;6.5,"Diabetes","Prediabetes"))</f>
        <v>Prediabetes</v>
      </c>
    </row>
    <row r="733" spans="1:20" x14ac:dyDescent="0.3">
      <c r="A733" t="s">
        <v>1639</v>
      </c>
      <c r="B733">
        <v>45.34</v>
      </c>
      <c r="C733">
        <v>5.69</v>
      </c>
      <c r="D733" t="s">
        <v>2382</v>
      </c>
      <c r="E733" t="s">
        <v>2380</v>
      </c>
      <c r="F733" t="s">
        <v>2380</v>
      </c>
      <c r="G733" t="s">
        <v>2381</v>
      </c>
      <c r="H733" t="s">
        <v>2380</v>
      </c>
      <c r="K733" t="s">
        <v>1639</v>
      </c>
      <c r="L733">
        <v>45.34</v>
      </c>
      <c r="M733">
        <v>5.69</v>
      </c>
      <c r="N733" t="s">
        <v>2382</v>
      </c>
      <c r="O733" t="s">
        <v>2380</v>
      </c>
      <c r="P733" t="s">
        <v>2380</v>
      </c>
      <c r="Q733" s="7" t="str">
        <f>SUBSTITUTE(Table12[[#This Row],[NumberOfMajorSurgeries]],"No major surgery","0")</f>
        <v>0</v>
      </c>
      <c r="R733" t="str">
        <f>SUBSTITUTE(Table12[[#This Row],[smoker]],"?","unknown")</f>
        <v>No</v>
      </c>
      <c r="S733" t="str">
        <f t="shared" si="11"/>
        <v>Obesity</v>
      </c>
      <c r="T733" t="str">
        <f>IF(Table12[[#This Row],[HBA1C]]&lt;5.7,"Normal",IF(Table12[[#This Row],[HBA1C]]&gt;6.5,"Diabetes","Prediabetes"))</f>
        <v>Normal</v>
      </c>
    </row>
    <row r="734" spans="1:20" x14ac:dyDescent="0.3">
      <c r="A734" t="s">
        <v>1638</v>
      </c>
      <c r="B734">
        <v>31.8</v>
      </c>
      <c r="C734">
        <v>5.36</v>
      </c>
      <c r="D734" t="s">
        <v>2382</v>
      </c>
      <c r="E734" t="s">
        <v>2380</v>
      </c>
      <c r="F734" t="s">
        <v>2380</v>
      </c>
      <c r="G734">
        <v>2</v>
      </c>
      <c r="H734" t="s">
        <v>2380</v>
      </c>
      <c r="K734" t="s">
        <v>1638</v>
      </c>
      <c r="L734">
        <v>31.8</v>
      </c>
      <c r="M734">
        <v>5.36</v>
      </c>
      <c r="N734" t="s">
        <v>2382</v>
      </c>
      <c r="O734" t="s">
        <v>2380</v>
      </c>
      <c r="P734" t="s">
        <v>2380</v>
      </c>
      <c r="Q734" s="7" t="str">
        <f>SUBSTITUTE(Table12[[#This Row],[NumberOfMajorSurgeries]],"No major surgery","0")</f>
        <v>2</v>
      </c>
      <c r="R734" t="str">
        <f>SUBSTITUTE(Table12[[#This Row],[smoker]],"?","unknown")</f>
        <v>No</v>
      </c>
      <c r="S734" t="str">
        <f t="shared" si="11"/>
        <v>Obesity</v>
      </c>
      <c r="T734" t="str">
        <f>IF(Table12[[#This Row],[HBA1C]]&lt;5.7,"Normal",IF(Table12[[#This Row],[HBA1C]]&gt;6.5,"Diabetes","Prediabetes"))</f>
        <v>Normal</v>
      </c>
    </row>
    <row r="735" spans="1:20" x14ac:dyDescent="0.3">
      <c r="A735" t="s">
        <v>1637</v>
      </c>
      <c r="B735">
        <v>41.02</v>
      </c>
      <c r="C735">
        <v>11.37</v>
      </c>
      <c r="D735" t="s">
        <v>2380</v>
      </c>
      <c r="E735" t="s">
        <v>2380</v>
      </c>
      <c r="F735" t="s">
        <v>2380</v>
      </c>
      <c r="G735" t="s">
        <v>2381</v>
      </c>
      <c r="H735" t="s">
        <v>2380</v>
      </c>
      <c r="K735" t="s">
        <v>1637</v>
      </c>
      <c r="L735">
        <v>41.02</v>
      </c>
      <c r="M735">
        <v>11.37</v>
      </c>
      <c r="N735" t="s">
        <v>2380</v>
      </c>
      <c r="O735" t="s">
        <v>2380</v>
      </c>
      <c r="P735" t="s">
        <v>2380</v>
      </c>
      <c r="Q735" s="7" t="str">
        <f>SUBSTITUTE(Table12[[#This Row],[NumberOfMajorSurgeries]],"No major surgery","0")</f>
        <v>0</v>
      </c>
      <c r="R735" t="str">
        <f>SUBSTITUTE(Table12[[#This Row],[smoker]],"?","unknown")</f>
        <v>No</v>
      </c>
      <c r="S735" t="str">
        <f t="shared" si="11"/>
        <v>Obesity</v>
      </c>
      <c r="T735" t="str">
        <f>IF(Table12[[#This Row],[HBA1C]]&lt;5.7,"Normal",IF(Table12[[#This Row],[HBA1C]]&gt;6.5,"Diabetes","Prediabetes"))</f>
        <v>Diabetes</v>
      </c>
    </row>
    <row r="736" spans="1:20" x14ac:dyDescent="0.3">
      <c r="A736" t="s">
        <v>1636</v>
      </c>
      <c r="B736">
        <v>32.68</v>
      </c>
      <c r="C736">
        <v>11.87</v>
      </c>
      <c r="D736" t="s">
        <v>2380</v>
      </c>
      <c r="E736" t="s">
        <v>2380</v>
      </c>
      <c r="F736" t="s">
        <v>2380</v>
      </c>
      <c r="G736" t="s">
        <v>2381</v>
      </c>
      <c r="H736" t="s">
        <v>2380</v>
      </c>
      <c r="K736" t="s">
        <v>1636</v>
      </c>
      <c r="L736">
        <v>32.68</v>
      </c>
      <c r="M736">
        <v>11.87</v>
      </c>
      <c r="N736" t="s">
        <v>2380</v>
      </c>
      <c r="O736" t="s">
        <v>2380</v>
      </c>
      <c r="P736" t="s">
        <v>2380</v>
      </c>
      <c r="Q736" s="7" t="str">
        <f>SUBSTITUTE(Table12[[#This Row],[NumberOfMajorSurgeries]],"No major surgery","0")</f>
        <v>0</v>
      </c>
      <c r="R736" t="str">
        <f>SUBSTITUTE(Table12[[#This Row],[smoker]],"?","unknown")</f>
        <v>No</v>
      </c>
      <c r="S736" t="str">
        <f t="shared" si="11"/>
        <v>Obesity</v>
      </c>
      <c r="T736" t="str">
        <f>IF(Table12[[#This Row],[HBA1C]]&lt;5.7,"Normal",IF(Table12[[#This Row],[HBA1C]]&gt;6.5,"Diabetes","Prediabetes"))</f>
        <v>Diabetes</v>
      </c>
    </row>
    <row r="737" spans="1:20" x14ac:dyDescent="0.3">
      <c r="A737" t="s">
        <v>1635</v>
      </c>
      <c r="B737">
        <v>21.7</v>
      </c>
      <c r="C737">
        <v>4.9000000000000004</v>
      </c>
      <c r="D737" t="s">
        <v>2380</v>
      </c>
      <c r="E737" t="s">
        <v>2380</v>
      </c>
      <c r="F737" t="s">
        <v>2383</v>
      </c>
      <c r="G737">
        <v>1</v>
      </c>
      <c r="H737" t="s">
        <v>2382</v>
      </c>
      <c r="K737" t="s">
        <v>1635</v>
      </c>
      <c r="L737">
        <v>21.7</v>
      </c>
      <c r="M737">
        <v>4.9000000000000004</v>
      </c>
      <c r="N737" t="s">
        <v>2380</v>
      </c>
      <c r="O737" t="s">
        <v>2380</v>
      </c>
      <c r="P737" t="s">
        <v>2383</v>
      </c>
      <c r="Q737" s="7" t="str">
        <f>SUBSTITUTE(Table12[[#This Row],[NumberOfMajorSurgeries]],"No major surgery","0")</f>
        <v>1</v>
      </c>
      <c r="R737" t="str">
        <f>SUBSTITUTE(Table12[[#This Row],[smoker]],"?","unknown")</f>
        <v>yes</v>
      </c>
      <c r="S737" t="str">
        <f t="shared" si="11"/>
        <v>Overweight</v>
      </c>
      <c r="T737" t="str">
        <f>IF(Table12[[#This Row],[HBA1C]]&lt;5.7,"Normal",IF(Table12[[#This Row],[HBA1C]]&gt;6.5,"Diabetes","Prediabetes"))</f>
        <v>Normal</v>
      </c>
    </row>
    <row r="738" spans="1:20" x14ac:dyDescent="0.3">
      <c r="A738" t="s">
        <v>1634</v>
      </c>
      <c r="B738">
        <v>40.479999999999997</v>
      </c>
      <c r="C738">
        <v>6.7</v>
      </c>
      <c r="D738" t="s">
        <v>2380</v>
      </c>
      <c r="E738" t="s">
        <v>2380</v>
      </c>
      <c r="F738" t="s">
        <v>2380</v>
      </c>
      <c r="G738">
        <v>3</v>
      </c>
      <c r="H738" t="s">
        <v>2380</v>
      </c>
      <c r="K738" t="s">
        <v>1634</v>
      </c>
      <c r="L738">
        <v>40.479999999999997</v>
      </c>
      <c r="M738">
        <v>6.7</v>
      </c>
      <c r="N738" t="s">
        <v>2380</v>
      </c>
      <c r="O738" t="s">
        <v>2380</v>
      </c>
      <c r="P738" t="s">
        <v>2380</v>
      </c>
      <c r="Q738" s="7" t="str">
        <f>SUBSTITUTE(Table12[[#This Row],[NumberOfMajorSurgeries]],"No major surgery","0")</f>
        <v>3</v>
      </c>
      <c r="R738" t="str">
        <f>SUBSTITUTE(Table12[[#This Row],[smoker]],"?","unknown")</f>
        <v>No</v>
      </c>
      <c r="S738" t="str">
        <f t="shared" si="11"/>
        <v>Obesity</v>
      </c>
      <c r="T738" t="str">
        <f>IF(Table12[[#This Row],[HBA1C]]&lt;5.7,"Normal",IF(Table12[[#This Row],[HBA1C]]&gt;6.5,"Diabetes","Prediabetes"))</f>
        <v>Diabetes</v>
      </c>
    </row>
    <row r="739" spans="1:20" x14ac:dyDescent="0.3">
      <c r="A739" t="s">
        <v>1633</v>
      </c>
      <c r="B739">
        <v>34.5</v>
      </c>
      <c r="C739">
        <v>10.3</v>
      </c>
      <c r="D739" t="s">
        <v>2380</v>
      </c>
      <c r="E739" t="s">
        <v>2380</v>
      </c>
      <c r="F739" t="s">
        <v>2380</v>
      </c>
      <c r="G739">
        <v>3</v>
      </c>
      <c r="H739" t="s">
        <v>2380</v>
      </c>
      <c r="K739" t="s">
        <v>1633</v>
      </c>
      <c r="L739">
        <v>34.5</v>
      </c>
      <c r="M739">
        <v>10.3</v>
      </c>
      <c r="N739" t="s">
        <v>2380</v>
      </c>
      <c r="O739" t="s">
        <v>2380</v>
      </c>
      <c r="P739" t="s">
        <v>2380</v>
      </c>
      <c r="Q739" s="7" t="str">
        <f>SUBSTITUTE(Table12[[#This Row],[NumberOfMajorSurgeries]],"No major surgery","0")</f>
        <v>3</v>
      </c>
      <c r="R739" t="str">
        <f>SUBSTITUTE(Table12[[#This Row],[smoker]],"?","unknown")</f>
        <v>No</v>
      </c>
      <c r="S739" t="str">
        <f t="shared" si="11"/>
        <v>Obesity</v>
      </c>
      <c r="T739" t="str">
        <f>IF(Table12[[#This Row],[HBA1C]]&lt;5.7,"Normal",IF(Table12[[#This Row],[HBA1C]]&gt;6.5,"Diabetes","Prediabetes"))</f>
        <v>Diabetes</v>
      </c>
    </row>
    <row r="740" spans="1:20" x14ac:dyDescent="0.3">
      <c r="A740" t="s">
        <v>1632</v>
      </c>
      <c r="B740">
        <v>45.9</v>
      </c>
      <c r="C740">
        <v>11.14</v>
      </c>
      <c r="D740" t="s">
        <v>2382</v>
      </c>
      <c r="E740" t="s">
        <v>2380</v>
      </c>
      <c r="F740" t="s">
        <v>2380</v>
      </c>
      <c r="G740">
        <v>1</v>
      </c>
      <c r="H740" t="s">
        <v>2380</v>
      </c>
      <c r="K740" t="s">
        <v>1632</v>
      </c>
      <c r="L740">
        <v>45.9</v>
      </c>
      <c r="M740">
        <v>11.14</v>
      </c>
      <c r="N740" t="s">
        <v>2382</v>
      </c>
      <c r="O740" t="s">
        <v>2380</v>
      </c>
      <c r="P740" t="s">
        <v>2380</v>
      </c>
      <c r="Q740" s="7" t="str">
        <f>SUBSTITUTE(Table12[[#This Row],[NumberOfMajorSurgeries]],"No major surgery","0")</f>
        <v>1</v>
      </c>
      <c r="R740" t="str">
        <f>SUBSTITUTE(Table12[[#This Row],[smoker]],"?","unknown")</f>
        <v>No</v>
      </c>
      <c r="S740" t="str">
        <f t="shared" si="11"/>
        <v>Obesity</v>
      </c>
      <c r="T740" t="str">
        <f>IF(Table12[[#This Row],[HBA1C]]&lt;5.7,"Normal",IF(Table12[[#This Row],[HBA1C]]&gt;6.5,"Diabetes","Prediabetes"))</f>
        <v>Diabetes</v>
      </c>
    </row>
    <row r="741" spans="1:20" x14ac:dyDescent="0.3">
      <c r="A741" t="s">
        <v>1631</v>
      </c>
      <c r="B741">
        <v>33.479999999999997</v>
      </c>
      <c r="C741">
        <v>4.74</v>
      </c>
      <c r="D741" t="s">
        <v>2382</v>
      </c>
      <c r="E741" t="s">
        <v>2380</v>
      </c>
      <c r="F741" t="s">
        <v>2380</v>
      </c>
      <c r="G741">
        <v>2</v>
      </c>
      <c r="H741" t="s">
        <v>2380</v>
      </c>
      <c r="K741" t="s">
        <v>1631</v>
      </c>
      <c r="L741">
        <v>33.479999999999997</v>
      </c>
      <c r="M741">
        <v>4.74</v>
      </c>
      <c r="N741" t="s">
        <v>2382</v>
      </c>
      <c r="O741" t="s">
        <v>2380</v>
      </c>
      <c r="P741" t="s">
        <v>2380</v>
      </c>
      <c r="Q741" s="7" t="str">
        <f>SUBSTITUTE(Table12[[#This Row],[NumberOfMajorSurgeries]],"No major surgery","0")</f>
        <v>2</v>
      </c>
      <c r="R741" t="str">
        <f>SUBSTITUTE(Table12[[#This Row],[smoker]],"?","unknown")</f>
        <v>No</v>
      </c>
      <c r="S741" t="str">
        <f t="shared" si="11"/>
        <v>Obesity</v>
      </c>
      <c r="T741" t="str">
        <f>IF(Table12[[#This Row],[HBA1C]]&lt;5.7,"Normal",IF(Table12[[#This Row],[HBA1C]]&gt;6.5,"Diabetes","Prediabetes"))</f>
        <v>Normal</v>
      </c>
    </row>
    <row r="742" spans="1:20" x14ac:dyDescent="0.3">
      <c r="A742" t="s">
        <v>1630</v>
      </c>
      <c r="B742">
        <v>28.31</v>
      </c>
      <c r="C742">
        <v>5.96</v>
      </c>
      <c r="D742" t="s">
        <v>2382</v>
      </c>
      <c r="E742" t="s">
        <v>2380</v>
      </c>
      <c r="F742" t="s">
        <v>2380</v>
      </c>
      <c r="G742">
        <v>2</v>
      </c>
      <c r="H742" t="s">
        <v>2380</v>
      </c>
      <c r="K742" t="s">
        <v>1630</v>
      </c>
      <c r="L742">
        <v>28.31</v>
      </c>
      <c r="M742">
        <v>5.96</v>
      </c>
      <c r="N742" t="s">
        <v>2382</v>
      </c>
      <c r="O742" t="s">
        <v>2380</v>
      </c>
      <c r="P742" t="s">
        <v>2380</v>
      </c>
      <c r="Q742" s="7" t="str">
        <f>SUBSTITUTE(Table12[[#This Row],[NumberOfMajorSurgeries]],"No major surgery","0")</f>
        <v>2</v>
      </c>
      <c r="R742" t="str">
        <f>SUBSTITUTE(Table12[[#This Row],[smoker]],"?","unknown")</f>
        <v>No</v>
      </c>
      <c r="S742" t="str">
        <f t="shared" si="11"/>
        <v>Overweight</v>
      </c>
      <c r="T742" t="str">
        <f>IF(Table12[[#This Row],[HBA1C]]&lt;5.7,"Normal",IF(Table12[[#This Row],[HBA1C]]&gt;6.5,"Diabetes","Prediabetes"))</f>
        <v>Prediabetes</v>
      </c>
    </row>
    <row r="743" spans="1:20" x14ac:dyDescent="0.3">
      <c r="A743" t="s">
        <v>1629</v>
      </c>
      <c r="B743">
        <v>21.565000000000001</v>
      </c>
      <c r="C743">
        <v>4.95</v>
      </c>
      <c r="D743" t="s">
        <v>2380</v>
      </c>
      <c r="E743" t="s">
        <v>2382</v>
      </c>
      <c r="F743" t="s">
        <v>2380</v>
      </c>
      <c r="G743">
        <v>1</v>
      </c>
      <c r="H743" t="s">
        <v>2382</v>
      </c>
      <c r="K743" t="s">
        <v>1629</v>
      </c>
      <c r="L743">
        <v>21.565000000000001</v>
      </c>
      <c r="M743">
        <v>4.95</v>
      </c>
      <c r="N743" t="s">
        <v>2380</v>
      </c>
      <c r="O743" t="s">
        <v>2382</v>
      </c>
      <c r="P743" t="s">
        <v>2380</v>
      </c>
      <c r="Q743" s="7" t="str">
        <f>SUBSTITUTE(Table12[[#This Row],[NumberOfMajorSurgeries]],"No major surgery","0")</f>
        <v>1</v>
      </c>
      <c r="R743" t="str">
        <f>SUBSTITUTE(Table12[[#This Row],[smoker]],"?","unknown")</f>
        <v>yes</v>
      </c>
      <c r="S743" t="str">
        <f t="shared" si="11"/>
        <v>Overweight</v>
      </c>
      <c r="T743" t="str">
        <f>IF(Table12[[#This Row],[HBA1C]]&lt;5.7,"Normal",IF(Table12[[#This Row],[HBA1C]]&gt;6.5,"Diabetes","Prediabetes"))</f>
        <v>Normal</v>
      </c>
    </row>
    <row r="744" spans="1:20" x14ac:dyDescent="0.3">
      <c r="A744" t="s">
        <v>1628</v>
      </c>
      <c r="B744">
        <v>35.590000000000003</v>
      </c>
      <c r="C744">
        <v>5.21</v>
      </c>
      <c r="D744" t="s">
        <v>2382</v>
      </c>
      <c r="E744" t="s">
        <v>2380</v>
      </c>
      <c r="F744" t="s">
        <v>2383</v>
      </c>
      <c r="G744">
        <v>1</v>
      </c>
      <c r="H744" t="s">
        <v>2380</v>
      </c>
      <c r="K744" t="s">
        <v>1628</v>
      </c>
      <c r="L744">
        <v>35.590000000000003</v>
      </c>
      <c r="M744">
        <v>5.21</v>
      </c>
      <c r="N744" t="s">
        <v>2382</v>
      </c>
      <c r="O744" t="s">
        <v>2380</v>
      </c>
      <c r="P744" t="s">
        <v>2383</v>
      </c>
      <c r="Q744" s="7" t="str">
        <f>SUBSTITUTE(Table12[[#This Row],[NumberOfMajorSurgeries]],"No major surgery","0")</f>
        <v>1</v>
      </c>
      <c r="R744" t="str">
        <f>SUBSTITUTE(Table12[[#This Row],[smoker]],"?","unknown")</f>
        <v>No</v>
      </c>
      <c r="S744" t="str">
        <f t="shared" si="11"/>
        <v>Obesity</v>
      </c>
      <c r="T744" t="str">
        <f>IF(Table12[[#This Row],[HBA1C]]&lt;5.7,"Normal",IF(Table12[[#This Row],[HBA1C]]&gt;6.5,"Diabetes","Prediabetes"))</f>
        <v>Normal</v>
      </c>
    </row>
    <row r="745" spans="1:20" x14ac:dyDescent="0.3">
      <c r="A745" t="s">
        <v>1627</v>
      </c>
      <c r="B745">
        <v>43.44</v>
      </c>
      <c r="C745">
        <v>4.8600000000000003</v>
      </c>
      <c r="D745" t="s">
        <v>2382</v>
      </c>
      <c r="E745" t="s">
        <v>2380</v>
      </c>
      <c r="F745" t="s">
        <v>2380</v>
      </c>
      <c r="G745" t="s">
        <v>2381</v>
      </c>
      <c r="H745" t="s">
        <v>2380</v>
      </c>
      <c r="K745" t="s">
        <v>1627</v>
      </c>
      <c r="L745">
        <v>43.44</v>
      </c>
      <c r="M745">
        <v>4.8600000000000003</v>
      </c>
      <c r="N745" t="s">
        <v>2382</v>
      </c>
      <c r="O745" t="s">
        <v>2380</v>
      </c>
      <c r="P745" t="s">
        <v>2380</v>
      </c>
      <c r="Q745" s="7" t="str">
        <f>SUBSTITUTE(Table12[[#This Row],[NumberOfMajorSurgeries]],"No major surgery","0")</f>
        <v>0</v>
      </c>
      <c r="R745" t="str">
        <f>SUBSTITUTE(Table12[[#This Row],[smoker]],"?","unknown")</f>
        <v>No</v>
      </c>
      <c r="S745" t="str">
        <f t="shared" si="11"/>
        <v>Obesity</v>
      </c>
      <c r="T745" t="str">
        <f>IF(Table12[[#This Row],[HBA1C]]&lt;5.7,"Normal",IF(Table12[[#This Row],[HBA1C]]&gt;6.5,"Diabetes","Prediabetes"))</f>
        <v>Normal</v>
      </c>
    </row>
    <row r="746" spans="1:20" x14ac:dyDescent="0.3">
      <c r="A746" t="s">
        <v>1626</v>
      </c>
      <c r="B746">
        <v>21.754999999999999</v>
      </c>
      <c r="C746">
        <v>7.79</v>
      </c>
      <c r="D746" t="s">
        <v>2382</v>
      </c>
      <c r="E746" t="s">
        <v>2380</v>
      </c>
      <c r="F746" t="s">
        <v>2380</v>
      </c>
      <c r="G746" t="s">
        <v>2381</v>
      </c>
      <c r="H746" t="s">
        <v>2380</v>
      </c>
      <c r="K746" t="s">
        <v>1626</v>
      </c>
      <c r="L746">
        <v>21.754999999999999</v>
      </c>
      <c r="M746">
        <v>7.79</v>
      </c>
      <c r="N746" t="s">
        <v>2382</v>
      </c>
      <c r="O746" t="s">
        <v>2380</v>
      </c>
      <c r="P746" t="s">
        <v>2380</v>
      </c>
      <c r="Q746" s="7" t="str">
        <f>SUBSTITUTE(Table12[[#This Row],[NumberOfMajorSurgeries]],"No major surgery","0")</f>
        <v>0</v>
      </c>
      <c r="R746" t="str">
        <f>SUBSTITUTE(Table12[[#This Row],[smoker]],"?","unknown")</f>
        <v>No</v>
      </c>
      <c r="S746" t="str">
        <f t="shared" si="11"/>
        <v>Overweight</v>
      </c>
      <c r="T746" t="str">
        <f>IF(Table12[[#This Row],[HBA1C]]&lt;5.7,"Normal",IF(Table12[[#This Row],[HBA1C]]&gt;6.5,"Diabetes","Prediabetes"))</f>
        <v>Diabetes</v>
      </c>
    </row>
    <row r="747" spans="1:20" x14ac:dyDescent="0.3">
      <c r="A747" t="s">
        <v>1625</v>
      </c>
      <c r="B747">
        <v>44.55</v>
      </c>
      <c r="C747">
        <v>7.12</v>
      </c>
      <c r="D747" t="s">
        <v>2382</v>
      </c>
      <c r="E747" t="s">
        <v>2380</v>
      </c>
      <c r="F747" t="s">
        <v>2380</v>
      </c>
      <c r="G747">
        <v>1</v>
      </c>
      <c r="H747" t="s">
        <v>2380</v>
      </c>
      <c r="K747" t="s">
        <v>1625</v>
      </c>
      <c r="L747">
        <v>44.55</v>
      </c>
      <c r="M747">
        <v>7.12</v>
      </c>
      <c r="N747" t="s">
        <v>2382</v>
      </c>
      <c r="O747" t="s">
        <v>2380</v>
      </c>
      <c r="P747" t="s">
        <v>2380</v>
      </c>
      <c r="Q747" s="7" t="str">
        <f>SUBSTITUTE(Table12[[#This Row],[NumberOfMajorSurgeries]],"No major surgery","0")</f>
        <v>1</v>
      </c>
      <c r="R747" t="str">
        <f>SUBSTITUTE(Table12[[#This Row],[smoker]],"?","unknown")</f>
        <v>No</v>
      </c>
      <c r="S747" t="str">
        <f t="shared" si="11"/>
        <v>Obesity</v>
      </c>
      <c r="T747" t="str">
        <f>IF(Table12[[#This Row],[HBA1C]]&lt;5.7,"Normal",IF(Table12[[#This Row],[HBA1C]]&gt;6.5,"Diabetes","Prediabetes"))</f>
        <v>Diabetes</v>
      </c>
    </row>
    <row r="748" spans="1:20" x14ac:dyDescent="0.3">
      <c r="A748" t="s">
        <v>1624</v>
      </c>
      <c r="B748">
        <v>43.32</v>
      </c>
      <c r="C748">
        <v>4.67</v>
      </c>
      <c r="D748" t="s">
        <v>2382</v>
      </c>
      <c r="E748" t="s">
        <v>2380</v>
      </c>
      <c r="F748" t="s">
        <v>2380</v>
      </c>
      <c r="G748" t="s">
        <v>2381</v>
      </c>
      <c r="H748" t="s">
        <v>2380</v>
      </c>
      <c r="K748" t="s">
        <v>1624</v>
      </c>
      <c r="L748">
        <v>43.32</v>
      </c>
      <c r="M748">
        <v>4.67</v>
      </c>
      <c r="N748" t="s">
        <v>2382</v>
      </c>
      <c r="O748" t="s">
        <v>2380</v>
      </c>
      <c r="P748" t="s">
        <v>2380</v>
      </c>
      <c r="Q748" s="7" t="str">
        <f>SUBSTITUTE(Table12[[#This Row],[NumberOfMajorSurgeries]],"No major surgery","0")</f>
        <v>0</v>
      </c>
      <c r="R748" t="str">
        <f>SUBSTITUTE(Table12[[#This Row],[smoker]],"?","unknown")</f>
        <v>No</v>
      </c>
      <c r="S748" t="str">
        <f t="shared" si="11"/>
        <v>Obesity</v>
      </c>
      <c r="T748" t="str">
        <f>IF(Table12[[#This Row],[HBA1C]]&lt;5.7,"Normal",IF(Table12[[#This Row],[HBA1C]]&gt;6.5,"Diabetes","Prediabetes"))</f>
        <v>Normal</v>
      </c>
    </row>
    <row r="749" spans="1:20" x14ac:dyDescent="0.3">
      <c r="A749" t="s">
        <v>1623</v>
      </c>
      <c r="B749">
        <v>31.23</v>
      </c>
      <c r="C749">
        <v>9.1199999999999992</v>
      </c>
      <c r="D749" t="s">
        <v>2382</v>
      </c>
      <c r="E749" t="s">
        <v>2380</v>
      </c>
      <c r="F749" t="s">
        <v>2383</v>
      </c>
      <c r="G749">
        <v>1</v>
      </c>
      <c r="H749" t="s">
        <v>2380</v>
      </c>
      <c r="K749" t="s">
        <v>1623</v>
      </c>
      <c r="L749">
        <v>31.23</v>
      </c>
      <c r="M749">
        <v>9.1199999999999992</v>
      </c>
      <c r="N749" t="s">
        <v>2382</v>
      </c>
      <c r="O749" t="s">
        <v>2380</v>
      </c>
      <c r="P749" t="s">
        <v>2383</v>
      </c>
      <c r="Q749" s="7" t="str">
        <f>SUBSTITUTE(Table12[[#This Row],[NumberOfMajorSurgeries]],"No major surgery","0")</f>
        <v>1</v>
      </c>
      <c r="R749" t="str">
        <f>SUBSTITUTE(Table12[[#This Row],[smoker]],"?","unknown")</f>
        <v>No</v>
      </c>
      <c r="S749" t="str">
        <f t="shared" si="11"/>
        <v>Obesity</v>
      </c>
      <c r="T749" t="str">
        <f>IF(Table12[[#This Row],[HBA1C]]&lt;5.7,"Normal",IF(Table12[[#This Row],[HBA1C]]&gt;6.5,"Diabetes","Prediabetes"))</f>
        <v>Diabetes</v>
      </c>
    </row>
    <row r="750" spans="1:20" x14ac:dyDescent="0.3">
      <c r="A750" t="s">
        <v>1622</v>
      </c>
      <c r="B750">
        <v>42.81</v>
      </c>
      <c r="C750">
        <v>4.1500000000000004</v>
      </c>
      <c r="D750" t="s">
        <v>2380</v>
      </c>
      <c r="E750" t="s">
        <v>2380</v>
      </c>
      <c r="F750" t="s">
        <v>2380</v>
      </c>
      <c r="G750">
        <v>1</v>
      </c>
      <c r="H750" t="s">
        <v>2380</v>
      </c>
      <c r="K750" t="s">
        <v>1622</v>
      </c>
      <c r="L750">
        <v>42.81</v>
      </c>
      <c r="M750">
        <v>4.1500000000000004</v>
      </c>
      <c r="N750" t="s">
        <v>2380</v>
      </c>
      <c r="O750" t="s">
        <v>2380</v>
      </c>
      <c r="P750" t="s">
        <v>2380</v>
      </c>
      <c r="Q750" s="7" t="str">
        <f>SUBSTITUTE(Table12[[#This Row],[NumberOfMajorSurgeries]],"No major surgery","0")</f>
        <v>1</v>
      </c>
      <c r="R750" t="str">
        <f>SUBSTITUTE(Table12[[#This Row],[smoker]],"?","unknown")</f>
        <v>No</v>
      </c>
      <c r="S750" t="str">
        <f t="shared" si="11"/>
        <v>Obesity</v>
      </c>
      <c r="T750" t="str">
        <f>IF(Table12[[#This Row],[HBA1C]]&lt;5.7,"Normal",IF(Table12[[#This Row],[HBA1C]]&gt;6.5,"Diabetes","Prediabetes"))</f>
        <v>Normal</v>
      </c>
    </row>
    <row r="751" spans="1:20" x14ac:dyDescent="0.3">
      <c r="A751" t="s">
        <v>1621</v>
      </c>
      <c r="B751">
        <v>35.909999999999997</v>
      </c>
      <c r="C751">
        <v>6.72</v>
      </c>
      <c r="D751" t="s">
        <v>2382</v>
      </c>
      <c r="E751" t="s">
        <v>2380</v>
      </c>
      <c r="F751" t="s">
        <v>2380</v>
      </c>
      <c r="G751">
        <v>2</v>
      </c>
      <c r="H751" t="s">
        <v>2380</v>
      </c>
      <c r="K751" t="s">
        <v>1621</v>
      </c>
      <c r="L751">
        <v>35.909999999999997</v>
      </c>
      <c r="M751">
        <v>6.72</v>
      </c>
      <c r="N751" t="s">
        <v>2382</v>
      </c>
      <c r="O751" t="s">
        <v>2380</v>
      </c>
      <c r="P751" t="s">
        <v>2380</v>
      </c>
      <c r="Q751" s="7" t="str">
        <f>SUBSTITUTE(Table12[[#This Row],[NumberOfMajorSurgeries]],"No major surgery","0")</f>
        <v>2</v>
      </c>
      <c r="R751" t="str">
        <f>SUBSTITUTE(Table12[[#This Row],[smoker]],"?","unknown")</f>
        <v>No</v>
      </c>
      <c r="S751" t="str">
        <f t="shared" si="11"/>
        <v>Obesity</v>
      </c>
      <c r="T751" t="str">
        <f>IF(Table12[[#This Row],[HBA1C]]&lt;5.7,"Normal",IF(Table12[[#This Row],[HBA1C]]&gt;6.5,"Diabetes","Prediabetes"))</f>
        <v>Diabetes</v>
      </c>
    </row>
    <row r="752" spans="1:20" x14ac:dyDescent="0.3">
      <c r="A752" t="s">
        <v>1620</v>
      </c>
      <c r="B752">
        <v>36.65</v>
      </c>
      <c r="C752">
        <v>5.01</v>
      </c>
      <c r="D752" t="s">
        <v>2382</v>
      </c>
      <c r="E752" t="s">
        <v>2380</v>
      </c>
      <c r="F752" t="s">
        <v>2383</v>
      </c>
      <c r="G752">
        <v>1</v>
      </c>
      <c r="H752" t="s">
        <v>2380</v>
      </c>
      <c r="K752" t="s">
        <v>1620</v>
      </c>
      <c r="L752">
        <v>36.65</v>
      </c>
      <c r="M752">
        <v>5.01</v>
      </c>
      <c r="N752" t="s">
        <v>2382</v>
      </c>
      <c r="O752" t="s">
        <v>2380</v>
      </c>
      <c r="P752" t="s">
        <v>2383</v>
      </c>
      <c r="Q752" s="7" t="str">
        <f>SUBSTITUTE(Table12[[#This Row],[NumberOfMajorSurgeries]],"No major surgery","0")</f>
        <v>1</v>
      </c>
      <c r="R752" t="str">
        <f>SUBSTITUTE(Table12[[#This Row],[smoker]],"?","unknown")</f>
        <v>No</v>
      </c>
      <c r="S752" t="str">
        <f t="shared" si="11"/>
        <v>Obesity</v>
      </c>
      <c r="T752" t="str">
        <f>IF(Table12[[#This Row],[HBA1C]]&lt;5.7,"Normal",IF(Table12[[#This Row],[HBA1C]]&gt;6.5,"Diabetes","Prediabetes"))</f>
        <v>Normal</v>
      </c>
    </row>
    <row r="753" spans="1:20" x14ac:dyDescent="0.3">
      <c r="A753" t="s">
        <v>1619</v>
      </c>
      <c r="B753">
        <v>22.04</v>
      </c>
      <c r="C753">
        <v>10.9</v>
      </c>
      <c r="D753" t="s">
        <v>2382</v>
      </c>
      <c r="E753" t="s">
        <v>2380</v>
      </c>
      <c r="F753" t="s">
        <v>2380</v>
      </c>
      <c r="G753">
        <v>2</v>
      </c>
      <c r="H753" t="s">
        <v>2380</v>
      </c>
      <c r="K753" t="s">
        <v>1619</v>
      </c>
      <c r="L753">
        <v>22.04</v>
      </c>
      <c r="M753">
        <v>10.9</v>
      </c>
      <c r="N753" t="s">
        <v>2382</v>
      </c>
      <c r="O753" t="s">
        <v>2380</v>
      </c>
      <c r="P753" t="s">
        <v>2380</v>
      </c>
      <c r="Q753" s="7" t="str">
        <f>SUBSTITUTE(Table12[[#This Row],[NumberOfMajorSurgeries]],"No major surgery","0")</f>
        <v>2</v>
      </c>
      <c r="R753" t="str">
        <f>SUBSTITUTE(Table12[[#This Row],[smoker]],"?","unknown")</f>
        <v>No</v>
      </c>
      <c r="S753" t="str">
        <f t="shared" si="11"/>
        <v>Overweight</v>
      </c>
      <c r="T753" t="str">
        <f>IF(Table12[[#This Row],[HBA1C]]&lt;5.7,"Normal",IF(Table12[[#This Row],[HBA1C]]&gt;6.5,"Diabetes","Prediabetes"))</f>
        <v>Diabetes</v>
      </c>
    </row>
    <row r="754" spans="1:20" x14ac:dyDescent="0.3">
      <c r="A754" t="s">
        <v>1618</v>
      </c>
      <c r="B754">
        <v>31.824999999999999</v>
      </c>
      <c r="C754">
        <v>5.52</v>
      </c>
      <c r="D754" t="s">
        <v>2382</v>
      </c>
      <c r="E754" t="s">
        <v>2380</v>
      </c>
      <c r="F754" t="s">
        <v>2380</v>
      </c>
      <c r="G754">
        <v>1</v>
      </c>
      <c r="H754" t="s">
        <v>2380</v>
      </c>
      <c r="K754" t="s">
        <v>1618</v>
      </c>
      <c r="L754">
        <v>31.824999999999999</v>
      </c>
      <c r="M754">
        <v>5.52</v>
      </c>
      <c r="N754" t="s">
        <v>2382</v>
      </c>
      <c r="O754" t="s">
        <v>2380</v>
      </c>
      <c r="P754" t="s">
        <v>2380</v>
      </c>
      <c r="Q754" s="7" t="str">
        <f>SUBSTITUTE(Table12[[#This Row],[NumberOfMajorSurgeries]],"No major surgery","0")</f>
        <v>1</v>
      </c>
      <c r="R754" t="str">
        <f>SUBSTITUTE(Table12[[#This Row],[smoker]],"?","unknown")</f>
        <v>No</v>
      </c>
      <c r="S754" t="str">
        <f t="shared" si="11"/>
        <v>Obesity</v>
      </c>
      <c r="T754" t="str">
        <f>IF(Table12[[#This Row],[HBA1C]]&lt;5.7,"Normal",IF(Table12[[#This Row],[HBA1C]]&gt;6.5,"Diabetes","Prediabetes"))</f>
        <v>Normal</v>
      </c>
    </row>
    <row r="755" spans="1:20" x14ac:dyDescent="0.3">
      <c r="A755" t="s">
        <v>1617</v>
      </c>
      <c r="B755">
        <v>53.58</v>
      </c>
      <c r="C755">
        <v>4.55</v>
      </c>
      <c r="D755" t="s">
        <v>2380</v>
      </c>
      <c r="E755" t="s">
        <v>2380</v>
      </c>
      <c r="F755" t="s">
        <v>2380</v>
      </c>
      <c r="G755">
        <v>1</v>
      </c>
      <c r="H755" t="s">
        <v>2380</v>
      </c>
      <c r="K755" t="s">
        <v>1617</v>
      </c>
      <c r="L755">
        <v>53.58</v>
      </c>
      <c r="M755">
        <v>4.55</v>
      </c>
      <c r="N755" t="s">
        <v>2380</v>
      </c>
      <c r="O755" t="s">
        <v>2380</v>
      </c>
      <c r="P755" t="s">
        <v>2380</v>
      </c>
      <c r="Q755" s="7" t="str">
        <f>SUBSTITUTE(Table12[[#This Row],[NumberOfMajorSurgeries]],"No major surgery","0")</f>
        <v>1</v>
      </c>
      <c r="R755" t="str">
        <f>SUBSTITUTE(Table12[[#This Row],[smoker]],"?","unknown")</f>
        <v>No</v>
      </c>
      <c r="S755" t="str">
        <f t="shared" si="11"/>
        <v>Obesity</v>
      </c>
      <c r="T755" t="str">
        <f>IF(Table12[[#This Row],[HBA1C]]&lt;5.7,"Normal",IF(Table12[[#This Row],[HBA1C]]&gt;6.5,"Diabetes","Prediabetes"))</f>
        <v>Normal</v>
      </c>
    </row>
    <row r="756" spans="1:20" x14ac:dyDescent="0.3">
      <c r="A756" t="s">
        <v>1616</v>
      </c>
      <c r="B756">
        <v>34.299999999999997</v>
      </c>
      <c r="C756">
        <v>11.76</v>
      </c>
      <c r="D756" t="s">
        <v>2380</v>
      </c>
      <c r="E756" t="s">
        <v>2380</v>
      </c>
      <c r="F756" t="s">
        <v>2380</v>
      </c>
      <c r="G756" t="s">
        <v>2381</v>
      </c>
      <c r="H756" t="s">
        <v>2380</v>
      </c>
      <c r="K756" t="s">
        <v>1616</v>
      </c>
      <c r="L756">
        <v>34.299999999999997</v>
      </c>
      <c r="M756">
        <v>11.76</v>
      </c>
      <c r="N756" t="s">
        <v>2380</v>
      </c>
      <c r="O756" t="s">
        <v>2380</v>
      </c>
      <c r="P756" t="s">
        <v>2380</v>
      </c>
      <c r="Q756" s="7" t="str">
        <f>SUBSTITUTE(Table12[[#This Row],[NumberOfMajorSurgeries]],"No major surgery","0")</f>
        <v>0</v>
      </c>
      <c r="R756" t="str">
        <f>SUBSTITUTE(Table12[[#This Row],[smoker]],"?","unknown")</f>
        <v>No</v>
      </c>
      <c r="S756" t="str">
        <f t="shared" si="11"/>
        <v>Obesity</v>
      </c>
      <c r="T756" t="str">
        <f>IF(Table12[[#This Row],[HBA1C]]&lt;5.7,"Normal",IF(Table12[[#This Row],[HBA1C]]&gt;6.5,"Diabetes","Prediabetes"))</f>
        <v>Diabetes</v>
      </c>
    </row>
    <row r="757" spans="1:20" x14ac:dyDescent="0.3">
      <c r="A757" t="s">
        <v>1615</v>
      </c>
      <c r="B757">
        <v>32.11</v>
      </c>
      <c r="C757">
        <v>7.06</v>
      </c>
      <c r="D757" t="s">
        <v>2380</v>
      </c>
      <c r="E757" t="s">
        <v>2380</v>
      </c>
      <c r="F757" t="s">
        <v>2380</v>
      </c>
      <c r="G757" t="s">
        <v>2381</v>
      </c>
      <c r="H757" t="s">
        <v>2380</v>
      </c>
      <c r="K757" t="s">
        <v>1615</v>
      </c>
      <c r="L757">
        <v>32.11</v>
      </c>
      <c r="M757">
        <v>7.06</v>
      </c>
      <c r="N757" t="s">
        <v>2380</v>
      </c>
      <c r="O757" t="s">
        <v>2380</v>
      </c>
      <c r="P757" t="s">
        <v>2380</v>
      </c>
      <c r="Q757" s="7" t="str">
        <f>SUBSTITUTE(Table12[[#This Row],[NumberOfMajorSurgeries]],"No major surgery","0")</f>
        <v>0</v>
      </c>
      <c r="R757" t="str">
        <f>SUBSTITUTE(Table12[[#This Row],[smoker]],"?","unknown")</f>
        <v>No</v>
      </c>
      <c r="S757" t="str">
        <f t="shared" si="11"/>
        <v>Obesity</v>
      </c>
      <c r="T757" t="str">
        <f>IF(Table12[[#This Row],[HBA1C]]&lt;5.7,"Normal",IF(Table12[[#This Row],[HBA1C]]&gt;6.5,"Diabetes","Prediabetes"))</f>
        <v>Diabetes</v>
      </c>
    </row>
    <row r="758" spans="1:20" x14ac:dyDescent="0.3">
      <c r="A758" t="s">
        <v>1614</v>
      </c>
      <c r="B758">
        <v>31.78</v>
      </c>
      <c r="C758">
        <v>11.35</v>
      </c>
      <c r="D758" t="s">
        <v>2382</v>
      </c>
      <c r="E758" t="s">
        <v>2380</v>
      </c>
      <c r="F758" t="s">
        <v>2383</v>
      </c>
      <c r="G758">
        <v>1</v>
      </c>
      <c r="H758" t="s">
        <v>2380</v>
      </c>
      <c r="K758" t="s">
        <v>1614</v>
      </c>
      <c r="L758">
        <v>31.78</v>
      </c>
      <c r="M758">
        <v>11.35</v>
      </c>
      <c r="N758" t="s">
        <v>2382</v>
      </c>
      <c r="O758" t="s">
        <v>2380</v>
      </c>
      <c r="P758" t="s">
        <v>2383</v>
      </c>
      <c r="Q758" s="7" t="str">
        <f>SUBSTITUTE(Table12[[#This Row],[NumberOfMajorSurgeries]],"No major surgery","0")</f>
        <v>1</v>
      </c>
      <c r="R758" t="str">
        <f>SUBSTITUTE(Table12[[#This Row],[smoker]],"?","unknown")</f>
        <v>No</v>
      </c>
      <c r="S758" t="str">
        <f t="shared" si="11"/>
        <v>Obesity</v>
      </c>
      <c r="T758" t="str">
        <f>IF(Table12[[#This Row],[HBA1C]]&lt;5.7,"Normal",IF(Table12[[#This Row],[HBA1C]]&gt;6.5,"Diabetes","Prediabetes"))</f>
        <v>Diabetes</v>
      </c>
    </row>
    <row r="759" spans="1:20" x14ac:dyDescent="0.3">
      <c r="A759" t="s">
        <v>1613</v>
      </c>
      <c r="B759">
        <v>46.89</v>
      </c>
      <c r="C759">
        <v>5.52</v>
      </c>
      <c r="D759" t="s">
        <v>2380</v>
      </c>
      <c r="E759" t="s">
        <v>2380</v>
      </c>
      <c r="F759" t="s">
        <v>2380</v>
      </c>
      <c r="G759" t="s">
        <v>2381</v>
      </c>
      <c r="H759" t="s">
        <v>2380</v>
      </c>
      <c r="K759" t="s">
        <v>1613</v>
      </c>
      <c r="L759">
        <v>46.89</v>
      </c>
      <c r="M759">
        <v>5.52</v>
      </c>
      <c r="N759" t="s">
        <v>2380</v>
      </c>
      <c r="O759" t="s">
        <v>2380</v>
      </c>
      <c r="P759" t="s">
        <v>2380</v>
      </c>
      <c r="Q759" s="7" t="str">
        <f>SUBSTITUTE(Table12[[#This Row],[NumberOfMajorSurgeries]],"No major surgery","0")</f>
        <v>0</v>
      </c>
      <c r="R759" t="str">
        <f>SUBSTITUTE(Table12[[#This Row],[smoker]],"?","unknown")</f>
        <v>No</v>
      </c>
      <c r="S759" t="str">
        <f t="shared" si="11"/>
        <v>Obesity</v>
      </c>
      <c r="T759" t="str">
        <f>IF(Table12[[#This Row],[HBA1C]]&lt;5.7,"Normal",IF(Table12[[#This Row],[HBA1C]]&gt;6.5,"Diabetes","Prediabetes"))</f>
        <v>Normal</v>
      </c>
    </row>
    <row r="760" spans="1:20" x14ac:dyDescent="0.3">
      <c r="A760" t="s">
        <v>1612</v>
      </c>
      <c r="B760">
        <v>39.35</v>
      </c>
      <c r="C760">
        <v>7.86</v>
      </c>
      <c r="D760" t="s">
        <v>2382</v>
      </c>
      <c r="E760" t="s">
        <v>2380</v>
      </c>
      <c r="F760" t="s">
        <v>2380</v>
      </c>
      <c r="G760">
        <v>1</v>
      </c>
      <c r="H760" t="s">
        <v>2380</v>
      </c>
      <c r="K760" t="s">
        <v>1612</v>
      </c>
      <c r="L760">
        <v>39.35</v>
      </c>
      <c r="M760">
        <v>7.86</v>
      </c>
      <c r="N760" t="s">
        <v>2382</v>
      </c>
      <c r="O760" t="s">
        <v>2380</v>
      </c>
      <c r="P760" t="s">
        <v>2380</v>
      </c>
      <c r="Q760" s="7" t="str">
        <f>SUBSTITUTE(Table12[[#This Row],[NumberOfMajorSurgeries]],"No major surgery","0")</f>
        <v>1</v>
      </c>
      <c r="R760" t="str">
        <f>SUBSTITUTE(Table12[[#This Row],[smoker]],"?","unknown")</f>
        <v>No</v>
      </c>
      <c r="S760" t="str">
        <f t="shared" si="11"/>
        <v>Obesity</v>
      </c>
      <c r="T760" t="str">
        <f>IF(Table12[[#This Row],[HBA1C]]&lt;5.7,"Normal",IF(Table12[[#This Row],[HBA1C]]&gt;6.5,"Diabetes","Prediabetes"))</f>
        <v>Diabetes</v>
      </c>
    </row>
    <row r="761" spans="1:20" x14ac:dyDescent="0.3">
      <c r="A761" t="s">
        <v>1611</v>
      </c>
      <c r="B761">
        <v>39.200000000000003</v>
      </c>
      <c r="C761">
        <v>11.38</v>
      </c>
      <c r="D761" t="s">
        <v>2380</v>
      </c>
      <c r="E761" t="s">
        <v>2380</v>
      </c>
      <c r="F761" t="s">
        <v>2380</v>
      </c>
      <c r="G761" t="s">
        <v>2381</v>
      </c>
      <c r="H761" t="s">
        <v>2380</v>
      </c>
      <c r="K761" t="s">
        <v>1611</v>
      </c>
      <c r="L761">
        <v>39.200000000000003</v>
      </c>
      <c r="M761">
        <v>11.38</v>
      </c>
      <c r="N761" t="s">
        <v>2380</v>
      </c>
      <c r="O761" t="s">
        <v>2380</v>
      </c>
      <c r="P761" t="s">
        <v>2380</v>
      </c>
      <c r="Q761" s="7" t="str">
        <f>SUBSTITUTE(Table12[[#This Row],[NumberOfMajorSurgeries]],"No major surgery","0")</f>
        <v>0</v>
      </c>
      <c r="R761" t="str">
        <f>SUBSTITUTE(Table12[[#This Row],[smoker]],"?","unknown")</f>
        <v>No</v>
      </c>
      <c r="S761" t="str">
        <f t="shared" si="11"/>
        <v>Obesity</v>
      </c>
      <c r="T761" t="str">
        <f>IF(Table12[[#This Row],[HBA1C]]&lt;5.7,"Normal",IF(Table12[[#This Row],[HBA1C]]&gt;6.5,"Diabetes","Prediabetes"))</f>
        <v>Diabetes</v>
      </c>
    </row>
    <row r="762" spans="1:20" x14ac:dyDescent="0.3">
      <c r="A762" t="s">
        <v>1610</v>
      </c>
      <c r="B762">
        <v>39.159999999999997</v>
      </c>
      <c r="C762">
        <v>10.48</v>
      </c>
      <c r="D762" t="s">
        <v>2380</v>
      </c>
      <c r="E762" t="s">
        <v>2380</v>
      </c>
      <c r="F762" t="s">
        <v>2380</v>
      </c>
      <c r="G762" t="s">
        <v>2381</v>
      </c>
      <c r="H762" t="s">
        <v>2380</v>
      </c>
      <c r="K762" t="s">
        <v>1610</v>
      </c>
      <c r="L762">
        <v>39.159999999999997</v>
      </c>
      <c r="M762">
        <v>10.48</v>
      </c>
      <c r="N762" t="s">
        <v>2380</v>
      </c>
      <c r="O762" t="s">
        <v>2380</v>
      </c>
      <c r="P762" t="s">
        <v>2380</v>
      </c>
      <c r="Q762" s="7" t="str">
        <f>SUBSTITUTE(Table12[[#This Row],[NumberOfMajorSurgeries]],"No major surgery","0")</f>
        <v>0</v>
      </c>
      <c r="R762" t="str">
        <f>SUBSTITUTE(Table12[[#This Row],[smoker]],"?","unknown")</f>
        <v>No</v>
      </c>
      <c r="S762" t="str">
        <f t="shared" si="11"/>
        <v>Obesity</v>
      </c>
      <c r="T762" t="str">
        <f>IF(Table12[[#This Row],[HBA1C]]&lt;5.7,"Normal",IF(Table12[[#This Row],[HBA1C]]&gt;6.5,"Diabetes","Prediabetes"))</f>
        <v>Diabetes</v>
      </c>
    </row>
    <row r="763" spans="1:20" x14ac:dyDescent="0.3">
      <c r="A763" t="s">
        <v>1609</v>
      </c>
      <c r="B763">
        <v>44.1</v>
      </c>
      <c r="C763">
        <v>5.04</v>
      </c>
      <c r="D763" t="s">
        <v>2382</v>
      </c>
      <c r="E763" t="s">
        <v>2380</v>
      </c>
      <c r="F763" t="s">
        <v>2380</v>
      </c>
      <c r="G763" t="s">
        <v>2381</v>
      </c>
      <c r="H763" t="s">
        <v>2380</v>
      </c>
      <c r="K763" t="s">
        <v>1609</v>
      </c>
      <c r="L763">
        <v>44.1</v>
      </c>
      <c r="M763">
        <v>5.04</v>
      </c>
      <c r="N763" t="s">
        <v>2382</v>
      </c>
      <c r="O763" t="s">
        <v>2380</v>
      </c>
      <c r="P763" t="s">
        <v>2380</v>
      </c>
      <c r="Q763" s="7" t="str">
        <f>SUBSTITUTE(Table12[[#This Row],[NumberOfMajorSurgeries]],"No major surgery","0")</f>
        <v>0</v>
      </c>
      <c r="R763" t="str">
        <f>SUBSTITUTE(Table12[[#This Row],[smoker]],"?","unknown")</f>
        <v>No</v>
      </c>
      <c r="S763" t="str">
        <f t="shared" si="11"/>
        <v>Obesity</v>
      </c>
      <c r="T763" t="str">
        <f>IF(Table12[[#This Row],[HBA1C]]&lt;5.7,"Normal",IF(Table12[[#This Row],[HBA1C]]&gt;6.5,"Diabetes","Prediabetes"))</f>
        <v>Normal</v>
      </c>
    </row>
    <row r="764" spans="1:20" x14ac:dyDescent="0.3">
      <c r="A764" t="s">
        <v>1608</v>
      </c>
      <c r="B764">
        <v>33.200000000000003</v>
      </c>
      <c r="C764">
        <v>9.06</v>
      </c>
      <c r="D764" t="s">
        <v>2380</v>
      </c>
      <c r="E764" t="s">
        <v>2380</v>
      </c>
      <c r="F764" t="s">
        <v>2380</v>
      </c>
      <c r="G764" t="s">
        <v>2381</v>
      </c>
      <c r="H764" t="s">
        <v>2380</v>
      </c>
      <c r="K764" t="s">
        <v>1608</v>
      </c>
      <c r="L764">
        <v>33.200000000000003</v>
      </c>
      <c r="M764">
        <v>9.06</v>
      </c>
      <c r="N764" t="s">
        <v>2380</v>
      </c>
      <c r="O764" t="s">
        <v>2380</v>
      </c>
      <c r="P764" t="s">
        <v>2380</v>
      </c>
      <c r="Q764" s="7" t="str">
        <f>SUBSTITUTE(Table12[[#This Row],[NumberOfMajorSurgeries]],"No major surgery","0")</f>
        <v>0</v>
      </c>
      <c r="R764" t="str">
        <f>SUBSTITUTE(Table12[[#This Row],[smoker]],"?","unknown")</f>
        <v>No</v>
      </c>
      <c r="S764" t="str">
        <f t="shared" si="11"/>
        <v>Obesity</v>
      </c>
      <c r="T764" t="str">
        <f>IF(Table12[[#This Row],[HBA1C]]&lt;5.7,"Normal",IF(Table12[[#This Row],[HBA1C]]&gt;6.5,"Diabetes","Prediabetes"))</f>
        <v>Diabetes</v>
      </c>
    </row>
    <row r="765" spans="1:20" x14ac:dyDescent="0.3">
      <c r="A765" t="s">
        <v>1607</v>
      </c>
      <c r="B765">
        <v>29.92</v>
      </c>
      <c r="C765">
        <v>11.07</v>
      </c>
      <c r="D765" t="s">
        <v>2380</v>
      </c>
      <c r="E765" t="s">
        <v>2380</v>
      </c>
      <c r="F765" t="s">
        <v>2380</v>
      </c>
      <c r="G765" t="s">
        <v>2381</v>
      </c>
      <c r="H765" t="s">
        <v>2380</v>
      </c>
      <c r="K765" t="s">
        <v>1607</v>
      </c>
      <c r="L765">
        <v>29.92</v>
      </c>
      <c r="M765">
        <v>11.07</v>
      </c>
      <c r="N765" t="s">
        <v>2380</v>
      </c>
      <c r="O765" t="s">
        <v>2380</v>
      </c>
      <c r="P765" t="s">
        <v>2380</v>
      </c>
      <c r="Q765" s="7" t="str">
        <f>SUBSTITUTE(Table12[[#This Row],[NumberOfMajorSurgeries]],"No major surgery","0")</f>
        <v>0</v>
      </c>
      <c r="R765" t="str">
        <f>SUBSTITUTE(Table12[[#This Row],[smoker]],"?","unknown")</f>
        <v>No</v>
      </c>
      <c r="S765" t="str">
        <f t="shared" si="11"/>
        <v>Overweight</v>
      </c>
      <c r="T765" t="str">
        <f>IF(Table12[[#This Row],[HBA1C]]&lt;5.7,"Normal",IF(Table12[[#This Row],[HBA1C]]&gt;6.5,"Diabetes","Prediabetes"))</f>
        <v>Diabetes</v>
      </c>
    </row>
    <row r="766" spans="1:20" x14ac:dyDescent="0.3">
      <c r="A766" t="s">
        <v>1606</v>
      </c>
      <c r="B766">
        <v>25</v>
      </c>
      <c r="C766">
        <v>10.45</v>
      </c>
      <c r="D766" t="s">
        <v>2380</v>
      </c>
      <c r="E766" t="s">
        <v>2380</v>
      </c>
      <c r="F766" t="s">
        <v>2380</v>
      </c>
      <c r="G766" t="s">
        <v>2381</v>
      </c>
      <c r="H766" t="s">
        <v>2380</v>
      </c>
      <c r="K766" t="s">
        <v>1606</v>
      </c>
      <c r="L766">
        <v>25</v>
      </c>
      <c r="M766">
        <v>10.45</v>
      </c>
      <c r="N766" t="s">
        <v>2380</v>
      </c>
      <c r="O766" t="s">
        <v>2380</v>
      </c>
      <c r="P766" t="s">
        <v>2380</v>
      </c>
      <c r="Q766" s="7" t="str">
        <f>SUBSTITUTE(Table12[[#This Row],[NumberOfMajorSurgeries]],"No major surgery","0")</f>
        <v>0</v>
      </c>
      <c r="R766" t="str">
        <f>SUBSTITUTE(Table12[[#This Row],[smoker]],"?","unknown")</f>
        <v>No</v>
      </c>
      <c r="S766" t="str">
        <f t="shared" si="11"/>
        <v>Overweight</v>
      </c>
      <c r="T766" t="str">
        <f>IF(Table12[[#This Row],[HBA1C]]&lt;5.7,"Normal",IF(Table12[[#This Row],[HBA1C]]&gt;6.5,"Diabetes","Prediabetes"))</f>
        <v>Diabetes</v>
      </c>
    </row>
    <row r="767" spans="1:20" x14ac:dyDescent="0.3">
      <c r="A767" t="s">
        <v>1605</v>
      </c>
      <c r="B767">
        <v>38.869999999999997</v>
      </c>
      <c r="C767">
        <v>8.6300000000000008</v>
      </c>
      <c r="D767" t="s">
        <v>2382</v>
      </c>
      <c r="E767" t="s">
        <v>2380</v>
      </c>
      <c r="F767" t="s">
        <v>2380</v>
      </c>
      <c r="G767">
        <v>1</v>
      </c>
      <c r="H767" t="s">
        <v>2380</v>
      </c>
      <c r="K767" t="s">
        <v>1605</v>
      </c>
      <c r="L767">
        <v>38.869999999999997</v>
      </c>
      <c r="M767">
        <v>8.6300000000000008</v>
      </c>
      <c r="N767" t="s">
        <v>2382</v>
      </c>
      <c r="O767" t="s">
        <v>2380</v>
      </c>
      <c r="P767" t="s">
        <v>2380</v>
      </c>
      <c r="Q767" s="7" t="str">
        <f>SUBSTITUTE(Table12[[#This Row],[NumberOfMajorSurgeries]],"No major surgery","0")</f>
        <v>1</v>
      </c>
      <c r="R767" t="str">
        <f>SUBSTITUTE(Table12[[#This Row],[smoker]],"?","unknown")</f>
        <v>No</v>
      </c>
      <c r="S767" t="str">
        <f t="shared" si="11"/>
        <v>Obesity</v>
      </c>
      <c r="T767" t="str">
        <f>IF(Table12[[#This Row],[HBA1C]]&lt;5.7,"Normal",IF(Table12[[#This Row],[HBA1C]]&gt;6.5,"Diabetes","Prediabetes"))</f>
        <v>Diabetes</v>
      </c>
    </row>
    <row r="768" spans="1:20" x14ac:dyDescent="0.3">
      <c r="A768" t="s">
        <v>1604</v>
      </c>
      <c r="B768">
        <v>32.299999999999997</v>
      </c>
      <c r="C768">
        <v>5.28</v>
      </c>
      <c r="D768" t="s">
        <v>2382</v>
      </c>
      <c r="E768" t="s">
        <v>2380</v>
      </c>
      <c r="F768" t="s">
        <v>2380</v>
      </c>
      <c r="G768">
        <v>2</v>
      </c>
      <c r="H768" t="s">
        <v>2380</v>
      </c>
      <c r="K768" t="s">
        <v>1604</v>
      </c>
      <c r="L768">
        <v>32.299999999999997</v>
      </c>
      <c r="M768">
        <v>5.28</v>
      </c>
      <c r="N768" t="s">
        <v>2382</v>
      </c>
      <c r="O768" t="s">
        <v>2380</v>
      </c>
      <c r="P768" t="s">
        <v>2380</v>
      </c>
      <c r="Q768" s="7" t="str">
        <f>SUBSTITUTE(Table12[[#This Row],[NumberOfMajorSurgeries]],"No major surgery","0")</f>
        <v>2</v>
      </c>
      <c r="R768" t="str">
        <f>SUBSTITUTE(Table12[[#This Row],[smoker]],"?","unknown")</f>
        <v>No</v>
      </c>
      <c r="S768" t="str">
        <f t="shared" si="11"/>
        <v>Obesity</v>
      </c>
      <c r="T768" t="str">
        <f>IF(Table12[[#This Row],[HBA1C]]&lt;5.7,"Normal",IF(Table12[[#This Row],[HBA1C]]&gt;6.5,"Diabetes","Prediabetes"))</f>
        <v>Normal</v>
      </c>
    </row>
    <row r="769" spans="1:20" x14ac:dyDescent="0.3">
      <c r="A769" t="s">
        <v>1603</v>
      </c>
      <c r="B769">
        <v>31.16</v>
      </c>
      <c r="C769">
        <v>7.49</v>
      </c>
      <c r="D769" t="s">
        <v>2382</v>
      </c>
      <c r="E769" t="s">
        <v>2380</v>
      </c>
      <c r="F769" t="s">
        <v>2380</v>
      </c>
      <c r="G769">
        <v>2</v>
      </c>
      <c r="H769" t="s">
        <v>2380</v>
      </c>
      <c r="K769" t="s">
        <v>1603</v>
      </c>
      <c r="L769">
        <v>31.16</v>
      </c>
      <c r="M769">
        <v>7.49</v>
      </c>
      <c r="N769" t="s">
        <v>2382</v>
      </c>
      <c r="O769" t="s">
        <v>2380</v>
      </c>
      <c r="P769" t="s">
        <v>2380</v>
      </c>
      <c r="Q769" s="7" t="str">
        <f>SUBSTITUTE(Table12[[#This Row],[NumberOfMajorSurgeries]],"No major surgery","0")</f>
        <v>2</v>
      </c>
      <c r="R769" t="str">
        <f>SUBSTITUTE(Table12[[#This Row],[smoker]],"?","unknown")</f>
        <v>No</v>
      </c>
      <c r="S769" t="str">
        <f t="shared" si="11"/>
        <v>Obesity</v>
      </c>
      <c r="T769" t="str">
        <f>IF(Table12[[#This Row],[HBA1C]]&lt;5.7,"Normal",IF(Table12[[#This Row],[HBA1C]]&gt;6.5,"Diabetes","Prediabetes"))</f>
        <v>Diabetes</v>
      </c>
    </row>
    <row r="770" spans="1:20" x14ac:dyDescent="0.3">
      <c r="A770" t="s">
        <v>1602</v>
      </c>
      <c r="B770">
        <v>54.59</v>
      </c>
      <c r="C770">
        <v>4.2699999999999996</v>
      </c>
      <c r="D770" t="s">
        <v>2380</v>
      </c>
      <c r="E770" t="s">
        <v>2380</v>
      </c>
      <c r="F770" t="s">
        <v>2380</v>
      </c>
      <c r="G770" t="s">
        <v>2381</v>
      </c>
      <c r="H770" t="s">
        <v>2380</v>
      </c>
      <c r="K770" t="s">
        <v>1602</v>
      </c>
      <c r="L770">
        <v>54.59</v>
      </c>
      <c r="M770">
        <v>4.2699999999999996</v>
      </c>
      <c r="N770" t="s">
        <v>2380</v>
      </c>
      <c r="O770" t="s">
        <v>2380</v>
      </c>
      <c r="P770" t="s">
        <v>2380</v>
      </c>
      <c r="Q770" s="7" t="str">
        <f>SUBSTITUTE(Table12[[#This Row],[NumberOfMajorSurgeries]],"No major surgery","0")</f>
        <v>0</v>
      </c>
      <c r="R770" t="str">
        <f>SUBSTITUTE(Table12[[#This Row],[smoker]],"?","unknown")</f>
        <v>No</v>
      </c>
      <c r="S770" t="str">
        <f t="shared" si="11"/>
        <v>Obesity</v>
      </c>
      <c r="T770" t="str">
        <f>IF(Table12[[#This Row],[HBA1C]]&lt;5.7,"Normal",IF(Table12[[#This Row],[HBA1C]]&gt;6.5,"Diabetes","Prediabetes"))</f>
        <v>Normal</v>
      </c>
    </row>
    <row r="771" spans="1:20" x14ac:dyDescent="0.3">
      <c r="A771" t="s">
        <v>1601</v>
      </c>
      <c r="B771">
        <v>21.09</v>
      </c>
      <c r="C771">
        <v>9.2200000000000006</v>
      </c>
      <c r="D771" t="s">
        <v>2382</v>
      </c>
      <c r="E771" t="s">
        <v>2380</v>
      </c>
      <c r="F771" t="s">
        <v>2380</v>
      </c>
      <c r="G771">
        <v>2</v>
      </c>
      <c r="H771" t="s">
        <v>2380</v>
      </c>
      <c r="K771" t="s">
        <v>1601</v>
      </c>
      <c r="L771">
        <v>21.09</v>
      </c>
      <c r="M771">
        <v>9.2200000000000006</v>
      </c>
      <c r="N771" t="s">
        <v>2382</v>
      </c>
      <c r="O771" t="s">
        <v>2380</v>
      </c>
      <c r="P771" t="s">
        <v>2380</v>
      </c>
      <c r="Q771" s="7" t="str">
        <f>SUBSTITUTE(Table12[[#This Row],[NumberOfMajorSurgeries]],"No major surgery","0")</f>
        <v>2</v>
      </c>
      <c r="R771" t="str">
        <f>SUBSTITUTE(Table12[[#This Row],[smoker]],"?","unknown")</f>
        <v>No</v>
      </c>
      <c r="S771" t="str">
        <f t="shared" ref="S771:S834" si="12">IF(B771&lt;18.5,"Underweight",IF(B771&gt;30,"Obesity",IF(B771=18.5-24.9,"Normal weight","Overweight")))</f>
        <v>Overweight</v>
      </c>
      <c r="T771" t="str">
        <f>IF(Table12[[#This Row],[HBA1C]]&lt;5.7,"Normal",IF(Table12[[#This Row],[HBA1C]]&gt;6.5,"Diabetes","Prediabetes"))</f>
        <v>Diabetes</v>
      </c>
    </row>
    <row r="772" spans="1:20" x14ac:dyDescent="0.3">
      <c r="A772" t="s">
        <v>1600</v>
      </c>
      <c r="B772">
        <v>52.41</v>
      </c>
      <c r="C772">
        <v>5.99</v>
      </c>
      <c r="D772" t="s">
        <v>2380</v>
      </c>
      <c r="E772" t="s">
        <v>2380</v>
      </c>
      <c r="F772" t="s">
        <v>2380</v>
      </c>
      <c r="G772">
        <v>1</v>
      </c>
      <c r="H772" t="s">
        <v>2380</v>
      </c>
      <c r="K772" t="s">
        <v>1600</v>
      </c>
      <c r="L772">
        <v>52.41</v>
      </c>
      <c r="M772">
        <v>5.99</v>
      </c>
      <c r="N772" t="s">
        <v>2380</v>
      </c>
      <c r="O772" t="s">
        <v>2380</v>
      </c>
      <c r="P772" t="s">
        <v>2380</v>
      </c>
      <c r="Q772" s="7" t="str">
        <f>SUBSTITUTE(Table12[[#This Row],[NumberOfMajorSurgeries]],"No major surgery","0")</f>
        <v>1</v>
      </c>
      <c r="R772" t="str">
        <f>SUBSTITUTE(Table12[[#This Row],[smoker]],"?","unknown")</f>
        <v>No</v>
      </c>
      <c r="S772" t="str">
        <f t="shared" si="12"/>
        <v>Obesity</v>
      </c>
      <c r="T772" t="str">
        <f>IF(Table12[[#This Row],[HBA1C]]&lt;5.7,"Normal",IF(Table12[[#This Row],[HBA1C]]&gt;6.5,"Diabetes","Prediabetes"))</f>
        <v>Prediabetes</v>
      </c>
    </row>
    <row r="773" spans="1:20" x14ac:dyDescent="0.3">
      <c r="A773" t="s">
        <v>1599</v>
      </c>
      <c r="B773">
        <v>41.47</v>
      </c>
      <c r="C773">
        <v>5.86</v>
      </c>
      <c r="D773" t="s">
        <v>2382</v>
      </c>
      <c r="E773" t="s">
        <v>2380</v>
      </c>
      <c r="F773" t="s">
        <v>2380</v>
      </c>
      <c r="G773">
        <v>2</v>
      </c>
      <c r="H773" t="s">
        <v>2380</v>
      </c>
      <c r="K773" t="s">
        <v>1599</v>
      </c>
      <c r="L773">
        <v>41.47</v>
      </c>
      <c r="M773">
        <v>5.86</v>
      </c>
      <c r="N773" t="s">
        <v>2382</v>
      </c>
      <c r="O773" t="s">
        <v>2380</v>
      </c>
      <c r="P773" t="s">
        <v>2380</v>
      </c>
      <c r="Q773" s="7" t="str">
        <f>SUBSTITUTE(Table12[[#This Row],[NumberOfMajorSurgeries]],"No major surgery","0")</f>
        <v>2</v>
      </c>
      <c r="R773" t="str">
        <f>SUBSTITUTE(Table12[[#This Row],[smoker]],"?","unknown")</f>
        <v>No</v>
      </c>
      <c r="S773" t="str">
        <f t="shared" si="12"/>
        <v>Obesity</v>
      </c>
      <c r="T773" t="str">
        <f>IF(Table12[[#This Row],[HBA1C]]&lt;5.7,"Normal",IF(Table12[[#This Row],[HBA1C]]&gt;6.5,"Diabetes","Prediabetes"))</f>
        <v>Prediabetes</v>
      </c>
    </row>
    <row r="774" spans="1:20" x14ac:dyDescent="0.3">
      <c r="A774" t="s">
        <v>1598</v>
      </c>
      <c r="B774">
        <v>33.1</v>
      </c>
      <c r="C774">
        <v>5.19</v>
      </c>
      <c r="D774" t="s">
        <v>2382</v>
      </c>
      <c r="E774" t="s">
        <v>2380</v>
      </c>
      <c r="F774" t="s">
        <v>2380</v>
      </c>
      <c r="G774">
        <v>2</v>
      </c>
      <c r="H774" t="s">
        <v>2380</v>
      </c>
      <c r="K774" t="s">
        <v>1598</v>
      </c>
      <c r="L774">
        <v>33.1</v>
      </c>
      <c r="M774">
        <v>5.19</v>
      </c>
      <c r="N774" t="s">
        <v>2382</v>
      </c>
      <c r="O774" t="s">
        <v>2380</v>
      </c>
      <c r="P774" t="s">
        <v>2380</v>
      </c>
      <c r="Q774" s="7" t="str">
        <f>SUBSTITUTE(Table12[[#This Row],[NumberOfMajorSurgeries]],"No major surgery","0")</f>
        <v>2</v>
      </c>
      <c r="R774" t="str">
        <f>SUBSTITUTE(Table12[[#This Row],[smoker]],"?","unknown")</f>
        <v>No</v>
      </c>
      <c r="S774" t="str">
        <f t="shared" si="12"/>
        <v>Obesity</v>
      </c>
      <c r="T774" t="str">
        <f>IF(Table12[[#This Row],[HBA1C]]&lt;5.7,"Normal",IF(Table12[[#This Row],[HBA1C]]&gt;6.5,"Diabetes","Prediabetes"))</f>
        <v>Normal</v>
      </c>
    </row>
    <row r="775" spans="1:20" x14ac:dyDescent="0.3">
      <c r="A775" t="s">
        <v>1597</v>
      </c>
      <c r="B775">
        <v>30.8</v>
      </c>
      <c r="C775">
        <v>4.37</v>
      </c>
      <c r="D775" t="s">
        <v>2382</v>
      </c>
      <c r="E775" t="s">
        <v>2380</v>
      </c>
      <c r="F775" t="s">
        <v>2380</v>
      </c>
      <c r="G775">
        <v>2</v>
      </c>
      <c r="H775" t="s">
        <v>2380</v>
      </c>
      <c r="K775" t="s">
        <v>1597</v>
      </c>
      <c r="L775">
        <v>30.8</v>
      </c>
      <c r="M775">
        <v>4.37</v>
      </c>
      <c r="N775" t="s">
        <v>2382</v>
      </c>
      <c r="O775" t="s">
        <v>2380</v>
      </c>
      <c r="P775" t="s">
        <v>2380</v>
      </c>
      <c r="Q775" s="7" t="str">
        <f>SUBSTITUTE(Table12[[#This Row],[NumberOfMajorSurgeries]],"No major surgery","0")</f>
        <v>2</v>
      </c>
      <c r="R775" t="str">
        <f>SUBSTITUTE(Table12[[#This Row],[smoker]],"?","unknown")</f>
        <v>No</v>
      </c>
      <c r="S775" t="str">
        <f t="shared" si="12"/>
        <v>Obesity</v>
      </c>
      <c r="T775" t="str">
        <f>IF(Table12[[#This Row],[HBA1C]]&lt;5.7,"Normal",IF(Table12[[#This Row],[HBA1C]]&gt;6.5,"Diabetes","Prediabetes"))</f>
        <v>Normal</v>
      </c>
    </row>
    <row r="776" spans="1:20" x14ac:dyDescent="0.3">
      <c r="A776" t="s">
        <v>1596</v>
      </c>
      <c r="B776">
        <v>42.06</v>
      </c>
      <c r="C776">
        <v>5.32</v>
      </c>
      <c r="D776" t="s">
        <v>2380</v>
      </c>
      <c r="E776" t="s">
        <v>2380</v>
      </c>
      <c r="F776" t="s">
        <v>2380</v>
      </c>
      <c r="G776">
        <v>1</v>
      </c>
      <c r="H776" t="s">
        <v>2380</v>
      </c>
      <c r="K776" t="s">
        <v>1596</v>
      </c>
      <c r="L776">
        <v>42.06</v>
      </c>
      <c r="M776">
        <v>5.32</v>
      </c>
      <c r="N776" t="s">
        <v>2380</v>
      </c>
      <c r="O776" t="s">
        <v>2380</v>
      </c>
      <c r="P776" t="s">
        <v>2380</v>
      </c>
      <c r="Q776" s="7" t="str">
        <f>SUBSTITUTE(Table12[[#This Row],[NumberOfMajorSurgeries]],"No major surgery","0")</f>
        <v>1</v>
      </c>
      <c r="R776" t="str">
        <f>SUBSTITUTE(Table12[[#This Row],[smoker]],"?","unknown")</f>
        <v>No</v>
      </c>
      <c r="S776" t="str">
        <f t="shared" si="12"/>
        <v>Obesity</v>
      </c>
      <c r="T776" t="str">
        <f>IF(Table12[[#This Row],[HBA1C]]&lt;5.7,"Normal",IF(Table12[[#This Row],[HBA1C]]&gt;6.5,"Diabetes","Prediabetes"))</f>
        <v>Normal</v>
      </c>
    </row>
    <row r="777" spans="1:20" x14ac:dyDescent="0.3">
      <c r="A777" t="s">
        <v>1595</v>
      </c>
      <c r="B777">
        <v>39.270000000000003</v>
      </c>
      <c r="C777">
        <v>5.64</v>
      </c>
      <c r="D777" t="s">
        <v>2380</v>
      </c>
      <c r="E777" t="s">
        <v>2380</v>
      </c>
      <c r="F777" t="s">
        <v>2383</v>
      </c>
      <c r="G777">
        <v>1</v>
      </c>
      <c r="H777" t="s">
        <v>2380</v>
      </c>
      <c r="K777" t="s">
        <v>1595</v>
      </c>
      <c r="L777">
        <v>39.270000000000003</v>
      </c>
      <c r="M777">
        <v>5.64</v>
      </c>
      <c r="N777" t="s">
        <v>2380</v>
      </c>
      <c r="O777" t="s">
        <v>2380</v>
      </c>
      <c r="P777" t="s">
        <v>2383</v>
      </c>
      <c r="Q777" s="7" t="str">
        <f>SUBSTITUTE(Table12[[#This Row],[NumberOfMajorSurgeries]],"No major surgery","0")</f>
        <v>1</v>
      </c>
      <c r="R777" t="str">
        <f>SUBSTITUTE(Table12[[#This Row],[smoker]],"?","unknown")</f>
        <v>No</v>
      </c>
      <c r="S777" t="str">
        <f t="shared" si="12"/>
        <v>Obesity</v>
      </c>
      <c r="T777" t="str">
        <f>IF(Table12[[#This Row],[HBA1C]]&lt;5.7,"Normal",IF(Table12[[#This Row],[HBA1C]]&gt;6.5,"Diabetes","Prediabetes"))</f>
        <v>Normal</v>
      </c>
    </row>
    <row r="778" spans="1:20" x14ac:dyDescent="0.3">
      <c r="A778" t="s">
        <v>1594</v>
      </c>
      <c r="B778">
        <v>30.71</v>
      </c>
      <c r="C778">
        <v>5.59</v>
      </c>
      <c r="D778" t="s">
        <v>2382</v>
      </c>
      <c r="E778" t="s">
        <v>2380</v>
      </c>
      <c r="F778" t="s">
        <v>2380</v>
      </c>
      <c r="G778">
        <v>1</v>
      </c>
      <c r="H778" t="s">
        <v>2380</v>
      </c>
      <c r="K778" t="s">
        <v>1594</v>
      </c>
      <c r="L778">
        <v>30.71</v>
      </c>
      <c r="M778">
        <v>5.59</v>
      </c>
      <c r="N778" t="s">
        <v>2382</v>
      </c>
      <c r="O778" t="s">
        <v>2380</v>
      </c>
      <c r="P778" t="s">
        <v>2380</v>
      </c>
      <c r="Q778" s="7" t="str">
        <f>SUBSTITUTE(Table12[[#This Row],[NumberOfMajorSurgeries]],"No major surgery","0")</f>
        <v>1</v>
      </c>
      <c r="R778" t="str">
        <f>SUBSTITUTE(Table12[[#This Row],[smoker]],"?","unknown")</f>
        <v>No</v>
      </c>
      <c r="S778" t="str">
        <f t="shared" si="12"/>
        <v>Obesity</v>
      </c>
      <c r="T778" t="str">
        <f>IF(Table12[[#This Row],[HBA1C]]&lt;5.7,"Normal",IF(Table12[[#This Row],[HBA1C]]&gt;6.5,"Diabetes","Prediabetes"))</f>
        <v>Normal</v>
      </c>
    </row>
    <row r="779" spans="1:20" x14ac:dyDescent="0.3">
      <c r="A779" t="s">
        <v>1593</v>
      </c>
      <c r="B779">
        <v>47.19</v>
      </c>
      <c r="C779">
        <v>5.29</v>
      </c>
      <c r="D779" t="s">
        <v>2380</v>
      </c>
      <c r="E779" t="s">
        <v>2380</v>
      </c>
      <c r="F779" t="s">
        <v>2380</v>
      </c>
      <c r="G779" t="s">
        <v>2381</v>
      </c>
      <c r="H779" t="s">
        <v>2380</v>
      </c>
      <c r="K779" t="s">
        <v>1593</v>
      </c>
      <c r="L779">
        <v>47.19</v>
      </c>
      <c r="M779">
        <v>5.29</v>
      </c>
      <c r="N779" t="s">
        <v>2380</v>
      </c>
      <c r="O779" t="s">
        <v>2380</v>
      </c>
      <c r="P779" t="s">
        <v>2380</v>
      </c>
      <c r="Q779" s="7" t="str">
        <f>SUBSTITUTE(Table12[[#This Row],[NumberOfMajorSurgeries]],"No major surgery","0")</f>
        <v>0</v>
      </c>
      <c r="R779" t="str">
        <f>SUBSTITUTE(Table12[[#This Row],[smoker]],"?","unknown")</f>
        <v>No</v>
      </c>
      <c r="S779" t="str">
        <f t="shared" si="12"/>
        <v>Obesity</v>
      </c>
      <c r="T779" t="str">
        <f>IF(Table12[[#This Row],[HBA1C]]&lt;5.7,"Normal",IF(Table12[[#This Row],[HBA1C]]&gt;6.5,"Diabetes","Prediabetes"))</f>
        <v>Normal</v>
      </c>
    </row>
    <row r="780" spans="1:20" x14ac:dyDescent="0.3">
      <c r="A780" t="s">
        <v>1592</v>
      </c>
      <c r="B780">
        <v>30.02</v>
      </c>
      <c r="C780">
        <v>6.65</v>
      </c>
      <c r="D780" t="s">
        <v>2380</v>
      </c>
      <c r="E780" t="s">
        <v>2380</v>
      </c>
      <c r="F780" t="s">
        <v>2380</v>
      </c>
      <c r="G780" t="s">
        <v>2381</v>
      </c>
      <c r="H780" t="s">
        <v>2380</v>
      </c>
      <c r="K780" t="s">
        <v>1592</v>
      </c>
      <c r="L780">
        <v>30.02</v>
      </c>
      <c r="M780">
        <v>6.65</v>
      </c>
      <c r="N780" t="s">
        <v>2380</v>
      </c>
      <c r="O780" t="s">
        <v>2380</v>
      </c>
      <c r="P780" t="s">
        <v>2380</v>
      </c>
      <c r="Q780" s="7" t="str">
        <f>SUBSTITUTE(Table12[[#This Row],[NumberOfMajorSurgeries]],"No major surgery","0")</f>
        <v>0</v>
      </c>
      <c r="R780" t="str">
        <f>SUBSTITUTE(Table12[[#This Row],[smoker]],"?","unknown")</f>
        <v>No</v>
      </c>
      <c r="S780" t="str">
        <f t="shared" si="12"/>
        <v>Obesity</v>
      </c>
      <c r="T780" t="str">
        <f>IF(Table12[[#This Row],[HBA1C]]&lt;5.7,"Normal",IF(Table12[[#This Row],[HBA1C]]&gt;6.5,"Diabetes","Prediabetes"))</f>
        <v>Diabetes</v>
      </c>
    </row>
    <row r="781" spans="1:20" x14ac:dyDescent="0.3">
      <c r="A781" t="s">
        <v>1591</v>
      </c>
      <c r="B781">
        <v>37.909999999999997</v>
      </c>
      <c r="C781">
        <v>5.68</v>
      </c>
      <c r="D781" t="s">
        <v>2382</v>
      </c>
      <c r="E781" t="s">
        <v>2380</v>
      </c>
      <c r="F781" t="s">
        <v>2380</v>
      </c>
      <c r="G781" t="s">
        <v>2381</v>
      </c>
      <c r="H781" t="s">
        <v>2380</v>
      </c>
      <c r="K781" t="s">
        <v>1591</v>
      </c>
      <c r="L781">
        <v>37.909999999999997</v>
      </c>
      <c r="M781">
        <v>5.68</v>
      </c>
      <c r="N781" t="s">
        <v>2382</v>
      </c>
      <c r="O781" t="s">
        <v>2380</v>
      </c>
      <c r="P781" t="s">
        <v>2380</v>
      </c>
      <c r="Q781" s="7" t="str">
        <f>SUBSTITUTE(Table12[[#This Row],[NumberOfMajorSurgeries]],"No major surgery","0")</f>
        <v>0</v>
      </c>
      <c r="R781" t="str">
        <f>SUBSTITUTE(Table12[[#This Row],[smoker]],"?","unknown")</f>
        <v>No</v>
      </c>
      <c r="S781" t="str">
        <f t="shared" si="12"/>
        <v>Obesity</v>
      </c>
      <c r="T781" t="str">
        <f>IF(Table12[[#This Row],[HBA1C]]&lt;5.7,"Normal",IF(Table12[[#This Row],[HBA1C]]&gt;6.5,"Diabetes","Prediabetes"))</f>
        <v>Normal</v>
      </c>
    </row>
    <row r="782" spans="1:20" x14ac:dyDescent="0.3">
      <c r="A782" t="s">
        <v>1590</v>
      </c>
      <c r="B782">
        <v>54.61</v>
      </c>
      <c r="C782">
        <v>4.49</v>
      </c>
      <c r="D782" t="s">
        <v>2380</v>
      </c>
      <c r="E782" t="s">
        <v>2380</v>
      </c>
      <c r="F782" t="s">
        <v>2380</v>
      </c>
      <c r="G782" t="s">
        <v>2381</v>
      </c>
      <c r="H782" t="s">
        <v>2380</v>
      </c>
      <c r="K782" t="s">
        <v>1590</v>
      </c>
      <c r="L782">
        <v>54.61</v>
      </c>
      <c r="M782">
        <v>4.49</v>
      </c>
      <c r="N782" t="s">
        <v>2380</v>
      </c>
      <c r="O782" t="s">
        <v>2380</v>
      </c>
      <c r="P782" t="s">
        <v>2380</v>
      </c>
      <c r="Q782" s="7" t="str">
        <f>SUBSTITUTE(Table12[[#This Row],[NumberOfMajorSurgeries]],"No major surgery","0")</f>
        <v>0</v>
      </c>
      <c r="R782" t="str">
        <f>SUBSTITUTE(Table12[[#This Row],[smoker]],"?","unknown")</f>
        <v>No</v>
      </c>
      <c r="S782" t="str">
        <f t="shared" si="12"/>
        <v>Obesity</v>
      </c>
      <c r="T782" t="str">
        <f>IF(Table12[[#This Row],[HBA1C]]&lt;5.7,"Normal",IF(Table12[[#This Row],[HBA1C]]&gt;6.5,"Diabetes","Prediabetes"))</f>
        <v>Normal</v>
      </c>
    </row>
    <row r="783" spans="1:20" x14ac:dyDescent="0.3">
      <c r="A783" t="s">
        <v>1589</v>
      </c>
      <c r="B783">
        <v>36.005000000000003</v>
      </c>
      <c r="C783">
        <v>6.9</v>
      </c>
      <c r="D783" t="s">
        <v>2380</v>
      </c>
      <c r="E783" t="s">
        <v>2380</v>
      </c>
      <c r="F783" t="s">
        <v>2380</v>
      </c>
      <c r="G783" t="s">
        <v>2381</v>
      </c>
      <c r="H783" t="s">
        <v>2380</v>
      </c>
      <c r="K783" t="s">
        <v>1589</v>
      </c>
      <c r="L783">
        <v>36.005000000000003</v>
      </c>
      <c r="M783">
        <v>6.9</v>
      </c>
      <c r="N783" t="s">
        <v>2380</v>
      </c>
      <c r="O783" t="s">
        <v>2380</v>
      </c>
      <c r="P783" t="s">
        <v>2380</v>
      </c>
      <c r="Q783" s="7" t="str">
        <f>SUBSTITUTE(Table12[[#This Row],[NumberOfMajorSurgeries]],"No major surgery","0")</f>
        <v>0</v>
      </c>
      <c r="R783" t="str">
        <f>SUBSTITUTE(Table12[[#This Row],[smoker]],"?","unknown")</f>
        <v>No</v>
      </c>
      <c r="S783" t="str">
        <f t="shared" si="12"/>
        <v>Obesity</v>
      </c>
      <c r="T783" t="str">
        <f>IF(Table12[[#This Row],[HBA1C]]&lt;5.7,"Normal",IF(Table12[[#This Row],[HBA1C]]&gt;6.5,"Diabetes","Prediabetes"))</f>
        <v>Diabetes</v>
      </c>
    </row>
    <row r="784" spans="1:20" x14ac:dyDescent="0.3">
      <c r="A784" t="s">
        <v>1588</v>
      </c>
      <c r="B784">
        <v>28.7</v>
      </c>
      <c r="C784">
        <v>11.52</v>
      </c>
      <c r="D784" t="s">
        <v>2380</v>
      </c>
      <c r="E784" t="s">
        <v>2380</v>
      </c>
      <c r="F784" t="s">
        <v>2380</v>
      </c>
      <c r="G784" t="s">
        <v>2381</v>
      </c>
      <c r="H784" t="s">
        <v>2380</v>
      </c>
      <c r="K784" t="s">
        <v>1588</v>
      </c>
      <c r="L784">
        <v>28.7</v>
      </c>
      <c r="M784">
        <v>11.52</v>
      </c>
      <c r="N784" t="s">
        <v>2380</v>
      </c>
      <c r="O784" t="s">
        <v>2380</v>
      </c>
      <c r="P784" t="s">
        <v>2380</v>
      </c>
      <c r="Q784" s="7" t="str">
        <f>SUBSTITUTE(Table12[[#This Row],[NumberOfMajorSurgeries]],"No major surgery","0")</f>
        <v>0</v>
      </c>
      <c r="R784" t="str">
        <f>SUBSTITUTE(Table12[[#This Row],[smoker]],"?","unknown")</f>
        <v>No</v>
      </c>
      <c r="S784" t="str">
        <f t="shared" si="12"/>
        <v>Overweight</v>
      </c>
      <c r="T784" t="str">
        <f>IF(Table12[[#This Row],[HBA1C]]&lt;5.7,"Normal",IF(Table12[[#This Row],[HBA1C]]&gt;6.5,"Diabetes","Prediabetes"))</f>
        <v>Diabetes</v>
      </c>
    </row>
    <row r="785" spans="1:20" x14ac:dyDescent="0.3">
      <c r="A785" t="s">
        <v>1587</v>
      </c>
      <c r="B785">
        <v>34.295000000000002</v>
      </c>
      <c r="C785">
        <v>11.24</v>
      </c>
      <c r="D785" t="s">
        <v>2380</v>
      </c>
      <c r="E785" t="s">
        <v>2380</v>
      </c>
      <c r="F785" t="s">
        <v>2380</v>
      </c>
      <c r="G785" t="s">
        <v>2381</v>
      </c>
      <c r="H785" t="s">
        <v>2380</v>
      </c>
      <c r="K785" t="s">
        <v>1587</v>
      </c>
      <c r="L785">
        <v>34.295000000000002</v>
      </c>
      <c r="M785">
        <v>11.24</v>
      </c>
      <c r="N785" t="s">
        <v>2380</v>
      </c>
      <c r="O785" t="s">
        <v>2380</v>
      </c>
      <c r="P785" t="s">
        <v>2380</v>
      </c>
      <c r="Q785" s="7" t="str">
        <f>SUBSTITUTE(Table12[[#This Row],[NumberOfMajorSurgeries]],"No major surgery","0")</f>
        <v>0</v>
      </c>
      <c r="R785" t="str">
        <f>SUBSTITUTE(Table12[[#This Row],[smoker]],"?","unknown")</f>
        <v>No</v>
      </c>
      <c r="S785" t="str">
        <f t="shared" si="12"/>
        <v>Obesity</v>
      </c>
      <c r="T785" t="str">
        <f>IF(Table12[[#This Row],[HBA1C]]&lt;5.7,"Normal",IF(Table12[[#This Row],[HBA1C]]&gt;6.5,"Diabetes","Prediabetes"))</f>
        <v>Diabetes</v>
      </c>
    </row>
    <row r="786" spans="1:20" x14ac:dyDescent="0.3">
      <c r="A786" t="s">
        <v>1586</v>
      </c>
      <c r="B786">
        <v>27.55</v>
      </c>
      <c r="C786">
        <v>10.98</v>
      </c>
      <c r="D786" t="s">
        <v>2380</v>
      </c>
      <c r="E786" t="s">
        <v>2380</v>
      </c>
      <c r="F786" t="s">
        <v>2380</v>
      </c>
      <c r="G786" t="s">
        <v>2381</v>
      </c>
      <c r="H786" t="s">
        <v>2380</v>
      </c>
      <c r="K786" t="s">
        <v>1586</v>
      </c>
      <c r="L786">
        <v>27.55</v>
      </c>
      <c r="M786">
        <v>10.98</v>
      </c>
      <c r="N786" t="s">
        <v>2380</v>
      </c>
      <c r="O786" t="s">
        <v>2380</v>
      </c>
      <c r="P786" t="s">
        <v>2380</v>
      </c>
      <c r="Q786" s="7" t="str">
        <f>SUBSTITUTE(Table12[[#This Row],[NumberOfMajorSurgeries]],"No major surgery","0")</f>
        <v>0</v>
      </c>
      <c r="R786" t="str">
        <f>SUBSTITUTE(Table12[[#This Row],[smoker]],"?","unknown")</f>
        <v>No</v>
      </c>
      <c r="S786" t="str">
        <f t="shared" si="12"/>
        <v>Overweight</v>
      </c>
      <c r="T786" t="str">
        <f>IF(Table12[[#This Row],[HBA1C]]&lt;5.7,"Normal",IF(Table12[[#This Row],[HBA1C]]&gt;6.5,"Diabetes","Prediabetes"))</f>
        <v>Diabetes</v>
      </c>
    </row>
    <row r="787" spans="1:20" x14ac:dyDescent="0.3">
      <c r="A787" t="s">
        <v>1585</v>
      </c>
      <c r="B787">
        <v>40.700000000000003</v>
      </c>
      <c r="C787">
        <v>5.42</v>
      </c>
      <c r="D787" t="s">
        <v>2380</v>
      </c>
      <c r="E787" t="s">
        <v>2380</v>
      </c>
      <c r="F787" t="s">
        <v>2380</v>
      </c>
      <c r="G787" t="s">
        <v>2381</v>
      </c>
      <c r="H787" t="s">
        <v>2380</v>
      </c>
      <c r="K787" t="s">
        <v>1585</v>
      </c>
      <c r="L787">
        <v>40.700000000000003</v>
      </c>
      <c r="M787">
        <v>5.42</v>
      </c>
      <c r="N787" t="s">
        <v>2380</v>
      </c>
      <c r="O787" t="s">
        <v>2380</v>
      </c>
      <c r="P787" t="s">
        <v>2380</v>
      </c>
      <c r="Q787" s="7" t="str">
        <f>SUBSTITUTE(Table12[[#This Row],[NumberOfMajorSurgeries]],"No major surgery","0")</f>
        <v>0</v>
      </c>
      <c r="R787" t="str">
        <f>SUBSTITUTE(Table12[[#This Row],[smoker]],"?","unknown")</f>
        <v>No</v>
      </c>
      <c r="S787" t="str">
        <f t="shared" si="12"/>
        <v>Obesity</v>
      </c>
      <c r="T787" t="str">
        <f>IF(Table12[[#This Row],[HBA1C]]&lt;5.7,"Normal",IF(Table12[[#This Row],[HBA1C]]&gt;6.5,"Diabetes","Prediabetes"))</f>
        <v>Normal</v>
      </c>
    </row>
    <row r="788" spans="1:20" x14ac:dyDescent="0.3">
      <c r="A788" t="s">
        <v>1584</v>
      </c>
      <c r="B788">
        <v>18.335000000000001</v>
      </c>
      <c r="C788">
        <v>10.97</v>
      </c>
      <c r="D788" t="s">
        <v>2380</v>
      </c>
      <c r="E788" t="s">
        <v>2380</v>
      </c>
      <c r="F788" t="s">
        <v>2380</v>
      </c>
      <c r="G788" t="s">
        <v>2381</v>
      </c>
      <c r="H788" t="s">
        <v>2380</v>
      </c>
      <c r="K788" t="s">
        <v>1584</v>
      </c>
      <c r="L788">
        <v>18.335000000000001</v>
      </c>
      <c r="M788">
        <v>10.97</v>
      </c>
      <c r="N788" t="s">
        <v>2380</v>
      </c>
      <c r="O788" t="s">
        <v>2380</v>
      </c>
      <c r="P788" t="s">
        <v>2380</v>
      </c>
      <c r="Q788" s="7" t="str">
        <f>SUBSTITUTE(Table12[[#This Row],[NumberOfMajorSurgeries]],"No major surgery","0")</f>
        <v>0</v>
      </c>
      <c r="R788" t="str">
        <f>SUBSTITUTE(Table12[[#This Row],[smoker]],"?","unknown")</f>
        <v>No</v>
      </c>
      <c r="S788" t="str">
        <f t="shared" si="12"/>
        <v>Underweight</v>
      </c>
      <c r="T788" t="str">
        <f>IF(Table12[[#This Row],[HBA1C]]&lt;5.7,"Normal",IF(Table12[[#This Row],[HBA1C]]&gt;6.5,"Diabetes","Prediabetes"))</f>
        <v>Diabetes</v>
      </c>
    </row>
    <row r="789" spans="1:20" x14ac:dyDescent="0.3">
      <c r="A789" t="s">
        <v>1583</v>
      </c>
      <c r="B789">
        <v>33.914999999999999</v>
      </c>
      <c r="C789">
        <v>9.56</v>
      </c>
      <c r="D789" t="s">
        <v>2382</v>
      </c>
      <c r="E789" t="s">
        <v>2380</v>
      </c>
      <c r="F789" t="s">
        <v>2380</v>
      </c>
      <c r="G789">
        <v>2</v>
      </c>
      <c r="H789" t="s">
        <v>2380</v>
      </c>
      <c r="K789" t="s">
        <v>1583</v>
      </c>
      <c r="L789">
        <v>33.914999999999999</v>
      </c>
      <c r="M789">
        <v>9.56</v>
      </c>
      <c r="N789" t="s">
        <v>2382</v>
      </c>
      <c r="O789" t="s">
        <v>2380</v>
      </c>
      <c r="P789" t="s">
        <v>2380</v>
      </c>
      <c r="Q789" s="7" t="str">
        <f>SUBSTITUTE(Table12[[#This Row],[NumberOfMajorSurgeries]],"No major surgery","0")</f>
        <v>2</v>
      </c>
      <c r="R789" t="str">
        <f>SUBSTITUTE(Table12[[#This Row],[smoker]],"?","unknown")</f>
        <v>No</v>
      </c>
      <c r="S789" t="str">
        <f t="shared" si="12"/>
        <v>Obesity</v>
      </c>
      <c r="T789" t="str">
        <f>IF(Table12[[#This Row],[HBA1C]]&lt;5.7,"Normal",IF(Table12[[#This Row],[HBA1C]]&gt;6.5,"Diabetes","Prediabetes"))</f>
        <v>Diabetes</v>
      </c>
    </row>
    <row r="790" spans="1:20" x14ac:dyDescent="0.3">
      <c r="A790" t="s">
        <v>1582</v>
      </c>
      <c r="B790">
        <v>33.534999999999997</v>
      </c>
      <c r="C790">
        <v>9.4</v>
      </c>
      <c r="D790" t="s">
        <v>2382</v>
      </c>
      <c r="E790" t="s">
        <v>2380</v>
      </c>
      <c r="F790" t="s">
        <v>2380</v>
      </c>
      <c r="G790">
        <v>2</v>
      </c>
      <c r="H790" t="s">
        <v>2380</v>
      </c>
      <c r="K790" t="s">
        <v>1582</v>
      </c>
      <c r="L790">
        <v>33.534999999999997</v>
      </c>
      <c r="M790">
        <v>9.4</v>
      </c>
      <c r="N790" t="s">
        <v>2382</v>
      </c>
      <c r="O790" t="s">
        <v>2380</v>
      </c>
      <c r="P790" t="s">
        <v>2380</v>
      </c>
      <c r="Q790" s="7" t="str">
        <f>SUBSTITUTE(Table12[[#This Row],[NumberOfMajorSurgeries]],"No major surgery","0")</f>
        <v>2</v>
      </c>
      <c r="R790" t="str">
        <f>SUBSTITUTE(Table12[[#This Row],[smoker]],"?","unknown")</f>
        <v>No</v>
      </c>
      <c r="S790" t="str">
        <f t="shared" si="12"/>
        <v>Obesity</v>
      </c>
      <c r="T790" t="str">
        <f>IF(Table12[[#This Row],[HBA1C]]&lt;5.7,"Normal",IF(Table12[[#This Row],[HBA1C]]&gt;6.5,"Diabetes","Prediabetes"))</f>
        <v>Diabetes</v>
      </c>
    </row>
    <row r="791" spans="1:20" x14ac:dyDescent="0.3">
      <c r="A791" t="s">
        <v>1581</v>
      </c>
      <c r="B791">
        <v>23.655000000000001</v>
      </c>
      <c r="C791">
        <v>8.48</v>
      </c>
      <c r="D791" t="s">
        <v>2382</v>
      </c>
      <c r="E791" t="s">
        <v>2380</v>
      </c>
      <c r="F791" t="s">
        <v>2380</v>
      </c>
      <c r="G791">
        <v>2</v>
      </c>
      <c r="H791" t="s">
        <v>2380</v>
      </c>
      <c r="K791" t="s">
        <v>1581</v>
      </c>
      <c r="L791">
        <v>23.655000000000001</v>
      </c>
      <c r="M791">
        <v>8.48</v>
      </c>
      <c r="N791" t="s">
        <v>2382</v>
      </c>
      <c r="O791" t="s">
        <v>2380</v>
      </c>
      <c r="P791" t="s">
        <v>2380</v>
      </c>
      <c r="Q791" s="7" t="str">
        <f>SUBSTITUTE(Table12[[#This Row],[NumberOfMajorSurgeries]],"No major surgery","0")</f>
        <v>2</v>
      </c>
      <c r="R791" t="str">
        <f>SUBSTITUTE(Table12[[#This Row],[smoker]],"?","unknown")</f>
        <v>No</v>
      </c>
      <c r="S791" t="str">
        <f t="shared" si="12"/>
        <v>Overweight</v>
      </c>
      <c r="T791" t="str">
        <f>IF(Table12[[#This Row],[HBA1C]]&lt;5.7,"Normal",IF(Table12[[#This Row],[HBA1C]]&gt;6.5,"Diabetes","Prediabetes"))</f>
        <v>Diabetes</v>
      </c>
    </row>
    <row r="792" spans="1:20" x14ac:dyDescent="0.3">
      <c r="A792" t="s">
        <v>1580</v>
      </c>
      <c r="B792">
        <v>28</v>
      </c>
      <c r="C792">
        <v>5.57</v>
      </c>
      <c r="D792" t="s">
        <v>2380</v>
      </c>
      <c r="E792" t="s">
        <v>2380</v>
      </c>
      <c r="F792" t="s">
        <v>2380</v>
      </c>
      <c r="G792" t="s">
        <v>2381</v>
      </c>
      <c r="H792" t="s">
        <v>2380</v>
      </c>
      <c r="K792" t="s">
        <v>1580</v>
      </c>
      <c r="L792">
        <v>28</v>
      </c>
      <c r="M792">
        <v>5.57</v>
      </c>
      <c r="N792" t="s">
        <v>2380</v>
      </c>
      <c r="O792" t="s">
        <v>2380</v>
      </c>
      <c r="P792" t="s">
        <v>2380</v>
      </c>
      <c r="Q792" s="7" t="str">
        <f>SUBSTITUTE(Table12[[#This Row],[NumberOfMajorSurgeries]],"No major surgery","0")</f>
        <v>0</v>
      </c>
      <c r="R792" t="str">
        <f>SUBSTITUTE(Table12[[#This Row],[smoker]],"?","unknown")</f>
        <v>No</v>
      </c>
      <c r="S792" t="str">
        <f t="shared" si="12"/>
        <v>Overweight</v>
      </c>
      <c r="T792" t="str">
        <f>IF(Table12[[#This Row],[HBA1C]]&lt;5.7,"Normal",IF(Table12[[#This Row],[HBA1C]]&gt;6.5,"Diabetes","Prediabetes"))</f>
        <v>Normal</v>
      </c>
    </row>
    <row r="793" spans="1:20" x14ac:dyDescent="0.3">
      <c r="A793" t="s">
        <v>1579</v>
      </c>
      <c r="B793">
        <v>30.23</v>
      </c>
      <c r="C793">
        <v>6.94</v>
      </c>
      <c r="D793" t="s">
        <v>2382</v>
      </c>
      <c r="E793" t="s">
        <v>2380</v>
      </c>
      <c r="F793" t="s">
        <v>2383</v>
      </c>
      <c r="G793">
        <v>1</v>
      </c>
      <c r="H793" t="s">
        <v>2380</v>
      </c>
      <c r="K793" t="s">
        <v>1579</v>
      </c>
      <c r="L793">
        <v>30.23</v>
      </c>
      <c r="M793">
        <v>6.94</v>
      </c>
      <c r="N793" t="s">
        <v>2382</v>
      </c>
      <c r="O793" t="s">
        <v>2380</v>
      </c>
      <c r="P793" t="s">
        <v>2383</v>
      </c>
      <c r="Q793" s="7" t="str">
        <f>SUBSTITUTE(Table12[[#This Row],[NumberOfMajorSurgeries]],"No major surgery","0")</f>
        <v>1</v>
      </c>
      <c r="R793" t="str">
        <f>SUBSTITUTE(Table12[[#This Row],[smoker]],"?","unknown")</f>
        <v>No</v>
      </c>
      <c r="S793" t="str">
        <f t="shared" si="12"/>
        <v>Obesity</v>
      </c>
      <c r="T793" t="str">
        <f>IF(Table12[[#This Row],[HBA1C]]&lt;5.7,"Normal",IF(Table12[[#This Row],[HBA1C]]&gt;6.5,"Diabetes","Prediabetes"))</f>
        <v>Diabetes</v>
      </c>
    </row>
    <row r="794" spans="1:20" x14ac:dyDescent="0.3">
      <c r="A794" t="s">
        <v>1578</v>
      </c>
      <c r="B794">
        <v>51.14</v>
      </c>
      <c r="C794">
        <v>4.05</v>
      </c>
      <c r="D794" t="s">
        <v>2380</v>
      </c>
      <c r="E794" t="s">
        <v>2380</v>
      </c>
      <c r="F794" t="s">
        <v>2380</v>
      </c>
      <c r="G794">
        <v>1</v>
      </c>
      <c r="H794" t="s">
        <v>2380</v>
      </c>
      <c r="K794" t="s">
        <v>1578</v>
      </c>
      <c r="L794">
        <v>51.14</v>
      </c>
      <c r="M794">
        <v>4.05</v>
      </c>
      <c r="N794" t="s">
        <v>2380</v>
      </c>
      <c r="O794" t="s">
        <v>2380</v>
      </c>
      <c r="P794" t="s">
        <v>2380</v>
      </c>
      <c r="Q794" s="7" t="str">
        <f>SUBSTITUTE(Table12[[#This Row],[NumberOfMajorSurgeries]],"No major surgery","0")</f>
        <v>1</v>
      </c>
      <c r="R794" t="str">
        <f>SUBSTITUTE(Table12[[#This Row],[smoker]],"?","unknown")</f>
        <v>No</v>
      </c>
      <c r="S794" t="str">
        <f t="shared" si="12"/>
        <v>Obesity</v>
      </c>
      <c r="T794" t="str">
        <f>IF(Table12[[#This Row],[HBA1C]]&lt;5.7,"Normal",IF(Table12[[#This Row],[HBA1C]]&gt;6.5,"Diabetes","Prediabetes"))</f>
        <v>Normal</v>
      </c>
    </row>
    <row r="795" spans="1:20" x14ac:dyDescent="0.3">
      <c r="A795" t="s">
        <v>1577</v>
      </c>
      <c r="B795">
        <v>24.32</v>
      </c>
      <c r="C795">
        <v>10.220000000000001</v>
      </c>
      <c r="D795" t="s">
        <v>2380</v>
      </c>
      <c r="E795" t="s">
        <v>2380</v>
      </c>
      <c r="F795" t="s">
        <v>2380</v>
      </c>
      <c r="G795" t="s">
        <v>2381</v>
      </c>
      <c r="H795" t="s">
        <v>2380</v>
      </c>
      <c r="K795" t="s">
        <v>1577</v>
      </c>
      <c r="L795">
        <v>24.32</v>
      </c>
      <c r="M795">
        <v>10.220000000000001</v>
      </c>
      <c r="N795" t="s">
        <v>2380</v>
      </c>
      <c r="O795" t="s">
        <v>2380</v>
      </c>
      <c r="P795" t="s">
        <v>2380</v>
      </c>
      <c r="Q795" s="7" t="str">
        <f>SUBSTITUTE(Table12[[#This Row],[NumberOfMajorSurgeries]],"No major surgery","0")</f>
        <v>0</v>
      </c>
      <c r="R795" t="str">
        <f>SUBSTITUTE(Table12[[#This Row],[smoker]],"?","unknown")</f>
        <v>No</v>
      </c>
      <c r="S795" t="str">
        <f t="shared" si="12"/>
        <v>Overweight</v>
      </c>
      <c r="T795" t="str">
        <f>IF(Table12[[#This Row],[HBA1C]]&lt;5.7,"Normal",IF(Table12[[#This Row],[HBA1C]]&gt;6.5,"Diabetes","Prediabetes"))</f>
        <v>Diabetes</v>
      </c>
    </row>
    <row r="796" spans="1:20" x14ac:dyDescent="0.3">
      <c r="A796" t="s">
        <v>1576</v>
      </c>
      <c r="B796">
        <v>38.06</v>
      </c>
      <c r="C796">
        <v>9.24</v>
      </c>
      <c r="D796" t="s">
        <v>2380</v>
      </c>
      <c r="E796" t="s">
        <v>2380</v>
      </c>
      <c r="F796" t="s">
        <v>2380</v>
      </c>
      <c r="G796" t="s">
        <v>2381</v>
      </c>
      <c r="H796" t="s">
        <v>2380</v>
      </c>
      <c r="K796" t="s">
        <v>1576</v>
      </c>
      <c r="L796">
        <v>38.06</v>
      </c>
      <c r="M796">
        <v>9.24</v>
      </c>
      <c r="N796" t="s">
        <v>2380</v>
      </c>
      <c r="O796" t="s">
        <v>2380</v>
      </c>
      <c r="P796" t="s">
        <v>2380</v>
      </c>
      <c r="Q796" s="7" t="str">
        <f>SUBSTITUTE(Table12[[#This Row],[NumberOfMajorSurgeries]],"No major surgery","0")</f>
        <v>0</v>
      </c>
      <c r="R796" t="str">
        <f>SUBSTITUTE(Table12[[#This Row],[smoker]],"?","unknown")</f>
        <v>No</v>
      </c>
      <c r="S796" t="str">
        <f t="shared" si="12"/>
        <v>Obesity</v>
      </c>
      <c r="T796" t="str">
        <f>IF(Table12[[#This Row],[HBA1C]]&lt;5.7,"Normal",IF(Table12[[#This Row],[HBA1C]]&gt;6.5,"Diabetes","Prediabetes"))</f>
        <v>Diabetes</v>
      </c>
    </row>
    <row r="797" spans="1:20" x14ac:dyDescent="0.3">
      <c r="A797" t="s">
        <v>1575</v>
      </c>
      <c r="B797">
        <v>37.700000000000003</v>
      </c>
      <c r="C797">
        <v>8.6</v>
      </c>
      <c r="D797" t="s">
        <v>2380</v>
      </c>
      <c r="E797" t="s">
        <v>2380</v>
      </c>
      <c r="F797" t="s">
        <v>2380</v>
      </c>
      <c r="G797" t="s">
        <v>2381</v>
      </c>
      <c r="H797" t="s">
        <v>2380</v>
      </c>
      <c r="K797" t="s">
        <v>1575</v>
      </c>
      <c r="L797">
        <v>37.700000000000003</v>
      </c>
      <c r="M797">
        <v>8.6</v>
      </c>
      <c r="N797" t="s">
        <v>2380</v>
      </c>
      <c r="O797" t="s">
        <v>2380</v>
      </c>
      <c r="P797" t="s">
        <v>2380</v>
      </c>
      <c r="Q797" s="7" t="str">
        <f>SUBSTITUTE(Table12[[#This Row],[NumberOfMajorSurgeries]],"No major surgery","0")</f>
        <v>0</v>
      </c>
      <c r="R797" t="str">
        <f>SUBSTITUTE(Table12[[#This Row],[smoker]],"?","unknown")</f>
        <v>No</v>
      </c>
      <c r="S797" t="str">
        <f t="shared" si="12"/>
        <v>Obesity</v>
      </c>
      <c r="T797" t="str">
        <f>IF(Table12[[#This Row],[HBA1C]]&lt;5.7,"Normal",IF(Table12[[#This Row],[HBA1C]]&gt;6.5,"Diabetes","Prediabetes"))</f>
        <v>Diabetes</v>
      </c>
    </row>
    <row r="798" spans="1:20" x14ac:dyDescent="0.3">
      <c r="A798" t="s">
        <v>1574</v>
      </c>
      <c r="B798">
        <v>44</v>
      </c>
      <c r="C798">
        <v>9.32</v>
      </c>
      <c r="D798" t="s">
        <v>2382</v>
      </c>
      <c r="E798" t="s">
        <v>2380</v>
      </c>
      <c r="F798" t="s">
        <v>2380</v>
      </c>
      <c r="G798">
        <v>2</v>
      </c>
      <c r="H798" t="s">
        <v>2380</v>
      </c>
      <c r="K798" t="s">
        <v>1574</v>
      </c>
      <c r="L798">
        <v>44</v>
      </c>
      <c r="M798">
        <v>9.32</v>
      </c>
      <c r="N798" t="s">
        <v>2382</v>
      </c>
      <c r="O798" t="s">
        <v>2380</v>
      </c>
      <c r="P798" t="s">
        <v>2380</v>
      </c>
      <c r="Q798" s="7" t="str">
        <f>SUBSTITUTE(Table12[[#This Row],[NumberOfMajorSurgeries]],"No major surgery","0")</f>
        <v>2</v>
      </c>
      <c r="R798" t="str">
        <f>SUBSTITUTE(Table12[[#This Row],[smoker]],"?","unknown")</f>
        <v>No</v>
      </c>
      <c r="S798" t="str">
        <f t="shared" si="12"/>
        <v>Obesity</v>
      </c>
      <c r="T798" t="str">
        <f>IF(Table12[[#This Row],[HBA1C]]&lt;5.7,"Normal",IF(Table12[[#This Row],[HBA1C]]&gt;6.5,"Diabetes","Prediabetes"))</f>
        <v>Diabetes</v>
      </c>
    </row>
    <row r="799" spans="1:20" x14ac:dyDescent="0.3">
      <c r="A799" t="s">
        <v>1573</v>
      </c>
      <c r="B799">
        <v>41.45</v>
      </c>
      <c r="C799">
        <v>6.12</v>
      </c>
      <c r="D799" t="s">
        <v>2382</v>
      </c>
      <c r="E799" t="s">
        <v>2380</v>
      </c>
      <c r="F799" t="s">
        <v>2380</v>
      </c>
      <c r="G799" t="s">
        <v>2381</v>
      </c>
      <c r="H799" t="s">
        <v>2380</v>
      </c>
      <c r="K799" t="s">
        <v>1573</v>
      </c>
      <c r="L799">
        <v>41.45</v>
      </c>
      <c r="M799">
        <v>6.12</v>
      </c>
      <c r="N799" t="s">
        <v>2382</v>
      </c>
      <c r="O799" t="s">
        <v>2380</v>
      </c>
      <c r="P799" t="s">
        <v>2380</v>
      </c>
      <c r="Q799" s="7" t="str">
        <f>SUBSTITUTE(Table12[[#This Row],[NumberOfMajorSurgeries]],"No major surgery","0")</f>
        <v>0</v>
      </c>
      <c r="R799" t="str">
        <f>SUBSTITUTE(Table12[[#This Row],[smoker]],"?","unknown")</f>
        <v>No</v>
      </c>
      <c r="S799" t="str">
        <f t="shared" si="12"/>
        <v>Obesity</v>
      </c>
      <c r="T799" t="str">
        <f>IF(Table12[[#This Row],[HBA1C]]&lt;5.7,"Normal",IF(Table12[[#This Row],[HBA1C]]&gt;6.5,"Diabetes","Prediabetes"))</f>
        <v>Prediabetes</v>
      </c>
    </row>
    <row r="800" spans="1:20" x14ac:dyDescent="0.3">
      <c r="A800" t="s">
        <v>1572</v>
      </c>
      <c r="B800">
        <v>25.364999999999998</v>
      </c>
      <c r="C800">
        <v>9.19</v>
      </c>
      <c r="D800" t="s">
        <v>2382</v>
      </c>
      <c r="E800" t="s">
        <v>2380</v>
      </c>
      <c r="F800" t="s">
        <v>2380</v>
      </c>
      <c r="G800" t="s">
        <v>2381</v>
      </c>
      <c r="H800" t="s">
        <v>2380</v>
      </c>
      <c r="K800" t="s">
        <v>1572</v>
      </c>
      <c r="L800">
        <v>25.364999999999998</v>
      </c>
      <c r="M800">
        <v>9.19</v>
      </c>
      <c r="N800" t="s">
        <v>2382</v>
      </c>
      <c r="O800" t="s">
        <v>2380</v>
      </c>
      <c r="P800" t="s">
        <v>2380</v>
      </c>
      <c r="Q800" s="7" t="str">
        <f>SUBSTITUTE(Table12[[#This Row],[NumberOfMajorSurgeries]],"No major surgery","0")</f>
        <v>0</v>
      </c>
      <c r="R800" t="str">
        <f>SUBSTITUTE(Table12[[#This Row],[smoker]],"?","unknown")</f>
        <v>No</v>
      </c>
      <c r="S800" t="str">
        <f t="shared" si="12"/>
        <v>Overweight</v>
      </c>
      <c r="T800" t="str">
        <f>IF(Table12[[#This Row],[HBA1C]]&lt;5.7,"Normal",IF(Table12[[#This Row],[HBA1C]]&gt;6.5,"Diabetes","Prediabetes"))</f>
        <v>Diabetes</v>
      </c>
    </row>
    <row r="801" spans="1:20" x14ac:dyDescent="0.3">
      <c r="A801" t="s">
        <v>1571</v>
      </c>
      <c r="B801">
        <v>34.56</v>
      </c>
      <c r="C801">
        <v>5.84</v>
      </c>
      <c r="D801" t="s">
        <v>2382</v>
      </c>
      <c r="E801" t="s">
        <v>2380</v>
      </c>
      <c r="F801" t="s">
        <v>2383</v>
      </c>
      <c r="G801">
        <v>1</v>
      </c>
      <c r="H801" t="s">
        <v>2380</v>
      </c>
      <c r="K801" t="s">
        <v>1571</v>
      </c>
      <c r="L801">
        <v>34.56</v>
      </c>
      <c r="M801">
        <v>5.84</v>
      </c>
      <c r="N801" t="s">
        <v>2382</v>
      </c>
      <c r="O801" t="s">
        <v>2380</v>
      </c>
      <c r="P801" t="s">
        <v>2383</v>
      </c>
      <c r="Q801" s="7" t="str">
        <f>SUBSTITUTE(Table12[[#This Row],[NumberOfMajorSurgeries]],"No major surgery","0")</f>
        <v>1</v>
      </c>
      <c r="R801" t="str">
        <f>SUBSTITUTE(Table12[[#This Row],[smoker]],"?","unknown")</f>
        <v>No</v>
      </c>
      <c r="S801" t="str">
        <f t="shared" si="12"/>
        <v>Obesity</v>
      </c>
      <c r="T801" t="str">
        <f>IF(Table12[[#This Row],[HBA1C]]&lt;5.7,"Normal",IF(Table12[[#This Row],[HBA1C]]&gt;6.5,"Diabetes","Prediabetes"))</f>
        <v>Prediabetes</v>
      </c>
    </row>
    <row r="802" spans="1:20" x14ac:dyDescent="0.3">
      <c r="A802" t="s">
        <v>1570</v>
      </c>
      <c r="B802">
        <v>28.2</v>
      </c>
      <c r="C802">
        <v>7.19</v>
      </c>
      <c r="D802" t="s">
        <v>2382</v>
      </c>
      <c r="E802" t="s">
        <v>2380</v>
      </c>
      <c r="F802" t="s">
        <v>2380</v>
      </c>
      <c r="G802">
        <v>2</v>
      </c>
      <c r="H802" t="s">
        <v>2380</v>
      </c>
      <c r="K802" t="s">
        <v>1570</v>
      </c>
      <c r="L802">
        <v>28.2</v>
      </c>
      <c r="M802">
        <v>7.19</v>
      </c>
      <c r="N802" t="s">
        <v>2382</v>
      </c>
      <c r="O802" t="s">
        <v>2380</v>
      </c>
      <c r="P802" t="s">
        <v>2380</v>
      </c>
      <c r="Q802" s="7" t="str">
        <f>SUBSTITUTE(Table12[[#This Row],[NumberOfMajorSurgeries]],"No major surgery","0")</f>
        <v>2</v>
      </c>
      <c r="R802" t="str">
        <f>SUBSTITUTE(Table12[[#This Row],[smoker]],"?","unknown")</f>
        <v>No</v>
      </c>
      <c r="S802" t="str">
        <f t="shared" si="12"/>
        <v>Overweight</v>
      </c>
      <c r="T802" t="str">
        <f>IF(Table12[[#This Row],[HBA1C]]&lt;5.7,"Normal",IF(Table12[[#This Row],[HBA1C]]&gt;6.5,"Diabetes","Prediabetes"))</f>
        <v>Diabetes</v>
      </c>
    </row>
    <row r="803" spans="1:20" x14ac:dyDescent="0.3">
      <c r="A803" t="s">
        <v>1569</v>
      </c>
      <c r="B803">
        <v>30.43</v>
      </c>
      <c r="C803">
        <v>9.39</v>
      </c>
      <c r="D803" t="s">
        <v>2380</v>
      </c>
      <c r="E803" t="s">
        <v>2380</v>
      </c>
      <c r="F803" t="s">
        <v>2380</v>
      </c>
      <c r="G803" t="s">
        <v>2381</v>
      </c>
      <c r="H803" t="s">
        <v>2380</v>
      </c>
      <c r="K803" t="s">
        <v>1569</v>
      </c>
      <c r="L803">
        <v>30.43</v>
      </c>
      <c r="M803">
        <v>9.39</v>
      </c>
      <c r="N803" t="s">
        <v>2380</v>
      </c>
      <c r="O803" t="s">
        <v>2380</v>
      </c>
      <c r="P803" t="s">
        <v>2380</v>
      </c>
      <c r="Q803" s="7" t="str">
        <f>SUBSTITUTE(Table12[[#This Row],[NumberOfMajorSurgeries]],"No major surgery","0")</f>
        <v>0</v>
      </c>
      <c r="R803" t="str">
        <f>SUBSTITUTE(Table12[[#This Row],[smoker]],"?","unknown")</f>
        <v>No</v>
      </c>
      <c r="S803" t="str">
        <f t="shared" si="12"/>
        <v>Obesity</v>
      </c>
      <c r="T803" t="str">
        <f>IF(Table12[[#This Row],[HBA1C]]&lt;5.7,"Normal",IF(Table12[[#This Row],[HBA1C]]&gt;6.5,"Diabetes","Prediabetes"))</f>
        <v>Diabetes</v>
      </c>
    </row>
    <row r="804" spans="1:20" x14ac:dyDescent="0.3">
      <c r="A804" t="s">
        <v>1568</v>
      </c>
      <c r="B804">
        <v>32.395000000000003</v>
      </c>
      <c r="C804">
        <v>4.2699999999999996</v>
      </c>
      <c r="D804" t="s">
        <v>2382</v>
      </c>
      <c r="E804" t="s">
        <v>2380</v>
      </c>
      <c r="F804" t="s">
        <v>2380</v>
      </c>
      <c r="G804">
        <v>1</v>
      </c>
      <c r="H804" t="s">
        <v>2380</v>
      </c>
      <c r="K804" t="s">
        <v>1568</v>
      </c>
      <c r="L804">
        <v>32.395000000000003</v>
      </c>
      <c r="M804">
        <v>4.2699999999999996</v>
      </c>
      <c r="N804" t="s">
        <v>2382</v>
      </c>
      <c r="O804" t="s">
        <v>2380</v>
      </c>
      <c r="P804" t="s">
        <v>2380</v>
      </c>
      <c r="Q804" s="7" t="str">
        <f>SUBSTITUTE(Table12[[#This Row],[NumberOfMajorSurgeries]],"No major surgery","0")</f>
        <v>1</v>
      </c>
      <c r="R804" t="str">
        <f>SUBSTITUTE(Table12[[#This Row],[smoker]],"?","unknown")</f>
        <v>No</v>
      </c>
      <c r="S804" t="str">
        <f t="shared" si="12"/>
        <v>Obesity</v>
      </c>
      <c r="T804" t="str">
        <f>IF(Table12[[#This Row],[HBA1C]]&lt;5.7,"Normal",IF(Table12[[#This Row],[HBA1C]]&gt;6.5,"Diabetes","Prediabetes"))</f>
        <v>Normal</v>
      </c>
    </row>
    <row r="805" spans="1:20" x14ac:dyDescent="0.3">
      <c r="A805" t="s">
        <v>1567</v>
      </c>
      <c r="B805">
        <v>24.035</v>
      </c>
      <c r="C805">
        <v>11.71</v>
      </c>
      <c r="D805" t="s">
        <v>2380</v>
      </c>
      <c r="E805" t="s">
        <v>2380</v>
      </c>
      <c r="F805" t="s">
        <v>2380</v>
      </c>
      <c r="G805" t="s">
        <v>2381</v>
      </c>
      <c r="H805" t="s">
        <v>2380</v>
      </c>
      <c r="K805" t="s">
        <v>1567</v>
      </c>
      <c r="L805">
        <v>24.035</v>
      </c>
      <c r="M805">
        <v>11.71</v>
      </c>
      <c r="N805" t="s">
        <v>2380</v>
      </c>
      <c r="O805" t="s">
        <v>2380</v>
      </c>
      <c r="P805" t="s">
        <v>2380</v>
      </c>
      <c r="Q805" s="7" t="str">
        <f>SUBSTITUTE(Table12[[#This Row],[NumberOfMajorSurgeries]],"No major surgery","0")</f>
        <v>0</v>
      </c>
      <c r="R805" t="str">
        <f>SUBSTITUTE(Table12[[#This Row],[smoker]],"?","unknown")</f>
        <v>No</v>
      </c>
      <c r="S805" t="str">
        <f t="shared" si="12"/>
        <v>Overweight</v>
      </c>
      <c r="T805" t="str">
        <f>IF(Table12[[#This Row],[HBA1C]]&lt;5.7,"Normal",IF(Table12[[#This Row],[HBA1C]]&gt;6.5,"Diabetes","Prediabetes"))</f>
        <v>Diabetes</v>
      </c>
    </row>
    <row r="806" spans="1:20" x14ac:dyDescent="0.3">
      <c r="A806" t="s">
        <v>1566</v>
      </c>
      <c r="B806">
        <v>37.119999999999997</v>
      </c>
      <c r="C806">
        <v>5.29</v>
      </c>
      <c r="D806" t="s">
        <v>2380</v>
      </c>
      <c r="E806" t="s">
        <v>2380</v>
      </c>
      <c r="F806" t="s">
        <v>2380</v>
      </c>
      <c r="G806">
        <v>2</v>
      </c>
      <c r="H806" t="s">
        <v>2380</v>
      </c>
      <c r="K806" t="s">
        <v>1566</v>
      </c>
      <c r="L806">
        <v>37.119999999999997</v>
      </c>
      <c r="M806">
        <v>5.29</v>
      </c>
      <c r="N806" t="s">
        <v>2380</v>
      </c>
      <c r="O806" t="s">
        <v>2380</v>
      </c>
      <c r="P806" t="s">
        <v>2380</v>
      </c>
      <c r="Q806" s="7" t="str">
        <f>SUBSTITUTE(Table12[[#This Row],[NumberOfMajorSurgeries]],"No major surgery","0")</f>
        <v>2</v>
      </c>
      <c r="R806" t="str">
        <f>SUBSTITUTE(Table12[[#This Row],[smoker]],"?","unknown")</f>
        <v>No</v>
      </c>
      <c r="S806" t="str">
        <f t="shared" si="12"/>
        <v>Obesity</v>
      </c>
      <c r="T806" t="str">
        <f>IF(Table12[[#This Row],[HBA1C]]&lt;5.7,"Normal",IF(Table12[[#This Row],[HBA1C]]&gt;6.5,"Diabetes","Prediabetes"))</f>
        <v>Normal</v>
      </c>
    </row>
    <row r="807" spans="1:20" x14ac:dyDescent="0.3">
      <c r="A807" t="s">
        <v>1565</v>
      </c>
      <c r="B807">
        <v>34.840000000000003</v>
      </c>
      <c r="C807">
        <v>6</v>
      </c>
      <c r="D807" t="s">
        <v>2382</v>
      </c>
      <c r="E807" t="s">
        <v>2380</v>
      </c>
      <c r="F807" t="s">
        <v>2383</v>
      </c>
      <c r="G807">
        <v>1</v>
      </c>
      <c r="H807" t="s">
        <v>2380</v>
      </c>
      <c r="K807" t="s">
        <v>1565</v>
      </c>
      <c r="L807">
        <v>34.840000000000003</v>
      </c>
      <c r="M807">
        <v>6</v>
      </c>
      <c r="N807" t="s">
        <v>2382</v>
      </c>
      <c r="O807" t="s">
        <v>2380</v>
      </c>
      <c r="P807" t="s">
        <v>2383</v>
      </c>
      <c r="Q807" s="7" t="str">
        <f>SUBSTITUTE(Table12[[#This Row],[NumberOfMajorSurgeries]],"No major surgery","0")</f>
        <v>1</v>
      </c>
      <c r="R807" t="str">
        <f>SUBSTITUTE(Table12[[#This Row],[smoker]],"?","unknown")</f>
        <v>No</v>
      </c>
      <c r="S807" t="str">
        <f t="shared" si="12"/>
        <v>Obesity</v>
      </c>
      <c r="T807" t="str">
        <f>IF(Table12[[#This Row],[HBA1C]]&lt;5.7,"Normal",IF(Table12[[#This Row],[HBA1C]]&gt;6.5,"Diabetes","Prediabetes"))</f>
        <v>Prediabetes</v>
      </c>
    </row>
    <row r="808" spans="1:20" x14ac:dyDescent="0.3">
      <c r="A808" t="s">
        <v>1564</v>
      </c>
      <c r="B808">
        <v>29.53</v>
      </c>
      <c r="C808">
        <v>10.64</v>
      </c>
      <c r="D808" t="s">
        <v>2380</v>
      </c>
      <c r="E808" t="s">
        <v>2380</v>
      </c>
      <c r="F808" t="s">
        <v>2380</v>
      </c>
      <c r="G808" t="s">
        <v>2381</v>
      </c>
      <c r="H808" t="s">
        <v>2380</v>
      </c>
      <c r="K808" t="s">
        <v>1564</v>
      </c>
      <c r="L808">
        <v>29.53</v>
      </c>
      <c r="M808">
        <v>10.64</v>
      </c>
      <c r="N808" t="s">
        <v>2380</v>
      </c>
      <c r="O808" t="s">
        <v>2380</v>
      </c>
      <c r="P808" t="s">
        <v>2380</v>
      </c>
      <c r="Q808" s="7" t="str">
        <f>SUBSTITUTE(Table12[[#This Row],[NumberOfMajorSurgeries]],"No major surgery","0")</f>
        <v>0</v>
      </c>
      <c r="R808" t="str">
        <f>SUBSTITUTE(Table12[[#This Row],[smoker]],"?","unknown")</f>
        <v>No</v>
      </c>
      <c r="S808" t="str">
        <f t="shared" si="12"/>
        <v>Overweight</v>
      </c>
      <c r="T808" t="str">
        <f>IF(Table12[[#This Row],[HBA1C]]&lt;5.7,"Normal",IF(Table12[[#This Row],[HBA1C]]&gt;6.5,"Diabetes","Prediabetes"))</f>
        <v>Diabetes</v>
      </c>
    </row>
    <row r="809" spans="1:20" x14ac:dyDescent="0.3">
      <c r="A809" t="s">
        <v>1563</v>
      </c>
      <c r="B809">
        <v>42.51</v>
      </c>
      <c r="C809">
        <v>8.2100000000000009</v>
      </c>
      <c r="D809" t="s">
        <v>2382</v>
      </c>
      <c r="E809" t="s">
        <v>2380</v>
      </c>
      <c r="F809" t="s">
        <v>2380</v>
      </c>
      <c r="G809" t="s">
        <v>2381</v>
      </c>
      <c r="H809" t="s">
        <v>2380</v>
      </c>
      <c r="K809" t="s">
        <v>1563</v>
      </c>
      <c r="L809">
        <v>42.51</v>
      </c>
      <c r="M809">
        <v>8.2100000000000009</v>
      </c>
      <c r="N809" t="s">
        <v>2382</v>
      </c>
      <c r="O809" t="s">
        <v>2380</v>
      </c>
      <c r="P809" t="s">
        <v>2380</v>
      </c>
      <c r="Q809" s="7" t="str">
        <f>SUBSTITUTE(Table12[[#This Row],[NumberOfMajorSurgeries]],"No major surgery","0")</f>
        <v>0</v>
      </c>
      <c r="R809" t="str">
        <f>SUBSTITUTE(Table12[[#This Row],[smoker]],"?","unknown")</f>
        <v>No</v>
      </c>
      <c r="S809" t="str">
        <f t="shared" si="12"/>
        <v>Obesity</v>
      </c>
      <c r="T809" t="str">
        <f>IF(Table12[[#This Row],[HBA1C]]&lt;5.7,"Normal",IF(Table12[[#This Row],[HBA1C]]&gt;6.5,"Diabetes","Prediabetes"))</f>
        <v>Diabetes</v>
      </c>
    </row>
    <row r="810" spans="1:20" x14ac:dyDescent="0.3">
      <c r="A810" t="s">
        <v>1562</v>
      </c>
      <c r="B810">
        <v>38.14</v>
      </c>
      <c r="C810">
        <v>5.58</v>
      </c>
      <c r="D810" t="s">
        <v>2380</v>
      </c>
      <c r="E810" t="s">
        <v>2380</v>
      </c>
      <c r="F810" t="s">
        <v>2383</v>
      </c>
      <c r="G810">
        <v>1</v>
      </c>
      <c r="H810" t="s">
        <v>2380</v>
      </c>
      <c r="K810" t="s">
        <v>1562</v>
      </c>
      <c r="L810">
        <v>38.14</v>
      </c>
      <c r="M810">
        <v>5.58</v>
      </c>
      <c r="N810" t="s">
        <v>2380</v>
      </c>
      <c r="O810" t="s">
        <v>2380</v>
      </c>
      <c r="P810" t="s">
        <v>2383</v>
      </c>
      <c r="Q810" s="7" t="str">
        <f>SUBSTITUTE(Table12[[#This Row],[NumberOfMajorSurgeries]],"No major surgery","0")</f>
        <v>1</v>
      </c>
      <c r="R810" t="str">
        <f>SUBSTITUTE(Table12[[#This Row],[smoker]],"?","unknown")</f>
        <v>No</v>
      </c>
      <c r="S810" t="str">
        <f t="shared" si="12"/>
        <v>Obesity</v>
      </c>
      <c r="T810" t="str">
        <f>IF(Table12[[#This Row],[HBA1C]]&lt;5.7,"Normal",IF(Table12[[#This Row],[HBA1C]]&gt;6.5,"Diabetes","Prediabetes"))</f>
        <v>Normal</v>
      </c>
    </row>
    <row r="811" spans="1:20" x14ac:dyDescent="0.3">
      <c r="A811" t="s">
        <v>1561</v>
      </c>
      <c r="B811">
        <v>39.93</v>
      </c>
      <c r="C811">
        <v>8.75</v>
      </c>
      <c r="D811" t="s">
        <v>2380</v>
      </c>
      <c r="E811" t="s">
        <v>2380</v>
      </c>
      <c r="F811" t="s">
        <v>2380</v>
      </c>
      <c r="G811" t="s">
        <v>2381</v>
      </c>
      <c r="H811" t="s">
        <v>2380</v>
      </c>
      <c r="K811" t="s">
        <v>1561</v>
      </c>
      <c r="L811">
        <v>39.93</v>
      </c>
      <c r="M811">
        <v>8.75</v>
      </c>
      <c r="N811" t="s">
        <v>2380</v>
      </c>
      <c r="O811" t="s">
        <v>2380</v>
      </c>
      <c r="P811" t="s">
        <v>2380</v>
      </c>
      <c r="Q811" s="7" t="str">
        <f>SUBSTITUTE(Table12[[#This Row],[NumberOfMajorSurgeries]],"No major surgery","0")</f>
        <v>0</v>
      </c>
      <c r="R811" t="str">
        <f>SUBSTITUTE(Table12[[#This Row],[smoker]],"?","unknown")</f>
        <v>No</v>
      </c>
      <c r="S811" t="str">
        <f t="shared" si="12"/>
        <v>Obesity</v>
      </c>
      <c r="T811" t="str">
        <f>IF(Table12[[#This Row],[HBA1C]]&lt;5.7,"Normal",IF(Table12[[#This Row],[HBA1C]]&gt;6.5,"Diabetes","Prediabetes"))</f>
        <v>Diabetes</v>
      </c>
    </row>
    <row r="812" spans="1:20" x14ac:dyDescent="0.3">
      <c r="A812" t="s">
        <v>1560</v>
      </c>
      <c r="B812">
        <v>38.83</v>
      </c>
      <c r="C812">
        <v>11.86</v>
      </c>
      <c r="D812" t="s">
        <v>2380</v>
      </c>
      <c r="E812" t="s">
        <v>2380</v>
      </c>
      <c r="F812" t="s">
        <v>2380</v>
      </c>
      <c r="G812" t="s">
        <v>2381</v>
      </c>
      <c r="H812" t="s">
        <v>2380</v>
      </c>
      <c r="K812" t="s">
        <v>1560</v>
      </c>
      <c r="L812">
        <v>38.83</v>
      </c>
      <c r="M812">
        <v>11.86</v>
      </c>
      <c r="N812" t="s">
        <v>2380</v>
      </c>
      <c r="O812" t="s">
        <v>2380</v>
      </c>
      <c r="P812" t="s">
        <v>2380</v>
      </c>
      <c r="Q812" s="7" t="str">
        <f>SUBSTITUTE(Table12[[#This Row],[NumberOfMajorSurgeries]],"No major surgery","0")</f>
        <v>0</v>
      </c>
      <c r="R812" t="str">
        <f>SUBSTITUTE(Table12[[#This Row],[smoker]],"?","unknown")</f>
        <v>No</v>
      </c>
      <c r="S812" t="str">
        <f t="shared" si="12"/>
        <v>Obesity</v>
      </c>
      <c r="T812" t="str">
        <f>IF(Table12[[#This Row],[HBA1C]]&lt;5.7,"Normal",IF(Table12[[#This Row],[HBA1C]]&gt;6.5,"Diabetes","Prediabetes"))</f>
        <v>Diabetes</v>
      </c>
    </row>
    <row r="813" spans="1:20" x14ac:dyDescent="0.3">
      <c r="A813" t="s">
        <v>1559</v>
      </c>
      <c r="B813">
        <v>37.4</v>
      </c>
      <c r="C813">
        <v>11.46</v>
      </c>
      <c r="D813" t="s">
        <v>2380</v>
      </c>
      <c r="E813" t="s">
        <v>2380</v>
      </c>
      <c r="F813" t="s">
        <v>2380</v>
      </c>
      <c r="G813" t="s">
        <v>2381</v>
      </c>
      <c r="H813" t="s">
        <v>2380</v>
      </c>
      <c r="K813" t="s">
        <v>1559</v>
      </c>
      <c r="L813">
        <v>37.4</v>
      </c>
      <c r="M813">
        <v>11.46</v>
      </c>
      <c r="N813" t="s">
        <v>2380</v>
      </c>
      <c r="O813" t="s">
        <v>2380</v>
      </c>
      <c r="P813" t="s">
        <v>2380</v>
      </c>
      <c r="Q813" s="7" t="str">
        <f>SUBSTITUTE(Table12[[#This Row],[NumberOfMajorSurgeries]],"No major surgery","0")</f>
        <v>0</v>
      </c>
      <c r="R813" t="str">
        <f>SUBSTITUTE(Table12[[#This Row],[smoker]],"?","unknown")</f>
        <v>No</v>
      </c>
      <c r="S813" t="str">
        <f t="shared" si="12"/>
        <v>Obesity</v>
      </c>
      <c r="T813" t="str">
        <f>IF(Table12[[#This Row],[HBA1C]]&lt;5.7,"Normal",IF(Table12[[#This Row],[HBA1C]]&gt;6.5,"Diabetes","Prediabetes"))</f>
        <v>Diabetes</v>
      </c>
    </row>
    <row r="814" spans="1:20" x14ac:dyDescent="0.3">
      <c r="A814" t="s">
        <v>1558</v>
      </c>
      <c r="B814">
        <v>21.4</v>
      </c>
      <c r="C814">
        <v>9.0299999999999994</v>
      </c>
      <c r="D814" t="s">
        <v>2380</v>
      </c>
      <c r="E814" t="s">
        <v>2380</v>
      </c>
      <c r="F814" t="s">
        <v>2380</v>
      </c>
      <c r="G814" t="s">
        <v>2381</v>
      </c>
      <c r="H814" t="s">
        <v>2380</v>
      </c>
      <c r="K814" t="s">
        <v>1558</v>
      </c>
      <c r="L814">
        <v>21.4</v>
      </c>
      <c r="M814">
        <v>9.0299999999999994</v>
      </c>
      <c r="N814" t="s">
        <v>2380</v>
      </c>
      <c r="O814" t="s">
        <v>2380</v>
      </c>
      <c r="P814" t="s">
        <v>2380</v>
      </c>
      <c r="Q814" s="7" t="str">
        <f>SUBSTITUTE(Table12[[#This Row],[NumberOfMajorSurgeries]],"No major surgery","0")</f>
        <v>0</v>
      </c>
      <c r="R814" t="str">
        <f>SUBSTITUTE(Table12[[#This Row],[smoker]],"?","unknown")</f>
        <v>No</v>
      </c>
      <c r="S814" t="str">
        <f t="shared" si="12"/>
        <v>Overweight</v>
      </c>
      <c r="T814" t="str">
        <f>IF(Table12[[#This Row],[HBA1C]]&lt;5.7,"Normal",IF(Table12[[#This Row],[HBA1C]]&gt;6.5,"Diabetes","Prediabetes"))</f>
        <v>Diabetes</v>
      </c>
    </row>
    <row r="815" spans="1:20" x14ac:dyDescent="0.3">
      <c r="A815" t="s">
        <v>1557</v>
      </c>
      <c r="B815">
        <v>38.380000000000003</v>
      </c>
      <c r="C815">
        <v>8.26</v>
      </c>
      <c r="D815" t="s">
        <v>2382</v>
      </c>
      <c r="E815" t="s">
        <v>2380</v>
      </c>
      <c r="F815" t="s">
        <v>2380</v>
      </c>
      <c r="G815">
        <v>2</v>
      </c>
      <c r="H815" t="s">
        <v>2380</v>
      </c>
      <c r="K815" t="s">
        <v>1557</v>
      </c>
      <c r="L815">
        <v>38.380000000000003</v>
      </c>
      <c r="M815">
        <v>8.26</v>
      </c>
      <c r="N815" t="s">
        <v>2382</v>
      </c>
      <c r="O815" t="s">
        <v>2380</v>
      </c>
      <c r="P815" t="s">
        <v>2380</v>
      </c>
      <c r="Q815" s="7" t="str">
        <f>SUBSTITUTE(Table12[[#This Row],[NumberOfMajorSurgeries]],"No major surgery","0")</f>
        <v>2</v>
      </c>
      <c r="R815" t="str">
        <f>SUBSTITUTE(Table12[[#This Row],[smoker]],"?","unknown")</f>
        <v>No</v>
      </c>
      <c r="S815" t="str">
        <f t="shared" si="12"/>
        <v>Obesity</v>
      </c>
      <c r="T815" t="str">
        <f>IF(Table12[[#This Row],[HBA1C]]&lt;5.7,"Normal",IF(Table12[[#This Row],[HBA1C]]&gt;6.5,"Diabetes","Prediabetes"))</f>
        <v>Diabetes</v>
      </c>
    </row>
    <row r="816" spans="1:20" x14ac:dyDescent="0.3">
      <c r="A816" t="s">
        <v>1556</v>
      </c>
      <c r="B816">
        <v>33.659999999999997</v>
      </c>
      <c r="C816">
        <v>5.42</v>
      </c>
      <c r="D816" t="s">
        <v>2382</v>
      </c>
      <c r="E816" t="s">
        <v>2380</v>
      </c>
      <c r="F816" t="s">
        <v>2380</v>
      </c>
      <c r="G816">
        <v>2</v>
      </c>
      <c r="H816" t="s">
        <v>2380</v>
      </c>
      <c r="K816" t="s">
        <v>1556</v>
      </c>
      <c r="L816">
        <v>33.659999999999997</v>
      </c>
      <c r="M816">
        <v>5.42</v>
      </c>
      <c r="N816" t="s">
        <v>2382</v>
      </c>
      <c r="O816" t="s">
        <v>2380</v>
      </c>
      <c r="P816" t="s">
        <v>2380</v>
      </c>
      <c r="Q816" s="7" t="str">
        <f>SUBSTITUTE(Table12[[#This Row],[NumberOfMajorSurgeries]],"No major surgery","0")</f>
        <v>2</v>
      </c>
      <c r="R816" t="str">
        <f>SUBSTITUTE(Table12[[#This Row],[smoker]],"?","unknown")</f>
        <v>No</v>
      </c>
      <c r="S816" t="str">
        <f t="shared" si="12"/>
        <v>Obesity</v>
      </c>
      <c r="T816" t="str">
        <f>IF(Table12[[#This Row],[HBA1C]]&lt;5.7,"Normal",IF(Table12[[#This Row],[HBA1C]]&gt;6.5,"Diabetes","Prediabetes"))</f>
        <v>Normal</v>
      </c>
    </row>
    <row r="817" spans="1:20" x14ac:dyDescent="0.3">
      <c r="A817" t="s">
        <v>1555</v>
      </c>
      <c r="B817">
        <v>31.79</v>
      </c>
      <c r="C817">
        <v>11.33</v>
      </c>
      <c r="D817" t="s">
        <v>2382</v>
      </c>
      <c r="E817" t="s">
        <v>2380</v>
      </c>
      <c r="F817" t="s">
        <v>2383</v>
      </c>
      <c r="G817">
        <v>1</v>
      </c>
      <c r="H817" t="s">
        <v>2380</v>
      </c>
      <c r="K817" t="s">
        <v>1555</v>
      </c>
      <c r="L817">
        <v>31.79</v>
      </c>
      <c r="M817">
        <v>11.33</v>
      </c>
      <c r="N817" t="s">
        <v>2382</v>
      </c>
      <c r="O817" t="s">
        <v>2380</v>
      </c>
      <c r="P817" t="s">
        <v>2383</v>
      </c>
      <c r="Q817" s="7" t="str">
        <f>SUBSTITUTE(Table12[[#This Row],[NumberOfMajorSurgeries]],"No major surgery","0")</f>
        <v>1</v>
      </c>
      <c r="R817" t="str">
        <f>SUBSTITUTE(Table12[[#This Row],[smoker]],"?","unknown")</f>
        <v>No</v>
      </c>
      <c r="S817" t="str">
        <f t="shared" si="12"/>
        <v>Obesity</v>
      </c>
      <c r="T817" t="str">
        <f>IF(Table12[[#This Row],[HBA1C]]&lt;5.7,"Normal",IF(Table12[[#This Row],[HBA1C]]&gt;6.5,"Diabetes","Prediabetes"))</f>
        <v>Diabetes</v>
      </c>
    </row>
    <row r="818" spans="1:20" x14ac:dyDescent="0.3">
      <c r="A818" t="s">
        <v>1554</v>
      </c>
      <c r="B818">
        <v>29.7</v>
      </c>
      <c r="C818">
        <v>7.69</v>
      </c>
      <c r="D818" t="s">
        <v>2382</v>
      </c>
      <c r="E818" t="s">
        <v>2380</v>
      </c>
      <c r="F818" t="s">
        <v>2383</v>
      </c>
      <c r="G818">
        <v>1</v>
      </c>
      <c r="H818" t="s">
        <v>2380</v>
      </c>
      <c r="K818" t="s">
        <v>1554</v>
      </c>
      <c r="L818">
        <v>29.7</v>
      </c>
      <c r="M818">
        <v>7.69</v>
      </c>
      <c r="N818" t="s">
        <v>2382</v>
      </c>
      <c r="O818" t="s">
        <v>2380</v>
      </c>
      <c r="P818" t="s">
        <v>2383</v>
      </c>
      <c r="Q818" s="7" t="str">
        <f>SUBSTITUTE(Table12[[#This Row],[NumberOfMajorSurgeries]],"No major surgery","0")</f>
        <v>1</v>
      </c>
      <c r="R818" t="str">
        <f>SUBSTITUTE(Table12[[#This Row],[smoker]],"?","unknown")</f>
        <v>No</v>
      </c>
      <c r="S818" t="str">
        <f t="shared" si="12"/>
        <v>Overweight</v>
      </c>
      <c r="T818" t="str">
        <f>IF(Table12[[#This Row],[HBA1C]]&lt;5.7,"Normal",IF(Table12[[#This Row],[HBA1C]]&gt;6.5,"Diabetes","Prediabetes"))</f>
        <v>Diabetes</v>
      </c>
    </row>
    <row r="819" spans="1:20" x14ac:dyDescent="0.3">
      <c r="A819" t="s">
        <v>1553</v>
      </c>
      <c r="B819">
        <v>25.46</v>
      </c>
      <c r="C819">
        <v>8.77</v>
      </c>
      <c r="D819" t="s">
        <v>2382</v>
      </c>
      <c r="E819" t="s">
        <v>2380</v>
      </c>
      <c r="F819" t="s">
        <v>2383</v>
      </c>
      <c r="G819">
        <v>1</v>
      </c>
      <c r="H819" t="s">
        <v>2380</v>
      </c>
      <c r="K819" t="s">
        <v>1553</v>
      </c>
      <c r="L819">
        <v>25.46</v>
      </c>
      <c r="M819">
        <v>8.77</v>
      </c>
      <c r="N819" t="s">
        <v>2382</v>
      </c>
      <c r="O819" t="s">
        <v>2380</v>
      </c>
      <c r="P819" t="s">
        <v>2383</v>
      </c>
      <c r="Q819" s="7" t="str">
        <f>SUBSTITUTE(Table12[[#This Row],[NumberOfMajorSurgeries]],"No major surgery","0")</f>
        <v>1</v>
      </c>
      <c r="R819" t="str">
        <f>SUBSTITUTE(Table12[[#This Row],[smoker]],"?","unknown")</f>
        <v>No</v>
      </c>
      <c r="S819" t="str">
        <f t="shared" si="12"/>
        <v>Overweight</v>
      </c>
      <c r="T819" t="str">
        <f>IF(Table12[[#This Row],[HBA1C]]&lt;5.7,"Normal",IF(Table12[[#This Row],[HBA1C]]&gt;6.5,"Diabetes","Prediabetes"))</f>
        <v>Diabetes</v>
      </c>
    </row>
    <row r="820" spans="1:20" x14ac:dyDescent="0.3">
      <c r="A820" t="s">
        <v>1552</v>
      </c>
      <c r="B820">
        <v>39.14</v>
      </c>
      <c r="C820">
        <v>4.91</v>
      </c>
      <c r="D820" t="s">
        <v>2380</v>
      </c>
      <c r="E820" t="s">
        <v>2382</v>
      </c>
      <c r="F820" t="s">
        <v>2380</v>
      </c>
      <c r="G820">
        <v>1</v>
      </c>
      <c r="H820" t="s">
        <v>2380</v>
      </c>
      <c r="K820" t="s">
        <v>1552</v>
      </c>
      <c r="L820">
        <v>39.14</v>
      </c>
      <c r="M820">
        <v>4.91</v>
      </c>
      <c r="N820" t="s">
        <v>2380</v>
      </c>
      <c r="O820" t="s">
        <v>2382</v>
      </c>
      <c r="P820" t="s">
        <v>2380</v>
      </c>
      <c r="Q820" s="7" t="str">
        <f>SUBSTITUTE(Table12[[#This Row],[NumberOfMajorSurgeries]],"No major surgery","0")</f>
        <v>1</v>
      </c>
      <c r="R820" t="str">
        <f>SUBSTITUTE(Table12[[#This Row],[smoker]],"?","unknown")</f>
        <v>No</v>
      </c>
      <c r="S820" t="str">
        <f t="shared" si="12"/>
        <v>Obesity</v>
      </c>
      <c r="T820" t="str">
        <f>IF(Table12[[#This Row],[HBA1C]]&lt;5.7,"Normal",IF(Table12[[#This Row],[HBA1C]]&gt;6.5,"Diabetes","Prediabetes"))</f>
        <v>Normal</v>
      </c>
    </row>
    <row r="821" spans="1:20" x14ac:dyDescent="0.3">
      <c r="A821" t="s">
        <v>1551</v>
      </c>
      <c r="B821">
        <v>41.2</v>
      </c>
      <c r="C821">
        <v>4.95</v>
      </c>
      <c r="D821" t="s">
        <v>2380</v>
      </c>
      <c r="E821" t="s">
        <v>2380</v>
      </c>
      <c r="F821" t="s">
        <v>2380</v>
      </c>
      <c r="G821">
        <v>1</v>
      </c>
      <c r="H821" t="s">
        <v>2380</v>
      </c>
      <c r="K821" t="s">
        <v>1551</v>
      </c>
      <c r="L821">
        <v>41.2</v>
      </c>
      <c r="M821">
        <v>4.95</v>
      </c>
      <c r="N821" t="s">
        <v>2380</v>
      </c>
      <c r="O821" t="s">
        <v>2380</v>
      </c>
      <c r="P821" t="s">
        <v>2380</v>
      </c>
      <c r="Q821" s="7" t="str">
        <f>SUBSTITUTE(Table12[[#This Row],[NumberOfMajorSurgeries]],"No major surgery","0")</f>
        <v>1</v>
      </c>
      <c r="R821" t="str">
        <f>SUBSTITUTE(Table12[[#This Row],[smoker]],"?","unknown")</f>
        <v>No</v>
      </c>
      <c r="S821" t="str">
        <f t="shared" si="12"/>
        <v>Obesity</v>
      </c>
      <c r="T821" t="str">
        <f>IF(Table12[[#This Row],[HBA1C]]&lt;5.7,"Normal",IF(Table12[[#This Row],[HBA1C]]&gt;6.5,"Diabetes","Prediabetes"))</f>
        <v>Normal</v>
      </c>
    </row>
    <row r="822" spans="1:20" x14ac:dyDescent="0.3">
      <c r="A822" t="s">
        <v>1550</v>
      </c>
      <c r="B822">
        <v>28.81</v>
      </c>
      <c r="C822">
        <v>10.8</v>
      </c>
      <c r="D822" t="s">
        <v>2382</v>
      </c>
      <c r="E822" t="s">
        <v>2380</v>
      </c>
      <c r="F822" t="s">
        <v>2383</v>
      </c>
      <c r="G822">
        <v>1</v>
      </c>
      <c r="H822" t="s">
        <v>2380</v>
      </c>
      <c r="K822" t="s">
        <v>1550</v>
      </c>
      <c r="L822">
        <v>28.81</v>
      </c>
      <c r="M822">
        <v>10.8</v>
      </c>
      <c r="N822" t="s">
        <v>2382</v>
      </c>
      <c r="O822" t="s">
        <v>2380</v>
      </c>
      <c r="P822" t="s">
        <v>2383</v>
      </c>
      <c r="Q822" s="7" t="str">
        <f>SUBSTITUTE(Table12[[#This Row],[NumberOfMajorSurgeries]],"No major surgery","0")</f>
        <v>1</v>
      </c>
      <c r="R822" t="str">
        <f>SUBSTITUTE(Table12[[#This Row],[smoker]],"?","unknown")</f>
        <v>No</v>
      </c>
      <c r="S822" t="str">
        <f t="shared" si="12"/>
        <v>Overweight</v>
      </c>
      <c r="T822" t="str">
        <f>IF(Table12[[#This Row],[HBA1C]]&lt;5.7,"Normal",IF(Table12[[#This Row],[HBA1C]]&gt;6.5,"Diabetes","Prediabetes"))</f>
        <v>Diabetes</v>
      </c>
    </row>
    <row r="823" spans="1:20" x14ac:dyDescent="0.3">
      <c r="A823" t="s">
        <v>1549</v>
      </c>
      <c r="B823">
        <v>37.409999999999997</v>
      </c>
      <c r="C823">
        <v>7.21</v>
      </c>
      <c r="D823" t="s">
        <v>2380</v>
      </c>
      <c r="E823" t="s">
        <v>2380</v>
      </c>
      <c r="F823" t="s">
        <v>2380</v>
      </c>
      <c r="G823">
        <v>2</v>
      </c>
      <c r="H823" t="s">
        <v>2380</v>
      </c>
      <c r="K823" t="s">
        <v>1549</v>
      </c>
      <c r="L823">
        <v>37.409999999999997</v>
      </c>
      <c r="M823">
        <v>7.21</v>
      </c>
      <c r="N823" t="s">
        <v>2380</v>
      </c>
      <c r="O823" t="s">
        <v>2380</v>
      </c>
      <c r="P823" t="s">
        <v>2380</v>
      </c>
      <c r="Q823" s="7" t="str">
        <f>SUBSTITUTE(Table12[[#This Row],[NumberOfMajorSurgeries]],"No major surgery","0")</f>
        <v>2</v>
      </c>
      <c r="R823" t="str">
        <f>SUBSTITUTE(Table12[[#This Row],[smoker]],"?","unknown")</f>
        <v>No</v>
      </c>
      <c r="S823" t="str">
        <f t="shared" si="12"/>
        <v>Obesity</v>
      </c>
      <c r="T823" t="str">
        <f>IF(Table12[[#This Row],[HBA1C]]&lt;5.7,"Normal",IF(Table12[[#This Row],[HBA1C]]&gt;6.5,"Diabetes","Prediabetes"))</f>
        <v>Diabetes</v>
      </c>
    </row>
    <row r="824" spans="1:20" x14ac:dyDescent="0.3">
      <c r="A824" t="s">
        <v>1548</v>
      </c>
      <c r="B824">
        <v>52.54</v>
      </c>
      <c r="C824">
        <v>5.12</v>
      </c>
      <c r="D824" t="s">
        <v>2380</v>
      </c>
      <c r="E824" t="s">
        <v>2380</v>
      </c>
      <c r="F824" t="s">
        <v>2383</v>
      </c>
      <c r="G824">
        <v>1</v>
      </c>
      <c r="H824" t="s">
        <v>2380</v>
      </c>
      <c r="K824" t="s">
        <v>1548</v>
      </c>
      <c r="L824">
        <v>52.54</v>
      </c>
      <c r="M824">
        <v>5.12</v>
      </c>
      <c r="N824" t="s">
        <v>2380</v>
      </c>
      <c r="O824" t="s">
        <v>2380</v>
      </c>
      <c r="P824" t="s">
        <v>2383</v>
      </c>
      <c r="Q824" s="7" t="str">
        <f>SUBSTITUTE(Table12[[#This Row],[NumberOfMajorSurgeries]],"No major surgery","0")</f>
        <v>1</v>
      </c>
      <c r="R824" t="str">
        <f>SUBSTITUTE(Table12[[#This Row],[smoker]],"?","unknown")</f>
        <v>No</v>
      </c>
      <c r="S824" t="str">
        <f t="shared" si="12"/>
        <v>Obesity</v>
      </c>
      <c r="T824" t="str">
        <f>IF(Table12[[#This Row],[HBA1C]]&lt;5.7,"Normal",IF(Table12[[#This Row],[HBA1C]]&gt;6.5,"Diabetes","Prediabetes"))</f>
        <v>Normal</v>
      </c>
    </row>
    <row r="825" spans="1:20" x14ac:dyDescent="0.3">
      <c r="A825" t="s">
        <v>1547</v>
      </c>
      <c r="B825">
        <v>17.29</v>
      </c>
      <c r="C825">
        <v>4.62</v>
      </c>
      <c r="D825" t="s">
        <v>2380</v>
      </c>
      <c r="E825" t="s">
        <v>2382</v>
      </c>
      <c r="F825" t="s">
        <v>2380</v>
      </c>
      <c r="G825">
        <v>1</v>
      </c>
      <c r="H825" t="s">
        <v>2382</v>
      </c>
      <c r="K825" t="s">
        <v>1547</v>
      </c>
      <c r="L825">
        <v>17.29</v>
      </c>
      <c r="M825">
        <v>4.62</v>
      </c>
      <c r="N825" t="s">
        <v>2380</v>
      </c>
      <c r="O825" t="s">
        <v>2382</v>
      </c>
      <c r="P825" t="s">
        <v>2380</v>
      </c>
      <c r="Q825" s="7" t="str">
        <f>SUBSTITUTE(Table12[[#This Row],[NumberOfMajorSurgeries]],"No major surgery","0")</f>
        <v>1</v>
      </c>
      <c r="R825" t="str">
        <f>SUBSTITUTE(Table12[[#This Row],[smoker]],"?","unknown")</f>
        <v>yes</v>
      </c>
      <c r="S825" t="str">
        <f t="shared" si="12"/>
        <v>Underweight</v>
      </c>
      <c r="T825" t="str">
        <f>IF(Table12[[#This Row],[HBA1C]]&lt;5.7,"Normal",IF(Table12[[#This Row],[HBA1C]]&gt;6.5,"Diabetes","Prediabetes"))</f>
        <v>Normal</v>
      </c>
    </row>
    <row r="826" spans="1:20" x14ac:dyDescent="0.3">
      <c r="A826" t="s">
        <v>1546</v>
      </c>
      <c r="B826">
        <v>31.74</v>
      </c>
      <c r="C826">
        <v>7.68</v>
      </c>
      <c r="D826" t="s">
        <v>2382</v>
      </c>
      <c r="E826" t="s">
        <v>2380</v>
      </c>
      <c r="F826" t="s">
        <v>2380</v>
      </c>
      <c r="G826" t="s">
        <v>2381</v>
      </c>
      <c r="H826" t="s">
        <v>2380</v>
      </c>
      <c r="K826" t="s">
        <v>1546</v>
      </c>
      <c r="L826">
        <v>31.74</v>
      </c>
      <c r="M826">
        <v>7.68</v>
      </c>
      <c r="N826" t="s">
        <v>2382</v>
      </c>
      <c r="O826" t="s">
        <v>2380</v>
      </c>
      <c r="P826" t="s">
        <v>2380</v>
      </c>
      <c r="Q826" s="7" t="str">
        <f>SUBSTITUTE(Table12[[#This Row],[NumberOfMajorSurgeries]],"No major surgery","0")</f>
        <v>0</v>
      </c>
      <c r="R826" t="str">
        <f>SUBSTITUTE(Table12[[#This Row],[smoker]],"?","unknown")</f>
        <v>No</v>
      </c>
      <c r="S826" t="str">
        <f t="shared" si="12"/>
        <v>Obesity</v>
      </c>
      <c r="T826" t="str">
        <f>IF(Table12[[#This Row],[HBA1C]]&lt;5.7,"Normal",IF(Table12[[#This Row],[HBA1C]]&gt;6.5,"Diabetes","Prediabetes"))</f>
        <v>Diabetes</v>
      </c>
    </row>
    <row r="827" spans="1:20" x14ac:dyDescent="0.3">
      <c r="A827" t="s">
        <v>1545</v>
      </c>
      <c r="B827">
        <v>26.504999999999999</v>
      </c>
      <c r="C827">
        <v>6.79</v>
      </c>
      <c r="D827" t="s">
        <v>2382</v>
      </c>
      <c r="E827" t="s">
        <v>2380</v>
      </c>
      <c r="F827" t="s">
        <v>2383</v>
      </c>
      <c r="G827">
        <v>1</v>
      </c>
      <c r="H827" t="s">
        <v>2380</v>
      </c>
      <c r="K827" t="s">
        <v>1545</v>
      </c>
      <c r="L827">
        <v>26.504999999999999</v>
      </c>
      <c r="M827">
        <v>6.79</v>
      </c>
      <c r="N827" t="s">
        <v>2382</v>
      </c>
      <c r="O827" t="s">
        <v>2380</v>
      </c>
      <c r="P827" t="s">
        <v>2383</v>
      </c>
      <c r="Q827" s="7" t="str">
        <f>SUBSTITUTE(Table12[[#This Row],[NumberOfMajorSurgeries]],"No major surgery","0")</f>
        <v>1</v>
      </c>
      <c r="R827" t="str">
        <f>SUBSTITUTE(Table12[[#This Row],[smoker]],"?","unknown")</f>
        <v>No</v>
      </c>
      <c r="S827" t="str">
        <f t="shared" si="12"/>
        <v>Overweight</v>
      </c>
      <c r="T827" t="str">
        <f>IF(Table12[[#This Row],[HBA1C]]&lt;5.7,"Normal",IF(Table12[[#This Row],[HBA1C]]&gt;6.5,"Diabetes","Prediabetes"))</f>
        <v>Diabetes</v>
      </c>
    </row>
    <row r="828" spans="1:20" x14ac:dyDescent="0.3">
      <c r="A828" t="s">
        <v>1544</v>
      </c>
      <c r="B828">
        <v>36.479999999999997</v>
      </c>
      <c r="C828">
        <v>11.09</v>
      </c>
      <c r="D828" t="s">
        <v>2380</v>
      </c>
      <c r="E828" t="s">
        <v>2380</v>
      </c>
      <c r="F828" t="s">
        <v>2380</v>
      </c>
      <c r="G828" t="s">
        <v>2381</v>
      </c>
      <c r="H828" t="s">
        <v>2380</v>
      </c>
      <c r="K828" t="s">
        <v>1544</v>
      </c>
      <c r="L828">
        <v>36.479999999999997</v>
      </c>
      <c r="M828">
        <v>11.09</v>
      </c>
      <c r="N828" t="s">
        <v>2380</v>
      </c>
      <c r="O828" t="s">
        <v>2380</v>
      </c>
      <c r="P828" t="s">
        <v>2380</v>
      </c>
      <c r="Q828" s="7" t="str">
        <f>SUBSTITUTE(Table12[[#This Row],[NumberOfMajorSurgeries]],"No major surgery","0")</f>
        <v>0</v>
      </c>
      <c r="R828" t="str">
        <f>SUBSTITUTE(Table12[[#This Row],[smoker]],"?","unknown")</f>
        <v>No</v>
      </c>
      <c r="S828" t="str">
        <f t="shared" si="12"/>
        <v>Obesity</v>
      </c>
      <c r="T828" t="str">
        <f>IF(Table12[[#This Row],[HBA1C]]&lt;5.7,"Normal",IF(Table12[[#This Row],[HBA1C]]&gt;6.5,"Diabetes","Prediabetes"))</f>
        <v>Diabetes</v>
      </c>
    </row>
    <row r="829" spans="1:20" x14ac:dyDescent="0.3">
      <c r="A829" t="s">
        <v>1543</v>
      </c>
      <c r="B829">
        <v>39.159999999999997</v>
      </c>
      <c r="C829">
        <v>5.24</v>
      </c>
      <c r="D829" t="s">
        <v>2382</v>
      </c>
      <c r="E829" t="s">
        <v>2380</v>
      </c>
      <c r="F829" t="s">
        <v>2383</v>
      </c>
      <c r="G829">
        <v>1</v>
      </c>
      <c r="H829" t="s">
        <v>2380</v>
      </c>
      <c r="K829" t="s">
        <v>1543</v>
      </c>
      <c r="L829">
        <v>39.159999999999997</v>
      </c>
      <c r="M829">
        <v>5.24</v>
      </c>
      <c r="N829" t="s">
        <v>2382</v>
      </c>
      <c r="O829" t="s">
        <v>2380</v>
      </c>
      <c r="P829" t="s">
        <v>2383</v>
      </c>
      <c r="Q829" s="7" t="str">
        <f>SUBSTITUTE(Table12[[#This Row],[NumberOfMajorSurgeries]],"No major surgery","0")</f>
        <v>1</v>
      </c>
      <c r="R829" t="str">
        <f>SUBSTITUTE(Table12[[#This Row],[smoker]],"?","unknown")</f>
        <v>No</v>
      </c>
      <c r="S829" t="str">
        <f t="shared" si="12"/>
        <v>Obesity</v>
      </c>
      <c r="T829" t="str">
        <f>IF(Table12[[#This Row],[HBA1C]]&lt;5.7,"Normal",IF(Table12[[#This Row],[HBA1C]]&gt;6.5,"Diabetes","Prediabetes"))</f>
        <v>Normal</v>
      </c>
    </row>
    <row r="830" spans="1:20" x14ac:dyDescent="0.3">
      <c r="A830" t="s">
        <v>1542</v>
      </c>
      <c r="B830">
        <v>28.22</v>
      </c>
      <c r="C830">
        <v>7.51</v>
      </c>
      <c r="D830" t="s">
        <v>2382</v>
      </c>
      <c r="E830" t="s">
        <v>2380</v>
      </c>
      <c r="F830" t="s">
        <v>2383</v>
      </c>
      <c r="G830">
        <v>1</v>
      </c>
      <c r="H830" t="s">
        <v>2380</v>
      </c>
      <c r="K830" t="s">
        <v>1542</v>
      </c>
      <c r="L830">
        <v>28.22</v>
      </c>
      <c r="M830">
        <v>7.51</v>
      </c>
      <c r="N830" t="s">
        <v>2382</v>
      </c>
      <c r="O830" t="s">
        <v>2380</v>
      </c>
      <c r="P830" t="s">
        <v>2383</v>
      </c>
      <c r="Q830" s="7" t="str">
        <f>SUBSTITUTE(Table12[[#This Row],[NumberOfMajorSurgeries]],"No major surgery","0")</f>
        <v>1</v>
      </c>
      <c r="R830" t="str">
        <f>SUBSTITUTE(Table12[[#This Row],[smoker]],"?","unknown")</f>
        <v>No</v>
      </c>
      <c r="S830" t="str">
        <f t="shared" si="12"/>
        <v>Overweight</v>
      </c>
      <c r="T830" t="str">
        <f>IF(Table12[[#This Row],[HBA1C]]&lt;5.7,"Normal",IF(Table12[[#This Row],[HBA1C]]&gt;6.5,"Diabetes","Prediabetes"))</f>
        <v>Diabetes</v>
      </c>
    </row>
    <row r="831" spans="1:20" x14ac:dyDescent="0.3">
      <c r="A831" t="s">
        <v>1541</v>
      </c>
      <c r="B831">
        <v>35</v>
      </c>
      <c r="C831">
        <v>4.13</v>
      </c>
      <c r="D831" t="s">
        <v>2380</v>
      </c>
      <c r="E831" t="s">
        <v>2380</v>
      </c>
      <c r="F831" t="s">
        <v>2380</v>
      </c>
      <c r="G831">
        <v>2</v>
      </c>
      <c r="H831" t="s">
        <v>2380</v>
      </c>
      <c r="K831" t="s">
        <v>1541</v>
      </c>
      <c r="L831">
        <v>35</v>
      </c>
      <c r="M831">
        <v>4.13</v>
      </c>
      <c r="N831" t="s">
        <v>2380</v>
      </c>
      <c r="O831" t="s">
        <v>2380</v>
      </c>
      <c r="P831" t="s">
        <v>2380</v>
      </c>
      <c r="Q831" s="7" t="str">
        <f>SUBSTITUTE(Table12[[#This Row],[NumberOfMajorSurgeries]],"No major surgery","0")</f>
        <v>2</v>
      </c>
      <c r="R831" t="str">
        <f>SUBSTITUTE(Table12[[#This Row],[smoker]],"?","unknown")</f>
        <v>No</v>
      </c>
      <c r="S831" t="str">
        <f t="shared" si="12"/>
        <v>Obesity</v>
      </c>
      <c r="T831" t="str">
        <f>IF(Table12[[#This Row],[HBA1C]]&lt;5.7,"Normal",IF(Table12[[#This Row],[HBA1C]]&gt;6.5,"Diabetes","Prediabetes"))</f>
        <v>Normal</v>
      </c>
    </row>
    <row r="832" spans="1:20" x14ac:dyDescent="0.3">
      <c r="A832" t="s">
        <v>1540</v>
      </c>
      <c r="B832">
        <v>36.24</v>
      </c>
      <c r="C832">
        <v>8.3800000000000008</v>
      </c>
      <c r="D832" t="s">
        <v>2382</v>
      </c>
      <c r="E832" t="s">
        <v>2380</v>
      </c>
      <c r="F832" t="s">
        <v>2380</v>
      </c>
      <c r="G832">
        <v>1</v>
      </c>
      <c r="H832" t="s">
        <v>2380</v>
      </c>
      <c r="K832" t="s">
        <v>1540</v>
      </c>
      <c r="L832">
        <v>36.24</v>
      </c>
      <c r="M832">
        <v>8.3800000000000008</v>
      </c>
      <c r="N832" t="s">
        <v>2382</v>
      </c>
      <c r="O832" t="s">
        <v>2380</v>
      </c>
      <c r="P832" t="s">
        <v>2380</v>
      </c>
      <c r="Q832" s="7" t="str">
        <f>SUBSTITUTE(Table12[[#This Row],[NumberOfMajorSurgeries]],"No major surgery","0")</f>
        <v>1</v>
      </c>
      <c r="R832" t="str">
        <f>SUBSTITUTE(Table12[[#This Row],[smoker]],"?","unknown")</f>
        <v>No</v>
      </c>
      <c r="S832" t="str">
        <f t="shared" si="12"/>
        <v>Obesity</v>
      </c>
      <c r="T832" t="str">
        <f>IF(Table12[[#This Row],[HBA1C]]&lt;5.7,"Normal",IF(Table12[[#This Row],[HBA1C]]&gt;6.5,"Diabetes","Prediabetes"))</f>
        <v>Diabetes</v>
      </c>
    </row>
    <row r="833" spans="1:20" x14ac:dyDescent="0.3">
      <c r="A833" t="s">
        <v>1539</v>
      </c>
      <c r="B833">
        <v>36.954999999999998</v>
      </c>
      <c r="C833">
        <v>8.07</v>
      </c>
      <c r="D833" t="s">
        <v>2380</v>
      </c>
      <c r="E833" t="s">
        <v>2380</v>
      </c>
      <c r="F833" t="s">
        <v>2380</v>
      </c>
      <c r="G833" t="s">
        <v>2381</v>
      </c>
      <c r="H833" t="s">
        <v>2380</v>
      </c>
      <c r="K833" t="s">
        <v>1539</v>
      </c>
      <c r="L833">
        <v>36.954999999999998</v>
      </c>
      <c r="M833">
        <v>8.07</v>
      </c>
      <c r="N833" t="s">
        <v>2380</v>
      </c>
      <c r="O833" t="s">
        <v>2380</v>
      </c>
      <c r="P833" t="s">
        <v>2380</v>
      </c>
      <c r="Q833" s="7" t="str">
        <f>SUBSTITUTE(Table12[[#This Row],[NumberOfMajorSurgeries]],"No major surgery","0")</f>
        <v>0</v>
      </c>
      <c r="R833" t="str">
        <f>SUBSTITUTE(Table12[[#This Row],[smoker]],"?","unknown")</f>
        <v>No</v>
      </c>
      <c r="S833" t="str">
        <f t="shared" si="12"/>
        <v>Obesity</v>
      </c>
      <c r="T833" t="str">
        <f>IF(Table12[[#This Row],[HBA1C]]&lt;5.7,"Normal",IF(Table12[[#This Row],[HBA1C]]&gt;6.5,"Diabetes","Prediabetes"))</f>
        <v>Diabetes</v>
      </c>
    </row>
    <row r="834" spans="1:20" x14ac:dyDescent="0.3">
      <c r="A834" t="s">
        <v>1538</v>
      </c>
      <c r="B834">
        <v>29.64</v>
      </c>
      <c r="C834">
        <v>8.9499999999999993</v>
      </c>
      <c r="D834" t="s">
        <v>2380</v>
      </c>
      <c r="E834" t="s">
        <v>2380</v>
      </c>
      <c r="F834" t="s">
        <v>2380</v>
      </c>
      <c r="G834" t="s">
        <v>2381</v>
      </c>
      <c r="H834" t="s">
        <v>2380</v>
      </c>
      <c r="K834" t="s">
        <v>1538</v>
      </c>
      <c r="L834">
        <v>29.64</v>
      </c>
      <c r="M834">
        <v>8.9499999999999993</v>
      </c>
      <c r="N834" t="s">
        <v>2380</v>
      </c>
      <c r="O834" t="s">
        <v>2380</v>
      </c>
      <c r="P834" t="s">
        <v>2380</v>
      </c>
      <c r="Q834" s="7" t="str">
        <f>SUBSTITUTE(Table12[[#This Row],[NumberOfMajorSurgeries]],"No major surgery","0")</f>
        <v>0</v>
      </c>
      <c r="R834" t="str">
        <f>SUBSTITUTE(Table12[[#This Row],[smoker]],"?","unknown")</f>
        <v>No</v>
      </c>
      <c r="S834" t="str">
        <f t="shared" si="12"/>
        <v>Overweight</v>
      </c>
      <c r="T834" t="str">
        <f>IF(Table12[[#This Row],[HBA1C]]&lt;5.7,"Normal",IF(Table12[[#This Row],[HBA1C]]&gt;6.5,"Diabetes","Prediabetes"))</f>
        <v>Diabetes</v>
      </c>
    </row>
    <row r="835" spans="1:20" x14ac:dyDescent="0.3">
      <c r="A835" t="s">
        <v>1537</v>
      </c>
      <c r="B835">
        <v>42.74</v>
      </c>
      <c r="C835">
        <v>6.31</v>
      </c>
      <c r="D835" t="s">
        <v>2382</v>
      </c>
      <c r="E835" t="s">
        <v>2380</v>
      </c>
      <c r="F835" t="s">
        <v>2380</v>
      </c>
      <c r="G835">
        <v>1</v>
      </c>
      <c r="H835" t="s">
        <v>2380</v>
      </c>
      <c r="K835" t="s">
        <v>1537</v>
      </c>
      <c r="L835">
        <v>42.74</v>
      </c>
      <c r="M835">
        <v>6.31</v>
      </c>
      <c r="N835" t="s">
        <v>2382</v>
      </c>
      <c r="O835" t="s">
        <v>2380</v>
      </c>
      <c r="P835" t="s">
        <v>2380</v>
      </c>
      <c r="Q835" s="7" t="str">
        <f>SUBSTITUTE(Table12[[#This Row],[NumberOfMajorSurgeries]],"No major surgery","0")</f>
        <v>1</v>
      </c>
      <c r="R835" t="str">
        <f>SUBSTITUTE(Table12[[#This Row],[smoker]],"?","unknown")</f>
        <v>No</v>
      </c>
      <c r="S835" t="str">
        <f t="shared" ref="S835:S898" si="13">IF(B835&lt;18.5,"Underweight",IF(B835&gt;30,"Obesity",IF(B835=18.5-24.9,"Normal weight","Overweight")))</f>
        <v>Obesity</v>
      </c>
      <c r="T835" t="str">
        <f>IF(Table12[[#This Row],[HBA1C]]&lt;5.7,"Normal",IF(Table12[[#This Row],[HBA1C]]&gt;6.5,"Diabetes","Prediabetes"))</f>
        <v>Prediabetes</v>
      </c>
    </row>
    <row r="836" spans="1:20" x14ac:dyDescent="0.3">
      <c r="A836" t="s">
        <v>1536</v>
      </c>
      <c r="B836">
        <v>36.130000000000003</v>
      </c>
      <c r="C836">
        <v>7.19</v>
      </c>
      <c r="D836" t="s">
        <v>2382</v>
      </c>
      <c r="E836" t="s">
        <v>2380</v>
      </c>
      <c r="F836" t="s">
        <v>2380</v>
      </c>
      <c r="G836">
        <v>2</v>
      </c>
      <c r="H836" t="s">
        <v>2380</v>
      </c>
      <c r="K836" t="s">
        <v>1536</v>
      </c>
      <c r="L836">
        <v>36.130000000000003</v>
      </c>
      <c r="M836">
        <v>7.19</v>
      </c>
      <c r="N836" t="s">
        <v>2382</v>
      </c>
      <c r="O836" t="s">
        <v>2380</v>
      </c>
      <c r="P836" t="s">
        <v>2380</v>
      </c>
      <c r="Q836" s="7" t="str">
        <f>SUBSTITUTE(Table12[[#This Row],[NumberOfMajorSurgeries]],"No major surgery","0")</f>
        <v>2</v>
      </c>
      <c r="R836" t="str">
        <f>SUBSTITUTE(Table12[[#This Row],[smoker]],"?","unknown")</f>
        <v>No</v>
      </c>
      <c r="S836" t="str">
        <f t="shared" si="13"/>
        <v>Obesity</v>
      </c>
      <c r="T836" t="str">
        <f>IF(Table12[[#This Row],[HBA1C]]&lt;5.7,"Normal",IF(Table12[[#This Row],[HBA1C]]&gt;6.5,"Diabetes","Prediabetes"))</f>
        <v>Diabetes</v>
      </c>
    </row>
    <row r="837" spans="1:20" x14ac:dyDescent="0.3">
      <c r="A837" t="s">
        <v>1535</v>
      </c>
      <c r="B837">
        <v>31.55</v>
      </c>
      <c r="C837">
        <v>6.11</v>
      </c>
      <c r="D837" t="s">
        <v>2382</v>
      </c>
      <c r="E837" t="s">
        <v>2380</v>
      </c>
      <c r="F837" t="s">
        <v>2380</v>
      </c>
      <c r="G837">
        <v>1</v>
      </c>
      <c r="H837" t="s">
        <v>2380</v>
      </c>
      <c r="K837" t="s">
        <v>1535</v>
      </c>
      <c r="L837">
        <v>31.55</v>
      </c>
      <c r="M837">
        <v>6.11</v>
      </c>
      <c r="N837" t="s">
        <v>2382</v>
      </c>
      <c r="O837" t="s">
        <v>2380</v>
      </c>
      <c r="P837" t="s">
        <v>2380</v>
      </c>
      <c r="Q837" s="7" t="str">
        <f>SUBSTITUTE(Table12[[#This Row],[NumberOfMajorSurgeries]],"No major surgery","0")</f>
        <v>1</v>
      </c>
      <c r="R837" t="str">
        <f>SUBSTITUTE(Table12[[#This Row],[smoker]],"?","unknown")</f>
        <v>No</v>
      </c>
      <c r="S837" t="str">
        <f t="shared" si="13"/>
        <v>Obesity</v>
      </c>
      <c r="T837" t="str">
        <f>IF(Table12[[#This Row],[HBA1C]]&lt;5.7,"Normal",IF(Table12[[#This Row],[HBA1C]]&gt;6.5,"Diabetes","Prediabetes"))</f>
        <v>Prediabetes</v>
      </c>
    </row>
    <row r="838" spans="1:20" x14ac:dyDescent="0.3">
      <c r="A838" t="s">
        <v>1534</v>
      </c>
      <c r="B838">
        <v>52.75</v>
      </c>
      <c r="C838">
        <v>6.02</v>
      </c>
      <c r="D838" t="s">
        <v>2380</v>
      </c>
      <c r="E838" t="s">
        <v>2380</v>
      </c>
      <c r="F838" t="s">
        <v>2380</v>
      </c>
      <c r="G838">
        <v>1</v>
      </c>
      <c r="H838" t="s">
        <v>2380</v>
      </c>
      <c r="K838" t="s">
        <v>1534</v>
      </c>
      <c r="L838">
        <v>52.75</v>
      </c>
      <c r="M838">
        <v>6.02</v>
      </c>
      <c r="N838" t="s">
        <v>2380</v>
      </c>
      <c r="O838" t="s">
        <v>2380</v>
      </c>
      <c r="P838" t="s">
        <v>2380</v>
      </c>
      <c r="Q838" s="7" t="str">
        <f>SUBSTITUTE(Table12[[#This Row],[NumberOfMajorSurgeries]],"No major surgery","0")</f>
        <v>1</v>
      </c>
      <c r="R838" t="str">
        <f>SUBSTITUTE(Table12[[#This Row],[smoker]],"?","unknown")</f>
        <v>No</v>
      </c>
      <c r="S838" t="str">
        <f t="shared" si="13"/>
        <v>Obesity</v>
      </c>
      <c r="T838" t="str">
        <f>IF(Table12[[#This Row],[HBA1C]]&lt;5.7,"Normal",IF(Table12[[#This Row],[HBA1C]]&gt;6.5,"Diabetes","Prediabetes"))</f>
        <v>Prediabetes</v>
      </c>
    </row>
    <row r="839" spans="1:20" x14ac:dyDescent="0.3">
      <c r="A839" t="s">
        <v>1533</v>
      </c>
      <c r="B839">
        <v>36.67</v>
      </c>
      <c r="C839">
        <v>11.86</v>
      </c>
      <c r="D839" t="s">
        <v>2380</v>
      </c>
      <c r="E839" t="s">
        <v>2380</v>
      </c>
      <c r="F839" t="s">
        <v>2380</v>
      </c>
      <c r="G839" t="s">
        <v>2381</v>
      </c>
      <c r="H839" t="s">
        <v>2380</v>
      </c>
      <c r="K839" t="s">
        <v>1533</v>
      </c>
      <c r="L839">
        <v>36.67</v>
      </c>
      <c r="M839">
        <v>11.86</v>
      </c>
      <c r="N839" t="s">
        <v>2380</v>
      </c>
      <c r="O839" t="s">
        <v>2380</v>
      </c>
      <c r="P839" t="s">
        <v>2380</v>
      </c>
      <c r="Q839" s="7" t="str">
        <f>SUBSTITUTE(Table12[[#This Row],[NumberOfMajorSurgeries]],"No major surgery","0")</f>
        <v>0</v>
      </c>
      <c r="R839" t="str">
        <f>SUBSTITUTE(Table12[[#This Row],[smoker]],"?","unknown")</f>
        <v>No</v>
      </c>
      <c r="S839" t="str">
        <f t="shared" si="13"/>
        <v>Obesity</v>
      </c>
      <c r="T839" t="str">
        <f>IF(Table12[[#This Row],[HBA1C]]&lt;5.7,"Normal",IF(Table12[[#This Row],[HBA1C]]&gt;6.5,"Diabetes","Prediabetes"))</f>
        <v>Diabetes</v>
      </c>
    </row>
    <row r="840" spans="1:20" x14ac:dyDescent="0.3">
      <c r="A840" t="s">
        <v>1532</v>
      </c>
      <c r="B840">
        <v>38.06</v>
      </c>
      <c r="C840">
        <v>8.25</v>
      </c>
      <c r="D840" t="s">
        <v>2380</v>
      </c>
      <c r="E840" t="s">
        <v>2380</v>
      </c>
      <c r="F840" t="s">
        <v>2380</v>
      </c>
      <c r="G840" t="s">
        <v>2381</v>
      </c>
      <c r="H840" t="s">
        <v>2380</v>
      </c>
      <c r="K840" t="s">
        <v>1532</v>
      </c>
      <c r="L840">
        <v>38.06</v>
      </c>
      <c r="M840">
        <v>8.25</v>
      </c>
      <c r="N840" t="s">
        <v>2380</v>
      </c>
      <c r="O840" t="s">
        <v>2380</v>
      </c>
      <c r="P840" t="s">
        <v>2380</v>
      </c>
      <c r="Q840" s="7" t="str">
        <f>SUBSTITUTE(Table12[[#This Row],[NumberOfMajorSurgeries]],"No major surgery","0")</f>
        <v>0</v>
      </c>
      <c r="R840" t="str">
        <f>SUBSTITUTE(Table12[[#This Row],[smoker]],"?","unknown")</f>
        <v>No</v>
      </c>
      <c r="S840" t="str">
        <f t="shared" si="13"/>
        <v>Obesity</v>
      </c>
      <c r="T840" t="str">
        <f>IF(Table12[[#This Row],[HBA1C]]&lt;5.7,"Normal",IF(Table12[[#This Row],[HBA1C]]&gt;6.5,"Diabetes","Prediabetes"))</f>
        <v>Diabetes</v>
      </c>
    </row>
    <row r="841" spans="1:20" x14ac:dyDescent="0.3">
      <c r="A841" t="s">
        <v>1531</v>
      </c>
      <c r="B841">
        <v>38</v>
      </c>
      <c r="C841">
        <v>8.1300000000000008</v>
      </c>
      <c r="D841" t="s">
        <v>2380</v>
      </c>
      <c r="E841" t="s">
        <v>2380</v>
      </c>
      <c r="F841" t="s">
        <v>2380</v>
      </c>
      <c r="G841" t="s">
        <v>2381</v>
      </c>
      <c r="H841" t="s">
        <v>2380</v>
      </c>
      <c r="K841" t="s">
        <v>1531</v>
      </c>
      <c r="L841">
        <v>38</v>
      </c>
      <c r="M841">
        <v>8.1300000000000008</v>
      </c>
      <c r="N841" t="s">
        <v>2380</v>
      </c>
      <c r="O841" t="s">
        <v>2380</v>
      </c>
      <c r="P841" t="s">
        <v>2380</v>
      </c>
      <c r="Q841" s="7" t="str">
        <f>SUBSTITUTE(Table12[[#This Row],[NumberOfMajorSurgeries]],"No major surgery","0")</f>
        <v>0</v>
      </c>
      <c r="R841" t="str">
        <f>SUBSTITUTE(Table12[[#This Row],[smoker]],"?","unknown")</f>
        <v>No</v>
      </c>
      <c r="S841" t="str">
        <f t="shared" si="13"/>
        <v>Obesity</v>
      </c>
      <c r="T841" t="str">
        <f>IF(Table12[[#This Row],[HBA1C]]&lt;5.7,"Normal",IF(Table12[[#This Row],[HBA1C]]&gt;6.5,"Diabetes","Prediabetes"))</f>
        <v>Diabetes</v>
      </c>
    </row>
    <row r="842" spans="1:20" x14ac:dyDescent="0.3">
      <c r="A842" t="s">
        <v>1530</v>
      </c>
      <c r="B842">
        <v>35.1</v>
      </c>
      <c r="C842">
        <v>10.1</v>
      </c>
      <c r="D842" t="s">
        <v>2380</v>
      </c>
      <c r="E842" t="s">
        <v>2380</v>
      </c>
      <c r="F842" t="s">
        <v>2380</v>
      </c>
      <c r="G842" t="s">
        <v>2381</v>
      </c>
      <c r="H842" t="s">
        <v>2380</v>
      </c>
      <c r="K842" t="s">
        <v>1530</v>
      </c>
      <c r="L842">
        <v>35.1</v>
      </c>
      <c r="M842">
        <v>10.1</v>
      </c>
      <c r="N842" t="s">
        <v>2380</v>
      </c>
      <c r="O842" t="s">
        <v>2380</v>
      </c>
      <c r="P842" t="s">
        <v>2380</v>
      </c>
      <c r="Q842" s="7" t="str">
        <f>SUBSTITUTE(Table12[[#This Row],[NumberOfMajorSurgeries]],"No major surgery","0")</f>
        <v>0</v>
      </c>
      <c r="R842" t="str">
        <f>SUBSTITUTE(Table12[[#This Row],[smoker]],"?","unknown")</f>
        <v>No</v>
      </c>
      <c r="S842" t="str">
        <f t="shared" si="13"/>
        <v>Obesity</v>
      </c>
      <c r="T842" t="str">
        <f>IF(Table12[[#This Row],[HBA1C]]&lt;5.7,"Normal",IF(Table12[[#This Row],[HBA1C]]&gt;6.5,"Diabetes","Prediabetes"))</f>
        <v>Diabetes</v>
      </c>
    </row>
    <row r="843" spans="1:20" x14ac:dyDescent="0.3">
      <c r="A843" t="s">
        <v>1529</v>
      </c>
      <c r="B843">
        <v>33.82</v>
      </c>
      <c r="C843">
        <v>5.89</v>
      </c>
      <c r="D843" t="s">
        <v>2382</v>
      </c>
      <c r="E843" t="s">
        <v>2380</v>
      </c>
      <c r="F843" t="s">
        <v>2380</v>
      </c>
      <c r="G843">
        <v>2</v>
      </c>
      <c r="H843" t="s">
        <v>2380</v>
      </c>
      <c r="K843" t="s">
        <v>1529</v>
      </c>
      <c r="L843">
        <v>33.82</v>
      </c>
      <c r="M843">
        <v>5.89</v>
      </c>
      <c r="N843" t="s">
        <v>2382</v>
      </c>
      <c r="O843" t="s">
        <v>2380</v>
      </c>
      <c r="P843" t="s">
        <v>2380</v>
      </c>
      <c r="Q843" s="7" t="str">
        <f>SUBSTITUTE(Table12[[#This Row],[NumberOfMajorSurgeries]],"No major surgery","0")</f>
        <v>2</v>
      </c>
      <c r="R843" t="str">
        <f>SUBSTITUTE(Table12[[#This Row],[smoker]],"?","unknown")</f>
        <v>No</v>
      </c>
      <c r="S843" t="str">
        <f t="shared" si="13"/>
        <v>Obesity</v>
      </c>
      <c r="T843" t="str">
        <f>IF(Table12[[#This Row],[HBA1C]]&lt;5.7,"Normal",IF(Table12[[#This Row],[HBA1C]]&gt;6.5,"Diabetes","Prediabetes"))</f>
        <v>Prediabetes</v>
      </c>
    </row>
    <row r="844" spans="1:20" x14ac:dyDescent="0.3">
      <c r="A844" t="s">
        <v>1528</v>
      </c>
      <c r="B844">
        <v>37.43</v>
      </c>
      <c r="C844">
        <v>4.97</v>
      </c>
      <c r="D844" t="s">
        <v>2380</v>
      </c>
      <c r="E844" t="s">
        <v>2380</v>
      </c>
      <c r="F844" t="s">
        <v>2380</v>
      </c>
      <c r="G844">
        <v>2</v>
      </c>
      <c r="H844" t="s">
        <v>2380</v>
      </c>
      <c r="K844" t="s">
        <v>1528</v>
      </c>
      <c r="L844">
        <v>37.43</v>
      </c>
      <c r="M844">
        <v>4.97</v>
      </c>
      <c r="N844" t="s">
        <v>2380</v>
      </c>
      <c r="O844" t="s">
        <v>2380</v>
      </c>
      <c r="P844" t="s">
        <v>2380</v>
      </c>
      <c r="Q844" s="7" t="str">
        <f>SUBSTITUTE(Table12[[#This Row],[NumberOfMajorSurgeries]],"No major surgery","0")</f>
        <v>2</v>
      </c>
      <c r="R844" t="str">
        <f>SUBSTITUTE(Table12[[#This Row],[smoker]],"?","unknown")</f>
        <v>No</v>
      </c>
      <c r="S844" t="str">
        <f t="shared" si="13"/>
        <v>Obesity</v>
      </c>
      <c r="T844" t="str">
        <f>IF(Table12[[#This Row],[HBA1C]]&lt;5.7,"Normal",IF(Table12[[#This Row],[HBA1C]]&gt;6.5,"Diabetes","Prediabetes"))</f>
        <v>Normal</v>
      </c>
    </row>
    <row r="845" spans="1:20" x14ac:dyDescent="0.3">
      <c r="A845" t="s">
        <v>1527</v>
      </c>
      <c r="B845">
        <v>30.5</v>
      </c>
      <c r="C845">
        <v>9.9</v>
      </c>
      <c r="D845" t="s">
        <v>2380</v>
      </c>
      <c r="E845" t="s">
        <v>2380</v>
      </c>
      <c r="F845" t="s">
        <v>2380</v>
      </c>
      <c r="G845" t="s">
        <v>2381</v>
      </c>
      <c r="H845" t="s">
        <v>2380</v>
      </c>
      <c r="K845" t="s">
        <v>1527</v>
      </c>
      <c r="L845">
        <v>30.5</v>
      </c>
      <c r="M845">
        <v>9.9</v>
      </c>
      <c r="N845" t="s">
        <v>2380</v>
      </c>
      <c r="O845" t="s">
        <v>2380</v>
      </c>
      <c r="P845" t="s">
        <v>2380</v>
      </c>
      <c r="Q845" s="7" t="str">
        <f>SUBSTITUTE(Table12[[#This Row],[NumberOfMajorSurgeries]],"No major surgery","0")</f>
        <v>0</v>
      </c>
      <c r="R845" t="str">
        <f>SUBSTITUTE(Table12[[#This Row],[smoker]],"?","unknown")</f>
        <v>No</v>
      </c>
      <c r="S845" t="str">
        <f t="shared" si="13"/>
        <v>Obesity</v>
      </c>
      <c r="T845" t="str">
        <f>IF(Table12[[#This Row],[HBA1C]]&lt;5.7,"Normal",IF(Table12[[#This Row],[HBA1C]]&gt;6.5,"Diabetes","Prediabetes"))</f>
        <v>Diabetes</v>
      </c>
    </row>
    <row r="846" spans="1:20" x14ac:dyDescent="0.3">
      <c r="A846" t="s">
        <v>1526</v>
      </c>
      <c r="B846">
        <v>24.53</v>
      </c>
      <c r="C846">
        <v>9.0500000000000007</v>
      </c>
      <c r="D846" t="s">
        <v>2380</v>
      </c>
      <c r="E846" t="s">
        <v>2380</v>
      </c>
      <c r="F846" t="s">
        <v>2380</v>
      </c>
      <c r="G846" t="s">
        <v>2381</v>
      </c>
      <c r="H846" t="s">
        <v>2380</v>
      </c>
      <c r="K846" t="s">
        <v>1526</v>
      </c>
      <c r="L846">
        <v>24.53</v>
      </c>
      <c r="M846">
        <v>9.0500000000000007</v>
      </c>
      <c r="N846" t="s">
        <v>2380</v>
      </c>
      <c r="O846" t="s">
        <v>2380</v>
      </c>
      <c r="P846" t="s">
        <v>2380</v>
      </c>
      <c r="Q846" s="7" t="str">
        <f>SUBSTITUTE(Table12[[#This Row],[NumberOfMajorSurgeries]],"No major surgery","0")</f>
        <v>0</v>
      </c>
      <c r="R846" t="str">
        <f>SUBSTITUTE(Table12[[#This Row],[smoker]],"?","unknown")</f>
        <v>No</v>
      </c>
      <c r="S846" t="str">
        <f t="shared" si="13"/>
        <v>Overweight</v>
      </c>
      <c r="T846" t="str">
        <f>IF(Table12[[#This Row],[HBA1C]]&lt;5.7,"Normal",IF(Table12[[#This Row],[HBA1C]]&gt;6.5,"Diabetes","Prediabetes"))</f>
        <v>Diabetes</v>
      </c>
    </row>
    <row r="847" spans="1:20" x14ac:dyDescent="0.3">
      <c r="A847" t="s">
        <v>1525</v>
      </c>
      <c r="B847">
        <v>25.74</v>
      </c>
      <c r="C847">
        <v>10.93</v>
      </c>
      <c r="D847" t="s">
        <v>2380</v>
      </c>
      <c r="E847" t="s">
        <v>2380</v>
      </c>
      <c r="F847" t="s">
        <v>2380</v>
      </c>
      <c r="G847" t="s">
        <v>2381</v>
      </c>
      <c r="H847" t="s">
        <v>2380</v>
      </c>
      <c r="K847" t="s">
        <v>1525</v>
      </c>
      <c r="L847">
        <v>25.74</v>
      </c>
      <c r="M847">
        <v>10.93</v>
      </c>
      <c r="N847" t="s">
        <v>2380</v>
      </c>
      <c r="O847" t="s">
        <v>2380</v>
      </c>
      <c r="P847" t="s">
        <v>2380</v>
      </c>
      <c r="Q847" s="7" t="str">
        <f>SUBSTITUTE(Table12[[#This Row],[NumberOfMajorSurgeries]],"No major surgery","0")</f>
        <v>0</v>
      </c>
      <c r="R847" t="str">
        <f>SUBSTITUTE(Table12[[#This Row],[smoker]],"?","unknown")</f>
        <v>No</v>
      </c>
      <c r="S847" t="str">
        <f t="shared" si="13"/>
        <v>Overweight</v>
      </c>
      <c r="T847" t="str">
        <f>IF(Table12[[#This Row],[HBA1C]]&lt;5.7,"Normal",IF(Table12[[#This Row],[HBA1C]]&gt;6.5,"Diabetes","Prediabetes"))</f>
        <v>Diabetes</v>
      </c>
    </row>
    <row r="848" spans="1:20" x14ac:dyDescent="0.3">
      <c r="A848" t="s">
        <v>1524</v>
      </c>
      <c r="B848">
        <v>34.08</v>
      </c>
      <c r="C848">
        <v>7.58</v>
      </c>
      <c r="D848" t="s">
        <v>2382</v>
      </c>
      <c r="E848" t="s">
        <v>2380</v>
      </c>
      <c r="F848" t="s">
        <v>2380</v>
      </c>
      <c r="G848">
        <v>2</v>
      </c>
      <c r="H848" t="s">
        <v>2380</v>
      </c>
      <c r="K848" t="s">
        <v>1524</v>
      </c>
      <c r="L848">
        <v>34.08</v>
      </c>
      <c r="M848">
        <v>7.58</v>
      </c>
      <c r="N848" t="s">
        <v>2382</v>
      </c>
      <c r="O848" t="s">
        <v>2380</v>
      </c>
      <c r="P848" t="s">
        <v>2380</v>
      </c>
      <c r="Q848" s="7" t="str">
        <f>SUBSTITUTE(Table12[[#This Row],[NumberOfMajorSurgeries]],"No major surgery","0")</f>
        <v>2</v>
      </c>
      <c r="R848" t="str">
        <f>SUBSTITUTE(Table12[[#This Row],[smoker]],"?","unknown")</f>
        <v>No</v>
      </c>
      <c r="S848" t="str">
        <f t="shared" si="13"/>
        <v>Obesity</v>
      </c>
      <c r="T848" t="str">
        <f>IF(Table12[[#This Row],[HBA1C]]&lt;5.7,"Normal",IF(Table12[[#This Row],[HBA1C]]&gt;6.5,"Diabetes","Prediabetes"))</f>
        <v>Diabetes</v>
      </c>
    </row>
    <row r="849" spans="1:20" x14ac:dyDescent="0.3">
      <c r="A849" t="s">
        <v>1523</v>
      </c>
      <c r="B849">
        <v>31.35</v>
      </c>
      <c r="C849">
        <v>11</v>
      </c>
      <c r="D849" t="s">
        <v>2382</v>
      </c>
      <c r="E849" t="s">
        <v>2380</v>
      </c>
      <c r="F849" t="s">
        <v>2383</v>
      </c>
      <c r="G849">
        <v>1</v>
      </c>
      <c r="H849" t="s">
        <v>2380</v>
      </c>
      <c r="K849" t="s">
        <v>1523</v>
      </c>
      <c r="L849">
        <v>31.35</v>
      </c>
      <c r="M849">
        <v>11</v>
      </c>
      <c r="N849" t="s">
        <v>2382</v>
      </c>
      <c r="O849" t="s">
        <v>2380</v>
      </c>
      <c r="P849" t="s">
        <v>2383</v>
      </c>
      <c r="Q849" s="7" t="str">
        <f>SUBSTITUTE(Table12[[#This Row],[NumberOfMajorSurgeries]],"No major surgery","0")</f>
        <v>1</v>
      </c>
      <c r="R849" t="str">
        <f>SUBSTITUTE(Table12[[#This Row],[smoker]],"?","unknown")</f>
        <v>No</v>
      </c>
      <c r="S849" t="str">
        <f t="shared" si="13"/>
        <v>Obesity</v>
      </c>
      <c r="T849" t="str">
        <f>IF(Table12[[#This Row],[HBA1C]]&lt;5.7,"Normal",IF(Table12[[#This Row],[HBA1C]]&gt;6.5,"Diabetes","Prediabetes"))</f>
        <v>Diabetes</v>
      </c>
    </row>
    <row r="850" spans="1:20" x14ac:dyDescent="0.3">
      <c r="A850" t="s">
        <v>1522</v>
      </c>
      <c r="B850">
        <v>26.79</v>
      </c>
      <c r="C850">
        <v>5.0599999999999996</v>
      </c>
      <c r="D850" t="s">
        <v>2380</v>
      </c>
      <c r="E850" t="s">
        <v>2380</v>
      </c>
      <c r="F850" t="s">
        <v>2380</v>
      </c>
      <c r="G850">
        <v>1</v>
      </c>
      <c r="H850" t="s">
        <v>2380</v>
      </c>
      <c r="K850" t="s">
        <v>1522</v>
      </c>
      <c r="L850">
        <v>26.79</v>
      </c>
      <c r="M850">
        <v>5.0599999999999996</v>
      </c>
      <c r="N850" t="s">
        <v>2380</v>
      </c>
      <c r="O850" t="s">
        <v>2380</v>
      </c>
      <c r="P850" t="s">
        <v>2380</v>
      </c>
      <c r="Q850" s="7" t="str">
        <f>SUBSTITUTE(Table12[[#This Row],[NumberOfMajorSurgeries]],"No major surgery","0")</f>
        <v>1</v>
      </c>
      <c r="R850" t="str">
        <f>SUBSTITUTE(Table12[[#This Row],[smoker]],"?","unknown")</f>
        <v>No</v>
      </c>
      <c r="S850" t="str">
        <f t="shared" si="13"/>
        <v>Overweight</v>
      </c>
      <c r="T850" t="str">
        <f>IF(Table12[[#This Row],[HBA1C]]&lt;5.7,"Normal",IF(Table12[[#This Row],[HBA1C]]&gt;6.5,"Diabetes","Prediabetes"))</f>
        <v>Normal</v>
      </c>
    </row>
    <row r="851" spans="1:20" x14ac:dyDescent="0.3">
      <c r="A851" t="s">
        <v>1521</v>
      </c>
      <c r="B851">
        <v>42.78</v>
      </c>
      <c r="C851">
        <v>6.11</v>
      </c>
      <c r="D851" t="s">
        <v>2382</v>
      </c>
      <c r="E851" t="s">
        <v>2380</v>
      </c>
      <c r="F851" t="s">
        <v>2380</v>
      </c>
      <c r="G851">
        <v>1</v>
      </c>
      <c r="H851" t="s">
        <v>2380</v>
      </c>
      <c r="K851" t="s">
        <v>1521</v>
      </c>
      <c r="L851">
        <v>42.78</v>
      </c>
      <c r="M851">
        <v>6.11</v>
      </c>
      <c r="N851" t="s">
        <v>2382</v>
      </c>
      <c r="O851" t="s">
        <v>2380</v>
      </c>
      <c r="P851" t="s">
        <v>2380</v>
      </c>
      <c r="Q851" s="7" t="str">
        <f>SUBSTITUTE(Table12[[#This Row],[NumberOfMajorSurgeries]],"No major surgery","0")</f>
        <v>1</v>
      </c>
      <c r="R851" t="str">
        <f>SUBSTITUTE(Table12[[#This Row],[smoker]],"?","unknown")</f>
        <v>No</v>
      </c>
      <c r="S851" t="str">
        <f t="shared" si="13"/>
        <v>Obesity</v>
      </c>
      <c r="T851" t="str">
        <f>IF(Table12[[#This Row],[HBA1C]]&lt;5.7,"Normal",IF(Table12[[#This Row],[HBA1C]]&gt;6.5,"Diabetes","Prediabetes"))</f>
        <v>Prediabetes</v>
      </c>
    </row>
    <row r="852" spans="1:20" x14ac:dyDescent="0.3">
      <c r="A852" t="s">
        <v>1520</v>
      </c>
      <c r="B852">
        <v>46.75</v>
      </c>
      <c r="C852">
        <v>6.66</v>
      </c>
      <c r="D852" t="s">
        <v>2382</v>
      </c>
      <c r="E852" t="s">
        <v>2380</v>
      </c>
      <c r="F852" t="s">
        <v>2380</v>
      </c>
      <c r="G852">
        <v>2</v>
      </c>
      <c r="H852" t="s">
        <v>2380</v>
      </c>
      <c r="K852" t="s">
        <v>1520</v>
      </c>
      <c r="L852">
        <v>46.75</v>
      </c>
      <c r="M852">
        <v>6.66</v>
      </c>
      <c r="N852" t="s">
        <v>2382</v>
      </c>
      <c r="O852" t="s">
        <v>2380</v>
      </c>
      <c r="P852" t="s">
        <v>2380</v>
      </c>
      <c r="Q852" s="7" t="str">
        <f>SUBSTITUTE(Table12[[#This Row],[NumberOfMajorSurgeries]],"No major surgery","0")</f>
        <v>2</v>
      </c>
      <c r="R852" t="str">
        <f>SUBSTITUTE(Table12[[#This Row],[smoker]],"?","unknown")</f>
        <v>No</v>
      </c>
      <c r="S852" t="str">
        <f t="shared" si="13"/>
        <v>Obesity</v>
      </c>
      <c r="T852" t="str">
        <f>IF(Table12[[#This Row],[HBA1C]]&lt;5.7,"Normal",IF(Table12[[#This Row],[HBA1C]]&gt;6.5,"Diabetes","Prediabetes"))</f>
        <v>Diabetes</v>
      </c>
    </row>
    <row r="853" spans="1:20" x14ac:dyDescent="0.3">
      <c r="A853" t="s">
        <v>1519</v>
      </c>
      <c r="B853">
        <v>32.15</v>
      </c>
      <c r="C853">
        <v>4.0199999999999996</v>
      </c>
      <c r="D853" t="s">
        <v>2382</v>
      </c>
      <c r="E853" t="s">
        <v>2380</v>
      </c>
      <c r="F853" t="s">
        <v>2383</v>
      </c>
      <c r="G853">
        <v>1</v>
      </c>
      <c r="H853" t="s">
        <v>2380</v>
      </c>
      <c r="K853" t="s">
        <v>1519</v>
      </c>
      <c r="L853">
        <v>32.15</v>
      </c>
      <c r="M853">
        <v>4.0199999999999996</v>
      </c>
      <c r="N853" t="s">
        <v>2382</v>
      </c>
      <c r="O853" t="s">
        <v>2380</v>
      </c>
      <c r="P853" t="s">
        <v>2383</v>
      </c>
      <c r="Q853" s="7" t="str">
        <f>SUBSTITUTE(Table12[[#This Row],[NumberOfMajorSurgeries]],"No major surgery","0")</f>
        <v>1</v>
      </c>
      <c r="R853" t="str">
        <f>SUBSTITUTE(Table12[[#This Row],[smoker]],"?","unknown")</f>
        <v>No</v>
      </c>
      <c r="S853" t="str">
        <f t="shared" si="13"/>
        <v>Obesity</v>
      </c>
      <c r="T853" t="str">
        <f>IF(Table12[[#This Row],[HBA1C]]&lt;5.7,"Normal",IF(Table12[[#This Row],[HBA1C]]&gt;6.5,"Diabetes","Prediabetes"))</f>
        <v>Normal</v>
      </c>
    </row>
    <row r="854" spans="1:20" x14ac:dyDescent="0.3">
      <c r="A854" t="s">
        <v>1518</v>
      </c>
      <c r="B854">
        <v>43.4</v>
      </c>
      <c r="C854">
        <v>8.81</v>
      </c>
      <c r="D854" t="s">
        <v>2382</v>
      </c>
      <c r="E854" t="s">
        <v>2380</v>
      </c>
      <c r="F854" t="s">
        <v>2380</v>
      </c>
      <c r="G854">
        <v>2</v>
      </c>
      <c r="H854" t="s">
        <v>2380</v>
      </c>
      <c r="K854" t="s">
        <v>1518</v>
      </c>
      <c r="L854">
        <v>43.4</v>
      </c>
      <c r="M854">
        <v>8.81</v>
      </c>
      <c r="N854" t="s">
        <v>2382</v>
      </c>
      <c r="O854" t="s">
        <v>2380</v>
      </c>
      <c r="P854" t="s">
        <v>2380</v>
      </c>
      <c r="Q854" s="7" t="str">
        <f>SUBSTITUTE(Table12[[#This Row],[NumberOfMajorSurgeries]],"No major surgery","0")</f>
        <v>2</v>
      </c>
      <c r="R854" t="str">
        <f>SUBSTITUTE(Table12[[#This Row],[smoker]],"?","unknown")</f>
        <v>No</v>
      </c>
      <c r="S854" t="str">
        <f t="shared" si="13"/>
        <v>Obesity</v>
      </c>
      <c r="T854" t="str">
        <f>IF(Table12[[#This Row],[HBA1C]]&lt;5.7,"Normal",IF(Table12[[#This Row],[HBA1C]]&gt;6.5,"Diabetes","Prediabetes"))</f>
        <v>Diabetes</v>
      </c>
    </row>
    <row r="855" spans="1:20" x14ac:dyDescent="0.3">
      <c r="A855" t="s">
        <v>1517</v>
      </c>
      <c r="B855">
        <v>31.57</v>
      </c>
      <c r="C855">
        <v>7.92</v>
      </c>
      <c r="D855" t="s">
        <v>2382</v>
      </c>
      <c r="E855" t="s">
        <v>2380</v>
      </c>
      <c r="F855" t="s">
        <v>2380</v>
      </c>
      <c r="G855">
        <v>2</v>
      </c>
      <c r="H855" t="s">
        <v>2380</v>
      </c>
      <c r="K855" t="s">
        <v>1517</v>
      </c>
      <c r="L855">
        <v>31.57</v>
      </c>
      <c r="M855">
        <v>7.92</v>
      </c>
      <c r="N855" t="s">
        <v>2382</v>
      </c>
      <c r="O855" t="s">
        <v>2380</v>
      </c>
      <c r="P855" t="s">
        <v>2380</v>
      </c>
      <c r="Q855" s="7" t="str">
        <f>SUBSTITUTE(Table12[[#This Row],[NumberOfMajorSurgeries]],"No major surgery","0")</f>
        <v>2</v>
      </c>
      <c r="R855" t="str">
        <f>SUBSTITUTE(Table12[[#This Row],[smoker]],"?","unknown")</f>
        <v>No</v>
      </c>
      <c r="S855" t="str">
        <f t="shared" si="13"/>
        <v>Obesity</v>
      </c>
      <c r="T855" t="str">
        <f>IF(Table12[[#This Row],[HBA1C]]&lt;5.7,"Normal",IF(Table12[[#This Row],[HBA1C]]&gt;6.5,"Diabetes","Prediabetes"))</f>
        <v>Diabetes</v>
      </c>
    </row>
    <row r="856" spans="1:20" x14ac:dyDescent="0.3">
      <c r="A856" t="s">
        <v>1516</v>
      </c>
      <c r="B856">
        <v>24.32</v>
      </c>
      <c r="C856">
        <v>7.48</v>
      </c>
      <c r="D856" t="s">
        <v>2380</v>
      </c>
      <c r="E856" t="s">
        <v>2380</v>
      </c>
      <c r="F856" t="s">
        <v>2380</v>
      </c>
      <c r="G856" t="s">
        <v>2381</v>
      </c>
      <c r="H856" t="s">
        <v>2380</v>
      </c>
      <c r="K856" t="s">
        <v>1516</v>
      </c>
      <c r="L856">
        <v>24.32</v>
      </c>
      <c r="M856">
        <v>7.48</v>
      </c>
      <c r="N856" t="s">
        <v>2380</v>
      </c>
      <c r="O856" t="s">
        <v>2380</v>
      </c>
      <c r="P856" t="s">
        <v>2380</v>
      </c>
      <c r="Q856" s="7" t="str">
        <f>SUBSTITUTE(Table12[[#This Row],[NumberOfMajorSurgeries]],"No major surgery","0")</f>
        <v>0</v>
      </c>
      <c r="R856" t="str">
        <f>SUBSTITUTE(Table12[[#This Row],[smoker]],"?","unknown")</f>
        <v>No</v>
      </c>
      <c r="S856" t="str">
        <f t="shared" si="13"/>
        <v>Overweight</v>
      </c>
      <c r="T856" t="str">
        <f>IF(Table12[[#This Row],[HBA1C]]&lt;5.7,"Normal",IF(Table12[[#This Row],[HBA1C]]&gt;6.5,"Diabetes","Prediabetes"))</f>
        <v>Diabetes</v>
      </c>
    </row>
    <row r="857" spans="1:20" x14ac:dyDescent="0.3">
      <c r="A857" t="s">
        <v>1515</v>
      </c>
      <c r="B857">
        <v>31.07</v>
      </c>
      <c r="C857">
        <v>4.62</v>
      </c>
      <c r="D857" t="s">
        <v>2382</v>
      </c>
      <c r="E857" t="s">
        <v>2380</v>
      </c>
      <c r="F857" t="s">
        <v>2380</v>
      </c>
      <c r="G857">
        <v>2</v>
      </c>
      <c r="H857" t="s">
        <v>2380</v>
      </c>
      <c r="K857" t="s">
        <v>1515</v>
      </c>
      <c r="L857">
        <v>31.07</v>
      </c>
      <c r="M857">
        <v>4.62</v>
      </c>
      <c r="N857" t="s">
        <v>2382</v>
      </c>
      <c r="O857" t="s">
        <v>2380</v>
      </c>
      <c r="P857" t="s">
        <v>2380</v>
      </c>
      <c r="Q857" s="7" t="str">
        <f>SUBSTITUTE(Table12[[#This Row],[NumberOfMajorSurgeries]],"No major surgery","0")</f>
        <v>2</v>
      </c>
      <c r="R857" t="str">
        <f>SUBSTITUTE(Table12[[#This Row],[smoker]],"?","unknown")</f>
        <v>No</v>
      </c>
      <c r="S857" t="str">
        <f t="shared" si="13"/>
        <v>Obesity</v>
      </c>
      <c r="T857" t="str">
        <f>IF(Table12[[#This Row],[HBA1C]]&lt;5.7,"Normal",IF(Table12[[#This Row],[HBA1C]]&gt;6.5,"Diabetes","Prediabetes"))</f>
        <v>Normal</v>
      </c>
    </row>
    <row r="858" spans="1:20" x14ac:dyDescent="0.3">
      <c r="A858" t="s">
        <v>1514</v>
      </c>
      <c r="B858">
        <v>35.814999999999998</v>
      </c>
      <c r="C858">
        <v>8.4700000000000006</v>
      </c>
      <c r="D858" t="s">
        <v>2380</v>
      </c>
      <c r="E858" t="s">
        <v>2380</v>
      </c>
      <c r="F858" t="s">
        <v>2380</v>
      </c>
      <c r="G858" t="s">
        <v>2381</v>
      </c>
      <c r="H858" t="s">
        <v>2380</v>
      </c>
      <c r="K858" t="s">
        <v>1514</v>
      </c>
      <c r="L858">
        <v>35.814999999999998</v>
      </c>
      <c r="M858">
        <v>8.4700000000000006</v>
      </c>
      <c r="N858" t="s">
        <v>2380</v>
      </c>
      <c r="O858" t="s">
        <v>2380</v>
      </c>
      <c r="P858" t="s">
        <v>2380</v>
      </c>
      <c r="Q858" s="7" t="str">
        <f>SUBSTITUTE(Table12[[#This Row],[NumberOfMajorSurgeries]],"No major surgery","0")</f>
        <v>0</v>
      </c>
      <c r="R858" t="str">
        <f>SUBSTITUTE(Table12[[#This Row],[smoker]],"?","unknown")</f>
        <v>No</v>
      </c>
      <c r="S858" t="str">
        <f t="shared" si="13"/>
        <v>Obesity</v>
      </c>
      <c r="T858" t="str">
        <f>IF(Table12[[#This Row],[HBA1C]]&lt;5.7,"Normal",IF(Table12[[#This Row],[HBA1C]]&gt;6.5,"Diabetes","Prediabetes"))</f>
        <v>Diabetes</v>
      </c>
    </row>
    <row r="859" spans="1:20" x14ac:dyDescent="0.3">
      <c r="A859" t="s">
        <v>1513</v>
      </c>
      <c r="B859">
        <v>40.81</v>
      </c>
      <c r="C859">
        <v>10.58</v>
      </c>
      <c r="D859" t="s">
        <v>2382</v>
      </c>
      <c r="E859" t="s">
        <v>2380</v>
      </c>
      <c r="F859" t="s">
        <v>2380</v>
      </c>
      <c r="G859" t="s">
        <v>2381</v>
      </c>
      <c r="H859" t="s">
        <v>2380</v>
      </c>
      <c r="K859" t="s">
        <v>1513</v>
      </c>
      <c r="L859">
        <v>40.81</v>
      </c>
      <c r="M859">
        <v>10.58</v>
      </c>
      <c r="N859" t="s">
        <v>2382</v>
      </c>
      <c r="O859" t="s">
        <v>2380</v>
      </c>
      <c r="P859" t="s">
        <v>2380</v>
      </c>
      <c r="Q859" s="7" t="str">
        <f>SUBSTITUTE(Table12[[#This Row],[NumberOfMajorSurgeries]],"No major surgery","0")</f>
        <v>0</v>
      </c>
      <c r="R859" t="str">
        <f>SUBSTITUTE(Table12[[#This Row],[smoker]],"?","unknown")</f>
        <v>No</v>
      </c>
      <c r="S859" t="str">
        <f t="shared" si="13"/>
        <v>Obesity</v>
      </c>
      <c r="T859" t="str">
        <f>IF(Table12[[#This Row],[HBA1C]]&lt;5.7,"Normal",IF(Table12[[#This Row],[HBA1C]]&gt;6.5,"Diabetes","Prediabetes"))</f>
        <v>Diabetes</v>
      </c>
    </row>
    <row r="860" spans="1:20" x14ac:dyDescent="0.3">
      <c r="A860" t="s">
        <v>1512</v>
      </c>
      <c r="B860">
        <v>24.605</v>
      </c>
      <c r="C860">
        <v>7.48</v>
      </c>
      <c r="D860" t="s">
        <v>2380</v>
      </c>
      <c r="E860" t="s">
        <v>2380</v>
      </c>
      <c r="F860" t="s">
        <v>2380</v>
      </c>
      <c r="G860" t="s">
        <v>2381</v>
      </c>
      <c r="H860" t="s">
        <v>2380</v>
      </c>
      <c r="K860" t="s">
        <v>1512</v>
      </c>
      <c r="L860">
        <v>24.605</v>
      </c>
      <c r="M860">
        <v>7.48</v>
      </c>
      <c r="N860" t="s">
        <v>2380</v>
      </c>
      <c r="O860" t="s">
        <v>2380</v>
      </c>
      <c r="P860" t="s">
        <v>2380</v>
      </c>
      <c r="Q860" s="7" t="str">
        <f>SUBSTITUTE(Table12[[#This Row],[NumberOfMajorSurgeries]],"No major surgery","0")</f>
        <v>0</v>
      </c>
      <c r="R860" t="str">
        <f>SUBSTITUTE(Table12[[#This Row],[smoker]],"?","unknown")</f>
        <v>No</v>
      </c>
      <c r="S860" t="str">
        <f t="shared" si="13"/>
        <v>Overweight</v>
      </c>
      <c r="T860" t="str">
        <f>IF(Table12[[#This Row],[HBA1C]]&lt;5.7,"Normal",IF(Table12[[#This Row],[HBA1C]]&gt;6.5,"Diabetes","Prediabetes"))</f>
        <v>Diabetes</v>
      </c>
    </row>
    <row r="861" spans="1:20" x14ac:dyDescent="0.3">
      <c r="A861" t="s">
        <v>1511</v>
      </c>
      <c r="B861">
        <v>21.47</v>
      </c>
      <c r="C861">
        <v>7.82</v>
      </c>
      <c r="D861" t="s">
        <v>2380</v>
      </c>
      <c r="E861" t="s">
        <v>2380</v>
      </c>
      <c r="F861" t="s">
        <v>2380</v>
      </c>
      <c r="G861" t="s">
        <v>2381</v>
      </c>
      <c r="H861" t="s">
        <v>2380</v>
      </c>
      <c r="K861" t="s">
        <v>1511</v>
      </c>
      <c r="L861">
        <v>21.47</v>
      </c>
      <c r="M861">
        <v>7.82</v>
      </c>
      <c r="N861" t="s">
        <v>2380</v>
      </c>
      <c r="O861" t="s">
        <v>2380</v>
      </c>
      <c r="P861" t="s">
        <v>2380</v>
      </c>
      <c r="Q861" s="7" t="str">
        <f>SUBSTITUTE(Table12[[#This Row],[NumberOfMajorSurgeries]],"No major surgery","0")</f>
        <v>0</v>
      </c>
      <c r="R861" t="str">
        <f>SUBSTITUTE(Table12[[#This Row],[smoker]],"?","unknown")</f>
        <v>No</v>
      </c>
      <c r="S861" t="str">
        <f t="shared" si="13"/>
        <v>Overweight</v>
      </c>
      <c r="T861" t="str">
        <f>IF(Table12[[#This Row],[HBA1C]]&lt;5.7,"Normal",IF(Table12[[#This Row],[HBA1C]]&gt;6.5,"Diabetes","Prediabetes"))</f>
        <v>Diabetes</v>
      </c>
    </row>
    <row r="862" spans="1:20" x14ac:dyDescent="0.3">
      <c r="A862" t="s">
        <v>1510</v>
      </c>
      <c r="B862">
        <v>52.89</v>
      </c>
      <c r="C862">
        <v>4.96</v>
      </c>
      <c r="D862" t="s">
        <v>2382</v>
      </c>
      <c r="E862" t="s">
        <v>2380</v>
      </c>
      <c r="F862" t="s">
        <v>2380</v>
      </c>
      <c r="G862">
        <v>1</v>
      </c>
      <c r="H862" t="s">
        <v>2380</v>
      </c>
      <c r="K862" t="s">
        <v>1510</v>
      </c>
      <c r="L862">
        <v>52.89</v>
      </c>
      <c r="M862">
        <v>4.96</v>
      </c>
      <c r="N862" t="s">
        <v>2382</v>
      </c>
      <c r="O862" t="s">
        <v>2380</v>
      </c>
      <c r="P862" t="s">
        <v>2380</v>
      </c>
      <c r="Q862" s="7" t="str">
        <f>SUBSTITUTE(Table12[[#This Row],[NumberOfMajorSurgeries]],"No major surgery","0")</f>
        <v>1</v>
      </c>
      <c r="R862" t="str">
        <f>SUBSTITUTE(Table12[[#This Row],[smoker]],"?","unknown")</f>
        <v>No</v>
      </c>
      <c r="S862" t="str">
        <f t="shared" si="13"/>
        <v>Obesity</v>
      </c>
      <c r="T862" t="str">
        <f>IF(Table12[[#This Row],[HBA1C]]&lt;5.7,"Normal",IF(Table12[[#This Row],[HBA1C]]&gt;6.5,"Diabetes","Prediabetes"))</f>
        <v>Normal</v>
      </c>
    </row>
    <row r="863" spans="1:20" x14ac:dyDescent="0.3">
      <c r="A863" t="s">
        <v>1509</v>
      </c>
      <c r="B863">
        <v>32.965000000000003</v>
      </c>
      <c r="C863">
        <v>6.15</v>
      </c>
      <c r="D863" t="s">
        <v>2382</v>
      </c>
      <c r="E863" t="s">
        <v>2380</v>
      </c>
      <c r="F863" t="s">
        <v>2380</v>
      </c>
      <c r="G863">
        <v>1</v>
      </c>
      <c r="H863" t="s">
        <v>2380</v>
      </c>
      <c r="K863" t="s">
        <v>1509</v>
      </c>
      <c r="L863">
        <v>32.965000000000003</v>
      </c>
      <c r="M863">
        <v>6.15</v>
      </c>
      <c r="N863" t="s">
        <v>2382</v>
      </c>
      <c r="O863" t="s">
        <v>2380</v>
      </c>
      <c r="P863" t="s">
        <v>2380</v>
      </c>
      <c r="Q863" s="7" t="str">
        <f>SUBSTITUTE(Table12[[#This Row],[NumberOfMajorSurgeries]],"No major surgery","0")</f>
        <v>1</v>
      </c>
      <c r="R863" t="str">
        <f>SUBSTITUTE(Table12[[#This Row],[smoker]],"?","unknown")</f>
        <v>No</v>
      </c>
      <c r="S863" t="str">
        <f t="shared" si="13"/>
        <v>Obesity</v>
      </c>
      <c r="T863" t="str">
        <f>IF(Table12[[#This Row],[HBA1C]]&lt;5.7,"Normal",IF(Table12[[#This Row],[HBA1C]]&gt;6.5,"Diabetes","Prediabetes"))</f>
        <v>Prediabetes</v>
      </c>
    </row>
    <row r="864" spans="1:20" x14ac:dyDescent="0.3">
      <c r="A864" t="s">
        <v>1508</v>
      </c>
      <c r="B864">
        <v>36.799999999999997</v>
      </c>
      <c r="C864">
        <v>4.62</v>
      </c>
      <c r="D864" t="s">
        <v>2380</v>
      </c>
      <c r="E864" t="s">
        <v>2380</v>
      </c>
      <c r="F864" t="s">
        <v>2383</v>
      </c>
      <c r="G864">
        <v>1</v>
      </c>
      <c r="H864" t="s">
        <v>2380</v>
      </c>
      <c r="K864" t="s">
        <v>1508</v>
      </c>
      <c r="L864">
        <v>36.799999999999997</v>
      </c>
      <c r="M864">
        <v>4.62</v>
      </c>
      <c r="N864" t="s">
        <v>2380</v>
      </c>
      <c r="O864" t="s">
        <v>2380</v>
      </c>
      <c r="P864" t="s">
        <v>2383</v>
      </c>
      <c r="Q864" s="7" t="str">
        <f>SUBSTITUTE(Table12[[#This Row],[NumberOfMajorSurgeries]],"No major surgery","0")</f>
        <v>1</v>
      </c>
      <c r="R864" t="str">
        <f>SUBSTITUTE(Table12[[#This Row],[smoker]],"?","unknown")</f>
        <v>No</v>
      </c>
      <c r="S864" t="str">
        <f t="shared" si="13"/>
        <v>Obesity</v>
      </c>
      <c r="T864" t="str">
        <f>IF(Table12[[#This Row],[HBA1C]]&lt;5.7,"Normal",IF(Table12[[#This Row],[HBA1C]]&gt;6.5,"Diabetes","Prediabetes"))</f>
        <v>Normal</v>
      </c>
    </row>
    <row r="865" spans="1:20" x14ac:dyDescent="0.3">
      <c r="A865" t="s">
        <v>1507</v>
      </c>
      <c r="B865">
        <v>34.299999999999997</v>
      </c>
      <c r="C865">
        <v>4.87</v>
      </c>
      <c r="D865" t="s">
        <v>2380</v>
      </c>
      <c r="E865" t="s">
        <v>2380</v>
      </c>
      <c r="F865" t="s">
        <v>2380</v>
      </c>
      <c r="G865">
        <v>2</v>
      </c>
      <c r="H865" t="s">
        <v>2380</v>
      </c>
      <c r="K865" t="s">
        <v>1507</v>
      </c>
      <c r="L865">
        <v>34.299999999999997</v>
      </c>
      <c r="M865">
        <v>4.87</v>
      </c>
      <c r="N865" t="s">
        <v>2380</v>
      </c>
      <c r="O865" t="s">
        <v>2380</v>
      </c>
      <c r="P865" t="s">
        <v>2380</v>
      </c>
      <c r="Q865" s="7" t="str">
        <f>SUBSTITUTE(Table12[[#This Row],[NumberOfMajorSurgeries]],"No major surgery","0")</f>
        <v>2</v>
      </c>
      <c r="R865" t="str">
        <f>SUBSTITUTE(Table12[[#This Row],[smoker]],"?","unknown")</f>
        <v>No</v>
      </c>
      <c r="S865" t="str">
        <f t="shared" si="13"/>
        <v>Obesity</v>
      </c>
      <c r="T865" t="str">
        <f>IF(Table12[[#This Row],[HBA1C]]&lt;5.7,"Normal",IF(Table12[[#This Row],[HBA1C]]&gt;6.5,"Diabetes","Prediabetes"))</f>
        <v>Normal</v>
      </c>
    </row>
    <row r="866" spans="1:20" x14ac:dyDescent="0.3">
      <c r="A866" t="s">
        <v>1506</v>
      </c>
      <c r="B866">
        <v>35.244999999999997</v>
      </c>
      <c r="C866">
        <v>4.63</v>
      </c>
      <c r="D866" t="s">
        <v>2380</v>
      </c>
      <c r="E866" t="s">
        <v>2380</v>
      </c>
      <c r="F866" t="s">
        <v>2380</v>
      </c>
      <c r="G866" t="s">
        <v>2381</v>
      </c>
      <c r="H866" t="s">
        <v>2380</v>
      </c>
      <c r="K866" t="s">
        <v>1506</v>
      </c>
      <c r="L866">
        <v>35.244999999999997</v>
      </c>
      <c r="M866">
        <v>4.63</v>
      </c>
      <c r="N866" t="s">
        <v>2380</v>
      </c>
      <c r="O866" t="s">
        <v>2380</v>
      </c>
      <c r="P866" t="s">
        <v>2380</v>
      </c>
      <c r="Q866" s="7" t="str">
        <f>SUBSTITUTE(Table12[[#This Row],[NumberOfMajorSurgeries]],"No major surgery","0")</f>
        <v>0</v>
      </c>
      <c r="R866" t="str">
        <f>SUBSTITUTE(Table12[[#This Row],[smoker]],"?","unknown")</f>
        <v>No</v>
      </c>
      <c r="S866" t="str">
        <f t="shared" si="13"/>
        <v>Obesity</v>
      </c>
      <c r="T866" t="str">
        <f>IF(Table12[[#This Row],[HBA1C]]&lt;5.7,"Normal",IF(Table12[[#This Row],[HBA1C]]&gt;6.5,"Diabetes","Prediabetes"))</f>
        <v>Normal</v>
      </c>
    </row>
    <row r="867" spans="1:20" x14ac:dyDescent="0.3">
      <c r="A867" t="s">
        <v>1505</v>
      </c>
      <c r="B867">
        <v>26.23</v>
      </c>
      <c r="C867">
        <v>11.93</v>
      </c>
      <c r="D867" t="s">
        <v>2380</v>
      </c>
      <c r="E867" t="s">
        <v>2380</v>
      </c>
      <c r="F867" t="s">
        <v>2380</v>
      </c>
      <c r="G867" t="s">
        <v>2381</v>
      </c>
      <c r="H867" t="s">
        <v>2380</v>
      </c>
      <c r="K867" t="s">
        <v>1505</v>
      </c>
      <c r="L867">
        <v>26.23</v>
      </c>
      <c r="M867">
        <v>11.93</v>
      </c>
      <c r="N867" t="s">
        <v>2380</v>
      </c>
      <c r="O867" t="s">
        <v>2380</v>
      </c>
      <c r="P867" t="s">
        <v>2380</v>
      </c>
      <c r="Q867" s="7" t="str">
        <f>SUBSTITUTE(Table12[[#This Row],[NumberOfMajorSurgeries]],"No major surgery","0")</f>
        <v>0</v>
      </c>
      <c r="R867" t="str">
        <f>SUBSTITUTE(Table12[[#This Row],[smoker]],"?","unknown")</f>
        <v>No</v>
      </c>
      <c r="S867" t="str">
        <f t="shared" si="13"/>
        <v>Overweight</v>
      </c>
      <c r="T867" t="str">
        <f>IF(Table12[[#This Row],[HBA1C]]&lt;5.7,"Normal",IF(Table12[[#This Row],[HBA1C]]&gt;6.5,"Diabetes","Prediabetes"))</f>
        <v>Diabetes</v>
      </c>
    </row>
    <row r="868" spans="1:20" x14ac:dyDescent="0.3">
      <c r="A868" t="s">
        <v>1504</v>
      </c>
      <c r="B868">
        <v>36.1</v>
      </c>
      <c r="C868">
        <v>5.65</v>
      </c>
      <c r="D868" t="s">
        <v>2382</v>
      </c>
      <c r="E868" t="s">
        <v>2380</v>
      </c>
      <c r="F868" t="s">
        <v>2380</v>
      </c>
      <c r="G868">
        <v>2</v>
      </c>
      <c r="H868" t="s">
        <v>2380</v>
      </c>
      <c r="K868" t="s">
        <v>1504</v>
      </c>
      <c r="L868">
        <v>36.1</v>
      </c>
      <c r="M868">
        <v>5.65</v>
      </c>
      <c r="N868" t="s">
        <v>2382</v>
      </c>
      <c r="O868" t="s">
        <v>2380</v>
      </c>
      <c r="P868" t="s">
        <v>2380</v>
      </c>
      <c r="Q868" s="7" t="str">
        <f>SUBSTITUTE(Table12[[#This Row],[NumberOfMajorSurgeries]],"No major surgery","0")</f>
        <v>2</v>
      </c>
      <c r="R868" t="str">
        <f>SUBSTITUTE(Table12[[#This Row],[smoker]],"?","unknown")</f>
        <v>No</v>
      </c>
      <c r="S868" t="str">
        <f t="shared" si="13"/>
        <v>Obesity</v>
      </c>
      <c r="T868" t="str">
        <f>IF(Table12[[#This Row],[HBA1C]]&lt;5.7,"Normal",IF(Table12[[#This Row],[HBA1C]]&gt;6.5,"Diabetes","Prediabetes"))</f>
        <v>Normal</v>
      </c>
    </row>
    <row r="869" spans="1:20" x14ac:dyDescent="0.3">
      <c r="A869" t="s">
        <v>1503</v>
      </c>
      <c r="B869">
        <v>37.1</v>
      </c>
      <c r="C869">
        <v>11.21</v>
      </c>
      <c r="D869" t="s">
        <v>2382</v>
      </c>
      <c r="E869" t="s">
        <v>2380</v>
      </c>
      <c r="F869" t="s">
        <v>2383</v>
      </c>
      <c r="G869">
        <v>1</v>
      </c>
      <c r="H869" t="s">
        <v>2380</v>
      </c>
      <c r="K869" t="s">
        <v>1503</v>
      </c>
      <c r="L869">
        <v>37.1</v>
      </c>
      <c r="M869">
        <v>11.21</v>
      </c>
      <c r="N869" t="s">
        <v>2382</v>
      </c>
      <c r="O869" t="s">
        <v>2380</v>
      </c>
      <c r="P869" t="s">
        <v>2383</v>
      </c>
      <c r="Q869" s="7" t="str">
        <f>SUBSTITUTE(Table12[[#This Row],[NumberOfMajorSurgeries]],"No major surgery","0")</f>
        <v>1</v>
      </c>
      <c r="R869" t="str">
        <f>SUBSTITUTE(Table12[[#This Row],[smoker]],"?","unknown")</f>
        <v>No</v>
      </c>
      <c r="S869" t="str">
        <f t="shared" si="13"/>
        <v>Obesity</v>
      </c>
      <c r="T869" t="str">
        <f>IF(Table12[[#This Row],[HBA1C]]&lt;5.7,"Normal",IF(Table12[[#This Row],[HBA1C]]&gt;6.5,"Diabetes","Prediabetes"))</f>
        <v>Diabetes</v>
      </c>
    </row>
    <row r="870" spans="1:20" x14ac:dyDescent="0.3">
      <c r="A870" t="s">
        <v>1502</v>
      </c>
      <c r="B870">
        <v>27.5</v>
      </c>
      <c r="C870">
        <v>10.62</v>
      </c>
      <c r="D870" t="s">
        <v>2382</v>
      </c>
      <c r="E870" t="s">
        <v>2380</v>
      </c>
      <c r="F870" t="s">
        <v>2383</v>
      </c>
      <c r="G870">
        <v>1</v>
      </c>
      <c r="H870" t="s">
        <v>2380</v>
      </c>
      <c r="K870" t="s">
        <v>1502</v>
      </c>
      <c r="L870">
        <v>27.5</v>
      </c>
      <c r="M870">
        <v>10.62</v>
      </c>
      <c r="N870" t="s">
        <v>2382</v>
      </c>
      <c r="O870" t="s">
        <v>2380</v>
      </c>
      <c r="P870" t="s">
        <v>2383</v>
      </c>
      <c r="Q870" s="7" t="str">
        <f>SUBSTITUTE(Table12[[#This Row],[NumberOfMajorSurgeries]],"No major surgery","0")</f>
        <v>1</v>
      </c>
      <c r="R870" t="str">
        <f>SUBSTITUTE(Table12[[#This Row],[smoker]],"?","unknown")</f>
        <v>No</v>
      </c>
      <c r="S870" t="str">
        <f t="shared" si="13"/>
        <v>Overweight</v>
      </c>
      <c r="T870" t="str">
        <f>IF(Table12[[#This Row],[HBA1C]]&lt;5.7,"Normal",IF(Table12[[#This Row],[HBA1C]]&gt;6.5,"Diabetes","Prediabetes"))</f>
        <v>Diabetes</v>
      </c>
    </row>
    <row r="871" spans="1:20" x14ac:dyDescent="0.3">
      <c r="A871" t="s">
        <v>1501</v>
      </c>
      <c r="B871">
        <v>24.7</v>
      </c>
      <c r="C871">
        <v>10.7</v>
      </c>
      <c r="D871" t="s">
        <v>2382</v>
      </c>
      <c r="E871" t="s">
        <v>2380</v>
      </c>
      <c r="F871" t="s">
        <v>2383</v>
      </c>
      <c r="G871">
        <v>1</v>
      </c>
      <c r="H871" t="s">
        <v>2380</v>
      </c>
      <c r="K871" t="s">
        <v>1501</v>
      </c>
      <c r="L871">
        <v>24.7</v>
      </c>
      <c r="M871">
        <v>10.7</v>
      </c>
      <c r="N871" t="s">
        <v>2382</v>
      </c>
      <c r="O871" t="s">
        <v>2380</v>
      </c>
      <c r="P871" t="s">
        <v>2383</v>
      </c>
      <c r="Q871" s="7" t="str">
        <f>SUBSTITUTE(Table12[[#This Row],[NumberOfMajorSurgeries]],"No major surgery","0")</f>
        <v>1</v>
      </c>
      <c r="R871" t="str">
        <f>SUBSTITUTE(Table12[[#This Row],[smoker]],"?","unknown")</f>
        <v>No</v>
      </c>
      <c r="S871" t="str">
        <f t="shared" si="13"/>
        <v>Overweight</v>
      </c>
      <c r="T871" t="str">
        <f>IF(Table12[[#This Row],[HBA1C]]&lt;5.7,"Normal",IF(Table12[[#This Row],[HBA1C]]&gt;6.5,"Diabetes","Prediabetes"))</f>
        <v>Diabetes</v>
      </c>
    </row>
    <row r="872" spans="1:20" x14ac:dyDescent="0.3">
      <c r="A872" t="s">
        <v>1500</v>
      </c>
      <c r="B872">
        <v>26.78</v>
      </c>
      <c r="C872">
        <v>10.02</v>
      </c>
      <c r="D872" t="s">
        <v>2382</v>
      </c>
      <c r="E872" t="s">
        <v>2380</v>
      </c>
      <c r="F872" t="s">
        <v>2383</v>
      </c>
      <c r="G872">
        <v>1</v>
      </c>
      <c r="H872" t="s">
        <v>2380</v>
      </c>
      <c r="K872" t="s">
        <v>1500</v>
      </c>
      <c r="L872">
        <v>26.78</v>
      </c>
      <c r="M872">
        <v>10.02</v>
      </c>
      <c r="N872" t="s">
        <v>2382</v>
      </c>
      <c r="O872" t="s">
        <v>2380</v>
      </c>
      <c r="P872" t="s">
        <v>2383</v>
      </c>
      <c r="Q872" s="7" t="str">
        <f>SUBSTITUTE(Table12[[#This Row],[NumberOfMajorSurgeries]],"No major surgery","0")</f>
        <v>1</v>
      </c>
      <c r="R872" t="str">
        <f>SUBSTITUTE(Table12[[#This Row],[smoker]],"?","unknown")</f>
        <v>No</v>
      </c>
      <c r="S872" t="str">
        <f t="shared" si="13"/>
        <v>Overweight</v>
      </c>
      <c r="T872" t="str">
        <f>IF(Table12[[#This Row],[HBA1C]]&lt;5.7,"Normal",IF(Table12[[#This Row],[HBA1C]]&gt;6.5,"Diabetes","Prediabetes"))</f>
        <v>Diabetes</v>
      </c>
    </row>
    <row r="873" spans="1:20" x14ac:dyDescent="0.3">
      <c r="A873" t="s">
        <v>1499</v>
      </c>
      <c r="B873">
        <v>45.8</v>
      </c>
      <c r="C873">
        <v>4.8499999999999996</v>
      </c>
      <c r="D873" t="s">
        <v>2380</v>
      </c>
      <c r="E873" t="s">
        <v>2380</v>
      </c>
      <c r="F873" t="s">
        <v>2380</v>
      </c>
      <c r="G873" t="s">
        <v>2381</v>
      </c>
      <c r="H873" t="s">
        <v>2380</v>
      </c>
      <c r="K873" t="s">
        <v>1499</v>
      </c>
      <c r="L873">
        <v>45.8</v>
      </c>
      <c r="M873">
        <v>4.8499999999999996</v>
      </c>
      <c r="N873" t="s">
        <v>2380</v>
      </c>
      <c r="O873" t="s">
        <v>2380</v>
      </c>
      <c r="P873" t="s">
        <v>2380</v>
      </c>
      <c r="Q873" s="7" t="str">
        <f>SUBSTITUTE(Table12[[#This Row],[NumberOfMajorSurgeries]],"No major surgery","0")</f>
        <v>0</v>
      </c>
      <c r="R873" t="str">
        <f>SUBSTITUTE(Table12[[#This Row],[smoker]],"?","unknown")</f>
        <v>No</v>
      </c>
      <c r="S873" t="str">
        <f t="shared" si="13"/>
        <v>Obesity</v>
      </c>
      <c r="T873" t="str">
        <f>IF(Table12[[#This Row],[HBA1C]]&lt;5.7,"Normal",IF(Table12[[#This Row],[HBA1C]]&gt;6.5,"Diabetes","Prediabetes"))</f>
        <v>Normal</v>
      </c>
    </row>
    <row r="874" spans="1:20" x14ac:dyDescent="0.3">
      <c r="A874" t="s">
        <v>1498</v>
      </c>
      <c r="B874">
        <v>29</v>
      </c>
      <c r="C874">
        <v>4.3899999999999997</v>
      </c>
      <c r="D874" t="s">
        <v>2382</v>
      </c>
      <c r="E874" t="s">
        <v>2380</v>
      </c>
      <c r="F874" t="s">
        <v>2380</v>
      </c>
      <c r="G874">
        <v>2</v>
      </c>
      <c r="H874" t="s">
        <v>2380</v>
      </c>
      <c r="K874" t="s">
        <v>1498</v>
      </c>
      <c r="L874">
        <v>29</v>
      </c>
      <c r="M874">
        <v>4.3899999999999997</v>
      </c>
      <c r="N874" t="s">
        <v>2382</v>
      </c>
      <c r="O874" t="s">
        <v>2380</v>
      </c>
      <c r="P874" t="s">
        <v>2380</v>
      </c>
      <c r="Q874" s="7" t="str">
        <f>SUBSTITUTE(Table12[[#This Row],[NumberOfMajorSurgeries]],"No major surgery","0")</f>
        <v>2</v>
      </c>
      <c r="R874" t="str">
        <f>SUBSTITUTE(Table12[[#This Row],[smoker]],"?","unknown")</f>
        <v>No</v>
      </c>
      <c r="S874" t="str">
        <f t="shared" si="13"/>
        <v>Overweight</v>
      </c>
      <c r="T874" t="str">
        <f>IF(Table12[[#This Row],[HBA1C]]&lt;5.7,"Normal",IF(Table12[[#This Row],[HBA1C]]&gt;6.5,"Diabetes","Prediabetes"))</f>
        <v>Normal</v>
      </c>
    </row>
    <row r="875" spans="1:20" x14ac:dyDescent="0.3">
      <c r="A875" t="s">
        <v>1497</v>
      </c>
      <c r="B875">
        <v>33.534999999999997</v>
      </c>
      <c r="C875">
        <v>8.24</v>
      </c>
      <c r="D875" t="s">
        <v>2382</v>
      </c>
      <c r="E875" t="s">
        <v>2380</v>
      </c>
      <c r="F875" t="s">
        <v>2380</v>
      </c>
      <c r="G875" t="s">
        <v>2381</v>
      </c>
      <c r="H875" t="s">
        <v>2380</v>
      </c>
      <c r="K875" t="s">
        <v>1497</v>
      </c>
      <c r="L875">
        <v>33.534999999999997</v>
      </c>
      <c r="M875">
        <v>8.24</v>
      </c>
      <c r="N875" t="s">
        <v>2382</v>
      </c>
      <c r="O875" t="s">
        <v>2380</v>
      </c>
      <c r="P875" t="s">
        <v>2380</v>
      </c>
      <c r="Q875" s="7" t="str">
        <f>SUBSTITUTE(Table12[[#This Row],[NumberOfMajorSurgeries]],"No major surgery","0")</f>
        <v>0</v>
      </c>
      <c r="R875" t="str">
        <f>SUBSTITUTE(Table12[[#This Row],[smoker]],"?","unknown")</f>
        <v>No</v>
      </c>
      <c r="S875" t="str">
        <f t="shared" si="13"/>
        <v>Obesity</v>
      </c>
      <c r="T875" t="str">
        <f>IF(Table12[[#This Row],[HBA1C]]&lt;5.7,"Normal",IF(Table12[[#This Row],[HBA1C]]&gt;6.5,"Diabetes","Prediabetes"))</f>
        <v>Diabetes</v>
      </c>
    </row>
    <row r="876" spans="1:20" x14ac:dyDescent="0.3">
      <c r="A876" t="s">
        <v>1496</v>
      </c>
      <c r="B876">
        <v>32.774999999999999</v>
      </c>
      <c r="C876">
        <v>9.77</v>
      </c>
      <c r="D876" t="s">
        <v>2382</v>
      </c>
      <c r="E876" t="s">
        <v>2380</v>
      </c>
      <c r="F876" t="s">
        <v>2380</v>
      </c>
      <c r="G876" t="s">
        <v>2381</v>
      </c>
      <c r="H876" t="s">
        <v>2380</v>
      </c>
      <c r="K876" t="s">
        <v>1496</v>
      </c>
      <c r="L876">
        <v>32.774999999999999</v>
      </c>
      <c r="M876">
        <v>9.77</v>
      </c>
      <c r="N876" t="s">
        <v>2382</v>
      </c>
      <c r="O876" t="s">
        <v>2380</v>
      </c>
      <c r="P876" t="s">
        <v>2380</v>
      </c>
      <c r="Q876" s="7" t="str">
        <f>SUBSTITUTE(Table12[[#This Row],[NumberOfMajorSurgeries]],"No major surgery","0")</f>
        <v>0</v>
      </c>
      <c r="R876" t="str">
        <f>SUBSTITUTE(Table12[[#This Row],[smoker]],"?","unknown")</f>
        <v>No</v>
      </c>
      <c r="S876" t="str">
        <f t="shared" si="13"/>
        <v>Obesity</v>
      </c>
      <c r="T876" t="str">
        <f>IF(Table12[[#This Row],[HBA1C]]&lt;5.7,"Normal",IF(Table12[[#This Row],[HBA1C]]&gt;6.5,"Diabetes","Prediabetes"))</f>
        <v>Diabetes</v>
      </c>
    </row>
    <row r="877" spans="1:20" x14ac:dyDescent="0.3">
      <c r="A877" t="s">
        <v>1495</v>
      </c>
      <c r="B877">
        <v>37.51</v>
      </c>
      <c r="C877">
        <v>5.5</v>
      </c>
      <c r="D877" t="s">
        <v>2382</v>
      </c>
      <c r="E877" t="s">
        <v>2380</v>
      </c>
      <c r="F877" t="s">
        <v>2380</v>
      </c>
      <c r="G877">
        <v>2</v>
      </c>
      <c r="H877" t="s">
        <v>2380</v>
      </c>
      <c r="K877" t="s">
        <v>1495</v>
      </c>
      <c r="L877">
        <v>37.51</v>
      </c>
      <c r="M877">
        <v>5.5</v>
      </c>
      <c r="N877" t="s">
        <v>2382</v>
      </c>
      <c r="O877" t="s">
        <v>2380</v>
      </c>
      <c r="P877" t="s">
        <v>2380</v>
      </c>
      <c r="Q877" s="7" t="str">
        <f>SUBSTITUTE(Table12[[#This Row],[NumberOfMajorSurgeries]],"No major surgery","0")</f>
        <v>2</v>
      </c>
      <c r="R877" t="str">
        <f>SUBSTITUTE(Table12[[#This Row],[smoker]],"?","unknown")</f>
        <v>No</v>
      </c>
      <c r="S877" t="str">
        <f t="shared" si="13"/>
        <v>Obesity</v>
      </c>
      <c r="T877" t="str">
        <f>IF(Table12[[#This Row],[HBA1C]]&lt;5.7,"Normal",IF(Table12[[#This Row],[HBA1C]]&gt;6.5,"Diabetes","Prediabetes"))</f>
        <v>Normal</v>
      </c>
    </row>
    <row r="878" spans="1:20" x14ac:dyDescent="0.3">
      <c r="A878" t="s">
        <v>1494</v>
      </c>
      <c r="B878">
        <v>39.86</v>
      </c>
      <c r="C878">
        <v>11.84</v>
      </c>
      <c r="D878" t="s">
        <v>2382</v>
      </c>
      <c r="E878" t="s">
        <v>2380</v>
      </c>
      <c r="F878" t="s">
        <v>2380</v>
      </c>
      <c r="G878">
        <v>1</v>
      </c>
      <c r="H878" t="s">
        <v>2380</v>
      </c>
      <c r="K878" t="s">
        <v>1494</v>
      </c>
      <c r="L878">
        <v>39.86</v>
      </c>
      <c r="M878">
        <v>11.84</v>
      </c>
      <c r="N878" t="s">
        <v>2382</v>
      </c>
      <c r="O878" t="s">
        <v>2380</v>
      </c>
      <c r="P878" t="s">
        <v>2380</v>
      </c>
      <c r="Q878" s="7" t="str">
        <f>SUBSTITUTE(Table12[[#This Row],[NumberOfMajorSurgeries]],"No major surgery","0")</f>
        <v>1</v>
      </c>
      <c r="R878" t="str">
        <f>SUBSTITUTE(Table12[[#This Row],[smoker]],"?","unknown")</f>
        <v>No</v>
      </c>
      <c r="S878" t="str">
        <f t="shared" si="13"/>
        <v>Obesity</v>
      </c>
      <c r="T878" t="str">
        <f>IF(Table12[[#This Row],[HBA1C]]&lt;5.7,"Normal",IF(Table12[[#This Row],[HBA1C]]&gt;6.5,"Diabetes","Prediabetes"))</f>
        <v>Diabetes</v>
      </c>
    </row>
    <row r="879" spans="1:20" x14ac:dyDescent="0.3">
      <c r="A879" t="s">
        <v>1493</v>
      </c>
      <c r="B879">
        <v>42.13</v>
      </c>
      <c r="C879">
        <v>4.66</v>
      </c>
      <c r="D879" t="s">
        <v>2380</v>
      </c>
      <c r="E879" t="s">
        <v>2380</v>
      </c>
      <c r="F879" t="s">
        <v>2380</v>
      </c>
      <c r="G879" t="s">
        <v>2381</v>
      </c>
      <c r="H879" t="s">
        <v>2380</v>
      </c>
      <c r="K879" t="s">
        <v>1493</v>
      </c>
      <c r="L879">
        <v>42.13</v>
      </c>
      <c r="M879">
        <v>4.66</v>
      </c>
      <c r="N879" t="s">
        <v>2380</v>
      </c>
      <c r="O879" t="s">
        <v>2380</v>
      </c>
      <c r="P879" t="s">
        <v>2380</v>
      </c>
      <c r="Q879" s="7" t="str">
        <f>SUBSTITUTE(Table12[[#This Row],[NumberOfMajorSurgeries]],"No major surgery","0")</f>
        <v>0</v>
      </c>
      <c r="R879" t="str">
        <f>SUBSTITUTE(Table12[[#This Row],[smoker]],"?","unknown")</f>
        <v>No</v>
      </c>
      <c r="S879" t="str">
        <f t="shared" si="13"/>
        <v>Obesity</v>
      </c>
      <c r="T879" t="str">
        <f>IF(Table12[[#This Row],[HBA1C]]&lt;5.7,"Normal",IF(Table12[[#This Row],[HBA1C]]&gt;6.5,"Diabetes","Prediabetes"))</f>
        <v>Normal</v>
      </c>
    </row>
    <row r="880" spans="1:20" x14ac:dyDescent="0.3">
      <c r="A880" t="s">
        <v>1492</v>
      </c>
      <c r="B880">
        <v>35.99</v>
      </c>
      <c r="C880">
        <v>11.11</v>
      </c>
      <c r="D880" t="s">
        <v>2380</v>
      </c>
      <c r="E880" t="s">
        <v>2380</v>
      </c>
      <c r="F880" t="s">
        <v>2380</v>
      </c>
      <c r="G880" t="s">
        <v>2381</v>
      </c>
      <c r="H880" t="s">
        <v>2380</v>
      </c>
      <c r="K880" t="s">
        <v>1492</v>
      </c>
      <c r="L880">
        <v>35.99</v>
      </c>
      <c r="M880">
        <v>11.11</v>
      </c>
      <c r="N880" t="s">
        <v>2380</v>
      </c>
      <c r="O880" t="s">
        <v>2380</v>
      </c>
      <c r="P880" t="s">
        <v>2380</v>
      </c>
      <c r="Q880" s="7" t="str">
        <f>SUBSTITUTE(Table12[[#This Row],[NumberOfMajorSurgeries]],"No major surgery","0")</f>
        <v>0</v>
      </c>
      <c r="R880" t="str">
        <f>SUBSTITUTE(Table12[[#This Row],[smoker]],"?","unknown")</f>
        <v>No</v>
      </c>
      <c r="S880" t="str">
        <f t="shared" si="13"/>
        <v>Obesity</v>
      </c>
      <c r="T880" t="str">
        <f>IF(Table12[[#This Row],[HBA1C]]&lt;5.7,"Normal",IF(Table12[[#This Row],[HBA1C]]&gt;6.5,"Diabetes","Prediabetes"))</f>
        <v>Diabetes</v>
      </c>
    </row>
    <row r="881" spans="1:20" x14ac:dyDescent="0.3">
      <c r="A881" t="s">
        <v>1491</v>
      </c>
      <c r="B881">
        <v>35.200000000000003</v>
      </c>
      <c r="C881">
        <v>7.72</v>
      </c>
      <c r="D881" t="s">
        <v>2382</v>
      </c>
      <c r="E881" t="s">
        <v>2380</v>
      </c>
      <c r="F881" t="s">
        <v>2383</v>
      </c>
      <c r="G881">
        <v>1</v>
      </c>
      <c r="H881" t="s">
        <v>2380</v>
      </c>
      <c r="K881" t="s">
        <v>1491</v>
      </c>
      <c r="L881">
        <v>35.200000000000003</v>
      </c>
      <c r="M881">
        <v>7.72</v>
      </c>
      <c r="N881" t="s">
        <v>2382</v>
      </c>
      <c r="O881" t="s">
        <v>2380</v>
      </c>
      <c r="P881" t="s">
        <v>2383</v>
      </c>
      <c r="Q881" s="7" t="str">
        <f>SUBSTITUTE(Table12[[#This Row],[NumberOfMajorSurgeries]],"No major surgery","0")</f>
        <v>1</v>
      </c>
      <c r="R881" t="str">
        <f>SUBSTITUTE(Table12[[#This Row],[smoker]],"?","unknown")</f>
        <v>No</v>
      </c>
      <c r="S881" t="str">
        <f t="shared" si="13"/>
        <v>Obesity</v>
      </c>
      <c r="T881" t="str">
        <f>IF(Table12[[#This Row],[HBA1C]]&lt;5.7,"Normal",IF(Table12[[#This Row],[HBA1C]]&gt;6.5,"Diabetes","Prediabetes"))</f>
        <v>Diabetes</v>
      </c>
    </row>
    <row r="882" spans="1:20" x14ac:dyDescent="0.3">
      <c r="A882" t="s">
        <v>1490</v>
      </c>
      <c r="B882">
        <v>29.91</v>
      </c>
      <c r="C882">
        <v>5.55</v>
      </c>
      <c r="D882" t="s">
        <v>2382</v>
      </c>
      <c r="E882" t="s">
        <v>2380</v>
      </c>
      <c r="F882" t="s">
        <v>2380</v>
      </c>
      <c r="G882">
        <v>2</v>
      </c>
      <c r="H882" t="s">
        <v>2380</v>
      </c>
      <c r="K882" t="s">
        <v>1490</v>
      </c>
      <c r="L882">
        <v>29.91</v>
      </c>
      <c r="M882">
        <v>5.55</v>
      </c>
      <c r="N882" t="s">
        <v>2382</v>
      </c>
      <c r="O882" t="s">
        <v>2380</v>
      </c>
      <c r="P882" t="s">
        <v>2380</v>
      </c>
      <c r="Q882" s="7" t="str">
        <f>SUBSTITUTE(Table12[[#This Row],[NumberOfMajorSurgeries]],"No major surgery","0")</f>
        <v>2</v>
      </c>
      <c r="R882" t="str">
        <f>SUBSTITUTE(Table12[[#This Row],[smoker]],"?","unknown")</f>
        <v>No</v>
      </c>
      <c r="S882" t="str">
        <f t="shared" si="13"/>
        <v>Overweight</v>
      </c>
      <c r="T882" t="str">
        <f>IF(Table12[[#This Row],[HBA1C]]&lt;5.7,"Normal",IF(Table12[[#This Row],[HBA1C]]&gt;6.5,"Diabetes","Prediabetes"))</f>
        <v>Normal</v>
      </c>
    </row>
    <row r="883" spans="1:20" x14ac:dyDescent="0.3">
      <c r="A883" t="s">
        <v>1489</v>
      </c>
      <c r="B883">
        <v>36.479999999999997</v>
      </c>
      <c r="C883">
        <v>5.05</v>
      </c>
      <c r="D883" t="s">
        <v>2382</v>
      </c>
      <c r="E883" t="s">
        <v>2380</v>
      </c>
      <c r="F883" t="s">
        <v>2380</v>
      </c>
      <c r="G883">
        <v>1</v>
      </c>
      <c r="H883" t="s">
        <v>2380</v>
      </c>
      <c r="K883" t="s">
        <v>1489</v>
      </c>
      <c r="L883">
        <v>36.479999999999997</v>
      </c>
      <c r="M883">
        <v>5.05</v>
      </c>
      <c r="N883" t="s">
        <v>2382</v>
      </c>
      <c r="O883" t="s">
        <v>2380</v>
      </c>
      <c r="P883" t="s">
        <v>2380</v>
      </c>
      <c r="Q883" s="7" t="str">
        <f>SUBSTITUTE(Table12[[#This Row],[NumberOfMajorSurgeries]],"No major surgery","0")</f>
        <v>1</v>
      </c>
      <c r="R883" t="str">
        <f>SUBSTITUTE(Table12[[#This Row],[smoker]],"?","unknown")</f>
        <v>No</v>
      </c>
      <c r="S883" t="str">
        <f t="shared" si="13"/>
        <v>Obesity</v>
      </c>
      <c r="T883" t="str">
        <f>IF(Table12[[#This Row],[HBA1C]]&lt;5.7,"Normal",IF(Table12[[#This Row],[HBA1C]]&gt;6.5,"Diabetes","Prediabetes"))</f>
        <v>Normal</v>
      </c>
    </row>
    <row r="884" spans="1:20" x14ac:dyDescent="0.3">
      <c r="A884" t="s">
        <v>1488</v>
      </c>
      <c r="B884">
        <v>27.5</v>
      </c>
      <c r="C884">
        <v>8.69</v>
      </c>
      <c r="D884" t="s">
        <v>2382</v>
      </c>
      <c r="E884" t="s">
        <v>2380</v>
      </c>
      <c r="F884" t="s">
        <v>2383</v>
      </c>
      <c r="G884">
        <v>1</v>
      </c>
      <c r="H884" t="s">
        <v>2380</v>
      </c>
      <c r="K884" t="s">
        <v>1488</v>
      </c>
      <c r="L884">
        <v>27.5</v>
      </c>
      <c r="M884">
        <v>8.69</v>
      </c>
      <c r="N884" t="s">
        <v>2382</v>
      </c>
      <c r="O884" t="s">
        <v>2380</v>
      </c>
      <c r="P884" t="s">
        <v>2383</v>
      </c>
      <c r="Q884" s="7" t="str">
        <f>SUBSTITUTE(Table12[[#This Row],[NumberOfMajorSurgeries]],"No major surgery","0")</f>
        <v>1</v>
      </c>
      <c r="R884" t="str">
        <f>SUBSTITUTE(Table12[[#This Row],[smoker]],"?","unknown")</f>
        <v>No</v>
      </c>
      <c r="S884" t="str">
        <f t="shared" si="13"/>
        <v>Overweight</v>
      </c>
      <c r="T884" t="str">
        <f>IF(Table12[[#This Row],[HBA1C]]&lt;5.7,"Normal",IF(Table12[[#This Row],[HBA1C]]&gt;6.5,"Diabetes","Prediabetes"))</f>
        <v>Diabetes</v>
      </c>
    </row>
    <row r="885" spans="1:20" x14ac:dyDescent="0.3">
      <c r="A885" t="s">
        <v>1487</v>
      </c>
      <c r="B885">
        <v>33.44</v>
      </c>
      <c r="C885">
        <v>5.9</v>
      </c>
      <c r="D885" t="s">
        <v>2382</v>
      </c>
      <c r="E885" t="s">
        <v>2380</v>
      </c>
      <c r="F885" t="s">
        <v>2380</v>
      </c>
      <c r="G885">
        <v>1</v>
      </c>
      <c r="H885" t="s">
        <v>2380</v>
      </c>
      <c r="K885" t="s">
        <v>1487</v>
      </c>
      <c r="L885">
        <v>33.44</v>
      </c>
      <c r="M885">
        <v>5.9</v>
      </c>
      <c r="N885" t="s">
        <v>2382</v>
      </c>
      <c r="O885" t="s">
        <v>2380</v>
      </c>
      <c r="P885" t="s">
        <v>2380</v>
      </c>
      <c r="Q885" s="7" t="str">
        <f>SUBSTITUTE(Table12[[#This Row],[NumberOfMajorSurgeries]],"No major surgery","0")</f>
        <v>1</v>
      </c>
      <c r="R885" t="str">
        <f>SUBSTITUTE(Table12[[#This Row],[smoker]],"?","unknown")</f>
        <v>No</v>
      </c>
      <c r="S885" t="str">
        <f t="shared" si="13"/>
        <v>Obesity</v>
      </c>
      <c r="T885" t="str">
        <f>IF(Table12[[#This Row],[HBA1C]]&lt;5.7,"Normal",IF(Table12[[#This Row],[HBA1C]]&gt;6.5,"Diabetes","Prediabetes"))</f>
        <v>Prediabetes</v>
      </c>
    </row>
    <row r="886" spans="1:20" x14ac:dyDescent="0.3">
      <c r="A886" t="s">
        <v>1486</v>
      </c>
      <c r="B886">
        <v>28.215</v>
      </c>
      <c r="C886">
        <v>6.29</v>
      </c>
      <c r="D886" t="s">
        <v>2382</v>
      </c>
      <c r="E886" t="s">
        <v>2380</v>
      </c>
      <c r="F886" t="s">
        <v>2380</v>
      </c>
      <c r="G886">
        <v>1</v>
      </c>
      <c r="H886" t="s">
        <v>2380</v>
      </c>
      <c r="K886" t="s">
        <v>1486</v>
      </c>
      <c r="L886">
        <v>28.215</v>
      </c>
      <c r="M886">
        <v>6.29</v>
      </c>
      <c r="N886" t="s">
        <v>2382</v>
      </c>
      <c r="O886" t="s">
        <v>2380</v>
      </c>
      <c r="P886" t="s">
        <v>2380</v>
      </c>
      <c r="Q886" s="7" t="str">
        <f>SUBSTITUTE(Table12[[#This Row],[NumberOfMajorSurgeries]],"No major surgery","0")</f>
        <v>1</v>
      </c>
      <c r="R886" t="str">
        <f>SUBSTITUTE(Table12[[#This Row],[smoker]],"?","unknown")</f>
        <v>No</v>
      </c>
      <c r="S886" t="str">
        <f t="shared" si="13"/>
        <v>Overweight</v>
      </c>
      <c r="T886" t="str">
        <f>IF(Table12[[#This Row],[HBA1C]]&lt;5.7,"Normal",IF(Table12[[#This Row],[HBA1C]]&gt;6.5,"Diabetes","Prediabetes"))</f>
        <v>Prediabetes</v>
      </c>
    </row>
    <row r="887" spans="1:20" x14ac:dyDescent="0.3">
      <c r="A887" t="s">
        <v>1485</v>
      </c>
      <c r="B887">
        <v>27.17</v>
      </c>
      <c r="C887">
        <v>5.84</v>
      </c>
      <c r="D887" t="s">
        <v>2382</v>
      </c>
      <c r="E887" t="s">
        <v>2380</v>
      </c>
      <c r="F887" t="s">
        <v>2380</v>
      </c>
      <c r="G887">
        <v>1</v>
      </c>
      <c r="H887" t="s">
        <v>2380</v>
      </c>
      <c r="K887" t="s">
        <v>1485</v>
      </c>
      <c r="L887">
        <v>27.17</v>
      </c>
      <c r="M887">
        <v>5.84</v>
      </c>
      <c r="N887" t="s">
        <v>2382</v>
      </c>
      <c r="O887" t="s">
        <v>2380</v>
      </c>
      <c r="P887" t="s">
        <v>2380</v>
      </c>
      <c r="Q887" s="7" t="str">
        <f>SUBSTITUTE(Table12[[#This Row],[NumberOfMajorSurgeries]],"No major surgery","0")</f>
        <v>1</v>
      </c>
      <c r="R887" t="str">
        <f>SUBSTITUTE(Table12[[#This Row],[smoker]],"?","unknown")</f>
        <v>No</v>
      </c>
      <c r="S887" t="str">
        <f t="shared" si="13"/>
        <v>Overweight</v>
      </c>
      <c r="T887" t="str">
        <f>IF(Table12[[#This Row],[HBA1C]]&lt;5.7,"Normal",IF(Table12[[#This Row],[HBA1C]]&gt;6.5,"Diabetes","Prediabetes"))</f>
        <v>Prediabetes</v>
      </c>
    </row>
    <row r="888" spans="1:20" x14ac:dyDescent="0.3">
      <c r="A888" t="s">
        <v>1484</v>
      </c>
      <c r="B888">
        <v>35.380000000000003</v>
      </c>
      <c r="C888">
        <v>6.12</v>
      </c>
      <c r="D888" t="s">
        <v>2380</v>
      </c>
      <c r="E888" t="s">
        <v>2380</v>
      </c>
      <c r="F888" t="s">
        <v>2380</v>
      </c>
      <c r="G888" t="s">
        <v>2381</v>
      </c>
      <c r="H888" t="s">
        <v>2380</v>
      </c>
      <c r="K888" t="s">
        <v>1484</v>
      </c>
      <c r="L888">
        <v>35.380000000000003</v>
      </c>
      <c r="M888">
        <v>6.12</v>
      </c>
      <c r="N888" t="s">
        <v>2380</v>
      </c>
      <c r="O888" t="s">
        <v>2380</v>
      </c>
      <c r="P888" t="s">
        <v>2380</v>
      </c>
      <c r="Q888" s="7" t="str">
        <f>SUBSTITUTE(Table12[[#This Row],[NumberOfMajorSurgeries]],"No major surgery","0")</f>
        <v>0</v>
      </c>
      <c r="R888" t="str">
        <f>SUBSTITUTE(Table12[[#This Row],[smoker]],"?","unknown")</f>
        <v>No</v>
      </c>
      <c r="S888" t="str">
        <f t="shared" si="13"/>
        <v>Obesity</v>
      </c>
      <c r="T888" t="str">
        <f>IF(Table12[[#This Row],[HBA1C]]&lt;5.7,"Normal",IF(Table12[[#This Row],[HBA1C]]&gt;6.5,"Diabetes","Prediabetes"))</f>
        <v>Prediabetes</v>
      </c>
    </row>
    <row r="889" spans="1:20" x14ac:dyDescent="0.3">
      <c r="A889" t="s">
        <v>1483</v>
      </c>
      <c r="B889">
        <v>43.48</v>
      </c>
      <c r="C889">
        <v>6.24</v>
      </c>
      <c r="D889" t="s">
        <v>2380</v>
      </c>
      <c r="E889" t="s">
        <v>2380</v>
      </c>
      <c r="F889" t="s">
        <v>2380</v>
      </c>
      <c r="G889" t="s">
        <v>2381</v>
      </c>
      <c r="H889" t="s">
        <v>2380</v>
      </c>
      <c r="K889" t="s">
        <v>1483</v>
      </c>
      <c r="L889">
        <v>43.48</v>
      </c>
      <c r="M889">
        <v>6.24</v>
      </c>
      <c r="N889" t="s">
        <v>2380</v>
      </c>
      <c r="O889" t="s">
        <v>2380</v>
      </c>
      <c r="P889" t="s">
        <v>2380</v>
      </c>
      <c r="Q889" s="7" t="str">
        <f>SUBSTITUTE(Table12[[#This Row],[NumberOfMajorSurgeries]],"No major surgery","0")</f>
        <v>0</v>
      </c>
      <c r="R889" t="str">
        <f>SUBSTITUTE(Table12[[#This Row],[smoker]],"?","unknown")</f>
        <v>No</v>
      </c>
      <c r="S889" t="str">
        <f t="shared" si="13"/>
        <v>Obesity</v>
      </c>
      <c r="T889" t="str">
        <f>IF(Table12[[#This Row],[HBA1C]]&lt;5.7,"Normal",IF(Table12[[#This Row],[HBA1C]]&gt;6.5,"Diabetes","Prediabetes"))</f>
        <v>Prediabetes</v>
      </c>
    </row>
    <row r="890" spans="1:20" x14ac:dyDescent="0.3">
      <c r="A890" t="s">
        <v>1482</v>
      </c>
      <c r="B890">
        <v>41.73</v>
      </c>
      <c r="C890">
        <v>6.25</v>
      </c>
      <c r="D890" t="s">
        <v>2380</v>
      </c>
      <c r="E890" t="s">
        <v>2380</v>
      </c>
      <c r="F890" t="s">
        <v>2380</v>
      </c>
      <c r="G890">
        <v>1</v>
      </c>
      <c r="H890" t="s">
        <v>2380</v>
      </c>
      <c r="K890" t="s">
        <v>1482</v>
      </c>
      <c r="L890">
        <v>41.73</v>
      </c>
      <c r="M890">
        <v>6.25</v>
      </c>
      <c r="N890" t="s">
        <v>2380</v>
      </c>
      <c r="O890" t="s">
        <v>2380</v>
      </c>
      <c r="P890" t="s">
        <v>2380</v>
      </c>
      <c r="Q890" s="7" t="str">
        <f>SUBSTITUTE(Table12[[#This Row],[NumberOfMajorSurgeries]],"No major surgery","0")</f>
        <v>1</v>
      </c>
      <c r="R890" t="str">
        <f>SUBSTITUTE(Table12[[#This Row],[smoker]],"?","unknown")</f>
        <v>No</v>
      </c>
      <c r="S890" t="str">
        <f t="shared" si="13"/>
        <v>Obesity</v>
      </c>
      <c r="T890" t="str">
        <f>IF(Table12[[#This Row],[HBA1C]]&lt;5.7,"Normal",IF(Table12[[#This Row],[HBA1C]]&gt;6.5,"Diabetes","Prediabetes"))</f>
        <v>Prediabetes</v>
      </c>
    </row>
    <row r="891" spans="1:20" x14ac:dyDescent="0.3">
      <c r="A891" t="s">
        <v>1481</v>
      </c>
      <c r="B891">
        <v>28.9</v>
      </c>
      <c r="C891">
        <v>11.96</v>
      </c>
      <c r="D891" t="s">
        <v>2380</v>
      </c>
      <c r="E891" t="s">
        <v>2380</v>
      </c>
      <c r="F891" t="s">
        <v>2380</v>
      </c>
      <c r="G891" t="s">
        <v>2381</v>
      </c>
      <c r="H891" t="s">
        <v>2380</v>
      </c>
      <c r="K891" t="s">
        <v>1481</v>
      </c>
      <c r="L891">
        <v>28.9</v>
      </c>
      <c r="M891">
        <v>11.96</v>
      </c>
      <c r="N891" t="s">
        <v>2380</v>
      </c>
      <c r="O891" t="s">
        <v>2380</v>
      </c>
      <c r="P891" t="s">
        <v>2380</v>
      </c>
      <c r="Q891" s="7" t="str">
        <f>SUBSTITUTE(Table12[[#This Row],[NumberOfMajorSurgeries]],"No major surgery","0")</f>
        <v>0</v>
      </c>
      <c r="R891" t="str">
        <f>SUBSTITUTE(Table12[[#This Row],[smoker]],"?","unknown")</f>
        <v>No</v>
      </c>
      <c r="S891" t="str">
        <f t="shared" si="13"/>
        <v>Overweight</v>
      </c>
      <c r="T891" t="str">
        <f>IF(Table12[[#This Row],[HBA1C]]&lt;5.7,"Normal",IF(Table12[[#This Row],[HBA1C]]&gt;6.5,"Diabetes","Prediabetes"))</f>
        <v>Diabetes</v>
      </c>
    </row>
    <row r="892" spans="1:20" x14ac:dyDescent="0.3">
      <c r="A892" t="s">
        <v>1480</v>
      </c>
      <c r="B892">
        <v>25.74</v>
      </c>
      <c r="C892">
        <v>7.69</v>
      </c>
      <c r="D892" t="s">
        <v>2380</v>
      </c>
      <c r="E892" t="s">
        <v>2380</v>
      </c>
      <c r="F892" t="s">
        <v>2380</v>
      </c>
      <c r="G892" t="s">
        <v>2381</v>
      </c>
      <c r="H892" t="s">
        <v>2380</v>
      </c>
      <c r="K892" t="s">
        <v>1480</v>
      </c>
      <c r="L892">
        <v>25.74</v>
      </c>
      <c r="M892">
        <v>7.69</v>
      </c>
      <c r="N892" t="s">
        <v>2380</v>
      </c>
      <c r="O892" t="s">
        <v>2380</v>
      </c>
      <c r="P892" t="s">
        <v>2380</v>
      </c>
      <c r="Q892" s="7" t="str">
        <f>SUBSTITUTE(Table12[[#This Row],[NumberOfMajorSurgeries]],"No major surgery","0")</f>
        <v>0</v>
      </c>
      <c r="R892" t="str">
        <f>SUBSTITUTE(Table12[[#This Row],[smoker]],"?","unknown")</f>
        <v>No</v>
      </c>
      <c r="S892" t="str">
        <f t="shared" si="13"/>
        <v>Overweight</v>
      </c>
      <c r="T892" t="str">
        <f>IF(Table12[[#This Row],[HBA1C]]&lt;5.7,"Normal",IF(Table12[[#This Row],[HBA1C]]&gt;6.5,"Diabetes","Prediabetes"))</f>
        <v>Diabetes</v>
      </c>
    </row>
    <row r="893" spans="1:20" x14ac:dyDescent="0.3">
      <c r="A893" t="s">
        <v>1479</v>
      </c>
      <c r="B893">
        <v>36.06</v>
      </c>
      <c r="C893">
        <v>8.83</v>
      </c>
      <c r="D893" t="s">
        <v>2380</v>
      </c>
      <c r="E893" t="s">
        <v>2380</v>
      </c>
      <c r="F893" t="s">
        <v>2380</v>
      </c>
      <c r="G893" t="s">
        <v>2381</v>
      </c>
      <c r="H893" t="s">
        <v>2380</v>
      </c>
      <c r="K893" t="s">
        <v>1479</v>
      </c>
      <c r="L893">
        <v>36.06</v>
      </c>
      <c r="M893">
        <v>8.83</v>
      </c>
      <c r="N893" t="s">
        <v>2380</v>
      </c>
      <c r="O893" t="s">
        <v>2380</v>
      </c>
      <c r="P893" t="s">
        <v>2380</v>
      </c>
      <c r="Q893" s="7" t="str">
        <f>SUBSTITUTE(Table12[[#This Row],[NumberOfMajorSurgeries]],"No major surgery","0")</f>
        <v>0</v>
      </c>
      <c r="R893" t="str">
        <f>SUBSTITUTE(Table12[[#This Row],[smoker]],"?","unknown")</f>
        <v>No</v>
      </c>
      <c r="S893" t="str">
        <f t="shared" si="13"/>
        <v>Obesity</v>
      </c>
      <c r="T893" t="str">
        <f>IF(Table12[[#This Row],[HBA1C]]&lt;5.7,"Normal",IF(Table12[[#This Row],[HBA1C]]&gt;6.5,"Diabetes","Prediabetes"))</f>
        <v>Diabetes</v>
      </c>
    </row>
    <row r="894" spans="1:20" x14ac:dyDescent="0.3">
      <c r="A894" t="s">
        <v>1478</v>
      </c>
      <c r="B894">
        <v>43.28</v>
      </c>
      <c r="C894">
        <v>4.41</v>
      </c>
      <c r="D894" t="s">
        <v>2380</v>
      </c>
      <c r="E894" t="s">
        <v>2380</v>
      </c>
      <c r="F894" t="s">
        <v>2380</v>
      </c>
      <c r="G894" t="s">
        <v>2381</v>
      </c>
      <c r="H894" t="s">
        <v>2380</v>
      </c>
      <c r="K894" t="s">
        <v>1478</v>
      </c>
      <c r="L894">
        <v>43.28</v>
      </c>
      <c r="M894">
        <v>4.41</v>
      </c>
      <c r="N894" t="s">
        <v>2380</v>
      </c>
      <c r="O894" t="s">
        <v>2380</v>
      </c>
      <c r="P894" t="s">
        <v>2380</v>
      </c>
      <c r="Q894" s="7" t="str">
        <f>SUBSTITUTE(Table12[[#This Row],[NumberOfMajorSurgeries]],"No major surgery","0")</f>
        <v>0</v>
      </c>
      <c r="R894" t="str">
        <f>SUBSTITUTE(Table12[[#This Row],[smoker]],"?","unknown")</f>
        <v>No</v>
      </c>
      <c r="S894" t="str">
        <f t="shared" si="13"/>
        <v>Obesity</v>
      </c>
      <c r="T894" t="str">
        <f>IF(Table12[[#This Row],[HBA1C]]&lt;5.7,"Normal",IF(Table12[[#This Row],[HBA1C]]&gt;6.5,"Diabetes","Prediabetes"))</f>
        <v>Normal</v>
      </c>
    </row>
    <row r="895" spans="1:20" x14ac:dyDescent="0.3">
      <c r="A895" t="s">
        <v>1477</v>
      </c>
      <c r="B895">
        <v>28.785</v>
      </c>
      <c r="C895">
        <v>9.1</v>
      </c>
      <c r="D895" t="s">
        <v>2382</v>
      </c>
      <c r="E895" t="s">
        <v>2380</v>
      </c>
      <c r="F895" t="s">
        <v>2383</v>
      </c>
      <c r="G895">
        <v>1</v>
      </c>
      <c r="H895" t="s">
        <v>2380</v>
      </c>
      <c r="K895" t="s">
        <v>1477</v>
      </c>
      <c r="L895">
        <v>28.785</v>
      </c>
      <c r="M895">
        <v>9.1</v>
      </c>
      <c r="N895" t="s">
        <v>2382</v>
      </c>
      <c r="O895" t="s">
        <v>2380</v>
      </c>
      <c r="P895" t="s">
        <v>2383</v>
      </c>
      <c r="Q895" s="7" t="str">
        <f>SUBSTITUTE(Table12[[#This Row],[NumberOfMajorSurgeries]],"No major surgery","0")</f>
        <v>1</v>
      </c>
      <c r="R895" t="str">
        <f>SUBSTITUTE(Table12[[#This Row],[smoker]],"?","unknown")</f>
        <v>No</v>
      </c>
      <c r="S895" t="str">
        <f t="shared" si="13"/>
        <v>Overweight</v>
      </c>
      <c r="T895" t="str">
        <f>IF(Table12[[#This Row],[HBA1C]]&lt;5.7,"Normal",IF(Table12[[#This Row],[HBA1C]]&gt;6.5,"Diabetes","Prediabetes"))</f>
        <v>Diabetes</v>
      </c>
    </row>
    <row r="896" spans="1:20" x14ac:dyDescent="0.3">
      <c r="A896" t="s">
        <v>1476</v>
      </c>
      <c r="B896">
        <v>25.46</v>
      </c>
      <c r="C896">
        <v>11.52</v>
      </c>
      <c r="D896" t="s">
        <v>2382</v>
      </c>
      <c r="E896" t="s">
        <v>2380</v>
      </c>
      <c r="F896" t="s">
        <v>2383</v>
      </c>
      <c r="G896">
        <v>1</v>
      </c>
      <c r="H896" t="s">
        <v>2380</v>
      </c>
      <c r="K896" t="s">
        <v>1476</v>
      </c>
      <c r="L896">
        <v>25.46</v>
      </c>
      <c r="M896">
        <v>11.52</v>
      </c>
      <c r="N896" t="s">
        <v>2382</v>
      </c>
      <c r="O896" t="s">
        <v>2380</v>
      </c>
      <c r="P896" t="s">
        <v>2383</v>
      </c>
      <c r="Q896" s="7" t="str">
        <f>SUBSTITUTE(Table12[[#This Row],[NumberOfMajorSurgeries]],"No major surgery","0")</f>
        <v>1</v>
      </c>
      <c r="R896" t="str">
        <f>SUBSTITUTE(Table12[[#This Row],[smoker]],"?","unknown")</f>
        <v>No</v>
      </c>
      <c r="S896" t="str">
        <f t="shared" si="13"/>
        <v>Overweight</v>
      </c>
      <c r="T896" t="str">
        <f>IF(Table12[[#This Row],[HBA1C]]&lt;5.7,"Normal",IF(Table12[[#This Row],[HBA1C]]&gt;6.5,"Diabetes","Prediabetes"))</f>
        <v>Diabetes</v>
      </c>
    </row>
    <row r="897" spans="1:20" x14ac:dyDescent="0.3">
      <c r="A897" t="s">
        <v>1475</v>
      </c>
      <c r="B897">
        <v>30.8</v>
      </c>
      <c r="C897">
        <v>10.95</v>
      </c>
      <c r="D897" t="s">
        <v>2380</v>
      </c>
      <c r="E897" t="s">
        <v>2380</v>
      </c>
      <c r="F897" t="s">
        <v>2380</v>
      </c>
      <c r="G897" t="s">
        <v>2381</v>
      </c>
      <c r="H897" t="s">
        <v>2380</v>
      </c>
      <c r="K897" t="s">
        <v>1475</v>
      </c>
      <c r="L897">
        <v>30.8</v>
      </c>
      <c r="M897">
        <v>10.95</v>
      </c>
      <c r="N897" t="s">
        <v>2380</v>
      </c>
      <c r="O897" t="s">
        <v>2380</v>
      </c>
      <c r="P897" t="s">
        <v>2380</v>
      </c>
      <c r="Q897" s="7" t="str">
        <f>SUBSTITUTE(Table12[[#This Row],[NumberOfMajorSurgeries]],"No major surgery","0")</f>
        <v>0</v>
      </c>
      <c r="R897" t="str">
        <f>SUBSTITUTE(Table12[[#This Row],[smoker]],"?","unknown")</f>
        <v>No</v>
      </c>
      <c r="S897" t="str">
        <f t="shared" si="13"/>
        <v>Obesity</v>
      </c>
      <c r="T897" t="str">
        <f>IF(Table12[[#This Row],[HBA1C]]&lt;5.7,"Normal",IF(Table12[[#This Row],[HBA1C]]&gt;6.5,"Diabetes","Prediabetes"))</f>
        <v>Diabetes</v>
      </c>
    </row>
    <row r="898" spans="1:20" x14ac:dyDescent="0.3">
      <c r="A898" t="s">
        <v>1474</v>
      </c>
      <c r="B898">
        <v>28.88</v>
      </c>
      <c r="C898">
        <v>11.5</v>
      </c>
      <c r="D898" t="s">
        <v>2380</v>
      </c>
      <c r="E898" t="s">
        <v>2380</v>
      </c>
      <c r="F898" t="s">
        <v>2380</v>
      </c>
      <c r="G898" t="s">
        <v>2381</v>
      </c>
      <c r="H898" t="s">
        <v>2380</v>
      </c>
      <c r="K898" t="s">
        <v>1474</v>
      </c>
      <c r="L898">
        <v>28.88</v>
      </c>
      <c r="M898">
        <v>11.5</v>
      </c>
      <c r="N898" t="s">
        <v>2380</v>
      </c>
      <c r="O898" t="s">
        <v>2380</v>
      </c>
      <c r="P898" t="s">
        <v>2380</v>
      </c>
      <c r="Q898" s="7" t="str">
        <f>SUBSTITUTE(Table12[[#This Row],[NumberOfMajorSurgeries]],"No major surgery","0")</f>
        <v>0</v>
      </c>
      <c r="R898" t="str">
        <f>SUBSTITUTE(Table12[[#This Row],[smoker]],"?","unknown")</f>
        <v>No</v>
      </c>
      <c r="S898" t="str">
        <f t="shared" si="13"/>
        <v>Overweight</v>
      </c>
      <c r="T898" t="str">
        <f>IF(Table12[[#This Row],[HBA1C]]&lt;5.7,"Normal",IF(Table12[[#This Row],[HBA1C]]&gt;6.5,"Diabetes","Prediabetes"))</f>
        <v>Diabetes</v>
      </c>
    </row>
    <row r="899" spans="1:20" x14ac:dyDescent="0.3">
      <c r="A899" t="s">
        <v>1473</v>
      </c>
      <c r="B899">
        <v>23</v>
      </c>
      <c r="C899">
        <v>9.8800000000000008</v>
      </c>
      <c r="D899" t="s">
        <v>2380</v>
      </c>
      <c r="E899" t="s">
        <v>2380</v>
      </c>
      <c r="F899" t="s">
        <v>2380</v>
      </c>
      <c r="G899" t="s">
        <v>2381</v>
      </c>
      <c r="H899" t="s">
        <v>2380</v>
      </c>
      <c r="K899" t="s">
        <v>1473</v>
      </c>
      <c r="L899">
        <v>23</v>
      </c>
      <c r="M899">
        <v>9.8800000000000008</v>
      </c>
      <c r="N899" t="s">
        <v>2380</v>
      </c>
      <c r="O899" t="s">
        <v>2380</v>
      </c>
      <c r="P899" t="s">
        <v>2380</v>
      </c>
      <c r="Q899" s="7" t="str">
        <f>SUBSTITUTE(Table12[[#This Row],[NumberOfMajorSurgeries]],"No major surgery","0")</f>
        <v>0</v>
      </c>
      <c r="R899" t="str">
        <f>SUBSTITUTE(Table12[[#This Row],[smoker]],"?","unknown")</f>
        <v>No</v>
      </c>
      <c r="S899" t="str">
        <f t="shared" ref="S899:S962" si="14">IF(B899&lt;18.5,"Underweight",IF(B899&gt;30,"Obesity",IF(B899=18.5-24.9,"Normal weight","Overweight")))</f>
        <v>Overweight</v>
      </c>
      <c r="T899" t="str">
        <f>IF(Table12[[#This Row],[HBA1C]]&lt;5.7,"Normal",IF(Table12[[#This Row],[HBA1C]]&gt;6.5,"Diabetes","Prediabetes"))</f>
        <v>Diabetes</v>
      </c>
    </row>
    <row r="900" spans="1:20" x14ac:dyDescent="0.3">
      <c r="A900" t="s">
        <v>1472</v>
      </c>
      <c r="B900">
        <v>38.25</v>
      </c>
      <c r="C900">
        <v>6.2</v>
      </c>
      <c r="D900" t="s">
        <v>2380</v>
      </c>
      <c r="E900" t="s">
        <v>2380</v>
      </c>
      <c r="F900" t="s">
        <v>2380</v>
      </c>
      <c r="G900">
        <v>1</v>
      </c>
      <c r="H900" t="s">
        <v>2380</v>
      </c>
      <c r="K900" t="s">
        <v>1472</v>
      </c>
      <c r="L900">
        <v>38.25</v>
      </c>
      <c r="M900">
        <v>6.2</v>
      </c>
      <c r="N900" t="s">
        <v>2380</v>
      </c>
      <c r="O900" t="s">
        <v>2380</v>
      </c>
      <c r="P900" t="s">
        <v>2380</v>
      </c>
      <c r="Q900" s="7" t="str">
        <f>SUBSTITUTE(Table12[[#This Row],[NumberOfMajorSurgeries]],"No major surgery","0")</f>
        <v>1</v>
      </c>
      <c r="R900" t="str">
        <f>SUBSTITUTE(Table12[[#This Row],[smoker]],"?","unknown")</f>
        <v>No</v>
      </c>
      <c r="S900" t="str">
        <f t="shared" si="14"/>
        <v>Obesity</v>
      </c>
      <c r="T900" t="str">
        <f>IF(Table12[[#This Row],[HBA1C]]&lt;5.7,"Normal",IF(Table12[[#This Row],[HBA1C]]&gt;6.5,"Diabetes","Prediabetes"))</f>
        <v>Prediabetes</v>
      </c>
    </row>
    <row r="901" spans="1:20" x14ac:dyDescent="0.3">
      <c r="A901" t="s">
        <v>1471</v>
      </c>
      <c r="B901">
        <v>39.25</v>
      </c>
      <c r="C901">
        <v>8.41</v>
      </c>
      <c r="D901" t="s">
        <v>2382</v>
      </c>
      <c r="E901" t="s">
        <v>2380</v>
      </c>
      <c r="F901" t="s">
        <v>2380</v>
      </c>
      <c r="G901">
        <v>1</v>
      </c>
      <c r="H901" t="s">
        <v>2380</v>
      </c>
      <c r="K901" t="s">
        <v>1471</v>
      </c>
      <c r="L901">
        <v>39.25</v>
      </c>
      <c r="M901">
        <v>8.41</v>
      </c>
      <c r="N901" t="s">
        <v>2382</v>
      </c>
      <c r="O901" t="s">
        <v>2380</v>
      </c>
      <c r="P901" t="s">
        <v>2380</v>
      </c>
      <c r="Q901" s="7" t="str">
        <f>SUBSTITUTE(Table12[[#This Row],[NumberOfMajorSurgeries]],"No major surgery","0")</f>
        <v>1</v>
      </c>
      <c r="R901" t="str">
        <f>SUBSTITUTE(Table12[[#This Row],[smoker]],"?","unknown")</f>
        <v>No</v>
      </c>
      <c r="S901" t="str">
        <f t="shared" si="14"/>
        <v>Obesity</v>
      </c>
      <c r="T901" t="str">
        <f>IF(Table12[[#This Row],[HBA1C]]&lt;5.7,"Normal",IF(Table12[[#This Row],[HBA1C]]&gt;6.5,"Diabetes","Prediabetes"))</f>
        <v>Diabetes</v>
      </c>
    </row>
    <row r="902" spans="1:20" x14ac:dyDescent="0.3">
      <c r="A902" t="s">
        <v>1470</v>
      </c>
      <c r="B902">
        <v>26.6</v>
      </c>
      <c r="C902">
        <v>5.07</v>
      </c>
      <c r="D902" t="s">
        <v>2382</v>
      </c>
      <c r="E902" t="s">
        <v>2380</v>
      </c>
      <c r="F902" t="s">
        <v>2380</v>
      </c>
      <c r="G902">
        <v>2</v>
      </c>
      <c r="H902" t="s">
        <v>2380</v>
      </c>
      <c r="K902" t="s">
        <v>1470</v>
      </c>
      <c r="L902">
        <v>26.6</v>
      </c>
      <c r="M902">
        <v>5.07</v>
      </c>
      <c r="N902" t="s">
        <v>2382</v>
      </c>
      <c r="O902" t="s">
        <v>2380</v>
      </c>
      <c r="P902" t="s">
        <v>2380</v>
      </c>
      <c r="Q902" s="7" t="str">
        <f>SUBSTITUTE(Table12[[#This Row],[NumberOfMajorSurgeries]],"No major surgery","0")</f>
        <v>2</v>
      </c>
      <c r="R902" t="str">
        <f>SUBSTITUTE(Table12[[#This Row],[smoker]],"?","unknown")</f>
        <v>No</v>
      </c>
      <c r="S902" t="str">
        <f t="shared" si="14"/>
        <v>Overweight</v>
      </c>
      <c r="T902" t="str">
        <f>IF(Table12[[#This Row],[HBA1C]]&lt;5.7,"Normal",IF(Table12[[#This Row],[HBA1C]]&gt;6.5,"Diabetes","Prediabetes"))</f>
        <v>Normal</v>
      </c>
    </row>
    <row r="903" spans="1:20" x14ac:dyDescent="0.3">
      <c r="A903" t="s">
        <v>1469</v>
      </c>
      <c r="B903">
        <v>35.700000000000003</v>
      </c>
      <c r="C903">
        <v>4.0599999999999996</v>
      </c>
      <c r="D903" t="s">
        <v>2380</v>
      </c>
      <c r="E903" t="s">
        <v>2380</v>
      </c>
      <c r="F903" t="s">
        <v>2383</v>
      </c>
      <c r="G903">
        <v>1</v>
      </c>
      <c r="H903" t="s">
        <v>2380</v>
      </c>
      <c r="K903" t="s">
        <v>1469</v>
      </c>
      <c r="L903">
        <v>35.700000000000003</v>
      </c>
      <c r="M903">
        <v>4.0599999999999996</v>
      </c>
      <c r="N903" t="s">
        <v>2380</v>
      </c>
      <c r="O903" t="s">
        <v>2380</v>
      </c>
      <c r="P903" t="s">
        <v>2383</v>
      </c>
      <c r="Q903" s="7" t="str">
        <f>SUBSTITUTE(Table12[[#This Row],[NumberOfMajorSurgeries]],"No major surgery","0")</f>
        <v>1</v>
      </c>
      <c r="R903" t="str">
        <f>SUBSTITUTE(Table12[[#This Row],[smoker]],"?","unknown")</f>
        <v>No</v>
      </c>
      <c r="S903" t="str">
        <f t="shared" si="14"/>
        <v>Obesity</v>
      </c>
      <c r="T903" t="str">
        <f>IF(Table12[[#This Row],[HBA1C]]&lt;5.7,"Normal",IF(Table12[[#This Row],[HBA1C]]&gt;6.5,"Diabetes","Prediabetes"))</f>
        <v>Normal</v>
      </c>
    </row>
    <row r="904" spans="1:20" x14ac:dyDescent="0.3">
      <c r="A904" t="s">
        <v>1468</v>
      </c>
      <c r="B904">
        <v>20.100000000000001</v>
      </c>
      <c r="C904">
        <v>10.52</v>
      </c>
      <c r="D904" t="s">
        <v>2380</v>
      </c>
      <c r="E904" t="s">
        <v>2380</v>
      </c>
      <c r="F904" t="s">
        <v>2380</v>
      </c>
      <c r="G904" t="s">
        <v>2381</v>
      </c>
      <c r="H904" t="s">
        <v>2380</v>
      </c>
      <c r="K904" t="s">
        <v>1468</v>
      </c>
      <c r="L904">
        <v>20.100000000000001</v>
      </c>
      <c r="M904">
        <v>10.52</v>
      </c>
      <c r="N904" t="s">
        <v>2380</v>
      </c>
      <c r="O904" t="s">
        <v>2380</v>
      </c>
      <c r="P904" t="s">
        <v>2380</v>
      </c>
      <c r="Q904" s="7" t="str">
        <f>SUBSTITUTE(Table12[[#This Row],[NumberOfMajorSurgeries]],"No major surgery","0")</f>
        <v>0</v>
      </c>
      <c r="R904" t="str">
        <f>SUBSTITUTE(Table12[[#This Row],[smoker]],"?","unknown")</f>
        <v>No</v>
      </c>
      <c r="S904" t="str">
        <f t="shared" si="14"/>
        <v>Overweight</v>
      </c>
      <c r="T904" t="str">
        <f>IF(Table12[[#This Row],[HBA1C]]&lt;5.7,"Normal",IF(Table12[[#This Row],[HBA1C]]&gt;6.5,"Diabetes","Prediabetes"))</f>
        <v>Diabetes</v>
      </c>
    </row>
    <row r="905" spans="1:20" x14ac:dyDescent="0.3">
      <c r="A905" t="s">
        <v>1467</v>
      </c>
      <c r="B905">
        <v>22.23</v>
      </c>
      <c r="C905">
        <v>9.65</v>
      </c>
      <c r="D905" t="s">
        <v>2380</v>
      </c>
      <c r="E905" t="s">
        <v>2380</v>
      </c>
      <c r="F905" t="s">
        <v>2380</v>
      </c>
      <c r="G905" t="s">
        <v>2381</v>
      </c>
      <c r="H905" t="s">
        <v>2380</v>
      </c>
      <c r="K905" t="s">
        <v>1467</v>
      </c>
      <c r="L905">
        <v>22.23</v>
      </c>
      <c r="M905">
        <v>9.65</v>
      </c>
      <c r="N905" t="s">
        <v>2380</v>
      </c>
      <c r="O905" t="s">
        <v>2380</v>
      </c>
      <c r="P905" t="s">
        <v>2380</v>
      </c>
      <c r="Q905" s="7" t="str">
        <f>SUBSTITUTE(Table12[[#This Row],[NumberOfMajorSurgeries]],"No major surgery","0")</f>
        <v>0</v>
      </c>
      <c r="R905" t="str">
        <f>SUBSTITUTE(Table12[[#This Row],[smoker]],"?","unknown")</f>
        <v>No</v>
      </c>
      <c r="S905" t="str">
        <f t="shared" si="14"/>
        <v>Overweight</v>
      </c>
      <c r="T905" t="str">
        <f>IF(Table12[[#This Row],[HBA1C]]&lt;5.7,"Normal",IF(Table12[[#This Row],[HBA1C]]&gt;6.5,"Diabetes","Prediabetes"))</f>
        <v>Diabetes</v>
      </c>
    </row>
    <row r="906" spans="1:20" x14ac:dyDescent="0.3">
      <c r="A906" t="s">
        <v>1466</v>
      </c>
      <c r="B906">
        <v>36.47</v>
      </c>
      <c r="C906">
        <v>6.21</v>
      </c>
      <c r="D906" t="s">
        <v>2380</v>
      </c>
      <c r="E906" t="s">
        <v>2380</v>
      </c>
      <c r="F906" t="s">
        <v>2380</v>
      </c>
      <c r="G906" t="s">
        <v>2381</v>
      </c>
      <c r="H906" t="s">
        <v>2380</v>
      </c>
      <c r="K906" t="s">
        <v>1466</v>
      </c>
      <c r="L906">
        <v>36.47</v>
      </c>
      <c r="M906">
        <v>6.21</v>
      </c>
      <c r="N906" t="s">
        <v>2380</v>
      </c>
      <c r="O906" t="s">
        <v>2380</v>
      </c>
      <c r="P906" t="s">
        <v>2380</v>
      </c>
      <c r="Q906" s="7" t="str">
        <f>SUBSTITUTE(Table12[[#This Row],[NumberOfMajorSurgeries]],"No major surgery","0")</f>
        <v>0</v>
      </c>
      <c r="R906" t="str">
        <f>SUBSTITUTE(Table12[[#This Row],[smoker]],"?","unknown")</f>
        <v>No</v>
      </c>
      <c r="S906" t="str">
        <f t="shared" si="14"/>
        <v>Obesity</v>
      </c>
      <c r="T906" t="str">
        <f>IF(Table12[[#This Row],[HBA1C]]&lt;5.7,"Normal",IF(Table12[[#This Row],[HBA1C]]&gt;6.5,"Diabetes","Prediabetes"))</f>
        <v>Prediabetes</v>
      </c>
    </row>
    <row r="907" spans="1:20" x14ac:dyDescent="0.3">
      <c r="A907" t="s">
        <v>1465</v>
      </c>
      <c r="B907">
        <v>49.64</v>
      </c>
      <c r="C907">
        <v>4.76</v>
      </c>
      <c r="D907" t="s">
        <v>2380</v>
      </c>
      <c r="E907" t="s">
        <v>2380</v>
      </c>
      <c r="F907" t="s">
        <v>2383</v>
      </c>
      <c r="G907">
        <v>1</v>
      </c>
      <c r="H907" t="s">
        <v>2380</v>
      </c>
      <c r="K907" t="s">
        <v>1465</v>
      </c>
      <c r="L907">
        <v>49.64</v>
      </c>
      <c r="M907">
        <v>4.76</v>
      </c>
      <c r="N907" t="s">
        <v>2380</v>
      </c>
      <c r="O907" t="s">
        <v>2380</v>
      </c>
      <c r="P907" t="s">
        <v>2383</v>
      </c>
      <c r="Q907" s="7" t="str">
        <f>SUBSTITUTE(Table12[[#This Row],[NumberOfMajorSurgeries]],"No major surgery","0")</f>
        <v>1</v>
      </c>
      <c r="R907" t="str">
        <f>SUBSTITUTE(Table12[[#This Row],[smoker]],"?","unknown")</f>
        <v>No</v>
      </c>
      <c r="S907" t="str">
        <f t="shared" si="14"/>
        <v>Obesity</v>
      </c>
      <c r="T907" t="str">
        <f>IF(Table12[[#This Row],[HBA1C]]&lt;5.7,"Normal",IF(Table12[[#This Row],[HBA1C]]&gt;6.5,"Diabetes","Prediabetes"))</f>
        <v>Normal</v>
      </c>
    </row>
    <row r="908" spans="1:20" x14ac:dyDescent="0.3">
      <c r="A908" t="s">
        <v>1464</v>
      </c>
      <c r="B908">
        <v>36.799999999999997</v>
      </c>
      <c r="C908">
        <v>5.73</v>
      </c>
      <c r="D908" t="s">
        <v>2382</v>
      </c>
      <c r="E908" t="s">
        <v>2380</v>
      </c>
      <c r="F908" t="s">
        <v>2383</v>
      </c>
      <c r="G908">
        <v>1</v>
      </c>
      <c r="H908" t="s">
        <v>2380</v>
      </c>
      <c r="K908" t="s">
        <v>1464</v>
      </c>
      <c r="L908">
        <v>36.799999999999997</v>
      </c>
      <c r="M908">
        <v>5.73</v>
      </c>
      <c r="N908" t="s">
        <v>2382</v>
      </c>
      <c r="O908" t="s">
        <v>2380</v>
      </c>
      <c r="P908" t="s">
        <v>2383</v>
      </c>
      <c r="Q908" s="7" t="str">
        <f>SUBSTITUTE(Table12[[#This Row],[NumberOfMajorSurgeries]],"No major surgery","0")</f>
        <v>1</v>
      </c>
      <c r="R908" t="str">
        <f>SUBSTITUTE(Table12[[#This Row],[smoker]],"?","unknown")</f>
        <v>No</v>
      </c>
      <c r="S908" t="str">
        <f t="shared" si="14"/>
        <v>Obesity</v>
      </c>
      <c r="T908" t="str">
        <f>IF(Table12[[#This Row],[HBA1C]]&lt;5.7,"Normal",IF(Table12[[#This Row],[HBA1C]]&gt;6.5,"Diabetes","Prediabetes"))</f>
        <v>Prediabetes</v>
      </c>
    </row>
    <row r="909" spans="1:20" x14ac:dyDescent="0.3">
      <c r="A909" t="s">
        <v>1463</v>
      </c>
      <c r="B909">
        <v>33.880000000000003</v>
      </c>
      <c r="C909">
        <v>10.78</v>
      </c>
      <c r="D909" t="s">
        <v>2382</v>
      </c>
      <c r="E909" t="s">
        <v>2380</v>
      </c>
      <c r="F909" t="s">
        <v>2380</v>
      </c>
      <c r="G909" t="s">
        <v>2381</v>
      </c>
      <c r="H909" t="s">
        <v>2380</v>
      </c>
      <c r="K909" t="s">
        <v>1463</v>
      </c>
      <c r="L909">
        <v>33.880000000000003</v>
      </c>
      <c r="M909">
        <v>10.78</v>
      </c>
      <c r="N909" t="s">
        <v>2382</v>
      </c>
      <c r="O909" t="s">
        <v>2380</v>
      </c>
      <c r="P909" t="s">
        <v>2380</v>
      </c>
      <c r="Q909" s="7" t="str">
        <f>SUBSTITUTE(Table12[[#This Row],[NumberOfMajorSurgeries]],"No major surgery","0")</f>
        <v>0</v>
      </c>
      <c r="R909" t="str">
        <f>SUBSTITUTE(Table12[[#This Row],[smoker]],"?","unknown")</f>
        <v>No</v>
      </c>
      <c r="S909" t="str">
        <f t="shared" si="14"/>
        <v>Obesity</v>
      </c>
      <c r="T909" t="str">
        <f>IF(Table12[[#This Row],[HBA1C]]&lt;5.7,"Normal",IF(Table12[[#This Row],[HBA1C]]&gt;6.5,"Diabetes","Prediabetes"))</f>
        <v>Diabetes</v>
      </c>
    </row>
    <row r="910" spans="1:20" x14ac:dyDescent="0.3">
      <c r="A910" t="s">
        <v>1462</v>
      </c>
      <c r="B910">
        <v>32.01</v>
      </c>
      <c r="C910">
        <v>5.08</v>
      </c>
      <c r="D910" t="s">
        <v>2382</v>
      </c>
      <c r="E910" t="s">
        <v>2380</v>
      </c>
      <c r="F910" t="s">
        <v>2380</v>
      </c>
      <c r="G910">
        <v>1</v>
      </c>
      <c r="H910" t="s">
        <v>2380</v>
      </c>
      <c r="K910" t="s">
        <v>1462</v>
      </c>
      <c r="L910">
        <v>32.01</v>
      </c>
      <c r="M910">
        <v>5.08</v>
      </c>
      <c r="N910" t="s">
        <v>2382</v>
      </c>
      <c r="O910" t="s">
        <v>2380</v>
      </c>
      <c r="P910" t="s">
        <v>2380</v>
      </c>
      <c r="Q910" s="7" t="str">
        <f>SUBSTITUTE(Table12[[#This Row],[NumberOfMajorSurgeries]],"No major surgery","0")</f>
        <v>1</v>
      </c>
      <c r="R910" t="str">
        <f>SUBSTITUTE(Table12[[#This Row],[smoker]],"?","unknown")</f>
        <v>No</v>
      </c>
      <c r="S910" t="str">
        <f t="shared" si="14"/>
        <v>Obesity</v>
      </c>
      <c r="T910" t="str">
        <f>IF(Table12[[#This Row],[HBA1C]]&lt;5.7,"Normal",IF(Table12[[#This Row],[HBA1C]]&gt;6.5,"Diabetes","Prediabetes"))</f>
        <v>Normal</v>
      </c>
    </row>
    <row r="911" spans="1:20" x14ac:dyDescent="0.3">
      <c r="A911" t="s">
        <v>1461</v>
      </c>
      <c r="B911">
        <v>33.630000000000003</v>
      </c>
      <c r="C911">
        <v>11.39</v>
      </c>
      <c r="D911" t="s">
        <v>2380</v>
      </c>
      <c r="E911" t="s">
        <v>2380</v>
      </c>
      <c r="F911" t="s">
        <v>2380</v>
      </c>
      <c r="G911" t="s">
        <v>2381</v>
      </c>
      <c r="H911" t="s">
        <v>2380</v>
      </c>
      <c r="K911" t="s">
        <v>1461</v>
      </c>
      <c r="L911">
        <v>33.630000000000003</v>
      </c>
      <c r="M911">
        <v>11.39</v>
      </c>
      <c r="N911" t="s">
        <v>2380</v>
      </c>
      <c r="O911" t="s">
        <v>2380</v>
      </c>
      <c r="P911" t="s">
        <v>2380</v>
      </c>
      <c r="Q911" s="7" t="str">
        <f>SUBSTITUTE(Table12[[#This Row],[NumberOfMajorSurgeries]],"No major surgery","0")</f>
        <v>0</v>
      </c>
      <c r="R911" t="str">
        <f>SUBSTITUTE(Table12[[#This Row],[smoker]],"?","unknown")</f>
        <v>No</v>
      </c>
      <c r="S911" t="str">
        <f t="shared" si="14"/>
        <v>Obesity</v>
      </c>
      <c r="T911" t="str">
        <f>IF(Table12[[#This Row],[HBA1C]]&lt;5.7,"Normal",IF(Table12[[#This Row],[HBA1C]]&gt;6.5,"Diabetes","Prediabetes"))</f>
        <v>Diabetes</v>
      </c>
    </row>
    <row r="912" spans="1:20" x14ac:dyDescent="0.3">
      <c r="A912" t="s">
        <v>1460</v>
      </c>
      <c r="B912">
        <v>34.865000000000002</v>
      </c>
      <c r="C912">
        <v>5.35</v>
      </c>
      <c r="D912" t="s">
        <v>2382</v>
      </c>
      <c r="E912" t="s">
        <v>2380</v>
      </c>
      <c r="F912" t="s">
        <v>2380</v>
      </c>
      <c r="G912">
        <v>1</v>
      </c>
      <c r="H912" t="s">
        <v>2380</v>
      </c>
      <c r="K912" t="s">
        <v>1460</v>
      </c>
      <c r="L912">
        <v>34.865000000000002</v>
      </c>
      <c r="M912">
        <v>5.35</v>
      </c>
      <c r="N912" t="s">
        <v>2382</v>
      </c>
      <c r="O912" t="s">
        <v>2380</v>
      </c>
      <c r="P912" t="s">
        <v>2380</v>
      </c>
      <c r="Q912" s="7" t="str">
        <f>SUBSTITUTE(Table12[[#This Row],[NumberOfMajorSurgeries]],"No major surgery","0")</f>
        <v>1</v>
      </c>
      <c r="R912" t="str">
        <f>SUBSTITUTE(Table12[[#This Row],[smoker]],"?","unknown")</f>
        <v>No</v>
      </c>
      <c r="S912" t="str">
        <f t="shared" si="14"/>
        <v>Obesity</v>
      </c>
      <c r="T912" t="str">
        <f>IF(Table12[[#This Row],[HBA1C]]&lt;5.7,"Normal",IF(Table12[[#This Row],[HBA1C]]&gt;6.5,"Diabetes","Prediabetes"))</f>
        <v>Normal</v>
      </c>
    </row>
    <row r="913" spans="1:20" x14ac:dyDescent="0.3">
      <c r="A913" t="s">
        <v>1459</v>
      </c>
      <c r="B913">
        <v>43.11</v>
      </c>
      <c r="C913">
        <v>5.6</v>
      </c>
      <c r="D913" t="s">
        <v>2380</v>
      </c>
      <c r="E913" t="s">
        <v>2380</v>
      </c>
      <c r="F913" t="s">
        <v>2380</v>
      </c>
      <c r="G913" t="s">
        <v>2381</v>
      </c>
      <c r="H913" t="s">
        <v>2380</v>
      </c>
      <c r="K913" t="s">
        <v>1459</v>
      </c>
      <c r="L913">
        <v>43.11</v>
      </c>
      <c r="M913">
        <v>5.6</v>
      </c>
      <c r="N913" t="s">
        <v>2380</v>
      </c>
      <c r="O913" t="s">
        <v>2380</v>
      </c>
      <c r="P913" t="s">
        <v>2380</v>
      </c>
      <c r="Q913" s="7" t="str">
        <f>SUBSTITUTE(Table12[[#This Row],[NumberOfMajorSurgeries]],"No major surgery","0")</f>
        <v>0</v>
      </c>
      <c r="R913" t="str">
        <f>SUBSTITUTE(Table12[[#This Row],[smoker]],"?","unknown")</f>
        <v>No</v>
      </c>
      <c r="S913" t="str">
        <f t="shared" si="14"/>
        <v>Obesity</v>
      </c>
      <c r="T913" t="str">
        <f>IF(Table12[[#This Row],[HBA1C]]&lt;5.7,"Normal",IF(Table12[[#This Row],[HBA1C]]&gt;6.5,"Diabetes","Prediabetes"))</f>
        <v>Normal</v>
      </c>
    </row>
    <row r="914" spans="1:20" x14ac:dyDescent="0.3">
      <c r="A914" t="s">
        <v>1458</v>
      </c>
      <c r="B914">
        <v>30.305</v>
      </c>
      <c r="C914">
        <v>4.2699999999999996</v>
      </c>
      <c r="D914" t="s">
        <v>2382</v>
      </c>
      <c r="E914" t="s">
        <v>2380</v>
      </c>
      <c r="F914" t="s">
        <v>2380</v>
      </c>
      <c r="G914">
        <v>1</v>
      </c>
      <c r="H914" t="s">
        <v>2380</v>
      </c>
      <c r="K914" t="s">
        <v>1458</v>
      </c>
      <c r="L914">
        <v>30.305</v>
      </c>
      <c r="M914">
        <v>4.2699999999999996</v>
      </c>
      <c r="N914" t="s">
        <v>2382</v>
      </c>
      <c r="O914" t="s">
        <v>2380</v>
      </c>
      <c r="P914" t="s">
        <v>2380</v>
      </c>
      <c r="Q914" s="7" t="str">
        <f>SUBSTITUTE(Table12[[#This Row],[NumberOfMajorSurgeries]],"No major surgery","0")</f>
        <v>1</v>
      </c>
      <c r="R914" t="str">
        <f>SUBSTITUTE(Table12[[#This Row],[smoker]],"?","unknown")</f>
        <v>No</v>
      </c>
      <c r="S914" t="str">
        <f t="shared" si="14"/>
        <v>Obesity</v>
      </c>
      <c r="T914" t="str">
        <f>IF(Table12[[#This Row],[HBA1C]]&lt;5.7,"Normal",IF(Table12[[#This Row],[HBA1C]]&gt;6.5,"Diabetes","Prediabetes"))</f>
        <v>Normal</v>
      </c>
    </row>
    <row r="915" spans="1:20" x14ac:dyDescent="0.3">
      <c r="A915" t="s">
        <v>1457</v>
      </c>
      <c r="B915">
        <v>25.175000000000001</v>
      </c>
      <c r="C915">
        <v>5.57</v>
      </c>
      <c r="D915" t="s">
        <v>2382</v>
      </c>
      <c r="E915" t="s">
        <v>2380</v>
      </c>
      <c r="F915" t="s">
        <v>2380</v>
      </c>
      <c r="G915">
        <v>1</v>
      </c>
      <c r="H915" t="s">
        <v>2380</v>
      </c>
      <c r="K915" t="s">
        <v>1457</v>
      </c>
      <c r="L915">
        <v>25.175000000000001</v>
      </c>
      <c r="M915">
        <v>5.57</v>
      </c>
      <c r="N915" t="s">
        <v>2382</v>
      </c>
      <c r="O915" t="s">
        <v>2380</v>
      </c>
      <c r="P915" t="s">
        <v>2380</v>
      </c>
      <c r="Q915" s="7" t="str">
        <f>SUBSTITUTE(Table12[[#This Row],[NumberOfMajorSurgeries]],"No major surgery","0")</f>
        <v>1</v>
      </c>
      <c r="R915" t="str">
        <f>SUBSTITUTE(Table12[[#This Row],[smoker]],"?","unknown")</f>
        <v>No</v>
      </c>
      <c r="S915" t="str">
        <f t="shared" si="14"/>
        <v>Overweight</v>
      </c>
      <c r="T915" t="str">
        <f>IF(Table12[[#This Row],[HBA1C]]&lt;5.7,"Normal",IF(Table12[[#This Row],[HBA1C]]&gt;6.5,"Diabetes","Prediabetes"))</f>
        <v>Normal</v>
      </c>
    </row>
    <row r="916" spans="1:20" x14ac:dyDescent="0.3">
      <c r="A916" t="s">
        <v>1456</v>
      </c>
      <c r="B916">
        <v>26.8</v>
      </c>
      <c r="C916">
        <v>5.68</v>
      </c>
      <c r="D916" t="s">
        <v>2382</v>
      </c>
      <c r="E916" t="s">
        <v>2380</v>
      </c>
      <c r="F916" t="s">
        <v>2380</v>
      </c>
      <c r="G916">
        <v>1</v>
      </c>
      <c r="H916" t="s">
        <v>2380</v>
      </c>
      <c r="K916" t="s">
        <v>1456</v>
      </c>
      <c r="L916">
        <v>26.8</v>
      </c>
      <c r="M916">
        <v>5.68</v>
      </c>
      <c r="N916" t="s">
        <v>2382</v>
      </c>
      <c r="O916" t="s">
        <v>2380</v>
      </c>
      <c r="P916" t="s">
        <v>2380</v>
      </c>
      <c r="Q916" s="7" t="str">
        <f>SUBSTITUTE(Table12[[#This Row],[NumberOfMajorSurgeries]],"No major surgery","0")</f>
        <v>1</v>
      </c>
      <c r="R916" t="str">
        <f>SUBSTITUTE(Table12[[#This Row],[smoker]],"?","unknown")</f>
        <v>No</v>
      </c>
      <c r="S916" t="str">
        <f t="shared" si="14"/>
        <v>Overweight</v>
      </c>
      <c r="T916" t="str">
        <f>IF(Table12[[#This Row],[HBA1C]]&lt;5.7,"Normal",IF(Table12[[#This Row],[HBA1C]]&gt;6.5,"Diabetes","Prediabetes"))</f>
        <v>Normal</v>
      </c>
    </row>
    <row r="917" spans="1:20" x14ac:dyDescent="0.3">
      <c r="A917" t="s">
        <v>1455</v>
      </c>
      <c r="B917">
        <v>21.78</v>
      </c>
      <c r="C917">
        <v>5.3</v>
      </c>
      <c r="D917" t="s">
        <v>2380</v>
      </c>
      <c r="E917" t="s">
        <v>2382</v>
      </c>
      <c r="F917" t="s">
        <v>2380</v>
      </c>
      <c r="G917">
        <v>1</v>
      </c>
      <c r="H917" t="s">
        <v>2380</v>
      </c>
      <c r="K917" t="s">
        <v>1455</v>
      </c>
      <c r="L917">
        <v>21.78</v>
      </c>
      <c r="M917">
        <v>5.3</v>
      </c>
      <c r="N917" t="s">
        <v>2380</v>
      </c>
      <c r="O917" t="s">
        <v>2382</v>
      </c>
      <c r="P917" t="s">
        <v>2380</v>
      </c>
      <c r="Q917" s="7" t="str">
        <f>SUBSTITUTE(Table12[[#This Row],[NumberOfMajorSurgeries]],"No major surgery","0")</f>
        <v>1</v>
      </c>
      <c r="R917" t="str">
        <f>SUBSTITUTE(Table12[[#This Row],[smoker]],"?","unknown")</f>
        <v>No</v>
      </c>
      <c r="S917" t="str">
        <f t="shared" si="14"/>
        <v>Overweight</v>
      </c>
      <c r="T917" t="str">
        <f>IF(Table12[[#This Row],[HBA1C]]&lt;5.7,"Normal",IF(Table12[[#This Row],[HBA1C]]&gt;6.5,"Diabetes","Prediabetes"))</f>
        <v>Normal</v>
      </c>
    </row>
    <row r="918" spans="1:20" x14ac:dyDescent="0.3">
      <c r="A918" t="s">
        <v>1454</v>
      </c>
      <c r="B918">
        <v>30.14</v>
      </c>
      <c r="C918">
        <v>9.4499999999999993</v>
      </c>
      <c r="D918" t="s">
        <v>2382</v>
      </c>
      <c r="E918" t="s">
        <v>2380</v>
      </c>
      <c r="F918" t="s">
        <v>2380</v>
      </c>
      <c r="G918" t="s">
        <v>2381</v>
      </c>
      <c r="H918" t="s">
        <v>2380</v>
      </c>
      <c r="K918" t="s">
        <v>1454</v>
      </c>
      <c r="L918">
        <v>30.14</v>
      </c>
      <c r="M918">
        <v>9.4499999999999993</v>
      </c>
      <c r="N918" t="s">
        <v>2382</v>
      </c>
      <c r="O918" t="s">
        <v>2380</v>
      </c>
      <c r="P918" t="s">
        <v>2380</v>
      </c>
      <c r="Q918" s="7" t="str">
        <f>SUBSTITUTE(Table12[[#This Row],[NumberOfMajorSurgeries]],"No major surgery","0")</f>
        <v>0</v>
      </c>
      <c r="R918" t="str">
        <f>SUBSTITUTE(Table12[[#This Row],[smoker]],"?","unknown")</f>
        <v>No</v>
      </c>
      <c r="S918" t="str">
        <f t="shared" si="14"/>
        <v>Obesity</v>
      </c>
      <c r="T918" t="str">
        <f>IF(Table12[[#This Row],[HBA1C]]&lt;5.7,"Normal",IF(Table12[[#This Row],[HBA1C]]&gt;6.5,"Diabetes","Prediabetes"))</f>
        <v>Diabetes</v>
      </c>
    </row>
    <row r="919" spans="1:20" x14ac:dyDescent="0.3">
      <c r="A919" t="s">
        <v>1453</v>
      </c>
      <c r="B919">
        <v>29.7</v>
      </c>
      <c r="C919">
        <v>6.79</v>
      </c>
      <c r="D919" t="s">
        <v>2382</v>
      </c>
      <c r="E919" t="s">
        <v>2380</v>
      </c>
      <c r="F919" t="s">
        <v>2380</v>
      </c>
      <c r="G919" t="s">
        <v>2381</v>
      </c>
      <c r="H919" t="s">
        <v>2380</v>
      </c>
      <c r="K919" t="s">
        <v>1453</v>
      </c>
      <c r="L919">
        <v>29.7</v>
      </c>
      <c r="M919">
        <v>6.79</v>
      </c>
      <c r="N919" t="s">
        <v>2382</v>
      </c>
      <c r="O919" t="s">
        <v>2380</v>
      </c>
      <c r="P919" t="s">
        <v>2380</v>
      </c>
      <c r="Q919" s="7" t="str">
        <f>SUBSTITUTE(Table12[[#This Row],[NumberOfMajorSurgeries]],"No major surgery","0")</f>
        <v>0</v>
      </c>
      <c r="R919" t="str">
        <f>SUBSTITUTE(Table12[[#This Row],[smoker]],"?","unknown")</f>
        <v>No</v>
      </c>
      <c r="S919" t="str">
        <f t="shared" si="14"/>
        <v>Overweight</v>
      </c>
      <c r="T919" t="str">
        <f>IF(Table12[[#This Row],[HBA1C]]&lt;5.7,"Normal",IF(Table12[[#This Row],[HBA1C]]&gt;6.5,"Diabetes","Prediabetes"))</f>
        <v>Diabetes</v>
      </c>
    </row>
    <row r="920" spans="1:20" x14ac:dyDescent="0.3">
      <c r="A920" t="s">
        <v>1452</v>
      </c>
      <c r="B920">
        <v>32.395000000000003</v>
      </c>
      <c r="C920">
        <v>11.1</v>
      </c>
      <c r="D920" t="s">
        <v>2382</v>
      </c>
      <c r="E920" t="s">
        <v>2380</v>
      </c>
      <c r="F920" t="s">
        <v>2380</v>
      </c>
      <c r="G920" t="s">
        <v>2381</v>
      </c>
      <c r="H920" t="s">
        <v>2380</v>
      </c>
      <c r="K920" t="s">
        <v>1452</v>
      </c>
      <c r="L920">
        <v>32.395000000000003</v>
      </c>
      <c r="M920">
        <v>11.1</v>
      </c>
      <c r="N920" t="s">
        <v>2382</v>
      </c>
      <c r="O920" t="s">
        <v>2380</v>
      </c>
      <c r="P920" t="s">
        <v>2380</v>
      </c>
      <c r="Q920" s="7" t="str">
        <f>SUBSTITUTE(Table12[[#This Row],[NumberOfMajorSurgeries]],"No major surgery","0")</f>
        <v>0</v>
      </c>
      <c r="R920" t="str">
        <f>SUBSTITUTE(Table12[[#This Row],[smoker]],"?","unknown")</f>
        <v>No</v>
      </c>
      <c r="S920" t="str">
        <f t="shared" si="14"/>
        <v>Obesity</v>
      </c>
      <c r="T920" t="str">
        <f>IF(Table12[[#This Row],[HBA1C]]&lt;5.7,"Normal",IF(Table12[[#This Row],[HBA1C]]&gt;6.5,"Diabetes","Prediabetes"))</f>
        <v>Diabetes</v>
      </c>
    </row>
    <row r="921" spans="1:20" x14ac:dyDescent="0.3">
      <c r="A921" t="s">
        <v>1451</v>
      </c>
      <c r="B921">
        <v>36.64</v>
      </c>
      <c r="C921">
        <v>7.26</v>
      </c>
      <c r="D921" t="s">
        <v>2380</v>
      </c>
      <c r="E921" t="s">
        <v>2380</v>
      </c>
      <c r="F921" t="s">
        <v>2380</v>
      </c>
      <c r="G921" t="s">
        <v>2381</v>
      </c>
      <c r="H921" t="s">
        <v>2380</v>
      </c>
      <c r="K921" t="s">
        <v>1451</v>
      </c>
      <c r="L921">
        <v>36.64</v>
      </c>
      <c r="M921">
        <v>7.26</v>
      </c>
      <c r="N921" t="s">
        <v>2380</v>
      </c>
      <c r="O921" t="s">
        <v>2380</v>
      </c>
      <c r="P921" t="s">
        <v>2380</v>
      </c>
      <c r="Q921" s="7" t="str">
        <f>SUBSTITUTE(Table12[[#This Row],[NumberOfMajorSurgeries]],"No major surgery","0")</f>
        <v>0</v>
      </c>
      <c r="R921" t="str">
        <f>SUBSTITUTE(Table12[[#This Row],[smoker]],"?","unknown")</f>
        <v>No</v>
      </c>
      <c r="S921" t="str">
        <f t="shared" si="14"/>
        <v>Obesity</v>
      </c>
      <c r="T921" t="str">
        <f>IF(Table12[[#This Row],[HBA1C]]&lt;5.7,"Normal",IF(Table12[[#This Row],[HBA1C]]&gt;6.5,"Diabetes","Prediabetes"))</f>
        <v>Diabetes</v>
      </c>
    </row>
    <row r="922" spans="1:20" x14ac:dyDescent="0.3">
      <c r="A922" t="s">
        <v>1450</v>
      </c>
      <c r="B922">
        <v>39.049999999999997</v>
      </c>
      <c r="C922">
        <v>5.27</v>
      </c>
      <c r="D922" t="s">
        <v>2382</v>
      </c>
      <c r="E922" t="s">
        <v>2380</v>
      </c>
      <c r="F922" t="s">
        <v>2380</v>
      </c>
      <c r="G922">
        <v>1</v>
      </c>
      <c r="H922" t="s">
        <v>2380</v>
      </c>
      <c r="K922" t="s">
        <v>1450</v>
      </c>
      <c r="L922">
        <v>39.049999999999997</v>
      </c>
      <c r="M922">
        <v>5.27</v>
      </c>
      <c r="N922" t="s">
        <v>2382</v>
      </c>
      <c r="O922" t="s">
        <v>2380</v>
      </c>
      <c r="P922" t="s">
        <v>2380</v>
      </c>
      <c r="Q922" s="7" t="str">
        <f>SUBSTITUTE(Table12[[#This Row],[NumberOfMajorSurgeries]],"No major surgery","0")</f>
        <v>1</v>
      </c>
      <c r="R922" t="str">
        <f>SUBSTITUTE(Table12[[#This Row],[smoker]],"?","unknown")</f>
        <v>No</v>
      </c>
      <c r="S922" t="str">
        <f t="shared" si="14"/>
        <v>Obesity</v>
      </c>
      <c r="T922" t="str">
        <f>IF(Table12[[#This Row],[HBA1C]]&lt;5.7,"Normal",IF(Table12[[#This Row],[HBA1C]]&gt;6.5,"Diabetes","Prediabetes"))</f>
        <v>Normal</v>
      </c>
    </row>
    <row r="923" spans="1:20" x14ac:dyDescent="0.3">
      <c r="A923" t="s">
        <v>1449</v>
      </c>
      <c r="B923">
        <v>33.1</v>
      </c>
      <c r="C923">
        <v>5.46</v>
      </c>
      <c r="D923" t="s">
        <v>2382</v>
      </c>
      <c r="E923" t="s">
        <v>2380</v>
      </c>
      <c r="F923" t="s">
        <v>2380</v>
      </c>
      <c r="G923">
        <v>1</v>
      </c>
      <c r="H923" t="s">
        <v>2380</v>
      </c>
      <c r="K923" t="s">
        <v>1449</v>
      </c>
      <c r="L923">
        <v>33.1</v>
      </c>
      <c r="M923">
        <v>5.46</v>
      </c>
      <c r="N923" t="s">
        <v>2382</v>
      </c>
      <c r="O923" t="s">
        <v>2380</v>
      </c>
      <c r="P923" t="s">
        <v>2380</v>
      </c>
      <c r="Q923" s="7" t="str">
        <f>SUBSTITUTE(Table12[[#This Row],[NumberOfMajorSurgeries]],"No major surgery","0")</f>
        <v>1</v>
      </c>
      <c r="R923" t="str">
        <f>SUBSTITUTE(Table12[[#This Row],[smoker]],"?","unknown")</f>
        <v>No</v>
      </c>
      <c r="S923" t="str">
        <f t="shared" si="14"/>
        <v>Obesity</v>
      </c>
      <c r="T923" t="str">
        <f>IF(Table12[[#This Row],[HBA1C]]&lt;5.7,"Normal",IF(Table12[[#This Row],[HBA1C]]&gt;6.5,"Diabetes","Prediabetes"))</f>
        <v>Normal</v>
      </c>
    </row>
    <row r="924" spans="1:20" x14ac:dyDescent="0.3">
      <c r="A924" t="s">
        <v>1448</v>
      </c>
      <c r="B924">
        <v>31.824999999999999</v>
      </c>
      <c r="C924">
        <v>8.1300000000000008</v>
      </c>
      <c r="D924" t="s">
        <v>2380</v>
      </c>
      <c r="E924" t="s">
        <v>2380</v>
      </c>
      <c r="F924" t="s">
        <v>2380</v>
      </c>
      <c r="G924" t="s">
        <v>2381</v>
      </c>
      <c r="H924" t="s">
        <v>2380</v>
      </c>
      <c r="K924" t="s">
        <v>1448</v>
      </c>
      <c r="L924">
        <v>31.824999999999999</v>
      </c>
      <c r="M924">
        <v>8.1300000000000008</v>
      </c>
      <c r="N924" t="s">
        <v>2380</v>
      </c>
      <c r="O924" t="s">
        <v>2380</v>
      </c>
      <c r="P924" t="s">
        <v>2380</v>
      </c>
      <c r="Q924" s="7" t="str">
        <f>SUBSTITUTE(Table12[[#This Row],[NumberOfMajorSurgeries]],"No major surgery","0")</f>
        <v>0</v>
      </c>
      <c r="R924" t="str">
        <f>SUBSTITUTE(Table12[[#This Row],[smoker]],"?","unknown")</f>
        <v>No</v>
      </c>
      <c r="S924" t="str">
        <f t="shared" si="14"/>
        <v>Obesity</v>
      </c>
      <c r="T924" t="str">
        <f>IF(Table12[[#This Row],[HBA1C]]&lt;5.7,"Normal",IF(Table12[[#This Row],[HBA1C]]&gt;6.5,"Diabetes","Prediabetes"))</f>
        <v>Diabetes</v>
      </c>
    </row>
    <row r="925" spans="1:20" x14ac:dyDescent="0.3">
      <c r="A925" t="s">
        <v>1447</v>
      </c>
      <c r="B925">
        <v>29</v>
      </c>
      <c r="C925">
        <v>4.25</v>
      </c>
      <c r="D925" t="s">
        <v>2382</v>
      </c>
      <c r="E925" t="s">
        <v>2380</v>
      </c>
      <c r="F925" t="s">
        <v>2380</v>
      </c>
      <c r="G925">
        <v>1</v>
      </c>
      <c r="H925" t="s">
        <v>2380</v>
      </c>
      <c r="K925" t="s">
        <v>1447</v>
      </c>
      <c r="L925">
        <v>29</v>
      </c>
      <c r="M925">
        <v>4.25</v>
      </c>
      <c r="N925" t="s">
        <v>2382</v>
      </c>
      <c r="O925" t="s">
        <v>2380</v>
      </c>
      <c r="P925" t="s">
        <v>2380</v>
      </c>
      <c r="Q925" s="7" t="str">
        <f>SUBSTITUTE(Table12[[#This Row],[NumberOfMajorSurgeries]],"No major surgery","0")</f>
        <v>1</v>
      </c>
      <c r="R925" t="str">
        <f>SUBSTITUTE(Table12[[#This Row],[smoker]],"?","unknown")</f>
        <v>No</v>
      </c>
      <c r="S925" t="str">
        <f t="shared" si="14"/>
        <v>Overweight</v>
      </c>
      <c r="T925" t="str">
        <f>IF(Table12[[#This Row],[HBA1C]]&lt;5.7,"Normal",IF(Table12[[#This Row],[HBA1C]]&gt;6.5,"Diabetes","Prediabetes"))</f>
        <v>Normal</v>
      </c>
    </row>
    <row r="926" spans="1:20" x14ac:dyDescent="0.3">
      <c r="A926" t="s">
        <v>1446</v>
      </c>
      <c r="B926">
        <v>30.495000000000001</v>
      </c>
      <c r="C926">
        <v>8.68</v>
      </c>
      <c r="D926" t="s">
        <v>2380</v>
      </c>
      <c r="E926" t="s">
        <v>2380</v>
      </c>
      <c r="F926" t="s">
        <v>2380</v>
      </c>
      <c r="G926" t="s">
        <v>2381</v>
      </c>
      <c r="H926" t="s">
        <v>2380</v>
      </c>
      <c r="K926" t="s">
        <v>1446</v>
      </c>
      <c r="L926">
        <v>30.495000000000001</v>
      </c>
      <c r="M926">
        <v>8.68</v>
      </c>
      <c r="N926" t="s">
        <v>2380</v>
      </c>
      <c r="O926" t="s">
        <v>2380</v>
      </c>
      <c r="P926" t="s">
        <v>2380</v>
      </c>
      <c r="Q926" s="7" t="str">
        <f>SUBSTITUTE(Table12[[#This Row],[NumberOfMajorSurgeries]],"No major surgery","0")</f>
        <v>0</v>
      </c>
      <c r="R926" t="str">
        <f>SUBSTITUTE(Table12[[#This Row],[smoker]],"?","unknown")</f>
        <v>No</v>
      </c>
      <c r="S926" t="str">
        <f t="shared" si="14"/>
        <v>Obesity</v>
      </c>
      <c r="T926" t="str">
        <f>IF(Table12[[#This Row],[HBA1C]]&lt;5.7,"Normal",IF(Table12[[#This Row],[HBA1C]]&gt;6.5,"Diabetes","Prediabetes"))</f>
        <v>Diabetes</v>
      </c>
    </row>
    <row r="927" spans="1:20" x14ac:dyDescent="0.3">
      <c r="A927" t="s">
        <v>1445</v>
      </c>
      <c r="B927">
        <v>25.2</v>
      </c>
      <c r="C927">
        <v>6.25</v>
      </c>
      <c r="D927" t="s">
        <v>2382</v>
      </c>
      <c r="E927" t="s">
        <v>2380</v>
      </c>
      <c r="F927" t="s">
        <v>2380</v>
      </c>
      <c r="G927">
        <v>1</v>
      </c>
      <c r="H927" t="s">
        <v>2380</v>
      </c>
      <c r="K927" t="s">
        <v>1445</v>
      </c>
      <c r="L927">
        <v>25.2</v>
      </c>
      <c r="M927">
        <v>6.25</v>
      </c>
      <c r="N927" t="s">
        <v>2382</v>
      </c>
      <c r="O927" t="s">
        <v>2380</v>
      </c>
      <c r="P927" t="s">
        <v>2380</v>
      </c>
      <c r="Q927" s="7" t="str">
        <f>SUBSTITUTE(Table12[[#This Row],[NumberOfMajorSurgeries]],"No major surgery","0")</f>
        <v>1</v>
      </c>
      <c r="R927" t="str">
        <f>SUBSTITUTE(Table12[[#This Row],[smoker]],"?","unknown")</f>
        <v>No</v>
      </c>
      <c r="S927" t="str">
        <f t="shared" si="14"/>
        <v>Overweight</v>
      </c>
      <c r="T927" t="str">
        <f>IF(Table12[[#This Row],[HBA1C]]&lt;5.7,"Normal",IF(Table12[[#This Row],[HBA1C]]&gt;6.5,"Diabetes","Prediabetes"))</f>
        <v>Prediabetes</v>
      </c>
    </row>
    <row r="928" spans="1:20" x14ac:dyDescent="0.3">
      <c r="A928" t="s">
        <v>1444</v>
      </c>
      <c r="B928">
        <v>22.77</v>
      </c>
      <c r="C928">
        <v>4.47</v>
      </c>
      <c r="D928" t="s">
        <v>2382</v>
      </c>
      <c r="E928" t="s">
        <v>2380</v>
      </c>
      <c r="F928" t="s">
        <v>2380</v>
      </c>
      <c r="G928">
        <v>1</v>
      </c>
      <c r="H928" t="s">
        <v>2380</v>
      </c>
      <c r="K928" t="s">
        <v>1444</v>
      </c>
      <c r="L928">
        <v>22.77</v>
      </c>
      <c r="M928">
        <v>4.47</v>
      </c>
      <c r="N928" t="s">
        <v>2382</v>
      </c>
      <c r="O928" t="s">
        <v>2380</v>
      </c>
      <c r="P928" t="s">
        <v>2380</v>
      </c>
      <c r="Q928" s="7" t="str">
        <f>SUBSTITUTE(Table12[[#This Row],[NumberOfMajorSurgeries]],"No major surgery","0")</f>
        <v>1</v>
      </c>
      <c r="R928" t="str">
        <f>SUBSTITUTE(Table12[[#This Row],[smoker]],"?","unknown")</f>
        <v>No</v>
      </c>
      <c r="S928" t="str">
        <f t="shared" si="14"/>
        <v>Overweight</v>
      </c>
      <c r="T928" t="str">
        <f>IF(Table12[[#This Row],[HBA1C]]&lt;5.7,"Normal",IF(Table12[[#This Row],[HBA1C]]&gt;6.5,"Diabetes","Prediabetes"))</f>
        <v>Normal</v>
      </c>
    </row>
    <row r="929" spans="1:20" x14ac:dyDescent="0.3">
      <c r="A929" t="s">
        <v>1443</v>
      </c>
      <c r="B929">
        <v>23.18</v>
      </c>
      <c r="C929">
        <v>8.31</v>
      </c>
      <c r="D929" t="s">
        <v>2380</v>
      </c>
      <c r="E929" t="s">
        <v>2380</v>
      </c>
      <c r="F929" t="s">
        <v>2380</v>
      </c>
      <c r="G929" t="s">
        <v>2381</v>
      </c>
      <c r="H929" t="s">
        <v>2380</v>
      </c>
      <c r="K929" t="s">
        <v>1443</v>
      </c>
      <c r="L929">
        <v>23.18</v>
      </c>
      <c r="M929">
        <v>8.31</v>
      </c>
      <c r="N929" t="s">
        <v>2380</v>
      </c>
      <c r="O929" t="s">
        <v>2380</v>
      </c>
      <c r="P929" t="s">
        <v>2380</v>
      </c>
      <c r="Q929" s="7" t="str">
        <f>SUBSTITUTE(Table12[[#This Row],[NumberOfMajorSurgeries]],"No major surgery","0")</f>
        <v>0</v>
      </c>
      <c r="R929" t="str">
        <f>SUBSTITUTE(Table12[[#This Row],[smoker]],"?","unknown")</f>
        <v>No</v>
      </c>
      <c r="S929" t="str">
        <f t="shared" si="14"/>
        <v>Overweight</v>
      </c>
      <c r="T929" t="str">
        <f>IF(Table12[[#This Row],[HBA1C]]&lt;5.7,"Normal",IF(Table12[[#This Row],[HBA1C]]&gt;6.5,"Diabetes","Prediabetes"))</f>
        <v>Diabetes</v>
      </c>
    </row>
    <row r="930" spans="1:20" x14ac:dyDescent="0.3">
      <c r="A930" t="s">
        <v>1442</v>
      </c>
      <c r="B930">
        <v>35.409999999999997</v>
      </c>
      <c r="C930">
        <v>5.68</v>
      </c>
      <c r="D930" t="s">
        <v>2380</v>
      </c>
      <c r="E930" t="s">
        <v>2380</v>
      </c>
      <c r="F930" t="s">
        <v>2380</v>
      </c>
      <c r="G930" t="s">
        <v>2381</v>
      </c>
      <c r="H930" t="s">
        <v>2380</v>
      </c>
      <c r="K930" t="s">
        <v>1442</v>
      </c>
      <c r="L930">
        <v>35.409999999999997</v>
      </c>
      <c r="M930">
        <v>5.68</v>
      </c>
      <c r="N930" t="s">
        <v>2380</v>
      </c>
      <c r="O930" t="s">
        <v>2380</v>
      </c>
      <c r="P930" t="s">
        <v>2380</v>
      </c>
      <c r="Q930" s="7" t="str">
        <f>SUBSTITUTE(Table12[[#This Row],[NumberOfMajorSurgeries]],"No major surgery","0")</f>
        <v>0</v>
      </c>
      <c r="R930" t="str">
        <f>SUBSTITUTE(Table12[[#This Row],[smoker]],"?","unknown")</f>
        <v>No</v>
      </c>
      <c r="S930" t="str">
        <f t="shared" si="14"/>
        <v>Obesity</v>
      </c>
      <c r="T930" t="str">
        <f>IF(Table12[[#This Row],[HBA1C]]&lt;5.7,"Normal",IF(Table12[[#This Row],[HBA1C]]&gt;6.5,"Diabetes","Prediabetes"))</f>
        <v>Normal</v>
      </c>
    </row>
    <row r="931" spans="1:20" x14ac:dyDescent="0.3">
      <c r="A931" t="s">
        <v>1441</v>
      </c>
      <c r="B931">
        <v>32.11</v>
      </c>
      <c r="C931">
        <v>4.75</v>
      </c>
      <c r="D931" t="s">
        <v>2382</v>
      </c>
      <c r="E931" t="s">
        <v>2380</v>
      </c>
      <c r="F931" t="s">
        <v>2380</v>
      </c>
      <c r="G931">
        <v>2</v>
      </c>
      <c r="H931" t="s">
        <v>2380</v>
      </c>
      <c r="K931" t="s">
        <v>1441</v>
      </c>
      <c r="L931">
        <v>32.11</v>
      </c>
      <c r="M931">
        <v>4.75</v>
      </c>
      <c r="N931" t="s">
        <v>2382</v>
      </c>
      <c r="O931" t="s">
        <v>2380</v>
      </c>
      <c r="P931" t="s">
        <v>2380</v>
      </c>
      <c r="Q931" s="7" t="str">
        <f>SUBSTITUTE(Table12[[#This Row],[NumberOfMajorSurgeries]],"No major surgery","0")</f>
        <v>2</v>
      </c>
      <c r="R931" t="str">
        <f>SUBSTITUTE(Table12[[#This Row],[smoker]],"?","unknown")</f>
        <v>No</v>
      </c>
      <c r="S931" t="str">
        <f t="shared" si="14"/>
        <v>Obesity</v>
      </c>
      <c r="T931" t="str">
        <f>IF(Table12[[#This Row],[HBA1C]]&lt;5.7,"Normal",IF(Table12[[#This Row],[HBA1C]]&gt;6.5,"Diabetes","Prediabetes"))</f>
        <v>Normal</v>
      </c>
    </row>
    <row r="932" spans="1:20" x14ac:dyDescent="0.3">
      <c r="A932" t="s">
        <v>1440</v>
      </c>
      <c r="B932">
        <v>34.479999999999997</v>
      </c>
      <c r="C932">
        <v>6.31</v>
      </c>
      <c r="D932" t="s">
        <v>2380</v>
      </c>
      <c r="E932" t="s">
        <v>2380</v>
      </c>
      <c r="F932" t="s">
        <v>2383</v>
      </c>
      <c r="G932">
        <v>1</v>
      </c>
      <c r="H932" t="s">
        <v>2380</v>
      </c>
      <c r="K932" t="s">
        <v>1440</v>
      </c>
      <c r="L932">
        <v>34.479999999999997</v>
      </c>
      <c r="M932">
        <v>6.31</v>
      </c>
      <c r="N932" t="s">
        <v>2380</v>
      </c>
      <c r="O932" t="s">
        <v>2380</v>
      </c>
      <c r="P932" t="s">
        <v>2383</v>
      </c>
      <c r="Q932" s="7" t="str">
        <f>SUBSTITUTE(Table12[[#This Row],[NumberOfMajorSurgeries]],"No major surgery","0")</f>
        <v>1</v>
      </c>
      <c r="R932" t="str">
        <f>SUBSTITUTE(Table12[[#This Row],[smoker]],"?","unknown")</f>
        <v>No</v>
      </c>
      <c r="S932" t="str">
        <f t="shared" si="14"/>
        <v>Obesity</v>
      </c>
      <c r="T932" t="str">
        <f>IF(Table12[[#This Row],[HBA1C]]&lt;5.7,"Normal",IF(Table12[[#This Row],[HBA1C]]&gt;6.5,"Diabetes","Prediabetes"))</f>
        <v>Prediabetes</v>
      </c>
    </row>
    <row r="933" spans="1:20" x14ac:dyDescent="0.3">
      <c r="A933" t="s">
        <v>1439</v>
      </c>
      <c r="B933">
        <v>34.39</v>
      </c>
      <c r="C933">
        <v>6.28</v>
      </c>
      <c r="D933" t="s">
        <v>2382</v>
      </c>
      <c r="E933" t="s">
        <v>2380</v>
      </c>
      <c r="F933" t="s">
        <v>2380</v>
      </c>
      <c r="G933">
        <v>1</v>
      </c>
      <c r="H933" t="s">
        <v>2380</v>
      </c>
      <c r="K933" t="s">
        <v>1439</v>
      </c>
      <c r="L933">
        <v>34.39</v>
      </c>
      <c r="M933">
        <v>6.28</v>
      </c>
      <c r="N933" t="s">
        <v>2382</v>
      </c>
      <c r="O933" t="s">
        <v>2380</v>
      </c>
      <c r="P933" t="s">
        <v>2380</v>
      </c>
      <c r="Q933" s="7" t="str">
        <f>SUBSTITUTE(Table12[[#This Row],[NumberOfMajorSurgeries]],"No major surgery","0")</f>
        <v>1</v>
      </c>
      <c r="R933" t="str">
        <f>SUBSTITUTE(Table12[[#This Row],[smoker]],"?","unknown")</f>
        <v>No</v>
      </c>
      <c r="S933" t="str">
        <f t="shared" si="14"/>
        <v>Obesity</v>
      </c>
      <c r="T933" t="str">
        <f>IF(Table12[[#This Row],[HBA1C]]&lt;5.7,"Normal",IF(Table12[[#This Row],[HBA1C]]&gt;6.5,"Diabetes","Prediabetes"))</f>
        <v>Prediabetes</v>
      </c>
    </row>
    <row r="934" spans="1:20" x14ac:dyDescent="0.3">
      <c r="A934" t="s">
        <v>1438</v>
      </c>
      <c r="B934">
        <v>26.4</v>
      </c>
      <c r="C934">
        <v>9.2899999999999991</v>
      </c>
      <c r="D934" t="s">
        <v>2382</v>
      </c>
      <c r="E934" t="s">
        <v>2380</v>
      </c>
      <c r="F934" t="s">
        <v>2383</v>
      </c>
      <c r="G934">
        <v>1</v>
      </c>
      <c r="H934" t="s">
        <v>2380</v>
      </c>
      <c r="K934" t="s">
        <v>1438</v>
      </c>
      <c r="L934">
        <v>26.4</v>
      </c>
      <c r="M934">
        <v>9.2899999999999991</v>
      </c>
      <c r="N934" t="s">
        <v>2382</v>
      </c>
      <c r="O934" t="s">
        <v>2380</v>
      </c>
      <c r="P934" t="s">
        <v>2383</v>
      </c>
      <c r="Q934" s="7" t="str">
        <f>SUBSTITUTE(Table12[[#This Row],[NumberOfMajorSurgeries]],"No major surgery","0")</f>
        <v>1</v>
      </c>
      <c r="R934" t="str">
        <f>SUBSTITUTE(Table12[[#This Row],[smoker]],"?","unknown")</f>
        <v>No</v>
      </c>
      <c r="S934" t="str">
        <f t="shared" si="14"/>
        <v>Overweight</v>
      </c>
      <c r="T934" t="str">
        <f>IF(Table12[[#This Row],[HBA1C]]&lt;5.7,"Normal",IF(Table12[[#This Row],[HBA1C]]&gt;6.5,"Diabetes","Prediabetes"))</f>
        <v>Diabetes</v>
      </c>
    </row>
    <row r="935" spans="1:20" x14ac:dyDescent="0.3">
      <c r="A935" t="s">
        <v>1437</v>
      </c>
      <c r="B935">
        <v>28.1</v>
      </c>
      <c r="C935">
        <v>5.79</v>
      </c>
      <c r="D935" t="s">
        <v>2382</v>
      </c>
      <c r="E935" t="s">
        <v>2380</v>
      </c>
      <c r="F935" t="s">
        <v>2383</v>
      </c>
      <c r="G935">
        <v>1</v>
      </c>
      <c r="H935" t="s">
        <v>2380</v>
      </c>
      <c r="K935" t="s">
        <v>1437</v>
      </c>
      <c r="L935">
        <v>28.1</v>
      </c>
      <c r="M935">
        <v>5.79</v>
      </c>
      <c r="N935" t="s">
        <v>2382</v>
      </c>
      <c r="O935" t="s">
        <v>2380</v>
      </c>
      <c r="P935" t="s">
        <v>2383</v>
      </c>
      <c r="Q935" s="7" t="str">
        <f>SUBSTITUTE(Table12[[#This Row],[NumberOfMajorSurgeries]],"No major surgery","0")</f>
        <v>1</v>
      </c>
      <c r="R935" t="str">
        <f>SUBSTITUTE(Table12[[#This Row],[smoker]],"?","unknown")</f>
        <v>No</v>
      </c>
      <c r="S935" t="str">
        <f t="shared" si="14"/>
        <v>Overweight</v>
      </c>
      <c r="T935" t="str">
        <f>IF(Table12[[#This Row],[HBA1C]]&lt;5.7,"Normal",IF(Table12[[#This Row],[HBA1C]]&gt;6.5,"Diabetes","Prediabetes"))</f>
        <v>Prediabetes</v>
      </c>
    </row>
    <row r="936" spans="1:20" x14ac:dyDescent="0.3">
      <c r="A936" t="s">
        <v>1436</v>
      </c>
      <c r="B936">
        <v>27</v>
      </c>
      <c r="C936">
        <v>4.54</v>
      </c>
      <c r="D936" t="s">
        <v>2382</v>
      </c>
      <c r="E936" t="s">
        <v>2380</v>
      </c>
      <c r="F936" t="s">
        <v>2380</v>
      </c>
      <c r="G936">
        <v>1</v>
      </c>
      <c r="H936" t="s">
        <v>2380</v>
      </c>
      <c r="K936" t="s">
        <v>1436</v>
      </c>
      <c r="L936">
        <v>27</v>
      </c>
      <c r="M936">
        <v>4.54</v>
      </c>
      <c r="N936" t="s">
        <v>2382</v>
      </c>
      <c r="O936" t="s">
        <v>2380</v>
      </c>
      <c r="P936" t="s">
        <v>2380</v>
      </c>
      <c r="Q936" s="7" t="str">
        <f>SUBSTITUTE(Table12[[#This Row],[NumberOfMajorSurgeries]],"No major surgery","0")</f>
        <v>1</v>
      </c>
      <c r="R936" t="str">
        <f>SUBSTITUTE(Table12[[#This Row],[smoker]],"?","unknown")</f>
        <v>No</v>
      </c>
      <c r="S936" t="str">
        <f t="shared" si="14"/>
        <v>Overweight</v>
      </c>
      <c r="T936" t="str">
        <f>IF(Table12[[#This Row],[HBA1C]]&lt;5.7,"Normal",IF(Table12[[#This Row],[HBA1C]]&gt;6.5,"Diabetes","Prediabetes"))</f>
        <v>Normal</v>
      </c>
    </row>
    <row r="937" spans="1:20" x14ac:dyDescent="0.3">
      <c r="A937" t="s">
        <v>1435</v>
      </c>
      <c r="B937">
        <v>28.594999999999999</v>
      </c>
      <c r="C937">
        <v>4.68</v>
      </c>
      <c r="D937" t="s">
        <v>2382</v>
      </c>
      <c r="E937" t="s">
        <v>2380</v>
      </c>
      <c r="F937" t="s">
        <v>2380</v>
      </c>
      <c r="G937">
        <v>1</v>
      </c>
      <c r="H937" t="s">
        <v>2380</v>
      </c>
      <c r="K937" t="s">
        <v>1435</v>
      </c>
      <c r="L937">
        <v>28.594999999999999</v>
      </c>
      <c r="M937">
        <v>4.68</v>
      </c>
      <c r="N937" t="s">
        <v>2382</v>
      </c>
      <c r="O937" t="s">
        <v>2380</v>
      </c>
      <c r="P937" t="s">
        <v>2380</v>
      </c>
      <c r="Q937" s="7" t="str">
        <f>SUBSTITUTE(Table12[[#This Row],[NumberOfMajorSurgeries]],"No major surgery","0")</f>
        <v>1</v>
      </c>
      <c r="R937" t="str">
        <f>SUBSTITUTE(Table12[[#This Row],[smoker]],"?","unknown")</f>
        <v>No</v>
      </c>
      <c r="S937" t="str">
        <f t="shared" si="14"/>
        <v>Overweight</v>
      </c>
      <c r="T937" t="str">
        <f>IF(Table12[[#This Row],[HBA1C]]&lt;5.7,"Normal",IF(Table12[[#This Row],[HBA1C]]&gt;6.5,"Diabetes","Prediabetes"))</f>
        <v>Normal</v>
      </c>
    </row>
    <row r="938" spans="1:20" x14ac:dyDescent="0.3">
      <c r="A938" t="s">
        <v>1434</v>
      </c>
      <c r="B938">
        <v>36.799999999999997</v>
      </c>
      <c r="C938">
        <v>5.88</v>
      </c>
      <c r="D938" t="s">
        <v>2380</v>
      </c>
      <c r="E938" t="s">
        <v>2380</v>
      </c>
      <c r="F938" t="s">
        <v>2380</v>
      </c>
      <c r="G938">
        <v>1</v>
      </c>
      <c r="H938" t="s">
        <v>2380</v>
      </c>
      <c r="K938" t="s">
        <v>1434</v>
      </c>
      <c r="L938">
        <v>36.799999999999997</v>
      </c>
      <c r="M938">
        <v>5.88</v>
      </c>
      <c r="N938" t="s">
        <v>2380</v>
      </c>
      <c r="O938" t="s">
        <v>2380</v>
      </c>
      <c r="P938" t="s">
        <v>2380</v>
      </c>
      <c r="Q938" s="7" t="str">
        <f>SUBSTITUTE(Table12[[#This Row],[NumberOfMajorSurgeries]],"No major surgery","0")</f>
        <v>1</v>
      </c>
      <c r="R938" t="str">
        <f>SUBSTITUTE(Table12[[#This Row],[smoker]],"?","unknown")</f>
        <v>No</v>
      </c>
      <c r="S938" t="str">
        <f t="shared" si="14"/>
        <v>Obesity</v>
      </c>
      <c r="T938" t="str">
        <f>IF(Table12[[#This Row],[HBA1C]]&lt;5.7,"Normal",IF(Table12[[#This Row],[HBA1C]]&gt;6.5,"Diabetes","Prediabetes"))</f>
        <v>Prediabetes</v>
      </c>
    </row>
    <row r="939" spans="1:20" x14ac:dyDescent="0.3">
      <c r="A939" t="s">
        <v>1433</v>
      </c>
      <c r="B939">
        <v>23.75</v>
      </c>
      <c r="C939">
        <v>5.42</v>
      </c>
      <c r="D939" t="s">
        <v>2382</v>
      </c>
      <c r="E939" t="s">
        <v>2380</v>
      </c>
      <c r="F939" t="s">
        <v>2383</v>
      </c>
      <c r="G939">
        <v>1</v>
      </c>
      <c r="H939" t="s">
        <v>2380</v>
      </c>
      <c r="K939" t="s">
        <v>1433</v>
      </c>
      <c r="L939">
        <v>23.75</v>
      </c>
      <c r="M939">
        <v>5.42</v>
      </c>
      <c r="N939" t="s">
        <v>2382</v>
      </c>
      <c r="O939" t="s">
        <v>2380</v>
      </c>
      <c r="P939" t="s">
        <v>2383</v>
      </c>
      <c r="Q939" s="7" t="str">
        <f>SUBSTITUTE(Table12[[#This Row],[NumberOfMajorSurgeries]],"No major surgery","0")</f>
        <v>1</v>
      </c>
      <c r="R939" t="str">
        <f>SUBSTITUTE(Table12[[#This Row],[smoker]],"?","unknown")</f>
        <v>No</v>
      </c>
      <c r="S939" t="str">
        <f t="shared" si="14"/>
        <v>Overweight</v>
      </c>
      <c r="T939" t="str">
        <f>IF(Table12[[#This Row],[HBA1C]]&lt;5.7,"Normal",IF(Table12[[#This Row],[HBA1C]]&gt;6.5,"Diabetes","Prediabetes"))</f>
        <v>Normal</v>
      </c>
    </row>
    <row r="940" spans="1:20" x14ac:dyDescent="0.3">
      <c r="A940" t="s">
        <v>1432</v>
      </c>
      <c r="B940">
        <v>35.619999999999997</v>
      </c>
      <c r="C940">
        <v>4.16</v>
      </c>
      <c r="D940" t="s">
        <v>2380</v>
      </c>
      <c r="E940" t="s">
        <v>2380</v>
      </c>
      <c r="F940" t="s">
        <v>2380</v>
      </c>
      <c r="G940" t="s">
        <v>2381</v>
      </c>
      <c r="H940" t="s">
        <v>2380</v>
      </c>
      <c r="K940" t="s">
        <v>1432</v>
      </c>
      <c r="L940">
        <v>35.619999999999997</v>
      </c>
      <c r="M940">
        <v>4.16</v>
      </c>
      <c r="N940" t="s">
        <v>2380</v>
      </c>
      <c r="O940" t="s">
        <v>2380</v>
      </c>
      <c r="P940" t="s">
        <v>2380</v>
      </c>
      <c r="Q940" s="7" t="str">
        <f>SUBSTITUTE(Table12[[#This Row],[NumberOfMajorSurgeries]],"No major surgery","0")</f>
        <v>0</v>
      </c>
      <c r="R940" t="str">
        <f>SUBSTITUTE(Table12[[#This Row],[smoker]],"?","unknown")</f>
        <v>No</v>
      </c>
      <c r="S940" t="str">
        <f t="shared" si="14"/>
        <v>Obesity</v>
      </c>
      <c r="T940" t="str">
        <f>IF(Table12[[#This Row],[HBA1C]]&lt;5.7,"Normal",IF(Table12[[#This Row],[HBA1C]]&gt;6.5,"Diabetes","Prediabetes"))</f>
        <v>Normal</v>
      </c>
    </row>
    <row r="941" spans="1:20" x14ac:dyDescent="0.3">
      <c r="A941" t="s">
        <v>1431</v>
      </c>
      <c r="B941">
        <v>30.69</v>
      </c>
      <c r="C941">
        <v>7.05</v>
      </c>
      <c r="D941" t="s">
        <v>2382</v>
      </c>
      <c r="E941" t="s">
        <v>2380</v>
      </c>
      <c r="F941" t="s">
        <v>2380</v>
      </c>
      <c r="G941">
        <v>2</v>
      </c>
      <c r="H941" t="s">
        <v>2380</v>
      </c>
      <c r="K941" t="s">
        <v>1431</v>
      </c>
      <c r="L941">
        <v>30.69</v>
      </c>
      <c r="M941">
        <v>7.05</v>
      </c>
      <c r="N941" t="s">
        <v>2382</v>
      </c>
      <c r="O941" t="s">
        <v>2380</v>
      </c>
      <c r="P941" t="s">
        <v>2380</v>
      </c>
      <c r="Q941" s="7" t="str">
        <f>SUBSTITUTE(Table12[[#This Row],[NumberOfMajorSurgeries]],"No major surgery","0")</f>
        <v>2</v>
      </c>
      <c r="R941" t="str">
        <f>SUBSTITUTE(Table12[[#This Row],[smoker]],"?","unknown")</f>
        <v>No</v>
      </c>
      <c r="S941" t="str">
        <f t="shared" si="14"/>
        <v>Obesity</v>
      </c>
      <c r="T941" t="str">
        <f>IF(Table12[[#This Row],[HBA1C]]&lt;5.7,"Normal",IF(Table12[[#This Row],[HBA1C]]&gt;6.5,"Diabetes","Prediabetes"))</f>
        <v>Diabetes</v>
      </c>
    </row>
    <row r="942" spans="1:20" x14ac:dyDescent="0.3">
      <c r="A942" t="s">
        <v>1430</v>
      </c>
      <c r="B942">
        <v>35.799999999999997</v>
      </c>
      <c r="C942">
        <v>5.63</v>
      </c>
      <c r="D942" t="s">
        <v>2382</v>
      </c>
      <c r="E942" t="s">
        <v>2380</v>
      </c>
      <c r="F942" t="s">
        <v>2380</v>
      </c>
      <c r="G942">
        <v>2</v>
      </c>
      <c r="H942" t="s">
        <v>2380</v>
      </c>
      <c r="K942" t="s">
        <v>1430</v>
      </c>
      <c r="L942">
        <v>35.799999999999997</v>
      </c>
      <c r="M942">
        <v>5.63</v>
      </c>
      <c r="N942" t="s">
        <v>2382</v>
      </c>
      <c r="O942" t="s">
        <v>2380</v>
      </c>
      <c r="P942" t="s">
        <v>2380</v>
      </c>
      <c r="Q942" s="7" t="str">
        <f>SUBSTITUTE(Table12[[#This Row],[NumberOfMajorSurgeries]],"No major surgery","0")</f>
        <v>2</v>
      </c>
      <c r="R942" t="str">
        <f>SUBSTITUTE(Table12[[#This Row],[smoker]],"?","unknown")</f>
        <v>No</v>
      </c>
      <c r="S942" t="str">
        <f t="shared" si="14"/>
        <v>Obesity</v>
      </c>
      <c r="T942" t="str">
        <f>IF(Table12[[#This Row],[HBA1C]]&lt;5.7,"Normal",IF(Table12[[#This Row],[HBA1C]]&gt;6.5,"Diabetes","Prediabetes"))</f>
        <v>Normal</v>
      </c>
    </row>
    <row r="943" spans="1:20" x14ac:dyDescent="0.3">
      <c r="A943" t="s">
        <v>1429</v>
      </c>
      <c r="B943">
        <v>28.785</v>
      </c>
      <c r="C943">
        <v>4.24</v>
      </c>
      <c r="D943" t="s">
        <v>2382</v>
      </c>
      <c r="E943" t="s">
        <v>2380</v>
      </c>
      <c r="F943" t="s">
        <v>2380</v>
      </c>
      <c r="G943">
        <v>2</v>
      </c>
      <c r="H943" t="s">
        <v>2380</v>
      </c>
      <c r="K943" t="s">
        <v>1429</v>
      </c>
      <c r="L943">
        <v>28.785</v>
      </c>
      <c r="M943">
        <v>4.24</v>
      </c>
      <c r="N943" t="s">
        <v>2382</v>
      </c>
      <c r="O943" t="s">
        <v>2380</v>
      </c>
      <c r="P943" t="s">
        <v>2380</v>
      </c>
      <c r="Q943" s="7" t="str">
        <f>SUBSTITUTE(Table12[[#This Row],[NumberOfMajorSurgeries]],"No major surgery","0")</f>
        <v>2</v>
      </c>
      <c r="R943" t="str">
        <f>SUBSTITUTE(Table12[[#This Row],[smoker]],"?","unknown")</f>
        <v>No</v>
      </c>
      <c r="S943" t="str">
        <f t="shared" si="14"/>
        <v>Overweight</v>
      </c>
      <c r="T943" t="str">
        <f>IF(Table12[[#This Row],[HBA1C]]&lt;5.7,"Normal",IF(Table12[[#This Row],[HBA1C]]&gt;6.5,"Diabetes","Prediabetes"))</f>
        <v>Normal</v>
      </c>
    </row>
    <row r="944" spans="1:20" x14ac:dyDescent="0.3">
      <c r="A944" t="s">
        <v>1428</v>
      </c>
      <c r="B944">
        <v>28.594999999999999</v>
      </c>
      <c r="C944">
        <v>4.96</v>
      </c>
      <c r="D944" t="s">
        <v>2382</v>
      </c>
      <c r="E944" t="s">
        <v>2380</v>
      </c>
      <c r="F944" t="s">
        <v>2380</v>
      </c>
      <c r="G944">
        <v>2</v>
      </c>
      <c r="H944" t="s">
        <v>2380</v>
      </c>
      <c r="K944" t="s">
        <v>1428</v>
      </c>
      <c r="L944">
        <v>28.594999999999999</v>
      </c>
      <c r="M944">
        <v>4.96</v>
      </c>
      <c r="N944" t="s">
        <v>2382</v>
      </c>
      <c r="O944" t="s">
        <v>2380</v>
      </c>
      <c r="P944" t="s">
        <v>2380</v>
      </c>
      <c r="Q944" s="7" t="str">
        <f>SUBSTITUTE(Table12[[#This Row],[NumberOfMajorSurgeries]],"No major surgery","0")</f>
        <v>2</v>
      </c>
      <c r="R944" t="str">
        <f>SUBSTITUTE(Table12[[#This Row],[smoker]],"?","unknown")</f>
        <v>No</v>
      </c>
      <c r="S944" t="str">
        <f t="shared" si="14"/>
        <v>Overweight</v>
      </c>
      <c r="T944" t="str">
        <f>IF(Table12[[#This Row],[HBA1C]]&lt;5.7,"Normal",IF(Table12[[#This Row],[HBA1C]]&gt;6.5,"Diabetes","Prediabetes"))</f>
        <v>Normal</v>
      </c>
    </row>
    <row r="945" spans="1:20" x14ac:dyDescent="0.3">
      <c r="A945" t="s">
        <v>1427</v>
      </c>
      <c r="B945">
        <v>48.75</v>
      </c>
      <c r="C945">
        <v>4.34</v>
      </c>
      <c r="D945" t="s">
        <v>2380</v>
      </c>
      <c r="E945" t="s">
        <v>2380</v>
      </c>
      <c r="F945" t="s">
        <v>2380</v>
      </c>
      <c r="G945" t="s">
        <v>2381</v>
      </c>
      <c r="H945" t="s">
        <v>2380</v>
      </c>
      <c r="K945" t="s">
        <v>1427</v>
      </c>
      <c r="L945">
        <v>48.75</v>
      </c>
      <c r="M945">
        <v>4.34</v>
      </c>
      <c r="N945" t="s">
        <v>2380</v>
      </c>
      <c r="O945" t="s">
        <v>2380</v>
      </c>
      <c r="P945" t="s">
        <v>2380</v>
      </c>
      <c r="Q945" s="7" t="str">
        <f>SUBSTITUTE(Table12[[#This Row],[NumberOfMajorSurgeries]],"No major surgery","0")</f>
        <v>0</v>
      </c>
      <c r="R945" t="str">
        <f>SUBSTITUTE(Table12[[#This Row],[smoker]],"?","unknown")</f>
        <v>No</v>
      </c>
      <c r="S945" t="str">
        <f t="shared" si="14"/>
        <v>Obesity</v>
      </c>
      <c r="T945" t="str">
        <f>IF(Table12[[#This Row],[HBA1C]]&lt;5.7,"Normal",IF(Table12[[#This Row],[HBA1C]]&gt;6.5,"Diabetes","Prediabetes"))</f>
        <v>Normal</v>
      </c>
    </row>
    <row r="946" spans="1:20" x14ac:dyDescent="0.3">
      <c r="A946" t="s">
        <v>1426</v>
      </c>
      <c r="B946">
        <v>28.31</v>
      </c>
      <c r="C946">
        <v>5.43</v>
      </c>
      <c r="D946" t="s">
        <v>2382</v>
      </c>
      <c r="E946" t="s">
        <v>2380</v>
      </c>
      <c r="F946" t="s">
        <v>2380</v>
      </c>
      <c r="G946">
        <v>2</v>
      </c>
      <c r="H946" t="s">
        <v>2380</v>
      </c>
      <c r="K946" t="s">
        <v>1426</v>
      </c>
      <c r="L946">
        <v>28.31</v>
      </c>
      <c r="M946">
        <v>5.43</v>
      </c>
      <c r="N946" t="s">
        <v>2382</v>
      </c>
      <c r="O946" t="s">
        <v>2380</v>
      </c>
      <c r="P946" t="s">
        <v>2380</v>
      </c>
      <c r="Q946" s="7" t="str">
        <f>SUBSTITUTE(Table12[[#This Row],[NumberOfMajorSurgeries]],"No major surgery","0")</f>
        <v>2</v>
      </c>
      <c r="R946" t="str">
        <f>SUBSTITUTE(Table12[[#This Row],[smoker]],"?","unknown")</f>
        <v>No</v>
      </c>
      <c r="S946" t="str">
        <f t="shared" si="14"/>
        <v>Overweight</v>
      </c>
      <c r="T946" t="str">
        <f>IF(Table12[[#This Row],[HBA1C]]&lt;5.7,"Normal",IF(Table12[[#This Row],[HBA1C]]&gt;6.5,"Diabetes","Prediabetes"))</f>
        <v>Normal</v>
      </c>
    </row>
    <row r="947" spans="1:20" x14ac:dyDescent="0.3">
      <c r="A947" t="s">
        <v>1425</v>
      </c>
      <c r="B947">
        <v>38.39</v>
      </c>
      <c r="C947">
        <v>8.33</v>
      </c>
      <c r="D947" t="s">
        <v>2382</v>
      </c>
      <c r="E947" t="s">
        <v>2380</v>
      </c>
      <c r="F947" t="s">
        <v>2380</v>
      </c>
      <c r="G947">
        <v>1</v>
      </c>
      <c r="H947" t="s">
        <v>2380</v>
      </c>
      <c r="K947" t="s">
        <v>1425</v>
      </c>
      <c r="L947">
        <v>38.39</v>
      </c>
      <c r="M947">
        <v>8.33</v>
      </c>
      <c r="N947" t="s">
        <v>2382</v>
      </c>
      <c r="O947" t="s">
        <v>2380</v>
      </c>
      <c r="P947" t="s">
        <v>2380</v>
      </c>
      <c r="Q947" s="7" t="str">
        <f>SUBSTITUTE(Table12[[#This Row],[NumberOfMajorSurgeries]],"No major surgery","0")</f>
        <v>1</v>
      </c>
      <c r="R947" t="str">
        <f>SUBSTITUTE(Table12[[#This Row],[smoker]],"?","unknown")</f>
        <v>No</v>
      </c>
      <c r="S947" t="str">
        <f t="shared" si="14"/>
        <v>Obesity</v>
      </c>
      <c r="T947" t="str">
        <f>IF(Table12[[#This Row],[HBA1C]]&lt;5.7,"Normal",IF(Table12[[#This Row],[HBA1C]]&gt;6.5,"Diabetes","Prediabetes"))</f>
        <v>Diabetes</v>
      </c>
    </row>
    <row r="948" spans="1:20" x14ac:dyDescent="0.3">
      <c r="A948" t="s">
        <v>1424</v>
      </c>
      <c r="B948">
        <v>25.87</v>
      </c>
      <c r="C948">
        <v>5.63</v>
      </c>
      <c r="D948" t="s">
        <v>2382</v>
      </c>
      <c r="E948" t="s">
        <v>2380</v>
      </c>
      <c r="F948" t="s">
        <v>2380</v>
      </c>
      <c r="G948">
        <v>1</v>
      </c>
      <c r="H948" t="s">
        <v>2380</v>
      </c>
      <c r="K948" t="s">
        <v>1424</v>
      </c>
      <c r="L948">
        <v>25.87</v>
      </c>
      <c r="M948">
        <v>5.63</v>
      </c>
      <c r="N948" t="s">
        <v>2382</v>
      </c>
      <c r="O948" t="s">
        <v>2380</v>
      </c>
      <c r="P948" t="s">
        <v>2380</v>
      </c>
      <c r="Q948" s="7" t="str">
        <f>SUBSTITUTE(Table12[[#This Row],[NumberOfMajorSurgeries]],"No major surgery","0")</f>
        <v>1</v>
      </c>
      <c r="R948" t="str">
        <f>SUBSTITUTE(Table12[[#This Row],[smoker]],"?","unknown")</f>
        <v>No</v>
      </c>
      <c r="S948" t="str">
        <f t="shared" si="14"/>
        <v>Overweight</v>
      </c>
      <c r="T948" t="str">
        <f>IF(Table12[[#This Row],[HBA1C]]&lt;5.7,"Normal",IF(Table12[[#This Row],[HBA1C]]&gt;6.5,"Diabetes","Prediabetes"))</f>
        <v>Normal</v>
      </c>
    </row>
    <row r="949" spans="1:20" x14ac:dyDescent="0.3">
      <c r="A949" t="s">
        <v>1423</v>
      </c>
      <c r="B949">
        <v>43.7</v>
      </c>
      <c r="C949">
        <v>7.23</v>
      </c>
      <c r="D949" t="s">
        <v>2380</v>
      </c>
      <c r="E949" t="s">
        <v>2380</v>
      </c>
      <c r="F949" t="s">
        <v>2380</v>
      </c>
      <c r="G949" t="s">
        <v>2381</v>
      </c>
      <c r="H949" t="s">
        <v>2380</v>
      </c>
      <c r="K949" t="s">
        <v>1423</v>
      </c>
      <c r="L949">
        <v>43.7</v>
      </c>
      <c r="M949">
        <v>7.23</v>
      </c>
      <c r="N949" t="s">
        <v>2380</v>
      </c>
      <c r="O949" t="s">
        <v>2380</v>
      </c>
      <c r="P949" t="s">
        <v>2380</v>
      </c>
      <c r="Q949" s="7" t="str">
        <f>SUBSTITUTE(Table12[[#This Row],[NumberOfMajorSurgeries]],"No major surgery","0")</f>
        <v>0</v>
      </c>
      <c r="R949" t="str">
        <f>SUBSTITUTE(Table12[[#This Row],[smoker]],"?","unknown")</f>
        <v>No</v>
      </c>
      <c r="S949" t="str">
        <f t="shared" si="14"/>
        <v>Obesity</v>
      </c>
      <c r="T949" t="str">
        <f>IF(Table12[[#This Row],[HBA1C]]&lt;5.7,"Normal",IF(Table12[[#This Row],[HBA1C]]&gt;6.5,"Diabetes","Prediabetes"))</f>
        <v>Diabetes</v>
      </c>
    </row>
    <row r="950" spans="1:20" x14ac:dyDescent="0.3">
      <c r="A950" t="s">
        <v>1422</v>
      </c>
      <c r="B950">
        <v>40.945</v>
      </c>
      <c r="C950">
        <v>10.57</v>
      </c>
      <c r="D950" t="s">
        <v>2380</v>
      </c>
      <c r="E950" t="s">
        <v>2380</v>
      </c>
      <c r="F950" t="s">
        <v>2380</v>
      </c>
      <c r="G950" t="s">
        <v>2381</v>
      </c>
      <c r="H950" t="s">
        <v>2380</v>
      </c>
      <c r="K950" t="s">
        <v>1422</v>
      </c>
      <c r="L950">
        <v>40.945</v>
      </c>
      <c r="M950">
        <v>10.57</v>
      </c>
      <c r="N950" t="s">
        <v>2380</v>
      </c>
      <c r="O950" t="s">
        <v>2380</v>
      </c>
      <c r="P950" t="s">
        <v>2380</v>
      </c>
      <c r="Q950" s="7" t="str">
        <f>SUBSTITUTE(Table12[[#This Row],[NumberOfMajorSurgeries]],"No major surgery","0")</f>
        <v>0</v>
      </c>
      <c r="R950" t="str">
        <f>SUBSTITUTE(Table12[[#This Row],[smoker]],"?","unknown")</f>
        <v>No</v>
      </c>
      <c r="S950" t="str">
        <f t="shared" si="14"/>
        <v>Obesity</v>
      </c>
      <c r="T950" t="str">
        <f>IF(Table12[[#This Row],[HBA1C]]&lt;5.7,"Normal",IF(Table12[[#This Row],[HBA1C]]&gt;6.5,"Diabetes","Prediabetes"))</f>
        <v>Diabetes</v>
      </c>
    </row>
    <row r="951" spans="1:20" x14ac:dyDescent="0.3">
      <c r="A951" t="s">
        <v>1421</v>
      </c>
      <c r="B951">
        <v>27.94</v>
      </c>
      <c r="C951">
        <v>7.92</v>
      </c>
      <c r="D951" t="s">
        <v>2380</v>
      </c>
      <c r="E951" t="s">
        <v>2380</v>
      </c>
      <c r="F951" t="s">
        <v>2380</v>
      </c>
      <c r="G951" t="s">
        <v>2381</v>
      </c>
      <c r="H951" t="s">
        <v>2380</v>
      </c>
      <c r="K951" t="s">
        <v>1421</v>
      </c>
      <c r="L951">
        <v>27.94</v>
      </c>
      <c r="M951">
        <v>7.92</v>
      </c>
      <c r="N951" t="s">
        <v>2380</v>
      </c>
      <c r="O951" t="s">
        <v>2380</v>
      </c>
      <c r="P951" t="s">
        <v>2380</v>
      </c>
      <c r="Q951" s="7" t="str">
        <f>SUBSTITUTE(Table12[[#This Row],[NumberOfMajorSurgeries]],"No major surgery","0")</f>
        <v>0</v>
      </c>
      <c r="R951" t="str">
        <f>SUBSTITUTE(Table12[[#This Row],[smoker]],"?","unknown")</f>
        <v>No</v>
      </c>
      <c r="S951" t="str">
        <f t="shared" si="14"/>
        <v>Overweight</v>
      </c>
      <c r="T951" t="str">
        <f>IF(Table12[[#This Row],[HBA1C]]&lt;5.7,"Normal",IF(Table12[[#This Row],[HBA1C]]&gt;6.5,"Diabetes","Prediabetes"))</f>
        <v>Diabetes</v>
      </c>
    </row>
    <row r="952" spans="1:20" x14ac:dyDescent="0.3">
      <c r="A952" t="s">
        <v>1420</v>
      </c>
      <c r="B952">
        <v>31.9</v>
      </c>
      <c r="C952">
        <v>10.119999999999999</v>
      </c>
      <c r="D952" t="s">
        <v>2380</v>
      </c>
      <c r="E952" t="s">
        <v>2380</v>
      </c>
      <c r="F952" t="s">
        <v>2380</v>
      </c>
      <c r="G952">
        <v>2</v>
      </c>
      <c r="H952" t="s">
        <v>2380</v>
      </c>
      <c r="K952" t="s">
        <v>1420</v>
      </c>
      <c r="L952">
        <v>31.9</v>
      </c>
      <c r="M952">
        <v>10.119999999999999</v>
      </c>
      <c r="N952" t="s">
        <v>2380</v>
      </c>
      <c r="O952" t="s">
        <v>2380</v>
      </c>
      <c r="P952" t="s">
        <v>2380</v>
      </c>
      <c r="Q952" s="7" t="str">
        <f>SUBSTITUTE(Table12[[#This Row],[NumberOfMajorSurgeries]],"No major surgery","0")</f>
        <v>2</v>
      </c>
      <c r="R952" t="str">
        <f>SUBSTITUTE(Table12[[#This Row],[smoker]],"?","unknown")</f>
        <v>No</v>
      </c>
      <c r="S952" t="str">
        <f t="shared" si="14"/>
        <v>Obesity</v>
      </c>
      <c r="T952" t="str">
        <f>IF(Table12[[#This Row],[HBA1C]]&lt;5.7,"Normal",IF(Table12[[#This Row],[HBA1C]]&gt;6.5,"Diabetes","Prediabetes"))</f>
        <v>Diabetes</v>
      </c>
    </row>
    <row r="953" spans="1:20" x14ac:dyDescent="0.3">
      <c r="A953" t="s">
        <v>1419</v>
      </c>
      <c r="B953">
        <v>31.64</v>
      </c>
      <c r="C953">
        <v>7.91</v>
      </c>
      <c r="D953" t="s">
        <v>2380</v>
      </c>
      <c r="E953" t="s">
        <v>2380</v>
      </c>
      <c r="F953" t="s">
        <v>2380</v>
      </c>
      <c r="G953" t="s">
        <v>2381</v>
      </c>
      <c r="H953" t="s">
        <v>2380</v>
      </c>
      <c r="K953" t="s">
        <v>1419</v>
      </c>
      <c r="L953">
        <v>31.64</v>
      </c>
      <c r="M953">
        <v>7.91</v>
      </c>
      <c r="N953" t="s">
        <v>2380</v>
      </c>
      <c r="O953" t="s">
        <v>2380</v>
      </c>
      <c r="P953" t="s">
        <v>2380</v>
      </c>
      <c r="Q953" s="7" t="str">
        <f>SUBSTITUTE(Table12[[#This Row],[NumberOfMajorSurgeries]],"No major surgery","0")</f>
        <v>0</v>
      </c>
      <c r="R953" t="str">
        <f>SUBSTITUTE(Table12[[#This Row],[smoker]],"?","unknown")</f>
        <v>No</v>
      </c>
      <c r="S953" t="str">
        <f t="shared" si="14"/>
        <v>Obesity</v>
      </c>
      <c r="T953" t="str">
        <f>IF(Table12[[#This Row],[HBA1C]]&lt;5.7,"Normal",IF(Table12[[#This Row],[HBA1C]]&gt;6.5,"Diabetes","Prediabetes"))</f>
        <v>Diabetes</v>
      </c>
    </row>
    <row r="954" spans="1:20" x14ac:dyDescent="0.3">
      <c r="A954" t="s">
        <v>1418</v>
      </c>
      <c r="B954">
        <v>46.7</v>
      </c>
      <c r="C954">
        <v>10.9</v>
      </c>
      <c r="D954" t="s">
        <v>2380</v>
      </c>
      <c r="E954" t="s">
        <v>2380</v>
      </c>
      <c r="F954" t="s">
        <v>2380</v>
      </c>
      <c r="G954" t="s">
        <v>2381</v>
      </c>
      <c r="H954" t="s">
        <v>2380</v>
      </c>
      <c r="K954" t="s">
        <v>1418</v>
      </c>
      <c r="L954">
        <v>46.7</v>
      </c>
      <c r="M954">
        <v>10.9</v>
      </c>
      <c r="N954" t="s">
        <v>2380</v>
      </c>
      <c r="O954" t="s">
        <v>2380</v>
      </c>
      <c r="P954" t="s">
        <v>2380</v>
      </c>
      <c r="Q954" s="7" t="str">
        <f>SUBSTITUTE(Table12[[#This Row],[NumberOfMajorSurgeries]],"No major surgery","0")</f>
        <v>0</v>
      </c>
      <c r="R954" t="str">
        <f>SUBSTITUTE(Table12[[#This Row],[smoker]],"?","unknown")</f>
        <v>No</v>
      </c>
      <c r="S954" t="str">
        <f t="shared" si="14"/>
        <v>Obesity</v>
      </c>
      <c r="T954" t="str">
        <f>IF(Table12[[#This Row],[HBA1C]]&lt;5.7,"Normal",IF(Table12[[#This Row],[HBA1C]]&gt;6.5,"Diabetes","Prediabetes"))</f>
        <v>Diabetes</v>
      </c>
    </row>
    <row r="955" spans="1:20" x14ac:dyDescent="0.3">
      <c r="A955" t="s">
        <v>1417</v>
      </c>
      <c r="B955">
        <v>18.335000000000001</v>
      </c>
      <c r="C955">
        <v>11.83</v>
      </c>
      <c r="D955" t="s">
        <v>2380</v>
      </c>
      <c r="E955" t="s">
        <v>2380</v>
      </c>
      <c r="F955" t="s">
        <v>2380</v>
      </c>
      <c r="G955" t="s">
        <v>2381</v>
      </c>
      <c r="H955" t="s">
        <v>2380</v>
      </c>
      <c r="K955" t="s">
        <v>1417</v>
      </c>
      <c r="L955">
        <v>18.335000000000001</v>
      </c>
      <c r="M955">
        <v>11.83</v>
      </c>
      <c r="N955" t="s">
        <v>2380</v>
      </c>
      <c r="O955" t="s">
        <v>2380</v>
      </c>
      <c r="P955" t="s">
        <v>2380</v>
      </c>
      <c r="Q955" s="7" t="str">
        <f>SUBSTITUTE(Table12[[#This Row],[NumberOfMajorSurgeries]],"No major surgery","0")</f>
        <v>0</v>
      </c>
      <c r="R955" t="str">
        <f>SUBSTITUTE(Table12[[#This Row],[smoker]],"?","unknown")</f>
        <v>No</v>
      </c>
      <c r="S955" t="str">
        <f t="shared" si="14"/>
        <v>Underweight</v>
      </c>
      <c r="T955" t="str">
        <f>IF(Table12[[#This Row],[HBA1C]]&lt;5.7,"Normal",IF(Table12[[#This Row],[HBA1C]]&gt;6.5,"Diabetes","Prediabetes"))</f>
        <v>Diabetes</v>
      </c>
    </row>
    <row r="956" spans="1:20" x14ac:dyDescent="0.3">
      <c r="A956" t="s">
        <v>1416</v>
      </c>
      <c r="B956">
        <v>31.24</v>
      </c>
      <c r="C956">
        <v>7.42</v>
      </c>
      <c r="D956" t="s">
        <v>2382</v>
      </c>
      <c r="E956" t="s">
        <v>2380</v>
      </c>
      <c r="F956" t="s">
        <v>2380</v>
      </c>
      <c r="G956">
        <v>2</v>
      </c>
      <c r="H956" t="s">
        <v>2380</v>
      </c>
      <c r="K956" t="s">
        <v>1416</v>
      </c>
      <c r="L956">
        <v>31.24</v>
      </c>
      <c r="M956">
        <v>7.42</v>
      </c>
      <c r="N956" t="s">
        <v>2382</v>
      </c>
      <c r="O956" t="s">
        <v>2380</v>
      </c>
      <c r="P956" t="s">
        <v>2380</v>
      </c>
      <c r="Q956" s="7" t="str">
        <f>SUBSTITUTE(Table12[[#This Row],[NumberOfMajorSurgeries]],"No major surgery","0")</f>
        <v>2</v>
      </c>
      <c r="R956" t="str">
        <f>SUBSTITUTE(Table12[[#This Row],[smoker]],"?","unknown")</f>
        <v>No</v>
      </c>
      <c r="S956" t="str">
        <f t="shared" si="14"/>
        <v>Obesity</v>
      </c>
      <c r="T956" t="str">
        <f>IF(Table12[[#This Row],[HBA1C]]&lt;5.7,"Normal",IF(Table12[[#This Row],[HBA1C]]&gt;6.5,"Diabetes","Prediabetes"))</f>
        <v>Diabetes</v>
      </c>
    </row>
    <row r="957" spans="1:20" x14ac:dyDescent="0.3">
      <c r="A957" t="s">
        <v>1415</v>
      </c>
      <c r="B957">
        <v>39.22</v>
      </c>
      <c r="C957">
        <v>5.62</v>
      </c>
      <c r="D957" t="s">
        <v>2382</v>
      </c>
      <c r="E957" t="s">
        <v>2380</v>
      </c>
      <c r="F957" t="s">
        <v>2380</v>
      </c>
      <c r="G957">
        <v>1</v>
      </c>
      <c r="H957" t="s">
        <v>2380</v>
      </c>
      <c r="K957" t="s">
        <v>1415</v>
      </c>
      <c r="L957">
        <v>39.22</v>
      </c>
      <c r="M957">
        <v>5.62</v>
      </c>
      <c r="N957" t="s">
        <v>2382</v>
      </c>
      <c r="O957" t="s">
        <v>2380</v>
      </c>
      <c r="P957" t="s">
        <v>2380</v>
      </c>
      <c r="Q957" s="7" t="str">
        <f>SUBSTITUTE(Table12[[#This Row],[NumberOfMajorSurgeries]],"No major surgery","0")</f>
        <v>1</v>
      </c>
      <c r="R957" t="str">
        <f>SUBSTITUTE(Table12[[#This Row],[smoker]],"?","unknown")</f>
        <v>No</v>
      </c>
      <c r="S957" t="str">
        <f t="shared" si="14"/>
        <v>Obesity</v>
      </c>
      <c r="T957" t="str">
        <f>IF(Table12[[#This Row],[HBA1C]]&lt;5.7,"Normal",IF(Table12[[#This Row],[HBA1C]]&gt;6.5,"Diabetes","Prediabetes"))</f>
        <v>Normal</v>
      </c>
    </row>
    <row r="958" spans="1:20" x14ac:dyDescent="0.3">
      <c r="A958" t="s">
        <v>1414</v>
      </c>
      <c r="B958">
        <v>24.414999999999999</v>
      </c>
      <c r="C958">
        <v>7.16</v>
      </c>
      <c r="D958" t="s">
        <v>2380</v>
      </c>
      <c r="E958" t="s">
        <v>2380</v>
      </c>
      <c r="F958" t="s">
        <v>2380</v>
      </c>
      <c r="G958" t="s">
        <v>2381</v>
      </c>
      <c r="H958" t="s">
        <v>2380</v>
      </c>
      <c r="K958" t="s">
        <v>1414</v>
      </c>
      <c r="L958">
        <v>24.414999999999999</v>
      </c>
      <c r="M958">
        <v>7.16</v>
      </c>
      <c r="N958" t="s">
        <v>2380</v>
      </c>
      <c r="O958" t="s">
        <v>2380</v>
      </c>
      <c r="P958" t="s">
        <v>2380</v>
      </c>
      <c r="Q958" s="7" t="str">
        <f>SUBSTITUTE(Table12[[#This Row],[NumberOfMajorSurgeries]],"No major surgery","0")</f>
        <v>0</v>
      </c>
      <c r="R958" t="str">
        <f>SUBSTITUTE(Table12[[#This Row],[smoker]],"?","unknown")</f>
        <v>No</v>
      </c>
      <c r="S958" t="str">
        <f t="shared" si="14"/>
        <v>Overweight</v>
      </c>
      <c r="T958" t="str">
        <f>IF(Table12[[#This Row],[HBA1C]]&lt;5.7,"Normal",IF(Table12[[#This Row],[HBA1C]]&gt;6.5,"Diabetes","Prediabetes"))</f>
        <v>Diabetes</v>
      </c>
    </row>
    <row r="959" spans="1:20" x14ac:dyDescent="0.3">
      <c r="A959" t="s">
        <v>1413</v>
      </c>
      <c r="B959">
        <v>32.299999999999997</v>
      </c>
      <c r="C959">
        <v>9.89</v>
      </c>
      <c r="D959" t="s">
        <v>2380</v>
      </c>
      <c r="E959" t="s">
        <v>2380</v>
      </c>
      <c r="F959" t="s">
        <v>2380</v>
      </c>
      <c r="G959" t="s">
        <v>2381</v>
      </c>
      <c r="H959" t="s">
        <v>2380</v>
      </c>
      <c r="K959" t="s">
        <v>1413</v>
      </c>
      <c r="L959">
        <v>32.299999999999997</v>
      </c>
      <c r="M959">
        <v>9.89</v>
      </c>
      <c r="N959" t="s">
        <v>2380</v>
      </c>
      <c r="O959" t="s">
        <v>2380</v>
      </c>
      <c r="P959" t="s">
        <v>2380</v>
      </c>
      <c r="Q959" s="7" t="str">
        <f>SUBSTITUTE(Table12[[#This Row],[NumberOfMajorSurgeries]],"No major surgery","0")</f>
        <v>0</v>
      </c>
      <c r="R959" t="str">
        <f>SUBSTITUTE(Table12[[#This Row],[smoker]],"?","unknown")</f>
        <v>No</v>
      </c>
      <c r="S959" t="str">
        <f t="shared" si="14"/>
        <v>Obesity</v>
      </c>
      <c r="T959" t="str">
        <f>IF(Table12[[#This Row],[HBA1C]]&lt;5.7,"Normal",IF(Table12[[#This Row],[HBA1C]]&gt;6.5,"Diabetes","Prediabetes"))</f>
        <v>Diabetes</v>
      </c>
    </row>
    <row r="960" spans="1:20" x14ac:dyDescent="0.3">
      <c r="A960" t="s">
        <v>1412</v>
      </c>
      <c r="B960">
        <v>39.94</v>
      </c>
      <c r="C960">
        <v>5.14</v>
      </c>
      <c r="D960" t="s">
        <v>2380</v>
      </c>
      <c r="E960" t="s">
        <v>2380</v>
      </c>
      <c r="F960" t="s">
        <v>2380</v>
      </c>
      <c r="G960" t="s">
        <v>2381</v>
      </c>
      <c r="H960" t="s">
        <v>2380</v>
      </c>
      <c r="K960" t="s">
        <v>1412</v>
      </c>
      <c r="L960">
        <v>39.94</v>
      </c>
      <c r="M960">
        <v>5.14</v>
      </c>
      <c r="N960" t="s">
        <v>2380</v>
      </c>
      <c r="O960" t="s">
        <v>2380</v>
      </c>
      <c r="P960" t="s">
        <v>2380</v>
      </c>
      <c r="Q960" s="7" t="str">
        <f>SUBSTITUTE(Table12[[#This Row],[NumberOfMajorSurgeries]],"No major surgery","0")</f>
        <v>0</v>
      </c>
      <c r="R960" t="str">
        <f>SUBSTITUTE(Table12[[#This Row],[smoker]],"?","unknown")</f>
        <v>No</v>
      </c>
      <c r="S960" t="str">
        <f t="shared" si="14"/>
        <v>Obesity</v>
      </c>
      <c r="T960" t="str">
        <f>IF(Table12[[#This Row],[HBA1C]]&lt;5.7,"Normal",IF(Table12[[#This Row],[HBA1C]]&gt;6.5,"Diabetes","Prediabetes"))</f>
        <v>Normal</v>
      </c>
    </row>
    <row r="961" spans="1:20" x14ac:dyDescent="0.3">
      <c r="A961" t="s">
        <v>1411</v>
      </c>
      <c r="B961">
        <v>30</v>
      </c>
      <c r="C961">
        <v>5.61</v>
      </c>
      <c r="D961" t="s">
        <v>2382</v>
      </c>
      <c r="E961" t="s">
        <v>2380</v>
      </c>
      <c r="F961" t="s">
        <v>2383</v>
      </c>
      <c r="G961">
        <v>1</v>
      </c>
      <c r="H961" t="s">
        <v>2380</v>
      </c>
      <c r="K961" t="s">
        <v>1411</v>
      </c>
      <c r="L961">
        <v>30</v>
      </c>
      <c r="M961">
        <v>5.61</v>
      </c>
      <c r="N961" t="s">
        <v>2382</v>
      </c>
      <c r="O961" t="s">
        <v>2380</v>
      </c>
      <c r="P961" t="s">
        <v>2383</v>
      </c>
      <c r="Q961" s="7" t="str">
        <f>SUBSTITUTE(Table12[[#This Row],[NumberOfMajorSurgeries]],"No major surgery","0")</f>
        <v>1</v>
      </c>
      <c r="R961" t="str">
        <f>SUBSTITUTE(Table12[[#This Row],[smoker]],"?","unknown")</f>
        <v>No</v>
      </c>
      <c r="S961" t="str">
        <f t="shared" si="14"/>
        <v>Overweight</v>
      </c>
      <c r="T961" t="str">
        <f>IF(Table12[[#This Row],[HBA1C]]&lt;5.7,"Normal",IF(Table12[[#This Row],[HBA1C]]&gt;6.5,"Diabetes","Prediabetes"))</f>
        <v>Normal</v>
      </c>
    </row>
    <row r="962" spans="1:20" x14ac:dyDescent="0.3">
      <c r="A962" t="s">
        <v>1410</v>
      </c>
      <c r="B962">
        <v>35.340000000000003</v>
      </c>
      <c r="C962">
        <v>5.51</v>
      </c>
      <c r="D962" t="s">
        <v>2382</v>
      </c>
      <c r="E962" t="s">
        <v>2380</v>
      </c>
      <c r="F962" t="s">
        <v>2383</v>
      </c>
      <c r="G962">
        <v>1</v>
      </c>
      <c r="H962" t="s">
        <v>2380</v>
      </c>
      <c r="K962" t="s">
        <v>1410</v>
      </c>
      <c r="L962">
        <v>35.340000000000003</v>
      </c>
      <c r="M962">
        <v>5.51</v>
      </c>
      <c r="N962" t="s">
        <v>2382</v>
      </c>
      <c r="O962" t="s">
        <v>2380</v>
      </c>
      <c r="P962" t="s">
        <v>2383</v>
      </c>
      <c r="Q962" s="7" t="str">
        <f>SUBSTITUTE(Table12[[#This Row],[NumberOfMajorSurgeries]],"No major surgery","0")</f>
        <v>1</v>
      </c>
      <c r="R962" t="str">
        <f>SUBSTITUTE(Table12[[#This Row],[smoker]],"?","unknown")</f>
        <v>No</v>
      </c>
      <c r="S962" t="str">
        <f t="shared" si="14"/>
        <v>Obesity</v>
      </c>
      <c r="T962" t="str">
        <f>IF(Table12[[#This Row],[HBA1C]]&lt;5.7,"Normal",IF(Table12[[#This Row],[HBA1C]]&gt;6.5,"Diabetes","Prediabetes"))</f>
        <v>Normal</v>
      </c>
    </row>
    <row r="963" spans="1:20" x14ac:dyDescent="0.3">
      <c r="A963" t="s">
        <v>1409</v>
      </c>
      <c r="B963">
        <v>32.204999999999998</v>
      </c>
      <c r="C963">
        <v>8.3800000000000008</v>
      </c>
      <c r="D963" t="s">
        <v>2382</v>
      </c>
      <c r="E963" t="s">
        <v>2380</v>
      </c>
      <c r="F963" t="s">
        <v>2380</v>
      </c>
      <c r="G963">
        <v>2</v>
      </c>
      <c r="H963" t="s">
        <v>2380</v>
      </c>
      <c r="K963" t="s">
        <v>1409</v>
      </c>
      <c r="L963">
        <v>32.204999999999998</v>
      </c>
      <c r="M963">
        <v>8.3800000000000008</v>
      </c>
      <c r="N963" t="s">
        <v>2382</v>
      </c>
      <c r="O963" t="s">
        <v>2380</v>
      </c>
      <c r="P963" t="s">
        <v>2380</v>
      </c>
      <c r="Q963" s="7" t="str">
        <f>SUBSTITUTE(Table12[[#This Row],[NumberOfMajorSurgeries]],"No major surgery","0")</f>
        <v>2</v>
      </c>
      <c r="R963" t="str">
        <f>SUBSTITUTE(Table12[[#This Row],[smoker]],"?","unknown")</f>
        <v>No</v>
      </c>
      <c r="S963" t="str">
        <f t="shared" ref="S963:S1026" si="15">IF(B963&lt;18.5,"Underweight",IF(B963&gt;30,"Obesity",IF(B963=18.5-24.9,"Normal weight","Overweight")))</f>
        <v>Obesity</v>
      </c>
      <c r="T963" t="str">
        <f>IF(Table12[[#This Row],[HBA1C]]&lt;5.7,"Normal",IF(Table12[[#This Row],[HBA1C]]&gt;6.5,"Diabetes","Prediabetes"))</f>
        <v>Diabetes</v>
      </c>
    </row>
    <row r="964" spans="1:20" x14ac:dyDescent="0.3">
      <c r="A964" t="s">
        <v>1408</v>
      </c>
      <c r="B964">
        <v>33.880000000000003</v>
      </c>
      <c r="C964">
        <v>4.68</v>
      </c>
      <c r="D964" t="s">
        <v>2380</v>
      </c>
      <c r="E964" t="s">
        <v>2382</v>
      </c>
      <c r="F964" t="s">
        <v>2380</v>
      </c>
      <c r="G964">
        <v>1</v>
      </c>
      <c r="H964" t="s">
        <v>2380</v>
      </c>
      <c r="K964" t="s">
        <v>1408</v>
      </c>
      <c r="L964">
        <v>33.880000000000003</v>
      </c>
      <c r="M964">
        <v>4.68</v>
      </c>
      <c r="N964" t="s">
        <v>2380</v>
      </c>
      <c r="O964" t="s">
        <v>2382</v>
      </c>
      <c r="P964" t="s">
        <v>2380</v>
      </c>
      <c r="Q964" s="7" t="str">
        <f>SUBSTITUTE(Table12[[#This Row],[NumberOfMajorSurgeries]],"No major surgery","0")</f>
        <v>1</v>
      </c>
      <c r="R964" t="str">
        <f>SUBSTITUTE(Table12[[#This Row],[smoker]],"?","unknown")</f>
        <v>No</v>
      </c>
      <c r="S964" t="str">
        <f t="shared" si="15"/>
        <v>Obesity</v>
      </c>
      <c r="T964" t="str">
        <f>IF(Table12[[#This Row],[HBA1C]]&lt;5.7,"Normal",IF(Table12[[#This Row],[HBA1C]]&gt;6.5,"Diabetes","Prediabetes"))</f>
        <v>Normal</v>
      </c>
    </row>
    <row r="965" spans="1:20" x14ac:dyDescent="0.3">
      <c r="A965" t="s">
        <v>1407</v>
      </c>
      <c r="B965">
        <v>26.63</v>
      </c>
      <c r="C965">
        <v>4.3600000000000003</v>
      </c>
      <c r="D965" t="s">
        <v>2382</v>
      </c>
      <c r="E965" t="s">
        <v>2380</v>
      </c>
      <c r="F965" t="s">
        <v>2380</v>
      </c>
      <c r="G965">
        <v>2</v>
      </c>
      <c r="H965" t="s">
        <v>2380</v>
      </c>
      <c r="K965" t="s">
        <v>1407</v>
      </c>
      <c r="L965">
        <v>26.63</v>
      </c>
      <c r="M965">
        <v>4.3600000000000003</v>
      </c>
      <c r="N965" t="s">
        <v>2382</v>
      </c>
      <c r="O965" t="s">
        <v>2380</v>
      </c>
      <c r="P965" t="s">
        <v>2380</v>
      </c>
      <c r="Q965" s="7" t="str">
        <f>SUBSTITUTE(Table12[[#This Row],[NumberOfMajorSurgeries]],"No major surgery","0")</f>
        <v>2</v>
      </c>
      <c r="R965" t="str">
        <f>SUBSTITUTE(Table12[[#This Row],[smoker]],"?","unknown")</f>
        <v>No</v>
      </c>
      <c r="S965" t="str">
        <f t="shared" si="15"/>
        <v>Overweight</v>
      </c>
      <c r="T965" t="str">
        <f>IF(Table12[[#This Row],[HBA1C]]&lt;5.7,"Normal",IF(Table12[[#This Row],[HBA1C]]&gt;6.5,"Diabetes","Prediabetes"))</f>
        <v>Normal</v>
      </c>
    </row>
    <row r="966" spans="1:20" x14ac:dyDescent="0.3">
      <c r="A966" t="s">
        <v>1406</v>
      </c>
      <c r="B966">
        <v>28.7</v>
      </c>
      <c r="C966">
        <v>7.74</v>
      </c>
      <c r="D966" t="s">
        <v>2380</v>
      </c>
      <c r="E966" t="s">
        <v>2380</v>
      </c>
      <c r="F966" t="s">
        <v>2380</v>
      </c>
      <c r="G966" t="s">
        <v>2381</v>
      </c>
      <c r="H966" t="s">
        <v>2380</v>
      </c>
      <c r="K966" t="s">
        <v>1406</v>
      </c>
      <c r="L966">
        <v>28.7</v>
      </c>
      <c r="M966">
        <v>7.74</v>
      </c>
      <c r="N966" t="s">
        <v>2380</v>
      </c>
      <c r="O966" t="s">
        <v>2380</v>
      </c>
      <c r="P966" t="s">
        <v>2380</v>
      </c>
      <c r="Q966" s="7" t="str">
        <f>SUBSTITUTE(Table12[[#This Row],[NumberOfMajorSurgeries]],"No major surgery","0")</f>
        <v>0</v>
      </c>
      <c r="R966" t="str">
        <f>SUBSTITUTE(Table12[[#This Row],[smoker]],"?","unknown")</f>
        <v>No</v>
      </c>
      <c r="S966" t="str">
        <f t="shared" si="15"/>
        <v>Overweight</v>
      </c>
      <c r="T966" t="str">
        <f>IF(Table12[[#This Row],[HBA1C]]&lt;5.7,"Normal",IF(Table12[[#This Row],[HBA1C]]&gt;6.5,"Diabetes","Prediabetes"))</f>
        <v>Diabetes</v>
      </c>
    </row>
    <row r="967" spans="1:20" x14ac:dyDescent="0.3">
      <c r="A967" t="s">
        <v>1405</v>
      </c>
      <c r="B967">
        <v>25.65</v>
      </c>
      <c r="C967">
        <v>4.05</v>
      </c>
      <c r="D967" t="s">
        <v>2382</v>
      </c>
      <c r="E967" t="s">
        <v>2380</v>
      </c>
      <c r="F967" t="s">
        <v>2380</v>
      </c>
      <c r="G967">
        <v>2</v>
      </c>
      <c r="H967" t="s">
        <v>2380</v>
      </c>
      <c r="K967" t="s">
        <v>1405</v>
      </c>
      <c r="L967">
        <v>25.65</v>
      </c>
      <c r="M967">
        <v>4.05</v>
      </c>
      <c r="N967" t="s">
        <v>2382</v>
      </c>
      <c r="O967" t="s">
        <v>2380</v>
      </c>
      <c r="P967" t="s">
        <v>2380</v>
      </c>
      <c r="Q967" s="7" t="str">
        <f>SUBSTITUTE(Table12[[#This Row],[NumberOfMajorSurgeries]],"No major surgery","0")</f>
        <v>2</v>
      </c>
      <c r="R967" t="str">
        <f>SUBSTITUTE(Table12[[#This Row],[smoker]],"?","unknown")</f>
        <v>No</v>
      </c>
      <c r="S967" t="str">
        <f t="shared" si="15"/>
        <v>Overweight</v>
      </c>
      <c r="T967" t="str">
        <f>IF(Table12[[#This Row],[HBA1C]]&lt;5.7,"Normal",IF(Table12[[#This Row],[HBA1C]]&gt;6.5,"Diabetes","Prediabetes"))</f>
        <v>Normal</v>
      </c>
    </row>
    <row r="968" spans="1:20" x14ac:dyDescent="0.3">
      <c r="A968" t="s">
        <v>1404</v>
      </c>
      <c r="B968">
        <v>36.384999999999998</v>
      </c>
      <c r="C968">
        <v>11.49</v>
      </c>
      <c r="D968" t="s">
        <v>2380</v>
      </c>
      <c r="E968" t="s">
        <v>2380</v>
      </c>
      <c r="F968" t="s">
        <v>2380</v>
      </c>
      <c r="G968" t="s">
        <v>2381</v>
      </c>
      <c r="H968" t="s">
        <v>2380</v>
      </c>
      <c r="K968" t="s">
        <v>1404</v>
      </c>
      <c r="L968">
        <v>36.384999999999998</v>
      </c>
      <c r="M968">
        <v>11.49</v>
      </c>
      <c r="N968" t="s">
        <v>2380</v>
      </c>
      <c r="O968" t="s">
        <v>2380</v>
      </c>
      <c r="P968" t="s">
        <v>2380</v>
      </c>
      <c r="Q968" s="7" t="str">
        <f>SUBSTITUTE(Table12[[#This Row],[NumberOfMajorSurgeries]],"No major surgery","0")</f>
        <v>0</v>
      </c>
      <c r="R968" t="str">
        <f>SUBSTITUTE(Table12[[#This Row],[smoker]],"?","unknown")</f>
        <v>No</v>
      </c>
      <c r="S968" t="str">
        <f t="shared" si="15"/>
        <v>Obesity</v>
      </c>
      <c r="T968" t="str">
        <f>IF(Table12[[#This Row],[HBA1C]]&lt;5.7,"Normal",IF(Table12[[#This Row],[HBA1C]]&gt;6.5,"Diabetes","Prediabetes"))</f>
        <v>Diabetes</v>
      </c>
    </row>
    <row r="969" spans="1:20" x14ac:dyDescent="0.3">
      <c r="A969" t="s">
        <v>1403</v>
      </c>
      <c r="B969">
        <v>34.69</v>
      </c>
      <c r="C969">
        <v>5.65</v>
      </c>
      <c r="D969" t="s">
        <v>2380</v>
      </c>
      <c r="E969" t="s">
        <v>2380</v>
      </c>
      <c r="F969" t="s">
        <v>2380</v>
      </c>
      <c r="G969" t="s">
        <v>2381</v>
      </c>
      <c r="H969" t="s">
        <v>2380</v>
      </c>
      <c r="K969" t="s">
        <v>1403</v>
      </c>
      <c r="L969">
        <v>34.69</v>
      </c>
      <c r="M969">
        <v>5.65</v>
      </c>
      <c r="N969" t="s">
        <v>2380</v>
      </c>
      <c r="O969" t="s">
        <v>2380</v>
      </c>
      <c r="P969" t="s">
        <v>2380</v>
      </c>
      <c r="Q969" s="7" t="str">
        <f>SUBSTITUTE(Table12[[#This Row],[NumberOfMajorSurgeries]],"No major surgery","0")</f>
        <v>0</v>
      </c>
      <c r="R969" t="str">
        <f>SUBSTITUTE(Table12[[#This Row],[smoker]],"?","unknown")</f>
        <v>No</v>
      </c>
      <c r="S969" t="str">
        <f t="shared" si="15"/>
        <v>Obesity</v>
      </c>
      <c r="T969" t="str">
        <f>IF(Table12[[#This Row],[HBA1C]]&lt;5.7,"Normal",IF(Table12[[#This Row],[HBA1C]]&gt;6.5,"Diabetes","Prediabetes"))</f>
        <v>Normal</v>
      </c>
    </row>
    <row r="970" spans="1:20" x14ac:dyDescent="0.3">
      <c r="A970" t="s">
        <v>1402</v>
      </c>
      <c r="B970">
        <v>37.68</v>
      </c>
      <c r="C970">
        <v>4.29</v>
      </c>
      <c r="D970" t="s">
        <v>2382</v>
      </c>
      <c r="E970" t="s">
        <v>2380</v>
      </c>
      <c r="F970" t="s">
        <v>2380</v>
      </c>
      <c r="G970" t="s">
        <v>2381</v>
      </c>
      <c r="H970" t="s">
        <v>2380</v>
      </c>
      <c r="K970" t="s">
        <v>1402</v>
      </c>
      <c r="L970">
        <v>37.68</v>
      </c>
      <c r="M970">
        <v>4.29</v>
      </c>
      <c r="N970" t="s">
        <v>2382</v>
      </c>
      <c r="O970" t="s">
        <v>2380</v>
      </c>
      <c r="P970" t="s">
        <v>2380</v>
      </c>
      <c r="Q970" s="7" t="str">
        <f>SUBSTITUTE(Table12[[#This Row],[NumberOfMajorSurgeries]],"No major surgery","0")</f>
        <v>0</v>
      </c>
      <c r="R970" t="str">
        <f>SUBSTITUTE(Table12[[#This Row],[smoker]],"?","unknown")</f>
        <v>No</v>
      </c>
      <c r="S970" t="str">
        <f t="shared" si="15"/>
        <v>Obesity</v>
      </c>
      <c r="T970" t="str">
        <f>IF(Table12[[#This Row],[HBA1C]]&lt;5.7,"Normal",IF(Table12[[#This Row],[HBA1C]]&gt;6.5,"Diabetes","Prediabetes"))</f>
        <v>Normal</v>
      </c>
    </row>
    <row r="971" spans="1:20" x14ac:dyDescent="0.3">
      <c r="A971" t="s">
        <v>1401</v>
      </c>
      <c r="B971">
        <v>35.49</v>
      </c>
      <c r="C971">
        <v>4.74</v>
      </c>
      <c r="D971" t="s">
        <v>2382</v>
      </c>
      <c r="E971" t="s">
        <v>2380</v>
      </c>
      <c r="F971" t="s">
        <v>2383</v>
      </c>
      <c r="G971">
        <v>1</v>
      </c>
      <c r="H971" t="s">
        <v>2380</v>
      </c>
      <c r="K971" t="s">
        <v>1401</v>
      </c>
      <c r="L971">
        <v>35.49</v>
      </c>
      <c r="M971">
        <v>4.74</v>
      </c>
      <c r="N971" t="s">
        <v>2382</v>
      </c>
      <c r="O971" t="s">
        <v>2380</v>
      </c>
      <c r="P971" t="s">
        <v>2383</v>
      </c>
      <c r="Q971" s="7" t="str">
        <f>SUBSTITUTE(Table12[[#This Row],[NumberOfMajorSurgeries]],"No major surgery","0")</f>
        <v>1</v>
      </c>
      <c r="R971" t="str">
        <f>SUBSTITUTE(Table12[[#This Row],[smoker]],"?","unknown")</f>
        <v>No</v>
      </c>
      <c r="S971" t="str">
        <f t="shared" si="15"/>
        <v>Obesity</v>
      </c>
      <c r="T971" t="str">
        <f>IF(Table12[[#This Row],[HBA1C]]&lt;5.7,"Normal",IF(Table12[[#This Row],[HBA1C]]&gt;6.5,"Diabetes","Prediabetes"))</f>
        <v>Normal</v>
      </c>
    </row>
    <row r="972" spans="1:20" x14ac:dyDescent="0.3">
      <c r="A972" t="s">
        <v>1400</v>
      </c>
      <c r="B972">
        <v>44.7</v>
      </c>
      <c r="C972">
        <v>7.6</v>
      </c>
      <c r="D972" t="s">
        <v>2382</v>
      </c>
      <c r="E972" t="s">
        <v>2380</v>
      </c>
      <c r="F972" t="s">
        <v>2380</v>
      </c>
      <c r="G972">
        <v>2</v>
      </c>
      <c r="H972" t="s">
        <v>2380</v>
      </c>
      <c r="K972" t="s">
        <v>1400</v>
      </c>
      <c r="L972">
        <v>44.7</v>
      </c>
      <c r="M972">
        <v>7.6</v>
      </c>
      <c r="N972" t="s">
        <v>2382</v>
      </c>
      <c r="O972" t="s">
        <v>2380</v>
      </c>
      <c r="P972" t="s">
        <v>2380</v>
      </c>
      <c r="Q972" s="7" t="str">
        <f>SUBSTITUTE(Table12[[#This Row],[NumberOfMajorSurgeries]],"No major surgery","0")</f>
        <v>2</v>
      </c>
      <c r="R972" t="str">
        <f>SUBSTITUTE(Table12[[#This Row],[smoker]],"?","unknown")</f>
        <v>No</v>
      </c>
      <c r="S972" t="str">
        <f t="shared" si="15"/>
        <v>Obesity</v>
      </c>
      <c r="T972" t="str">
        <f>IF(Table12[[#This Row],[HBA1C]]&lt;5.7,"Normal",IF(Table12[[#This Row],[HBA1C]]&gt;6.5,"Diabetes","Prediabetes"))</f>
        <v>Diabetes</v>
      </c>
    </row>
    <row r="973" spans="1:20" x14ac:dyDescent="0.3">
      <c r="A973" t="s">
        <v>1399</v>
      </c>
      <c r="B973">
        <v>38.380000000000003</v>
      </c>
      <c r="C973">
        <v>8.5</v>
      </c>
      <c r="D973" t="s">
        <v>2382</v>
      </c>
      <c r="E973" t="s">
        <v>2380</v>
      </c>
      <c r="F973" t="s">
        <v>2380</v>
      </c>
      <c r="G973">
        <v>2</v>
      </c>
      <c r="H973" t="s">
        <v>2380</v>
      </c>
      <c r="K973" t="s">
        <v>1399</v>
      </c>
      <c r="L973">
        <v>38.380000000000003</v>
      </c>
      <c r="M973">
        <v>8.5</v>
      </c>
      <c r="N973" t="s">
        <v>2382</v>
      </c>
      <c r="O973" t="s">
        <v>2380</v>
      </c>
      <c r="P973" t="s">
        <v>2380</v>
      </c>
      <c r="Q973" s="7" t="str">
        <f>SUBSTITUTE(Table12[[#This Row],[NumberOfMajorSurgeries]],"No major surgery","0")</f>
        <v>2</v>
      </c>
      <c r="R973" t="str">
        <f>SUBSTITUTE(Table12[[#This Row],[smoker]],"?","unknown")</f>
        <v>No</v>
      </c>
      <c r="S973" t="str">
        <f t="shared" si="15"/>
        <v>Obesity</v>
      </c>
      <c r="T973" t="str">
        <f>IF(Table12[[#This Row],[HBA1C]]&lt;5.7,"Normal",IF(Table12[[#This Row],[HBA1C]]&gt;6.5,"Diabetes","Prediabetes"))</f>
        <v>Diabetes</v>
      </c>
    </row>
    <row r="974" spans="1:20" x14ac:dyDescent="0.3">
      <c r="A974" t="s">
        <v>1398</v>
      </c>
      <c r="B974">
        <v>35.244999999999997</v>
      </c>
      <c r="C974">
        <v>11.22</v>
      </c>
      <c r="D974" t="s">
        <v>2382</v>
      </c>
      <c r="E974" t="s">
        <v>2380</v>
      </c>
      <c r="F974" t="s">
        <v>2380</v>
      </c>
      <c r="G974" t="s">
        <v>2381</v>
      </c>
      <c r="H974" t="s">
        <v>2380</v>
      </c>
      <c r="K974" t="s">
        <v>1398</v>
      </c>
      <c r="L974">
        <v>35.244999999999997</v>
      </c>
      <c r="M974">
        <v>11.22</v>
      </c>
      <c r="N974" t="s">
        <v>2382</v>
      </c>
      <c r="O974" t="s">
        <v>2380</v>
      </c>
      <c r="P974" t="s">
        <v>2380</v>
      </c>
      <c r="Q974" s="7" t="str">
        <f>SUBSTITUTE(Table12[[#This Row],[NumberOfMajorSurgeries]],"No major surgery","0")</f>
        <v>0</v>
      </c>
      <c r="R974" t="str">
        <f>SUBSTITUTE(Table12[[#This Row],[smoker]],"?","unknown")</f>
        <v>No</v>
      </c>
      <c r="S974" t="str">
        <f t="shared" si="15"/>
        <v>Obesity</v>
      </c>
      <c r="T974" t="str">
        <f>IF(Table12[[#This Row],[HBA1C]]&lt;5.7,"Normal",IF(Table12[[#This Row],[HBA1C]]&gt;6.5,"Diabetes","Prediabetes"))</f>
        <v>Diabetes</v>
      </c>
    </row>
    <row r="975" spans="1:20" x14ac:dyDescent="0.3">
      <c r="A975" t="s">
        <v>1397</v>
      </c>
      <c r="B975">
        <v>49.84</v>
      </c>
      <c r="C975">
        <v>5.0999999999999996</v>
      </c>
      <c r="D975" t="s">
        <v>2382</v>
      </c>
      <c r="E975" t="s">
        <v>2380</v>
      </c>
      <c r="F975" t="s">
        <v>2383</v>
      </c>
      <c r="G975">
        <v>1</v>
      </c>
      <c r="H975" t="s">
        <v>2380</v>
      </c>
      <c r="K975" t="s">
        <v>1397</v>
      </c>
      <c r="L975">
        <v>49.84</v>
      </c>
      <c r="M975">
        <v>5.0999999999999996</v>
      </c>
      <c r="N975" t="s">
        <v>2382</v>
      </c>
      <c r="O975" t="s">
        <v>2380</v>
      </c>
      <c r="P975" t="s">
        <v>2383</v>
      </c>
      <c r="Q975" s="7" t="str">
        <f>SUBSTITUTE(Table12[[#This Row],[NumberOfMajorSurgeries]],"No major surgery","0")</f>
        <v>1</v>
      </c>
      <c r="R975" t="str">
        <f>SUBSTITUTE(Table12[[#This Row],[smoker]],"?","unknown")</f>
        <v>No</v>
      </c>
      <c r="S975" t="str">
        <f t="shared" si="15"/>
        <v>Obesity</v>
      </c>
      <c r="T975" t="str">
        <f>IF(Table12[[#This Row],[HBA1C]]&lt;5.7,"Normal",IF(Table12[[#This Row],[HBA1C]]&gt;6.5,"Diabetes","Prediabetes"))</f>
        <v>Normal</v>
      </c>
    </row>
    <row r="976" spans="1:20" x14ac:dyDescent="0.3">
      <c r="A976" t="s">
        <v>1396</v>
      </c>
      <c r="B976">
        <v>49.06</v>
      </c>
      <c r="C976">
        <v>5.43</v>
      </c>
      <c r="D976" t="s">
        <v>2382</v>
      </c>
      <c r="E976" t="s">
        <v>2380</v>
      </c>
      <c r="F976" t="s">
        <v>2380</v>
      </c>
      <c r="G976">
        <v>1</v>
      </c>
      <c r="H976" t="s">
        <v>2380</v>
      </c>
      <c r="K976" t="s">
        <v>1396</v>
      </c>
      <c r="L976">
        <v>49.06</v>
      </c>
      <c r="M976">
        <v>5.43</v>
      </c>
      <c r="N976" t="s">
        <v>2382</v>
      </c>
      <c r="O976" t="s">
        <v>2380</v>
      </c>
      <c r="P976" t="s">
        <v>2380</v>
      </c>
      <c r="Q976" s="7" t="str">
        <f>SUBSTITUTE(Table12[[#This Row],[NumberOfMajorSurgeries]],"No major surgery","0")</f>
        <v>1</v>
      </c>
      <c r="R976" t="str">
        <f>SUBSTITUTE(Table12[[#This Row],[smoker]],"?","unknown")</f>
        <v>No</v>
      </c>
      <c r="S976" t="str">
        <f t="shared" si="15"/>
        <v>Obesity</v>
      </c>
      <c r="T976" t="str">
        <f>IF(Table12[[#This Row],[HBA1C]]&lt;5.7,"Normal",IF(Table12[[#This Row],[HBA1C]]&gt;6.5,"Diabetes","Prediabetes"))</f>
        <v>Normal</v>
      </c>
    </row>
    <row r="977" spans="1:20" x14ac:dyDescent="0.3">
      <c r="A977" t="s">
        <v>1395</v>
      </c>
      <c r="B977">
        <v>30.88</v>
      </c>
      <c r="C977">
        <v>5.82</v>
      </c>
      <c r="D977" t="s">
        <v>2380</v>
      </c>
      <c r="E977" t="s">
        <v>2380</v>
      </c>
      <c r="F977" t="s">
        <v>2380</v>
      </c>
      <c r="G977">
        <v>2</v>
      </c>
      <c r="H977" t="s">
        <v>2380</v>
      </c>
      <c r="K977" t="s">
        <v>1395</v>
      </c>
      <c r="L977">
        <v>30.88</v>
      </c>
      <c r="M977">
        <v>5.82</v>
      </c>
      <c r="N977" t="s">
        <v>2380</v>
      </c>
      <c r="O977" t="s">
        <v>2380</v>
      </c>
      <c r="P977" t="s">
        <v>2380</v>
      </c>
      <c r="Q977" s="7" t="str">
        <f>SUBSTITUTE(Table12[[#This Row],[NumberOfMajorSurgeries]],"No major surgery","0")</f>
        <v>2</v>
      </c>
      <c r="R977" t="str">
        <f>SUBSTITUTE(Table12[[#This Row],[smoker]],"?","unknown")</f>
        <v>No</v>
      </c>
      <c r="S977" t="str">
        <f t="shared" si="15"/>
        <v>Obesity</v>
      </c>
      <c r="T977" t="str">
        <f>IF(Table12[[#This Row],[HBA1C]]&lt;5.7,"Normal",IF(Table12[[#This Row],[HBA1C]]&gt;6.5,"Diabetes","Prediabetes"))</f>
        <v>Prediabetes</v>
      </c>
    </row>
    <row r="978" spans="1:20" x14ac:dyDescent="0.3">
      <c r="A978" t="s">
        <v>1394</v>
      </c>
      <c r="B978">
        <v>33.35</v>
      </c>
      <c r="C978">
        <v>6.05</v>
      </c>
      <c r="D978" t="s">
        <v>2380</v>
      </c>
      <c r="E978" t="s">
        <v>2380</v>
      </c>
      <c r="F978" t="s">
        <v>2383</v>
      </c>
      <c r="G978">
        <v>1</v>
      </c>
      <c r="H978" t="s">
        <v>2380</v>
      </c>
      <c r="K978" t="s">
        <v>1394</v>
      </c>
      <c r="L978">
        <v>33.35</v>
      </c>
      <c r="M978">
        <v>6.05</v>
      </c>
      <c r="N978" t="s">
        <v>2380</v>
      </c>
      <c r="O978" t="s">
        <v>2380</v>
      </c>
      <c r="P978" t="s">
        <v>2383</v>
      </c>
      <c r="Q978" s="7" t="str">
        <f>SUBSTITUTE(Table12[[#This Row],[NumberOfMajorSurgeries]],"No major surgery","0")</f>
        <v>1</v>
      </c>
      <c r="R978" t="str">
        <f>SUBSTITUTE(Table12[[#This Row],[smoker]],"?","unknown")</f>
        <v>No</v>
      </c>
      <c r="S978" t="str">
        <f t="shared" si="15"/>
        <v>Obesity</v>
      </c>
      <c r="T978" t="str">
        <f>IF(Table12[[#This Row],[HBA1C]]&lt;5.7,"Normal",IF(Table12[[#This Row],[HBA1C]]&gt;6.5,"Diabetes","Prediabetes"))</f>
        <v>Prediabetes</v>
      </c>
    </row>
    <row r="979" spans="1:20" x14ac:dyDescent="0.3">
      <c r="A979" t="s">
        <v>1393</v>
      </c>
      <c r="B979">
        <v>38</v>
      </c>
      <c r="C979">
        <v>6.38</v>
      </c>
      <c r="D979" t="s">
        <v>2382</v>
      </c>
      <c r="E979" t="s">
        <v>2380</v>
      </c>
      <c r="F979" t="s">
        <v>2380</v>
      </c>
      <c r="G979">
        <v>1</v>
      </c>
      <c r="H979" t="s">
        <v>2380</v>
      </c>
      <c r="K979" t="s">
        <v>1393</v>
      </c>
      <c r="L979">
        <v>38</v>
      </c>
      <c r="M979">
        <v>6.38</v>
      </c>
      <c r="N979" t="s">
        <v>2382</v>
      </c>
      <c r="O979" t="s">
        <v>2380</v>
      </c>
      <c r="P979" t="s">
        <v>2380</v>
      </c>
      <c r="Q979" s="7" t="str">
        <f>SUBSTITUTE(Table12[[#This Row],[NumberOfMajorSurgeries]],"No major surgery","0")</f>
        <v>1</v>
      </c>
      <c r="R979" t="str">
        <f>SUBSTITUTE(Table12[[#This Row],[smoker]],"?","unknown")</f>
        <v>No</v>
      </c>
      <c r="S979" t="str">
        <f t="shared" si="15"/>
        <v>Obesity</v>
      </c>
      <c r="T979" t="str">
        <f>IF(Table12[[#This Row],[HBA1C]]&lt;5.7,"Normal",IF(Table12[[#This Row],[HBA1C]]&gt;6.5,"Diabetes","Prediabetes"))</f>
        <v>Prediabetes</v>
      </c>
    </row>
    <row r="980" spans="1:20" x14ac:dyDescent="0.3">
      <c r="A980" t="s">
        <v>1392</v>
      </c>
      <c r="B980">
        <v>36.08</v>
      </c>
      <c r="C980">
        <v>5.73</v>
      </c>
      <c r="D980" t="s">
        <v>2382</v>
      </c>
      <c r="E980" t="s">
        <v>2380</v>
      </c>
      <c r="F980" t="s">
        <v>2380</v>
      </c>
      <c r="G980">
        <v>1</v>
      </c>
      <c r="H980" t="s">
        <v>2380</v>
      </c>
      <c r="K980" t="s">
        <v>1392</v>
      </c>
      <c r="L980">
        <v>36.08</v>
      </c>
      <c r="M980">
        <v>5.73</v>
      </c>
      <c r="N980" t="s">
        <v>2382</v>
      </c>
      <c r="O980" t="s">
        <v>2380</v>
      </c>
      <c r="P980" t="s">
        <v>2380</v>
      </c>
      <c r="Q980" s="7" t="str">
        <f>SUBSTITUTE(Table12[[#This Row],[NumberOfMajorSurgeries]],"No major surgery","0")</f>
        <v>1</v>
      </c>
      <c r="R980" t="str">
        <f>SUBSTITUTE(Table12[[#This Row],[smoker]],"?","unknown")</f>
        <v>No</v>
      </c>
      <c r="S980" t="str">
        <f t="shared" si="15"/>
        <v>Obesity</v>
      </c>
      <c r="T980" t="str">
        <f>IF(Table12[[#This Row],[HBA1C]]&lt;5.7,"Normal",IF(Table12[[#This Row],[HBA1C]]&gt;6.5,"Diabetes","Prediabetes"))</f>
        <v>Prediabetes</v>
      </c>
    </row>
    <row r="981" spans="1:20" x14ac:dyDescent="0.3">
      <c r="A981" t="s">
        <v>1391</v>
      </c>
      <c r="B981">
        <v>35.700000000000003</v>
      </c>
      <c r="C981">
        <v>5.47</v>
      </c>
      <c r="D981" t="s">
        <v>2382</v>
      </c>
      <c r="E981" t="s">
        <v>2380</v>
      </c>
      <c r="F981" t="s">
        <v>2380</v>
      </c>
      <c r="G981">
        <v>1</v>
      </c>
      <c r="H981" t="s">
        <v>2380</v>
      </c>
      <c r="K981" t="s">
        <v>1391</v>
      </c>
      <c r="L981">
        <v>35.700000000000003</v>
      </c>
      <c r="M981">
        <v>5.47</v>
      </c>
      <c r="N981" t="s">
        <v>2382</v>
      </c>
      <c r="O981" t="s">
        <v>2380</v>
      </c>
      <c r="P981" t="s">
        <v>2380</v>
      </c>
      <c r="Q981" s="7" t="str">
        <f>SUBSTITUTE(Table12[[#This Row],[NumberOfMajorSurgeries]],"No major surgery","0")</f>
        <v>1</v>
      </c>
      <c r="R981" t="str">
        <f>SUBSTITUTE(Table12[[#This Row],[smoker]],"?","unknown")</f>
        <v>No</v>
      </c>
      <c r="S981" t="str">
        <f t="shared" si="15"/>
        <v>Obesity</v>
      </c>
      <c r="T981" t="str">
        <f>IF(Table12[[#This Row],[HBA1C]]&lt;5.7,"Normal",IF(Table12[[#This Row],[HBA1C]]&gt;6.5,"Diabetes","Prediabetes"))</f>
        <v>Normal</v>
      </c>
    </row>
    <row r="982" spans="1:20" x14ac:dyDescent="0.3">
      <c r="A982" t="s">
        <v>1390</v>
      </c>
      <c r="B982">
        <v>34.01</v>
      </c>
      <c r="C982">
        <v>11.3</v>
      </c>
      <c r="D982" t="s">
        <v>2380</v>
      </c>
      <c r="E982" t="s">
        <v>2380</v>
      </c>
      <c r="F982" t="s">
        <v>2380</v>
      </c>
      <c r="G982" t="s">
        <v>2381</v>
      </c>
      <c r="H982" t="s">
        <v>2380</v>
      </c>
      <c r="K982" t="s">
        <v>1390</v>
      </c>
      <c r="L982">
        <v>34.01</v>
      </c>
      <c r="M982">
        <v>11.3</v>
      </c>
      <c r="N982" t="s">
        <v>2380</v>
      </c>
      <c r="O982" t="s">
        <v>2380</v>
      </c>
      <c r="P982" t="s">
        <v>2380</v>
      </c>
      <c r="Q982" s="7" t="str">
        <f>SUBSTITUTE(Table12[[#This Row],[NumberOfMajorSurgeries]],"No major surgery","0")</f>
        <v>0</v>
      </c>
      <c r="R982" t="str">
        <f>SUBSTITUTE(Table12[[#This Row],[smoker]],"?","unknown")</f>
        <v>No</v>
      </c>
      <c r="S982" t="str">
        <f t="shared" si="15"/>
        <v>Obesity</v>
      </c>
      <c r="T982" t="str">
        <f>IF(Table12[[#This Row],[HBA1C]]&lt;5.7,"Normal",IF(Table12[[#This Row],[HBA1C]]&gt;6.5,"Diabetes","Prediabetes"))</f>
        <v>Diabetes</v>
      </c>
    </row>
    <row r="983" spans="1:20" x14ac:dyDescent="0.3">
      <c r="A983" t="s">
        <v>1389</v>
      </c>
      <c r="B983">
        <v>31.54</v>
      </c>
      <c r="C983">
        <v>6.72</v>
      </c>
      <c r="D983" t="s">
        <v>2380</v>
      </c>
      <c r="E983" t="s">
        <v>2380</v>
      </c>
      <c r="F983" t="s">
        <v>2380</v>
      </c>
      <c r="G983" t="s">
        <v>2381</v>
      </c>
      <c r="H983" t="s">
        <v>2380</v>
      </c>
      <c r="K983" t="s">
        <v>1389</v>
      </c>
      <c r="L983">
        <v>31.54</v>
      </c>
      <c r="M983">
        <v>6.72</v>
      </c>
      <c r="N983" t="s">
        <v>2380</v>
      </c>
      <c r="O983" t="s">
        <v>2380</v>
      </c>
      <c r="P983" t="s">
        <v>2380</v>
      </c>
      <c r="Q983" s="7" t="str">
        <f>SUBSTITUTE(Table12[[#This Row],[NumberOfMajorSurgeries]],"No major surgery","0")</f>
        <v>0</v>
      </c>
      <c r="R983" t="str">
        <f>SUBSTITUTE(Table12[[#This Row],[smoker]],"?","unknown")</f>
        <v>No</v>
      </c>
      <c r="S983" t="str">
        <f t="shared" si="15"/>
        <v>Obesity</v>
      </c>
      <c r="T983" t="str">
        <f>IF(Table12[[#This Row],[HBA1C]]&lt;5.7,"Normal",IF(Table12[[#This Row],[HBA1C]]&gt;6.5,"Diabetes","Prediabetes"))</f>
        <v>Diabetes</v>
      </c>
    </row>
    <row r="984" spans="1:20" x14ac:dyDescent="0.3">
      <c r="A984" t="s">
        <v>1388</v>
      </c>
      <c r="B984">
        <v>23.3</v>
      </c>
      <c r="C984">
        <v>5.36</v>
      </c>
      <c r="D984" t="s">
        <v>2382</v>
      </c>
      <c r="E984" t="s">
        <v>2380</v>
      </c>
      <c r="F984" t="s">
        <v>2380</v>
      </c>
      <c r="G984">
        <v>1</v>
      </c>
      <c r="H984" t="s">
        <v>2380</v>
      </c>
      <c r="K984" t="s">
        <v>1388</v>
      </c>
      <c r="L984">
        <v>23.3</v>
      </c>
      <c r="M984">
        <v>5.36</v>
      </c>
      <c r="N984" t="s">
        <v>2382</v>
      </c>
      <c r="O984" t="s">
        <v>2380</v>
      </c>
      <c r="P984" t="s">
        <v>2380</v>
      </c>
      <c r="Q984" s="7" t="str">
        <f>SUBSTITUTE(Table12[[#This Row],[NumberOfMajorSurgeries]],"No major surgery","0")</f>
        <v>1</v>
      </c>
      <c r="R984" t="str">
        <f>SUBSTITUTE(Table12[[#This Row],[smoker]],"?","unknown")</f>
        <v>No</v>
      </c>
      <c r="S984" t="str">
        <f t="shared" si="15"/>
        <v>Overweight</v>
      </c>
      <c r="T984" t="str">
        <f>IF(Table12[[#This Row],[HBA1C]]&lt;5.7,"Normal",IF(Table12[[#This Row],[HBA1C]]&gt;6.5,"Diabetes","Prediabetes"))</f>
        <v>Normal</v>
      </c>
    </row>
    <row r="985" spans="1:20" x14ac:dyDescent="0.3">
      <c r="A985" t="s">
        <v>1387</v>
      </c>
      <c r="B985">
        <v>27.75</v>
      </c>
      <c r="C985">
        <v>9.8800000000000008</v>
      </c>
      <c r="D985" t="s">
        <v>2380</v>
      </c>
      <c r="E985" t="s">
        <v>2380</v>
      </c>
      <c r="F985" t="s">
        <v>2380</v>
      </c>
      <c r="G985" t="s">
        <v>2381</v>
      </c>
      <c r="H985" t="s">
        <v>2380</v>
      </c>
      <c r="K985" t="s">
        <v>1387</v>
      </c>
      <c r="L985">
        <v>27.75</v>
      </c>
      <c r="M985">
        <v>9.8800000000000008</v>
      </c>
      <c r="N985" t="s">
        <v>2380</v>
      </c>
      <c r="O985" t="s">
        <v>2380</v>
      </c>
      <c r="P985" t="s">
        <v>2380</v>
      </c>
      <c r="Q985" s="7" t="str">
        <f>SUBSTITUTE(Table12[[#This Row],[NumberOfMajorSurgeries]],"No major surgery","0")</f>
        <v>0</v>
      </c>
      <c r="R985" t="str">
        <f>SUBSTITUTE(Table12[[#This Row],[smoker]],"?","unknown")</f>
        <v>No</v>
      </c>
      <c r="S985" t="str">
        <f t="shared" si="15"/>
        <v>Overweight</v>
      </c>
      <c r="T985" t="str">
        <f>IF(Table12[[#This Row],[HBA1C]]&lt;5.7,"Normal",IF(Table12[[#This Row],[HBA1C]]&gt;6.5,"Diabetes","Prediabetes"))</f>
        <v>Diabetes</v>
      </c>
    </row>
    <row r="986" spans="1:20" x14ac:dyDescent="0.3">
      <c r="A986" t="s">
        <v>1386</v>
      </c>
      <c r="B986">
        <v>42.46</v>
      </c>
      <c r="C986">
        <v>4.1100000000000003</v>
      </c>
      <c r="D986" t="s">
        <v>2380</v>
      </c>
      <c r="E986" t="s">
        <v>2380</v>
      </c>
      <c r="F986" t="s">
        <v>2380</v>
      </c>
      <c r="G986" t="s">
        <v>2381</v>
      </c>
      <c r="H986" t="s">
        <v>2380</v>
      </c>
      <c r="K986" t="s">
        <v>1386</v>
      </c>
      <c r="L986">
        <v>42.46</v>
      </c>
      <c r="M986">
        <v>4.1100000000000003</v>
      </c>
      <c r="N986" t="s">
        <v>2380</v>
      </c>
      <c r="O986" t="s">
        <v>2380</v>
      </c>
      <c r="P986" t="s">
        <v>2380</v>
      </c>
      <c r="Q986" s="7" t="str">
        <f>SUBSTITUTE(Table12[[#This Row],[NumberOfMajorSurgeries]],"No major surgery","0")</f>
        <v>0</v>
      </c>
      <c r="R986" t="str">
        <f>SUBSTITUTE(Table12[[#This Row],[smoker]],"?","unknown")</f>
        <v>No</v>
      </c>
      <c r="S986" t="str">
        <f t="shared" si="15"/>
        <v>Obesity</v>
      </c>
      <c r="T986" t="str">
        <f>IF(Table12[[#This Row],[HBA1C]]&lt;5.7,"Normal",IF(Table12[[#This Row],[HBA1C]]&gt;6.5,"Diabetes","Prediabetes"))</f>
        <v>Normal</v>
      </c>
    </row>
    <row r="987" spans="1:20" x14ac:dyDescent="0.3">
      <c r="A987" t="s">
        <v>1385</v>
      </c>
      <c r="B987">
        <v>54.47</v>
      </c>
      <c r="C987">
        <v>7.48</v>
      </c>
      <c r="D987" t="s">
        <v>2380</v>
      </c>
      <c r="E987" t="s">
        <v>2380</v>
      </c>
      <c r="F987" t="s">
        <v>2380</v>
      </c>
      <c r="G987" t="s">
        <v>2381</v>
      </c>
      <c r="H987" t="s">
        <v>2380</v>
      </c>
      <c r="K987" t="s">
        <v>1385</v>
      </c>
      <c r="L987">
        <v>54.47</v>
      </c>
      <c r="M987">
        <v>7.48</v>
      </c>
      <c r="N987" t="s">
        <v>2380</v>
      </c>
      <c r="O987" t="s">
        <v>2380</v>
      </c>
      <c r="P987" t="s">
        <v>2380</v>
      </c>
      <c r="Q987" s="7" t="str">
        <f>SUBSTITUTE(Table12[[#This Row],[NumberOfMajorSurgeries]],"No major surgery","0")</f>
        <v>0</v>
      </c>
      <c r="R987" t="str">
        <f>SUBSTITUTE(Table12[[#This Row],[smoker]],"?","unknown")</f>
        <v>No</v>
      </c>
      <c r="S987" t="str">
        <f t="shared" si="15"/>
        <v>Obesity</v>
      </c>
      <c r="T987" t="str">
        <f>IF(Table12[[#This Row],[HBA1C]]&lt;5.7,"Normal",IF(Table12[[#This Row],[HBA1C]]&gt;6.5,"Diabetes","Prediabetes"))</f>
        <v>Diabetes</v>
      </c>
    </row>
    <row r="988" spans="1:20" x14ac:dyDescent="0.3">
      <c r="A988" t="s">
        <v>1384</v>
      </c>
      <c r="B988">
        <v>24.93</v>
      </c>
      <c r="C988">
        <v>9.18</v>
      </c>
      <c r="D988" t="s">
        <v>2382</v>
      </c>
      <c r="E988" t="s">
        <v>2380</v>
      </c>
      <c r="F988" t="s">
        <v>2383</v>
      </c>
      <c r="G988">
        <v>1</v>
      </c>
      <c r="H988" t="s">
        <v>2380</v>
      </c>
      <c r="K988" t="s">
        <v>1384</v>
      </c>
      <c r="L988">
        <v>24.93</v>
      </c>
      <c r="M988">
        <v>9.18</v>
      </c>
      <c r="N988" t="s">
        <v>2382</v>
      </c>
      <c r="O988" t="s">
        <v>2380</v>
      </c>
      <c r="P988" t="s">
        <v>2383</v>
      </c>
      <c r="Q988" s="7" t="str">
        <f>SUBSTITUTE(Table12[[#This Row],[NumberOfMajorSurgeries]],"No major surgery","0")</f>
        <v>1</v>
      </c>
      <c r="R988" t="str">
        <f>SUBSTITUTE(Table12[[#This Row],[smoker]],"?","unknown")</f>
        <v>No</v>
      </c>
      <c r="S988" t="str">
        <f t="shared" si="15"/>
        <v>Overweight</v>
      </c>
      <c r="T988" t="str">
        <f>IF(Table12[[#This Row],[HBA1C]]&lt;5.7,"Normal",IF(Table12[[#This Row],[HBA1C]]&gt;6.5,"Diabetes","Prediabetes"))</f>
        <v>Diabetes</v>
      </c>
    </row>
    <row r="989" spans="1:20" x14ac:dyDescent="0.3">
      <c r="A989" t="s">
        <v>1383</v>
      </c>
      <c r="B989">
        <v>48.12</v>
      </c>
      <c r="C989">
        <v>4.51</v>
      </c>
      <c r="D989" t="s">
        <v>2382</v>
      </c>
      <c r="E989" t="s">
        <v>2380</v>
      </c>
      <c r="F989" t="s">
        <v>2380</v>
      </c>
      <c r="G989">
        <v>1</v>
      </c>
      <c r="H989" t="s">
        <v>2380</v>
      </c>
      <c r="K989" t="s">
        <v>1383</v>
      </c>
      <c r="L989">
        <v>48.12</v>
      </c>
      <c r="M989">
        <v>4.51</v>
      </c>
      <c r="N989" t="s">
        <v>2382</v>
      </c>
      <c r="O989" t="s">
        <v>2380</v>
      </c>
      <c r="P989" t="s">
        <v>2380</v>
      </c>
      <c r="Q989" s="7" t="str">
        <f>SUBSTITUTE(Table12[[#This Row],[NumberOfMajorSurgeries]],"No major surgery","0")</f>
        <v>1</v>
      </c>
      <c r="R989" t="str">
        <f>SUBSTITUTE(Table12[[#This Row],[smoker]],"?","unknown")</f>
        <v>No</v>
      </c>
      <c r="S989" t="str">
        <f t="shared" si="15"/>
        <v>Obesity</v>
      </c>
      <c r="T989" t="str">
        <f>IF(Table12[[#This Row],[HBA1C]]&lt;5.7,"Normal",IF(Table12[[#This Row],[HBA1C]]&gt;6.5,"Diabetes","Prediabetes"))</f>
        <v>Normal</v>
      </c>
    </row>
    <row r="990" spans="1:20" x14ac:dyDescent="0.3">
      <c r="A990" t="s">
        <v>1382</v>
      </c>
      <c r="B990">
        <v>24.91</v>
      </c>
      <c r="C990">
        <v>7.33</v>
      </c>
      <c r="D990" t="s">
        <v>2382</v>
      </c>
      <c r="E990" t="s">
        <v>2380</v>
      </c>
      <c r="F990" t="s">
        <v>2383</v>
      </c>
      <c r="G990">
        <v>1</v>
      </c>
      <c r="H990" t="s">
        <v>2380</v>
      </c>
      <c r="K990" t="s">
        <v>1382</v>
      </c>
      <c r="L990">
        <v>24.91</v>
      </c>
      <c r="M990">
        <v>7.33</v>
      </c>
      <c r="N990" t="s">
        <v>2382</v>
      </c>
      <c r="O990" t="s">
        <v>2380</v>
      </c>
      <c r="P990" t="s">
        <v>2383</v>
      </c>
      <c r="Q990" s="7" t="str">
        <f>SUBSTITUTE(Table12[[#This Row],[NumberOfMajorSurgeries]],"No major surgery","0")</f>
        <v>1</v>
      </c>
      <c r="R990" t="str">
        <f>SUBSTITUTE(Table12[[#This Row],[smoker]],"?","unknown")</f>
        <v>No</v>
      </c>
      <c r="S990" t="str">
        <f t="shared" si="15"/>
        <v>Overweight</v>
      </c>
      <c r="T990" t="str">
        <f>IF(Table12[[#This Row],[HBA1C]]&lt;5.7,"Normal",IF(Table12[[#This Row],[HBA1C]]&gt;6.5,"Diabetes","Prediabetes"))</f>
        <v>Diabetes</v>
      </c>
    </row>
    <row r="991" spans="1:20" x14ac:dyDescent="0.3">
      <c r="A991" t="s">
        <v>1381</v>
      </c>
      <c r="B991">
        <v>27.645</v>
      </c>
      <c r="C991">
        <v>10.56</v>
      </c>
      <c r="D991" t="s">
        <v>2380</v>
      </c>
      <c r="E991" t="s">
        <v>2380</v>
      </c>
      <c r="F991" t="s">
        <v>2380</v>
      </c>
      <c r="G991" t="s">
        <v>2381</v>
      </c>
      <c r="H991" t="s">
        <v>2380</v>
      </c>
      <c r="K991" t="s">
        <v>1381</v>
      </c>
      <c r="L991">
        <v>27.645</v>
      </c>
      <c r="M991">
        <v>10.56</v>
      </c>
      <c r="N991" t="s">
        <v>2380</v>
      </c>
      <c r="O991" t="s">
        <v>2380</v>
      </c>
      <c r="P991" t="s">
        <v>2380</v>
      </c>
      <c r="Q991" s="7" t="str">
        <f>SUBSTITUTE(Table12[[#This Row],[NumberOfMajorSurgeries]],"No major surgery","0")</f>
        <v>0</v>
      </c>
      <c r="R991" t="str">
        <f>SUBSTITUTE(Table12[[#This Row],[smoker]],"?","unknown")</f>
        <v>No</v>
      </c>
      <c r="S991" t="str">
        <f t="shared" si="15"/>
        <v>Overweight</v>
      </c>
      <c r="T991" t="str">
        <f>IF(Table12[[#This Row],[HBA1C]]&lt;5.7,"Normal",IF(Table12[[#This Row],[HBA1C]]&gt;6.5,"Diabetes","Prediabetes"))</f>
        <v>Diabetes</v>
      </c>
    </row>
    <row r="992" spans="1:20" x14ac:dyDescent="0.3">
      <c r="A992" t="s">
        <v>1380</v>
      </c>
      <c r="B992">
        <v>33.700000000000003</v>
      </c>
      <c r="C992">
        <v>4.01</v>
      </c>
      <c r="D992" t="s">
        <v>2380</v>
      </c>
      <c r="E992" t="s">
        <v>2380</v>
      </c>
      <c r="F992" t="s">
        <v>2380</v>
      </c>
      <c r="G992">
        <v>2</v>
      </c>
      <c r="H992" t="s">
        <v>2380</v>
      </c>
      <c r="K992" t="s">
        <v>1380</v>
      </c>
      <c r="L992">
        <v>33.700000000000003</v>
      </c>
      <c r="M992">
        <v>4.01</v>
      </c>
      <c r="N992" t="s">
        <v>2380</v>
      </c>
      <c r="O992" t="s">
        <v>2380</v>
      </c>
      <c r="P992" t="s">
        <v>2380</v>
      </c>
      <c r="Q992" s="7" t="str">
        <f>SUBSTITUTE(Table12[[#This Row],[NumberOfMajorSurgeries]],"No major surgery","0")</f>
        <v>2</v>
      </c>
      <c r="R992" t="str">
        <f>SUBSTITUTE(Table12[[#This Row],[smoker]],"?","unknown")</f>
        <v>No</v>
      </c>
      <c r="S992" t="str">
        <f t="shared" si="15"/>
        <v>Obesity</v>
      </c>
      <c r="T992" t="str">
        <f>IF(Table12[[#This Row],[HBA1C]]&lt;5.7,"Normal",IF(Table12[[#This Row],[HBA1C]]&gt;6.5,"Diabetes","Prediabetes"))</f>
        <v>Normal</v>
      </c>
    </row>
    <row r="993" spans="1:20" x14ac:dyDescent="0.3">
      <c r="A993" t="s">
        <v>1379</v>
      </c>
      <c r="B993">
        <v>38.93</v>
      </c>
      <c r="C993">
        <v>5.64</v>
      </c>
      <c r="D993" t="s">
        <v>2382</v>
      </c>
      <c r="E993" t="s">
        <v>2380</v>
      </c>
      <c r="F993" t="s">
        <v>2380</v>
      </c>
      <c r="G993">
        <v>1</v>
      </c>
      <c r="H993" t="s">
        <v>2380</v>
      </c>
      <c r="K993" t="s">
        <v>1379</v>
      </c>
      <c r="L993">
        <v>38.93</v>
      </c>
      <c r="M993">
        <v>5.64</v>
      </c>
      <c r="N993" t="s">
        <v>2382</v>
      </c>
      <c r="O993" t="s">
        <v>2380</v>
      </c>
      <c r="P993" t="s">
        <v>2380</v>
      </c>
      <c r="Q993" s="7" t="str">
        <f>SUBSTITUTE(Table12[[#This Row],[NumberOfMajorSurgeries]],"No major surgery","0")</f>
        <v>1</v>
      </c>
      <c r="R993" t="str">
        <f>SUBSTITUTE(Table12[[#This Row],[smoker]],"?","unknown")</f>
        <v>No</v>
      </c>
      <c r="S993" t="str">
        <f t="shared" si="15"/>
        <v>Obesity</v>
      </c>
      <c r="T993" t="str">
        <f>IF(Table12[[#This Row],[HBA1C]]&lt;5.7,"Normal",IF(Table12[[#This Row],[HBA1C]]&gt;6.5,"Diabetes","Prediabetes"))</f>
        <v>Normal</v>
      </c>
    </row>
    <row r="994" spans="1:20" x14ac:dyDescent="0.3">
      <c r="A994" t="s">
        <v>1378</v>
      </c>
      <c r="B994">
        <v>32.774999999999999</v>
      </c>
      <c r="C994">
        <v>8.02</v>
      </c>
      <c r="D994" t="s">
        <v>2382</v>
      </c>
      <c r="E994" t="s">
        <v>2380</v>
      </c>
      <c r="F994" t="s">
        <v>2380</v>
      </c>
      <c r="G994">
        <v>2</v>
      </c>
      <c r="H994" t="s">
        <v>2380</v>
      </c>
      <c r="K994" t="s">
        <v>1378</v>
      </c>
      <c r="L994">
        <v>32.774999999999999</v>
      </c>
      <c r="M994">
        <v>8.02</v>
      </c>
      <c r="N994" t="s">
        <v>2382</v>
      </c>
      <c r="O994" t="s">
        <v>2380</v>
      </c>
      <c r="P994" t="s">
        <v>2380</v>
      </c>
      <c r="Q994" s="7" t="str">
        <f>SUBSTITUTE(Table12[[#This Row],[NumberOfMajorSurgeries]],"No major surgery","0")</f>
        <v>2</v>
      </c>
      <c r="R994" t="str">
        <f>SUBSTITUTE(Table12[[#This Row],[smoker]],"?","unknown")</f>
        <v>No</v>
      </c>
      <c r="S994" t="str">
        <f t="shared" si="15"/>
        <v>Obesity</v>
      </c>
      <c r="T994" t="str">
        <f>IF(Table12[[#This Row],[HBA1C]]&lt;5.7,"Normal",IF(Table12[[#This Row],[HBA1C]]&gt;6.5,"Diabetes","Prediabetes"))</f>
        <v>Diabetes</v>
      </c>
    </row>
    <row r="995" spans="1:20" x14ac:dyDescent="0.3">
      <c r="A995" t="s">
        <v>1377</v>
      </c>
      <c r="B995">
        <v>29.83</v>
      </c>
      <c r="C995">
        <v>7.2</v>
      </c>
      <c r="D995" t="s">
        <v>2382</v>
      </c>
      <c r="E995" t="s">
        <v>2380</v>
      </c>
      <c r="F995" t="s">
        <v>2380</v>
      </c>
      <c r="G995" t="s">
        <v>2381</v>
      </c>
      <c r="H995" t="s">
        <v>2380</v>
      </c>
      <c r="K995" t="s">
        <v>1377</v>
      </c>
      <c r="L995">
        <v>29.83</v>
      </c>
      <c r="M995">
        <v>7.2</v>
      </c>
      <c r="N995" t="s">
        <v>2382</v>
      </c>
      <c r="O995" t="s">
        <v>2380</v>
      </c>
      <c r="P995" t="s">
        <v>2380</v>
      </c>
      <c r="Q995" s="7" t="str">
        <f>SUBSTITUTE(Table12[[#This Row],[NumberOfMajorSurgeries]],"No major surgery","0")</f>
        <v>0</v>
      </c>
      <c r="R995" t="str">
        <f>SUBSTITUTE(Table12[[#This Row],[smoker]],"?","unknown")</f>
        <v>No</v>
      </c>
      <c r="S995" t="str">
        <f t="shared" si="15"/>
        <v>Overweight</v>
      </c>
      <c r="T995" t="str">
        <f>IF(Table12[[#This Row],[HBA1C]]&lt;5.7,"Normal",IF(Table12[[#This Row],[HBA1C]]&gt;6.5,"Diabetes","Prediabetes"))</f>
        <v>Diabetes</v>
      </c>
    </row>
    <row r="996" spans="1:20" x14ac:dyDescent="0.3">
      <c r="A996" t="s">
        <v>1376</v>
      </c>
      <c r="B996">
        <v>28.31</v>
      </c>
      <c r="C996">
        <v>4.55</v>
      </c>
      <c r="D996" t="s">
        <v>2380</v>
      </c>
      <c r="E996" t="s">
        <v>2382</v>
      </c>
      <c r="F996" t="s">
        <v>2380</v>
      </c>
      <c r="G996">
        <v>1</v>
      </c>
      <c r="H996" t="s">
        <v>2380</v>
      </c>
      <c r="K996" t="s">
        <v>1376</v>
      </c>
      <c r="L996">
        <v>28.31</v>
      </c>
      <c r="M996">
        <v>4.55</v>
      </c>
      <c r="N996" t="s">
        <v>2380</v>
      </c>
      <c r="O996" t="s">
        <v>2382</v>
      </c>
      <c r="P996" t="s">
        <v>2380</v>
      </c>
      <c r="Q996" s="7" t="str">
        <f>SUBSTITUTE(Table12[[#This Row],[NumberOfMajorSurgeries]],"No major surgery","0")</f>
        <v>1</v>
      </c>
      <c r="R996" t="str">
        <f>SUBSTITUTE(Table12[[#This Row],[smoker]],"?","unknown")</f>
        <v>No</v>
      </c>
      <c r="S996" t="str">
        <f t="shared" si="15"/>
        <v>Overweight</v>
      </c>
      <c r="T996" t="str">
        <f>IF(Table12[[#This Row],[HBA1C]]&lt;5.7,"Normal",IF(Table12[[#This Row],[HBA1C]]&gt;6.5,"Diabetes","Prediabetes"))</f>
        <v>Normal</v>
      </c>
    </row>
    <row r="997" spans="1:20" x14ac:dyDescent="0.3">
      <c r="A997" t="s">
        <v>1375</v>
      </c>
      <c r="B997">
        <v>29.79</v>
      </c>
      <c r="C997">
        <v>9.0299999999999994</v>
      </c>
      <c r="D997" t="s">
        <v>2380</v>
      </c>
      <c r="E997" t="s">
        <v>2380</v>
      </c>
      <c r="F997" t="s">
        <v>2380</v>
      </c>
      <c r="G997" t="s">
        <v>2381</v>
      </c>
      <c r="H997" t="s">
        <v>2380</v>
      </c>
      <c r="K997" t="s">
        <v>1375</v>
      </c>
      <c r="L997">
        <v>29.79</v>
      </c>
      <c r="M997">
        <v>9.0299999999999994</v>
      </c>
      <c r="N997" t="s">
        <v>2380</v>
      </c>
      <c r="O997" t="s">
        <v>2380</v>
      </c>
      <c r="P997" t="s">
        <v>2380</v>
      </c>
      <c r="Q997" s="7" t="str">
        <f>SUBSTITUTE(Table12[[#This Row],[NumberOfMajorSurgeries]],"No major surgery","0")</f>
        <v>0</v>
      </c>
      <c r="R997" t="str">
        <f>SUBSTITUTE(Table12[[#This Row],[smoker]],"?","unknown")</f>
        <v>No</v>
      </c>
      <c r="S997" t="str">
        <f t="shared" si="15"/>
        <v>Overweight</v>
      </c>
      <c r="T997" t="str">
        <f>IF(Table12[[#This Row],[HBA1C]]&lt;5.7,"Normal",IF(Table12[[#This Row],[HBA1C]]&gt;6.5,"Diabetes","Prediabetes"))</f>
        <v>Diabetes</v>
      </c>
    </row>
    <row r="998" spans="1:20" x14ac:dyDescent="0.3">
      <c r="A998" t="s">
        <v>1374</v>
      </c>
      <c r="B998">
        <v>36.6</v>
      </c>
      <c r="C998">
        <v>5.2</v>
      </c>
      <c r="D998" t="s">
        <v>2382</v>
      </c>
      <c r="E998" t="s">
        <v>2380</v>
      </c>
      <c r="F998" t="s">
        <v>2383</v>
      </c>
      <c r="G998">
        <v>1</v>
      </c>
      <c r="H998" t="s">
        <v>2380</v>
      </c>
      <c r="K998" t="s">
        <v>1374</v>
      </c>
      <c r="L998">
        <v>36.6</v>
      </c>
      <c r="M998">
        <v>5.2</v>
      </c>
      <c r="N998" t="s">
        <v>2382</v>
      </c>
      <c r="O998" t="s">
        <v>2380</v>
      </c>
      <c r="P998" t="s">
        <v>2383</v>
      </c>
      <c r="Q998" s="7" t="str">
        <f>SUBSTITUTE(Table12[[#This Row],[NumberOfMajorSurgeries]],"No major surgery","0")</f>
        <v>1</v>
      </c>
      <c r="R998" t="str">
        <f>SUBSTITUTE(Table12[[#This Row],[smoker]],"?","unknown")</f>
        <v>No</v>
      </c>
      <c r="S998" t="str">
        <f t="shared" si="15"/>
        <v>Obesity</v>
      </c>
      <c r="T998" t="str">
        <f>IF(Table12[[#This Row],[HBA1C]]&lt;5.7,"Normal",IF(Table12[[#This Row],[HBA1C]]&gt;6.5,"Diabetes","Prediabetes"))</f>
        <v>Normal</v>
      </c>
    </row>
    <row r="999" spans="1:20" x14ac:dyDescent="0.3">
      <c r="A999" t="s">
        <v>1373</v>
      </c>
      <c r="B999">
        <v>35.93</v>
      </c>
      <c r="C999">
        <v>8.3000000000000007</v>
      </c>
      <c r="D999" t="s">
        <v>2382</v>
      </c>
      <c r="E999" t="s">
        <v>2380</v>
      </c>
      <c r="F999" t="s">
        <v>2380</v>
      </c>
      <c r="G999" t="s">
        <v>2381</v>
      </c>
      <c r="H999" t="s">
        <v>2380</v>
      </c>
      <c r="K999" t="s">
        <v>1373</v>
      </c>
      <c r="L999">
        <v>35.93</v>
      </c>
      <c r="M999">
        <v>8.3000000000000007</v>
      </c>
      <c r="N999" t="s">
        <v>2382</v>
      </c>
      <c r="O999" t="s">
        <v>2380</v>
      </c>
      <c r="P999" t="s">
        <v>2380</v>
      </c>
      <c r="Q999" s="7" t="str">
        <f>SUBSTITUTE(Table12[[#This Row],[NumberOfMajorSurgeries]],"No major surgery","0")</f>
        <v>0</v>
      </c>
      <c r="R999" t="str">
        <f>SUBSTITUTE(Table12[[#This Row],[smoker]],"?","unknown")</f>
        <v>No</v>
      </c>
      <c r="S999" t="str">
        <f t="shared" si="15"/>
        <v>Obesity</v>
      </c>
      <c r="T999" t="str">
        <f>IF(Table12[[#This Row],[HBA1C]]&lt;5.7,"Normal",IF(Table12[[#This Row],[HBA1C]]&gt;6.5,"Diabetes","Prediabetes"))</f>
        <v>Diabetes</v>
      </c>
    </row>
    <row r="1000" spans="1:20" x14ac:dyDescent="0.3">
      <c r="A1000" t="s">
        <v>1372</v>
      </c>
      <c r="B1000">
        <v>28.6</v>
      </c>
      <c r="C1000">
        <v>5.56</v>
      </c>
      <c r="D1000" t="s">
        <v>2382</v>
      </c>
      <c r="E1000" t="s">
        <v>2380</v>
      </c>
      <c r="F1000" t="s">
        <v>2383</v>
      </c>
      <c r="G1000">
        <v>1</v>
      </c>
      <c r="H1000" t="s">
        <v>2380</v>
      </c>
      <c r="K1000" t="s">
        <v>1372</v>
      </c>
      <c r="L1000">
        <v>28.6</v>
      </c>
      <c r="M1000">
        <v>5.56</v>
      </c>
      <c r="N1000" t="s">
        <v>2382</v>
      </c>
      <c r="O1000" t="s">
        <v>2380</v>
      </c>
      <c r="P1000" t="s">
        <v>2383</v>
      </c>
      <c r="Q1000" s="7" t="str">
        <f>SUBSTITUTE(Table12[[#This Row],[NumberOfMajorSurgeries]],"No major surgery","0")</f>
        <v>1</v>
      </c>
      <c r="R1000" t="str">
        <f>SUBSTITUTE(Table12[[#This Row],[smoker]],"?","unknown")</f>
        <v>No</v>
      </c>
      <c r="S1000" t="str">
        <f t="shared" si="15"/>
        <v>Overweight</v>
      </c>
      <c r="T1000" t="str">
        <f>IF(Table12[[#This Row],[HBA1C]]&lt;5.7,"Normal",IF(Table12[[#This Row],[HBA1C]]&gt;6.5,"Diabetes","Prediabetes"))</f>
        <v>Normal</v>
      </c>
    </row>
    <row r="1001" spans="1:20" x14ac:dyDescent="0.3">
      <c r="A1001" t="s">
        <v>1371</v>
      </c>
      <c r="B1001">
        <v>39.17</v>
      </c>
      <c r="C1001">
        <v>4.1500000000000004</v>
      </c>
      <c r="D1001" t="s">
        <v>2380</v>
      </c>
      <c r="E1001" t="s">
        <v>2380</v>
      </c>
      <c r="F1001" t="s">
        <v>2380</v>
      </c>
      <c r="G1001" t="s">
        <v>2381</v>
      </c>
      <c r="H1001" t="s">
        <v>2380</v>
      </c>
      <c r="K1001" t="s">
        <v>1371</v>
      </c>
      <c r="L1001">
        <v>39.17</v>
      </c>
      <c r="M1001">
        <v>4.1500000000000004</v>
      </c>
      <c r="N1001" t="s">
        <v>2380</v>
      </c>
      <c r="O1001" t="s">
        <v>2380</v>
      </c>
      <c r="P1001" t="s">
        <v>2380</v>
      </c>
      <c r="Q1001" s="7" t="str">
        <f>SUBSTITUTE(Table12[[#This Row],[NumberOfMajorSurgeries]],"No major surgery","0")</f>
        <v>0</v>
      </c>
      <c r="R1001" t="str">
        <f>SUBSTITUTE(Table12[[#This Row],[smoker]],"?","unknown")</f>
        <v>No</v>
      </c>
      <c r="S1001" t="str">
        <f t="shared" si="15"/>
        <v>Obesity</v>
      </c>
      <c r="T1001" t="str">
        <f>IF(Table12[[#This Row],[HBA1C]]&lt;5.7,"Normal",IF(Table12[[#This Row],[HBA1C]]&gt;6.5,"Diabetes","Prediabetes"))</f>
        <v>Normal</v>
      </c>
    </row>
    <row r="1002" spans="1:20" x14ac:dyDescent="0.3">
      <c r="A1002" t="s">
        <v>1370</v>
      </c>
      <c r="B1002">
        <v>26.41</v>
      </c>
      <c r="C1002">
        <v>5.99</v>
      </c>
      <c r="D1002" t="s">
        <v>2382</v>
      </c>
      <c r="E1002" t="s">
        <v>2380</v>
      </c>
      <c r="F1002" t="s">
        <v>2383</v>
      </c>
      <c r="G1002">
        <v>1</v>
      </c>
      <c r="H1002" t="s">
        <v>2380</v>
      </c>
      <c r="K1002" t="s">
        <v>1370</v>
      </c>
      <c r="L1002">
        <v>26.41</v>
      </c>
      <c r="M1002">
        <v>5.99</v>
      </c>
      <c r="N1002" t="s">
        <v>2382</v>
      </c>
      <c r="O1002" t="s">
        <v>2380</v>
      </c>
      <c r="P1002" t="s">
        <v>2383</v>
      </c>
      <c r="Q1002" s="7" t="str">
        <f>SUBSTITUTE(Table12[[#This Row],[NumberOfMajorSurgeries]],"No major surgery","0")</f>
        <v>1</v>
      </c>
      <c r="R1002" t="str">
        <f>SUBSTITUTE(Table12[[#This Row],[smoker]],"?","unknown")</f>
        <v>No</v>
      </c>
      <c r="S1002" t="str">
        <f t="shared" si="15"/>
        <v>Overweight</v>
      </c>
      <c r="T1002" t="str">
        <f>IF(Table12[[#This Row],[HBA1C]]&lt;5.7,"Normal",IF(Table12[[#This Row],[HBA1C]]&gt;6.5,"Diabetes","Prediabetes"))</f>
        <v>Prediabetes</v>
      </c>
    </row>
    <row r="1003" spans="1:20" x14ac:dyDescent="0.3">
      <c r="A1003" t="s">
        <v>1369</v>
      </c>
      <c r="B1003">
        <v>30.63</v>
      </c>
      <c r="C1003">
        <v>5.8</v>
      </c>
      <c r="D1003" t="s">
        <v>2382</v>
      </c>
      <c r="E1003" t="s">
        <v>2380</v>
      </c>
      <c r="F1003" t="s">
        <v>2380</v>
      </c>
      <c r="G1003" t="s">
        <v>2381</v>
      </c>
      <c r="H1003" t="s">
        <v>2380</v>
      </c>
      <c r="K1003" t="s">
        <v>1369</v>
      </c>
      <c r="L1003">
        <v>30.63</v>
      </c>
      <c r="M1003">
        <v>5.8</v>
      </c>
      <c r="N1003" t="s">
        <v>2382</v>
      </c>
      <c r="O1003" t="s">
        <v>2380</v>
      </c>
      <c r="P1003" t="s">
        <v>2380</v>
      </c>
      <c r="Q1003" s="7" t="str">
        <f>SUBSTITUTE(Table12[[#This Row],[NumberOfMajorSurgeries]],"No major surgery","0")</f>
        <v>0</v>
      </c>
      <c r="R1003" t="str">
        <f>SUBSTITUTE(Table12[[#This Row],[smoker]],"?","unknown")</f>
        <v>No</v>
      </c>
      <c r="S1003" t="str">
        <f t="shared" si="15"/>
        <v>Obesity</v>
      </c>
      <c r="T1003" t="str">
        <f>IF(Table12[[#This Row],[HBA1C]]&lt;5.7,"Normal",IF(Table12[[#This Row],[HBA1C]]&gt;6.5,"Diabetes","Prediabetes"))</f>
        <v>Prediabetes</v>
      </c>
    </row>
    <row r="1004" spans="1:20" x14ac:dyDescent="0.3">
      <c r="A1004" t="s">
        <v>1368</v>
      </c>
      <c r="B1004">
        <v>31.73</v>
      </c>
      <c r="C1004">
        <v>7.32</v>
      </c>
      <c r="D1004" t="s">
        <v>2382</v>
      </c>
      <c r="E1004" t="s">
        <v>2380</v>
      </c>
      <c r="F1004" t="s">
        <v>2380</v>
      </c>
      <c r="G1004">
        <v>2</v>
      </c>
      <c r="H1004" t="s">
        <v>2380</v>
      </c>
      <c r="K1004" t="s">
        <v>1368</v>
      </c>
      <c r="L1004">
        <v>31.73</v>
      </c>
      <c r="M1004">
        <v>7.32</v>
      </c>
      <c r="N1004" t="s">
        <v>2382</v>
      </c>
      <c r="O1004" t="s">
        <v>2380</v>
      </c>
      <c r="P1004" t="s">
        <v>2380</v>
      </c>
      <c r="Q1004" s="7" t="str">
        <f>SUBSTITUTE(Table12[[#This Row],[NumberOfMajorSurgeries]],"No major surgery","0")</f>
        <v>2</v>
      </c>
      <c r="R1004" t="str">
        <f>SUBSTITUTE(Table12[[#This Row],[smoker]],"?","unknown")</f>
        <v>No</v>
      </c>
      <c r="S1004" t="str">
        <f t="shared" si="15"/>
        <v>Obesity</v>
      </c>
      <c r="T1004" t="str">
        <f>IF(Table12[[#This Row],[HBA1C]]&lt;5.7,"Normal",IF(Table12[[#This Row],[HBA1C]]&gt;6.5,"Diabetes","Prediabetes"))</f>
        <v>Diabetes</v>
      </c>
    </row>
    <row r="1005" spans="1:20" x14ac:dyDescent="0.3">
      <c r="A1005" t="s">
        <v>1367</v>
      </c>
      <c r="B1005">
        <v>30.7</v>
      </c>
      <c r="C1005">
        <v>5.16</v>
      </c>
      <c r="D1005" t="s">
        <v>2380</v>
      </c>
      <c r="E1005" t="s">
        <v>2380</v>
      </c>
      <c r="F1005" t="s">
        <v>2380</v>
      </c>
      <c r="G1005">
        <v>2</v>
      </c>
      <c r="H1005" t="s">
        <v>2380</v>
      </c>
      <c r="K1005" t="s">
        <v>1367</v>
      </c>
      <c r="L1005">
        <v>30.7</v>
      </c>
      <c r="M1005">
        <v>5.16</v>
      </c>
      <c r="N1005" t="s">
        <v>2380</v>
      </c>
      <c r="O1005" t="s">
        <v>2380</v>
      </c>
      <c r="P1005" t="s">
        <v>2380</v>
      </c>
      <c r="Q1005" s="7" t="str">
        <f>SUBSTITUTE(Table12[[#This Row],[NumberOfMajorSurgeries]],"No major surgery","0")</f>
        <v>2</v>
      </c>
      <c r="R1005" t="str">
        <f>SUBSTITUTE(Table12[[#This Row],[smoker]],"?","unknown")</f>
        <v>No</v>
      </c>
      <c r="S1005" t="str">
        <f t="shared" si="15"/>
        <v>Obesity</v>
      </c>
      <c r="T1005" t="str">
        <f>IF(Table12[[#This Row],[HBA1C]]&lt;5.7,"Normal",IF(Table12[[#This Row],[HBA1C]]&gt;6.5,"Diabetes","Prediabetes"))</f>
        <v>Normal</v>
      </c>
    </row>
    <row r="1006" spans="1:20" x14ac:dyDescent="0.3">
      <c r="A1006" t="s">
        <v>1366</v>
      </c>
      <c r="B1006">
        <v>25.934999999999999</v>
      </c>
      <c r="C1006">
        <v>5.96</v>
      </c>
      <c r="D1006" t="s">
        <v>2382</v>
      </c>
      <c r="E1006" t="s">
        <v>2380</v>
      </c>
      <c r="F1006" t="s">
        <v>2380</v>
      </c>
      <c r="G1006">
        <v>2</v>
      </c>
      <c r="H1006" t="s">
        <v>2380</v>
      </c>
      <c r="K1006" t="s">
        <v>1366</v>
      </c>
      <c r="L1006">
        <v>25.934999999999999</v>
      </c>
      <c r="M1006">
        <v>5.96</v>
      </c>
      <c r="N1006" t="s">
        <v>2382</v>
      </c>
      <c r="O1006" t="s">
        <v>2380</v>
      </c>
      <c r="P1006" t="s">
        <v>2380</v>
      </c>
      <c r="Q1006" s="7" t="str">
        <f>SUBSTITUTE(Table12[[#This Row],[NumberOfMajorSurgeries]],"No major surgery","0")</f>
        <v>2</v>
      </c>
      <c r="R1006" t="str">
        <f>SUBSTITUTE(Table12[[#This Row],[smoker]],"?","unknown")</f>
        <v>No</v>
      </c>
      <c r="S1006" t="str">
        <f t="shared" si="15"/>
        <v>Overweight</v>
      </c>
      <c r="T1006" t="str">
        <f>IF(Table12[[#This Row],[HBA1C]]&lt;5.7,"Normal",IF(Table12[[#This Row],[HBA1C]]&gt;6.5,"Diabetes","Prediabetes"))</f>
        <v>Prediabetes</v>
      </c>
    </row>
    <row r="1007" spans="1:20" x14ac:dyDescent="0.3">
      <c r="A1007" t="s">
        <v>1365</v>
      </c>
      <c r="B1007">
        <v>35.9</v>
      </c>
      <c r="C1007">
        <v>4.8499999999999996</v>
      </c>
      <c r="D1007" t="s">
        <v>2382</v>
      </c>
      <c r="E1007" t="s">
        <v>2380</v>
      </c>
      <c r="F1007" t="s">
        <v>2383</v>
      </c>
      <c r="G1007">
        <v>1</v>
      </c>
      <c r="H1007" t="s">
        <v>2380</v>
      </c>
      <c r="K1007" t="s">
        <v>1365</v>
      </c>
      <c r="L1007">
        <v>35.9</v>
      </c>
      <c r="M1007">
        <v>4.8499999999999996</v>
      </c>
      <c r="N1007" t="s">
        <v>2382</v>
      </c>
      <c r="O1007" t="s">
        <v>2380</v>
      </c>
      <c r="P1007" t="s">
        <v>2383</v>
      </c>
      <c r="Q1007" s="7" t="str">
        <f>SUBSTITUTE(Table12[[#This Row],[NumberOfMajorSurgeries]],"No major surgery","0")</f>
        <v>1</v>
      </c>
      <c r="R1007" t="str">
        <f>SUBSTITUTE(Table12[[#This Row],[smoker]],"?","unknown")</f>
        <v>No</v>
      </c>
      <c r="S1007" t="str">
        <f t="shared" si="15"/>
        <v>Obesity</v>
      </c>
      <c r="T1007" t="str">
        <f>IF(Table12[[#This Row],[HBA1C]]&lt;5.7,"Normal",IF(Table12[[#This Row],[HBA1C]]&gt;6.5,"Diabetes","Prediabetes"))</f>
        <v>Normal</v>
      </c>
    </row>
    <row r="1008" spans="1:20" x14ac:dyDescent="0.3">
      <c r="A1008" t="s">
        <v>1364</v>
      </c>
      <c r="B1008">
        <v>26.7</v>
      </c>
      <c r="C1008">
        <v>5.09</v>
      </c>
      <c r="D1008" t="s">
        <v>2382</v>
      </c>
      <c r="E1008" t="s">
        <v>2380</v>
      </c>
      <c r="F1008" t="s">
        <v>2383</v>
      </c>
      <c r="G1008">
        <v>1</v>
      </c>
      <c r="H1008" t="s">
        <v>2380</v>
      </c>
      <c r="K1008" t="s">
        <v>1364</v>
      </c>
      <c r="L1008">
        <v>26.7</v>
      </c>
      <c r="M1008">
        <v>5.09</v>
      </c>
      <c r="N1008" t="s">
        <v>2382</v>
      </c>
      <c r="O1008" t="s">
        <v>2380</v>
      </c>
      <c r="P1008" t="s">
        <v>2383</v>
      </c>
      <c r="Q1008" s="7" t="str">
        <f>SUBSTITUTE(Table12[[#This Row],[NumberOfMajorSurgeries]],"No major surgery","0")</f>
        <v>1</v>
      </c>
      <c r="R1008" t="str">
        <f>SUBSTITUTE(Table12[[#This Row],[smoker]],"?","unknown")</f>
        <v>No</v>
      </c>
      <c r="S1008" t="str">
        <f t="shared" si="15"/>
        <v>Overweight</v>
      </c>
      <c r="T1008" t="str">
        <f>IF(Table12[[#This Row],[HBA1C]]&lt;5.7,"Normal",IF(Table12[[#This Row],[HBA1C]]&gt;6.5,"Diabetes","Prediabetes"))</f>
        <v>Normal</v>
      </c>
    </row>
    <row r="1009" spans="1:20" x14ac:dyDescent="0.3">
      <c r="A1009" t="s">
        <v>1363</v>
      </c>
      <c r="B1009">
        <v>33.71</v>
      </c>
      <c r="C1009">
        <v>4.9400000000000004</v>
      </c>
      <c r="D1009" t="s">
        <v>2380</v>
      </c>
      <c r="E1009" t="s">
        <v>2380</v>
      </c>
      <c r="F1009" t="s">
        <v>2380</v>
      </c>
      <c r="G1009" t="s">
        <v>2381</v>
      </c>
      <c r="H1009" t="s">
        <v>2380</v>
      </c>
      <c r="K1009" t="s">
        <v>1363</v>
      </c>
      <c r="L1009">
        <v>33.71</v>
      </c>
      <c r="M1009">
        <v>4.9400000000000004</v>
      </c>
      <c r="N1009" t="s">
        <v>2380</v>
      </c>
      <c r="O1009" t="s">
        <v>2380</v>
      </c>
      <c r="P1009" t="s">
        <v>2380</v>
      </c>
      <c r="Q1009" s="7" t="str">
        <f>SUBSTITUTE(Table12[[#This Row],[NumberOfMajorSurgeries]],"No major surgery","0")</f>
        <v>0</v>
      </c>
      <c r="R1009" t="str">
        <f>SUBSTITUTE(Table12[[#This Row],[smoker]],"?","unknown")</f>
        <v>No</v>
      </c>
      <c r="S1009" t="str">
        <f t="shared" si="15"/>
        <v>Obesity</v>
      </c>
      <c r="T1009" t="str">
        <f>IF(Table12[[#This Row],[HBA1C]]&lt;5.7,"Normal",IF(Table12[[#This Row],[HBA1C]]&gt;6.5,"Diabetes","Prediabetes"))</f>
        <v>Normal</v>
      </c>
    </row>
    <row r="1010" spans="1:20" x14ac:dyDescent="0.3">
      <c r="A1010" t="s">
        <v>1362</v>
      </c>
      <c r="B1010">
        <v>41.91</v>
      </c>
      <c r="C1010">
        <v>4.92</v>
      </c>
      <c r="D1010" t="s">
        <v>2382</v>
      </c>
      <c r="E1010" t="s">
        <v>2380</v>
      </c>
      <c r="F1010" t="s">
        <v>2380</v>
      </c>
      <c r="G1010">
        <v>2</v>
      </c>
      <c r="H1010" t="s">
        <v>2380</v>
      </c>
      <c r="K1010" t="s">
        <v>1362</v>
      </c>
      <c r="L1010">
        <v>41.91</v>
      </c>
      <c r="M1010">
        <v>4.92</v>
      </c>
      <c r="N1010" t="s">
        <v>2382</v>
      </c>
      <c r="O1010" t="s">
        <v>2380</v>
      </c>
      <c r="P1010" t="s">
        <v>2380</v>
      </c>
      <c r="Q1010" s="7" t="str">
        <f>SUBSTITUTE(Table12[[#This Row],[NumberOfMajorSurgeries]],"No major surgery","0")</f>
        <v>2</v>
      </c>
      <c r="R1010" t="str">
        <f>SUBSTITUTE(Table12[[#This Row],[smoker]],"?","unknown")</f>
        <v>No</v>
      </c>
      <c r="S1010" t="str">
        <f t="shared" si="15"/>
        <v>Obesity</v>
      </c>
      <c r="T1010" t="str">
        <f>IF(Table12[[#This Row],[HBA1C]]&lt;5.7,"Normal",IF(Table12[[#This Row],[HBA1C]]&gt;6.5,"Diabetes","Prediabetes"))</f>
        <v>Normal</v>
      </c>
    </row>
    <row r="1011" spans="1:20" x14ac:dyDescent="0.3">
      <c r="A1011" t="s">
        <v>1361</v>
      </c>
      <c r="B1011">
        <v>39.82</v>
      </c>
      <c r="C1011">
        <v>6.05</v>
      </c>
      <c r="D1011" t="s">
        <v>2382</v>
      </c>
      <c r="E1011" t="s">
        <v>2380</v>
      </c>
      <c r="F1011" t="s">
        <v>2380</v>
      </c>
      <c r="G1011">
        <v>2</v>
      </c>
      <c r="H1011" t="s">
        <v>2380</v>
      </c>
      <c r="K1011" t="s">
        <v>1361</v>
      </c>
      <c r="L1011">
        <v>39.82</v>
      </c>
      <c r="M1011">
        <v>6.05</v>
      </c>
      <c r="N1011" t="s">
        <v>2382</v>
      </c>
      <c r="O1011" t="s">
        <v>2380</v>
      </c>
      <c r="P1011" t="s">
        <v>2380</v>
      </c>
      <c r="Q1011" s="7" t="str">
        <f>SUBSTITUTE(Table12[[#This Row],[NumberOfMajorSurgeries]],"No major surgery","0")</f>
        <v>2</v>
      </c>
      <c r="R1011" t="str">
        <f>SUBSTITUTE(Table12[[#This Row],[smoker]],"?","unknown")</f>
        <v>No</v>
      </c>
      <c r="S1011" t="str">
        <f t="shared" si="15"/>
        <v>Obesity</v>
      </c>
      <c r="T1011" t="str">
        <f>IF(Table12[[#This Row],[HBA1C]]&lt;5.7,"Normal",IF(Table12[[#This Row],[HBA1C]]&gt;6.5,"Diabetes","Prediabetes"))</f>
        <v>Prediabetes</v>
      </c>
    </row>
    <row r="1012" spans="1:20" x14ac:dyDescent="0.3">
      <c r="A1012" t="s">
        <v>1360</v>
      </c>
      <c r="B1012">
        <v>28.12</v>
      </c>
      <c r="C1012">
        <v>4.67</v>
      </c>
      <c r="D1012" t="s">
        <v>2380</v>
      </c>
      <c r="E1012" t="s">
        <v>2380</v>
      </c>
      <c r="F1012" t="s">
        <v>2380</v>
      </c>
      <c r="G1012">
        <v>2</v>
      </c>
      <c r="H1012" t="s">
        <v>2380</v>
      </c>
      <c r="K1012" t="s">
        <v>1360</v>
      </c>
      <c r="L1012">
        <v>28.12</v>
      </c>
      <c r="M1012">
        <v>4.67</v>
      </c>
      <c r="N1012" t="s">
        <v>2380</v>
      </c>
      <c r="O1012" t="s">
        <v>2380</v>
      </c>
      <c r="P1012" t="s">
        <v>2380</v>
      </c>
      <c r="Q1012" s="7" t="str">
        <f>SUBSTITUTE(Table12[[#This Row],[NumberOfMajorSurgeries]],"No major surgery","0")</f>
        <v>2</v>
      </c>
      <c r="R1012" t="str">
        <f>SUBSTITUTE(Table12[[#This Row],[smoker]],"?","unknown")</f>
        <v>No</v>
      </c>
      <c r="S1012" t="str">
        <f t="shared" si="15"/>
        <v>Overweight</v>
      </c>
      <c r="T1012" t="str">
        <f>IF(Table12[[#This Row],[HBA1C]]&lt;5.7,"Normal",IF(Table12[[#This Row],[HBA1C]]&gt;6.5,"Diabetes","Prediabetes"))</f>
        <v>Normal</v>
      </c>
    </row>
    <row r="1013" spans="1:20" x14ac:dyDescent="0.3">
      <c r="A1013" t="s">
        <v>1359</v>
      </c>
      <c r="B1013">
        <v>26.98</v>
      </c>
      <c r="C1013">
        <v>9.81</v>
      </c>
      <c r="D1013" t="s">
        <v>2382</v>
      </c>
      <c r="E1013" t="s">
        <v>2380</v>
      </c>
      <c r="F1013" t="s">
        <v>2380</v>
      </c>
      <c r="G1013" t="s">
        <v>2381</v>
      </c>
      <c r="H1013" t="s">
        <v>2380</v>
      </c>
      <c r="K1013" t="s">
        <v>1359</v>
      </c>
      <c r="L1013">
        <v>26.98</v>
      </c>
      <c r="M1013">
        <v>9.81</v>
      </c>
      <c r="N1013" t="s">
        <v>2382</v>
      </c>
      <c r="O1013" t="s">
        <v>2380</v>
      </c>
      <c r="P1013" t="s">
        <v>2380</v>
      </c>
      <c r="Q1013" s="7" t="str">
        <f>SUBSTITUTE(Table12[[#This Row],[NumberOfMajorSurgeries]],"No major surgery","0")</f>
        <v>0</v>
      </c>
      <c r="R1013" t="str">
        <f>SUBSTITUTE(Table12[[#This Row],[smoker]],"?","unknown")</f>
        <v>No</v>
      </c>
      <c r="S1013" t="str">
        <f t="shared" si="15"/>
        <v>Overweight</v>
      </c>
      <c r="T1013" t="str">
        <f>IF(Table12[[#This Row],[HBA1C]]&lt;5.7,"Normal",IF(Table12[[#This Row],[HBA1C]]&gt;6.5,"Diabetes","Prediabetes"))</f>
        <v>Diabetes</v>
      </c>
    </row>
    <row r="1014" spans="1:20" x14ac:dyDescent="0.3">
      <c r="A1014" t="s">
        <v>1358</v>
      </c>
      <c r="B1014">
        <v>27.2</v>
      </c>
      <c r="C1014">
        <v>6.06</v>
      </c>
      <c r="D1014" t="s">
        <v>2382</v>
      </c>
      <c r="E1014" t="s">
        <v>2380</v>
      </c>
      <c r="F1014" t="s">
        <v>2380</v>
      </c>
      <c r="G1014">
        <v>2</v>
      </c>
      <c r="H1014" t="s">
        <v>2380</v>
      </c>
      <c r="K1014" t="s">
        <v>1358</v>
      </c>
      <c r="L1014">
        <v>27.2</v>
      </c>
      <c r="M1014">
        <v>6.06</v>
      </c>
      <c r="N1014" t="s">
        <v>2382</v>
      </c>
      <c r="O1014" t="s">
        <v>2380</v>
      </c>
      <c r="P1014" t="s">
        <v>2380</v>
      </c>
      <c r="Q1014" s="7" t="str">
        <f>SUBSTITUTE(Table12[[#This Row],[NumberOfMajorSurgeries]],"No major surgery","0")</f>
        <v>2</v>
      </c>
      <c r="R1014" t="str">
        <f>SUBSTITUTE(Table12[[#This Row],[smoker]],"?","unknown")</f>
        <v>No</v>
      </c>
      <c r="S1014" t="str">
        <f t="shared" si="15"/>
        <v>Overweight</v>
      </c>
      <c r="T1014" t="str">
        <f>IF(Table12[[#This Row],[HBA1C]]&lt;5.7,"Normal",IF(Table12[[#This Row],[HBA1C]]&gt;6.5,"Diabetes","Prediabetes"))</f>
        <v>Prediabetes</v>
      </c>
    </row>
    <row r="1015" spans="1:20" x14ac:dyDescent="0.3">
      <c r="A1015" t="s">
        <v>1357</v>
      </c>
      <c r="B1015">
        <v>25.3</v>
      </c>
      <c r="C1015">
        <v>5.19</v>
      </c>
      <c r="D1015" t="s">
        <v>2382</v>
      </c>
      <c r="E1015" t="s">
        <v>2380</v>
      </c>
      <c r="F1015" t="s">
        <v>2380</v>
      </c>
      <c r="G1015">
        <v>2</v>
      </c>
      <c r="H1015" t="s">
        <v>2380</v>
      </c>
      <c r="K1015" t="s">
        <v>1357</v>
      </c>
      <c r="L1015">
        <v>25.3</v>
      </c>
      <c r="M1015">
        <v>5.19</v>
      </c>
      <c r="N1015" t="s">
        <v>2382</v>
      </c>
      <c r="O1015" t="s">
        <v>2380</v>
      </c>
      <c r="P1015" t="s">
        <v>2380</v>
      </c>
      <c r="Q1015" s="7" t="str">
        <f>SUBSTITUTE(Table12[[#This Row],[NumberOfMajorSurgeries]],"No major surgery","0")</f>
        <v>2</v>
      </c>
      <c r="R1015" t="str">
        <f>SUBSTITUTE(Table12[[#This Row],[smoker]],"?","unknown")</f>
        <v>No</v>
      </c>
      <c r="S1015" t="str">
        <f t="shared" si="15"/>
        <v>Overweight</v>
      </c>
      <c r="T1015" t="str">
        <f>IF(Table12[[#This Row],[HBA1C]]&lt;5.7,"Normal",IF(Table12[[#This Row],[HBA1C]]&gt;6.5,"Diabetes","Prediabetes"))</f>
        <v>Normal</v>
      </c>
    </row>
    <row r="1016" spans="1:20" x14ac:dyDescent="0.3">
      <c r="A1016" t="s">
        <v>1356</v>
      </c>
      <c r="B1016">
        <v>30.25</v>
      </c>
      <c r="C1016">
        <v>10.16</v>
      </c>
      <c r="D1016" t="s">
        <v>2380</v>
      </c>
      <c r="E1016" t="s">
        <v>2380</v>
      </c>
      <c r="F1016" t="s">
        <v>2380</v>
      </c>
      <c r="G1016" t="s">
        <v>2381</v>
      </c>
      <c r="H1016" t="s">
        <v>2380</v>
      </c>
      <c r="K1016" t="s">
        <v>1356</v>
      </c>
      <c r="L1016">
        <v>30.25</v>
      </c>
      <c r="M1016">
        <v>10.16</v>
      </c>
      <c r="N1016" t="s">
        <v>2380</v>
      </c>
      <c r="O1016" t="s">
        <v>2380</v>
      </c>
      <c r="P1016" t="s">
        <v>2380</v>
      </c>
      <c r="Q1016" s="7" t="str">
        <f>SUBSTITUTE(Table12[[#This Row],[NumberOfMajorSurgeries]],"No major surgery","0")</f>
        <v>0</v>
      </c>
      <c r="R1016" t="str">
        <f>SUBSTITUTE(Table12[[#This Row],[smoker]],"?","unknown")</f>
        <v>No</v>
      </c>
      <c r="S1016" t="str">
        <f t="shared" si="15"/>
        <v>Obesity</v>
      </c>
      <c r="T1016" t="str">
        <f>IF(Table12[[#This Row],[HBA1C]]&lt;5.7,"Normal",IF(Table12[[#This Row],[HBA1C]]&gt;6.5,"Diabetes","Prediabetes"))</f>
        <v>Diabetes</v>
      </c>
    </row>
    <row r="1017" spans="1:20" x14ac:dyDescent="0.3">
      <c r="A1017" t="s">
        <v>1355</v>
      </c>
      <c r="B1017">
        <v>54</v>
      </c>
      <c r="C1017">
        <v>4.68</v>
      </c>
      <c r="D1017" t="s">
        <v>2382</v>
      </c>
      <c r="E1017" t="s">
        <v>2382</v>
      </c>
      <c r="F1017" t="s">
        <v>2380</v>
      </c>
      <c r="G1017">
        <v>2</v>
      </c>
      <c r="H1017" t="s">
        <v>2380</v>
      </c>
      <c r="K1017" t="s">
        <v>1355</v>
      </c>
      <c r="L1017">
        <v>54</v>
      </c>
      <c r="M1017">
        <v>4.68</v>
      </c>
      <c r="N1017" t="s">
        <v>2382</v>
      </c>
      <c r="O1017" t="s">
        <v>2382</v>
      </c>
      <c r="P1017" t="s">
        <v>2380</v>
      </c>
      <c r="Q1017" s="7" t="str">
        <f>SUBSTITUTE(Table12[[#This Row],[NumberOfMajorSurgeries]],"No major surgery","0")</f>
        <v>2</v>
      </c>
      <c r="R1017" t="str">
        <f>SUBSTITUTE(Table12[[#This Row],[smoker]],"?","unknown")</f>
        <v>No</v>
      </c>
      <c r="S1017" t="str">
        <f t="shared" si="15"/>
        <v>Obesity</v>
      </c>
      <c r="T1017" t="str">
        <f>IF(Table12[[#This Row],[HBA1C]]&lt;5.7,"Normal",IF(Table12[[#This Row],[HBA1C]]&gt;6.5,"Diabetes","Prediabetes"))</f>
        <v>Normal</v>
      </c>
    </row>
    <row r="1018" spans="1:20" x14ac:dyDescent="0.3">
      <c r="A1018" t="s">
        <v>1354</v>
      </c>
      <c r="B1018">
        <v>51.86</v>
      </c>
      <c r="C1018">
        <v>5.32</v>
      </c>
      <c r="D1018" t="s">
        <v>2382</v>
      </c>
      <c r="E1018" t="s">
        <v>2380</v>
      </c>
      <c r="F1018" t="s">
        <v>2380</v>
      </c>
      <c r="G1018" t="s">
        <v>2381</v>
      </c>
      <c r="H1018" t="s">
        <v>2380</v>
      </c>
      <c r="K1018" t="s">
        <v>1354</v>
      </c>
      <c r="L1018">
        <v>51.86</v>
      </c>
      <c r="M1018">
        <v>5.32</v>
      </c>
      <c r="N1018" t="s">
        <v>2382</v>
      </c>
      <c r="O1018" t="s">
        <v>2380</v>
      </c>
      <c r="P1018" t="s">
        <v>2380</v>
      </c>
      <c r="Q1018" s="7" t="str">
        <f>SUBSTITUTE(Table12[[#This Row],[NumberOfMajorSurgeries]],"No major surgery","0")</f>
        <v>0</v>
      </c>
      <c r="R1018" t="str">
        <f>SUBSTITUTE(Table12[[#This Row],[smoker]],"?","unknown")</f>
        <v>No</v>
      </c>
      <c r="S1018" t="str">
        <f t="shared" si="15"/>
        <v>Obesity</v>
      </c>
      <c r="T1018" t="str">
        <f>IF(Table12[[#This Row],[HBA1C]]&lt;5.7,"Normal",IF(Table12[[#This Row],[HBA1C]]&gt;6.5,"Diabetes","Prediabetes"))</f>
        <v>Normal</v>
      </c>
    </row>
    <row r="1019" spans="1:20" x14ac:dyDescent="0.3">
      <c r="A1019" t="s">
        <v>1353</v>
      </c>
      <c r="B1019">
        <v>31.39</v>
      </c>
      <c r="C1019">
        <v>6.99</v>
      </c>
      <c r="D1019" t="s">
        <v>2380</v>
      </c>
      <c r="E1019" t="s">
        <v>2380</v>
      </c>
      <c r="F1019" t="s">
        <v>2380</v>
      </c>
      <c r="G1019" t="s">
        <v>2381</v>
      </c>
      <c r="H1019" t="s">
        <v>2380</v>
      </c>
      <c r="K1019" t="s">
        <v>1353</v>
      </c>
      <c r="L1019">
        <v>31.39</v>
      </c>
      <c r="M1019">
        <v>6.99</v>
      </c>
      <c r="N1019" t="s">
        <v>2380</v>
      </c>
      <c r="O1019" t="s">
        <v>2380</v>
      </c>
      <c r="P1019" t="s">
        <v>2380</v>
      </c>
      <c r="Q1019" s="7" t="str">
        <f>SUBSTITUTE(Table12[[#This Row],[NumberOfMajorSurgeries]],"No major surgery","0")</f>
        <v>0</v>
      </c>
      <c r="R1019" t="str">
        <f>SUBSTITUTE(Table12[[#This Row],[smoker]],"?","unknown")</f>
        <v>No</v>
      </c>
      <c r="S1019" t="str">
        <f t="shared" si="15"/>
        <v>Obesity</v>
      </c>
      <c r="T1019" t="str">
        <f>IF(Table12[[#This Row],[HBA1C]]&lt;5.7,"Normal",IF(Table12[[#This Row],[HBA1C]]&gt;6.5,"Diabetes","Prediabetes"))</f>
        <v>Diabetes</v>
      </c>
    </row>
    <row r="1020" spans="1:20" x14ac:dyDescent="0.3">
      <c r="A1020" t="s">
        <v>1352</v>
      </c>
      <c r="B1020">
        <v>39.97</v>
      </c>
      <c r="C1020">
        <v>5.55</v>
      </c>
      <c r="D1020" t="s">
        <v>2380</v>
      </c>
      <c r="E1020" t="s">
        <v>2380</v>
      </c>
      <c r="F1020" t="s">
        <v>2380</v>
      </c>
      <c r="G1020" t="s">
        <v>2381</v>
      </c>
      <c r="H1020" t="s">
        <v>2380</v>
      </c>
      <c r="K1020" t="s">
        <v>1352</v>
      </c>
      <c r="L1020">
        <v>39.97</v>
      </c>
      <c r="M1020">
        <v>5.55</v>
      </c>
      <c r="N1020" t="s">
        <v>2380</v>
      </c>
      <c r="O1020" t="s">
        <v>2380</v>
      </c>
      <c r="P1020" t="s">
        <v>2380</v>
      </c>
      <c r="Q1020" s="7" t="str">
        <f>SUBSTITUTE(Table12[[#This Row],[NumberOfMajorSurgeries]],"No major surgery","0")</f>
        <v>0</v>
      </c>
      <c r="R1020" t="str">
        <f>SUBSTITUTE(Table12[[#This Row],[smoker]],"?","unknown")</f>
        <v>No</v>
      </c>
      <c r="S1020" t="str">
        <f t="shared" si="15"/>
        <v>Obesity</v>
      </c>
      <c r="T1020" t="str">
        <f>IF(Table12[[#This Row],[HBA1C]]&lt;5.7,"Normal",IF(Table12[[#This Row],[HBA1C]]&gt;6.5,"Diabetes","Prediabetes"))</f>
        <v>Normal</v>
      </c>
    </row>
    <row r="1021" spans="1:20" x14ac:dyDescent="0.3">
      <c r="A1021" t="s">
        <v>1351</v>
      </c>
      <c r="B1021">
        <v>41.23</v>
      </c>
      <c r="C1021">
        <v>6.94</v>
      </c>
      <c r="D1021" t="s">
        <v>2380</v>
      </c>
      <c r="E1021" t="s">
        <v>2380</v>
      </c>
      <c r="F1021" t="s">
        <v>2380</v>
      </c>
      <c r="G1021" t="s">
        <v>2381</v>
      </c>
      <c r="H1021" t="s">
        <v>2380</v>
      </c>
      <c r="K1021" t="s">
        <v>1351</v>
      </c>
      <c r="L1021">
        <v>41.23</v>
      </c>
      <c r="M1021">
        <v>6.94</v>
      </c>
      <c r="N1021" t="s">
        <v>2380</v>
      </c>
      <c r="O1021" t="s">
        <v>2380</v>
      </c>
      <c r="P1021" t="s">
        <v>2380</v>
      </c>
      <c r="Q1021" s="7" t="str">
        <f>SUBSTITUTE(Table12[[#This Row],[NumberOfMajorSurgeries]],"No major surgery","0")</f>
        <v>0</v>
      </c>
      <c r="R1021" t="str">
        <f>SUBSTITUTE(Table12[[#This Row],[smoker]],"?","unknown")</f>
        <v>No</v>
      </c>
      <c r="S1021" t="str">
        <f t="shared" si="15"/>
        <v>Obesity</v>
      </c>
      <c r="T1021" t="str">
        <f>IF(Table12[[#This Row],[HBA1C]]&lt;5.7,"Normal",IF(Table12[[#This Row],[HBA1C]]&gt;6.5,"Diabetes","Prediabetes"))</f>
        <v>Diabetes</v>
      </c>
    </row>
    <row r="1022" spans="1:20" x14ac:dyDescent="0.3">
      <c r="A1022" t="s">
        <v>1350</v>
      </c>
      <c r="B1022">
        <v>49.45</v>
      </c>
      <c r="C1022">
        <v>4.2</v>
      </c>
      <c r="D1022" t="s">
        <v>2382</v>
      </c>
      <c r="E1022" t="s">
        <v>2380</v>
      </c>
      <c r="F1022" t="s">
        <v>2380</v>
      </c>
      <c r="G1022" t="s">
        <v>2381</v>
      </c>
      <c r="H1022" t="s">
        <v>2380</v>
      </c>
      <c r="K1022" t="s">
        <v>1350</v>
      </c>
      <c r="L1022">
        <v>49.45</v>
      </c>
      <c r="M1022">
        <v>4.2</v>
      </c>
      <c r="N1022" t="s">
        <v>2382</v>
      </c>
      <c r="O1022" t="s">
        <v>2380</v>
      </c>
      <c r="P1022" t="s">
        <v>2380</v>
      </c>
      <c r="Q1022" s="7" t="str">
        <f>SUBSTITUTE(Table12[[#This Row],[NumberOfMajorSurgeries]],"No major surgery","0")</f>
        <v>0</v>
      </c>
      <c r="R1022" t="str">
        <f>SUBSTITUTE(Table12[[#This Row],[smoker]],"?","unknown")</f>
        <v>No</v>
      </c>
      <c r="S1022" t="str">
        <f t="shared" si="15"/>
        <v>Obesity</v>
      </c>
      <c r="T1022" t="str">
        <f>IF(Table12[[#This Row],[HBA1C]]&lt;5.7,"Normal",IF(Table12[[#This Row],[HBA1C]]&gt;6.5,"Diabetes","Prediabetes"))</f>
        <v>Normal</v>
      </c>
    </row>
    <row r="1023" spans="1:20" x14ac:dyDescent="0.3">
      <c r="A1023" t="s">
        <v>1349</v>
      </c>
      <c r="B1023">
        <v>41.04</v>
      </c>
      <c r="C1023">
        <v>5.59</v>
      </c>
      <c r="D1023" t="s">
        <v>2380</v>
      </c>
      <c r="E1023" t="s">
        <v>2380</v>
      </c>
      <c r="F1023" t="s">
        <v>2380</v>
      </c>
      <c r="G1023" t="s">
        <v>2381</v>
      </c>
      <c r="H1023" t="s">
        <v>2380</v>
      </c>
      <c r="K1023" t="s">
        <v>1349</v>
      </c>
      <c r="L1023">
        <v>41.04</v>
      </c>
      <c r="M1023">
        <v>5.59</v>
      </c>
      <c r="N1023" t="s">
        <v>2380</v>
      </c>
      <c r="O1023" t="s">
        <v>2380</v>
      </c>
      <c r="P1023" t="s">
        <v>2380</v>
      </c>
      <c r="Q1023" s="7" t="str">
        <f>SUBSTITUTE(Table12[[#This Row],[NumberOfMajorSurgeries]],"No major surgery","0")</f>
        <v>0</v>
      </c>
      <c r="R1023" t="str">
        <f>SUBSTITUTE(Table12[[#This Row],[smoker]],"?","unknown")</f>
        <v>No</v>
      </c>
      <c r="S1023" t="str">
        <f t="shared" si="15"/>
        <v>Obesity</v>
      </c>
      <c r="T1023" t="str">
        <f>IF(Table12[[#This Row],[HBA1C]]&lt;5.7,"Normal",IF(Table12[[#This Row],[HBA1C]]&gt;6.5,"Diabetes","Prediabetes"))</f>
        <v>Normal</v>
      </c>
    </row>
    <row r="1024" spans="1:20" x14ac:dyDescent="0.3">
      <c r="A1024" t="s">
        <v>1348</v>
      </c>
      <c r="B1024">
        <v>27.93</v>
      </c>
      <c r="C1024">
        <v>9.9600000000000009</v>
      </c>
      <c r="D1024" t="s">
        <v>2380</v>
      </c>
      <c r="E1024" t="s">
        <v>2380</v>
      </c>
      <c r="F1024" t="s">
        <v>2380</v>
      </c>
      <c r="G1024" t="s">
        <v>2381</v>
      </c>
      <c r="H1024" t="s">
        <v>2380</v>
      </c>
      <c r="K1024" t="s">
        <v>1348</v>
      </c>
      <c r="L1024">
        <v>27.93</v>
      </c>
      <c r="M1024">
        <v>9.9600000000000009</v>
      </c>
      <c r="N1024" t="s">
        <v>2380</v>
      </c>
      <c r="O1024" t="s">
        <v>2380</v>
      </c>
      <c r="P1024" t="s">
        <v>2380</v>
      </c>
      <c r="Q1024" s="7" t="str">
        <f>SUBSTITUTE(Table12[[#This Row],[NumberOfMajorSurgeries]],"No major surgery","0")</f>
        <v>0</v>
      </c>
      <c r="R1024" t="str">
        <f>SUBSTITUTE(Table12[[#This Row],[smoker]],"?","unknown")</f>
        <v>No</v>
      </c>
      <c r="S1024" t="str">
        <f t="shared" si="15"/>
        <v>Overweight</v>
      </c>
      <c r="T1024" t="str">
        <f>IF(Table12[[#This Row],[HBA1C]]&lt;5.7,"Normal",IF(Table12[[#This Row],[HBA1C]]&gt;6.5,"Diabetes","Prediabetes"))</f>
        <v>Diabetes</v>
      </c>
    </row>
    <row r="1025" spans="1:20" x14ac:dyDescent="0.3">
      <c r="A1025" t="s">
        <v>1347</v>
      </c>
      <c r="B1025">
        <v>21.01</v>
      </c>
      <c r="C1025">
        <v>7.37</v>
      </c>
      <c r="D1025" t="s">
        <v>2380</v>
      </c>
      <c r="E1025" t="s">
        <v>2380</v>
      </c>
      <c r="F1025" t="s">
        <v>2380</v>
      </c>
      <c r="G1025" t="s">
        <v>2381</v>
      </c>
      <c r="H1025" t="s">
        <v>2380</v>
      </c>
      <c r="K1025" t="s">
        <v>1347</v>
      </c>
      <c r="L1025">
        <v>21.01</v>
      </c>
      <c r="M1025">
        <v>7.37</v>
      </c>
      <c r="N1025" t="s">
        <v>2380</v>
      </c>
      <c r="O1025" t="s">
        <v>2380</v>
      </c>
      <c r="P1025" t="s">
        <v>2380</v>
      </c>
      <c r="Q1025" s="7" t="str">
        <f>SUBSTITUTE(Table12[[#This Row],[NumberOfMajorSurgeries]],"No major surgery","0")</f>
        <v>0</v>
      </c>
      <c r="R1025" t="str">
        <f>SUBSTITUTE(Table12[[#This Row],[smoker]],"?","unknown")</f>
        <v>No</v>
      </c>
      <c r="S1025" t="str">
        <f t="shared" si="15"/>
        <v>Overweight</v>
      </c>
      <c r="T1025" t="str">
        <f>IF(Table12[[#This Row],[HBA1C]]&lt;5.7,"Normal",IF(Table12[[#This Row],[HBA1C]]&gt;6.5,"Diabetes","Prediabetes"))</f>
        <v>Diabetes</v>
      </c>
    </row>
    <row r="1026" spans="1:20" x14ac:dyDescent="0.3">
      <c r="A1026" t="s">
        <v>1346</v>
      </c>
      <c r="B1026">
        <v>52.37</v>
      </c>
      <c r="C1026">
        <v>5.0599999999999996</v>
      </c>
      <c r="D1026" t="s">
        <v>2382</v>
      </c>
      <c r="E1026" t="s">
        <v>2382</v>
      </c>
      <c r="F1026" t="s">
        <v>2380</v>
      </c>
      <c r="G1026">
        <v>2</v>
      </c>
      <c r="H1026" t="s">
        <v>2380</v>
      </c>
      <c r="K1026" t="s">
        <v>1346</v>
      </c>
      <c r="L1026">
        <v>52.37</v>
      </c>
      <c r="M1026">
        <v>5.0599999999999996</v>
      </c>
      <c r="N1026" t="s">
        <v>2382</v>
      </c>
      <c r="O1026" t="s">
        <v>2382</v>
      </c>
      <c r="P1026" t="s">
        <v>2380</v>
      </c>
      <c r="Q1026" s="7" t="str">
        <f>SUBSTITUTE(Table12[[#This Row],[NumberOfMajorSurgeries]],"No major surgery","0")</f>
        <v>2</v>
      </c>
      <c r="R1026" t="str">
        <f>SUBSTITUTE(Table12[[#This Row],[smoker]],"?","unknown")</f>
        <v>No</v>
      </c>
      <c r="S1026" t="str">
        <f t="shared" si="15"/>
        <v>Obesity</v>
      </c>
      <c r="T1026" t="str">
        <f>IF(Table12[[#This Row],[HBA1C]]&lt;5.7,"Normal",IF(Table12[[#This Row],[HBA1C]]&gt;6.5,"Diabetes","Prediabetes"))</f>
        <v>Normal</v>
      </c>
    </row>
    <row r="1027" spans="1:20" x14ac:dyDescent="0.3">
      <c r="A1027" t="s">
        <v>1345</v>
      </c>
      <c r="B1027">
        <v>40.369999999999997</v>
      </c>
      <c r="C1027">
        <v>8.2100000000000009</v>
      </c>
      <c r="D1027" t="s">
        <v>2380</v>
      </c>
      <c r="E1027" t="s">
        <v>2380</v>
      </c>
      <c r="F1027" t="s">
        <v>2380</v>
      </c>
      <c r="G1027" t="s">
        <v>2381</v>
      </c>
      <c r="H1027" t="s">
        <v>2380</v>
      </c>
      <c r="K1027" t="s">
        <v>1345</v>
      </c>
      <c r="L1027">
        <v>40.369999999999997</v>
      </c>
      <c r="M1027">
        <v>8.2100000000000009</v>
      </c>
      <c r="N1027" t="s">
        <v>2380</v>
      </c>
      <c r="O1027" t="s">
        <v>2380</v>
      </c>
      <c r="P1027" t="s">
        <v>2380</v>
      </c>
      <c r="Q1027" s="7" t="str">
        <f>SUBSTITUTE(Table12[[#This Row],[NumberOfMajorSurgeries]],"No major surgery","0")</f>
        <v>0</v>
      </c>
      <c r="R1027" t="str">
        <f>SUBSTITUTE(Table12[[#This Row],[smoker]],"?","unknown")</f>
        <v>No</v>
      </c>
      <c r="S1027" t="str">
        <f t="shared" ref="S1027:S1090" si="16">IF(B1027&lt;18.5,"Underweight",IF(B1027&gt;30,"Obesity",IF(B1027=18.5-24.9,"Normal weight","Overweight")))</f>
        <v>Obesity</v>
      </c>
      <c r="T1027" t="str">
        <f>IF(Table12[[#This Row],[HBA1C]]&lt;5.7,"Normal",IF(Table12[[#This Row],[HBA1C]]&gt;6.5,"Diabetes","Prediabetes"))</f>
        <v>Diabetes</v>
      </c>
    </row>
    <row r="1028" spans="1:20" x14ac:dyDescent="0.3">
      <c r="A1028" t="s">
        <v>1344</v>
      </c>
      <c r="B1028">
        <v>41.47</v>
      </c>
      <c r="C1028">
        <v>10.34</v>
      </c>
      <c r="D1028" t="s">
        <v>2380</v>
      </c>
      <c r="E1028" t="s">
        <v>2380</v>
      </c>
      <c r="F1028" t="s">
        <v>2380</v>
      </c>
      <c r="G1028">
        <v>2</v>
      </c>
      <c r="H1028" t="s">
        <v>2380</v>
      </c>
      <c r="K1028" t="s">
        <v>1344</v>
      </c>
      <c r="L1028">
        <v>41.47</v>
      </c>
      <c r="M1028">
        <v>10.34</v>
      </c>
      <c r="N1028" t="s">
        <v>2380</v>
      </c>
      <c r="O1028" t="s">
        <v>2380</v>
      </c>
      <c r="P1028" t="s">
        <v>2380</v>
      </c>
      <c r="Q1028" s="7" t="str">
        <f>SUBSTITUTE(Table12[[#This Row],[NumberOfMajorSurgeries]],"No major surgery","0")</f>
        <v>2</v>
      </c>
      <c r="R1028" t="str">
        <f>SUBSTITUTE(Table12[[#This Row],[smoker]],"?","unknown")</f>
        <v>No</v>
      </c>
      <c r="S1028" t="str">
        <f t="shared" si="16"/>
        <v>Obesity</v>
      </c>
      <c r="T1028" t="str">
        <f>IF(Table12[[#This Row],[HBA1C]]&lt;5.7,"Normal",IF(Table12[[#This Row],[HBA1C]]&gt;6.5,"Diabetes","Prediabetes"))</f>
        <v>Diabetes</v>
      </c>
    </row>
    <row r="1029" spans="1:20" x14ac:dyDescent="0.3">
      <c r="A1029" t="s">
        <v>1343</v>
      </c>
      <c r="B1029">
        <v>33.725000000000001</v>
      </c>
      <c r="C1029">
        <v>5.51</v>
      </c>
      <c r="D1029" t="s">
        <v>2382</v>
      </c>
      <c r="E1029" t="s">
        <v>2380</v>
      </c>
      <c r="F1029" t="s">
        <v>2380</v>
      </c>
      <c r="G1029">
        <v>2</v>
      </c>
      <c r="H1029" t="s">
        <v>2380</v>
      </c>
      <c r="K1029" t="s">
        <v>1343</v>
      </c>
      <c r="L1029">
        <v>33.725000000000001</v>
      </c>
      <c r="M1029">
        <v>5.51</v>
      </c>
      <c r="N1029" t="s">
        <v>2382</v>
      </c>
      <c r="O1029" t="s">
        <v>2380</v>
      </c>
      <c r="P1029" t="s">
        <v>2380</v>
      </c>
      <c r="Q1029" s="7" t="str">
        <f>SUBSTITUTE(Table12[[#This Row],[NumberOfMajorSurgeries]],"No major surgery","0")</f>
        <v>2</v>
      </c>
      <c r="R1029" t="str">
        <f>SUBSTITUTE(Table12[[#This Row],[smoker]],"?","unknown")</f>
        <v>No</v>
      </c>
      <c r="S1029" t="str">
        <f t="shared" si="16"/>
        <v>Obesity</v>
      </c>
      <c r="T1029" t="str">
        <f>IF(Table12[[#This Row],[HBA1C]]&lt;5.7,"Normal",IF(Table12[[#This Row],[HBA1C]]&gt;6.5,"Diabetes","Prediabetes"))</f>
        <v>Normal</v>
      </c>
    </row>
    <row r="1030" spans="1:20" x14ac:dyDescent="0.3">
      <c r="A1030" t="s">
        <v>1342</v>
      </c>
      <c r="B1030">
        <v>28.1</v>
      </c>
      <c r="C1030">
        <v>11.2</v>
      </c>
      <c r="D1030" t="s">
        <v>2380</v>
      </c>
      <c r="E1030" t="s">
        <v>2380</v>
      </c>
      <c r="F1030" t="s">
        <v>2380</v>
      </c>
      <c r="G1030" t="s">
        <v>2381</v>
      </c>
      <c r="H1030" t="s">
        <v>2380</v>
      </c>
      <c r="K1030" t="s">
        <v>1342</v>
      </c>
      <c r="L1030">
        <v>28.1</v>
      </c>
      <c r="M1030">
        <v>11.2</v>
      </c>
      <c r="N1030" t="s">
        <v>2380</v>
      </c>
      <c r="O1030" t="s">
        <v>2380</v>
      </c>
      <c r="P1030" t="s">
        <v>2380</v>
      </c>
      <c r="Q1030" s="7" t="str">
        <f>SUBSTITUTE(Table12[[#This Row],[NumberOfMajorSurgeries]],"No major surgery","0")</f>
        <v>0</v>
      </c>
      <c r="R1030" t="str">
        <f>SUBSTITUTE(Table12[[#This Row],[smoker]],"?","unknown")</f>
        <v>No</v>
      </c>
      <c r="S1030" t="str">
        <f t="shared" si="16"/>
        <v>Overweight</v>
      </c>
      <c r="T1030" t="str">
        <f>IF(Table12[[#This Row],[HBA1C]]&lt;5.7,"Normal",IF(Table12[[#This Row],[HBA1C]]&gt;6.5,"Diabetes","Prediabetes"))</f>
        <v>Diabetes</v>
      </c>
    </row>
    <row r="1031" spans="1:20" x14ac:dyDescent="0.3">
      <c r="A1031" t="s">
        <v>1341</v>
      </c>
      <c r="B1031">
        <v>37.43</v>
      </c>
      <c r="C1031">
        <v>4.3499999999999996</v>
      </c>
      <c r="D1031" t="s">
        <v>2382</v>
      </c>
      <c r="E1031" t="s">
        <v>2380</v>
      </c>
      <c r="F1031" t="s">
        <v>2383</v>
      </c>
      <c r="G1031">
        <v>1</v>
      </c>
      <c r="H1031" t="s">
        <v>2380</v>
      </c>
      <c r="K1031" t="s">
        <v>1341</v>
      </c>
      <c r="L1031">
        <v>37.43</v>
      </c>
      <c r="M1031">
        <v>4.3499999999999996</v>
      </c>
      <c r="N1031" t="s">
        <v>2382</v>
      </c>
      <c r="O1031" t="s">
        <v>2380</v>
      </c>
      <c r="P1031" t="s">
        <v>2383</v>
      </c>
      <c r="Q1031" s="7" t="str">
        <f>SUBSTITUTE(Table12[[#This Row],[NumberOfMajorSurgeries]],"No major surgery","0")</f>
        <v>1</v>
      </c>
      <c r="R1031" t="str">
        <f>SUBSTITUTE(Table12[[#This Row],[smoker]],"?","unknown")</f>
        <v>No</v>
      </c>
      <c r="S1031" t="str">
        <f t="shared" si="16"/>
        <v>Obesity</v>
      </c>
      <c r="T1031" t="str">
        <f>IF(Table12[[#This Row],[HBA1C]]&lt;5.7,"Normal",IF(Table12[[#This Row],[HBA1C]]&gt;6.5,"Diabetes","Prediabetes"))</f>
        <v>Normal</v>
      </c>
    </row>
    <row r="1032" spans="1:20" x14ac:dyDescent="0.3">
      <c r="A1032" t="s">
        <v>1340</v>
      </c>
      <c r="B1032">
        <v>23.7</v>
      </c>
      <c r="C1032">
        <v>10.45</v>
      </c>
      <c r="D1032" t="s">
        <v>2380</v>
      </c>
      <c r="E1032" t="s">
        <v>2380</v>
      </c>
      <c r="F1032" t="s">
        <v>2380</v>
      </c>
      <c r="G1032" t="s">
        <v>2381</v>
      </c>
      <c r="H1032" t="s">
        <v>2380</v>
      </c>
      <c r="K1032" t="s">
        <v>1340</v>
      </c>
      <c r="L1032">
        <v>23.7</v>
      </c>
      <c r="M1032">
        <v>10.45</v>
      </c>
      <c r="N1032" t="s">
        <v>2380</v>
      </c>
      <c r="O1032" t="s">
        <v>2380</v>
      </c>
      <c r="P1032" t="s">
        <v>2380</v>
      </c>
      <c r="Q1032" s="7" t="str">
        <f>SUBSTITUTE(Table12[[#This Row],[NumberOfMajorSurgeries]],"No major surgery","0")</f>
        <v>0</v>
      </c>
      <c r="R1032" t="str">
        <f>SUBSTITUTE(Table12[[#This Row],[smoker]],"?","unknown")</f>
        <v>No</v>
      </c>
      <c r="S1032" t="str">
        <f t="shared" si="16"/>
        <v>Overweight</v>
      </c>
      <c r="T1032" t="str">
        <f>IF(Table12[[#This Row],[HBA1C]]&lt;5.7,"Normal",IF(Table12[[#This Row],[HBA1C]]&gt;6.5,"Diabetes","Prediabetes"))</f>
        <v>Diabetes</v>
      </c>
    </row>
    <row r="1033" spans="1:20" x14ac:dyDescent="0.3">
      <c r="A1033" t="s">
        <v>1339</v>
      </c>
      <c r="B1033">
        <v>24.795000000000002</v>
      </c>
      <c r="C1033">
        <v>4.07</v>
      </c>
      <c r="D1033" t="s">
        <v>2382</v>
      </c>
      <c r="E1033" t="s">
        <v>2380</v>
      </c>
      <c r="F1033" t="s">
        <v>2383</v>
      </c>
      <c r="G1033">
        <v>1</v>
      </c>
      <c r="H1033" t="s">
        <v>2380</v>
      </c>
      <c r="K1033" t="s">
        <v>1339</v>
      </c>
      <c r="L1033">
        <v>24.795000000000002</v>
      </c>
      <c r="M1033">
        <v>4.07</v>
      </c>
      <c r="N1033" t="s">
        <v>2382</v>
      </c>
      <c r="O1033" t="s">
        <v>2380</v>
      </c>
      <c r="P1033" t="s">
        <v>2383</v>
      </c>
      <c r="Q1033" s="7" t="str">
        <f>SUBSTITUTE(Table12[[#This Row],[NumberOfMajorSurgeries]],"No major surgery","0")</f>
        <v>1</v>
      </c>
      <c r="R1033" t="str">
        <f>SUBSTITUTE(Table12[[#This Row],[smoker]],"?","unknown")</f>
        <v>No</v>
      </c>
      <c r="S1033" t="str">
        <f t="shared" si="16"/>
        <v>Overweight</v>
      </c>
      <c r="T1033" t="str">
        <f>IF(Table12[[#This Row],[HBA1C]]&lt;5.7,"Normal",IF(Table12[[#This Row],[HBA1C]]&gt;6.5,"Diabetes","Prediabetes"))</f>
        <v>Normal</v>
      </c>
    </row>
    <row r="1034" spans="1:20" x14ac:dyDescent="0.3">
      <c r="A1034" t="s">
        <v>1338</v>
      </c>
      <c r="B1034">
        <v>31.9</v>
      </c>
      <c r="C1034">
        <v>8.34</v>
      </c>
      <c r="D1034" t="s">
        <v>2380</v>
      </c>
      <c r="E1034" t="s">
        <v>2380</v>
      </c>
      <c r="F1034" t="s">
        <v>2380</v>
      </c>
      <c r="G1034" t="s">
        <v>2381</v>
      </c>
      <c r="H1034" t="s">
        <v>2380</v>
      </c>
      <c r="K1034" t="s">
        <v>1338</v>
      </c>
      <c r="L1034">
        <v>31.9</v>
      </c>
      <c r="M1034">
        <v>8.34</v>
      </c>
      <c r="N1034" t="s">
        <v>2380</v>
      </c>
      <c r="O1034" t="s">
        <v>2380</v>
      </c>
      <c r="P1034" t="s">
        <v>2380</v>
      </c>
      <c r="Q1034" s="7" t="str">
        <f>SUBSTITUTE(Table12[[#This Row],[NumberOfMajorSurgeries]],"No major surgery","0")</f>
        <v>0</v>
      </c>
      <c r="R1034" t="str">
        <f>SUBSTITUTE(Table12[[#This Row],[smoker]],"?","unknown")</f>
        <v>No</v>
      </c>
      <c r="S1034" t="str">
        <f t="shared" si="16"/>
        <v>Obesity</v>
      </c>
      <c r="T1034" t="str">
        <f>IF(Table12[[#This Row],[HBA1C]]&lt;5.7,"Normal",IF(Table12[[#This Row],[HBA1C]]&gt;6.5,"Diabetes","Prediabetes"))</f>
        <v>Diabetes</v>
      </c>
    </row>
    <row r="1035" spans="1:20" x14ac:dyDescent="0.3">
      <c r="A1035" t="s">
        <v>1337</v>
      </c>
      <c r="B1035">
        <v>32.68</v>
      </c>
      <c r="C1035">
        <v>7.41</v>
      </c>
      <c r="D1035" t="s">
        <v>2380</v>
      </c>
      <c r="E1035" t="s">
        <v>2380</v>
      </c>
      <c r="F1035" t="s">
        <v>2380</v>
      </c>
      <c r="G1035" t="s">
        <v>2381</v>
      </c>
      <c r="H1035" t="s">
        <v>2380</v>
      </c>
      <c r="K1035" t="s">
        <v>1337</v>
      </c>
      <c r="L1035">
        <v>32.68</v>
      </c>
      <c r="M1035">
        <v>7.41</v>
      </c>
      <c r="N1035" t="s">
        <v>2380</v>
      </c>
      <c r="O1035" t="s">
        <v>2380</v>
      </c>
      <c r="P1035" t="s">
        <v>2380</v>
      </c>
      <c r="Q1035" s="7" t="str">
        <f>SUBSTITUTE(Table12[[#This Row],[NumberOfMajorSurgeries]],"No major surgery","0")</f>
        <v>0</v>
      </c>
      <c r="R1035" t="str">
        <f>SUBSTITUTE(Table12[[#This Row],[smoker]],"?","unknown")</f>
        <v>No</v>
      </c>
      <c r="S1035" t="str">
        <f t="shared" si="16"/>
        <v>Obesity</v>
      </c>
      <c r="T1035" t="str">
        <f>IF(Table12[[#This Row],[HBA1C]]&lt;5.7,"Normal",IF(Table12[[#This Row],[HBA1C]]&gt;6.5,"Diabetes","Prediabetes"))</f>
        <v>Diabetes</v>
      </c>
    </row>
    <row r="1036" spans="1:20" x14ac:dyDescent="0.3">
      <c r="A1036" t="s">
        <v>1336</v>
      </c>
      <c r="B1036">
        <v>47.13</v>
      </c>
      <c r="C1036">
        <v>4.3099999999999996</v>
      </c>
      <c r="D1036" t="s">
        <v>2380</v>
      </c>
      <c r="E1036" t="s">
        <v>2380</v>
      </c>
      <c r="F1036" t="s">
        <v>2380</v>
      </c>
      <c r="G1036" t="s">
        <v>2381</v>
      </c>
      <c r="H1036" t="s">
        <v>2380</v>
      </c>
      <c r="K1036" t="s">
        <v>1336</v>
      </c>
      <c r="L1036">
        <v>47.13</v>
      </c>
      <c r="M1036">
        <v>4.3099999999999996</v>
      </c>
      <c r="N1036" t="s">
        <v>2380</v>
      </c>
      <c r="O1036" t="s">
        <v>2380</v>
      </c>
      <c r="P1036" t="s">
        <v>2380</v>
      </c>
      <c r="Q1036" s="7" t="str">
        <f>SUBSTITUTE(Table12[[#This Row],[NumberOfMajorSurgeries]],"No major surgery","0")</f>
        <v>0</v>
      </c>
      <c r="R1036" t="str">
        <f>SUBSTITUTE(Table12[[#This Row],[smoker]],"?","unknown")</f>
        <v>No</v>
      </c>
      <c r="S1036" t="str">
        <f t="shared" si="16"/>
        <v>Obesity</v>
      </c>
      <c r="T1036" t="str">
        <f>IF(Table12[[#This Row],[HBA1C]]&lt;5.7,"Normal",IF(Table12[[#This Row],[HBA1C]]&gt;6.5,"Diabetes","Prediabetes"))</f>
        <v>Normal</v>
      </c>
    </row>
    <row r="1037" spans="1:20" x14ac:dyDescent="0.3">
      <c r="A1037" t="s">
        <v>1335</v>
      </c>
      <c r="B1037">
        <v>36.67</v>
      </c>
      <c r="C1037">
        <v>10.83</v>
      </c>
      <c r="D1037" t="s">
        <v>2380</v>
      </c>
      <c r="E1037" t="s">
        <v>2380</v>
      </c>
      <c r="F1037" t="s">
        <v>2380</v>
      </c>
      <c r="G1037" t="s">
        <v>2381</v>
      </c>
      <c r="H1037" t="s">
        <v>2380</v>
      </c>
      <c r="K1037" t="s">
        <v>1335</v>
      </c>
      <c r="L1037">
        <v>36.67</v>
      </c>
      <c r="M1037">
        <v>10.83</v>
      </c>
      <c r="N1037" t="s">
        <v>2380</v>
      </c>
      <c r="O1037" t="s">
        <v>2380</v>
      </c>
      <c r="P1037" t="s">
        <v>2380</v>
      </c>
      <c r="Q1037" s="7" t="str">
        <f>SUBSTITUTE(Table12[[#This Row],[NumberOfMajorSurgeries]],"No major surgery","0")</f>
        <v>0</v>
      </c>
      <c r="R1037" t="str">
        <f>SUBSTITUTE(Table12[[#This Row],[smoker]],"?","unknown")</f>
        <v>No</v>
      </c>
      <c r="S1037" t="str">
        <f t="shared" si="16"/>
        <v>Obesity</v>
      </c>
      <c r="T1037" t="str">
        <f>IF(Table12[[#This Row],[HBA1C]]&lt;5.7,"Normal",IF(Table12[[#This Row],[HBA1C]]&gt;6.5,"Diabetes","Prediabetes"))</f>
        <v>Diabetes</v>
      </c>
    </row>
    <row r="1038" spans="1:20" x14ac:dyDescent="0.3">
      <c r="A1038" t="s">
        <v>1334</v>
      </c>
      <c r="B1038">
        <v>33.630000000000003</v>
      </c>
      <c r="C1038">
        <v>11.31</v>
      </c>
      <c r="D1038" t="s">
        <v>2380</v>
      </c>
      <c r="E1038" t="s">
        <v>2380</v>
      </c>
      <c r="F1038" t="s">
        <v>2380</v>
      </c>
      <c r="G1038" t="s">
        <v>2381</v>
      </c>
      <c r="H1038" t="s">
        <v>2380</v>
      </c>
      <c r="K1038" t="s">
        <v>1334</v>
      </c>
      <c r="L1038">
        <v>33.630000000000003</v>
      </c>
      <c r="M1038">
        <v>11.31</v>
      </c>
      <c r="N1038" t="s">
        <v>2380</v>
      </c>
      <c r="O1038" t="s">
        <v>2380</v>
      </c>
      <c r="P1038" t="s">
        <v>2380</v>
      </c>
      <c r="Q1038" s="7" t="str">
        <f>SUBSTITUTE(Table12[[#This Row],[NumberOfMajorSurgeries]],"No major surgery","0")</f>
        <v>0</v>
      </c>
      <c r="R1038" t="str">
        <f>SUBSTITUTE(Table12[[#This Row],[smoker]],"?","unknown")</f>
        <v>No</v>
      </c>
      <c r="S1038" t="str">
        <f t="shared" si="16"/>
        <v>Obesity</v>
      </c>
      <c r="T1038" t="str">
        <f>IF(Table12[[#This Row],[HBA1C]]&lt;5.7,"Normal",IF(Table12[[#This Row],[HBA1C]]&gt;6.5,"Diabetes","Prediabetes"))</f>
        <v>Diabetes</v>
      </c>
    </row>
    <row r="1039" spans="1:20" x14ac:dyDescent="0.3">
      <c r="A1039" t="s">
        <v>1333</v>
      </c>
      <c r="B1039">
        <v>32.67</v>
      </c>
      <c r="C1039">
        <v>11.81</v>
      </c>
      <c r="D1039" t="s">
        <v>2382</v>
      </c>
      <c r="E1039" t="s">
        <v>2380</v>
      </c>
      <c r="F1039" t="s">
        <v>2380</v>
      </c>
      <c r="G1039" t="s">
        <v>2381</v>
      </c>
      <c r="H1039" t="s">
        <v>2380</v>
      </c>
      <c r="K1039" t="s">
        <v>1333</v>
      </c>
      <c r="L1039">
        <v>32.67</v>
      </c>
      <c r="M1039">
        <v>11.81</v>
      </c>
      <c r="N1039" t="s">
        <v>2382</v>
      </c>
      <c r="O1039" t="s">
        <v>2380</v>
      </c>
      <c r="P1039" t="s">
        <v>2380</v>
      </c>
      <c r="Q1039" s="7" t="str">
        <f>SUBSTITUTE(Table12[[#This Row],[NumberOfMajorSurgeries]],"No major surgery","0")</f>
        <v>0</v>
      </c>
      <c r="R1039" t="str">
        <f>SUBSTITUTE(Table12[[#This Row],[smoker]],"?","unknown")</f>
        <v>No</v>
      </c>
      <c r="S1039" t="str">
        <f t="shared" si="16"/>
        <v>Obesity</v>
      </c>
      <c r="T1039" t="str">
        <f>IF(Table12[[#This Row],[HBA1C]]&lt;5.7,"Normal",IF(Table12[[#This Row],[HBA1C]]&gt;6.5,"Diabetes","Prediabetes"))</f>
        <v>Diabetes</v>
      </c>
    </row>
    <row r="1040" spans="1:20" x14ac:dyDescent="0.3">
      <c r="A1040" t="s">
        <v>1332</v>
      </c>
      <c r="B1040">
        <v>33.299999999999997</v>
      </c>
      <c r="C1040">
        <v>8.26</v>
      </c>
      <c r="D1040" t="s">
        <v>2382</v>
      </c>
      <c r="E1040" t="s">
        <v>2380</v>
      </c>
      <c r="F1040" t="s">
        <v>2380</v>
      </c>
      <c r="G1040">
        <v>2</v>
      </c>
      <c r="H1040" t="s">
        <v>2380</v>
      </c>
      <c r="K1040" t="s">
        <v>1332</v>
      </c>
      <c r="L1040">
        <v>33.299999999999997</v>
      </c>
      <c r="M1040">
        <v>8.26</v>
      </c>
      <c r="N1040" t="s">
        <v>2382</v>
      </c>
      <c r="O1040" t="s">
        <v>2380</v>
      </c>
      <c r="P1040" t="s">
        <v>2380</v>
      </c>
      <c r="Q1040" s="7" t="str">
        <f>SUBSTITUTE(Table12[[#This Row],[NumberOfMajorSurgeries]],"No major surgery","0")</f>
        <v>2</v>
      </c>
      <c r="R1040" t="str">
        <f>SUBSTITUTE(Table12[[#This Row],[smoker]],"?","unknown")</f>
        <v>No</v>
      </c>
      <c r="S1040" t="str">
        <f t="shared" si="16"/>
        <v>Obesity</v>
      </c>
      <c r="T1040" t="str">
        <f>IF(Table12[[#This Row],[HBA1C]]&lt;5.7,"Normal",IF(Table12[[#This Row],[HBA1C]]&gt;6.5,"Diabetes","Prediabetes"))</f>
        <v>Diabetes</v>
      </c>
    </row>
    <row r="1041" spans="1:20" x14ac:dyDescent="0.3">
      <c r="A1041" t="s">
        <v>1331</v>
      </c>
      <c r="B1041">
        <v>30.78</v>
      </c>
      <c r="C1041">
        <v>10.74</v>
      </c>
      <c r="D1041" t="s">
        <v>2382</v>
      </c>
      <c r="E1041" t="s">
        <v>2380</v>
      </c>
      <c r="F1041" t="s">
        <v>2380</v>
      </c>
      <c r="G1041">
        <v>2</v>
      </c>
      <c r="H1041" t="s">
        <v>2380</v>
      </c>
      <c r="K1041" t="s">
        <v>1331</v>
      </c>
      <c r="L1041">
        <v>30.78</v>
      </c>
      <c r="M1041">
        <v>10.74</v>
      </c>
      <c r="N1041" t="s">
        <v>2382</v>
      </c>
      <c r="O1041" t="s">
        <v>2380</v>
      </c>
      <c r="P1041" t="s">
        <v>2380</v>
      </c>
      <c r="Q1041" s="7" t="str">
        <f>SUBSTITUTE(Table12[[#This Row],[NumberOfMajorSurgeries]],"No major surgery","0")</f>
        <v>2</v>
      </c>
      <c r="R1041" t="str">
        <f>SUBSTITUTE(Table12[[#This Row],[smoker]],"?","unknown")</f>
        <v>No</v>
      </c>
      <c r="S1041" t="str">
        <f t="shared" si="16"/>
        <v>Obesity</v>
      </c>
      <c r="T1041" t="str">
        <f>IF(Table12[[#This Row],[HBA1C]]&lt;5.7,"Normal",IF(Table12[[#This Row],[HBA1C]]&gt;6.5,"Diabetes","Prediabetes"))</f>
        <v>Diabetes</v>
      </c>
    </row>
    <row r="1042" spans="1:20" x14ac:dyDescent="0.3">
      <c r="A1042" t="s">
        <v>1330</v>
      </c>
      <c r="B1042">
        <v>28.975000000000001</v>
      </c>
      <c r="C1042">
        <v>7.69</v>
      </c>
      <c r="D1042" t="s">
        <v>2382</v>
      </c>
      <c r="E1042" t="s">
        <v>2380</v>
      </c>
      <c r="F1042" t="s">
        <v>2380</v>
      </c>
      <c r="G1042" t="s">
        <v>2381</v>
      </c>
      <c r="H1042" t="s">
        <v>2380</v>
      </c>
      <c r="K1042" t="s">
        <v>1330</v>
      </c>
      <c r="L1042">
        <v>28.975000000000001</v>
      </c>
      <c r="M1042">
        <v>7.69</v>
      </c>
      <c r="N1042" t="s">
        <v>2382</v>
      </c>
      <c r="O1042" t="s">
        <v>2380</v>
      </c>
      <c r="P1042" t="s">
        <v>2380</v>
      </c>
      <c r="Q1042" s="7" t="str">
        <f>SUBSTITUTE(Table12[[#This Row],[NumberOfMajorSurgeries]],"No major surgery","0")</f>
        <v>0</v>
      </c>
      <c r="R1042" t="str">
        <f>SUBSTITUTE(Table12[[#This Row],[smoker]],"?","unknown")</f>
        <v>No</v>
      </c>
      <c r="S1042" t="str">
        <f t="shared" si="16"/>
        <v>Overweight</v>
      </c>
      <c r="T1042" t="str">
        <f>IF(Table12[[#This Row],[HBA1C]]&lt;5.7,"Normal",IF(Table12[[#This Row],[HBA1C]]&gt;6.5,"Diabetes","Prediabetes"))</f>
        <v>Diabetes</v>
      </c>
    </row>
    <row r="1043" spans="1:20" x14ac:dyDescent="0.3">
      <c r="A1043" t="s">
        <v>1329</v>
      </c>
      <c r="B1043">
        <v>33.4</v>
      </c>
      <c r="C1043">
        <v>4.84</v>
      </c>
      <c r="D1043" t="s">
        <v>2380</v>
      </c>
      <c r="E1043" t="s">
        <v>2380</v>
      </c>
      <c r="F1043" t="s">
        <v>2380</v>
      </c>
      <c r="G1043" t="s">
        <v>2381</v>
      </c>
      <c r="H1043" t="s">
        <v>2380</v>
      </c>
      <c r="K1043" t="s">
        <v>1329</v>
      </c>
      <c r="L1043">
        <v>33.4</v>
      </c>
      <c r="M1043">
        <v>4.84</v>
      </c>
      <c r="N1043" t="s">
        <v>2380</v>
      </c>
      <c r="O1043" t="s">
        <v>2380</v>
      </c>
      <c r="P1043" t="s">
        <v>2380</v>
      </c>
      <c r="Q1043" s="7" t="str">
        <f>SUBSTITUTE(Table12[[#This Row],[NumberOfMajorSurgeries]],"No major surgery","0")</f>
        <v>0</v>
      </c>
      <c r="R1043" t="str">
        <f>SUBSTITUTE(Table12[[#This Row],[smoker]],"?","unknown")</f>
        <v>No</v>
      </c>
      <c r="S1043" t="str">
        <f t="shared" si="16"/>
        <v>Obesity</v>
      </c>
      <c r="T1043" t="str">
        <f>IF(Table12[[#This Row],[HBA1C]]&lt;5.7,"Normal",IF(Table12[[#This Row],[HBA1C]]&gt;6.5,"Diabetes","Prediabetes"))</f>
        <v>Normal</v>
      </c>
    </row>
    <row r="1044" spans="1:20" x14ac:dyDescent="0.3">
      <c r="A1044" t="s">
        <v>1328</v>
      </c>
      <c r="B1044">
        <v>21.5</v>
      </c>
      <c r="C1044">
        <v>9.77</v>
      </c>
      <c r="D1044" t="s">
        <v>2382</v>
      </c>
      <c r="E1044" t="s">
        <v>2380</v>
      </c>
      <c r="F1044" t="s">
        <v>2380</v>
      </c>
      <c r="G1044" t="s">
        <v>2381</v>
      </c>
      <c r="H1044" t="s">
        <v>2380</v>
      </c>
      <c r="K1044" t="s">
        <v>1328</v>
      </c>
      <c r="L1044">
        <v>21.5</v>
      </c>
      <c r="M1044">
        <v>9.77</v>
      </c>
      <c r="N1044" t="s">
        <v>2382</v>
      </c>
      <c r="O1044" t="s">
        <v>2380</v>
      </c>
      <c r="P1044" t="s">
        <v>2380</v>
      </c>
      <c r="Q1044" s="7" t="str">
        <f>SUBSTITUTE(Table12[[#This Row],[NumberOfMajorSurgeries]],"No major surgery","0")</f>
        <v>0</v>
      </c>
      <c r="R1044" t="str">
        <f>SUBSTITUTE(Table12[[#This Row],[smoker]],"?","unknown")</f>
        <v>No</v>
      </c>
      <c r="S1044" t="str">
        <f t="shared" si="16"/>
        <v>Overweight</v>
      </c>
      <c r="T1044" t="str">
        <f>IF(Table12[[#This Row],[HBA1C]]&lt;5.7,"Normal",IF(Table12[[#This Row],[HBA1C]]&gt;6.5,"Diabetes","Prediabetes"))</f>
        <v>Diabetes</v>
      </c>
    </row>
    <row r="1045" spans="1:20" x14ac:dyDescent="0.3">
      <c r="A1045" t="s">
        <v>1327</v>
      </c>
      <c r="B1045">
        <v>38.14</v>
      </c>
      <c r="C1045">
        <v>5.84</v>
      </c>
      <c r="D1045" t="s">
        <v>2380</v>
      </c>
      <c r="E1045" t="s">
        <v>2380</v>
      </c>
      <c r="F1045" t="s">
        <v>2380</v>
      </c>
      <c r="G1045" t="s">
        <v>2381</v>
      </c>
      <c r="H1045" t="s">
        <v>2380</v>
      </c>
      <c r="K1045" t="s">
        <v>1327</v>
      </c>
      <c r="L1045">
        <v>38.14</v>
      </c>
      <c r="M1045">
        <v>5.84</v>
      </c>
      <c r="N1045" t="s">
        <v>2380</v>
      </c>
      <c r="O1045" t="s">
        <v>2380</v>
      </c>
      <c r="P1045" t="s">
        <v>2380</v>
      </c>
      <c r="Q1045" s="7" t="str">
        <f>SUBSTITUTE(Table12[[#This Row],[NumberOfMajorSurgeries]],"No major surgery","0")</f>
        <v>0</v>
      </c>
      <c r="R1045" t="str">
        <f>SUBSTITUTE(Table12[[#This Row],[smoker]],"?","unknown")</f>
        <v>No</v>
      </c>
      <c r="S1045" t="str">
        <f t="shared" si="16"/>
        <v>Obesity</v>
      </c>
      <c r="T1045" t="str">
        <f>IF(Table12[[#This Row],[HBA1C]]&lt;5.7,"Normal",IF(Table12[[#This Row],[HBA1C]]&gt;6.5,"Diabetes","Prediabetes"))</f>
        <v>Prediabetes</v>
      </c>
    </row>
    <row r="1046" spans="1:20" x14ac:dyDescent="0.3">
      <c r="A1046" t="s">
        <v>1326</v>
      </c>
      <c r="B1046">
        <v>35.42</v>
      </c>
      <c r="C1046">
        <v>8.6999999999999993</v>
      </c>
      <c r="D1046" t="s">
        <v>2382</v>
      </c>
      <c r="E1046" t="s">
        <v>2380</v>
      </c>
      <c r="F1046" t="s">
        <v>2380</v>
      </c>
      <c r="G1046">
        <v>1</v>
      </c>
      <c r="H1046" t="s">
        <v>2380</v>
      </c>
      <c r="K1046" t="s">
        <v>1326</v>
      </c>
      <c r="L1046">
        <v>35.42</v>
      </c>
      <c r="M1046">
        <v>8.6999999999999993</v>
      </c>
      <c r="N1046" t="s">
        <v>2382</v>
      </c>
      <c r="O1046" t="s">
        <v>2380</v>
      </c>
      <c r="P1046" t="s">
        <v>2380</v>
      </c>
      <c r="Q1046" s="7" t="str">
        <f>SUBSTITUTE(Table12[[#This Row],[NumberOfMajorSurgeries]],"No major surgery","0")</f>
        <v>1</v>
      </c>
      <c r="R1046" t="str">
        <f>SUBSTITUTE(Table12[[#This Row],[smoker]],"?","unknown")</f>
        <v>No</v>
      </c>
      <c r="S1046" t="str">
        <f t="shared" si="16"/>
        <v>Obesity</v>
      </c>
      <c r="T1046" t="str">
        <f>IF(Table12[[#This Row],[HBA1C]]&lt;5.7,"Normal",IF(Table12[[#This Row],[HBA1C]]&gt;6.5,"Diabetes","Prediabetes"))</f>
        <v>Diabetes</v>
      </c>
    </row>
    <row r="1047" spans="1:20" x14ac:dyDescent="0.3">
      <c r="A1047" t="s">
        <v>1325</v>
      </c>
      <c r="B1047">
        <v>35.625</v>
      </c>
      <c r="C1047">
        <v>10.79</v>
      </c>
      <c r="D1047" t="s">
        <v>2380</v>
      </c>
      <c r="E1047" t="s">
        <v>2380</v>
      </c>
      <c r="F1047" t="s">
        <v>2380</v>
      </c>
      <c r="G1047" t="s">
        <v>2381</v>
      </c>
      <c r="H1047" t="s">
        <v>2380</v>
      </c>
      <c r="K1047" t="s">
        <v>1325</v>
      </c>
      <c r="L1047">
        <v>35.625</v>
      </c>
      <c r="M1047">
        <v>10.79</v>
      </c>
      <c r="N1047" t="s">
        <v>2380</v>
      </c>
      <c r="O1047" t="s">
        <v>2380</v>
      </c>
      <c r="P1047" t="s">
        <v>2380</v>
      </c>
      <c r="Q1047" s="7" t="str">
        <f>SUBSTITUTE(Table12[[#This Row],[NumberOfMajorSurgeries]],"No major surgery","0")</f>
        <v>0</v>
      </c>
      <c r="R1047" t="str">
        <f>SUBSTITUTE(Table12[[#This Row],[smoker]],"?","unknown")</f>
        <v>No</v>
      </c>
      <c r="S1047" t="str">
        <f t="shared" si="16"/>
        <v>Obesity</v>
      </c>
      <c r="T1047" t="str">
        <f>IF(Table12[[#This Row],[HBA1C]]&lt;5.7,"Normal",IF(Table12[[#This Row],[HBA1C]]&gt;6.5,"Diabetes","Prediabetes"))</f>
        <v>Diabetes</v>
      </c>
    </row>
    <row r="1048" spans="1:20" x14ac:dyDescent="0.3">
      <c r="A1048" t="s">
        <v>1324</v>
      </c>
      <c r="B1048">
        <v>45.51</v>
      </c>
      <c r="C1048">
        <v>4.32</v>
      </c>
      <c r="D1048" t="s">
        <v>2380</v>
      </c>
      <c r="E1048" t="s">
        <v>2380</v>
      </c>
      <c r="F1048" t="s">
        <v>2380</v>
      </c>
      <c r="G1048">
        <v>1</v>
      </c>
      <c r="H1048" t="s">
        <v>2380</v>
      </c>
      <c r="K1048" t="s">
        <v>1324</v>
      </c>
      <c r="L1048">
        <v>45.51</v>
      </c>
      <c r="M1048">
        <v>4.32</v>
      </c>
      <c r="N1048" t="s">
        <v>2380</v>
      </c>
      <c r="O1048" t="s">
        <v>2380</v>
      </c>
      <c r="P1048" t="s">
        <v>2380</v>
      </c>
      <c r="Q1048" s="7" t="str">
        <f>SUBSTITUTE(Table12[[#This Row],[NumberOfMajorSurgeries]],"No major surgery","0")</f>
        <v>1</v>
      </c>
      <c r="R1048" t="str">
        <f>SUBSTITUTE(Table12[[#This Row],[smoker]],"?","unknown")</f>
        <v>No</v>
      </c>
      <c r="S1048" t="str">
        <f t="shared" si="16"/>
        <v>Obesity</v>
      </c>
      <c r="T1048" t="str">
        <f>IF(Table12[[#This Row],[HBA1C]]&lt;5.7,"Normal",IF(Table12[[#This Row],[HBA1C]]&gt;6.5,"Diabetes","Prediabetes"))</f>
        <v>Normal</v>
      </c>
    </row>
    <row r="1049" spans="1:20" x14ac:dyDescent="0.3">
      <c r="A1049" t="s">
        <v>1323</v>
      </c>
      <c r="B1049">
        <v>37.1</v>
      </c>
      <c r="C1049">
        <v>7.19</v>
      </c>
      <c r="D1049" t="s">
        <v>2382</v>
      </c>
      <c r="E1049" t="s">
        <v>2380</v>
      </c>
      <c r="F1049" t="s">
        <v>2380</v>
      </c>
      <c r="G1049" t="s">
        <v>2381</v>
      </c>
      <c r="H1049" t="s">
        <v>2380</v>
      </c>
      <c r="K1049" t="s">
        <v>1323</v>
      </c>
      <c r="L1049">
        <v>37.1</v>
      </c>
      <c r="M1049">
        <v>7.19</v>
      </c>
      <c r="N1049" t="s">
        <v>2382</v>
      </c>
      <c r="O1049" t="s">
        <v>2380</v>
      </c>
      <c r="P1049" t="s">
        <v>2380</v>
      </c>
      <c r="Q1049" s="7" t="str">
        <f>SUBSTITUTE(Table12[[#This Row],[NumberOfMajorSurgeries]],"No major surgery","0")</f>
        <v>0</v>
      </c>
      <c r="R1049" t="str">
        <f>SUBSTITUTE(Table12[[#This Row],[smoker]],"?","unknown")</f>
        <v>No</v>
      </c>
      <c r="S1049" t="str">
        <f t="shared" si="16"/>
        <v>Obesity</v>
      </c>
      <c r="T1049" t="str">
        <f>IF(Table12[[#This Row],[HBA1C]]&lt;5.7,"Normal",IF(Table12[[#This Row],[HBA1C]]&gt;6.5,"Diabetes","Prediabetes"))</f>
        <v>Diabetes</v>
      </c>
    </row>
    <row r="1050" spans="1:20" x14ac:dyDescent="0.3">
      <c r="A1050" t="s">
        <v>1322</v>
      </c>
      <c r="B1050">
        <v>30.5</v>
      </c>
      <c r="C1050">
        <v>11.94</v>
      </c>
      <c r="D1050" t="s">
        <v>2382</v>
      </c>
      <c r="E1050" t="s">
        <v>2380</v>
      </c>
      <c r="F1050" t="s">
        <v>2380</v>
      </c>
      <c r="G1050" t="s">
        <v>2381</v>
      </c>
      <c r="H1050" t="s">
        <v>2380</v>
      </c>
      <c r="K1050" t="s">
        <v>1322</v>
      </c>
      <c r="L1050">
        <v>30.5</v>
      </c>
      <c r="M1050">
        <v>11.94</v>
      </c>
      <c r="N1050" t="s">
        <v>2382</v>
      </c>
      <c r="O1050" t="s">
        <v>2380</v>
      </c>
      <c r="P1050" t="s">
        <v>2380</v>
      </c>
      <c r="Q1050" s="7" t="str">
        <f>SUBSTITUTE(Table12[[#This Row],[NumberOfMajorSurgeries]],"No major surgery","0")</f>
        <v>0</v>
      </c>
      <c r="R1050" t="str">
        <f>SUBSTITUTE(Table12[[#This Row],[smoker]],"?","unknown")</f>
        <v>No</v>
      </c>
      <c r="S1050" t="str">
        <f t="shared" si="16"/>
        <v>Obesity</v>
      </c>
      <c r="T1050" t="str">
        <f>IF(Table12[[#This Row],[HBA1C]]&lt;5.7,"Normal",IF(Table12[[#This Row],[HBA1C]]&gt;6.5,"Diabetes","Prediabetes"))</f>
        <v>Diabetes</v>
      </c>
    </row>
    <row r="1051" spans="1:20" x14ac:dyDescent="0.3">
      <c r="A1051" t="s">
        <v>1321</v>
      </c>
      <c r="B1051">
        <v>28.16</v>
      </c>
      <c r="C1051">
        <v>5.56</v>
      </c>
      <c r="D1051" t="s">
        <v>2380</v>
      </c>
      <c r="E1051" t="s">
        <v>2380</v>
      </c>
      <c r="F1051" t="s">
        <v>2380</v>
      </c>
      <c r="G1051">
        <v>2</v>
      </c>
      <c r="H1051" t="s">
        <v>2380</v>
      </c>
      <c r="K1051" t="s">
        <v>1321</v>
      </c>
      <c r="L1051">
        <v>28.16</v>
      </c>
      <c r="M1051">
        <v>5.56</v>
      </c>
      <c r="N1051" t="s">
        <v>2380</v>
      </c>
      <c r="O1051" t="s">
        <v>2380</v>
      </c>
      <c r="P1051" t="s">
        <v>2380</v>
      </c>
      <c r="Q1051" s="7" t="str">
        <f>SUBSTITUTE(Table12[[#This Row],[NumberOfMajorSurgeries]],"No major surgery","0")</f>
        <v>2</v>
      </c>
      <c r="R1051" t="str">
        <f>SUBSTITUTE(Table12[[#This Row],[smoker]],"?","unknown")</f>
        <v>No</v>
      </c>
      <c r="S1051" t="str">
        <f t="shared" si="16"/>
        <v>Overweight</v>
      </c>
      <c r="T1051" t="str">
        <f>IF(Table12[[#This Row],[HBA1C]]&lt;5.7,"Normal",IF(Table12[[#This Row],[HBA1C]]&gt;6.5,"Diabetes","Prediabetes"))</f>
        <v>Normal</v>
      </c>
    </row>
    <row r="1052" spans="1:20" x14ac:dyDescent="0.3">
      <c r="A1052" t="s">
        <v>1320</v>
      </c>
      <c r="B1052">
        <v>29.1</v>
      </c>
      <c r="C1052">
        <v>5.64</v>
      </c>
      <c r="D1052" t="s">
        <v>2382</v>
      </c>
      <c r="E1052" t="s">
        <v>2380</v>
      </c>
      <c r="F1052" t="s">
        <v>2380</v>
      </c>
      <c r="G1052" t="s">
        <v>2381</v>
      </c>
      <c r="H1052" t="s">
        <v>2380</v>
      </c>
      <c r="K1052" t="s">
        <v>1320</v>
      </c>
      <c r="L1052">
        <v>29.1</v>
      </c>
      <c r="M1052">
        <v>5.64</v>
      </c>
      <c r="N1052" t="s">
        <v>2382</v>
      </c>
      <c r="O1052" t="s">
        <v>2380</v>
      </c>
      <c r="P1052" t="s">
        <v>2380</v>
      </c>
      <c r="Q1052" s="7" t="str">
        <f>SUBSTITUTE(Table12[[#This Row],[NumberOfMajorSurgeries]],"No major surgery","0")</f>
        <v>0</v>
      </c>
      <c r="R1052" t="str">
        <f>SUBSTITUTE(Table12[[#This Row],[smoker]],"?","unknown")</f>
        <v>No</v>
      </c>
      <c r="S1052" t="str">
        <f t="shared" si="16"/>
        <v>Overweight</v>
      </c>
      <c r="T1052" t="str">
        <f>IF(Table12[[#This Row],[HBA1C]]&lt;5.7,"Normal",IF(Table12[[#This Row],[HBA1C]]&gt;6.5,"Diabetes","Prediabetes"))</f>
        <v>Normal</v>
      </c>
    </row>
    <row r="1053" spans="1:20" x14ac:dyDescent="0.3">
      <c r="A1053" t="s">
        <v>1319</v>
      </c>
      <c r="B1053">
        <v>30.22</v>
      </c>
      <c r="C1053">
        <v>4.6500000000000004</v>
      </c>
      <c r="D1053" t="s">
        <v>2380</v>
      </c>
      <c r="E1053" t="s">
        <v>2380</v>
      </c>
      <c r="F1053" t="s">
        <v>2380</v>
      </c>
      <c r="G1053" t="s">
        <v>2381</v>
      </c>
      <c r="H1053" t="s">
        <v>2380</v>
      </c>
      <c r="K1053" t="s">
        <v>1319</v>
      </c>
      <c r="L1053">
        <v>30.22</v>
      </c>
      <c r="M1053">
        <v>4.6500000000000004</v>
      </c>
      <c r="N1053" t="s">
        <v>2380</v>
      </c>
      <c r="O1053" t="s">
        <v>2380</v>
      </c>
      <c r="P1053" t="s">
        <v>2380</v>
      </c>
      <c r="Q1053" s="7" t="str">
        <f>SUBSTITUTE(Table12[[#This Row],[NumberOfMajorSurgeries]],"No major surgery","0")</f>
        <v>0</v>
      </c>
      <c r="R1053" t="str">
        <f>SUBSTITUTE(Table12[[#This Row],[smoker]],"?","unknown")</f>
        <v>No</v>
      </c>
      <c r="S1053" t="str">
        <f t="shared" si="16"/>
        <v>Obesity</v>
      </c>
      <c r="T1053" t="str">
        <f>IF(Table12[[#This Row],[HBA1C]]&lt;5.7,"Normal",IF(Table12[[#This Row],[HBA1C]]&gt;6.5,"Diabetes","Prediabetes"))</f>
        <v>Normal</v>
      </c>
    </row>
    <row r="1054" spans="1:20" x14ac:dyDescent="0.3">
      <c r="A1054" t="s">
        <v>1318</v>
      </c>
      <c r="B1054">
        <v>24.29</v>
      </c>
      <c r="C1054">
        <v>9.0500000000000007</v>
      </c>
      <c r="D1054" t="s">
        <v>2380</v>
      </c>
      <c r="E1054" t="s">
        <v>2380</v>
      </c>
      <c r="F1054" t="s">
        <v>2380</v>
      </c>
      <c r="G1054" t="s">
        <v>2381</v>
      </c>
      <c r="H1054" t="s">
        <v>2380</v>
      </c>
      <c r="K1054" t="s">
        <v>1318</v>
      </c>
      <c r="L1054">
        <v>24.29</v>
      </c>
      <c r="M1054">
        <v>9.0500000000000007</v>
      </c>
      <c r="N1054" t="s">
        <v>2380</v>
      </c>
      <c r="O1054" t="s">
        <v>2380</v>
      </c>
      <c r="P1054" t="s">
        <v>2380</v>
      </c>
      <c r="Q1054" s="7" t="str">
        <f>SUBSTITUTE(Table12[[#This Row],[NumberOfMajorSurgeries]],"No major surgery","0")</f>
        <v>0</v>
      </c>
      <c r="R1054" t="str">
        <f>SUBSTITUTE(Table12[[#This Row],[smoker]],"?","unknown")</f>
        <v>No</v>
      </c>
      <c r="S1054" t="str">
        <f t="shared" si="16"/>
        <v>Overweight</v>
      </c>
      <c r="T1054" t="str">
        <f>IF(Table12[[#This Row],[HBA1C]]&lt;5.7,"Normal",IF(Table12[[#This Row],[HBA1C]]&gt;6.5,"Diabetes","Prediabetes"))</f>
        <v>Diabetes</v>
      </c>
    </row>
    <row r="1055" spans="1:20" x14ac:dyDescent="0.3">
      <c r="A1055" t="s">
        <v>1317</v>
      </c>
      <c r="B1055">
        <v>29.39</v>
      </c>
      <c r="C1055">
        <v>4.5199999999999996</v>
      </c>
      <c r="D1055" t="s">
        <v>2382</v>
      </c>
      <c r="E1055" t="s">
        <v>2380</v>
      </c>
      <c r="F1055" t="s">
        <v>2380</v>
      </c>
      <c r="G1055" t="s">
        <v>2381</v>
      </c>
      <c r="H1055" t="s">
        <v>2380</v>
      </c>
      <c r="K1055" t="s">
        <v>1317</v>
      </c>
      <c r="L1055">
        <v>29.39</v>
      </c>
      <c r="M1055">
        <v>4.5199999999999996</v>
      </c>
      <c r="N1055" t="s">
        <v>2382</v>
      </c>
      <c r="O1055" t="s">
        <v>2380</v>
      </c>
      <c r="P1055" t="s">
        <v>2380</v>
      </c>
      <c r="Q1055" s="7" t="str">
        <f>SUBSTITUTE(Table12[[#This Row],[NumberOfMajorSurgeries]],"No major surgery","0")</f>
        <v>0</v>
      </c>
      <c r="R1055" t="str">
        <f>SUBSTITUTE(Table12[[#This Row],[smoker]],"?","unknown")</f>
        <v>No</v>
      </c>
      <c r="S1055" t="str">
        <f t="shared" si="16"/>
        <v>Overweight</v>
      </c>
      <c r="T1055" t="str">
        <f>IF(Table12[[#This Row],[HBA1C]]&lt;5.7,"Normal",IF(Table12[[#This Row],[HBA1C]]&gt;6.5,"Diabetes","Prediabetes"))</f>
        <v>Normal</v>
      </c>
    </row>
    <row r="1056" spans="1:20" x14ac:dyDescent="0.3">
      <c r="A1056" t="s">
        <v>1316</v>
      </c>
      <c r="B1056">
        <v>25.66</v>
      </c>
      <c r="C1056">
        <v>4.62</v>
      </c>
      <c r="D1056" t="s">
        <v>2382</v>
      </c>
      <c r="E1056" t="s">
        <v>2380</v>
      </c>
      <c r="F1056" t="s">
        <v>2380</v>
      </c>
      <c r="G1056">
        <v>1</v>
      </c>
      <c r="H1056" t="s">
        <v>2380</v>
      </c>
      <c r="K1056" t="s">
        <v>1316</v>
      </c>
      <c r="L1056">
        <v>25.66</v>
      </c>
      <c r="M1056">
        <v>4.62</v>
      </c>
      <c r="N1056" t="s">
        <v>2382</v>
      </c>
      <c r="O1056" t="s">
        <v>2380</v>
      </c>
      <c r="P1056" t="s">
        <v>2380</v>
      </c>
      <c r="Q1056" s="7" t="str">
        <f>SUBSTITUTE(Table12[[#This Row],[NumberOfMajorSurgeries]],"No major surgery","0")</f>
        <v>1</v>
      </c>
      <c r="R1056" t="str">
        <f>SUBSTITUTE(Table12[[#This Row],[smoker]],"?","unknown")</f>
        <v>No</v>
      </c>
      <c r="S1056" t="str">
        <f t="shared" si="16"/>
        <v>Overweight</v>
      </c>
      <c r="T1056" t="str">
        <f>IF(Table12[[#This Row],[HBA1C]]&lt;5.7,"Normal",IF(Table12[[#This Row],[HBA1C]]&gt;6.5,"Diabetes","Prediabetes"))</f>
        <v>Normal</v>
      </c>
    </row>
    <row r="1057" spans="1:20" x14ac:dyDescent="0.3">
      <c r="A1057" t="s">
        <v>1315</v>
      </c>
      <c r="B1057">
        <v>39.11</v>
      </c>
      <c r="C1057">
        <v>5.87</v>
      </c>
      <c r="D1057" t="s">
        <v>2380</v>
      </c>
      <c r="E1057" t="s">
        <v>2380</v>
      </c>
      <c r="F1057" t="s">
        <v>2380</v>
      </c>
      <c r="G1057" t="s">
        <v>2381</v>
      </c>
      <c r="H1057" t="s">
        <v>2380</v>
      </c>
      <c r="K1057" t="s">
        <v>1315</v>
      </c>
      <c r="L1057">
        <v>39.11</v>
      </c>
      <c r="M1057">
        <v>5.87</v>
      </c>
      <c r="N1057" t="s">
        <v>2380</v>
      </c>
      <c r="O1057" t="s">
        <v>2380</v>
      </c>
      <c r="P1057" t="s">
        <v>2380</v>
      </c>
      <c r="Q1057" s="7" t="str">
        <f>SUBSTITUTE(Table12[[#This Row],[NumberOfMajorSurgeries]],"No major surgery","0")</f>
        <v>0</v>
      </c>
      <c r="R1057" t="str">
        <f>SUBSTITUTE(Table12[[#This Row],[smoker]],"?","unknown")</f>
        <v>No</v>
      </c>
      <c r="S1057" t="str">
        <f t="shared" si="16"/>
        <v>Obesity</v>
      </c>
      <c r="T1057" t="str">
        <f>IF(Table12[[#This Row],[HBA1C]]&lt;5.7,"Normal",IF(Table12[[#This Row],[HBA1C]]&gt;6.5,"Diabetes","Prediabetes"))</f>
        <v>Prediabetes</v>
      </c>
    </row>
    <row r="1058" spans="1:20" x14ac:dyDescent="0.3">
      <c r="A1058" t="s">
        <v>1314</v>
      </c>
      <c r="B1058">
        <v>43.78</v>
      </c>
      <c r="C1058">
        <v>5.71</v>
      </c>
      <c r="D1058" t="s">
        <v>2380</v>
      </c>
      <c r="E1058" t="s">
        <v>2380</v>
      </c>
      <c r="F1058" t="s">
        <v>2380</v>
      </c>
      <c r="G1058">
        <v>1</v>
      </c>
      <c r="H1058" t="s">
        <v>2380</v>
      </c>
      <c r="K1058" t="s">
        <v>1314</v>
      </c>
      <c r="L1058">
        <v>43.78</v>
      </c>
      <c r="M1058">
        <v>5.71</v>
      </c>
      <c r="N1058" t="s">
        <v>2380</v>
      </c>
      <c r="O1058" t="s">
        <v>2380</v>
      </c>
      <c r="P1058" t="s">
        <v>2380</v>
      </c>
      <c r="Q1058" s="7" t="str">
        <f>SUBSTITUTE(Table12[[#This Row],[NumberOfMajorSurgeries]],"No major surgery","0")</f>
        <v>1</v>
      </c>
      <c r="R1058" t="str">
        <f>SUBSTITUTE(Table12[[#This Row],[smoker]],"?","unknown")</f>
        <v>No</v>
      </c>
      <c r="S1058" t="str">
        <f t="shared" si="16"/>
        <v>Obesity</v>
      </c>
      <c r="T1058" t="str">
        <f>IF(Table12[[#This Row],[HBA1C]]&lt;5.7,"Normal",IF(Table12[[#This Row],[HBA1C]]&gt;6.5,"Diabetes","Prediabetes"))</f>
        <v>Prediabetes</v>
      </c>
    </row>
    <row r="1059" spans="1:20" x14ac:dyDescent="0.3">
      <c r="A1059" t="s">
        <v>1313</v>
      </c>
      <c r="B1059">
        <v>24.35</v>
      </c>
      <c r="C1059">
        <v>9.08</v>
      </c>
      <c r="D1059" t="s">
        <v>2380</v>
      </c>
      <c r="E1059" t="s">
        <v>2380</v>
      </c>
      <c r="F1059" t="s">
        <v>2380</v>
      </c>
      <c r="G1059" t="s">
        <v>2381</v>
      </c>
      <c r="H1059" t="s">
        <v>2380</v>
      </c>
      <c r="K1059" t="s">
        <v>1313</v>
      </c>
      <c r="L1059">
        <v>24.35</v>
      </c>
      <c r="M1059">
        <v>9.08</v>
      </c>
      <c r="N1059" t="s">
        <v>2380</v>
      </c>
      <c r="O1059" t="s">
        <v>2380</v>
      </c>
      <c r="P1059" t="s">
        <v>2380</v>
      </c>
      <c r="Q1059" s="7" t="str">
        <f>SUBSTITUTE(Table12[[#This Row],[NumberOfMajorSurgeries]],"No major surgery","0")</f>
        <v>0</v>
      </c>
      <c r="R1059" t="str">
        <f>SUBSTITUTE(Table12[[#This Row],[smoker]],"?","unknown")</f>
        <v>No</v>
      </c>
      <c r="S1059" t="str">
        <f t="shared" si="16"/>
        <v>Overweight</v>
      </c>
      <c r="T1059" t="str">
        <f>IF(Table12[[#This Row],[HBA1C]]&lt;5.7,"Normal",IF(Table12[[#This Row],[HBA1C]]&gt;6.5,"Diabetes","Prediabetes"))</f>
        <v>Diabetes</v>
      </c>
    </row>
    <row r="1060" spans="1:20" x14ac:dyDescent="0.3">
      <c r="A1060" t="s">
        <v>1312</v>
      </c>
      <c r="B1060">
        <v>40.299999999999997</v>
      </c>
      <c r="C1060">
        <v>5.3</v>
      </c>
      <c r="D1060" t="s">
        <v>2382</v>
      </c>
      <c r="E1060" t="s">
        <v>2380</v>
      </c>
      <c r="F1060" t="s">
        <v>2380</v>
      </c>
      <c r="G1060">
        <v>2</v>
      </c>
      <c r="H1060" t="s">
        <v>2380</v>
      </c>
      <c r="K1060" t="s">
        <v>1312</v>
      </c>
      <c r="L1060">
        <v>40.299999999999997</v>
      </c>
      <c r="M1060">
        <v>5.3</v>
      </c>
      <c r="N1060" t="s">
        <v>2382</v>
      </c>
      <c r="O1060" t="s">
        <v>2380</v>
      </c>
      <c r="P1060" t="s">
        <v>2380</v>
      </c>
      <c r="Q1060" s="7" t="str">
        <f>SUBSTITUTE(Table12[[#This Row],[NumberOfMajorSurgeries]],"No major surgery","0")</f>
        <v>2</v>
      </c>
      <c r="R1060" t="str">
        <f>SUBSTITUTE(Table12[[#This Row],[smoker]],"?","unknown")</f>
        <v>No</v>
      </c>
      <c r="S1060" t="str">
        <f t="shared" si="16"/>
        <v>Obesity</v>
      </c>
      <c r="T1060" t="str">
        <f>IF(Table12[[#This Row],[HBA1C]]&lt;5.7,"Normal",IF(Table12[[#This Row],[HBA1C]]&gt;6.5,"Diabetes","Prediabetes"))</f>
        <v>Normal</v>
      </c>
    </row>
    <row r="1061" spans="1:20" x14ac:dyDescent="0.3">
      <c r="A1061" t="s">
        <v>1311</v>
      </c>
      <c r="B1061">
        <v>32.774999999999999</v>
      </c>
      <c r="C1061">
        <v>11.76</v>
      </c>
      <c r="D1061" t="s">
        <v>2382</v>
      </c>
      <c r="E1061" t="s">
        <v>2380</v>
      </c>
      <c r="F1061" t="s">
        <v>2380</v>
      </c>
      <c r="G1061" t="s">
        <v>2381</v>
      </c>
      <c r="H1061" t="s">
        <v>2380</v>
      </c>
      <c r="K1061" t="s">
        <v>1311</v>
      </c>
      <c r="L1061">
        <v>32.774999999999999</v>
      </c>
      <c r="M1061">
        <v>11.76</v>
      </c>
      <c r="N1061" t="s">
        <v>2382</v>
      </c>
      <c r="O1061" t="s">
        <v>2380</v>
      </c>
      <c r="P1061" t="s">
        <v>2380</v>
      </c>
      <c r="Q1061" s="7" t="str">
        <f>SUBSTITUTE(Table12[[#This Row],[NumberOfMajorSurgeries]],"No major surgery","0")</f>
        <v>0</v>
      </c>
      <c r="R1061" t="str">
        <f>SUBSTITUTE(Table12[[#This Row],[smoker]],"?","unknown")</f>
        <v>No</v>
      </c>
      <c r="S1061" t="str">
        <f t="shared" si="16"/>
        <v>Obesity</v>
      </c>
      <c r="T1061" t="str">
        <f>IF(Table12[[#This Row],[HBA1C]]&lt;5.7,"Normal",IF(Table12[[#This Row],[HBA1C]]&gt;6.5,"Diabetes","Prediabetes"))</f>
        <v>Diabetes</v>
      </c>
    </row>
    <row r="1062" spans="1:20" x14ac:dyDescent="0.3">
      <c r="A1062" t="s">
        <v>1310</v>
      </c>
      <c r="B1062">
        <v>39.6</v>
      </c>
      <c r="C1062">
        <v>5.1100000000000003</v>
      </c>
      <c r="D1062" t="s">
        <v>2382</v>
      </c>
      <c r="E1062" t="s">
        <v>2380</v>
      </c>
      <c r="F1062" t="s">
        <v>2380</v>
      </c>
      <c r="G1062">
        <v>2</v>
      </c>
      <c r="H1062" t="s">
        <v>2380</v>
      </c>
      <c r="K1062" t="s">
        <v>1310</v>
      </c>
      <c r="L1062">
        <v>39.6</v>
      </c>
      <c r="M1062">
        <v>5.1100000000000003</v>
      </c>
      <c r="N1062" t="s">
        <v>2382</v>
      </c>
      <c r="O1062" t="s">
        <v>2380</v>
      </c>
      <c r="P1062" t="s">
        <v>2380</v>
      </c>
      <c r="Q1062" s="7" t="str">
        <f>SUBSTITUTE(Table12[[#This Row],[NumberOfMajorSurgeries]],"No major surgery","0")</f>
        <v>2</v>
      </c>
      <c r="R1062" t="str">
        <f>SUBSTITUTE(Table12[[#This Row],[smoker]],"?","unknown")</f>
        <v>No</v>
      </c>
      <c r="S1062" t="str">
        <f t="shared" si="16"/>
        <v>Obesity</v>
      </c>
      <c r="T1062" t="str">
        <f>IF(Table12[[#This Row],[HBA1C]]&lt;5.7,"Normal",IF(Table12[[#This Row],[HBA1C]]&gt;6.5,"Diabetes","Prediabetes"))</f>
        <v>Normal</v>
      </c>
    </row>
    <row r="1063" spans="1:20" x14ac:dyDescent="0.3">
      <c r="A1063" t="s">
        <v>1309</v>
      </c>
      <c r="B1063">
        <v>30.97</v>
      </c>
      <c r="C1063">
        <v>5.54</v>
      </c>
      <c r="D1063" t="s">
        <v>2380</v>
      </c>
      <c r="E1063" t="s">
        <v>2380</v>
      </c>
      <c r="F1063" t="s">
        <v>2380</v>
      </c>
      <c r="G1063">
        <v>2</v>
      </c>
      <c r="H1063" t="s">
        <v>2380</v>
      </c>
      <c r="K1063" t="s">
        <v>1309</v>
      </c>
      <c r="L1063">
        <v>30.97</v>
      </c>
      <c r="M1063">
        <v>5.54</v>
      </c>
      <c r="N1063" t="s">
        <v>2380</v>
      </c>
      <c r="O1063" t="s">
        <v>2380</v>
      </c>
      <c r="P1063" t="s">
        <v>2380</v>
      </c>
      <c r="Q1063" s="7" t="str">
        <f>SUBSTITUTE(Table12[[#This Row],[NumberOfMajorSurgeries]],"No major surgery","0")</f>
        <v>2</v>
      </c>
      <c r="R1063" t="str">
        <f>SUBSTITUTE(Table12[[#This Row],[smoker]],"?","unknown")</f>
        <v>No</v>
      </c>
      <c r="S1063" t="str">
        <f t="shared" si="16"/>
        <v>Obesity</v>
      </c>
      <c r="T1063" t="str">
        <f>IF(Table12[[#This Row],[HBA1C]]&lt;5.7,"Normal",IF(Table12[[#This Row],[HBA1C]]&gt;6.5,"Diabetes","Prediabetes"))</f>
        <v>Normal</v>
      </c>
    </row>
    <row r="1064" spans="1:20" x14ac:dyDescent="0.3">
      <c r="A1064" t="s">
        <v>1308</v>
      </c>
      <c r="B1064">
        <v>27.645</v>
      </c>
      <c r="C1064">
        <v>8.8699999999999992</v>
      </c>
      <c r="D1064" t="s">
        <v>2382</v>
      </c>
      <c r="E1064" t="s">
        <v>2380</v>
      </c>
      <c r="F1064" t="s">
        <v>2380</v>
      </c>
      <c r="G1064" t="s">
        <v>2381</v>
      </c>
      <c r="H1064" t="s">
        <v>2380</v>
      </c>
      <c r="K1064" t="s">
        <v>1308</v>
      </c>
      <c r="L1064">
        <v>27.645</v>
      </c>
      <c r="M1064">
        <v>8.8699999999999992</v>
      </c>
      <c r="N1064" t="s">
        <v>2382</v>
      </c>
      <c r="O1064" t="s">
        <v>2380</v>
      </c>
      <c r="P1064" t="s">
        <v>2380</v>
      </c>
      <c r="Q1064" s="7" t="str">
        <f>SUBSTITUTE(Table12[[#This Row],[NumberOfMajorSurgeries]],"No major surgery","0")</f>
        <v>0</v>
      </c>
      <c r="R1064" t="str">
        <f>SUBSTITUTE(Table12[[#This Row],[smoker]],"?","unknown")</f>
        <v>No</v>
      </c>
      <c r="S1064" t="str">
        <f t="shared" si="16"/>
        <v>Overweight</v>
      </c>
      <c r="T1064" t="str">
        <f>IF(Table12[[#This Row],[HBA1C]]&lt;5.7,"Normal",IF(Table12[[#This Row],[HBA1C]]&gt;6.5,"Diabetes","Prediabetes"))</f>
        <v>Diabetes</v>
      </c>
    </row>
    <row r="1065" spans="1:20" x14ac:dyDescent="0.3">
      <c r="A1065" t="s">
        <v>1307</v>
      </c>
      <c r="B1065">
        <v>34.43</v>
      </c>
      <c r="C1065">
        <v>5.96</v>
      </c>
      <c r="D1065" t="s">
        <v>2382</v>
      </c>
      <c r="E1065" t="s">
        <v>2380</v>
      </c>
      <c r="F1065" t="s">
        <v>2380</v>
      </c>
      <c r="G1065">
        <v>2</v>
      </c>
      <c r="H1065" t="s">
        <v>2380</v>
      </c>
      <c r="K1065" t="s">
        <v>1307</v>
      </c>
      <c r="L1065">
        <v>34.43</v>
      </c>
      <c r="M1065">
        <v>5.96</v>
      </c>
      <c r="N1065" t="s">
        <v>2382</v>
      </c>
      <c r="O1065" t="s">
        <v>2380</v>
      </c>
      <c r="P1065" t="s">
        <v>2380</v>
      </c>
      <c r="Q1065" s="7" t="str">
        <f>SUBSTITUTE(Table12[[#This Row],[NumberOfMajorSurgeries]],"No major surgery","0")</f>
        <v>2</v>
      </c>
      <c r="R1065" t="str">
        <f>SUBSTITUTE(Table12[[#This Row],[smoker]],"?","unknown")</f>
        <v>No</v>
      </c>
      <c r="S1065" t="str">
        <f t="shared" si="16"/>
        <v>Obesity</v>
      </c>
      <c r="T1065" t="str">
        <f>IF(Table12[[#This Row],[HBA1C]]&lt;5.7,"Normal",IF(Table12[[#This Row],[HBA1C]]&gt;6.5,"Diabetes","Prediabetes"))</f>
        <v>Prediabetes</v>
      </c>
    </row>
    <row r="1066" spans="1:20" x14ac:dyDescent="0.3">
      <c r="A1066" t="s">
        <v>1306</v>
      </c>
      <c r="B1066">
        <v>39.6</v>
      </c>
      <c r="C1066">
        <v>4.4400000000000004</v>
      </c>
      <c r="D1066" t="s">
        <v>2382</v>
      </c>
      <c r="E1066" t="s">
        <v>2380</v>
      </c>
      <c r="F1066" t="s">
        <v>2383</v>
      </c>
      <c r="G1066">
        <v>1</v>
      </c>
      <c r="H1066" t="s">
        <v>2380</v>
      </c>
      <c r="K1066" t="s">
        <v>1306</v>
      </c>
      <c r="L1066">
        <v>39.6</v>
      </c>
      <c r="M1066">
        <v>4.4400000000000004</v>
      </c>
      <c r="N1066" t="s">
        <v>2382</v>
      </c>
      <c r="O1066" t="s">
        <v>2380</v>
      </c>
      <c r="P1066" t="s">
        <v>2383</v>
      </c>
      <c r="Q1066" s="7" t="str">
        <f>SUBSTITUTE(Table12[[#This Row],[NumberOfMajorSurgeries]],"No major surgery","0")</f>
        <v>1</v>
      </c>
      <c r="R1066" t="str">
        <f>SUBSTITUTE(Table12[[#This Row],[smoker]],"?","unknown")</f>
        <v>No</v>
      </c>
      <c r="S1066" t="str">
        <f t="shared" si="16"/>
        <v>Obesity</v>
      </c>
      <c r="T1066" t="str">
        <f>IF(Table12[[#This Row],[HBA1C]]&lt;5.7,"Normal",IF(Table12[[#This Row],[HBA1C]]&gt;6.5,"Diabetes","Prediabetes"))</f>
        <v>Normal</v>
      </c>
    </row>
    <row r="1067" spans="1:20" x14ac:dyDescent="0.3">
      <c r="A1067" t="s">
        <v>1305</v>
      </c>
      <c r="B1067">
        <v>22.1</v>
      </c>
      <c r="C1067">
        <v>4.6500000000000004</v>
      </c>
      <c r="D1067" t="s">
        <v>2382</v>
      </c>
      <c r="E1067" t="s">
        <v>2380</v>
      </c>
      <c r="F1067" t="s">
        <v>2380</v>
      </c>
      <c r="G1067">
        <v>2</v>
      </c>
      <c r="H1067" t="s">
        <v>2380</v>
      </c>
      <c r="K1067" t="s">
        <v>1305</v>
      </c>
      <c r="L1067">
        <v>22.1</v>
      </c>
      <c r="M1067">
        <v>4.6500000000000004</v>
      </c>
      <c r="N1067" t="s">
        <v>2382</v>
      </c>
      <c r="O1067" t="s">
        <v>2380</v>
      </c>
      <c r="P1067" t="s">
        <v>2380</v>
      </c>
      <c r="Q1067" s="7" t="str">
        <f>SUBSTITUTE(Table12[[#This Row],[NumberOfMajorSurgeries]],"No major surgery","0")</f>
        <v>2</v>
      </c>
      <c r="R1067" t="str">
        <f>SUBSTITUTE(Table12[[#This Row],[smoker]],"?","unknown")</f>
        <v>No</v>
      </c>
      <c r="S1067" t="str">
        <f t="shared" si="16"/>
        <v>Overweight</v>
      </c>
      <c r="T1067" t="str">
        <f>IF(Table12[[#This Row],[HBA1C]]&lt;5.7,"Normal",IF(Table12[[#This Row],[HBA1C]]&gt;6.5,"Diabetes","Prediabetes"))</f>
        <v>Normal</v>
      </c>
    </row>
    <row r="1068" spans="1:20" x14ac:dyDescent="0.3">
      <c r="A1068" t="s">
        <v>1304</v>
      </c>
      <c r="B1068">
        <v>33.25</v>
      </c>
      <c r="C1068">
        <v>5.64</v>
      </c>
      <c r="D1068" t="s">
        <v>2382</v>
      </c>
      <c r="E1068" t="s">
        <v>2380</v>
      </c>
      <c r="F1068" t="s">
        <v>2383</v>
      </c>
      <c r="G1068">
        <v>1</v>
      </c>
      <c r="H1068" t="s">
        <v>2380</v>
      </c>
      <c r="K1068" t="s">
        <v>1304</v>
      </c>
      <c r="L1068">
        <v>33.25</v>
      </c>
      <c r="M1068">
        <v>5.64</v>
      </c>
      <c r="N1068" t="s">
        <v>2382</v>
      </c>
      <c r="O1068" t="s">
        <v>2380</v>
      </c>
      <c r="P1068" t="s">
        <v>2383</v>
      </c>
      <c r="Q1068" s="7" t="str">
        <f>SUBSTITUTE(Table12[[#This Row],[NumberOfMajorSurgeries]],"No major surgery","0")</f>
        <v>1</v>
      </c>
      <c r="R1068" t="str">
        <f>SUBSTITUTE(Table12[[#This Row],[smoker]],"?","unknown")</f>
        <v>No</v>
      </c>
      <c r="S1068" t="str">
        <f t="shared" si="16"/>
        <v>Obesity</v>
      </c>
      <c r="T1068" t="str">
        <f>IF(Table12[[#This Row],[HBA1C]]&lt;5.7,"Normal",IF(Table12[[#This Row],[HBA1C]]&gt;6.5,"Diabetes","Prediabetes"))</f>
        <v>Normal</v>
      </c>
    </row>
    <row r="1069" spans="1:20" x14ac:dyDescent="0.3">
      <c r="A1069" t="s">
        <v>1303</v>
      </c>
      <c r="B1069">
        <v>33.33</v>
      </c>
      <c r="C1069">
        <v>10.19</v>
      </c>
      <c r="D1069" t="s">
        <v>2380</v>
      </c>
      <c r="E1069" t="s">
        <v>2380</v>
      </c>
      <c r="F1069" t="s">
        <v>2380</v>
      </c>
      <c r="G1069" t="s">
        <v>2381</v>
      </c>
      <c r="H1069" t="s">
        <v>2380</v>
      </c>
      <c r="K1069" t="s">
        <v>1303</v>
      </c>
      <c r="L1069">
        <v>33.33</v>
      </c>
      <c r="M1069">
        <v>10.19</v>
      </c>
      <c r="N1069" t="s">
        <v>2380</v>
      </c>
      <c r="O1069" t="s">
        <v>2380</v>
      </c>
      <c r="P1069" t="s">
        <v>2380</v>
      </c>
      <c r="Q1069" s="7" t="str">
        <f>SUBSTITUTE(Table12[[#This Row],[NumberOfMajorSurgeries]],"No major surgery","0")</f>
        <v>0</v>
      </c>
      <c r="R1069" t="str">
        <f>SUBSTITUTE(Table12[[#This Row],[smoker]],"?","unknown")</f>
        <v>No</v>
      </c>
      <c r="S1069" t="str">
        <f t="shared" si="16"/>
        <v>Obesity</v>
      </c>
      <c r="T1069" t="str">
        <f>IF(Table12[[#This Row],[HBA1C]]&lt;5.7,"Normal",IF(Table12[[#This Row],[HBA1C]]&gt;6.5,"Diabetes","Prediabetes"))</f>
        <v>Diabetes</v>
      </c>
    </row>
    <row r="1070" spans="1:20" x14ac:dyDescent="0.3">
      <c r="A1070" t="s">
        <v>1302</v>
      </c>
      <c r="B1070">
        <v>30.5</v>
      </c>
      <c r="C1070">
        <v>10.79</v>
      </c>
      <c r="D1070" t="s">
        <v>2380</v>
      </c>
      <c r="E1070" t="s">
        <v>2380</v>
      </c>
      <c r="F1070" t="s">
        <v>2380</v>
      </c>
      <c r="G1070" t="s">
        <v>2381</v>
      </c>
      <c r="H1070" t="s">
        <v>2380</v>
      </c>
      <c r="K1070" t="s">
        <v>1302</v>
      </c>
      <c r="L1070">
        <v>30.5</v>
      </c>
      <c r="M1070">
        <v>10.79</v>
      </c>
      <c r="N1070" t="s">
        <v>2380</v>
      </c>
      <c r="O1070" t="s">
        <v>2380</v>
      </c>
      <c r="P1070" t="s">
        <v>2380</v>
      </c>
      <c r="Q1070" s="7" t="str">
        <f>SUBSTITUTE(Table12[[#This Row],[NumberOfMajorSurgeries]],"No major surgery","0")</f>
        <v>0</v>
      </c>
      <c r="R1070" t="str">
        <f>SUBSTITUTE(Table12[[#This Row],[smoker]],"?","unknown")</f>
        <v>No</v>
      </c>
      <c r="S1070" t="str">
        <f t="shared" si="16"/>
        <v>Obesity</v>
      </c>
      <c r="T1070" t="str">
        <f>IF(Table12[[#This Row],[HBA1C]]&lt;5.7,"Normal",IF(Table12[[#This Row],[HBA1C]]&gt;6.5,"Diabetes","Prediabetes"))</f>
        <v>Diabetes</v>
      </c>
    </row>
    <row r="1071" spans="1:20" x14ac:dyDescent="0.3">
      <c r="A1071" t="s">
        <v>1301</v>
      </c>
      <c r="B1071">
        <v>30.3</v>
      </c>
      <c r="C1071">
        <v>4.24</v>
      </c>
      <c r="D1071" t="s">
        <v>2380</v>
      </c>
      <c r="E1071" t="s">
        <v>2380</v>
      </c>
      <c r="F1071" t="s">
        <v>2380</v>
      </c>
      <c r="G1071" t="s">
        <v>2381</v>
      </c>
      <c r="H1071" t="s">
        <v>2380</v>
      </c>
      <c r="K1071" t="s">
        <v>1301</v>
      </c>
      <c r="L1071">
        <v>30.3</v>
      </c>
      <c r="M1071">
        <v>4.24</v>
      </c>
      <c r="N1071" t="s">
        <v>2380</v>
      </c>
      <c r="O1071" t="s">
        <v>2380</v>
      </c>
      <c r="P1071" t="s">
        <v>2380</v>
      </c>
      <c r="Q1071" s="7" t="str">
        <f>SUBSTITUTE(Table12[[#This Row],[NumberOfMajorSurgeries]],"No major surgery","0")</f>
        <v>0</v>
      </c>
      <c r="R1071" t="str">
        <f>SUBSTITUTE(Table12[[#This Row],[smoker]],"?","unknown")</f>
        <v>No</v>
      </c>
      <c r="S1071" t="str">
        <f t="shared" si="16"/>
        <v>Obesity</v>
      </c>
      <c r="T1071" t="str">
        <f>IF(Table12[[#This Row],[HBA1C]]&lt;5.7,"Normal",IF(Table12[[#This Row],[HBA1C]]&gt;6.5,"Diabetes","Prediabetes"))</f>
        <v>Normal</v>
      </c>
    </row>
    <row r="1072" spans="1:20" x14ac:dyDescent="0.3">
      <c r="A1072" t="s">
        <v>1300</v>
      </c>
      <c r="B1072">
        <v>26.22</v>
      </c>
      <c r="C1072">
        <v>5.83</v>
      </c>
      <c r="D1072" t="s">
        <v>2380</v>
      </c>
      <c r="E1072" t="s">
        <v>2380</v>
      </c>
      <c r="F1072" t="s">
        <v>2380</v>
      </c>
      <c r="G1072">
        <v>2</v>
      </c>
      <c r="H1072" t="s">
        <v>2380</v>
      </c>
      <c r="K1072" t="s">
        <v>1300</v>
      </c>
      <c r="L1072">
        <v>26.22</v>
      </c>
      <c r="M1072">
        <v>5.83</v>
      </c>
      <c r="N1072" t="s">
        <v>2380</v>
      </c>
      <c r="O1072" t="s">
        <v>2380</v>
      </c>
      <c r="P1072" t="s">
        <v>2380</v>
      </c>
      <c r="Q1072" s="7" t="str">
        <f>SUBSTITUTE(Table12[[#This Row],[NumberOfMajorSurgeries]],"No major surgery","0")</f>
        <v>2</v>
      </c>
      <c r="R1072" t="str">
        <f>SUBSTITUTE(Table12[[#This Row],[smoker]],"?","unknown")</f>
        <v>No</v>
      </c>
      <c r="S1072" t="str">
        <f t="shared" si="16"/>
        <v>Overweight</v>
      </c>
      <c r="T1072" t="str">
        <f>IF(Table12[[#This Row],[HBA1C]]&lt;5.7,"Normal",IF(Table12[[#This Row],[HBA1C]]&gt;6.5,"Diabetes","Prediabetes"))</f>
        <v>Prediabetes</v>
      </c>
    </row>
    <row r="1073" spans="1:20" x14ac:dyDescent="0.3">
      <c r="A1073" t="s">
        <v>1299</v>
      </c>
      <c r="B1073">
        <v>29.99</v>
      </c>
      <c r="C1073">
        <v>11.85</v>
      </c>
      <c r="D1073" t="s">
        <v>2380</v>
      </c>
      <c r="E1073" t="s">
        <v>2380</v>
      </c>
      <c r="F1073" t="s">
        <v>2380</v>
      </c>
      <c r="G1073" t="s">
        <v>2381</v>
      </c>
      <c r="H1073" t="s">
        <v>2380</v>
      </c>
      <c r="K1073" t="s">
        <v>1299</v>
      </c>
      <c r="L1073">
        <v>29.99</v>
      </c>
      <c r="M1073">
        <v>11.85</v>
      </c>
      <c r="N1073" t="s">
        <v>2380</v>
      </c>
      <c r="O1073" t="s">
        <v>2380</v>
      </c>
      <c r="P1073" t="s">
        <v>2380</v>
      </c>
      <c r="Q1073" s="7" t="str">
        <f>SUBSTITUTE(Table12[[#This Row],[NumberOfMajorSurgeries]],"No major surgery","0")</f>
        <v>0</v>
      </c>
      <c r="R1073" t="str">
        <f>SUBSTITUTE(Table12[[#This Row],[smoker]],"?","unknown")</f>
        <v>No</v>
      </c>
      <c r="S1073" t="str">
        <f t="shared" si="16"/>
        <v>Overweight</v>
      </c>
      <c r="T1073" t="str">
        <f>IF(Table12[[#This Row],[HBA1C]]&lt;5.7,"Normal",IF(Table12[[#This Row],[HBA1C]]&gt;6.5,"Diabetes","Prediabetes"))</f>
        <v>Diabetes</v>
      </c>
    </row>
    <row r="1074" spans="1:20" x14ac:dyDescent="0.3">
      <c r="A1074" t="s">
        <v>1298</v>
      </c>
      <c r="B1074">
        <v>36.380000000000003</v>
      </c>
      <c r="C1074">
        <v>5.98</v>
      </c>
      <c r="D1074" t="s">
        <v>2380</v>
      </c>
      <c r="E1074" t="s">
        <v>2380</v>
      </c>
      <c r="F1074" t="s">
        <v>2380</v>
      </c>
      <c r="G1074">
        <v>1</v>
      </c>
      <c r="H1074" t="s">
        <v>2380</v>
      </c>
      <c r="K1074" t="s">
        <v>1298</v>
      </c>
      <c r="L1074">
        <v>36.380000000000003</v>
      </c>
      <c r="M1074">
        <v>5.98</v>
      </c>
      <c r="N1074" t="s">
        <v>2380</v>
      </c>
      <c r="O1074" t="s">
        <v>2380</v>
      </c>
      <c r="P1074" t="s">
        <v>2380</v>
      </c>
      <c r="Q1074" s="7" t="str">
        <f>SUBSTITUTE(Table12[[#This Row],[NumberOfMajorSurgeries]],"No major surgery","0")</f>
        <v>1</v>
      </c>
      <c r="R1074" t="str">
        <f>SUBSTITUTE(Table12[[#This Row],[smoker]],"?","unknown")</f>
        <v>No</v>
      </c>
      <c r="S1074" t="str">
        <f t="shared" si="16"/>
        <v>Obesity</v>
      </c>
      <c r="T1074" t="str">
        <f>IF(Table12[[#This Row],[HBA1C]]&lt;5.7,"Normal",IF(Table12[[#This Row],[HBA1C]]&gt;6.5,"Diabetes","Prediabetes"))</f>
        <v>Prediabetes</v>
      </c>
    </row>
    <row r="1075" spans="1:20" x14ac:dyDescent="0.3">
      <c r="A1075" t="s">
        <v>1297</v>
      </c>
      <c r="B1075">
        <v>31.16</v>
      </c>
      <c r="C1075">
        <v>4.26</v>
      </c>
      <c r="D1075" t="s">
        <v>2382</v>
      </c>
      <c r="E1075" t="s">
        <v>2380</v>
      </c>
      <c r="F1075" t="s">
        <v>2383</v>
      </c>
      <c r="G1075">
        <v>1</v>
      </c>
      <c r="H1075" t="s">
        <v>2380</v>
      </c>
      <c r="K1075" t="s">
        <v>1297</v>
      </c>
      <c r="L1075">
        <v>31.16</v>
      </c>
      <c r="M1075">
        <v>4.26</v>
      </c>
      <c r="N1075" t="s">
        <v>2382</v>
      </c>
      <c r="O1075" t="s">
        <v>2380</v>
      </c>
      <c r="P1075" t="s">
        <v>2383</v>
      </c>
      <c r="Q1075" s="7" t="str">
        <f>SUBSTITUTE(Table12[[#This Row],[NumberOfMajorSurgeries]],"No major surgery","0")</f>
        <v>1</v>
      </c>
      <c r="R1075" t="str">
        <f>SUBSTITUTE(Table12[[#This Row],[smoker]],"?","unknown")</f>
        <v>No</v>
      </c>
      <c r="S1075" t="str">
        <f t="shared" si="16"/>
        <v>Obesity</v>
      </c>
      <c r="T1075" t="str">
        <f>IF(Table12[[#This Row],[HBA1C]]&lt;5.7,"Normal",IF(Table12[[#This Row],[HBA1C]]&gt;6.5,"Diabetes","Prediabetes"))</f>
        <v>Normal</v>
      </c>
    </row>
    <row r="1076" spans="1:20" x14ac:dyDescent="0.3">
      <c r="A1076" t="s">
        <v>1296</v>
      </c>
      <c r="B1076">
        <v>25.55</v>
      </c>
      <c r="C1076">
        <v>4.96</v>
      </c>
      <c r="D1076" t="s">
        <v>2382</v>
      </c>
      <c r="E1076" t="s">
        <v>2380</v>
      </c>
      <c r="F1076" t="s">
        <v>2380</v>
      </c>
      <c r="G1076">
        <v>1</v>
      </c>
      <c r="H1076" t="s">
        <v>2380</v>
      </c>
      <c r="K1076" t="s">
        <v>1296</v>
      </c>
      <c r="L1076">
        <v>25.55</v>
      </c>
      <c r="M1076">
        <v>4.96</v>
      </c>
      <c r="N1076" t="s">
        <v>2382</v>
      </c>
      <c r="O1076" t="s">
        <v>2380</v>
      </c>
      <c r="P1076" t="s">
        <v>2380</v>
      </c>
      <c r="Q1076" s="7" t="str">
        <f>SUBSTITUTE(Table12[[#This Row],[NumberOfMajorSurgeries]],"No major surgery","0")</f>
        <v>1</v>
      </c>
      <c r="R1076" t="str">
        <f>SUBSTITUTE(Table12[[#This Row],[smoker]],"?","unknown")</f>
        <v>No</v>
      </c>
      <c r="S1076" t="str">
        <f t="shared" si="16"/>
        <v>Overweight</v>
      </c>
      <c r="T1076" t="str">
        <f>IF(Table12[[#This Row],[HBA1C]]&lt;5.7,"Normal",IF(Table12[[#This Row],[HBA1C]]&gt;6.5,"Diabetes","Prediabetes"))</f>
        <v>Normal</v>
      </c>
    </row>
    <row r="1077" spans="1:20" x14ac:dyDescent="0.3">
      <c r="A1077" t="s">
        <v>1295</v>
      </c>
      <c r="B1077">
        <v>28.77</v>
      </c>
      <c r="C1077">
        <v>4</v>
      </c>
      <c r="D1077" t="s">
        <v>2382</v>
      </c>
      <c r="E1077" t="s">
        <v>2380</v>
      </c>
      <c r="F1077" t="s">
        <v>2380</v>
      </c>
      <c r="G1077" t="s">
        <v>2381</v>
      </c>
      <c r="H1077" t="s">
        <v>2380</v>
      </c>
      <c r="K1077" t="s">
        <v>1295</v>
      </c>
      <c r="L1077">
        <v>28.77</v>
      </c>
      <c r="M1077">
        <v>4</v>
      </c>
      <c r="N1077" t="s">
        <v>2382</v>
      </c>
      <c r="O1077" t="s">
        <v>2380</v>
      </c>
      <c r="P1077" t="s">
        <v>2380</v>
      </c>
      <c r="Q1077" s="7" t="str">
        <f>SUBSTITUTE(Table12[[#This Row],[NumberOfMajorSurgeries]],"No major surgery","0")</f>
        <v>0</v>
      </c>
      <c r="R1077" t="str">
        <f>SUBSTITUTE(Table12[[#This Row],[smoker]],"?","unknown")</f>
        <v>No</v>
      </c>
      <c r="S1077" t="str">
        <f t="shared" si="16"/>
        <v>Overweight</v>
      </c>
      <c r="T1077" t="str">
        <f>IF(Table12[[#This Row],[HBA1C]]&lt;5.7,"Normal",IF(Table12[[#This Row],[HBA1C]]&gt;6.5,"Diabetes","Prediabetes"))</f>
        <v>Normal</v>
      </c>
    </row>
    <row r="1078" spans="1:20" x14ac:dyDescent="0.3">
      <c r="A1078" t="s">
        <v>1294</v>
      </c>
      <c r="B1078">
        <v>23.14</v>
      </c>
      <c r="C1078">
        <v>4.1500000000000004</v>
      </c>
      <c r="D1078" t="s">
        <v>2382</v>
      </c>
      <c r="E1078" t="s">
        <v>2380</v>
      </c>
      <c r="F1078" t="s">
        <v>2380</v>
      </c>
      <c r="G1078">
        <v>1</v>
      </c>
      <c r="H1078" t="s">
        <v>2380</v>
      </c>
      <c r="K1078" t="s">
        <v>1294</v>
      </c>
      <c r="L1078">
        <v>23.14</v>
      </c>
      <c r="M1078">
        <v>4.1500000000000004</v>
      </c>
      <c r="N1078" t="s">
        <v>2382</v>
      </c>
      <c r="O1078" t="s">
        <v>2380</v>
      </c>
      <c r="P1078" t="s">
        <v>2380</v>
      </c>
      <c r="Q1078" s="7" t="str">
        <f>SUBSTITUTE(Table12[[#This Row],[NumberOfMajorSurgeries]],"No major surgery","0")</f>
        <v>1</v>
      </c>
      <c r="R1078" t="str">
        <f>SUBSTITUTE(Table12[[#This Row],[smoker]],"?","unknown")</f>
        <v>No</v>
      </c>
      <c r="S1078" t="str">
        <f t="shared" si="16"/>
        <v>Overweight</v>
      </c>
      <c r="T1078" t="str">
        <f>IF(Table12[[#This Row],[HBA1C]]&lt;5.7,"Normal",IF(Table12[[#This Row],[HBA1C]]&gt;6.5,"Diabetes","Prediabetes"))</f>
        <v>Normal</v>
      </c>
    </row>
    <row r="1079" spans="1:20" x14ac:dyDescent="0.3">
      <c r="A1079" t="s">
        <v>1293</v>
      </c>
      <c r="B1079">
        <v>39.6</v>
      </c>
      <c r="C1079">
        <v>11.36</v>
      </c>
      <c r="D1079" t="s">
        <v>2380</v>
      </c>
      <c r="E1079" t="s">
        <v>2380</v>
      </c>
      <c r="F1079" t="s">
        <v>2380</v>
      </c>
      <c r="G1079" t="s">
        <v>2381</v>
      </c>
      <c r="H1079" t="s">
        <v>2380</v>
      </c>
      <c r="K1079" t="s">
        <v>1293</v>
      </c>
      <c r="L1079">
        <v>39.6</v>
      </c>
      <c r="M1079">
        <v>11.36</v>
      </c>
      <c r="N1079" t="s">
        <v>2380</v>
      </c>
      <c r="O1079" t="s">
        <v>2380</v>
      </c>
      <c r="P1079" t="s">
        <v>2380</v>
      </c>
      <c r="Q1079" s="7" t="str">
        <f>SUBSTITUTE(Table12[[#This Row],[NumberOfMajorSurgeries]],"No major surgery","0")</f>
        <v>0</v>
      </c>
      <c r="R1079" t="str">
        <f>SUBSTITUTE(Table12[[#This Row],[smoker]],"?","unknown")</f>
        <v>No</v>
      </c>
      <c r="S1079" t="str">
        <f t="shared" si="16"/>
        <v>Obesity</v>
      </c>
      <c r="T1079" t="str">
        <f>IF(Table12[[#This Row],[HBA1C]]&lt;5.7,"Normal",IF(Table12[[#This Row],[HBA1C]]&gt;6.5,"Diabetes","Prediabetes"))</f>
        <v>Diabetes</v>
      </c>
    </row>
    <row r="1080" spans="1:20" x14ac:dyDescent="0.3">
      <c r="A1080" t="s">
        <v>1292</v>
      </c>
      <c r="B1080">
        <v>29.2</v>
      </c>
      <c r="C1080">
        <v>7.53</v>
      </c>
      <c r="D1080" t="s">
        <v>2380</v>
      </c>
      <c r="E1080" t="s">
        <v>2380</v>
      </c>
      <c r="F1080" t="s">
        <v>2380</v>
      </c>
      <c r="G1080" t="s">
        <v>2381</v>
      </c>
      <c r="H1080" t="s">
        <v>2380</v>
      </c>
      <c r="K1080" t="s">
        <v>1292</v>
      </c>
      <c r="L1080">
        <v>29.2</v>
      </c>
      <c r="M1080">
        <v>7.53</v>
      </c>
      <c r="N1080" t="s">
        <v>2380</v>
      </c>
      <c r="O1080" t="s">
        <v>2380</v>
      </c>
      <c r="P1080" t="s">
        <v>2380</v>
      </c>
      <c r="Q1080" s="7" t="str">
        <f>SUBSTITUTE(Table12[[#This Row],[NumberOfMajorSurgeries]],"No major surgery","0")</f>
        <v>0</v>
      </c>
      <c r="R1080" t="str">
        <f>SUBSTITUTE(Table12[[#This Row],[smoker]],"?","unknown")</f>
        <v>No</v>
      </c>
      <c r="S1080" t="str">
        <f t="shared" si="16"/>
        <v>Overweight</v>
      </c>
      <c r="T1080" t="str">
        <f>IF(Table12[[#This Row],[HBA1C]]&lt;5.7,"Normal",IF(Table12[[#This Row],[HBA1C]]&gt;6.5,"Diabetes","Prediabetes"))</f>
        <v>Diabetes</v>
      </c>
    </row>
    <row r="1081" spans="1:20" x14ac:dyDescent="0.3">
      <c r="A1081" t="s">
        <v>1291</v>
      </c>
      <c r="B1081">
        <v>32.774999999999999</v>
      </c>
      <c r="C1081">
        <v>7.95</v>
      </c>
      <c r="D1081" t="s">
        <v>2380</v>
      </c>
      <c r="E1081" t="s">
        <v>2380</v>
      </c>
      <c r="F1081" t="s">
        <v>2380</v>
      </c>
      <c r="G1081" t="s">
        <v>2381</v>
      </c>
      <c r="H1081" t="s">
        <v>2380</v>
      </c>
      <c r="K1081" t="s">
        <v>1291</v>
      </c>
      <c r="L1081">
        <v>32.774999999999999</v>
      </c>
      <c r="M1081">
        <v>7.95</v>
      </c>
      <c r="N1081" t="s">
        <v>2380</v>
      </c>
      <c r="O1081" t="s">
        <v>2380</v>
      </c>
      <c r="P1081" t="s">
        <v>2380</v>
      </c>
      <c r="Q1081" s="7" t="str">
        <f>SUBSTITUTE(Table12[[#This Row],[NumberOfMajorSurgeries]],"No major surgery","0")</f>
        <v>0</v>
      </c>
      <c r="R1081" t="str">
        <f>SUBSTITUTE(Table12[[#This Row],[smoker]],"?","unknown")</f>
        <v>No</v>
      </c>
      <c r="S1081" t="str">
        <f t="shared" si="16"/>
        <v>Obesity</v>
      </c>
      <c r="T1081" t="str">
        <f>IF(Table12[[#This Row],[HBA1C]]&lt;5.7,"Normal",IF(Table12[[#This Row],[HBA1C]]&gt;6.5,"Diabetes","Prediabetes"))</f>
        <v>Diabetes</v>
      </c>
    </row>
    <row r="1082" spans="1:20" x14ac:dyDescent="0.3">
      <c r="A1082" t="s">
        <v>1290</v>
      </c>
      <c r="B1082">
        <v>24.035</v>
      </c>
      <c r="C1082">
        <v>8.5</v>
      </c>
      <c r="D1082" t="s">
        <v>2380</v>
      </c>
      <c r="E1082" t="s">
        <v>2380</v>
      </c>
      <c r="F1082" t="s">
        <v>2380</v>
      </c>
      <c r="G1082" t="s">
        <v>2381</v>
      </c>
      <c r="H1082" t="s">
        <v>2380</v>
      </c>
      <c r="K1082" t="s">
        <v>1290</v>
      </c>
      <c r="L1082">
        <v>24.035</v>
      </c>
      <c r="M1082">
        <v>8.5</v>
      </c>
      <c r="N1082" t="s">
        <v>2380</v>
      </c>
      <c r="O1082" t="s">
        <v>2380</v>
      </c>
      <c r="P1082" t="s">
        <v>2380</v>
      </c>
      <c r="Q1082" s="7" t="str">
        <f>SUBSTITUTE(Table12[[#This Row],[NumberOfMajorSurgeries]],"No major surgery","0")</f>
        <v>0</v>
      </c>
      <c r="R1082" t="str">
        <f>SUBSTITUTE(Table12[[#This Row],[smoker]],"?","unknown")</f>
        <v>No</v>
      </c>
      <c r="S1082" t="str">
        <f t="shared" si="16"/>
        <v>Overweight</v>
      </c>
      <c r="T1082" t="str">
        <f>IF(Table12[[#This Row],[HBA1C]]&lt;5.7,"Normal",IF(Table12[[#This Row],[HBA1C]]&gt;6.5,"Diabetes","Prediabetes"))</f>
        <v>Diabetes</v>
      </c>
    </row>
    <row r="1083" spans="1:20" x14ac:dyDescent="0.3">
      <c r="A1083" t="s">
        <v>1289</v>
      </c>
      <c r="B1083">
        <v>30.55</v>
      </c>
      <c r="C1083">
        <v>5.89</v>
      </c>
      <c r="D1083" t="s">
        <v>2380</v>
      </c>
      <c r="E1083" t="s">
        <v>2380</v>
      </c>
      <c r="F1083" t="s">
        <v>2383</v>
      </c>
      <c r="G1083">
        <v>1</v>
      </c>
      <c r="H1083" t="s">
        <v>2380</v>
      </c>
      <c r="K1083" t="s">
        <v>1289</v>
      </c>
      <c r="L1083">
        <v>30.55</v>
      </c>
      <c r="M1083">
        <v>5.89</v>
      </c>
      <c r="N1083" t="s">
        <v>2380</v>
      </c>
      <c r="O1083" t="s">
        <v>2380</v>
      </c>
      <c r="P1083" t="s">
        <v>2383</v>
      </c>
      <c r="Q1083" s="7" t="str">
        <f>SUBSTITUTE(Table12[[#This Row],[NumberOfMajorSurgeries]],"No major surgery","0")</f>
        <v>1</v>
      </c>
      <c r="R1083" t="str">
        <f>SUBSTITUTE(Table12[[#This Row],[smoker]],"?","unknown")</f>
        <v>No</v>
      </c>
      <c r="S1083" t="str">
        <f t="shared" si="16"/>
        <v>Obesity</v>
      </c>
      <c r="T1083" t="str">
        <f>IF(Table12[[#This Row],[HBA1C]]&lt;5.7,"Normal",IF(Table12[[#This Row],[HBA1C]]&gt;6.5,"Diabetes","Prediabetes"))</f>
        <v>Prediabetes</v>
      </c>
    </row>
    <row r="1084" spans="1:20" x14ac:dyDescent="0.3">
      <c r="A1084" t="s">
        <v>1288</v>
      </c>
      <c r="B1084">
        <v>28.81</v>
      </c>
      <c r="C1084">
        <v>8.76</v>
      </c>
      <c r="D1084" t="s">
        <v>2380</v>
      </c>
      <c r="E1084" t="s">
        <v>2380</v>
      </c>
      <c r="F1084" t="s">
        <v>2380</v>
      </c>
      <c r="G1084">
        <v>2</v>
      </c>
      <c r="H1084" t="s">
        <v>2380</v>
      </c>
      <c r="K1084" t="s">
        <v>1288</v>
      </c>
      <c r="L1084">
        <v>28.81</v>
      </c>
      <c r="M1084">
        <v>8.76</v>
      </c>
      <c r="N1084" t="s">
        <v>2380</v>
      </c>
      <c r="O1084" t="s">
        <v>2380</v>
      </c>
      <c r="P1084" t="s">
        <v>2380</v>
      </c>
      <c r="Q1084" s="7" t="str">
        <f>SUBSTITUTE(Table12[[#This Row],[NumberOfMajorSurgeries]],"No major surgery","0")</f>
        <v>2</v>
      </c>
      <c r="R1084" t="str">
        <f>SUBSTITUTE(Table12[[#This Row],[smoker]],"?","unknown")</f>
        <v>No</v>
      </c>
      <c r="S1084" t="str">
        <f t="shared" si="16"/>
        <v>Overweight</v>
      </c>
      <c r="T1084" t="str">
        <f>IF(Table12[[#This Row],[HBA1C]]&lt;5.7,"Normal",IF(Table12[[#This Row],[HBA1C]]&gt;6.5,"Diabetes","Prediabetes"))</f>
        <v>Diabetes</v>
      </c>
    </row>
    <row r="1085" spans="1:20" x14ac:dyDescent="0.3">
      <c r="A1085" t="s">
        <v>1287</v>
      </c>
      <c r="B1085">
        <v>31.66</v>
      </c>
      <c r="C1085">
        <v>4.1100000000000003</v>
      </c>
      <c r="D1085" t="s">
        <v>2380</v>
      </c>
      <c r="E1085" t="s">
        <v>2380</v>
      </c>
      <c r="F1085" t="s">
        <v>2380</v>
      </c>
      <c r="G1085" t="s">
        <v>2381</v>
      </c>
      <c r="H1085" t="s">
        <v>2380</v>
      </c>
      <c r="K1085" t="s">
        <v>1287</v>
      </c>
      <c r="L1085">
        <v>31.66</v>
      </c>
      <c r="M1085">
        <v>4.1100000000000003</v>
      </c>
      <c r="N1085" t="s">
        <v>2380</v>
      </c>
      <c r="O1085" t="s">
        <v>2380</v>
      </c>
      <c r="P1085" t="s">
        <v>2380</v>
      </c>
      <c r="Q1085" s="7" t="str">
        <f>SUBSTITUTE(Table12[[#This Row],[NumberOfMajorSurgeries]],"No major surgery","0")</f>
        <v>0</v>
      </c>
      <c r="R1085" t="str">
        <f>SUBSTITUTE(Table12[[#This Row],[smoker]],"?","unknown")</f>
        <v>No</v>
      </c>
      <c r="S1085" t="str">
        <f t="shared" si="16"/>
        <v>Obesity</v>
      </c>
      <c r="T1085" t="str">
        <f>IF(Table12[[#This Row],[HBA1C]]&lt;5.7,"Normal",IF(Table12[[#This Row],[HBA1C]]&gt;6.5,"Diabetes","Prediabetes"))</f>
        <v>Normal</v>
      </c>
    </row>
    <row r="1086" spans="1:20" x14ac:dyDescent="0.3">
      <c r="A1086" t="s">
        <v>1286</v>
      </c>
      <c r="B1086">
        <v>28.215</v>
      </c>
      <c r="C1086">
        <v>7.56</v>
      </c>
      <c r="D1086" t="s">
        <v>2382</v>
      </c>
      <c r="E1086" t="s">
        <v>2380</v>
      </c>
      <c r="F1086" t="s">
        <v>2380</v>
      </c>
      <c r="G1086">
        <v>1</v>
      </c>
      <c r="H1086" t="s">
        <v>2380</v>
      </c>
      <c r="K1086" t="s">
        <v>1286</v>
      </c>
      <c r="L1086">
        <v>28.215</v>
      </c>
      <c r="M1086">
        <v>7.56</v>
      </c>
      <c r="N1086" t="s">
        <v>2382</v>
      </c>
      <c r="O1086" t="s">
        <v>2380</v>
      </c>
      <c r="P1086" t="s">
        <v>2380</v>
      </c>
      <c r="Q1086" s="7" t="str">
        <f>SUBSTITUTE(Table12[[#This Row],[NumberOfMajorSurgeries]],"No major surgery","0")</f>
        <v>1</v>
      </c>
      <c r="R1086" t="str">
        <f>SUBSTITUTE(Table12[[#This Row],[smoker]],"?","unknown")</f>
        <v>No</v>
      </c>
      <c r="S1086" t="str">
        <f t="shared" si="16"/>
        <v>Overweight</v>
      </c>
      <c r="T1086" t="str">
        <f>IF(Table12[[#This Row],[HBA1C]]&lt;5.7,"Normal",IF(Table12[[#This Row],[HBA1C]]&gt;6.5,"Diabetes","Prediabetes"))</f>
        <v>Diabetes</v>
      </c>
    </row>
    <row r="1087" spans="1:20" x14ac:dyDescent="0.3">
      <c r="A1087" t="s">
        <v>1285</v>
      </c>
      <c r="B1087">
        <v>26.12</v>
      </c>
      <c r="C1087">
        <v>4.17</v>
      </c>
      <c r="D1087" t="s">
        <v>2382</v>
      </c>
      <c r="E1087" t="s">
        <v>2380</v>
      </c>
      <c r="F1087" t="s">
        <v>2383</v>
      </c>
      <c r="G1087">
        <v>1</v>
      </c>
      <c r="H1087" t="s">
        <v>2380</v>
      </c>
      <c r="K1087" t="s">
        <v>1285</v>
      </c>
      <c r="L1087">
        <v>26.12</v>
      </c>
      <c r="M1087">
        <v>4.17</v>
      </c>
      <c r="N1087" t="s">
        <v>2382</v>
      </c>
      <c r="O1087" t="s">
        <v>2380</v>
      </c>
      <c r="P1087" t="s">
        <v>2383</v>
      </c>
      <c r="Q1087" s="7" t="str">
        <f>SUBSTITUTE(Table12[[#This Row],[NumberOfMajorSurgeries]],"No major surgery","0")</f>
        <v>1</v>
      </c>
      <c r="R1087" t="str">
        <f>SUBSTITUTE(Table12[[#This Row],[smoker]],"?","unknown")</f>
        <v>No</v>
      </c>
      <c r="S1087" t="str">
        <f t="shared" si="16"/>
        <v>Overweight</v>
      </c>
      <c r="T1087" t="str">
        <f>IF(Table12[[#This Row],[HBA1C]]&lt;5.7,"Normal",IF(Table12[[#This Row],[HBA1C]]&gt;6.5,"Diabetes","Prediabetes"))</f>
        <v>Normal</v>
      </c>
    </row>
    <row r="1088" spans="1:20" x14ac:dyDescent="0.3">
      <c r="A1088" t="s">
        <v>1284</v>
      </c>
      <c r="B1088">
        <v>36.630000000000003</v>
      </c>
      <c r="C1088">
        <v>11.42</v>
      </c>
      <c r="D1088" t="s">
        <v>2380</v>
      </c>
      <c r="E1088" t="s">
        <v>2380</v>
      </c>
      <c r="F1088" t="s">
        <v>2380</v>
      </c>
      <c r="G1088">
        <v>2</v>
      </c>
      <c r="H1088" t="s">
        <v>2380</v>
      </c>
      <c r="K1088" t="s">
        <v>1284</v>
      </c>
      <c r="L1088">
        <v>36.630000000000003</v>
      </c>
      <c r="M1088">
        <v>11.42</v>
      </c>
      <c r="N1088" t="s">
        <v>2380</v>
      </c>
      <c r="O1088" t="s">
        <v>2380</v>
      </c>
      <c r="P1088" t="s">
        <v>2380</v>
      </c>
      <c r="Q1088" s="7" t="str">
        <f>SUBSTITUTE(Table12[[#This Row],[NumberOfMajorSurgeries]],"No major surgery","0")</f>
        <v>2</v>
      </c>
      <c r="R1088" t="str">
        <f>SUBSTITUTE(Table12[[#This Row],[smoker]],"?","unknown")</f>
        <v>No</v>
      </c>
      <c r="S1088" t="str">
        <f t="shared" si="16"/>
        <v>Obesity</v>
      </c>
      <c r="T1088" t="str">
        <f>IF(Table12[[#This Row],[HBA1C]]&lt;5.7,"Normal",IF(Table12[[#This Row],[HBA1C]]&gt;6.5,"Diabetes","Prediabetes"))</f>
        <v>Diabetes</v>
      </c>
    </row>
    <row r="1089" spans="1:20" x14ac:dyDescent="0.3">
      <c r="A1089" t="s">
        <v>1283</v>
      </c>
      <c r="B1089">
        <v>33.344999999999999</v>
      </c>
      <c r="C1089">
        <v>7.33</v>
      </c>
      <c r="D1089" t="s">
        <v>2380</v>
      </c>
      <c r="E1089" t="s">
        <v>2380</v>
      </c>
      <c r="F1089" t="s">
        <v>2380</v>
      </c>
      <c r="G1089">
        <v>2</v>
      </c>
      <c r="H1089" t="s">
        <v>2380</v>
      </c>
      <c r="K1089" t="s">
        <v>1283</v>
      </c>
      <c r="L1089">
        <v>33.344999999999999</v>
      </c>
      <c r="M1089">
        <v>7.33</v>
      </c>
      <c r="N1089" t="s">
        <v>2380</v>
      </c>
      <c r="O1089" t="s">
        <v>2380</v>
      </c>
      <c r="P1089" t="s">
        <v>2380</v>
      </c>
      <c r="Q1089" s="7" t="str">
        <f>SUBSTITUTE(Table12[[#This Row],[NumberOfMajorSurgeries]],"No major surgery","0")</f>
        <v>2</v>
      </c>
      <c r="R1089" t="str">
        <f>SUBSTITUTE(Table12[[#This Row],[smoker]],"?","unknown")</f>
        <v>No</v>
      </c>
      <c r="S1089" t="str">
        <f t="shared" si="16"/>
        <v>Obesity</v>
      </c>
      <c r="T1089" t="str">
        <f>IF(Table12[[#This Row],[HBA1C]]&lt;5.7,"Normal",IF(Table12[[#This Row],[HBA1C]]&gt;6.5,"Diabetes","Prediabetes"))</f>
        <v>Diabetes</v>
      </c>
    </row>
    <row r="1090" spans="1:20" x14ac:dyDescent="0.3">
      <c r="A1090" t="s">
        <v>1282</v>
      </c>
      <c r="B1090">
        <v>27.11</v>
      </c>
      <c r="C1090">
        <v>6.7</v>
      </c>
      <c r="D1090" t="s">
        <v>2380</v>
      </c>
      <c r="E1090" t="s">
        <v>2380</v>
      </c>
      <c r="F1090" t="s">
        <v>2380</v>
      </c>
      <c r="G1090" t="s">
        <v>2381</v>
      </c>
      <c r="H1090" t="s">
        <v>2380</v>
      </c>
      <c r="K1090" t="s">
        <v>1282</v>
      </c>
      <c r="L1090">
        <v>27.11</v>
      </c>
      <c r="M1090">
        <v>6.7</v>
      </c>
      <c r="N1090" t="s">
        <v>2380</v>
      </c>
      <c r="O1090" t="s">
        <v>2380</v>
      </c>
      <c r="P1090" t="s">
        <v>2380</v>
      </c>
      <c r="Q1090" s="7" t="str">
        <f>SUBSTITUTE(Table12[[#This Row],[NumberOfMajorSurgeries]],"No major surgery","0")</f>
        <v>0</v>
      </c>
      <c r="R1090" t="str">
        <f>SUBSTITUTE(Table12[[#This Row],[smoker]],"?","unknown")</f>
        <v>No</v>
      </c>
      <c r="S1090" t="str">
        <f t="shared" si="16"/>
        <v>Overweight</v>
      </c>
      <c r="T1090" t="str">
        <f>IF(Table12[[#This Row],[HBA1C]]&lt;5.7,"Normal",IF(Table12[[#This Row],[HBA1C]]&gt;6.5,"Diabetes","Prediabetes"))</f>
        <v>Diabetes</v>
      </c>
    </row>
    <row r="1091" spans="1:20" x14ac:dyDescent="0.3">
      <c r="A1091" t="s">
        <v>1281</v>
      </c>
      <c r="B1091">
        <v>26.6</v>
      </c>
      <c r="C1091">
        <v>5.27</v>
      </c>
      <c r="D1091" t="s">
        <v>2382</v>
      </c>
      <c r="E1091" t="s">
        <v>2380</v>
      </c>
      <c r="F1091" t="s">
        <v>2383</v>
      </c>
      <c r="G1091">
        <v>1</v>
      </c>
      <c r="H1091" t="s">
        <v>2380</v>
      </c>
      <c r="K1091" t="s">
        <v>1281</v>
      </c>
      <c r="L1091">
        <v>26.6</v>
      </c>
      <c r="M1091">
        <v>5.27</v>
      </c>
      <c r="N1091" t="s">
        <v>2382</v>
      </c>
      <c r="O1091" t="s">
        <v>2380</v>
      </c>
      <c r="P1091" t="s">
        <v>2383</v>
      </c>
      <c r="Q1091" s="7" t="str">
        <f>SUBSTITUTE(Table12[[#This Row],[NumberOfMajorSurgeries]],"No major surgery","0")</f>
        <v>1</v>
      </c>
      <c r="R1091" t="str">
        <f>SUBSTITUTE(Table12[[#This Row],[smoker]],"?","unknown")</f>
        <v>No</v>
      </c>
      <c r="S1091" t="str">
        <f t="shared" ref="S1091:S1154" si="17">IF(B1091&lt;18.5,"Underweight",IF(B1091&gt;30,"Obesity",IF(B1091=18.5-24.9,"Normal weight","Overweight")))</f>
        <v>Overweight</v>
      </c>
      <c r="T1091" t="str">
        <f>IF(Table12[[#This Row],[HBA1C]]&lt;5.7,"Normal",IF(Table12[[#This Row],[HBA1C]]&gt;6.5,"Diabetes","Prediabetes"))</f>
        <v>Normal</v>
      </c>
    </row>
    <row r="1092" spans="1:20" x14ac:dyDescent="0.3">
      <c r="A1092" t="s">
        <v>1280</v>
      </c>
      <c r="B1092">
        <v>30.41</v>
      </c>
      <c r="C1092">
        <v>7.72</v>
      </c>
      <c r="D1092" t="s">
        <v>2380</v>
      </c>
      <c r="E1092" t="s">
        <v>2380</v>
      </c>
      <c r="F1092" t="s">
        <v>2380</v>
      </c>
      <c r="G1092" t="s">
        <v>2381</v>
      </c>
      <c r="H1092" t="s">
        <v>2380</v>
      </c>
      <c r="K1092" t="s">
        <v>1280</v>
      </c>
      <c r="L1092">
        <v>30.41</v>
      </c>
      <c r="M1092">
        <v>7.72</v>
      </c>
      <c r="N1092" t="s">
        <v>2380</v>
      </c>
      <c r="O1092" t="s">
        <v>2380</v>
      </c>
      <c r="P1092" t="s">
        <v>2380</v>
      </c>
      <c r="Q1092" s="7" t="str">
        <f>SUBSTITUTE(Table12[[#This Row],[NumberOfMajorSurgeries]],"No major surgery","0")</f>
        <v>0</v>
      </c>
      <c r="R1092" t="str">
        <f>SUBSTITUTE(Table12[[#This Row],[smoker]],"?","unknown")</f>
        <v>No</v>
      </c>
      <c r="S1092" t="str">
        <f t="shared" si="17"/>
        <v>Obesity</v>
      </c>
      <c r="T1092" t="str">
        <f>IF(Table12[[#This Row],[HBA1C]]&lt;5.7,"Normal",IF(Table12[[#This Row],[HBA1C]]&gt;6.5,"Diabetes","Prediabetes"))</f>
        <v>Diabetes</v>
      </c>
    </row>
    <row r="1093" spans="1:20" x14ac:dyDescent="0.3">
      <c r="A1093" t="s">
        <v>1279</v>
      </c>
      <c r="B1093">
        <v>28.98</v>
      </c>
      <c r="C1093">
        <v>8.68</v>
      </c>
      <c r="D1093" t="s">
        <v>2380</v>
      </c>
      <c r="E1093" t="s">
        <v>2380</v>
      </c>
      <c r="F1093" t="s">
        <v>2380</v>
      </c>
      <c r="G1093">
        <v>2</v>
      </c>
      <c r="H1093" t="s">
        <v>2380</v>
      </c>
      <c r="K1093" t="s">
        <v>1279</v>
      </c>
      <c r="L1093">
        <v>28.98</v>
      </c>
      <c r="M1093">
        <v>8.68</v>
      </c>
      <c r="N1093" t="s">
        <v>2380</v>
      </c>
      <c r="O1093" t="s">
        <v>2380</v>
      </c>
      <c r="P1093" t="s">
        <v>2380</v>
      </c>
      <c r="Q1093" s="7" t="str">
        <f>SUBSTITUTE(Table12[[#This Row],[NumberOfMajorSurgeries]],"No major surgery","0")</f>
        <v>2</v>
      </c>
      <c r="R1093" t="str">
        <f>SUBSTITUTE(Table12[[#This Row],[smoker]],"?","unknown")</f>
        <v>No</v>
      </c>
      <c r="S1093" t="str">
        <f t="shared" si="17"/>
        <v>Overweight</v>
      </c>
      <c r="T1093" t="str">
        <f>IF(Table12[[#This Row],[HBA1C]]&lt;5.7,"Normal",IF(Table12[[#This Row],[HBA1C]]&gt;6.5,"Diabetes","Prediabetes"))</f>
        <v>Diabetes</v>
      </c>
    </row>
    <row r="1094" spans="1:20" x14ac:dyDescent="0.3">
      <c r="A1094" t="s">
        <v>1278</v>
      </c>
      <c r="B1094">
        <v>31.24</v>
      </c>
      <c r="C1094">
        <v>9.8000000000000007</v>
      </c>
      <c r="D1094" t="s">
        <v>2380</v>
      </c>
      <c r="E1094" t="s">
        <v>2380</v>
      </c>
      <c r="F1094" t="s">
        <v>2380</v>
      </c>
      <c r="G1094" t="s">
        <v>2381</v>
      </c>
      <c r="H1094" t="s">
        <v>2380</v>
      </c>
      <c r="K1094" t="s">
        <v>1278</v>
      </c>
      <c r="L1094">
        <v>31.24</v>
      </c>
      <c r="M1094">
        <v>9.8000000000000007</v>
      </c>
      <c r="N1094" t="s">
        <v>2380</v>
      </c>
      <c r="O1094" t="s">
        <v>2380</v>
      </c>
      <c r="P1094" t="s">
        <v>2380</v>
      </c>
      <c r="Q1094" s="7" t="str">
        <f>SUBSTITUTE(Table12[[#This Row],[NumberOfMajorSurgeries]],"No major surgery","0")</f>
        <v>0</v>
      </c>
      <c r="R1094" t="str">
        <f>SUBSTITUTE(Table12[[#This Row],[smoker]],"?","unknown")</f>
        <v>No</v>
      </c>
      <c r="S1094" t="str">
        <f t="shared" si="17"/>
        <v>Obesity</v>
      </c>
      <c r="T1094" t="str">
        <f>IF(Table12[[#This Row],[HBA1C]]&lt;5.7,"Normal",IF(Table12[[#This Row],[HBA1C]]&gt;6.5,"Diabetes","Prediabetes"))</f>
        <v>Diabetes</v>
      </c>
    </row>
    <row r="1095" spans="1:20" x14ac:dyDescent="0.3">
      <c r="A1095" t="s">
        <v>1277</v>
      </c>
      <c r="B1095">
        <v>31.54</v>
      </c>
      <c r="C1095">
        <v>4.4400000000000004</v>
      </c>
      <c r="D1095" t="s">
        <v>2380</v>
      </c>
      <c r="E1095" t="s">
        <v>2380</v>
      </c>
      <c r="F1095" t="s">
        <v>2380</v>
      </c>
      <c r="G1095" t="s">
        <v>2381</v>
      </c>
      <c r="H1095" t="s">
        <v>2380</v>
      </c>
      <c r="K1095" t="s">
        <v>1277</v>
      </c>
      <c r="L1095">
        <v>31.54</v>
      </c>
      <c r="M1095">
        <v>4.4400000000000004</v>
      </c>
      <c r="N1095" t="s">
        <v>2380</v>
      </c>
      <c r="O1095" t="s">
        <v>2380</v>
      </c>
      <c r="P1095" t="s">
        <v>2380</v>
      </c>
      <c r="Q1095" s="7" t="str">
        <f>SUBSTITUTE(Table12[[#This Row],[NumberOfMajorSurgeries]],"No major surgery","0")</f>
        <v>0</v>
      </c>
      <c r="R1095" t="str">
        <f>SUBSTITUTE(Table12[[#This Row],[smoker]],"?","unknown")</f>
        <v>No</v>
      </c>
      <c r="S1095" t="str">
        <f t="shared" si="17"/>
        <v>Obesity</v>
      </c>
      <c r="T1095" t="str">
        <f>IF(Table12[[#This Row],[HBA1C]]&lt;5.7,"Normal",IF(Table12[[#This Row],[HBA1C]]&gt;6.5,"Diabetes","Prediabetes"))</f>
        <v>Normal</v>
      </c>
    </row>
    <row r="1096" spans="1:20" x14ac:dyDescent="0.3">
      <c r="A1096" t="s">
        <v>1276</v>
      </c>
      <c r="B1096">
        <v>38.6</v>
      </c>
      <c r="C1096">
        <v>7.19</v>
      </c>
      <c r="D1096" t="s">
        <v>2382</v>
      </c>
      <c r="E1096" t="s">
        <v>2380</v>
      </c>
      <c r="F1096" t="s">
        <v>2380</v>
      </c>
      <c r="G1096">
        <v>2</v>
      </c>
      <c r="H1096" t="s">
        <v>2380</v>
      </c>
      <c r="K1096" t="s">
        <v>1276</v>
      </c>
      <c r="L1096">
        <v>38.6</v>
      </c>
      <c r="M1096">
        <v>7.19</v>
      </c>
      <c r="N1096" t="s">
        <v>2382</v>
      </c>
      <c r="O1096" t="s">
        <v>2380</v>
      </c>
      <c r="P1096" t="s">
        <v>2380</v>
      </c>
      <c r="Q1096" s="7" t="str">
        <f>SUBSTITUTE(Table12[[#This Row],[NumberOfMajorSurgeries]],"No major surgery","0")</f>
        <v>2</v>
      </c>
      <c r="R1096" t="str">
        <f>SUBSTITUTE(Table12[[#This Row],[smoker]],"?","unknown")</f>
        <v>No</v>
      </c>
      <c r="S1096" t="str">
        <f t="shared" si="17"/>
        <v>Obesity</v>
      </c>
      <c r="T1096" t="str">
        <f>IF(Table12[[#This Row],[HBA1C]]&lt;5.7,"Normal",IF(Table12[[#This Row],[HBA1C]]&gt;6.5,"Diabetes","Prediabetes"))</f>
        <v>Diabetes</v>
      </c>
    </row>
    <row r="1097" spans="1:20" x14ac:dyDescent="0.3">
      <c r="A1097" t="s">
        <v>1275</v>
      </c>
      <c r="B1097">
        <v>37.950000000000003</v>
      </c>
      <c r="C1097">
        <v>6.06</v>
      </c>
      <c r="D1097" t="s">
        <v>2380</v>
      </c>
      <c r="E1097" t="s">
        <v>2380</v>
      </c>
      <c r="F1097" t="s">
        <v>2380</v>
      </c>
      <c r="G1097" t="s">
        <v>2381</v>
      </c>
      <c r="H1097" t="s">
        <v>2380</v>
      </c>
      <c r="K1097" t="s">
        <v>1275</v>
      </c>
      <c r="L1097">
        <v>37.950000000000003</v>
      </c>
      <c r="M1097">
        <v>6.06</v>
      </c>
      <c r="N1097" t="s">
        <v>2380</v>
      </c>
      <c r="O1097" t="s">
        <v>2380</v>
      </c>
      <c r="P1097" t="s">
        <v>2380</v>
      </c>
      <c r="Q1097" s="7" t="str">
        <f>SUBSTITUTE(Table12[[#This Row],[NumberOfMajorSurgeries]],"No major surgery","0")</f>
        <v>0</v>
      </c>
      <c r="R1097" t="str">
        <f>SUBSTITUTE(Table12[[#This Row],[smoker]],"?","unknown")</f>
        <v>No</v>
      </c>
      <c r="S1097" t="str">
        <f t="shared" si="17"/>
        <v>Obesity</v>
      </c>
      <c r="T1097" t="str">
        <f>IF(Table12[[#This Row],[HBA1C]]&lt;5.7,"Normal",IF(Table12[[#This Row],[HBA1C]]&gt;6.5,"Diabetes","Prediabetes"))</f>
        <v>Prediabetes</v>
      </c>
    </row>
    <row r="1098" spans="1:20" x14ac:dyDescent="0.3">
      <c r="A1098" t="s">
        <v>1274</v>
      </c>
      <c r="B1098">
        <v>38.97</v>
      </c>
      <c r="C1098">
        <v>5.12</v>
      </c>
      <c r="D1098" t="s">
        <v>2380</v>
      </c>
      <c r="E1098" t="s">
        <v>2380</v>
      </c>
      <c r="F1098" t="s">
        <v>2380</v>
      </c>
      <c r="G1098" t="s">
        <v>2381</v>
      </c>
      <c r="H1098" t="s">
        <v>2380</v>
      </c>
      <c r="K1098" t="s">
        <v>1274</v>
      </c>
      <c r="L1098">
        <v>38.97</v>
      </c>
      <c r="M1098">
        <v>5.12</v>
      </c>
      <c r="N1098" t="s">
        <v>2380</v>
      </c>
      <c r="O1098" t="s">
        <v>2380</v>
      </c>
      <c r="P1098" t="s">
        <v>2380</v>
      </c>
      <c r="Q1098" s="7" t="str">
        <f>SUBSTITUTE(Table12[[#This Row],[NumberOfMajorSurgeries]],"No major surgery","0")</f>
        <v>0</v>
      </c>
      <c r="R1098" t="str">
        <f>SUBSTITUTE(Table12[[#This Row],[smoker]],"?","unknown")</f>
        <v>No</v>
      </c>
      <c r="S1098" t="str">
        <f t="shared" si="17"/>
        <v>Obesity</v>
      </c>
      <c r="T1098" t="str">
        <f>IF(Table12[[#This Row],[HBA1C]]&lt;5.7,"Normal",IF(Table12[[#This Row],[HBA1C]]&gt;6.5,"Diabetes","Prediabetes"))</f>
        <v>Normal</v>
      </c>
    </row>
    <row r="1099" spans="1:20" x14ac:dyDescent="0.3">
      <c r="A1099" t="s">
        <v>1273</v>
      </c>
      <c r="B1099">
        <v>21.2</v>
      </c>
      <c r="C1099">
        <v>10.72</v>
      </c>
      <c r="D1099" t="s">
        <v>2380</v>
      </c>
      <c r="E1099" t="s">
        <v>2380</v>
      </c>
      <c r="F1099" t="s">
        <v>2380</v>
      </c>
      <c r="G1099" t="s">
        <v>2381</v>
      </c>
      <c r="H1099" t="s">
        <v>2380</v>
      </c>
      <c r="K1099" t="s">
        <v>1273</v>
      </c>
      <c r="L1099">
        <v>21.2</v>
      </c>
      <c r="M1099">
        <v>10.72</v>
      </c>
      <c r="N1099" t="s">
        <v>2380</v>
      </c>
      <c r="O1099" t="s">
        <v>2380</v>
      </c>
      <c r="P1099" t="s">
        <v>2380</v>
      </c>
      <c r="Q1099" s="7" t="str">
        <f>SUBSTITUTE(Table12[[#This Row],[NumberOfMajorSurgeries]],"No major surgery","0")</f>
        <v>0</v>
      </c>
      <c r="R1099" t="str">
        <f>SUBSTITUTE(Table12[[#This Row],[smoker]],"?","unknown")</f>
        <v>No</v>
      </c>
      <c r="S1099" t="str">
        <f t="shared" si="17"/>
        <v>Overweight</v>
      </c>
      <c r="T1099" t="str">
        <f>IF(Table12[[#This Row],[HBA1C]]&lt;5.7,"Normal",IF(Table12[[#This Row],[HBA1C]]&gt;6.5,"Diabetes","Prediabetes"))</f>
        <v>Diabetes</v>
      </c>
    </row>
    <row r="1100" spans="1:20" x14ac:dyDescent="0.3">
      <c r="A1100" t="s">
        <v>1272</v>
      </c>
      <c r="B1100">
        <v>23.96</v>
      </c>
      <c r="C1100">
        <v>9.58</v>
      </c>
      <c r="D1100" t="s">
        <v>2382</v>
      </c>
      <c r="E1100" t="s">
        <v>2380</v>
      </c>
      <c r="F1100" t="s">
        <v>2383</v>
      </c>
      <c r="G1100">
        <v>1</v>
      </c>
      <c r="H1100" t="s">
        <v>2380</v>
      </c>
      <c r="K1100" t="s">
        <v>1272</v>
      </c>
      <c r="L1100">
        <v>23.96</v>
      </c>
      <c r="M1100">
        <v>9.58</v>
      </c>
      <c r="N1100" t="s">
        <v>2382</v>
      </c>
      <c r="O1100" t="s">
        <v>2380</v>
      </c>
      <c r="P1100" t="s">
        <v>2383</v>
      </c>
      <c r="Q1100" s="7" t="str">
        <f>SUBSTITUTE(Table12[[#This Row],[NumberOfMajorSurgeries]],"No major surgery","0")</f>
        <v>1</v>
      </c>
      <c r="R1100" t="str">
        <f>SUBSTITUTE(Table12[[#This Row],[smoker]],"?","unknown")</f>
        <v>No</v>
      </c>
      <c r="S1100" t="str">
        <f t="shared" si="17"/>
        <v>Overweight</v>
      </c>
      <c r="T1100" t="str">
        <f>IF(Table12[[#This Row],[HBA1C]]&lt;5.7,"Normal",IF(Table12[[#This Row],[HBA1C]]&gt;6.5,"Diabetes","Prediabetes"))</f>
        <v>Diabetes</v>
      </c>
    </row>
    <row r="1101" spans="1:20" x14ac:dyDescent="0.3">
      <c r="A1101" t="s">
        <v>1271</v>
      </c>
      <c r="B1101">
        <v>35.93</v>
      </c>
      <c r="C1101">
        <v>6.4</v>
      </c>
      <c r="D1101" t="s">
        <v>2382</v>
      </c>
      <c r="E1101" t="s">
        <v>2380</v>
      </c>
      <c r="F1101" t="s">
        <v>2380</v>
      </c>
      <c r="G1101">
        <v>1</v>
      </c>
      <c r="H1101" t="s">
        <v>2380</v>
      </c>
      <c r="K1101" t="s">
        <v>1271</v>
      </c>
      <c r="L1101">
        <v>35.93</v>
      </c>
      <c r="M1101">
        <v>6.4</v>
      </c>
      <c r="N1101" t="s">
        <v>2382</v>
      </c>
      <c r="O1101" t="s">
        <v>2380</v>
      </c>
      <c r="P1101" t="s">
        <v>2380</v>
      </c>
      <c r="Q1101" s="7" t="str">
        <f>SUBSTITUTE(Table12[[#This Row],[NumberOfMajorSurgeries]],"No major surgery","0")</f>
        <v>1</v>
      </c>
      <c r="R1101" t="str">
        <f>SUBSTITUTE(Table12[[#This Row],[smoker]],"?","unknown")</f>
        <v>No</v>
      </c>
      <c r="S1101" t="str">
        <f t="shared" si="17"/>
        <v>Obesity</v>
      </c>
      <c r="T1101" t="str">
        <f>IF(Table12[[#This Row],[HBA1C]]&lt;5.7,"Normal",IF(Table12[[#This Row],[HBA1C]]&gt;6.5,"Diabetes","Prediabetes"))</f>
        <v>Prediabetes</v>
      </c>
    </row>
    <row r="1102" spans="1:20" x14ac:dyDescent="0.3">
      <c r="A1102" t="s">
        <v>1270</v>
      </c>
      <c r="B1102">
        <v>26.11</v>
      </c>
      <c r="C1102">
        <v>6.8</v>
      </c>
      <c r="D1102" t="s">
        <v>2382</v>
      </c>
      <c r="E1102" t="s">
        <v>2380</v>
      </c>
      <c r="F1102" t="s">
        <v>2380</v>
      </c>
      <c r="G1102">
        <v>2</v>
      </c>
      <c r="H1102" t="s">
        <v>2380</v>
      </c>
      <c r="K1102" t="s">
        <v>1270</v>
      </c>
      <c r="L1102">
        <v>26.11</v>
      </c>
      <c r="M1102">
        <v>6.8</v>
      </c>
      <c r="N1102" t="s">
        <v>2382</v>
      </c>
      <c r="O1102" t="s">
        <v>2380</v>
      </c>
      <c r="P1102" t="s">
        <v>2380</v>
      </c>
      <c r="Q1102" s="7" t="str">
        <f>SUBSTITUTE(Table12[[#This Row],[NumberOfMajorSurgeries]],"No major surgery","0")</f>
        <v>2</v>
      </c>
      <c r="R1102" t="str">
        <f>SUBSTITUTE(Table12[[#This Row],[smoker]],"?","unknown")</f>
        <v>No</v>
      </c>
      <c r="S1102" t="str">
        <f t="shared" si="17"/>
        <v>Overweight</v>
      </c>
      <c r="T1102" t="str">
        <f>IF(Table12[[#This Row],[HBA1C]]&lt;5.7,"Normal",IF(Table12[[#This Row],[HBA1C]]&gt;6.5,"Diabetes","Prediabetes"))</f>
        <v>Diabetes</v>
      </c>
    </row>
    <row r="1103" spans="1:20" x14ac:dyDescent="0.3">
      <c r="A1103" t="s">
        <v>1269</v>
      </c>
      <c r="B1103">
        <v>32.299999999999997</v>
      </c>
      <c r="C1103">
        <v>9.48</v>
      </c>
      <c r="D1103" t="s">
        <v>2380</v>
      </c>
      <c r="E1103" t="s">
        <v>2380</v>
      </c>
      <c r="F1103" t="s">
        <v>2380</v>
      </c>
      <c r="G1103">
        <v>2</v>
      </c>
      <c r="H1103" t="s">
        <v>2380</v>
      </c>
      <c r="K1103" t="s">
        <v>1269</v>
      </c>
      <c r="L1103">
        <v>32.299999999999997</v>
      </c>
      <c r="M1103">
        <v>9.48</v>
      </c>
      <c r="N1103" t="s">
        <v>2380</v>
      </c>
      <c r="O1103" t="s">
        <v>2380</v>
      </c>
      <c r="P1103" t="s">
        <v>2380</v>
      </c>
      <c r="Q1103" s="7" t="str">
        <f>SUBSTITUTE(Table12[[#This Row],[NumberOfMajorSurgeries]],"No major surgery","0")</f>
        <v>2</v>
      </c>
      <c r="R1103" t="str">
        <f>SUBSTITUTE(Table12[[#This Row],[smoker]],"?","unknown")</f>
        <v>No</v>
      </c>
      <c r="S1103" t="str">
        <f t="shared" si="17"/>
        <v>Obesity</v>
      </c>
      <c r="T1103" t="str">
        <f>IF(Table12[[#This Row],[HBA1C]]&lt;5.7,"Normal",IF(Table12[[#This Row],[HBA1C]]&gt;6.5,"Diabetes","Prediabetes"))</f>
        <v>Diabetes</v>
      </c>
    </row>
    <row r="1104" spans="1:20" x14ac:dyDescent="0.3">
      <c r="A1104" t="s">
        <v>1268</v>
      </c>
      <c r="B1104">
        <v>28.69</v>
      </c>
      <c r="C1104">
        <v>7.45</v>
      </c>
      <c r="D1104" t="s">
        <v>2380</v>
      </c>
      <c r="E1104" t="s">
        <v>2380</v>
      </c>
      <c r="F1104" t="s">
        <v>2380</v>
      </c>
      <c r="G1104">
        <v>2</v>
      </c>
      <c r="H1104" t="s">
        <v>2380</v>
      </c>
      <c r="K1104" t="s">
        <v>1268</v>
      </c>
      <c r="L1104">
        <v>28.69</v>
      </c>
      <c r="M1104">
        <v>7.45</v>
      </c>
      <c r="N1104" t="s">
        <v>2380</v>
      </c>
      <c r="O1104" t="s">
        <v>2380</v>
      </c>
      <c r="P1104" t="s">
        <v>2380</v>
      </c>
      <c r="Q1104" s="7" t="str">
        <f>SUBSTITUTE(Table12[[#This Row],[NumberOfMajorSurgeries]],"No major surgery","0")</f>
        <v>2</v>
      </c>
      <c r="R1104" t="str">
        <f>SUBSTITUTE(Table12[[#This Row],[smoker]],"?","unknown")</f>
        <v>No</v>
      </c>
      <c r="S1104" t="str">
        <f t="shared" si="17"/>
        <v>Overweight</v>
      </c>
      <c r="T1104" t="str">
        <f>IF(Table12[[#This Row],[HBA1C]]&lt;5.7,"Normal",IF(Table12[[#This Row],[HBA1C]]&gt;6.5,"Diabetes","Prediabetes"))</f>
        <v>Diabetes</v>
      </c>
    </row>
    <row r="1105" spans="1:20" x14ac:dyDescent="0.3">
      <c r="A1105" t="s">
        <v>1267</v>
      </c>
      <c r="B1105">
        <v>31.28</v>
      </c>
      <c r="C1105">
        <v>6.94</v>
      </c>
      <c r="D1105" t="s">
        <v>2382</v>
      </c>
      <c r="E1105" t="s">
        <v>2380</v>
      </c>
      <c r="F1105" t="s">
        <v>2380</v>
      </c>
      <c r="G1105">
        <v>1</v>
      </c>
      <c r="H1105" t="s">
        <v>2380</v>
      </c>
      <c r="K1105" t="s">
        <v>1267</v>
      </c>
      <c r="L1105">
        <v>31.28</v>
      </c>
      <c r="M1105">
        <v>6.94</v>
      </c>
      <c r="N1105" t="s">
        <v>2382</v>
      </c>
      <c r="O1105" t="s">
        <v>2380</v>
      </c>
      <c r="P1105" t="s">
        <v>2380</v>
      </c>
      <c r="Q1105" s="7" t="str">
        <f>SUBSTITUTE(Table12[[#This Row],[NumberOfMajorSurgeries]],"No major surgery","0")</f>
        <v>1</v>
      </c>
      <c r="R1105" t="str">
        <f>SUBSTITUTE(Table12[[#This Row],[smoker]],"?","unknown")</f>
        <v>No</v>
      </c>
      <c r="S1105" t="str">
        <f t="shared" si="17"/>
        <v>Obesity</v>
      </c>
      <c r="T1105" t="str">
        <f>IF(Table12[[#This Row],[HBA1C]]&lt;5.7,"Normal",IF(Table12[[#This Row],[HBA1C]]&gt;6.5,"Diabetes","Prediabetes"))</f>
        <v>Diabetes</v>
      </c>
    </row>
    <row r="1106" spans="1:20" x14ac:dyDescent="0.3">
      <c r="A1106" t="s">
        <v>1266</v>
      </c>
      <c r="B1106">
        <v>30.21</v>
      </c>
      <c r="C1106">
        <v>7.83</v>
      </c>
      <c r="D1106" t="s">
        <v>2380</v>
      </c>
      <c r="E1106" t="s">
        <v>2380</v>
      </c>
      <c r="F1106" t="s">
        <v>2380</v>
      </c>
      <c r="G1106" t="s">
        <v>2381</v>
      </c>
      <c r="H1106" t="s">
        <v>2380</v>
      </c>
      <c r="K1106" t="s">
        <v>1266</v>
      </c>
      <c r="L1106">
        <v>30.21</v>
      </c>
      <c r="M1106">
        <v>7.83</v>
      </c>
      <c r="N1106" t="s">
        <v>2380</v>
      </c>
      <c r="O1106" t="s">
        <v>2380</v>
      </c>
      <c r="P1106" t="s">
        <v>2380</v>
      </c>
      <c r="Q1106" s="7" t="str">
        <f>SUBSTITUTE(Table12[[#This Row],[NumberOfMajorSurgeries]],"No major surgery","0")</f>
        <v>0</v>
      </c>
      <c r="R1106" t="str">
        <f>SUBSTITUTE(Table12[[#This Row],[smoker]],"?","unknown")</f>
        <v>No</v>
      </c>
      <c r="S1106" t="str">
        <f t="shared" si="17"/>
        <v>Obesity</v>
      </c>
      <c r="T1106" t="str">
        <f>IF(Table12[[#This Row],[HBA1C]]&lt;5.7,"Normal",IF(Table12[[#This Row],[HBA1C]]&gt;6.5,"Diabetes","Prediabetes"))</f>
        <v>Diabetes</v>
      </c>
    </row>
    <row r="1107" spans="1:20" x14ac:dyDescent="0.3">
      <c r="A1107" t="s">
        <v>1265</v>
      </c>
      <c r="B1107">
        <v>38.28</v>
      </c>
      <c r="C1107">
        <v>10.17</v>
      </c>
      <c r="D1107" t="s">
        <v>2382</v>
      </c>
      <c r="E1107" t="s">
        <v>2380</v>
      </c>
      <c r="F1107" t="s">
        <v>2380</v>
      </c>
      <c r="G1107" t="s">
        <v>2381</v>
      </c>
      <c r="H1107" t="s">
        <v>2380</v>
      </c>
      <c r="K1107" t="s">
        <v>1265</v>
      </c>
      <c r="L1107">
        <v>38.28</v>
      </c>
      <c r="M1107">
        <v>10.17</v>
      </c>
      <c r="N1107" t="s">
        <v>2382</v>
      </c>
      <c r="O1107" t="s">
        <v>2380</v>
      </c>
      <c r="P1107" t="s">
        <v>2380</v>
      </c>
      <c r="Q1107" s="7" t="str">
        <f>SUBSTITUTE(Table12[[#This Row],[NumberOfMajorSurgeries]],"No major surgery","0")</f>
        <v>0</v>
      </c>
      <c r="R1107" t="str">
        <f>SUBSTITUTE(Table12[[#This Row],[smoker]],"?","unknown")</f>
        <v>No</v>
      </c>
      <c r="S1107" t="str">
        <f t="shared" si="17"/>
        <v>Obesity</v>
      </c>
      <c r="T1107" t="str">
        <f>IF(Table12[[#This Row],[HBA1C]]&lt;5.7,"Normal",IF(Table12[[#This Row],[HBA1C]]&gt;6.5,"Diabetes","Prediabetes"))</f>
        <v>Diabetes</v>
      </c>
    </row>
    <row r="1108" spans="1:20" x14ac:dyDescent="0.3">
      <c r="A1108" t="s">
        <v>1264</v>
      </c>
      <c r="B1108">
        <v>29.9</v>
      </c>
      <c r="C1108">
        <v>8.9600000000000009</v>
      </c>
      <c r="D1108" t="s">
        <v>2382</v>
      </c>
      <c r="E1108" t="s">
        <v>2380</v>
      </c>
      <c r="F1108" t="s">
        <v>2380</v>
      </c>
      <c r="G1108" t="s">
        <v>2381</v>
      </c>
      <c r="H1108" t="s">
        <v>2380</v>
      </c>
      <c r="K1108" t="s">
        <v>1264</v>
      </c>
      <c r="L1108">
        <v>29.9</v>
      </c>
      <c r="M1108">
        <v>8.9600000000000009</v>
      </c>
      <c r="N1108" t="s">
        <v>2382</v>
      </c>
      <c r="O1108" t="s">
        <v>2380</v>
      </c>
      <c r="P1108" t="s">
        <v>2380</v>
      </c>
      <c r="Q1108" s="7" t="str">
        <f>SUBSTITUTE(Table12[[#This Row],[NumberOfMajorSurgeries]],"No major surgery","0")</f>
        <v>0</v>
      </c>
      <c r="R1108" t="str">
        <f>SUBSTITUTE(Table12[[#This Row],[smoker]],"?","unknown")</f>
        <v>No</v>
      </c>
      <c r="S1108" t="str">
        <f t="shared" si="17"/>
        <v>Overweight</v>
      </c>
      <c r="T1108" t="str">
        <f>IF(Table12[[#This Row],[HBA1C]]&lt;5.7,"Normal",IF(Table12[[#This Row],[HBA1C]]&gt;6.5,"Diabetes","Prediabetes"))</f>
        <v>Diabetes</v>
      </c>
    </row>
    <row r="1109" spans="1:20" x14ac:dyDescent="0.3">
      <c r="A1109" t="s">
        <v>1263</v>
      </c>
      <c r="B1109">
        <v>23.18</v>
      </c>
      <c r="C1109">
        <v>6.96</v>
      </c>
      <c r="D1109" t="s">
        <v>2382</v>
      </c>
      <c r="E1109" t="s">
        <v>2380</v>
      </c>
      <c r="F1109" t="s">
        <v>2380</v>
      </c>
      <c r="G1109">
        <v>2</v>
      </c>
      <c r="H1109" t="s">
        <v>2380</v>
      </c>
      <c r="K1109" t="s">
        <v>1263</v>
      </c>
      <c r="L1109">
        <v>23.18</v>
      </c>
      <c r="M1109">
        <v>6.96</v>
      </c>
      <c r="N1109" t="s">
        <v>2382</v>
      </c>
      <c r="O1109" t="s">
        <v>2380</v>
      </c>
      <c r="P1109" t="s">
        <v>2380</v>
      </c>
      <c r="Q1109" s="7" t="str">
        <f>SUBSTITUTE(Table12[[#This Row],[NumberOfMajorSurgeries]],"No major surgery","0")</f>
        <v>2</v>
      </c>
      <c r="R1109" t="str">
        <f>SUBSTITUTE(Table12[[#This Row],[smoker]],"?","unknown")</f>
        <v>No</v>
      </c>
      <c r="S1109" t="str">
        <f t="shared" si="17"/>
        <v>Overweight</v>
      </c>
      <c r="T1109" t="str">
        <f>IF(Table12[[#This Row],[HBA1C]]&lt;5.7,"Normal",IF(Table12[[#This Row],[HBA1C]]&gt;6.5,"Diabetes","Prediabetes"))</f>
        <v>Diabetes</v>
      </c>
    </row>
    <row r="1110" spans="1:20" x14ac:dyDescent="0.3">
      <c r="A1110" t="s">
        <v>1262</v>
      </c>
      <c r="B1110">
        <v>33.020000000000003</v>
      </c>
      <c r="C1110">
        <v>5.07</v>
      </c>
      <c r="D1110" t="s">
        <v>2382</v>
      </c>
      <c r="E1110" t="s">
        <v>2380</v>
      </c>
      <c r="F1110" t="s">
        <v>2380</v>
      </c>
      <c r="G1110" t="s">
        <v>2381</v>
      </c>
      <c r="H1110" t="s">
        <v>2380</v>
      </c>
      <c r="K1110" t="s">
        <v>1262</v>
      </c>
      <c r="L1110">
        <v>33.020000000000003</v>
      </c>
      <c r="M1110">
        <v>5.07</v>
      </c>
      <c r="N1110" t="s">
        <v>2382</v>
      </c>
      <c r="O1110" t="s">
        <v>2380</v>
      </c>
      <c r="P1110" t="s">
        <v>2380</v>
      </c>
      <c r="Q1110" s="7" t="str">
        <f>SUBSTITUTE(Table12[[#This Row],[NumberOfMajorSurgeries]],"No major surgery","0")</f>
        <v>0</v>
      </c>
      <c r="R1110" t="str">
        <f>SUBSTITUTE(Table12[[#This Row],[smoker]],"?","unknown")</f>
        <v>No</v>
      </c>
      <c r="S1110" t="str">
        <f t="shared" si="17"/>
        <v>Obesity</v>
      </c>
      <c r="T1110" t="str">
        <f>IF(Table12[[#This Row],[HBA1C]]&lt;5.7,"Normal",IF(Table12[[#This Row],[HBA1C]]&gt;6.5,"Diabetes","Prediabetes"))</f>
        <v>Normal</v>
      </c>
    </row>
    <row r="1111" spans="1:20" x14ac:dyDescent="0.3">
      <c r="A1111" t="s">
        <v>1261</v>
      </c>
      <c r="B1111">
        <v>27.29</v>
      </c>
      <c r="C1111">
        <v>5.85</v>
      </c>
      <c r="D1111" t="s">
        <v>2380</v>
      </c>
      <c r="E1111" t="s">
        <v>2380</v>
      </c>
      <c r="F1111" t="s">
        <v>2380</v>
      </c>
      <c r="G1111">
        <v>2</v>
      </c>
      <c r="H1111" t="s">
        <v>2380</v>
      </c>
      <c r="K1111" t="s">
        <v>1261</v>
      </c>
      <c r="L1111">
        <v>27.29</v>
      </c>
      <c r="M1111">
        <v>5.85</v>
      </c>
      <c r="N1111" t="s">
        <v>2380</v>
      </c>
      <c r="O1111" t="s">
        <v>2380</v>
      </c>
      <c r="P1111" t="s">
        <v>2380</v>
      </c>
      <c r="Q1111" s="7" t="str">
        <f>SUBSTITUTE(Table12[[#This Row],[NumberOfMajorSurgeries]],"No major surgery","0")</f>
        <v>2</v>
      </c>
      <c r="R1111" t="str">
        <f>SUBSTITUTE(Table12[[#This Row],[smoker]],"?","unknown")</f>
        <v>No</v>
      </c>
      <c r="S1111" t="str">
        <f t="shared" si="17"/>
        <v>Overweight</v>
      </c>
      <c r="T1111" t="str">
        <f>IF(Table12[[#This Row],[HBA1C]]&lt;5.7,"Normal",IF(Table12[[#This Row],[HBA1C]]&gt;6.5,"Diabetes","Prediabetes"))</f>
        <v>Prediabetes</v>
      </c>
    </row>
    <row r="1112" spans="1:20" x14ac:dyDescent="0.3">
      <c r="A1112" t="s">
        <v>1260</v>
      </c>
      <c r="B1112">
        <v>23.18</v>
      </c>
      <c r="C1112">
        <v>10.56</v>
      </c>
      <c r="D1112" t="s">
        <v>2380</v>
      </c>
      <c r="E1112" t="s">
        <v>2380</v>
      </c>
      <c r="F1112" t="s">
        <v>2380</v>
      </c>
      <c r="G1112">
        <v>2</v>
      </c>
      <c r="H1112" t="s">
        <v>2380</v>
      </c>
      <c r="K1112" t="s">
        <v>1260</v>
      </c>
      <c r="L1112">
        <v>23.18</v>
      </c>
      <c r="M1112">
        <v>10.56</v>
      </c>
      <c r="N1112" t="s">
        <v>2380</v>
      </c>
      <c r="O1112" t="s">
        <v>2380</v>
      </c>
      <c r="P1112" t="s">
        <v>2380</v>
      </c>
      <c r="Q1112" s="7" t="str">
        <f>SUBSTITUTE(Table12[[#This Row],[NumberOfMajorSurgeries]],"No major surgery","0")</f>
        <v>2</v>
      </c>
      <c r="R1112" t="str">
        <f>SUBSTITUTE(Table12[[#This Row],[smoker]],"?","unknown")</f>
        <v>No</v>
      </c>
      <c r="S1112" t="str">
        <f t="shared" si="17"/>
        <v>Overweight</v>
      </c>
      <c r="T1112" t="str">
        <f>IF(Table12[[#This Row],[HBA1C]]&lt;5.7,"Normal",IF(Table12[[#This Row],[HBA1C]]&gt;6.5,"Diabetes","Prediabetes"))</f>
        <v>Diabetes</v>
      </c>
    </row>
    <row r="1113" spans="1:20" x14ac:dyDescent="0.3">
      <c r="A1113" t="s">
        <v>1259</v>
      </c>
      <c r="B1113">
        <v>32.659999999999997</v>
      </c>
      <c r="C1113">
        <v>8.92</v>
      </c>
      <c r="D1113" t="s">
        <v>2382</v>
      </c>
      <c r="E1113" t="s">
        <v>2380</v>
      </c>
      <c r="F1113" t="s">
        <v>2380</v>
      </c>
      <c r="G1113" t="s">
        <v>2381</v>
      </c>
      <c r="H1113" t="s">
        <v>2380</v>
      </c>
      <c r="K1113" t="s">
        <v>1259</v>
      </c>
      <c r="L1113">
        <v>32.659999999999997</v>
      </c>
      <c r="M1113">
        <v>8.92</v>
      </c>
      <c r="N1113" t="s">
        <v>2382</v>
      </c>
      <c r="O1113" t="s">
        <v>2380</v>
      </c>
      <c r="P1113" t="s">
        <v>2380</v>
      </c>
      <c r="Q1113" s="7" t="str">
        <f>SUBSTITUTE(Table12[[#This Row],[NumberOfMajorSurgeries]],"No major surgery","0")</f>
        <v>0</v>
      </c>
      <c r="R1113" t="str">
        <f>SUBSTITUTE(Table12[[#This Row],[smoker]],"?","unknown")</f>
        <v>No</v>
      </c>
      <c r="S1113" t="str">
        <f t="shared" si="17"/>
        <v>Obesity</v>
      </c>
      <c r="T1113" t="str">
        <f>IF(Table12[[#This Row],[HBA1C]]&lt;5.7,"Normal",IF(Table12[[#This Row],[HBA1C]]&gt;6.5,"Diabetes","Prediabetes"))</f>
        <v>Diabetes</v>
      </c>
    </row>
    <row r="1114" spans="1:20" x14ac:dyDescent="0.3">
      <c r="A1114" t="s">
        <v>1258</v>
      </c>
      <c r="B1114">
        <v>30.78</v>
      </c>
      <c r="C1114">
        <v>8.6300000000000008</v>
      </c>
      <c r="D1114" t="s">
        <v>2380</v>
      </c>
      <c r="E1114" t="s">
        <v>2380</v>
      </c>
      <c r="F1114" t="s">
        <v>2380</v>
      </c>
      <c r="G1114" t="s">
        <v>2381</v>
      </c>
      <c r="H1114" t="s">
        <v>2380</v>
      </c>
      <c r="K1114" t="s">
        <v>1258</v>
      </c>
      <c r="L1114">
        <v>30.78</v>
      </c>
      <c r="M1114">
        <v>8.6300000000000008</v>
      </c>
      <c r="N1114" t="s">
        <v>2380</v>
      </c>
      <c r="O1114" t="s">
        <v>2380</v>
      </c>
      <c r="P1114" t="s">
        <v>2380</v>
      </c>
      <c r="Q1114" s="7" t="str">
        <f>SUBSTITUTE(Table12[[#This Row],[NumberOfMajorSurgeries]],"No major surgery","0")</f>
        <v>0</v>
      </c>
      <c r="R1114" t="str">
        <f>SUBSTITUTE(Table12[[#This Row],[smoker]],"?","unknown")</f>
        <v>No</v>
      </c>
      <c r="S1114" t="str">
        <f t="shared" si="17"/>
        <v>Obesity</v>
      </c>
      <c r="T1114" t="str">
        <f>IF(Table12[[#This Row],[HBA1C]]&lt;5.7,"Normal",IF(Table12[[#This Row],[HBA1C]]&gt;6.5,"Diabetes","Prediabetes"))</f>
        <v>Diabetes</v>
      </c>
    </row>
    <row r="1115" spans="1:20" x14ac:dyDescent="0.3">
      <c r="A1115" t="s">
        <v>1257</v>
      </c>
      <c r="B1115">
        <v>47.2</v>
      </c>
      <c r="C1115">
        <v>6.29</v>
      </c>
      <c r="D1115" t="s">
        <v>2382</v>
      </c>
      <c r="E1115" t="s">
        <v>2380</v>
      </c>
      <c r="F1115" t="s">
        <v>2383</v>
      </c>
      <c r="G1115">
        <v>1</v>
      </c>
      <c r="H1115" t="s">
        <v>2380</v>
      </c>
      <c r="K1115" t="s">
        <v>1257</v>
      </c>
      <c r="L1115">
        <v>47.2</v>
      </c>
      <c r="M1115">
        <v>6.29</v>
      </c>
      <c r="N1115" t="s">
        <v>2382</v>
      </c>
      <c r="O1115" t="s">
        <v>2380</v>
      </c>
      <c r="P1115" t="s">
        <v>2383</v>
      </c>
      <c r="Q1115" s="7" t="str">
        <f>SUBSTITUTE(Table12[[#This Row],[NumberOfMajorSurgeries]],"No major surgery","0")</f>
        <v>1</v>
      </c>
      <c r="R1115" t="str">
        <f>SUBSTITUTE(Table12[[#This Row],[smoker]],"?","unknown")</f>
        <v>No</v>
      </c>
      <c r="S1115" t="str">
        <f t="shared" si="17"/>
        <v>Obesity</v>
      </c>
      <c r="T1115" t="str">
        <f>IF(Table12[[#This Row],[HBA1C]]&lt;5.7,"Normal",IF(Table12[[#This Row],[HBA1C]]&gt;6.5,"Diabetes","Prediabetes"))</f>
        <v>Prediabetes</v>
      </c>
    </row>
    <row r="1116" spans="1:20" x14ac:dyDescent="0.3">
      <c r="A1116" t="s">
        <v>1256</v>
      </c>
      <c r="B1116">
        <v>31.6</v>
      </c>
      <c r="C1116">
        <v>5.75</v>
      </c>
      <c r="D1116" t="s">
        <v>2380</v>
      </c>
      <c r="E1116" t="s">
        <v>2380</v>
      </c>
      <c r="F1116" t="s">
        <v>2380</v>
      </c>
      <c r="G1116">
        <v>2</v>
      </c>
      <c r="H1116" t="s">
        <v>2380</v>
      </c>
      <c r="K1116" t="s">
        <v>1256</v>
      </c>
      <c r="L1116">
        <v>31.6</v>
      </c>
      <c r="M1116">
        <v>5.75</v>
      </c>
      <c r="N1116" t="s">
        <v>2380</v>
      </c>
      <c r="O1116" t="s">
        <v>2380</v>
      </c>
      <c r="P1116" t="s">
        <v>2380</v>
      </c>
      <c r="Q1116" s="7" t="str">
        <f>SUBSTITUTE(Table12[[#This Row],[NumberOfMajorSurgeries]],"No major surgery","0")</f>
        <v>2</v>
      </c>
      <c r="R1116" t="str">
        <f>SUBSTITUTE(Table12[[#This Row],[smoker]],"?","unknown")</f>
        <v>No</v>
      </c>
      <c r="S1116" t="str">
        <f t="shared" si="17"/>
        <v>Obesity</v>
      </c>
      <c r="T1116" t="str">
        <f>IF(Table12[[#This Row],[HBA1C]]&lt;5.7,"Normal",IF(Table12[[#This Row],[HBA1C]]&gt;6.5,"Diabetes","Prediabetes"))</f>
        <v>Prediabetes</v>
      </c>
    </row>
    <row r="1117" spans="1:20" x14ac:dyDescent="0.3">
      <c r="A1117" t="s">
        <v>1255</v>
      </c>
      <c r="B1117">
        <v>33.914999999999999</v>
      </c>
      <c r="C1117">
        <v>6.66</v>
      </c>
      <c r="D1117" t="s">
        <v>2382</v>
      </c>
      <c r="E1117" t="s">
        <v>2380</v>
      </c>
      <c r="F1117" t="s">
        <v>2380</v>
      </c>
      <c r="G1117">
        <v>1</v>
      </c>
      <c r="H1117" t="s">
        <v>2380</v>
      </c>
      <c r="K1117" t="s">
        <v>1255</v>
      </c>
      <c r="L1117">
        <v>33.914999999999999</v>
      </c>
      <c r="M1117">
        <v>6.66</v>
      </c>
      <c r="N1117" t="s">
        <v>2382</v>
      </c>
      <c r="O1117" t="s">
        <v>2380</v>
      </c>
      <c r="P1117" t="s">
        <v>2380</v>
      </c>
      <c r="Q1117" s="7" t="str">
        <f>SUBSTITUTE(Table12[[#This Row],[NumberOfMajorSurgeries]],"No major surgery","0")</f>
        <v>1</v>
      </c>
      <c r="R1117" t="str">
        <f>SUBSTITUTE(Table12[[#This Row],[smoker]],"?","unknown")</f>
        <v>No</v>
      </c>
      <c r="S1117" t="str">
        <f t="shared" si="17"/>
        <v>Obesity</v>
      </c>
      <c r="T1117" t="str">
        <f>IF(Table12[[#This Row],[HBA1C]]&lt;5.7,"Normal",IF(Table12[[#This Row],[HBA1C]]&gt;6.5,"Diabetes","Prediabetes"))</f>
        <v>Diabetes</v>
      </c>
    </row>
    <row r="1118" spans="1:20" x14ac:dyDescent="0.3">
      <c r="A1118" t="s">
        <v>1254</v>
      </c>
      <c r="B1118">
        <v>23.54</v>
      </c>
      <c r="C1118">
        <v>5.0999999999999996</v>
      </c>
      <c r="D1118" t="s">
        <v>2380</v>
      </c>
      <c r="E1118" t="s">
        <v>2380</v>
      </c>
      <c r="F1118" t="s">
        <v>2380</v>
      </c>
      <c r="G1118">
        <v>2</v>
      </c>
      <c r="H1118" t="s">
        <v>2380</v>
      </c>
      <c r="K1118" t="s">
        <v>1254</v>
      </c>
      <c r="L1118">
        <v>23.54</v>
      </c>
      <c r="M1118">
        <v>5.0999999999999996</v>
      </c>
      <c r="N1118" t="s">
        <v>2380</v>
      </c>
      <c r="O1118" t="s">
        <v>2380</v>
      </c>
      <c r="P1118" t="s">
        <v>2380</v>
      </c>
      <c r="Q1118" s="7" t="str">
        <f>SUBSTITUTE(Table12[[#This Row],[NumberOfMajorSurgeries]],"No major surgery","0")</f>
        <v>2</v>
      </c>
      <c r="R1118" t="str">
        <f>SUBSTITUTE(Table12[[#This Row],[smoker]],"?","unknown")</f>
        <v>No</v>
      </c>
      <c r="S1118" t="str">
        <f t="shared" si="17"/>
        <v>Overweight</v>
      </c>
      <c r="T1118" t="str">
        <f>IF(Table12[[#This Row],[HBA1C]]&lt;5.7,"Normal",IF(Table12[[#This Row],[HBA1C]]&gt;6.5,"Diabetes","Prediabetes"))</f>
        <v>Normal</v>
      </c>
    </row>
    <row r="1119" spans="1:20" x14ac:dyDescent="0.3">
      <c r="A1119" t="s">
        <v>1253</v>
      </c>
      <c r="B1119">
        <v>27.074999999999999</v>
      </c>
      <c r="C1119">
        <v>4.41</v>
      </c>
      <c r="D1119" t="s">
        <v>2380</v>
      </c>
      <c r="E1119" t="s">
        <v>2380</v>
      </c>
      <c r="F1119" t="s">
        <v>2380</v>
      </c>
      <c r="G1119">
        <v>2</v>
      </c>
      <c r="H1119" t="s">
        <v>2380</v>
      </c>
      <c r="K1119" t="s">
        <v>1253</v>
      </c>
      <c r="L1119">
        <v>27.074999999999999</v>
      </c>
      <c r="M1119">
        <v>4.41</v>
      </c>
      <c r="N1119" t="s">
        <v>2380</v>
      </c>
      <c r="O1119" t="s">
        <v>2380</v>
      </c>
      <c r="P1119" t="s">
        <v>2380</v>
      </c>
      <c r="Q1119" s="7" t="str">
        <f>SUBSTITUTE(Table12[[#This Row],[NumberOfMajorSurgeries]],"No major surgery","0")</f>
        <v>2</v>
      </c>
      <c r="R1119" t="str">
        <f>SUBSTITUTE(Table12[[#This Row],[smoker]],"?","unknown")</f>
        <v>No</v>
      </c>
      <c r="S1119" t="str">
        <f t="shared" si="17"/>
        <v>Overweight</v>
      </c>
      <c r="T1119" t="str">
        <f>IF(Table12[[#This Row],[HBA1C]]&lt;5.7,"Normal",IF(Table12[[#This Row],[HBA1C]]&gt;6.5,"Diabetes","Prediabetes"))</f>
        <v>Normal</v>
      </c>
    </row>
    <row r="1120" spans="1:20" x14ac:dyDescent="0.3">
      <c r="A1120" t="s">
        <v>1252</v>
      </c>
      <c r="B1120">
        <v>25.8</v>
      </c>
      <c r="C1120">
        <v>5.52</v>
      </c>
      <c r="D1120" t="s">
        <v>2382</v>
      </c>
      <c r="E1120" t="s">
        <v>2380</v>
      </c>
      <c r="F1120" t="s">
        <v>2380</v>
      </c>
      <c r="G1120" t="s">
        <v>2381</v>
      </c>
      <c r="H1120" t="s">
        <v>2380</v>
      </c>
      <c r="K1120" t="s">
        <v>1252</v>
      </c>
      <c r="L1120">
        <v>25.8</v>
      </c>
      <c r="M1120">
        <v>5.52</v>
      </c>
      <c r="N1120" t="s">
        <v>2382</v>
      </c>
      <c r="O1120" t="s">
        <v>2380</v>
      </c>
      <c r="P1120" t="s">
        <v>2380</v>
      </c>
      <c r="Q1120" s="7" t="str">
        <f>SUBSTITUTE(Table12[[#This Row],[NumberOfMajorSurgeries]],"No major surgery","0")</f>
        <v>0</v>
      </c>
      <c r="R1120" t="str">
        <f>SUBSTITUTE(Table12[[#This Row],[smoker]],"?","unknown")</f>
        <v>No</v>
      </c>
      <c r="S1120" t="str">
        <f t="shared" si="17"/>
        <v>Overweight</v>
      </c>
      <c r="T1120" t="str">
        <f>IF(Table12[[#This Row],[HBA1C]]&lt;5.7,"Normal",IF(Table12[[#This Row],[HBA1C]]&gt;6.5,"Diabetes","Prediabetes"))</f>
        <v>Normal</v>
      </c>
    </row>
    <row r="1121" spans="1:20" x14ac:dyDescent="0.3">
      <c r="A1121" t="s">
        <v>1251</v>
      </c>
      <c r="B1121">
        <v>36.1</v>
      </c>
      <c r="C1121">
        <v>4.62</v>
      </c>
      <c r="D1121" t="s">
        <v>2382</v>
      </c>
      <c r="E1121" t="s">
        <v>2380</v>
      </c>
      <c r="F1121" t="s">
        <v>2383</v>
      </c>
      <c r="G1121">
        <v>1</v>
      </c>
      <c r="H1121" t="s">
        <v>2380</v>
      </c>
      <c r="K1121" t="s">
        <v>1251</v>
      </c>
      <c r="L1121">
        <v>36.1</v>
      </c>
      <c r="M1121">
        <v>4.62</v>
      </c>
      <c r="N1121" t="s">
        <v>2382</v>
      </c>
      <c r="O1121" t="s">
        <v>2380</v>
      </c>
      <c r="P1121" t="s">
        <v>2383</v>
      </c>
      <c r="Q1121" s="7" t="str">
        <f>SUBSTITUTE(Table12[[#This Row],[NumberOfMajorSurgeries]],"No major surgery","0")</f>
        <v>1</v>
      </c>
      <c r="R1121" t="str">
        <f>SUBSTITUTE(Table12[[#This Row],[smoker]],"?","unknown")</f>
        <v>No</v>
      </c>
      <c r="S1121" t="str">
        <f t="shared" si="17"/>
        <v>Obesity</v>
      </c>
      <c r="T1121" t="str">
        <f>IF(Table12[[#This Row],[HBA1C]]&lt;5.7,"Normal",IF(Table12[[#This Row],[HBA1C]]&gt;6.5,"Diabetes","Prediabetes"))</f>
        <v>Normal</v>
      </c>
    </row>
    <row r="1122" spans="1:20" x14ac:dyDescent="0.3">
      <c r="A1122" t="s">
        <v>1250</v>
      </c>
      <c r="B1122">
        <v>30.495000000000001</v>
      </c>
      <c r="C1122">
        <v>5.74</v>
      </c>
      <c r="D1122" t="s">
        <v>2382</v>
      </c>
      <c r="E1122" t="s">
        <v>2380</v>
      </c>
      <c r="F1122" t="s">
        <v>2383</v>
      </c>
      <c r="G1122">
        <v>1</v>
      </c>
      <c r="H1122" t="s">
        <v>2380</v>
      </c>
      <c r="K1122" t="s">
        <v>1250</v>
      </c>
      <c r="L1122">
        <v>30.495000000000001</v>
      </c>
      <c r="M1122">
        <v>5.74</v>
      </c>
      <c r="N1122" t="s">
        <v>2382</v>
      </c>
      <c r="O1122" t="s">
        <v>2380</v>
      </c>
      <c r="P1122" t="s">
        <v>2383</v>
      </c>
      <c r="Q1122" s="7" t="str">
        <f>SUBSTITUTE(Table12[[#This Row],[NumberOfMajorSurgeries]],"No major surgery","0")</f>
        <v>1</v>
      </c>
      <c r="R1122" t="str">
        <f>SUBSTITUTE(Table12[[#This Row],[smoker]],"?","unknown")</f>
        <v>No</v>
      </c>
      <c r="S1122" t="str">
        <f t="shared" si="17"/>
        <v>Obesity</v>
      </c>
      <c r="T1122" t="str">
        <f>IF(Table12[[#This Row],[HBA1C]]&lt;5.7,"Normal",IF(Table12[[#This Row],[HBA1C]]&gt;6.5,"Diabetes","Prediabetes"))</f>
        <v>Prediabetes</v>
      </c>
    </row>
    <row r="1123" spans="1:20" x14ac:dyDescent="0.3">
      <c r="A1123" t="s">
        <v>1249</v>
      </c>
      <c r="B1123">
        <v>21.4</v>
      </c>
      <c r="C1123">
        <v>6.3</v>
      </c>
      <c r="D1123" t="s">
        <v>2382</v>
      </c>
      <c r="E1123" t="s">
        <v>2380</v>
      </c>
      <c r="F1123" t="s">
        <v>2383</v>
      </c>
      <c r="G1123">
        <v>1</v>
      </c>
      <c r="H1123" t="s">
        <v>2380</v>
      </c>
      <c r="K1123" t="s">
        <v>1249</v>
      </c>
      <c r="L1123">
        <v>21.4</v>
      </c>
      <c r="M1123">
        <v>6.3</v>
      </c>
      <c r="N1123" t="s">
        <v>2382</v>
      </c>
      <c r="O1123" t="s">
        <v>2380</v>
      </c>
      <c r="P1123" t="s">
        <v>2383</v>
      </c>
      <c r="Q1123" s="7" t="str">
        <f>SUBSTITUTE(Table12[[#This Row],[NumberOfMajorSurgeries]],"No major surgery","0")</f>
        <v>1</v>
      </c>
      <c r="R1123" t="str">
        <f>SUBSTITUTE(Table12[[#This Row],[smoker]],"?","unknown")</f>
        <v>No</v>
      </c>
      <c r="S1123" t="str">
        <f t="shared" si="17"/>
        <v>Overweight</v>
      </c>
      <c r="T1123" t="str">
        <f>IF(Table12[[#This Row],[HBA1C]]&lt;5.7,"Normal",IF(Table12[[#This Row],[HBA1C]]&gt;6.5,"Diabetes","Prediabetes"))</f>
        <v>Prediabetes</v>
      </c>
    </row>
    <row r="1124" spans="1:20" x14ac:dyDescent="0.3">
      <c r="A1124" t="s">
        <v>1248</v>
      </c>
      <c r="B1124">
        <v>32.299999999999997</v>
      </c>
      <c r="C1124">
        <v>10.27</v>
      </c>
      <c r="D1124" t="s">
        <v>2380</v>
      </c>
      <c r="E1124" t="s">
        <v>2380</v>
      </c>
      <c r="F1124" t="s">
        <v>2380</v>
      </c>
      <c r="G1124" t="s">
        <v>2381</v>
      </c>
      <c r="H1124" t="s">
        <v>2380</v>
      </c>
      <c r="K1124" t="s">
        <v>1248</v>
      </c>
      <c r="L1124">
        <v>32.299999999999997</v>
      </c>
      <c r="M1124">
        <v>10.27</v>
      </c>
      <c r="N1124" t="s">
        <v>2380</v>
      </c>
      <c r="O1124" t="s">
        <v>2380</v>
      </c>
      <c r="P1124" t="s">
        <v>2380</v>
      </c>
      <c r="Q1124" s="7" t="str">
        <f>SUBSTITUTE(Table12[[#This Row],[NumberOfMajorSurgeries]],"No major surgery","0")</f>
        <v>0</v>
      </c>
      <c r="R1124" t="str">
        <f>SUBSTITUTE(Table12[[#This Row],[smoker]],"?","unknown")</f>
        <v>No</v>
      </c>
      <c r="S1124" t="str">
        <f t="shared" si="17"/>
        <v>Obesity</v>
      </c>
      <c r="T1124" t="str">
        <f>IF(Table12[[#This Row],[HBA1C]]&lt;5.7,"Normal",IF(Table12[[#This Row],[HBA1C]]&gt;6.5,"Diabetes","Prediabetes"))</f>
        <v>Diabetes</v>
      </c>
    </row>
    <row r="1125" spans="1:20" x14ac:dyDescent="0.3">
      <c r="A1125" t="s">
        <v>1247</v>
      </c>
      <c r="B1125">
        <v>29.78</v>
      </c>
      <c r="C1125">
        <v>5.85</v>
      </c>
      <c r="D1125" t="s">
        <v>2380</v>
      </c>
      <c r="E1125" t="s">
        <v>2380</v>
      </c>
      <c r="F1125" t="s">
        <v>2383</v>
      </c>
      <c r="G1125">
        <v>1</v>
      </c>
      <c r="H1125" t="s">
        <v>2380</v>
      </c>
      <c r="K1125" t="s">
        <v>1247</v>
      </c>
      <c r="L1125">
        <v>29.78</v>
      </c>
      <c r="M1125">
        <v>5.85</v>
      </c>
      <c r="N1125" t="s">
        <v>2380</v>
      </c>
      <c r="O1125" t="s">
        <v>2380</v>
      </c>
      <c r="P1125" t="s">
        <v>2383</v>
      </c>
      <c r="Q1125" s="7" t="str">
        <f>SUBSTITUTE(Table12[[#This Row],[NumberOfMajorSurgeries]],"No major surgery","0")</f>
        <v>1</v>
      </c>
      <c r="R1125" t="str">
        <f>SUBSTITUTE(Table12[[#This Row],[smoker]],"?","unknown")</f>
        <v>No</v>
      </c>
      <c r="S1125" t="str">
        <f t="shared" si="17"/>
        <v>Overweight</v>
      </c>
      <c r="T1125" t="str">
        <f>IF(Table12[[#This Row],[HBA1C]]&lt;5.7,"Normal",IF(Table12[[#This Row],[HBA1C]]&gt;6.5,"Diabetes","Prediabetes"))</f>
        <v>Prediabetes</v>
      </c>
    </row>
    <row r="1126" spans="1:20" x14ac:dyDescent="0.3">
      <c r="A1126" t="s">
        <v>1246</v>
      </c>
      <c r="B1126">
        <v>34.76</v>
      </c>
      <c r="C1126">
        <v>5.92</v>
      </c>
      <c r="D1126" t="s">
        <v>2382</v>
      </c>
      <c r="E1126" t="s">
        <v>2380</v>
      </c>
      <c r="F1126" t="s">
        <v>2380</v>
      </c>
      <c r="G1126">
        <v>1</v>
      </c>
      <c r="H1126" t="s">
        <v>2380</v>
      </c>
      <c r="K1126" t="s">
        <v>1246</v>
      </c>
      <c r="L1126">
        <v>34.76</v>
      </c>
      <c r="M1126">
        <v>5.92</v>
      </c>
      <c r="N1126" t="s">
        <v>2382</v>
      </c>
      <c r="O1126" t="s">
        <v>2380</v>
      </c>
      <c r="P1126" t="s">
        <v>2380</v>
      </c>
      <c r="Q1126" s="7" t="str">
        <f>SUBSTITUTE(Table12[[#This Row],[NumberOfMajorSurgeries]],"No major surgery","0")</f>
        <v>1</v>
      </c>
      <c r="R1126" t="str">
        <f>SUBSTITUTE(Table12[[#This Row],[smoker]],"?","unknown")</f>
        <v>No</v>
      </c>
      <c r="S1126" t="str">
        <f t="shared" si="17"/>
        <v>Obesity</v>
      </c>
      <c r="T1126" t="str">
        <f>IF(Table12[[#This Row],[HBA1C]]&lt;5.7,"Normal",IF(Table12[[#This Row],[HBA1C]]&gt;6.5,"Diabetes","Prediabetes"))</f>
        <v>Prediabetes</v>
      </c>
    </row>
    <row r="1127" spans="1:20" x14ac:dyDescent="0.3">
      <c r="A1127" t="s">
        <v>1245</v>
      </c>
      <c r="B1127">
        <v>18.335000000000001</v>
      </c>
      <c r="C1127">
        <v>10.01</v>
      </c>
      <c r="D1127" t="s">
        <v>2382</v>
      </c>
      <c r="E1127" t="s">
        <v>2380</v>
      </c>
      <c r="F1127" t="s">
        <v>2380</v>
      </c>
      <c r="G1127">
        <v>2</v>
      </c>
      <c r="H1127" t="s">
        <v>2380</v>
      </c>
      <c r="K1127" t="s">
        <v>1245</v>
      </c>
      <c r="L1127">
        <v>18.335000000000001</v>
      </c>
      <c r="M1127">
        <v>10.01</v>
      </c>
      <c r="N1127" t="s">
        <v>2382</v>
      </c>
      <c r="O1127" t="s">
        <v>2380</v>
      </c>
      <c r="P1127" t="s">
        <v>2380</v>
      </c>
      <c r="Q1127" s="7" t="str">
        <f>SUBSTITUTE(Table12[[#This Row],[NumberOfMajorSurgeries]],"No major surgery","0")</f>
        <v>2</v>
      </c>
      <c r="R1127" t="str">
        <f>SUBSTITUTE(Table12[[#This Row],[smoker]],"?","unknown")</f>
        <v>No</v>
      </c>
      <c r="S1127" t="str">
        <f t="shared" si="17"/>
        <v>Underweight</v>
      </c>
      <c r="T1127" t="str">
        <f>IF(Table12[[#This Row],[HBA1C]]&lt;5.7,"Normal",IF(Table12[[#This Row],[HBA1C]]&gt;6.5,"Diabetes","Prediabetes"))</f>
        <v>Diabetes</v>
      </c>
    </row>
    <row r="1128" spans="1:20" x14ac:dyDescent="0.3">
      <c r="A1128" t="s">
        <v>1244</v>
      </c>
      <c r="B1128">
        <v>32.299999999999997</v>
      </c>
      <c r="C1128">
        <v>9.59</v>
      </c>
      <c r="D1128" t="s">
        <v>2380</v>
      </c>
      <c r="E1128" t="s">
        <v>2380</v>
      </c>
      <c r="F1128" t="s">
        <v>2380</v>
      </c>
      <c r="G1128" t="s">
        <v>2381</v>
      </c>
      <c r="H1128" t="s">
        <v>2380</v>
      </c>
      <c r="K1128" t="s">
        <v>1244</v>
      </c>
      <c r="L1128">
        <v>32.299999999999997</v>
      </c>
      <c r="M1128">
        <v>9.59</v>
      </c>
      <c r="N1128" t="s">
        <v>2380</v>
      </c>
      <c r="O1128" t="s">
        <v>2380</v>
      </c>
      <c r="P1128" t="s">
        <v>2380</v>
      </c>
      <c r="Q1128" s="7" t="str">
        <f>SUBSTITUTE(Table12[[#This Row],[NumberOfMajorSurgeries]],"No major surgery","0")</f>
        <v>0</v>
      </c>
      <c r="R1128" t="str">
        <f>SUBSTITUTE(Table12[[#This Row],[smoker]],"?","unknown")</f>
        <v>No</v>
      </c>
      <c r="S1128" t="str">
        <f t="shared" si="17"/>
        <v>Obesity</v>
      </c>
      <c r="T1128" t="str">
        <f>IF(Table12[[#This Row],[HBA1C]]&lt;5.7,"Normal",IF(Table12[[#This Row],[HBA1C]]&gt;6.5,"Diabetes","Prediabetes"))</f>
        <v>Diabetes</v>
      </c>
    </row>
    <row r="1129" spans="1:20" x14ac:dyDescent="0.3">
      <c r="A1129" t="s">
        <v>1243</v>
      </c>
      <c r="B1129">
        <v>27.74</v>
      </c>
      <c r="C1129">
        <v>10.37</v>
      </c>
      <c r="D1129" t="s">
        <v>2380</v>
      </c>
      <c r="E1129" t="s">
        <v>2380</v>
      </c>
      <c r="F1129" t="s">
        <v>2380</v>
      </c>
      <c r="G1129" t="s">
        <v>2381</v>
      </c>
      <c r="H1129" t="s">
        <v>2380</v>
      </c>
      <c r="K1129" t="s">
        <v>1243</v>
      </c>
      <c r="L1129">
        <v>27.74</v>
      </c>
      <c r="M1129">
        <v>10.37</v>
      </c>
      <c r="N1129" t="s">
        <v>2380</v>
      </c>
      <c r="O1129" t="s">
        <v>2380</v>
      </c>
      <c r="P1129" t="s">
        <v>2380</v>
      </c>
      <c r="Q1129" s="7" t="str">
        <f>SUBSTITUTE(Table12[[#This Row],[NumberOfMajorSurgeries]],"No major surgery","0")</f>
        <v>0</v>
      </c>
      <c r="R1129" t="str">
        <f>SUBSTITUTE(Table12[[#This Row],[smoker]],"?","unknown")</f>
        <v>No</v>
      </c>
      <c r="S1129" t="str">
        <f t="shared" si="17"/>
        <v>Overweight</v>
      </c>
      <c r="T1129" t="str">
        <f>IF(Table12[[#This Row],[HBA1C]]&lt;5.7,"Normal",IF(Table12[[#This Row],[HBA1C]]&gt;6.5,"Diabetes","Prediabetes"))</f>
        <v>Diabetes</v>
      </c>
    </row>
    <row r="1130" spans="1:20" x14ac:dyDescent="0.3">
      <c r="A1130" t="s">
        <v>1242</v>
      </c>
      <c r="B1130">
        <v>24</v>
      </c>
      <c r="C1130">
        <v>4.01</v>
      </c>
      <c r="D1130" t="s">
        <v>2382</v>
      </c>
      <c r="E1130" t="s">
        <v>2380</v>
      </c>
      <c r="F1130" t="s">
        <v>2380</v>
      </c>
      <c r="G1130">
        <v>1</v>
      </c>
      <c r="H1130" t="s">
        <v>2380</v>
      </c>
      <c r="K1130" t="s">
        <v>1242</v>
      </c>
      <c r="L1130">
        <v>24</v>
      </c>
      <c r="M1130">
        <v>4.01</v>
      </c>
      <c r="N1130" t="s">
        <v>2382</v>
      </c>
      <c r="O1130" t="s">
        <v>2380</v>
      </c>
      <c r="P1130" t="s">
        <v>2380</v>
      </c>
      <c r="Q1130" s="7" t="str">
        <f>SUBSTITUTE(Table12[[#This Row],[NumberOfMajorSurgeries]],"No major surgery","0")</f>
        <v>1</v>
      </c>
      <c r="R1130" t="str">
        <f>SUBSTITUTE(Table12[[#This Row],[smoker]],"?","unknown")</f>
        <v>No</v>
      </c>
      <c r="S1130" t="str">
        <f t="shared" si="17"/>
        <v>Overweight</v>
      </c>
      <c r="T1130" t="str">
        <f>IF(Table12[[#This Row],[HBA1C]]&lt;5.7,"Normal",IF(Table12[[#This Row],[HBA1C]]&gt;6.5,"Diabetes","Prediabetes"))</f>
        <v>Normal</v>
      </c>
    </row>
    <row r="1131" spans="1:20" x14ac:dyDescent="0.3">
      <c r="A1131" t="s">
        <v>1241</v>
      </c>
      <c r="B1131">
        <v>31.78</v>
      </c>
      <c r="C1131">
        <v>4.24</v>
      </c>
      <c r="D1131" t="s">
        <v>2382</v>
      </c>
      <c r="E1131" t="s">
        <v>2380</v>
      </c>
      <c r="F1131" t="s">
        <v>2383</v>
      </c>
      <c r="G1131">
        <v>1</v>
      </c>
      <c r="H1131" t="s">
        <v>2380</v>
      </c>
      <c r="K1131" t="s">
        <v>1241</v>
      </c>
      <c r="L1131">
        <v>31.78</v>
      </c>
      <c r="M1131">
        <v>4.24</v>
      </c>
      <c r="N1131" t="s">
        <v>2382</v>
      </c>
      <c r="O1131" t="s">
        <v>2380</v>
      </c>
      <c r="P1131" t="s">
        <v>2383</v>
      </c>
      <c r="Q1131" s="7" t="str">
        <f>SUBSTITUTE(Table12[[#This Row],[NumberOfMajorSurgeries]],"No major surgery","0")</f>
        <v>1</v>
      </c>
      <c r="R1131" t="str">
        <f>SUBSTITUTE(Table12[[#This Row],[smoker]],"?","unknown")</f>
        <v>No</v>
      </c>
      <c r="S1131" t="str">
        <f t="shared" si="17"/>
        <v>Obesity</v>
      </c>
      <c r="T1131" t="str">
        <f>IF(Table12[[#This Row],[HBA1C]]&lt;5.7,"Normal",IF(Table12[[#This Row],[HBA1C]]&gt;6.5,"Diabetes","Prediabetes"))</f>
        <v>Normal</v>
      </c>
    </row>
    <row r="1132" spans="1:20" x14ac:dyDescent="0.3">
      <c r="A1132" t="s">
        <v>1240</v>
      </c>
      <c r="B1132">
        <v>32.25</v>
      </c>
      <c r="C1132">
        <v>5.36</v>
      </c>
      <c r="D1132" t="s">
        <v>2382</v>
      </c>
      <c r="E1132" t="s">
        <v>2380</v>
      </c>
      <c r="F1132" t="s">
        <v>2380</v>
      </c>
      <c r="G1132" t="s">
        <v>2381</v>
      </c>
      <c r="H1132" t="s">
        <v>2380</v>
      </c>
      <c r="K1132" t="s">
        <v>1240</v>
      </c>
      <c r="L1132">
        <v>32.25</v>
      </c>
      <c r="M1132">
        <v>5.36</v>
      </c>
      <c r="N1132" t="s">
        <v>2382</v>
      </c>
      <c r="O1132" t="s">
        <v>2380</v>
      </c>
      <c r="P1132" t="s">
        <v>2380</v>
      </c>
      <c r="Q1132" s="7" t="str">
        <f>SUBSTITUTE(Table12[[#This Row],[NumberOfMajorSurgeries]],"No major surgery","0")</f>
        <v>0</v>
      </c>
      <c r="R1132" t="str">
        <f>SUBSTITUTE(Table12[[#This Row],[smoker]],"?","unknown")</f>
        <v>No</v>
      </c>
      <c r="S1132" t="str">
        <f t="shared" si="17"/>
        <v>Obesity</v>
      </c>
      <c r="T1132" t="str">
        <f>IF(Table12[[#This Row],[HBA1C]]&lt;5.7,"Normal",IF(Table12[[#This Row],[HBA1C]]&gt;6.5,"Diabetes","Prediabetes"))</f>
        <v>Normal</v>
      </c>
    </row>
    <row r="1133" spans="1:20" x14ac:dyDescent="0.3">
      <c r="A1133" t="s">
        <v>1239</v>
      </c>
      <c r="B1133">
        <v>30.114999999999998</v>
      </c>
      <c r="C1133">
        <v>4.99</v>
      </c>
      <c r="D1133" t="s">
        <v>2380</v>
      </c>
      <c r="E1133" t="s">
        <v>2380</v>
      </c>
      <c r="F1133" t="s">
        <v>2380</v>
      </c>
      <c r="G1133">
        <v>2</v>
      </c>
      <c r="H1133" t="s">
        <v>2380</v>
      </c>
      <c r="K1133" t="s">
        <v>1239</v>
      </c>
      <c r="L1133">
        <v>30.114999999999998</v>
      </c>
      <c r="M1133">
        <v>4.99</v>
      </c>
      <c r="N1133" t="s">
        <v>2380</v>
      </c>
      <c r="O1133" t="s">
        <v>2380</v>
      </c>
      <c r="P1133" t="s">
        <v>2380</v>
      </c>
      <c r="Q1133" s="7" t="str">
        <f>SUBSTITUTE(Table12[[#This Row],[NumberOfMajorSurgeries]],"No major surgery","0")</f>
        <v>2</v>
      </c>
      <c r="R1133" t="str">
        <f>SUBSTITUTE(Table12[[#This Row],[smoker]],"?","unknown")</f>
        <v>No</v>
      </c>
      <c r="S1133" t="str">
        <f t="shared" si="17"/>
        <v>Obesity</v>
      </c>
      <c r="T1133" t="str">
        <f>IF(Table12[[#This Row],[HBA1C]]&lt;5.7,"Normal",IF(Table12[[#This Row],[HBA1C]]&gt;6.5,"Diabetes","Prediabetes"))</f>
        <v>Normal</v>
      </c>
    </row>
    <row r="1134" spans="1:20" x14ac:dyDescent="0.3">
      <c r="A1134" t="s">
        <v>1238</v>
      </c>
      <c r="B1134">
        <v>22.41</v>
      </c>
      <c r="C1134">
        <v>8.68</v>
      </c>
      <c r="D1134" t="s">
        <v>2380</v>
      </c>
      <c r="E1134" t="s">
        <v>2380</v>
      </c>
      <c r="F1134" t="s">
        <v>2380</v>
      </c>
      <c r="G1134" t="s">
        <v>2381</v>
      </c>
      <c r="H1134" t="s">
        <v>2380</v>
      </c>
      <c r="K1134" t="s">
        <v>1238</v>
      </c>
      <c r="L1134">
        <v>22.41</v>
      </c>
      <c r="M1134">
        <v>8.68</v>
      </c>
      <c r="N1134" t="s">
        <v>2380</v>
      </c>
      <c r="O1134" t="s">
        <v>2380</v>
      </c>
      <c r="P1134" t="s">
        <v>2380</v>
      </c>
      <c r="Q1134" s="7" t="str">
        <f>SUBSTITUTE(Table12[[#This Row],[NumberOfMajorSurgeries]],"No major surgery","0")</f>
        <v>0</v>
      </c>
      <c r="R1134" t="str">
        <f>SUBSTITUTE(Table12[[#This Row],[smoker]],"?","unknown")</f>
        <v>No</v>
      </c>
      <c r="S1134" t="str">
        <f t="shared" si="17"/>
        <v>Overweight</v>
      </c>
      <c r="T1134" t="str">
        <f>IF(Table12[[#This Row],[HBA1C]]&lt;5.7,"Normal",IF(Table12[[#This Row],[HBA1C]]&gt;6.5,"Diabetes","Prediabetes"))</f>
        <v>Diabetes</v>
      </c>
    </row>
    <row r="1135" spans="1:20" x14ac:dyDescent="0.3">
      <c r="A1135" t="s">
        <v>1237</v>
      </c>
      <c r="B1135">
        <v>45.72</v>
      </c>
      <c r="C1135">
        <v>4.2300000000000004</v>
      </c>
      <c r="D1135" t="s">
        <v>2382</v>
      </c>
      <c r="E1135" t="s">
        <v>2380</v>
      </c>
      <c r="F1135" t="s">
        <v>2380</v>
      </c>
      <c r="G1135" t="s">
        <v>2381</v>
      </c>
      <c r="H1135" t="s">
        <v>2380</v>
      </c>
      <c r="K1135" t="s">
        <v>1237</v>
      </c>
      <c r="L1135">
        <v>45.72</v>
      </c>
      <c r="M1135">
        <v>4.2300000000000004</v>
      </c>
      <c r="N1135" t="s">
        <v>2382</v>
      </c>
      <c r="O1135" t="s">
        <v>2380</v>
      </c>
      <c r="P1135" t="s">
        <v>2380</v>
      </c>
      <c r="Q1135" s="7" t="str">
        <f>SUBSTITUTE(Table12[[#This Row],[NumberOfMajorSurgeries]],"No major surgery","0")</f>
        <v>0</v>
      </c>
      <c r="R1135" t="str">
        <f>SUBSTITUTE(Table12[[#This Row],[smoker]],"?","unknown")</f>
        <v>No</v>
      </c>
      <c r="S1135" t="str">
        <f t="shared" si="17"/>
        <v>Obesity</v>
      </c>
      <c r="T1135" t="str">
        <f>IF(Table12[[#This Row],[HBA1C]]&lt;5.7,"Normal",IF(Table12[[#This Row],[HBA1C]]&gt;6.5,"Diabetes","Prediabetes"))</f>
        <v>Normal</v>
      </c>
    </row>
    <row r="1136" spans="1:20" x14ac:dyDescent="0.3">
      <c r="A1136" t="s">
        <v>1236</v>
      </c>
      <c r="B1136">
        <v>25</v>
      </c>
      <c r="C1136">
        <v>5.32</v>
      </c>
      <c r="D1136" t="s">
        <v>2382</v>
      </c>
      <c r="E1136" t="s">
        <v>2380</v>
      </c>
      <c r="F1136" t="s">
        <v>2380</v>
      </c>
      <c r="G1136">
        <v>2</v>
      </c>
      <c r="H1136" t="s">
        <v>2380</v>
      </c>
      <c r="K1136" t="s">
        <v>1236</v>
      </c>
      <c r="L1136">
        <v>25</v>
      </c>
      <c r="M1136">
        <v>5.32</v>
      </c>
      <c r="N1136" t="s">
        <v>2382</v>
      </c>
      <c r="O1136" t="s">
        <v>2380</v>
      </c>
      <c r="P1136" t="s">
        <v>2380</v>
      </c>
      <c r="Q1136" s="7" t="str">
        <f>SUBSTITUTE(Table12[[#This Row],[NumberOfMajorSurgeries]],"No major surgery","0")</f>
        <v>2</v>
      </c>
      <c r="R1136" t="str">
        <f>SUBSTITUTE(Table12[[#This Row],[smoker]],"?","unknown")</f>
        <v>No</v>
      </c>
      <c r="S1136" t="str">
        <f t="shared" si="17"/>
        <v>Overweight</v>
      </c>
      <c r="T1136" t="str">
        <f>IF(Table12[[#This Row],[HBA1C]]&lt;5.7,"Normal",IF(Table12[[#This Row],[HBA1C]]&gt;6.5,"Diabetes","Prediabetes"))</f>
        <v>Normal</v>
      </c>
    </row>
    <row r="1137" spans="1:20" x14ac:dyDescent="0.3">
      <c r="A1137" t="s">
        <v>1235</v>
      </c>
      <c r="B1137">
        <v>39.5</v>
      </c>
      <c r="C1137">
        <v>6.66</v>
      </c>
      <c r="D1137" t="s">
        <v>2380</v>
      </c>
      <c r="E1137" t="s">
        <v>2380</v>
      </c>
      <c r="F1137" t="s">
        <v>2380</v>
      </c>
      <c r="G1137" t="s">
        <v>2381</v>
      </c>
      <c r="H1137" t="s">
        <v>2380</v>
      </c>
      <c r="K1137" t="s">
        <v>1235</v>
      </c>
      <c r="L1137">
        <v>39.5</v>
      </c>
      <c r="M1137">
        <v>6.66</v>
      </c>
      <c r="N1137" t="s">
        <v>2380</v>
      </c>
      <c r="O1137" t="s">
        <v>2380</v>
      </c>
      <c r="P1137" t="s">
        <v>2380</v>
      </c>
      <c r="Q1137" s="7" t="str">
        <f>SUBSTITUTE(Table12[[#This Row],[NumberOfMajorSurgeries]],"No major surgery","0")</f>
        <v>0</v>
      </c>
      <c r="R1137" t="str">
        <f>SUBSTITUTE(Table12[[#This Row],[smoker]],"?","unknown")</f>
        <v>No</v>
      </c>
      <c r="S1137" t="str">
        <f t="shared" si="17"/>
        <v>Obesity</v>
      </c>
      <c r="T1137" t="str">
        <f>IF(Table12[[#This Row],[HBA1C]]&lt;5.7,"Normal",IF(Table12[[#This Row],[HBA1C]]&gt;6.5,"Diabetes","Prediabetes"))</f>
        <v>Diabetes</v>
      </c>
    </row>
    <row r="1138" spans="1:20" x14ac:dyDescent="0.3">
      <c r="A1138" t="s">
        <v>1234</v>
      </c>
      <c r="B1138">
        <v>37.729999999999997</v>
      </c>
      <c r="C1138">
        <v>7.4</v>
      </c>
      <c r="D1138" t="s">
        <v>2380</v>
      </c>
      <c r="E1138" t="s">
        <v>2380</v>
      </c>
      <c r="F1138" t="s">
        <v>2380</v>
      </c>
      <c r="G1138" t="s">
        <v>2381</v>
      </c>
      <c r="H1138" t="s">
        <v>2380</v>
      </c>
      <c r="K1138" t="s">
        <v>1234</v>
      </c>
      <c r="L1138">
        <v>37.729999999999997</v>
      </c>
      <c r="M1138">
        <v>7.4</v>
      </c>
      <c r="N1138" t="s">
        <v>2380</v>
      </c>
      <c r="O1138" t="s">
        <v>2380</v>
      </c>
      <c r="P1138" t="s">
        <v>2380</v>
      </c>
      <c r="Q1138" s="7" t="str">
        <f>SUBSTITUTE(Table12[[#This Row],[NumberOfMajorSurgeries]],"No major surgery","0")</f>
        <v>0</v>
      </c>
      <c r="R1138" t="str">
        <f>SUBSTITUTE(Table12[[#This Row],[smoker]],"?","unknown")</f>
        <v>No</v>
      </c>
      <c r="S1138" t="str">
        <f t="shared" si="17"/>
        <v>Obesity</v>
      </c>
      <c r="T1138" t="str">
        <f>IF(Table12[[#This Row],[HBA1C]]&lt;5.7,"Normal",IF(Table12[[#This Row],[HBA1C]]&gt;6.5,"Diabetes","Prediabetes"))</f>
        <v>Diabetes</v>
      </c>
    </row>
    <row r="1139" spans="1:20" x14ac:dyDescent="0.3">
      <c r="A1139" t="s">
        <v>1233</v>
      </c>
      <c r="B1139">
        <v>40.659999999999997</v>
      </c>
      <c r="C1139">
        <v>10.08</v>
      </c>
      <c r="D1139" t="s">
        <v>2380</v>
      </c>
      <c r="E1139" t="s">
        <v>2380</v>
      </c>
      <c r="F1139" t="s">
        <v>2380</v>
      </c>
      <c r="G1139" t="s">
        <v>2381</v>
      </c>
      <c r="H1139" t="s">
        <v>2380</v>
      </c>
      <c r="K1139" t="s">
        <v>1233</v>
      </c>
      <c r="L1139">
        <v>40.659999999999997</v>
      </c>
      <c r="M1139">
        <v>10.08</v>
      </c>
      <c r="N1139" t="s">
        <v>2380</v>
      </c>
      <c r="O1139" t="s">
        <v>2380</v>
      </c>
      <c r="P1139" t="s">
        <v>2380</v>
      </c>
      <c r="Q1139" s="7" t="str">
        <f>SUBSTITUTE(Table12[[#This Row],[NumberOfMajorSurgeries]],"No major surgery","0")</f>
        <v>0</v>
      </c>
      <c r="R1139" t="str">
        <f>SUBSTITUTE(Table12[[#This Row],[smoker]],"?","unknown")</f>
        <v>No</v>
      </c>
      <c r="S1139" t="str">
        <f t="shared" si="17"/>
        <v>Obesity</v>
      </c>
      <c r="T1139" t="str">
        <f>IF(Table12[[#This Row],[HBA1C]]&lt;5.7,"Normal",IF(Table12[[#This Row],[HBA1C]]&gt;6.5,"Diabetes","Prediabetes"))</f>
        <v>Diabetes</v>
      </c>
    </row>
    <row r="1140" spans="1:20" x14ac:dyDescent="0.3">
      <c r="A1140" t="s">
        <v>1232</v>
      </c>
      <c r="B1140">
        <v>34.200000000000003</v>
      </c>
      <c r="C1140">
        <v>8.58</v>
      </c>
      <c r="D1140" t="s">
        <v>2380</v>
      </c>
      <c r="E1140" t="s">
        <v>2380</v>
      </c>
      <c r="F1140" t="s">
        <v>2380</v>
      </c>
      <c r="G1140" t="s">
        <v>2381</v>
      </c>
      <c r="H1140" t="s">
        <v>2380</v>
      </c>
      <c r="K1140" t="s">
        <v>1232</v>
      </c>
      <c r="L1140">
        <v>34.200000000000003</v>
      </c>
      <c r="M1140">
        <v>8.58</v>
      </c>
      <c r="N1140" t="s">
        <v>2380</v>
      </c>
      <c r="O1140" t="s">
        <v>2380</v>
      </c>
      <c r="P1140" t="s">
        <v>2380</v>
      </c>
      <c r="Q1140" s="7" t="str">
        <f>SUBSTITUTE(Table12[[#This Row],[NumberOfMajorSurgeries]],"No major surgery","0")</f>
        <v>0</v>
      </c>
      <c r="R1140" t="str">
        <f>SUBSTITUTE(Table12[[#This Row],[smoker]],"?","unknown")</f>
        <v>No</v>
      </c>
      <c r="S1140" t="str">
        <f t="shared" si="17"/>
        <v>Obesity</v>
      </c>
      <c r="T1140" t="str">
        <f>IF(Table12[[#This Row],[HBA1C]]&lt;5.7,"Normal",IF(Table12[[#This Row],[HBA1C]]&gt;6.5,"Diabetes","Prediabetes"))</f>
        <v>Diabetes</v>
      </c>
    </row>
    <row r="1141" spans="1:20" x14ac:dyDescent="0.3">
      <c r="A1141" t="s">
        <v>1231</v>
      </c>
      <c r="B1141">
        <v>46.51</v>
      </c>
      <c r="C1141">
        <v>5.84</v>
      </c>
      <c r="D1141" t="s">
        <v>2380</v>
      </c>
      <c r="E1141" t="s">
        <v>2380</v>
      </c>
      <c r="F1141" t="s">
        <v>2380</v>
      </c>
      <c r="G1141">
        <v>1</v>
      </c>
      <c r="H1141" t="s">
        <v>2380</v>
      </c>
      <c r="K1141" t="s">
        <v>1231</v>
      </c>
      <c r="L1141">
        <v>46.51</v>
      </c>
      <c r="M1141">
        <v>5.84</v>
      </c>
      <c r="N1141" t="s">
        <v>2380</v>
      </c>
      <c r="O1141" t="s">
        <v>2380</v>
      </c>
      <c r="P1141" t="s">
        <v>2380</v>
      </c>
      <c r="Q1141" s="7" t="str">
        <f>SUBSTITUTE(Table12[[#This Row],[NumberOfMajorSurgeries]],"No major surgery","0")</f>
        <v>1</v>
      </c>
      <c r="R1141" t="str">
        <f>SUBSTITUTE(Table12[[#This Row],[smoker]],"?","unknown")</f>
        <v>No</v>
      </c>
      <c r="S1141" t="str">
        <f t="shared" si="17"/>
        <v>Obesity</v>
      </c>
      <c r="T1141" t="str">
        <f>IF(Table12[[#This Row],[HBA1C]]&lt;5.7,"Normal",IF(Table12[[#This Row],[HBA1C]]&gt;6.5,"Diabetes","Prediabetes"))</f>
        <v>Prediabetes</v>
      </c>
    </row>
    <row r="1142" spans="1:20" x14ac:dyDescent="0.3">
      <c r="A1142" t="s">
        <v>1230</v>
      </c>
      <c r="B1142">
        <v>28.88</v>
      </c>
      <c r="C1142">
        <v>4.8600000000000003</v>
      </c>
      <c r="D1142" t="s">
        <v>2382</v>
      </c>
      <c r="E1142" t="s">
        <v>2380</v>
      </c>
      <c r="F1142" t="s">
        <v>2383</v>
      </c>
      <c r="G1142">
        <v>1</v>
      </c>
      <c r="H1142" t="s">
        <v>2380</v>
      </c>
      <c r="K1142" t="s">
        <v>1230</v>
      </c>
      <c r="L1142">
        <v>28.88</v>
      </c>
      <c r="M1142">
        <v>4.8600000000000003</v>
      </c>
      <c r="N1142" t="s">
        <v>2382</v>
      </c>
      <c r="O1142" t="s">
        <v>2380</v>
      </c>
      <c r="P1142" t="s">
        <v>2383</v>
      </c>
      <c r="Q1142" s="7" t="str">
        <f>SUBSTITUTE(Table12[[#This Row],[NumberOfMajorSurgeries]],"No major surgery","0")</f>
        <v>1</v>
      </c>
      <c r="R1142" t="str">
        <f>SUBSTITUTE(Table12[[#This Row],[smoker]],"?","unknown")</f>
        <v>No</v>
      </c>
      <c r="S1142" t="str">
        <f t="shared" si="17"/>
        <v>Overweight</v>
      </c>
      <c r="T1142" t="str">
        <f>IF(Table12[[#This Row],[HBA1C]]&lt;5.7,"Normal",IF(Table12[[#This Row],[HBA1C]]&gt;6.5,"Diabetes","Prediabetes"))</f>
        <v>Normal</v>
      </c>
    </row>
    <row r="1143" spans="1:20" x14ac:dyDescent="0.3">
      <c r="A1143" t="s">
        <v>1229</v>
      </c>
      <c r="B1143">
        <v>33.914999999999999</v>
      </c>
      <c r="C1143">
        <v>11.52</v>
      </c>
      <c r="D1143" t="s">
        <v>2380</v>
      </c>
      <c r="E1143" t="s">
        <v>2380</v>
      </c>
      <c r="F1143" t="s">
        <v>2380</v>
      </c>
      <c r="G1143" t="s">
        <v>2381</v>
      </c>
      <c r="H1143" t="s">
        <v>2380</v>
      </c>
      <c r="K1143" t="s">
        <v>1229</v>
      </c>
      <c r="L1143">
        <v>33.914999999999999</v>
      </c>
      <c r="M1143">
        <v>11.52</v>
      </c>
      <c r="N1143" t="s">
        <v>2380</v>
      </c>
      <c r="O1143" t="s">
        <v>2380</v>
      </c>
      <c r="P1143" t="s">
        <v>2380</v>
      </c>
      <c r="Q1143" s="7" t="str">
        <f>SUBSTITUTE(Table12[[#This Row],[NumberOfMajorSurgeries]],"No major surgery","0")</f>
        <v>0</v>
      </c>
      <c r="R1143" t="str">
        <f>SUBSTITUTE(Table12[[#This Row],[smoker]],"?","unknown")</f>
        <v>No</v>
      </c>
      <c r="S1143" t="str">
        <f t="shared" si="17"/>
        <v>Obesity</v>
      </c>
      <c r="T1143" t="str">
        <f>IF(Table12[[#This Row],[HBA1C]]&lt;5.7,"Normal",IF(Table12[[#This Row],[HBA1C]]&gt;6.5,"Diabetes","Prediabetes"))</f>
        <v>Diabetes</v>
      </c>
    </row>
    <row r="1144" spans="1:20" x14ac:dyDescent="0.3">
      <c r="A1144" t="s">
        <v>1228</v>
      </c>
      <c r="B1144">
        <v>24.32</v>
      </c>
      <c r="C1144">
        <v>6.15</v>
      </c>
      <c r="D1144" t="s">
        <v>2382</v>
      </c>
      <c r="E1144" t="s">
        <v>2380</v>
      </c>
      <c r="F1144" t="s">
        <v>2383</v>
      </c>
      <c r="G1144">
        <v>1</v>
      </c>
      <c r="H1144" t="s">
        <v>2380</v>
      </c>
      <c r="K1144" t="s">
        <v>1228</v>
      </c>
      <c r="L1144">
        <v>24.32</v>
      </c>
      <c r="M1144">
        <v>6.15</v>
      </c>
      <c r="N1144" t="s">
        <v>2382</v>
      </c>
      <c r="O1144" t="s">
        <v>2380</v>
      </c>
      <c r="P1144" t="s">
        <v>2383</v>
      </c>
      <c r="Q1144" s="7" t="str">
        <f>SUBSTITUTE(Table12[[#This Row],[NumberOfMajorSurgeries]],"No major surgery","0")</f>
        <v>1</v>
      </c>
      <c r="R1144" t="str">
        <f>SUBSTITUTE(Table12[[#This Row],[smoker]],"?","unknown")</f>
        <v>No</v>
      </c>
      <c r="S1144" t="str">
        <f t="shared" si="17"/>
        <v>Overweight</v>
      </c>
      <c r="T1144" t="str">
        <f>IF(Table12[[#This Row],[HBA1C]]&lt;5.7,"Normal",IF(Table12[[#This Row],[HBA1C]]&gt;6.5,"Diabetes","Prediabetes"))</f>
        <v>Prediabetes</v>
      </c>
    </row>
    <row r="1145" spans="1:20" x14ac:dyDescent="0.3">
      <c r="A1145" t="s">
        <v>1227</v>
      </c>
      <c r="B1145">
        <v>25.8</v>
      </c>
      <c r="C1145">
        <v>9.94</v>
      </c>
      <c r="D1145" t="s">
        <v>2380</v>
      </c>
      <c r="E1145" t="s">
        <v>2380</v>
      </c>
      <c r="F1145" t="s">
        <v>2380</v>
      </c>
      <c r="G1145" t="s">
        <v>2381</v>
      </c>
      <c r="H1145" t="s">
        <v>2380</v>
      </c>
      <c r="K1145" t="s">
        <v>1227</v>
      </c>
      <c r="L1145">
        <v>25.8</v>
      </c>
      <c r="M1145">
        <v>9.94</v>
      </c>
      <c r="N1145" t="s">
        <v>2380</v>
      </c>
      <c r="O1145" t="s">
        <v>2380</v>
      </c>
      <c r="P1145" t="s">
        <v>2380</v>
      </c>
      <c r="Q1145" s="7" t="str">
        <f>SUBSTITUTE(Table12[[#This Row],[NumberOfMajorSurgeries]],"No major surgery","0")</f>
        <v>0</v>
      </c>
      <c r="R1145" t="str">
        <f>SUBSTITUTE(Table12[[#This Row],[smoker]],"?","unknown")</f>
        <v>No</v>
      </c>
      <c r="S1145" t="str">
        <f t="shared" si="17"/>
        <v>Overweight</v>
      </c>
      <c r="T1145" t="str">
        <f>IF(Table12[[#This Row],[HBA1C]]&lt;5.7,"Normal",IF(Table12[[#This Row],[HBA1C]]&gt;6.5,"Diabetes","Prediabetes"))</f>
        <v>Diabetes</v>
      </c>
    </row>
    <row r="1146" spans="1:20" x14ac:dyDescent="0.3">
      <c r="A1146" t="s">
        <v>1226</v>
      </c>
      <c r="B1146">
        <v>21.56</v>
      </c>
      <c r="C1146">
        <v>10.56</v>
      </c>
      <c r="D1146" t="s">
        <v>2380</v>
      </c>
      <c r="E1146" t="s">
        <v>2380</v>
      </c>
      <c r="F1146" t="s">
        <v>2380</v>
      </c>
      <c r="G1146" t="s">
        <v>2381</v>
      </c>
      <c r="H1146" t="s">
        <v>2380</v>
      </c>
      <c r="K1146" t="s">
        <v>1226</v>
      </c>
      <c r="L1146">
        <v>21.56</v>
      </c>
      <c r="M1146">
        <v>10.56</v>
      </c>
      <c r="N1146" t="s">
        <v>2380</v>
      </c>
      <c r="O1146" t="s">
        <v>2380</v>
      </c>
      <c r="P1146" t="s">
        <v>2380</v>
      </c>
      <c r="Q1146" s="7" t="str">
        <f>SUBSTITUTE(Table12[[#This Row],[NumberOfMajorSurgeries]],"No major surgery","0")</f>
        <v>0</v>
      </c>
      <c r="R1146" t="str">
        <f>SUBSTITUTE(Table12[[#This Row],[smoker]],"?","unknown")</f>
        <v>No</v>
      </c>
      <c r="S1146" t="str">
        <f t="shared" si="17"/>
        <v>Overweight</v>
      </c>
      <c r="T1146" t="str">
        <f>IF(Table12[[#This Row],[HBA1C]]&lt;5.7,"Normal",IF(Table12[[#This Row],[HBA1C]]&gt;6.5,"Diabetes","Prediabetes"))</f>
        <v>Diabetes</v>
      </c>
    </row>
    <row r="1147" spans="1:20" x14ac:dyDescent="0.3">
      <c r="A1147" t="s">
        <v>1225</v>
      </c>
      <c r="B1147">
        <v>31.6</v>
      </c>
      <c r="C1147">
        <v>6.79</v>
      </c>
      <c r="D1147" t="s">
        <v>2380</v>
      </c>
      <c r="E1147" t="s">
        <v>2380</v>
      </c>
      <c r="F1147" t="s">
        <v>2380</v>
      </c>
      <c r="G1147" t="s">
        <v>2381</v>
      </c>
      <c r="H1147" t="s">
        <v>2380</v>
      </c>
      <c r="K1147" t="s">
        <v>1225</v>
      </c>
      <c r="L1147">
        <v>31.6</v>
      </c>
      <c r="M1147">
        <v>6.79</v>
      </c>
      <c r="N1147" t="s">
        <v>2380</v>
      </c>
      <c r="O1147" t="s">
        <v>2380</v>
      </c>
      <c r="P1147" t="s">
        <v>2380</v>
      </c>
      <c r="Q1147" s="7" t="str">
        <f>SUBSTITUTE(Table12[[#This Row],[NumberOfMajorSurgeries]],"No major surgery","0")</f>
        <v>0</v>
      </c>
      <c r="R1147" t="str">
        <f>SUBSTITUTE(Table12[[#This Row],[smoker]],"?","unknown")</f>
        <v>No</v>
      </c>
      <c r="S1147" t="str">
        <f t="shared" si="17"/>
        <v>Obesity</v>
      </c>
      <c r="T1147" t="str">
        <f>IF(Table12[[#This Row],[HBA1C]]&lt;5.7,"Normal",IF(Table12[[#This Row],[HBA1C]]&gt;6.5,"Diabetes","Prediabetes"))</f>
        <v>Diabetes</v>
      </c>
    </row>
    <row r="1148" spans="1:20" x14ac:dyDescent="0.3">
      <c r="A1148" t="s">
        <v>1224</v>
      </c>
      <c r="B1148">
        <v>42.93</v>
      </c>
      <c r="C1148">
        <v>4.8</v>
      </c>
      <c r="D1148" t="s">
        <v>2380</v>
      </c>
      <c r="E1148" t="s">
        <v>2380</v>
      </c>
      <c r="F1148" t="s">
        <v>2380</v>
      </c>
      <c r="G1148">
        <v>1</v>
      </c>
      <c r="H1148" t="s">
        <v>2380</v>
      </c>
      <c r="K1148" t="s">
        <v>1224</v>
      </c>
      <c r="L1148">
        <v>42.93</v>
      </c>
      <c r="M1148">
        <v>4.8</v>
      </c>
      <c r="N1148" t="s">
        <v>2380</v>
      </c>
      <c r="O1148" t="s">
        <v>2380</v>
      </c>
      <c r="P1148" t="s">
        <v>2380</v>
      </c>
      <c r="Q1148" s="7" t="str">
        <f>SUBSTITUTE(Table12[[#This Row],[NumberOfMajorSurgeries]],"No major surgery","0")</f>
        <v>1</v>
      </c>
      <c r="R1148" t="str">
        <f>SUBSTITUTE(Table12[[#This Row],[smoker]],"?","unknown")</f>
        <v>No</v>
      </c>
      <c r="S1148" t="str">
        <f t="shared" si="17"/>
        <v>Obesity</v>
      </c>
      <c r="T1148" t="str">
        <f>IF(Table12[[#This Row],[HBA1C]]&lt;5.7,"Normal",IF(Table12[[#This Row],[HBA1C]]&gt;6.5,"Diabetes","Prediabetes"))</f>
        <v>Normal</v>
      </c>
    </row>
    <row r="1149" spans="1:20" x14ac:dyDescent="0.3">
      <c r="A1149" t="s">
        <v>1223</v>
      </c>
      <c r="B1149">
        <v>26.72</v>
      </c>
      <c r="C1149">
        <v>5.75</v>
      </c>
      <c r="D1149" t="s">
        <v>2380</v>
      </c>
      <c r="E1149" t="s">
        <v>2380</v>
      </c>
      <c r="F1149" t="s">
        <v>2380</v>
      </c>
      <c r="G1149">
        <v>2</v>
      </c>
      <c r="H1149" t="s">
        <v>2380</v>
      </c>
      <c r="K1149" t="s">
        <v>1223</v>
      </c>
      <c r="L1149">
        <v>26.72</v>
      </c>
      <c r="M1149">
        <v>5.75</v>
      </c>
      <c r="N1149" t="s">
        <v>2380</v>
      </c>
      <c r="O1149" t="s">
        <v>2380</v>
      </c>
      <c r="P1149" t="s">
        <v>2380</v>
      </c>
      <c r="Q1149" s="7" t="str">
        <f>SUBSTITUTE(Table12[[#This Row],[NumberOfMajorSurgeries]],"No major surgery","0")</f>
        <v>2</v>
      </c>
      <c r="R1149" t="str">
        <f>SUBSTITUTE(Table12[[#This Row],[smoker]],"?","unknown")</f>
        <v>No</v>
      </c>
      <c r="S1149" t="str">
        <f t="shared" si="17"/>
        <v>Overweight</v>
      </c>
      <c r="T1149" t="str">
        <f>IF(Table12[[#This Row],[HBA1C]]&lt;5.7,"Normal",IF(Table12[[#This Row],[HBA1C]]&gt;6.5,"Diabetes","Prediabetes"))</f>
        <v>Prediabetes</v>
      </c>
    </row>
    <row r="1150" spans="1:20" x14ac:dyDescent="0.3">
      <c r="A1150" t="s">
        <v>1222</v>
      </c>
      <c r="B1150">
        <v>26.67</v>
      </c>
      <c r="C1150">
        <v>5.81</v>
      </c>
      <c r="D1150" t="s">
        <v>2380</v>
      </c>
      <c r="E1150" t="s">
        <v>2380</v>
      </c>
      <c r="F1150" t="s">
        <v>2380</v>
      </c>
      <c r="G1150">
        <v>2</v>
      </c>
      <c r="H1150" t="s">
        <v>2380</v>
      </c>
      <c r="K1150" t="s">
        <v>1222</v>
      </c>
      <c r="L1150">
        <v>26.67</v>
      </c>
      <c r="M1150">
        <v>5.81</v>
      </c>
      <c r="N1150" t="s">
        <v>2380</v>
      </c>
      <c r="O1150" t="s">
        <v>2380</v>
      </c>
      <c r="P1150" t="s">
        <v>2380</v>
      </c>
      <c r="Q1150" s="7" t="str">
        <f>SUBSTITUTE(Table12[[#This Row],[NumberOfMajorSurgeries]],"No major surgery","0")</f>
        <v>2</v>
      </c>
      <c r="R1150" t="str">
        <f>SUBSTITUTE(Table12[[#This Row],[smoker]],"?","unknown")</f>
        <v>No</v>
      </c>
      <c r="S1150" t="str">
        <f t="shared" si="17"/>
        <v>Overweight</v>
      </c>
      <c r="T1150" t="str">
        <f>IF(Table12[[#This Row],[HBA1C]]&lt;5.7,"Normal",IF(Table12[[#This Row],[HBA1C]]&gt;6.5,"Diabetes","Prediabetes"))</f>
        <v>Prediabetes</v>
      </c>
    </row>
    <row r="1151" spans="1:20" x14ac:dyDescent="0.3">
      <c r="A1151" t="s">
        <v>1221</v>
      </c>
      <c r="B1151">
        <v>42.68</v>
      </c>
      <c r="C1151">
        <v>9.2799999999999994</v>
      </c>
      <c r="D1151" t="s">
        <v>2380</v>
      </c>
      <c r="E1151" t="s">
        <v>2380</v>
      </c>
      <c r="F1151" t="s">
        <v>2380</v>
      </c>
      <c r="G1151">
        <v>2</v>
      </c>
      <c r="H1151" t="s">
        <v>2380</v>
      </c>
      <c r="K1151" t="s">
        <v>1221</v>
      </c>
      <c r="L1151">
        <v>42.68</v>
      </c>
      <c r="M1151">
        <v>9.2799999999999994</v>
      </c>
      <c r="N1151" t="s">
        <v>2380</v>
      </c>
      <c r="O1151" t="s">
        <v>2380</v>
      </c>
      <c r="P1151" t="s">
        <v>2380</v>
      </c>
      <c r="Q1151" s="7" t="str">
        <f>SUBSTITUTE(Table12[[#This Row],[NumberOfMajorSurgeries]],"No major surgery","0")</f>
        <v>2</v>
      </c>
      <c r="R1151" t="str">
        <f>SUBSTITUTE(Table12[[#This Row],[smoker]],"?","unknown")</f>
        <v>No</v>
      </c>
      <c r="S1151" t="str">
        <f t="shared" si="17"/>
        <v>Obesity</v>
      </c>
      <c r="T1151" t="str">
        <f>IF(Table12[[#This Row],[HBA1C]]&lt;5.7,"Normal",IF(Table12[[#This Row],[HBA1C]]&gt;6.5,"Diabetes","Prediabetes"))</f>
        <v>Diabetes</v>
      </c>
    </row>
    <row r="1152" spans="1:20" x14ac:dyDescent="0.3">
      <c r="A1152" t="s">
        <v>1220</v>
      </c>
      <c r="B1152">
        <v>24.31</v>
      </c>
      <c r="C1152">
        <v>6.37</v>
      </c>
      <c r="D1152" t="s">
        <v>2380</v>
      </c>
      <c r="E1152" t="s">
        <v>2380</v>
      </c>
      <c r="F1152" t="s">
        <v>2380</v>
      </c>
      <c r="G1152" t="s">
        <v>2381</v>
      </c>
      <c r="H1152" t="s">
        <v>2380</v>
      </c>
      <c r="K1152" t="s">
        <v>1220</v>
      </c>
      <c r="L1152">
        <v>24.31</v>
      </c>
      <c r="M1152">
        <v>6.37</v>
      </c>
      <c r="N1152" t="s">
        <v>2380</v>
      </c>
      <c r="O1152" t="s">
        <v>2380</v>
      </c>
      <c r="P1152" t="s">
        <v>2380</v>
      </c>
      <c r="Q1152" s="7" t="str">
        <f>SUBSTITUTE(Table12[[#This Row],[NumberOfMajorSurgeries]],"No major surgery","0")</f>
        <v>0</v>
      </c>
      <c r="R1152" t="str">
        <f>SUBSTITUTE(Table12[[#This Row],[smoker]],"?","unknown")</f>
        <v>No</v>
      </c>
      <c r="S1152" t="str">
        <f t="shared" si="17"/>
        <v>Overweight</v>
      </c>
      <c r="T1152" t="str">
        <f>IF(Table12[[#This Row],[HBA1C]]&lt;5.7,"Normal",IF(Table12[[#This Row],[HBA1C]]&gt;6.5,"Diabetes","Prediabetes"))</f>
        <v>Prediabetes</v>
      </c>
    </row>
    <row r="1153" spans="1:20" x14ac:dyDescent="0.3">
      <c r="A1153" t="s">
        <v>1219</v>
      </c>
      <c r="B1153">
        <v>44.75</v>
      </c>
      <c r="C1153">
        <v>5.09</v>
      </c>
      <c r="D1153" t="s">
        <v>2382</v>
      </c>
      <c r="E1153" t="s">
        <v>2380</v>
      </c>
      <c r="F1153" t="s">
        <v>2380</v>
      </c>
      <c r="G1153" t="s">
        <v>2381</v>
      </c>
      <c r="H1153" t="s">
        <v>2380</v>
      </c>
      <c r="K1153" t="s">
        <v>1219</v>
      </c>
      <c r="L1153">
        <v>44.75</v>
      </c>
      <c r="M1153">
        <v>5.09</v>
      </c>
      <c r="N1153" t="s">
        <v>2382</v>
      </c>
      <c r="O1153" t="s">
        <v>2380</v>
      </c>
      <c r="P1153" t="s">
        <v>2380</v>
      </c>
      <c r="Q1153" s="7" t="str">
        <f>SUBSTITUTE(Table12[[#This Row],[NumberOfMajorSurgeries]],"No major surgery","0")</f>
        <v>0</v>
      </c>
      <c r="R1153" t="str">
        <f>SUBSTITUTE(Table12[[#This Row],[smoker]],"?","unknown")</f>
        <v>No</v>
      </c>
      <c r="S1153" t="str">
        <f t="shared" si="17"/>
        <v>Obesity</v>
      </c>
      <c r="T1153" t="str">
        <f>IF(Table12[[#This Row],[HBA1C]]&lt;5.7,"Normal",IF(Table12[[#This Row],[HBA1C]]&gt;6.5,"Diabetes","Prediabetes"))</f>
        <v>Normal</v>
      </c>
    </row>
    <row r="1154" spans="1:20" x14ac:dyDescent="0.3">
      <c r="A1154" t="s">
        <v>1218</v>
      </c>
      <c r="B1154">
        <v>30.78</v>
      </c>
      <c r="C1154">
        <v>7.94</v>
      </c>
      <c r="D1154" t="s">
        <v>2380</v>
      </c>
      <c r="E1154" t="s">
        <v>2380</v>
      </c>
      <c r="F1154" t="s">
        <v>2380</v>
      </c>
      <c r="G1154">
        <v>2</v>
      </c>
      <c r="H1154" t="s">
        <v>2380</v>
      </c>
      <c r="K1154" t="s">
        <v>1218</v>
      </c>
      <c r="L1154">
        <v>30.78</v>
      </c>
      <c r="M1154">
        <v>7.94</v>
      </c>
      <c r="N1154" t="s">
        <v>2380</v>
      </c>
      <c r="O1154" t="s">
        <v>2380</v>
      </c>
      <c r="P1154" t="s">
        <v>2380</v>
      </c>
      <c r="Q1154" s="7" t="str">
        <f>SUBSTITUTE(Table12[[#This Row],[NumberOfMajorSurgeries]],"No major surgery","0")</f>
        <v>2</v>
      </c>
      <c r="R1154" t="str">
        <f>SUBSTITUTE(Table12[[#This Row],[smoker]],"?","unknown")</f>
        <v>No</v>
      </c>
      <c r="S1154" t="str">
        <f t="shared" si="17"/>
        <v>Obesity</v>
      </c>
      <c r="T1154" t="str">
        <f>IF(Table12[[#This Row],[HBA1C]]&lt;5.7,"Normal",IF(Table12[[#This Row],[HBA1C]]&gt;6.5,"Diabetes","Prediabetes"))</f>
        <v>Diabetes</v>
      </c>
    </row>
    <row r="1155" spans="1:20" x14ac:dyDescent="0.3">
      <c r="A1155" t="s">
        <v>1217</v>
      </c>
      <c r="B1155">
        <v>21.86</v>
      </c>
      <c r="C1155">
        <v>10.95</v>
      </c>
      <c r="D1155" t="s">
        <v>2380</v>
      </c>
      <c r="E1155" t="s">
        <v>2380</v>
      </c>
      <c r="F1155" t="s">
        <v>2380</v>
      </c>
      <c r="G1155" t="s">
        <v>2381</v>
      </c>
      <c r="H1155" t="s">
        <v>2380</v>
      </c>
      <c r="K1155" t="s">
        <v>1217</v>
      </c>
      <c r="L1155">
        <v>21.86</v>
      </c>
      <c r="M1155">
        <v>10.95</v>
      </c>
      <c r="N1155" t="s">
        <v>2380</v>
      </c>
      <c r="O1155" t="s">
        <v>2380</v>
      </c>
      <c r="P1155" t="s">
        <v>2380</v>
      </c>
      <c r="Q1155" s="7" t="str">
        <f>SUBSTITUTE(Table12[[#This Row],[NumberOfMajorSurgeries]],"No major surgery","0")</f>
        <v>0</v>
      </c>
      <c r="R1155" t="str">
        <f>SUBSTITUTE(Table12[[#This Row],[smoker]],"?","unknown")</f>
        <v>No</v>
      </c>
      <c r="S1155" t="str">
        <f t="shared" ref="S1155:S1218" si="18">IF(B1155&lt;18.5,"Underweight",IF(B1155&gt;30,"Obesity",IF(B1155=18.5-24.9,"Normal weight","Overweight")))</f>
        <v>Overweight</v>
      </c>
      <c r="T1155" t="str">
        <f>IF(Table12[[#This Row],[HBA1C]]&lt;5.7,"Normal",IF(Table12[[#This Row],[HBA1C]]&gt;6.5,"Diabetes","Prediabetes"))</f>
        <v>Diabetes</v>
      </c>
    </row>
    <row r="1156" spans="1:20" x14ac:dyDescent="0.3">
      <c r="A1156" t="s">
        <v>1216</v>
      </c>
      <c r="B1156">
        <v>49.09</v>
      </c>
      <c r="C1156">
        <v>6.3</v>
      </c>
      <c r="D1156" t="s">
        <v>2382</v>
      </c>
      <c r="E1156" t="s">
        <v>2380</v>
      </c>
      <c r="F1156" t="s">
        <v>2380</v>
      </c>
      <c r="G1156" t="s">
        <v>2381</v>
      </c>
      <c r="H1156" t="s">
        <v>2380</v>
      </c>
      <c r="K1156" t="s">
        <v>1216</v>
      </c>
      <c r="L1156">
        <v>49.09</v>
      </c>
      <c r="M1156">
        <v>6.3</v>
      </c>
      <c r="N1156" t="s">
        <v>2382</v>
      </c>
      <c r="O1156" t="s">
        <v>2380</v>
      </c>
      <c r="P1156" t="s">
        <v>2380</v>
      </c>
      <c r="Q1156" s="7" t="str">
        <f>SUBSTITUTE(Table12[[#This Row],[NumberOfMajorSurgeries]],"No major surgery","0")</f>
        <v>0</v>
      </c>
      <c r="R1156" t="str">
        <f>SUBSTITUTE(Table12[[#This Row],[smoker]],"?","unknown")</f>
        <v>No</v>
      </c>
      <c r="S1156" t="str">
        <f t="shared" si="18"/>
        <v>Obesity</v>
      </c>
      <c r="T1156" t="str">
        <f>IF(Table12[[#This Row],[HBA1C]]&lt;5.7,"Normal",IF(Table12[[#This Row],[HBA1C]]&gt;6.5,"Diabetes","Prediabetes"))</f>
        <v>Prediabetes</v>
      </c>
    </row>
    <row r="1157" spans="1:20" x14ac:dyDescent="0.3">
      <c r="A1157" t="s">
        <v>1215</v>
      </c>
      <c r="B1157">
        <v>47.74</v>
      </c>
      <c r="C1157">
        <v>8.0500000000000007</v>
      </c>
      <c r="D1157" t="s">
        <v>2382</v>
      </c>
      <c r="E1157" t="s">
        <v>2380</v>
      </c>
      <c r="F1157" t="s">
        <v>2380</v>
      </c>
      <c r="G1157">
        <v>2</v>
      </c>
      <c r="H1157" t="s">
        <v>2380</v>
      </c>
      <c r="K1157" t="s">
        <v>1215</v>
      </c>
      <c r="L1157">
        <v>47.74</v>
      </c>
      <c r="M1157">
        <v>8.0500000000000007</v>
      </c>
      <c r="N1157" t="s">
        <v>2382</v>
      </c>
      <c r="O1157" t="s">
        <v>2380</v>
      </c>
      <c r="P1157" t="s">
        <v>2380</v>
      </c>
      <c r="Q1157" s="7" t="str">
        <f>SUBSTITUTE(Table12[[#This Row],[NumberOfMajorSurgeries]],"No major surgery","0")</f>
        <v>2</v>
      </c>
      <c r="R1157" t="str">
        <f>SUBSTITUTE(Table12[[#This Row],[smoker]],"?","unknown")</f>
        <v>No</v>
      </c>
      <c r="S1157" t="str">
        <f t="shared" si="18"/>
        <v>Obesity</v>
      </c>
      <c r="T1157" t="str">
        <f>IF(Table12[[#This Row],[HBA1C]]&lt;5.7,"Normal",IF(Table12[[#This Row],[HBA1C]]&gt;6.5,"Diabetes","Prediabetes"))</f>
        <v>Diabetes</v>
      </c>
    </row>
    <row r="1158" spans="1:20" x14ac:dyDescent="0.3">
      <c r="A1158" t="s">
        <v>1214</v>
      </c>
      <c r="B1158">
        <v>30.2</v>
      </c>
      <c r="C1158">
        <v>9.8800000000000008</v>
      </c>
      <c r="D1158" t="s">
        <v>2382</v>
      </c>
      <c r="E1158" t="s">
        <v>2380</v>
      </c>
      <c r="F1158" t="s">
        <v>2380</v>
      </c>
      <c r="G1158">
        <v>2</v>
      </c>
      <c r="H1158" t="s">
        <v>2380</v>
      </c>
      <c r="K1158" t="s">
        <v>1214</v>
      </c>
      <c r="L1158">
        <v>30.2</v>
      </c>
      <c r="M1158">
        <v>9.8800000000000008</v>
      </c>
      <c r="N1158" t="s">
        <v>2382</v>
      </c>
      <c r="O1158" t="s">
        <v>2380</v>
      </c>
      <c r="P1158" t="s">
        <v>2380</v>
      </c>
      <c r="Q1158" s="7" t="str">
        <f>SUBSTITUTE(Table12[[#This Row],[NumberOfMajorSurgeries]],"No major surgery","0")</f>
        <v>2</v>
      </c>
      <c r="R1158" t="str">
        <f>SUBSTITUTE(Table12[[#This Row],[smoker]],"?","unknown")</f>
        <v>No</v>
      </c>
      <c r="S1158" t="str">
        <f t="shared" si="18"/>
        <v>Obesity</v>
      </c>
      <c r="T1158" t="str">
        <f>IF(Table12[[#This Row],[HBA1C]]&lt;5.7,"Normal",IF(Table12[[#This Row],[HBA1C]]&gt;6.5,"Diabetes","Prediabetes"))</f>
        <v>Diabetes</v>
      </c>
    </row>
    <row r="1159" spans="1:20" x14ac:dyDescent="0.3">
      <c r="A1159" t="s">
        <v>1213</v>
      </c>
      <c r="B1159">
        <v>33.25</v>
      </c>
      <c r="C1159">
        <v>7.42</v>
      </c>
      <c r="D1159" t="s">
        <v>2382</v>
      </c>
      <c r="E1159" t="s">
        <v>2380</v>
      </c>
      <c r="F1159" t="s">
        <v>2380</v>
      </c>
      <c r="G1159">
        <v>2</v>
      </c>
      <c r="H1159" t="s">
        <v>2380</v>
      </c>
      <c r="K1159" t="s">
        <v>1213</v>
      </c>
      <c r="L1159">
        <v>33.25</v>
      </c>
      <c r="M1159">
        <v>7.42</v>
      </c>
      <c r="N1159" t="s">
        <v>2382</v>
      </c>
      <c r="O1159" t="s">
        <v>2380</v>
      </c>
      <c r="P1159" t="s">
        <v>2380</v>
      </c>
      <c r="Q1159" s="7" t="str">
        <f>SUBSTITUTE(Table12[[#This Row],[NumberOfMajorSurgeries]],"No major surgery","0")</f>
        <v>2</v>
      </c>
      <c r="R1159" t="str">
        <f>SUBSTITUTE(Table12[[#This Row],[smoker]],"?","unknown")</f>
        <v>No</v>
      </c>
      <c r="S1159" t="str">
        <f t="shared" si="18"/>
        <v>Obesity</v>
      </c>
      <c r="T1159" t="str">
        <f>IF(Table12[[#This Row],[HBA1C]]&lt;5.7,"Normal",IF(Table12[[#This Row],[HBA1C]]&gt;6.5,"Diabetes","Prediabetes"))</f>
        <v>Diabetes</v>
      </c>
    </row>
    <row r="1160" spans="1:20" x14ac:dyDescent="0.3">
      <c r="A1160" t="s">
        <v>1212</v>
      </c>
      <c r="B1160">
        <v>26.6</v>
      </c>
      <c r="C1160">
        <v>8.4499999999999993</v>
      </c>
      <c r="D1160" t="s">
        <v>2382</v>
      </c>
      <c r="E1160" t="s">
        <v>2380</v>
      </c>
      <c r="F1160" t="s">
        <v>2380</v>
      </c>
      <c r="G1160">
        <v>1</v>
      </c>
      <c r="H1160" t="s">
        <v>2380</v>
      </c>
      <c r="K1160" t="s">
        <v>1212</v>
      </c>
      <c r="L1160">
        <v>26.6</v>
      </c>
      <c r="M1160">
        <v>8.4499999999999993</v>
      </c>
      <c r="N1160" t="s">
        <v>2382</v>
      </c>
      <c r="O1160" t="s">
        <v>2380</v>
      </c>
      <c r="P1160" t="s">
        <v>2380</v>
      </c>
      <c r="Q1160" s="7" t="str">
        <f>SUBSTITUTE(Table12[[#This Row],[NumberOfMajorSurgeries]],"No major surgery","0")</f>
        <v>1</v>
      </c>
      <c r="R1160" t="str">
        <f>SUBSTITUTE(Table12[[#This Row],[smoker]],"?","unknown")</f>
        <v>No</v>
      </c>
      <c r="S1160" t="str">
        <f t="shared" si="18"/>
        <v>Overweight</v>
      </c>
      <c r="T1160" t="str">
        <f>IF(Table12[[#This Row],[HBA1C]]&lt;5.7,"Normal",IF(Table12[[#This Row],[HBA1C]]&gt;6.5,"Diabetes","Prediabetes"))</f>
        <v>Diabetes</v>
      </c>
    </row>
    <row r="1161" spans="1:20" x14ac:dyDescent="0.3">
      <c r="A1161" t="s">
        <v>1211</v>
      </c>
      <c r="B1161">
        <v>26.35</v>
      </c>
      <c r="C1161">
        <v>6.21</v>
      </c>
      <c r="D1161" t="s">
        <v>2380</v>
      </c>
      <c r="E1161" t="s">
        <v>2380</v>
      </c>
      <c r="F1161" t="s">
        <v>2380</v>
      </c>
      <c r="G1161">
        <v>2</v>
      </c>
      <c r="H1161" t="s">
        <v>2380</v>
      </c>
      <c r="K1161" t="s">
        <v>1211</v>
      </c>
      <c r="L1161">
        <v>26.35</v>
      </c>
      <c r="M1161">
        <v>6.21</v>
      </c>
      <c r="N1161" t="s">
        <v>2380</v>
      </c>
      <c r="O1161" t="s">
        <v>2380</v>
      </c>
      <c r="P1161" t="s">
        <v>2380</v>
      </c>
      <c r="Q1161" s="7" t="str">
        <f>SUBSTITUTE(Table12[[#This Row],[NumberOfMajorSurgeries]],"No major surgery","0")</f>
        <v>2</v>
      </c>
      <c r="R1161" t="str">
        <f>SUBSTITUTE(Table12[[#This Row],[smoker]],"?","unknown")</f>
        <v>No</v>
      </c>
      <c r="S1161" t="str">
        <f t="shared" si="18"/>
        <v>Overweight</v>
      </c>
      <c r="T1161" t="str">
        <f>IF(Table12[[#This Row],[HBA1C]]&lt;5.7,"Normal",IF(Table12[[#This Row],[HBA1C]]&gt;6.5,"Diabetes","Prediabetes"))</f>
        <v>Prediabetes</v>
      </c>
    </row>
    <row r="1162" spans="1:20" x14ac:dyDescent="0.3">
      <c r="A1162" t="s">
        <v>1210</v>
      </c>
      <c r="B1162">
        <v>39.994999999999997</v>
      </c>
      <c r="C1162">
        <v>4.6500000000000004</v>
      </c>
      <c r="D1162" t="s">
        <v>2380</v>
      </c>
      <c r="E1162" t="s">
        <v>2380</v>
      </c>
      <c r="F1162" t="s">
        <v>2380</v>
      </c>
      <c r="G1162" t="s">
        <v>2381</v>
      </c>
      <c r="H1162" t="s">
        <v>2380</v>
      </c>
      <c r="K1162" t="s">
        <v>1210</v>
      </c>
      <c r="L1162">
        <v>39.994999999999997</v>
      </c>
      <c r="M1162">
        <v>4.6500000000000004</v>
      </c>
      <c r="N1162" t="s">
        <v>2380</v>
      </c>
      <c r="O1162" t="s">
        <v>2380</v>
      </c>
      <c r="P1162" t="s">
        <v>2380</v>
      </c>
      <c r="Q1162" s="7" t="str">
        <f>SUBSTITUTE(Table12[[#This Row],[NumberOfMajorSurgeries]],"No major surgery","0")</f>
        <v>0</v>
      </c>
      <c r="R1162" t="str">
        <f>SUBSTITUTE(Table12[[#This Row],[smoker]],"?","unknown")</f>
        <v>No</v>
      </c>
      <c r="S1162" t="str">
        <f t="shared" si="18"/>
        <v>Obesity</v>
      </c>
      <c r="T1162" t="str">
        <f>IF(Table12[[#This Row],[HBA1C]]&lt;5.7,"Normal",IF(Table12[[#This Row],[HBA1C]]&gt;6.5,"Diabetes","Prediabetes"))</f>
        <v>Normal</v>
      </c>
    </row>
    <row r="1163" spans="1:20" x14ac:dyDescent="0.3">
      <c r="A1163" t="s">
        <v>1209</v>
      </c>
      <c r="B1163">
        <v>22.92</v>
      </c>
      <c r="C1163">
        <v>5.87</v>
      </c>
      <c r="D1163" t="s">
        <v>2382</v>
      </c>
      <c r="E1163" t="s">
        <v>2380</v>
      </c>
      <c r="F1163" t="s">
        <v>2380</v>
      </c>
      <c r="G1163">
        <v>1</v>
      </c>
      <c r="H1163" t="s">
        <v>2380</v>
      </c>
      <c r="K1163" t="s">
        <v>1209</v>
      </c>
      <c r="L1163">
        <v>22.92</v>
      </c>
      <c r="M1163">
        <v>5.87</v>
      </c>
      <c r="N1163" t="s">
        <v>2382</v>
      </c>
      <c r="O1163" t="s">
        <v>2380</v>
      </c>
      <c r="P1163" t="s">
        <v>2380</v>
      </c>
      <c r="Q1163" s="7" t="str">
        <f>SUBSTITUTE(Table12[[#This Row],[NumberOfMajorSurgeries]],"No major surgery","0")</f>
        <v>1</v>
      </c>
      <c r="R1163" t="str">
        <f>SUBSTITUTE(Table12[[#This Row],[smoker]],"?","unknown")</f>
        <v>No</v>
      </c>
      <c r="S1163" t="str">
        <f t="shared" si="18"/>
        <v>Overweight</v>
      </c>
      <c r="T1163" t="str">
        <f>IF(Table12[[#This Row],[HBA1C]]&lt;5.7,"Normal",IF(Table12[[#This Row],[HBA1C]]&gt;6.5,"Diabetes","Prediabetes"))</f>
        <v>Prediabetes</v>
      </c>
    </row>
    <row r="1164" spans="1:20" x14ac:dyDescent="0.3">
      <c r="A1164" t="s">
        <v>1208</v>
      </c>
      <c r="B1164">
        <v>24.78</v>
      </c>
      <c r="C1164">
        <v>4.24</v>
      </c>
      <c r="D1164" t="s">
        <v>2382</v>
      </c>
      <c r="E1164" t="s">
        <v>2380</v>
      </c>
      <c r="F1164" t="s">
        <v>2380</v>
      </c>
      <c r="G1164">
        <v>2</v>
      </c>
      <c r="H1164" t="s">
        <v>2380</v>
      </c>
      <c r="K1164" t="s">
        <v>1208</v>
      </c>
      <c r="L1164">
        <v>24.78</v>
      </c>
      <c r="M1164">
        <v>4.24</v>
      </c>
      <c r="N1164" t="s">
        <v>2382</v>
      </c>
      <c r="O1164" t="s">
        <v>2380</v>
      </c>
      <c r="P1164" t="s">
        <v>2380</v>
      </c>
      <c r="Q1164" s="7" t="str">
        <f>SUBSTITUTE(Table12[[#This Row],[NumberOfMajorSurgeries]],"No major surgery","0")</f>
        <v>2</v>
      </c>
      <c r="R1164" t="str">
        <f>SUBSTITUTE(Table12[[#This Row],[smoker]],"?","unknown")</f>
        <v>No</v>
      </c>
      <c r="S1164" t="str">
        <f t="shared" si="18"/>
        <v>Overweight</v>
      </c>
      <c r="T1164" t="str">
        <f>IF(Table12[[#This Row],[HBA1C]]&lt;5.7,"Normal",IF(Table12[[#This Row],[HBA1C]]&gt;6.5,"Diabetes","Prediabetes"))</f>
        <v>Normal</v>
      </c>
    </row>
    <row r="1165" spans="1:20" x14ac:dyDescent="0.3">
      <c r="A1165" t="s">
        <v>1207</v>
      </c>
      <c r="B1165">
        <v>34.07</v>
      </c>
      <c r="C1165">
        <v>7.81</v>
      </c>
      <c r="D1165" t="s">
        <v>2382</v>
      </c>
      <c r="E1165" t="s">
        <v>2380</v>
      </c>
      <c r="F1165" t="s">
        <v>2380</v>
      </c>
      <c r="G1165" t="s">
        <v>2381</v>
      </c>
      <c r="H1165" t="s">
        <v>2380</v>
      </c>
      <c r="K1165" t="s">
        <v>1207</v>
      </c>
      <c r="L1165">
        <v>34.07</v>
      </c>
      <c r="M1165">
        <v>7.81</v>
      </c>
      <c r="N1165" t="s">
        <v>2382</v>
      </c>
      <c r="O1165" t="s">
        <v>2380</v>
      </c>
      <c r="P1165" t="s">
        <v>2380</v>
      </c>
      <c r="Q1165" s="7" t="str">
        <f>SUBSTITUTE(Table12[[#This Row],[NumberOfMajorSurgeries]],"No major surgery","0")</f>
        <v>0</v>
      </c>
      <c r="R1165" t="str">
        <f>SUBSTITUTE(Table12[[#This Row],[smoker]],"?","unknown")</f>
        <v>No</v>
      </c>
      <c r="S1165" t="str">
        <f t="shared" si="18"/>
        <v>Obesity</v>
      </c>
      <c r="T1165" t="str">
        <f>IF(Table12[[#This Row],[HBA1C]]&lt;5.7,"Normal",IF(Table12[[#This Row],[HBA1C]]&gt;6.5,"Diabetes","Prediabetes"))</f>
        <v>Diabetes</v>
      </c>
    </row>
    <row r="1166" spans="1:20" x14ac:dyDescent="0.3">
      <c r="A1166" t="s">
        <v>1206</v>
      </c>
      <c r="B1166">
        <v>30.14</v>
      </c>
      <c r="C1166">
        <v>9.85</v>
      </c>
      <c r="D1166" t="s">
        <v>2380</v>
      </c>
      <c r="E1166" t="s">
        <v>2380</v>
      </c>
      <c r="F1166" t="s">
        <v>2380</v>
      </c>
      <c r="G1166" t="s">
        <v>2381</v>
      </c>
      <c r="H1166" t="s">
        <v>2380</v>
      </c>
      <c r="K1166" t="s">
        <v>1206</v>
      </c>
      <c r="L1166">
        <v>30.14</v>
      </c>
      <c r="M1166">
        <v>9.85</v>
      </c>
      <c r="N1166" t="s">
        <v>2380</v>
      </c>
      <c r="O1166" t="s">
        <v>2380</v>
      </c>
      <c r="P1166" t="s">
        <v>2380</v>
      </c>
      <c r="Q1166" s="7" t="str">
        <f>SUBSTITUTE(Table12[[#This Row],[NumberOfMajorSurgeries]],"No major surgery","0")</f>
        <v>0</v>
      </c>
      <c r="R1166" t="str">
        <f>SUBSTITUTE(Table12[[#This Row],[smoker]],"?","unknown")</f>
        <v>No</v>
      </c>
      <c r="S1166" t="str">
        <f t="shared" si="18"/>
        <v>Obesity</v>
      </c>
      <c r="T1166" t="str">
        <f>IF(Table12[[#This Row],[HBA1C]]&lt;5.7,"Normal",IF(Table12[[#This Row],[HBA1C]]&gt;6.5,"Diabetes","Prediabetes"))</f>
        <v>Diabetes</v>
      </c>
    </row>
    <row r="1167" spans="1:20" x14ac:dyDescent="0.3">
      <c r="A1167" t="s">
        <v>1205</v>
      </c>
      <c r="B1167">
        <v>18.05</v>
      </c>
      <c r="C1167">
        <v>6.94</v>
      </c>
      <c r="D1167" t="s">
        <v>2380</v>
      </c>
      <c r="E1167" t="s">
        <v>2380</v>
      </c>
      <c r="F1167" t="s">
        <v>2380</v>
      </c>
      <c r="G1167" t="s">
        <v>2381</v>
      </c>
      <c r="H1167" t="s">
        <v>2380</v>
      </c>
      <c r="K1167" t="s">
        <v>1205</v>
      </c>
      <c r="L1167">
        <v>18.05</v>
      </c>
      <c r="M1167">
        <v>6.94</v>
      </c>
      <c r="N1167" t="s">
        <v>2380</v>
      </c>
      <c r="O1167" t="s">
        <v>2380</v>
      </c>
      <c r="P1167" t="s">
        <v>2380</v>
      </c>
      <c r="Q1167" s="7" t="str">
        <f>SUBSTITUTE(Table12[[#This Row],[NumberOfMajorSurgeries]],"No major surgery","0")</f>
        <v>0</v>
      </c>
      <c r="R1167" t="str">
        <f>SUBSTITUTE(Table12[[#This Row],[smoker]],"?","unknown")</f>
        <v>No</v>
      </c>
      <c r="S1167" t="str">
        <f t="shared" si="18"/>
        <v>Underweight</v>
      </c>
      <c r="T1167" t="str">
        <f>IF(Table12[[#This Row],[HBA1C]]&lt;5.7,"Normal",IF(Table12[[#This Row],[HBA1C]]&gt;6.5,"Diabetes","Prediabetes"))</f>
        <v>Diabetes</v>
      </c>
    </row>
    <row r="1168" spans="1:20" x14ac:dyDescent="0.3">
      <c r="A1168" t="s">
        <v>1204</v>
      </c>
      <c r="B1168">
        <v>37.4</v>
      </c>
      <c r="C1168">
        <v>11.3</v>
      </c>
      <c r="D1168" t="s">
        <v>2382</v>
      </c>
      <c r="E1168" t="s">
        <v>2380</v>
      </c>
      <c r="F1168" t="s">
        <v>2380</v>
      </c>
      <c r="G1168">
        <v>2</v>
      </c>
      <c r="H1168" t="s">
        <v>2380</v>
      </c>
      <c r="K1168" t="s">
        <v>1204</v>
      </c>
      <c r="L1168">
        <v>37.4</v>
      </c>
      <c r="M1168">
        <v>11.3</v>
      </c>
      <c r="N1168" t="s">
        <v>2382</v>
      </c>
      <c r="O1168" t="s">
        <v>2380</v>
      </c>
      <c r="P1168" t="s">
        <v>2380</v>
      </c>
      <c r="Q1168" s="7" t="str">
        <f>SUBSTITUTE(Table12[[#This Row],[NumberOfMajorSurgeries]],"No major surgery","0")</f>
        <v>2</v>
      </c>
      <c r="R1168" t="str">
        <f>SUBSTITUTE(Table12[[#This Row],[smoker]],"?","unknown")</f>
        <v>No</v>
      </c>
      <c r="S1168" t="str">
        <f t="shared" si="18"/>
        <v>Obesity</v>
      </c>
      <c r="T1168" t="str">
        <f>IF(Table12[[#This Row],[HBA1C]]&lt;5.7,"Normal",IF(Table12[[#This Row],[HBA1C]]&gt;6.5,"Diabetes","Prediabetes"))</f>
        <v>Diabetes</v>
      </c>
    </row>
    <row r="1169" spans="1:20" x14ac:dyDescent="0.3">
      <c r="A1169" t="s">
        <v>1203</v>
      </c>
      <c r="B1169">
        <v>25.75</v>
      </c>
      <c r="C1169">
        <v>9.23</v>
      </c>
      <c r="D1169" t="s">
        <v>2380</v>
      </c>
      <c r="E1169" t="s">
        <v>2380</v>
      </c>
      <c r="F1169" t="s">
        <v>2380</v>
      </c>
      <c r="G1169" t="s">
        <v>2381</v>
      </c>
      <c r="H1169" t="s">
        <v>2380</v>
      </c>
      <c r="K1169" t="s">
        <v>1203</v>
      </c>
      <c r="L1169">
        <v>25.75</v>
      </c>
      <c r="M1169">
        <v>9.23</v>
      </c>
      <c r="N1169" t="s">
        <v>2380</v>
      </c>
      <c r="O1169" t="s">
        <v>2380</v>
      </c>
      <c r="P1169" t="s">
        <v>2380</v>
      </c>
      <c r="Q1169" s="7" t="str">
        <f>SUBSTITUTE(Table12[[#This Row],[NumberOfMajorSurgeries]],"No major surgery","0")</f>
        <v>0</v>
      </c>
      <c r="R1169" t="str">
        <f>SUBSTITUTE(Table12[[#This Row],[smoker]],"?","unknown")</f>
        <v>No</v>
      </c>
      <c r="S1169" t="str">
        <f t="shared" si="18"/>
        <v>Overweight</v>
      </c>
      <c r="T1169" t="str">
        <f>IF(Table12[[#This Row],[HBA1C]]&lt;5.7,"Normal",IF(Table12[[#This Row],[HBA1C]]&gt;6.5,"Diabetes","Prediabetes"))</f>
        <v>Diabetes</v>
      </c>
    </row>
    <row r="1170" spans="1:20" x14ac:dyDescent="0.3">
      <c r="A1170" t="s">
        <v>1202</v>
      </c>
      <c r="B1170">
        <v>32.299999999999997</v>
      </c>
      <c r="C1170">
        <v>4.37</v>
      </c>
      <c r="D1170" t="s">
        <v>2380</v>
      </c>
      <c r="E1170" t="s">
        <v>2380</v>
      </c>
      <c r="F1170" t="s">
        <v>2380</v>
      </c>
      <c r="G1170">
        <v>2</v>
      </c>
      <c r="H1170" t="s">
        <v>2380</v>
      </c>
      <c r="K1170" t="s">
        <v>1202</v>
      </c>
      <c r="L1170">
        <v>32.299999999999997</v>
      </c>
      <c r="M1170">
        <v>4.37</v>
      </c>
      <c r="N1170" t="s">
        <v>2380</v>
      </c>
      <c r="O1170" t="s">
        <v>2380</v>
      </c>
      <c r="P1170" t="s">
        <v>2380</v>
      </c>
      <c r="Q1170" s="7" t="str">
        <f>SUBSTITUTE(Table12[[#This Row],[NumberOfMajorSurgeries]],"No major surgery","0")</f>
        <v>2</v>
      </c>
      <c r="R1170" t="str">
        <f>SUBSTITUTE(Table12[[#This Row],[smoker]],"?","unknown")</f>
        <v>No</v>
      </c>
      <c r="S1170" t="str">
        <f t="shared" si="18"/>
        <v>Obesity</v>
      </c>
      <c r="T1170" t="str">
        <f>IF(Table12[[#This Row],[HBA1C]]&lt;5.7,"Normal",IF(Table12[[#This Row],[HBA1C]]&gt;6.5,"Diabetes","Prediabetes"))</f>
        <v>Normal</v>
      </c>
    </row>
    <row r="1171" spans="1:20" x14ac:dyDescent="0.3">
      <c r="A1171" t="s">
        <v>1201</v>
      </c>
      <c r="B1171">
        <v>28.61</v>
      </c>
      <c r="C1171">
        <v>5.76</v>
      </c>
      <c r="D1171" t="s">
        <v>2380</v>
      </c>
      <c r="E1171" t="s">
        <v>2380</v>
      </c>
      <c r="F1171" t="s">
        <v>2383</v>
      </c>
      <c r="G1171">
        <v>1</v>
      </c>
      <c r="H1171" t="s">
        <v>2380</v>
      </c>
      <c r="K1171" t="s">
        <v>1201</v>
      </c>
      <c r="L1171">
        <v>28.61</v>
      </c>
      <c r="M1171">
        <v>5.76</v>
      </c>
      <c r="N1171" t="s">
        <v>2380</v>
      </c>
      <c r="O1171" t="s">
        <v>2380</v>
      </c>
      <c r="P1171" t="s">
        <v>2383</v>
      </c>
      <c r="Q1171" s="7" t="str">
        <f>SUBSTITUTE(Table12[[#This Row],[NumberOfMajorSurgeries]],"No major surgery","0")</f>
        <v>1</v>
      </c>
      <c r="R1171" t="str">
        <f>SUBSTITUTE(Table12[[#This Row],[smoker]],"?","unknown")</f>
        <v>No</v>
      </c>
      <c r="S1171" t="str">
        <f t="shared" si="18"/>
        <v>Overweight</v>
      </c>
      <c r="T1171" t="str">
        <f>IF(Table12[[#This Row],[HBA1C]]&lt;5.7,"Normal",IF(Table12[[#This Row],[HBA1C]]&gt;6.5,"Diabetes","Prediabetes"))</f>
        <v>Prediabetes</v>
      </c>
    </row>
    <row r="1172" spans="1:20" x14ac:dyDescent="0.3">
      <c r="A1172" t="s">
        <v>1200</v>
      </c>
      <c r="B1172">
        <v>45.41</v>
      </c>
      <c r="C1172">
        <v>4.96</v>
      </c>
      <c r="D1172" t="s">
        <v>2380</v>
      </c>
      <c r="E1172" t="s">
        <v>2380</v>
      </c>
      <c r="F1172" t="s">
        <v>2380</v>
      </c>
      <c r="G1172">
        <v>1</v>
      </c>
      <c r="H1172" t="s">
        <v>2380</v>
      </c>
      <c r="K1172" t="s">
        <v>1200</v>
      </c>
      <c r="L1172">
        <v>45.41</v>
      </c>
      <c r="M1172">
        <v>4.96</v>
      </c>
      <c r="N1172" t="s">
        <v>2380</v>
      </c>
      <c r="O1172" t="s">
        <v>2380</v>
      </c>
      <c r="P1172" t="s">
        <v>2380</v>
      </c>
      <c r="Q1172" s="7" t="str">
        <f>SUBSTITUTE(Table12[[#This Row],[NumberOfMajorSurgeries]],"No major surgery","0")</f>
        <v>1</v>
      </c>
      <c r="R1172" t="str">
        <f>SUBSTITUTE(Table12[[#This Row],[smoker]],"?","unknown")</f>
        <v>No</v>
      </c>
      <c r="S1172" t="str">
        <f t="shared" si="18"/>
        <v>Obesity</v>
      </c>
      <c r="T1172" t="str">
        <f>IF(Table12[[#This Row],[HBA1C]]&lt;5.7,"Normal",IF(Table12[[#This Row],[HBA1C]]&gt;6.5,"Diabetes","Prediabetes"))</f>
        <v>Normal</v>
      </c>
    </row>
    <row r="1173" spans="1:20" x14ac:dyDescent="0.3">
      <c r="A1173" t="s">
        <v>1199</v>
      </c>
      <c r="B1173">
        <v>31.2</v>
      </c>
      <c r="C1173">
        <v>11.04</v>
      </c>
      <c r="D1173" t="s">
        <v>2382</v>
      </c>
      <c r="E1173" t="s">
        <v>2380</v>
      </c>
      <c r="F1173" t="s">
        <v>2380</v>
      </c>
      <c r="G1173">
        <v>2</v>
      </c>
      <c r="H1173" t="s">
        <v>2380</v>
      </c>
      <c r="K1173" t="s">
        <v>1199</v>
      </c>
      <c r="L1173">
        <v>31.2</v>
      </c>
      <c r="M1173">
        <v>11.04</v>
      </c>
      <c r="N1173" t="s">
        <v>2382</v>
      </c>
      <c r="O1173" t="s">
        <v>2380</v>
      </c>
      <c r="P1173" t="s">
        <v>2380</v>
      </c>
      <c r="Q1173" s="7" t="str">
        <f>SUBSTITUTE(Table12[[#This Row],[NumberOfMajorSurgeries]],"No major surgery","0")</f>
        <v>2</v>
      </c>
      <c r="R1173" t="str">
        <f>SUBSTITUTE(Table12[[#This Row],[smoker]],"?","unknown")</f>
        <v>No</v>
      </c>
      <c r="S1173" t="str">
        <f t="shared" si="18"/>
        <v>Obesity</v>
      </c>
      <c r="T1173" t="str">
        <f>IF(Table12[[#This Row],[HBA1C]]&lt;5.7,"Normal",IF(Table12[[#This Row],[HBA1C]]&gt;6.5,"Diabetes","Prediabetes"))</f>
        <v>Diabetes</v>
      </c>
    </row>
    <row r="1174" spans="1:20" x14ac:dyDescent="0.3">
      <c r="A1174" t="s">
        <v>1198</v>
      </c>
      <c r="B1174">
        <v>29.83</v>
      </c>
      <c r="C1174">
        <v>7.81</v>
      </c>
      <c r="D1174" t="s">
        <v>2382</v>
      </c>
      <c r="E1174" t="s">
        <v>2380</v>
      </c>
      <c r="F1174" t="s">
        <v>2380</v>
      </c>
      <c r="G1174">
        <v>1</v>
      </c>
      <c r="H1174" t="s">
        <v>2380</v>
      </c>
      <c r="K1174" t="s">
        <v>1198</v>
      </c>
      <c r="L1174">
        <v>29.83</v>
      </c>
      <c r="M1174">
        <v>7.81</v>
      </c>
      <c r="N1174" t="s">
        <v>2382</v>
      </c>
      <c r="O1174" t="s">
        <v>2380</v>
      </c>
      <c r="P1174" t="s">
        <v>2380</v>
      </c>
      <c r="Q1174" s="7" t="str">
        <f>SUBSTITUTE(Table12[[#This Row],[NumberOfMajorSurgeries]],"No major surgery","0")</f>
        <v>1</v>
      </c>
      <c r="R1174" t="str">
        <f>SUBSTITUTE(Table12[[#This Row],[smoker]],"?","unknown")</f>
        <v>No</v>
      </c>
      <c r="S1174" t="str">
        <f t="shared" si="18"/>
        <v>Overweight</v>
      </c>
      <c r="T1174" t="str">
        <f>IF(Table12[[#This Row],[HBA1C]]&lt;5.7,"Normal",IF(Table12[[#This Row],[HBA1C]]&gt;6.5,"Diabetes","Prediabetes"))</f>
        <v>Diabetes</v>
      </c>
    </row>
    <row r="1175" spans="1:20" x14ac:dyDescent="0.3">
      <c r="A1175" t="s">
        <v>1197</v>
      </c>
      <c r="B1175">
        <v>29.06</v>
      </c>
      <c r="C1175">
        <v>4.55</v>
      </c>
      <c r="D1175" t="s">
        <v>2380</v>
      </c>
      <c r="E1175" t="s">
        <v>2380</v>
      </c>
      <c r="F1175" t="s">
        <v>2380</v>
      </c>
      <c r="G1175" t="s">
        <v>2381</v>
      </c>
      <c r="H1175" t="s">
        <v>2380</v>
      </c>
      <c r="K1175" t="s">
        <v>1197</v>
      </c>
      <c r="L1175">
        <v>29.06</v>
      </c>
      <c r="M1175">
        <v>4.55</v>
      </c>
      <c r="N1175" t="s">
        <v>2380</v>
      </c>
      <c r="O1175" t="s">
        <v>2380</v>
      </c>
      <c r="P1175" t="s">
        <v>2380</v>
      </c>
      <c r="Q1175" s="7" t="str">
        <f>SUBSTITUTE(Table12[[#This Row],[NumberOfMajorSurgeries]],"No major surgery","0")</f>
        <v>0</v>
      </c>
      <c r="R1175" t="str">
        <f>SUBSTITUTE(Table12[[#This Row],[smoker]],"?","unknown")</f>
        <v>No</v>
      </c>
      <c r="S1175" t="str">
        <f t="shared" si="18"/>
        <v>Overweight</v>
      </c>
      <c r="T1175" t="str">
        <f>IF(Table12[[#This Row],[HBA1C]]&lt;5.7,"Normal",IF(Table12[[#This Row],[HBA1C]]&gt;6.5,"Diabetes","Prediabetes"))</f>
        <v>Normal</v>
      </c>
    </row>
    <row r="1176" spans="1:20" x14ac:dyDescent="0.3">
      <c r="A1176" t="s">
        <v>1196</v>
      </c>
      <c r="B1176">
        <v>27.454999999999998</v>
      </c>
      <c r="C1176">
        <v>6.13</v>
      </c>
      <c r="D1176" t="s">
        <v>2380</v>
      </c>
      <c r="E1176" t="s">
        <v>2380</v>
      </c>
      <c r="F1176" t="s">
        <v>2380</v>
      </c>
      <c r="G1176">
        <v>2</v>
      </c>
      <c r="H1176" t="s">
        <v>2380</v>
      </c>
      <c r="K1176" t="s">
        <v>1196</v>
      </c>
      <c r="L1176">
        <v>27.454999999999998</v>
      </c>
      <c r="M1176">
        <v>6.13</v>
      </c>
      <c r="N1176" t="s">
        <v>2380</v>
      </c>
      <c r="O1176" t="s">
        <v>2380</v>
      </c>
      <c r="P1176" t="s">
        <v>2380</v>
      </c>
      <c r="Q1176" s="7" t="str">
        <f>SUBSTITUTE(Table12[[#This Row],[NumberOfMajorSurgeries]],"No major surgery","0")</f>
        <v>2</v>
      </c>
      <c r="R1176" t="str">
        <f>SUBSTITUTE(Table12[[#This Row],[smoker]],"?","unknown")</f>
        <v>No</v>
      </c>
      <c r="S1176" t="str">
        <f t="shared" si="18"/>
        <v>Overweight</v>
      </c>
      <c r="T1176" t="str">
        <f>IF(Table12[[#This Row],[HBA1C]]&lt;5.7,"Normal",IF(Table12[[#This Row],[HBA1C]]&gt;6.5,"Diabetes","Prediabetes"))</f>
        <v>Prediabetes</v>
      </c>
    </row>
    <row r="1177" spans="1:20" x14ac:dyDescent="0.3">
      <c r="A1177" t="s">
        <v>1195</v>
      </c>
      <c r="B1177">
        <v>23.01</v>
      </c>
      <c r="C1177">
        <v>6.04</v>
      </c>
      <c r="D1177" t="s">
        <v>2382</v>
      </c>
      <c r="E1177" t="s">
        <v>2380</v>
      </c>
      <c r="F1177" t="s">
        <v>2380</v>
      </c>
      <c r="G1177">
        <v>1</v>
      </c>
      <c r="H1177" t="s">
        <v>2380</v>
      </c>
      <c r="K1177" t="s">
        <v>1195</v>
      </c>
      <c r="L1177">
        <v>23.01</v>
      </c>
      <c r="M1177">
        <v>6.04</v>
      </c>
      <c r="N1177" t="s">
        <v>2382</v>
      </c>
      <c r="O1177" t="s">
        <v>2380</v>
      </c>
      <c r="P1177" t="s">
        <v>2380</v>
      </c>
      <c r="Q1177" s="7" t="str">
        <f>SUBSTITUTE(Table12[[#This Row],[NumberOfMajorSurgeries]],"No major surgery","0")</f>
        <v>1</v>
      </c>
      <c r="R1177" t="str">
        <f>SUBSTITUTE(Table12[[#This Row],[smoker]],"?","unknown")</f>
        <v>No</v>
      </c>
      <c r="S1177" t="str">
        <f t="shared" si="18"/>
        <v>Overweight</v>
      </c>
      <c r="T1177" t="str">
        <f>IF(Table12[[#This Row],[HBA1C]]&lt;5.7,"Normal",IF(Table12[[#This Row],[HBA1C]]&gt;6.5,"Diabetes","Prediabetes"))</f>
        <v>Prediabetes</v>
      </c>
    </row>
    <row r="1178" spans="1:20" x14ac:dyDescent="0.3">
      <c r="A1178" t="s">
        <v>1194</v>
      </c>
      <c r="B1178">
        <v>31.39</v>
      </c>
      <c r="C1178">
        <v>8.85</v>
      </c>
      <c r="D1178" t="s">
        <v>2382</v>
      </c>
      <c r="E1178" t="s">
        <v>2380</v>
      </c>
      <c r="F1178" t="s">
        <v>2380</v>
      </c>
      <c r="G1178" t="s">
        <v>2381</v>
      </c>
      <c r="H1178" t="s">
        <v>2380</v>
      </c>
      <c r="K1178" t="s">
        <v>1194</v>
      </c>
      <c r="L1178">
        <v>31.39</v>
      </c>
      <c r="M1178">
        <v>8.85</v>
      </c>
      <c r="N1178" t="s">
        <v>2382</v>
      </c>
      <c r="O1178" t="s">
        <v>2380</v>
      </c>
      <c r="P1178" t="s">
        <v>2380</v>
      </c>
      <c r="Q1178" s="7" t="str">
        <f>SUBSTITUTE(Table12[[#This Row],[NumberOfMajorSurgeries]],"No major surgery","0")</f>
        <v>0</v>
      </c>
      <c r="R1178" t="str">
        <f>SUBSTITUTE(Table12[[#This Row],[smoker]],"?","unknown")</f>
        <v>No</v>
      </c>
      <c r="S1178" t="str">
        <f t="shared" si="18"/>
        <v>Obesity</v>
      </c>
      <c r="T1178" t="str">
        <f>IF(Table12[[#This Row],[HBA1C]]&lt;5.7,"Normal",IF(Table12[[#This Row],[HBA1C]]&gt;6.5,"Diabetes","Prediabetes"))</f>
        <v>Diabetes</v>
      </c>
    </row>
    <row r="1179" spans="1:20" x14ac:dyDescent="0.3">
      <c r="A1179" t="s">
        <v>1193</v>
      </c>
      <c r="B1179">
        <v>34.770000000000003</v>
      </c>
      <c r="C1179">
        <v>10.54</v>
      </c>
      <c r="D1179" t="s">
        <v>2380</v>
      </c>
      <c r="E1179" t="s">
        <v>2380</v>
      </c>
      <c r="F1179" t="s">
        <v>2380</v>
      </c>
      <c r="G1179">
        <v>2</v>
      </c>
      <c r="H1179" t="s">
        <v>2380</v>
      </c>
      <c r="K1179" t="s">
        <v>1193</v>
      </c>
      <c r="L1179">
        <v>34.770000000000003</v>
      </c>
      <c r="M1179">
        <v>10.54</v>
      </c>
      <c r="N1179" t="s">
        <v>2380</v>
      </c>
      <c r="O1179" t="s">
        <v>2380</v>
      </c>
      <c r="P1179" t="s">
        <v>2380</v>
      </c>
      <c r="Q1179" s="7" t="str">
        <f>SUBSTITUTE(Table12[[#This Row],[NumberOfMajorSurgeries]],"No major surgery","0")</f>
        <v>2</v>
      </c>
      <c r="R1179" t="str">
        <f>SUBSTITUTE(Table12[[#This Row],[smoker]],"?","unknown")</f>
        <v>No</v>
      </c>
      <c r="S1179" t="str">
        <f t="shared" si="18"/>
        <v>Obesity</v>
      </c>
      <c r="T1179" t="str">
        <f>IF(Table12[[#This Row],[HBA1C]]&lt;5.7,"Normal",IF(Table12[[#This Row],[HBA1C]]&gt;6.5,"Diabetes","Prediabetes"))</f>
        <v>Diabetes</v>
      </c>
    </row>
    <row r="1180" spans="1:20" x14ac:dyDescent="0.3">
      <c r="A1180" t="s">
        <v>1192</v>
      </c>
      <c r="B1180">
        <v>24.48</v>
      </c>
      <c r="C1180">
        <v>4.37</v>
      </c>
      <c r="D1180" t="s">
        <v>2382</v>
      </c>
      <c r="E1180" t="s">
        <v>2380</v>
      </c>
      <c r="F1180" t="s">
        <v>2380</v>
      </c>
      <c r="G1180">
        <v>2</v>
      </c>
      <c r="H1180" t="s">
        <v>2380</v>
      </c>
      <c r="K1180" t="s">
        <v>1192</v>
      </c>
      <c r="L1180">
        <v>24.48</v>
      </c>
      <c r="M1180">
        <v>4.37</v>
      </c>
      <c r="N1180" t="s">
        <v>2382</v>
      </c>
      <c r="O1180" t="s">
        <v>2380</v>
      </c>
      <c r="P1180" t="s">
        <v>2380</v>
      </c>
      <c r="Q1180" s="7" t="str">
        <f>SUBSTITUTE(Table12[[#This Row],[NumberOfMajorSurgeries]],"No major surgery","0")</f>
        <v>2</v>
      </c>
      <c r="R1180" t="str">
        <f>SUBSTITUTE(Table12[[#This Row],[smoker]],"?","unknown")</f>
        <v>No</v>
      </c>
      <c r="S1180" t="str">
        <f t="shared" si="18"/>
        <v>Overweight</v>
      </c>
      <c r="T1180" t="str">
        <f>IF(Table12[[#This Row],[HBA1C]]&lt;5.7,"Normal",IF(Table12[[#This Row],[HBA1C]]&gt;6.5,"Diabetes","Prediabetes"))</f>
        <v>Normal</v>
      </c>
    </row>
    <row r="1181" spans="1:20" x14ac:dyDescent="0.3">
      <c r="A1181" t="s">
        <v>1191</v>
      </c>
      <c r="B1181">
        <v>22.61</v>
      </c>
      <c r="C1181">
        <v>9.6300000000000008</v>
      </c>
      <c r="D1181" t="s">
        <v>2380</v>
      </c>
      <c r="E1181" t="s">
        <v>2380</v>
      </c>
      <c r="F1181" t="s">
        <v>2380</v>
      </c>
      <c r="G1181">
        <v>2</v>
      </c>
      <c r="H1181" t="s">
        <v>2380</v>
      </c>
      <c r="K1181" t="s">
        <v>1191</v>
      </c>
      <c r="L1181">
        <v>22.61</v>
      </c>
      <c r="M1181">
        <v>9.6300000000000008</v>
      </c>
      <c r="N1181" t="s">
        <v>2380</v>
      </c>
      <c r="O1181" t="s">
        <v>2380</v>
      </c>
      <c r="P1181" t="s">
        <v>2380</v>
      </c>
      <c r="Q1181" s="7" t="str">
        <f>SUBSTITUTE(Table12[[#This Row],[NumberOfMajorSurgeries]],"No major surgery","0")</f>
        <v>2</v>
      </c>
      <c r="R1181" t="str">
        <f>SUBSTITUTE(Table12[[#This Row],[smoker]],"?","unknown")</f>
        <v>No</v>
      </c>
      <c r="S1181" t="str">
        <f t="shared" si="18"/>
        <v>Overweight</v>
      </c>
      <c r="T1181" t="str">
        <f>IF(Table12[[#This Row],[HBA1C]]&lt;5.7,"Normal",IF(Table12[[#This Row],[HBA1C]]&gt;6.5,"Diabetes","Prediabetes"))</f>
        <v>Diabetes</v>
      </c>
    </row>
    <row r="1182" spans="1:20" x14ac:dyDescent="0.3">
      <c r="A1182" t="s">
        <v>1190</v>
      </c>
      <c r="B1182">
        <v>34.299999999999997</v>
      </c>
      <c r="C1182">
        <v>10.37</v>
      </c>
      <c r="D1182" t="s">
        <v>2380</v>
      </c>
      <c r="E1182" t="s">
        <v>2380</v>
      </c>
      <c r="F1182" t="s">
        <v>2380</v>
      </c>
      <c r="G1182" t="s">
        <v>2381</v>
      </c>
      <c r="H1182" t="s">
        <v>2380</v>
      </c>
      <c r="K1182" t="s">
        <v>1190</v>
      </c>
      <c r="L1182">
        <v>34.299999999999997</v>
      </c>
      <c r="M1182">
        <v>10.37</v>
      </c>
      <c r="N1182" t="s">
        <v>2380</v>
      </c>
      <c r="O1182" t="s">
        <v>2380</v>
      </c>
      <c r="P1182" t="s">
        <v>2380</v>
      </c>
      <c r="Q1182" s="7" t="str">
        <f>SUBSTITUTE(Table12[[#This Row],[NumberOfMajorSurgeries]],"No major surgery","0")</f>
        <v>0</v>
      </c>
      <c r="R1182" t="str">
        <f>SUBSTITUTE(Table12[[#This Row],[smoker]],"?","unknown")</f>
        <v>No</v>
      </c>
      <c r="S1182" t="str">
        <f t="shared" si="18"/>
        <v>Obesity</v>
      </c>
      <c r="T1182" t="str">
        <f>IF(Table12[[#This Row],[HBA1C]]&lt;5.7,"Normal",IF(Table12[[#This Row],[HBA1C]]&gt;6.5,"Diabetes","Prediabetes"))</f>
        <v>Diabetes</v>
      </c>
    </row>
    <row r="1183" spans="1:20" x14ac:dyDescent="0.3">
      <c r="A1183" t="s">
        <v>1189</v>
      </c>
      <c r="B1183">
        <v>46.09</v>
      </c>
      <c r="C1183">
        <v>5.44</v>
      </c>
      <c r="D1183" t="s">
        <v>2380</v>
      </c>
      <c r="E1183" t="s">
        <v>2380</v>
      </c>
      <c r="F1183" t="s">
        <v>2380</v>
      </c>
      <c r="G1183">
        <v>2</v>
      </c>
      <c r="H1183" t="s">
        <v>2380</v>
      </c>
      <c r="K1183" t="s">
        <v>1189</v>
      </c>
      <c r="L1183">
        <v>46.09</v>
      </c>
      <c r="M1183">
        <v>5.44</v>
      </c>
      <c r="N1183" t="s">
        <v>2380</v>
      </c>
      <c r="O1183" t="s">
        <v>2380</v>
      </c>
      <c r="P1183" t="s">
        <v>2380</v>
      </c>
      <c r="Q1183" s="7" t="str">
        <f>SUBSTITUTE(Table12[[#This Row],[NumberOfMajorSurgeries]],"No major surgery","0")</f>
        <v>2</v>
      </c>
      <c r="R1183" t="str">
        <f>SUBSTITUTE(Table12[[#This Row],[smoker]],"?","unknown")</f>
        <v>No</v>
      </c>
      <c r="S1183" t="str">
        <f t="shared" si="18"/>
        <v>Obesity</v>
      </c>
      <c r="T1183" t="str">
        <f>IF(Table12[[#This Row],[HBA1C]]&lt;5.7,"Normal",IF(Table12[[#This Row],[HBA1C]]&gt;6.5,"Diabetes","Prediabetes"))</f>
        <v>Normal</v>
      </c>
    </row>
    <row r="1184" spans="1:20" x14ac:dyDescent="0.3">
      <c r="A1184" t="s">
        <v>1188</v>
      </c>
      <c r="B1184">
        <v>44.744999999999997</v>
      </c>
      <c r="C1184">
        <v>5.19</v>
      </c>
      <c r="D1184" t="s">
        <v>2380</v>
      </c>
      <c r="E1184" t="s">
        <v>2380</v>
      </c>
      <c r="F1184" t="s">
        <v>2380</v>
      </c>
      <c r="G1184">
        <v>2</v>
      </c>
      <c r="H1184" t="s">
        <v>2380</v>
      </c>
      <c r="K1184" t="s">
        <v>1188</v>
      </c>
      <c r="L1184">
        <v>44.744999999999997</v>
      </c>
      <c r="M1184">
        <v>5.19</v>
      </c>
      <c r="N1184" t="s">
        <v>2380</v>
      </c>
      <c r="O1184" t="s">
        <v>2380</v>
      </c>
      <c r="P1184" t="s">
        <v>2380</v>
      </c>
      <c r="Q1184" s="7" t="str">
        <f>SUBSTITUTE(Table12[[#This Row],[NumberOfMajorSurgeries]],"No major surgery","0")</f>
        <v>2</v>
      </c>
      <c r="R1184" t="str">
        <f>SUBSTITUTE(Table12[[#This Row],[smoker]],"?","unknown")</f>
        <v>No</v>
      </c>
      <c r="S1184" t="str">
        <f t="shared" si="18"/>
        <v>Obesity</v>
      </c>
      <c r="T1184" t="str">
        <f>IF(Table12[[#This Row],[HBA1C]]&lt;5.7,"Normal",IF(Table12[[#This Row],[HBA1C]]&gt;6.5,"Diabetes","Prediabetes"))</f>
        <v>Normal</v>
      </c>
    </row>
    <row r="1185" spans="1:20" x14ac:dyDescent="0.3">
      <c r="A1185" t="s">
        <v>1187</v>
      </c>
      <c r="B1185">
        <v>26.33</v>
      </c>
      <c r="C1185">
        <v>11.8</v>
      </c>
      <c r="D1185" t="s">
        <v>2382</v>
      </c>
      <c r="E1185" t="s">
        <v>2380</v>
      </c>
      <c r="F1185" t="s">
        <v>2380</v>
      </c>
      <c r="G1185">
        <v>1</v>
      </c>
      <c r="H1185" t="s">
        <v>2380</v>
      </c>
      <c r="K1185" t="s">
        <v>1187</v>
      </c>
      <c r="L1185">
        <v>26.33</v>
      </c>
      <c r="M1185">
        <v>11.8</v>
      </c>
      <c r="N1185" t="s">
        <v>2382</v>
      </c>
      <c r="O1185" t="s">
        <v>2380</v>
      </c>
      <c r="P1185" t="s">
        <v>2380</v>
      </c>
      <c r="Q1185" s="7" t="str">
        <f>SUBSTITUTE(Table12[[#This Row],[NumberOfMajorSurgeries]],"No major surgery","0")</f>
        <v>1</v>
      </c>
      <c r="R1185" t="str">
        <f>SUBSTITUTE(Table12[[#This Row],[smoker]],"?","unknown")</f>
        <v>No</v>
      </c>
      <c r="S1185" t="str">
        <f t="shared" si="18"/>
        <v>Overweight</v>
      </c>
      <c r="T1185" t="str">
        <f>IF(Table12[[#This Row],[HBA1C]]&lt;5.7,"Normal",IF(Table12[[#This Row],[HBA1C]]&gt;6.5,"Diabetes","Prediabetes"))</f>
        <v>Diabetes</v>
      </c>
    </row>
    <row r="1186" spans="1:20" x14ac:dyDescent="0.3">
      <c r="A1186" t="s">
        <v>1186</v>
      </c>
      <c r="B1186">
        <v>26.6</v>
      </c>
      <c r="C1186">
        <v>8.3800000000000008</v>
      </c>
      <c r="D1186" t="s">
        <v>2380</v>
      </c>
      <c r="E1186" t="s">
        <v>2380</v>
      </c>
      <c r="F1186" t="s">
        <v>2380</v>
      </c>
      <c r="G1186">
        <v>2</v>
      </c>
      <c r="H1186" t="s">
        <v>2380</v>
      </c>
      <c r="K1186" t="s">
        <v>1186</v>
      </c>
      <c r="L1186">
        <v>26.6</v>
      </c>
      <c r="M1186">
        <v>8.3800000000000008</v>
      </c>
      <c r="N1186" t="s">
        <v>2380</v>
      </c>
      <c r="O1186" t="s">
        <v>2380</v>
      </c>
      <c r="P1186" t="s">
        <v>2380</v>
      </c>
      <c r="Q1186" s="7" t="str">
        <f>SUBSTITUTE(Table12[[#This Row],[NumberOfMajorSurgeries]],"No major surgery","0")</f>
        <v>2</v>
      </c>
      <c r="R1186" t="str">
        <f>SUBSTITUTE(Table12[[#This Row],[smoker]],"?","unknown")</f>
        <v>No</v>
      </c>
      <c r="S1186" t="str">
        <f t="shared" si="18"/>
        <v>Overweight</v>
      </c>
      <c r="T1186" t="str">
        <f>IF(Table12[[#This Row],[HBA1C]]&lt;5.7,"Normal",IF(Table12[[#This Row],[HBA1C]]&gt;6.5,"Diabetes","Prediabetes"))</f>
        <v>Diabetes</v>
      </c>
    </row>
    <row r="1187" spans="1:20" x14ac:dyDescent="0.3">
      <c r="A1187" t="s">
        <v>1185</v>
      </c>
      <c r="B1187">
        <v>27.5</v>
      </c>
      <c r="C1187">
        <v>7.58</v>
      </c>
      <c r="D1187" t="s">
        <v>2380</v>
      </c>
      <c r="E1187" t="s">
        <v>2380</v>
      </c>
      <c r="F1187" t="s">
        <v>2380</v>
      </c>
      <c r="G1187" t="s">
        <v>2381</v>
      </c>
      <c r="H1187" t="s">
        <v>2380</v>
      </c>
      <c r="K1187" t="s">
        <v>1185</v>
      </c>
      <c r="L1187">
        <v>27.5</v>
      </c>
      <c r="M1187">
        <v>7.58</v>
      </c>
      <c r="N1187" t="s">
        <v>2380</v>
      </c>
      <c r="O1187" t="s">
        <v>2380</v>
      </c>
      <c r="P1187" t="s">
        <v>2380</v>
      </c>
      <c r="Q1187" s="7" t="str">
        <f>SUBSTITUTE(Table12[[#This Row],[NumberOfMajorSurgeries]],"No major surgery","0")</f>
        <v>0</v>
      </c>
      <c r="R1187" t="str">
        <f>SUBSTITUTE(Table12[[#This Row],[smoker]],"?","unknown")</f>
        <v>No</v>
      </c>
      <c r="S1187" t="str">
        <f t="shared" si="18"/>
        <v>Overweight</v>
      </c>
      <c r="T1187" t="str">
        <f>IF(Table12[[#This Row],[HBA1C]]&lt;5.7,"Normal",IF(Table12[[#This Row],[HBA1C]]&gt;6.5,"Diabetes","Prediabetes"))</f>
        <v>Diabetes</v>
      </c>
    </row>
    <row r="1188" spans="1:20" x14ac:dyDescent="0.3">
      <c r="A1188" t="s">
        <v>1184</v>
      </c>
      <c r="B1188">
        <v>41.55</v>
      </c>
      <c r="C1188">
        <v>4.6100000000000003</v>
      </c>
      <c r="D1188" t="s">
        <v>2380</v>
      </c>
      <c r="E1188" t="s">
        <v>2380</v>
      </c>
      <c r="F1188" t="s">
        <v>2380</v>
      </c>
      <c r="G1188">
        <v>1</v>
      </c>
      <c r="H1188" t="s">
        <v>2380</v>
      </c>
      <c r="K1188" t="s">
        <v>1184</v>
      </c>
      <c r="L1188">
        <v>41.55</v>
      </c>
      <c r="M1188">
        <v>4.6100000000000003</v>
      </c>
      <c r="N1188" t="s">
        <v>2380</v>
      </c>
      <c r="O1188" t="s">
        <v>2380</v>
      </c>
      <c r="P1188" t="s">
        <v>2380</v>
      </c>
      <c r="Q1188" s="7" t="str">
        <f>SUBSTITUTE(Table12[[#This Row],[NumberOfMajorSurgeries]],"No major surgery","0")</f>
        <v>1</v>
      </c>
      <c r="R1188" t="str">
        <f>SUBSTITUTE(Table12[[#This Row],[smoker]],"?","unknown")</f>
        <v>No</v>
      </c>
      <c r="S1188" t="str">
        <f t="shared" si="18"/>
        <v>Obesity</v>
      </c>
      <c r="T1188" t="str">
        <f>IF(Table12[[#This Row],[HBA1C]]&lt;5.7,"Normal",IF(Table12[[#This Row],[HBA1C]]&gt;6.5,"Diabetes","Prediabetes"))</f>
        <v>Normal</v>
      </c>
    </row>
    <row r="1189" spans="1:20" x14ac:dyDescent="0.3">
      <c r="A1189" t="s">
        <v>1183</v>
      </c>
      <c r="B1189">
        <v>41.47</v>
      </c>
      <c r="C1189">
        <v>4.7</v>
      </c>
      <c r="D1189" t="s">
        <v>2382</v>
      </c>
      <c r="E1189" t="s">
        <v>2380</v>
      </c>
      <c r="F1189" t="s">
        <v>2383</v>
      </c>
      <c r="G1189">
        <v>1</v>
      </c>
      <c r="H1189" t="s">
        <v>2380</v>
      </c>
      <c r="K1189" t="s">
        <v>1183</v>
      </c>
      <c r="L1189">
        <v>41.47</v>
      </c>
      <c r="M1189">
        <v>4.7</v>
      </c>
      <c r="N1189" t="s">
        <v>2382</v>
      </c>
      <c r="O1189" t="s">
        <v>2380</v>
      </c>
      <c r="P1189" t="s">
        <v>2383</v>
      </c>
      <c r="Q1189" s="7" t="str">
        <f>SUBSTITUTE(Table12[[#This Row],[NumberOfMajorSurgeries]],"No major surgery","0")</f>
        <v>1</v>
      </c>
      <c r="R1189" t="str">
        <f>SUBSTITUTE(Table12[[#This Row],[smoker]],"?","unknown")</f>
        <v>No</v>
      </c>
      <c r="S1189" t="str">
        <f t="shared" si="18"/>
        <v>Obesity</v>
      </c>
      <c r="T1189" t="str">
        <f>IF(Table12[[#This Row],[HBA1C]]&lt;5.7,"Normal",IF(Table12[[#This Row],[HBA1C]]&gt;6.5,"Diabetes","Prediabetes"))</f>
        <v>Normal</v>
      </c>
    </row>
    <row r="1190" spans="1:20" x14ac:dyDescent="0.3">
      <c r="A1190" t="s">
        <v>1182</v>
      </c>
      <c r="B1190">
        <v>24.795000000000002</v>
      </c>
      <c r="C1190">
        <v>6.05</v>
      </c>
      <c r="D1190" t="s">
        <v>2382</v>
      </c>
      <c r="E1190" t="s">
        <v>2380</v>
      </c>
      <c r="F1190" t="s">
        <v>2380</v>
      </c>
      <c r="G1190" t="s">
        <v>2381</v>
      </c>
      <c r="H1190" t="s">
        <v>2380</v>
      </c>
      <c r="K1190" t="s">
        <v>1182</v>
      </c>
      <c r="L1190">
        <v>24.795000000000002</v>
      </c>
      <c r="M1190">
        <v>6.05</v>
      </c>
      <c r="N1190" t="s">
        <v>2382</v>
      </c>
      <c r="O1190" t="s">
        <v>2380</v>
      </c>
      <c r="P1190" t="s">
        <v>2380</v>
      </c>
      <c r="Q1190" s="7" t="str">
        <f>SUBSTITUTE(Table12[[#This Row],[NumberOfMajorSurgeries]],"No major surgery","0")</f>
        <v>0</v>
      </c>
      <c r="R1190" t="str">
        <f>SUBSTITUTE(Table12[[#This Row],[smoker]],"?","unknown")</f>
        <v>No</v>
      </c>
      <c r="S1190" t="str">
        <f t="shared" si="18"/>
        <v>Overweight</v>
      </c>
      <c r="T1190" t="str">
        <f>IF(Table12[[#This Row],[HBA1C]]&lt;5.7,"Normal",IF(Table12[[#This Row],[HBA1C]]&gt;6.5,"Diabetes","Prediabetes"))</f>
        <v>Prediabetes</v>
      </c>
    </row>
    <row r="1191" spans="1:20" x14ac:dyDescent="0.3">
      <c r="A1191" t="s">
        <v>1181</v>
      </c>
      <c r="B1191">
        <v>29.48</v>
      </c>
      <c r="C1191">
        <v>5.63</v>
      </c>
      <c r="D1191" t="s">
        <v>2382</v>
      </c>
      <c r="E1191" t="s">
        <v>2380</v>
      </c>
      <c r="F1191" t="s">
        <v>2383</v>
      </c>
      <c r="G1191">
        <v>1</v>
      </c>
      <c r="H1191" t="s">
        <v>2380</v>
      </c>
      <c r="K1191" t="s">
        <v>1181</v>
      </c>
      <c r="L1191">
        <v>29.48</v>
      </c>
      <c r="M1191">
        <v>5.63</v>
      </c>
      <c r="N1191" t="s">
        <v>2382</v>
      </c>
      <c r="O1191" t="s">
        <v>2380</v>
      </c>
      <c r="P1191" t="s">
        <v>2383</v>
      </c>
      <c r="Q1191" s="7" t="str">
        <f>SUBSTITUTE(Table12[[#This Row],[NumberOfMajorSurgeries]],"No major surgery","0")</f>
        <v>1</v>
      </c>
      <c r="R1191" t="str">
        <f>SUBSTITUTE(Table12[[#This Row],[smoker]],"?","unknown")</f>
        <v>No</v>
      </c>
      <c r="S1191" t="str">
        <f t="shared" si="18"/>
        <v>Overweight</v>
      </c>
      <c r="T1191" t="str">
        <f>IF(Table12[[#This Row],[HBA1C]]&lt;5.7,"Normal",IF(Table12[[#This Row],[HBA1C]]&gt;6.5,"Diabetes","Prediabetes"))</f>
        <v>Normal</v>
      </c>
    </row>
    <row r="1192" spans="1:20" x14ac:dyDescent="0.3">
      <c r="A1192" t="s">
        <v>1180</v>
      </c>
      <c r="B1192">
        <v>28.09</v>
      </c>
      <c r="C1192">
        <v>6.06</v>
      </c>
      <c r="D1192" t="s">
        <v>2380</v>
      </c>
      <c r="E1192" t="s">
        <v>2380</v>
      </c>
      <c r="F1192" t="s">
        <v>2383</v>
      </c>
      <c r="G1192">
        <v>1</v>
      </c>
      <c r="H1192" t="s">
        <v>2380</v>
      </c>
      <c r="K1192" t="s">
        <v>1180</v>
      </c>
      <c r="L1192">
        <v>28.09</v>
      </c>
      <c r="M1192">
        <v>6.06</v>
      </c>
      <c r="N1192" t="s">
        <v>2380</v>
      </c>
      <c r="O1192" t="s">
        <v>2380</v>
      </c>
      <c r="P1192" t="s">
        <v>2383</v>
      </c>
      <c r="Q1192" s="7" t="str">
        <f>SUBSTITUTE(Table12[[#This Row],[NumberOfMajorSurgeries]],"No major surgery","0")</f>
        <v>1</v>
      </c>
      <c r="R1192" t="str">
        <f>SUBSTITUTE(Table12[[#This Row],[smoker]],"?","unknown")</f>
        <v>No</v>
      </c>
      <c r="S1192" t="str">
        <f t="shared" si="18"/>
        <v>Overweight</v>
      </c>
      <c r="T1192" t="str">
        <f>IF(Table12[[#This Row],[HBA1C]]&lt;5.7,"Normal",IF(Table12[[#This Row],[HBA1C]]&gt;6.5,"Diabetes","Prediabetes"))</f>
        <v>Prediabetes</v>
      </c>
    </row>
    <row r="1193" spans="1:20" x14ac:dyDescent="0.3">
      <c r="A1193" t="s">
        <v>1179</v>
      </c>
      <c r="B1193">
        <v>32.729999999999997</v>
      </c>
      <c r="C1193">
        <v>5.19</v>
      </c>
      <c r="D1193" t="s">
        <v>2380</v>
      </c>
      <c r="E1193" t="s">
        <v>2380</v>
      </c>
      <c r="F1193" t="s">
        <v>2380</v>
      </c>
      <c r="G1193">
        <v>1</v>
      </c>
      <c r="H1193" t="s">
        <v>2380</v>
      </c>
      <c r="K1193" t="s">
        <v>1179</v>
      </c>
      <c r="L1193">
        <v>32.729999999999997</v>
      </c>
      <c r="M1193">
        <v>5.19</v>
      </c>
      <c r="N1193" t="s">
        <v>2380</v>
      </c>
      <c r="O1193" t="s">
        <v>2380</v>
      </c>
      <c r="P1193" t="s">
        <v>2380</v>
      </c>
      <c r="Q1193" s="7" t="str">
        <f>SUBSTITUTE(Table12[[#This Row],[NumberOfMajorSurgeries]],"No major surgery","0")</f>
        <v>1</v>
      </c>
      <c r="R1193" t="str">
        <f>SUBSTITUTE(Table12[[#This Row],[smoker]],"?","unknown")</f>
        <v>No</v>
      </c>
      <c r="S1193" t="str">
        <f t="shared" si="18"/>
        <v>Obesity</v>
      </c>
      <c r="T1193" t="str">
        <f>IF(Table12[[#This Row],[HBA1C]]&lt;5.7,"Normal",IF(Table12[[#This Row],[HBA1C]]&gt;6.5,"Diabetes","Prediabetes"))</f>
        <v>Normal</v>
      </c>
    </row>
    <row r="1194" spans="1:20" x14ac:dyDescent="0.3">
      <c r="A1194" t="s">
        <v>1178</v>
      </c>
      <c r="B1194">
        <v>27.36</v>
      </c>
      <c r="C1194">
        <v>8.9600000000000009</v>
      </c>
      <c r="D1194" t="s">
        <v>2380</v>
      </c>
      <c r="E1194" t="s">
        <v>2380</v>
      </c>
      <c r="F1194" t="s">
        <v>2380</v>
      </c>
      <c r="G1194" t="s">
        <v>2381</v>
      </c>
      <c r="H1194" t="s">
        <v>2380</v>
      </c>
      <c r="K1194" t="s">
        <v>1178</v>
      </c>
      <c r="L1194">
        <v>27.36</v>
      </c>
      <c r="M1194">
        <v>8.9600000000000009</v>
      </c>
      <c r="N1194" t="s">
        <v>2380</v>
      </c>
      <c r="O1194" t="s">
        <v>2380</v>
      </c>
      <c r="P1194" t="s">
        <v>2380</v>
      </c>
      <c r="Q1194" s="7" t="str">
        <f>SUBSTITUTE(Table12[[#This Row],[NumberOfMajorSurgeries]],"No major surgery","0")</f>
        <v>0</v>
      </c>
      <c r="R1194" t="str">
        <f>SUBSTITUTE(Table12[[#This Row],[smoker]],"?","unknown")</f>
        <v>No</v>
      </c>
      <c r="S1194" t="str">
        <f t="shared" si="18"/>
        <v>Overweight</v>
      </c>
      <c r="T1194" t="str">
        <f>IF(Table12[[#This Row],[HBA1C]]&lt;5.7,"Normal",IF(Table12[[#This Row],[HBA1C]]&gt;6.5,"Diabetes","Prediabetes"))</f>
        <v>Diabetes</v>
      </c>
    </row>
    <row r="1195" spans="1:20" x14ac:dyDescent="0.3">
      <c r="A1195" t="s">
        <v>1177</v>
      </c>
      <c r="B1195">
        <v>27.265000000000001</v>
      </c>
      <c r="C1195">
        <v>11.39</v>
      </c>
      <c r="D1195" t="s">
        <v>2380</v>
      </c>
      <c r="E1195" t="s">
        <v>2380</v>
      </c>
      <c r="F1195" t="s">
        <v>2380</v>
      </c>
      <c r="G1195" t="s">
        <v>2381</v>
      </c>
      <c r="H1195" t="s">
        <v>2380</v>
      </c>
      <c r="K1195" t="s">
        <v>1177</v>
      </c>
      <c r="L1195">
        <v>27.265000000000001</v>
      </c>
      <c r="M1195">
        <v>11.39</v>
      </c>
      <c r="N1195" t="s">
        <v>2380</v>
      </c>
      <c r="O1195" t="s">
        <v>2380</v>
      </c>
      <c r="P1195" t="s">
        <v>2380</v>
      </c>
      <c r="Q1195" s="7" t="str">
        <f>SUBSTITUTE(Table12[[#This Row],[NumberOfMajorSurgeries]],"No major surgery","0")</f>
        <v>0</v>
      </c>
      <c r="R1195" t="str">
        <f>SUBSTITUTE(Table12[[#This Row],[smoker]],"?","unknown")</f>
        <v>No</v>
      </c>
      <c r="S1195" t="str">
        <f t="shared" si="18"/>
        <v>Overweight</v>
      </c>
      <c r="T1195" t="str">
        <f>IF(Table12[[#This Row],[HBA1C]]&lt;5.7,"Normal",IF(Table12[[#This Row],[HBA1C]]&gt;6.5,"Diabetes","Prediabetes"))</f>
        <v>Diabetes</v>
      </c>
    </row>
    <row r="1196" spans="1:20" x14ac:dyDescent="0.3">
      <c r="A1196" t="s">
        <v>1176</v>
      </c>
      <c r="B1196">
        <v>48.07</v>
      </c>
      <c r="C1196">
        <v>4.0599999999999996</v>
      </c>
      <c r="D1196" t="s">
        <v>2382</v>
      </c>
      <c r="E1196" t="s">
        <v>2380</v>
      </c>
      <c r="F1196" t="s">
        <v>2380</v>
      </c>
      <c r="G1196" t="s">
        <v>2381</v>
      </c>
      <c r="H1196" t="s">
        <v>2380</v>
      </c>
      <c r="K1196" t="s">
        <v>1176</v>
      </c>
      <c r="L1196">
        <v>48.07</v>
      </c>
      <c r="M1196">
        <v>4.0599999999999996</v>
      </c>
      <c r="N1196" t="s">
        <v>2382</v>
      </c>
      <c r="O1196" t="s">
        <v>2380</v>
      </c>
      <c r="P1196" t="s">
        <v>2380</v>
      </c>
      <c r="Q1196" s="7" t="str">
        <f>SUBSTITUTE(Table12[[#This Row],[NumberOfMajorSurgeries]],"No major surgery","0")</f>
        <v>0</v>
      </c>
      <c r="R1196" t="str">
        <f>SUBSTITUTE(Table12[[#This Row],[smoker]],"?","unknown")</f>
        <v>No</v>
      </c>
      <c r="S1196" t="str">
        <f t="shared" si="18"/>
        <v>Obesity</v>
      </c>
      <c r="T1196" t="str">
        <f>IF(Table12[[#This Row],[HBA1C]]&lt;5.7,"Normal",IF(Table12[[#This Row],[HBA1C]]&gt;6.5,"Diabetes","Prediabetes"))</f>
        <v>Normal</v>
      </c>
    </row>
    <row r="1197" spans="1:20" x14ac:dyDescent="0.3">
      <c r="A1197" t="s">
        <v>1175</v>
      </c>
      <c r="B1197">
        <v>30.8</v>
      </c>
      <c r="C1197">
        <v>5.23</v>
      </c>
      <c r="D1197" t="s">
        <v>2382</v>
      </c>
      <c r="E1197" t="s">
        <v>2380</v>
      </c>
      <c r="F1197" t="s">
        <v>2380</v>
      </c>
      <c r="G1197" t="s">
        <v>2381</v>
      </c>
      <c r="H1197" t="s">
        <v>2380</v>
      </c>
      <c r="K1197" t="s">
        <v>1175</v>
      </c>
      <c r="L1197">
        <v>30.8</v>
      </c>
      <c r="M1197">
        <v>5.23</v>
      </c>
      <c r="N1197" t="s">
        <v>2382</v>
      </c>
      <c r="O1197" t="s">
        <v>2380</v>
      </c>
      <c r="P1197" t="s">
        <v>2380</v>
      </c>
      <c r="Q1197" s="7" t="str">
        <f>SUBSTITUTE(Table12[[#This Row],[NumberOfMajorSurgeries]],"No major surgery","0")</f>
        <v>0</v>
      </c>
      <c r="R1197" t="str">
        <f>SUBSTITUTE(Table12[[#This Row],[smoker]],"?","unknown")</f>
        <v>No</v>
      </c>
      <c r="S1197" t="str">
        <f t="shared" si="18"/>
        <v>Obesity</v>
      </c>
      <c r="T1197" t="str">
        <f>IF(Table12[[#This Row],[HBA1C]]&lt;5.7,"Normal",IF(Table12[[#This Row],[HBA1C]]&gt;6.5,"Diabetes","Prediabetes"))</f>
        <v>Normal</v>
      </c>
    </row>
    <row r="1198" spans="1:20" x14ac:dyDescent="0.3">
      <c r="A1198" t="s">
        <v>1174</v>
      </c>
      <c r="B1198">
        <v>32.299999999999997</v>
      </c>
      <c r="C1198">
        <v>5.05</v>
      </c>
      <c r="D1198" t="s">
        <v>2382</v>
      </c>
      <c r="E1198" t="s">
        <v>2380</v>
      </c>
      <c r="F1198" t="s">
        <v>2380</v>
      </c>
      <c r="G1198" t="s">
        <v>2381</v>
      </c>
      <c r="H1198" t="s">
        <v>2380</v>
      </c>
      <c r="K1198" t="s">
        <v>1174</v>
      </c>
      <c r="L1198">
        <v>32.299999999999997</v>
      </c>
      <c r="M1198">
        <v>5.05</v>
      </c>
      <c r="N1198" t="s">
        <v>2382</v>
      </c>
      <c r="O1198" t="s">
        <v>2380</v>
      </c>
      <c r="P1198" t="s">
        <v>2380</v>
      </c>
      <c r="Q1198" s="7" t="str">
        <f>SUBSTITUTE(Table12[[#This Row],[NumberOfMajorSurgeries]],"No major surgery","0")</f>
        <v>0</v>
      </c>
      <c r="R1198" t="str">
        <f>SUBSTITUTE(Table12[[#This Row],[smoker]],"?","unknown")</f>
        <v>No</v>
      </c>
      <c r="S1198" t="str">
        <f t="shared" si="18"/>
        <v>Obesity</v>
      </c>
      <c r="T1198" t="str">
        <f>IF(Table12[[#This Row],[HBA1C]]&lt;5.7,"Normal",IF(Table12[[#This Row],[HBA1C]]&gt;6.5,"Diabetes","Prediabetes"))</f>
        <v>Normal</v>
      </c>
    </row>
    <row r="1199" spans="1:20" x14ac:dyDescent="0.3">
      <c r="A1199" t="s">
        <v>1173</v>
      </c>
      <c r="B1199">
        <v>39.700000000000003</v>
      </c>
      <c r="C1199">
        <v>7.34</v>
      </c>
      <c r="D1199" t="s">
        <v>2380</v>
      </c>
      <c r="E1199" t="s">
        <v>2380</v>
      </c>
      <c r="F1199" t="s">
        <v>2380</v>
      </c>
      <c r="G1199" t="s">
        <v>2381</v>
      </c>
      <c r="H1199" t="s">
        <v>2380</v>
      </c>
      <c r="K1199" t="s">
        <v>1173</v>
      </c>
      <c r="L1199">
        <v>39.700000000000003</v>
      </c>
      <c r="M1199">
        <v>7.34</v>
      </c>
      <c r="N1199" t="s">
        <v>2380</v>
      </c>
      <c r="O1199" t="s">
        <v>2380</v>
      </c>
      <c r="P1199" t="s">
        <v>2380</v>
      </c>
      <c r="Q1199" s="7" t="str">
        <f>SUBSTITUTE(Table12[[#This Row],[NumberOfMajorSurgeries]],"No major surgery","0")</f>
        <v>0</v>
      </c>
      <c r="R1199" t="str">
        <f>SUBSTITUTE(Table12[[#This Row],[smoker]],"?","unknown")</f>
        <v>No</v>
      </c>
      <c r="S1199" t="str">
        <f t="shared" si="18"/>
        <v>Obesity</v>
      </c>
      <c r="T1199" t="str">
        <f>IF(Table12[[#This Row],[HBA1C]]&lt;5.7,"Normal",IF(Table12[[#This Row],[HBA1C]]&gt;6.5,"Diabetes","Prediabetes"))</f>
        <v>Diabetes</v>
      </c>
    </row>
    <row r="1200" spans="1:20" x14ac:dyDescent="0.3">
      <c r="A1200" t="s">
        <v>1172</v>
      </c>
      <c r="B1200">
        <v>35.97</v>
      </c>
      <c r="C1200">
        <v>8.1300000000000008</v>
      </c>
      <c r="D1200" t="s">
        <v>2380</v>
      </c>
      <c r="E1200" t="s">
        <v>2380</v>
      </c>
      <c r="F1200" t="s">
        <v>2380</v>
      </c>
      <c r="G1200" t="s">
        <v>2381</v>
      </c>
      <c r="H1200" t="s">
        <v>2380</v>
      </c>
      <c r="K1200" t="s">
        <v>1172</v>
      </c>
      <c r="L1200">
        <v>35.97</v>
      </c>
      <c r="M1200">
        <v>8.1300000000000008</v>
      </c>
      <c r="N1200" t="s">
        <v>2380</v>
      </c>
      <c r="O1200" t="s">
        <v>2380</v>
      </c>
      <c r="P1200" t="s">
        <v>2380</v>
      </c>
      <c r="Q1200" s="7" t="str">
        <f>SUBSTITUTE(Table12[[#This Row],[NumberOfMajorSurgeries]],"No major surgery","0")</f>
        <v>0</v>
      </c>
      <c r="R1200" t="str">
        <f>SUBSTITUTE(Table12[[#This Row],[smoker]],"?","unknown")</f>
        <v>No</v>
      </c>
      <c r="S1200" t="str">
        <f t="shared" si="18"/>
        <v>Obesity</v>
      </c>
      <c r="T1200" t="str">
        <f>IF(Table12[[#This Row],[HBA1C]]&lt;5.7,"Normal",IF(Table12[[#This Row],[HBA1C]]&gt;6.5,"Diabetes","Prediabetes"))</f>
        <v>Diabetes</v>
      </c>
    </row>
    <row r="1201" spans="1:20" x14ac:dyDescent="0.3">
      <c r="A1201" t="s">
        <v>1171</v>
      </c>
      <c r="B1201">
        <v>25.86</v>
      </c>
      <c r="C1201">
        <v>6.68</v>
      </c>
      <c r="D1201" t="s">
        <v>2382</v>
      </c>
      <c r="E1201" t="s">
        <v>2380</v>
      </c>
      <c r="F1201" t="s">
        <v>2380</v>
      </c>
      <c r="G1201">
        <v>1</v>
      </c>
      <c r="H1201" t="s">
        <v>2380</v>
      </c>
      <c r="K1201" t="s">
        <v>1171</v>
      </c>
      <c r="L1201">
        <v>25.86</v>
      </c>
      <c r="M1201">
        <v>6.68</v>
      </c>
      <c r="N1201" t="s">
        <v>2382</v>
      </c>
      <c r="O1201" t="s">
        <v>2380</v>
      </c>
      <c r="P1201" t="s">
        <v>2380</v>
      </c>
      <c r="Q1201" s="7" t="str">
        <f>SUBSTITUTE(Table12[[#This Row],[NumberOfMajorSurgeries]],"No major surgery","0")</f>
        <v>1</v>
      </c>
      <c r="R1201" t="str">
        <f>SUBSTITUTE(Table12[[#This Row],[smoker]],"?","unknown")</f>
        <v>No</v>
      </c>
      <c r="S1201" t="str">
        <f t="shared" si="18"/>
        <v>Overweight</v>
      </c>
      <c r="T1201" t="str">
        <f>IF(Table12[[#This Row],[HBA1C]]&lt;5.7,"Normal",IF(Table12[[#This Row],[HBA1C]]&gt;6.5,"Diabetes","Prediabetes"))</f>
        <v>Diabetes</v>
      </c>
    </row>
    <row r="1202" spans="1:20" x14ac:dyDescent="0.3">
      <c r="A1202" t="s">
        <v>1170</v>
      </c>
      <c r="B1202">
        <v>30.03</v>
      </c>
      <c r="C1202">
        <v>11.51</v>
      </c>
      <c r="D1202" t="s">
        <v>2380</v>
      </c>
      <c r="E1202" t="s">
        <v>2380</v>
      </c>
      <c r="F1202" t="s">
        <v>2380</v>
      </c>
      <c r="G1202" t="s">
        <v>2381</v>
      </c>
      <c r="H1202" t="s">
        <v>2380</v>
      </c>
      <c r="K1202" t="s">
        <v>1170</v>
      </c>
      <c r="L1202">
        <v>30.03</v>
      </c>
      <c r="M1202">
        <v>11.51</v>
      </c>
      <c r="N1202" t="s">
        <v>2380</v>
      </c>
      <c r="O1202" t="s">
        <v>2380</v>
      </c>
      <c r="P1202" t="s">
        <v>2380</v>
      </c>
      <c r="Q1202" s="7" t="str">
        <f>SUBSTITUTE(Table12[[#This Row],[NumberOfMajorSurgeries]],"No major surgery","0")</f>
        <v>0</v>
      </c>
      <c r="R1202" t="str">
        <f>SUBSTITUTE(Table12[[#This Row],[smoker]],"?","unknown")</f>
        <v>No</v>
      </c>
      <c r="S1202" t="str">
        <f t="shared" si="18"/>
        <v>Obesity</v>
      </c>
      <c r="T1202" t="str">
        <f>IF(Table12[[#This Row],[HBA1C]]&lt;5.7,"Normal",IF(Table12[[#This Row],[HBA1C]]&gt;6.5,"Diabetes","Prediabetes"))</f>
        <v>Diabetes</v>
      </c>
    </row>
    <row r="1203" spans="1:20" x14ac:dyDescent="0.3">
      <c r="A1203" t="s">
        <v>1169</v>
      </c>
      <c r="B1203">
        <v>25.76</v>
      </c>
      <c r="C1203">
        <v>6.02</v>
      </c>
      <c r="D1203" t="s">
        <v>2382</v>
      </c>
      <c r="E1203" t="s">
        <v>2380</v>
      </c>
      <c r="F1203" t="s">
        <v>2383</v>
      </c>
      <c r="G1203">
        <v>1</v>
      </c>
      <c r="H1203" t="s">
        <v>2380</v>
      </c>
      <c r="K1203" t="s">
        <v>1169</v>
      </c>
      <c r="L1203">
        <v>25.76</v>
      </c>
      <c r="M1203">
        <v>6.02</v>
      </c>
      <c r="N1203" t="s">
        <v>2382</v>
      </c>
      <c r="O1203" t="s">
        <v>2380</v>
      </c>
      <c r="P1203" t="s">
        <v>2383</v>
      </c>
      <c r="Q1203" s="7" t="str">
        <f>SUBSTITUTE(Table12[[#This Row],[NumberOfMajorSurgeries]],"No major surgery","0")</f>
        <v>1</v>
      </c>
      <c r="R1203" t="str">
        <f>SUBSTITUTE(Table12[[#This Row],[smoker]],"?","unknown")</f>
        <v>No</v>
      </c>
      <c r="S1203" t="str">
        <f t="shared" si="18"/>
        <v>Overweight</v>
      </c>
      <c r="T1203" t="str">
        <f>IF(Table12[[#This Row],[HBA1C]]&lt;5.7,"Normal",IF(Table12[[#This Row],[HBA1C]]&gt;6.5,"Diabetes","Prediabetes"))</f>
        <v>Prediabetes</v>
      </c>
    </row>
    <row r="1204" spans="1:20" x14ac:dyDescent="0.3">
      <c r="A1204" t="s">
        <v>1168</v>
      </c>
      <c r="B1204">
        <v>22.42</v>
      </c>
      <c r="C1204">
        <v>7.96</v>
      </c>
      <c r="D1204" t="s">
        <v>2380</v>
      </c>
      <c r="E1204" t="s">
        <v>2380</v>
      </c>
      <c r="F1204" t="s">
        <v>2380</v>
      </c>
      <c r="G1204" t="s">
        <v>2381</v>
      </c>
      <c r="H1204" t="s">
        <v>2380</v>
      </c>
      <c r="K1204" t="s">
        <v>1168</v>
      </c>
      <c r="L1204">
        <v>22.42</v>
      </c>
      <c r="M1204">
        <v>7.96</v>
      </c>
      <c r="N1204" t="s">
        <v>2380</v>
      </c>
      <c r="O1204" t="s">
        <v>2380</v>
      </c>
      <c r="P1204" t="s">
        <v>2380</v>
      </c>
      <c r="Q1204" s="7" t="str">
        <f>SUBSTITUTE(Table12[[#This Row],[NumberOfMajorSurgeries]],"No major surgery","0")</f>
        <v>0</v>
      </c>
      <c r="R1204" t="str">
        <f>SUBSTITUTE(Table12[[#This Row],[smoker]],"?","unknown")</f>
        <v>No</v>
      </c>
      <c r="S1204" t="str">
        <f t="shared" si="18"/>
        <v>Overweight</v>
      </c>
      <c r="T1204" t="str">
        <f>IF(Table12[[#This Row],[HBA1C]]&lt;5.7,"Normal",IF(Table12[[#This Row],[HBA1C]]&gt;6.5,"Diabetes","Prediabetes"))</f>
        <v>Diabetes</v>
      </c>
    </row>
    <row r="1205" spans="1:20" x14ac:dyDescent="0.3">
      <c r="A1205" t="s">
        <v>1167</v>
      </c>
      <c r="B1205">
        <v>33.18</v>
      </c>
      <c r="C1205">
        <v>6.01</v>
      </c>
      <c r="D1205" t="s">
        <v>2382</v>
      </c>
      <c r="E1205" t="s">
        <v>2380</v>
      </c>
      <c r="F1205" t="s">
        <v>2380</v>
      </c>
      <c r="G1205">
        <v>1</v>
      </c>
      <c r="H1205" t="s">
        <v>2380</v>
      </c>
      <c r="K1205" t="s">
        <v>1167</v>
      </c>
      <c r="L1205">
        <v>33.18</v>
      </c>
      <c r="M1205">
        <v>6.01</v>
      </c>
      <c r="N1205" t="s">
        <v>2382</v>
      </c>
      <c r="O1205" t="s">
        <v>2380</v>
      </c>
      <c r="P1205" t="s">
        <v>2380</v>
      </c>
      <c r="Q1205" s="7" t="str">
        <f>SUBSTITUTE(Table12[[#This Row],[NumberOfMajorSurgeries]],"No major surgery","0")</f>
        <v>1</v>
      </c>
      <c r="R1205" t="str">
        <f>SUBSTITUTE(Table12[[#This Row],[smoker]],"?","unknown")</f>
        <v>No</v>
      </c>
      <c r="S1205" t="str">
        <f t="shared" si="18"/>
        <v>Obesity</v>
      </c>
      <c r="T1205" t="str">
        <f>IF(Table12[[#This Row],[HBA1C]]&lt;5.7,"Normal",IF(Table12[[#This Row],[HBA1C]]&gt;6.5,"Diabetes","Prediabetes"))</f>
        <v>Prediabetes</v>
      </c>
    </row>
    <row r="1206" spans="1:20" x14ac:dyDescent="0.3">
      <c r="A1206" t="s">
        <v>1166</v>
      </c>
      <c r="B1206">
        <v>43.04</v>
      </c>
      <c r="C1206">
        <v>5.9</v>
      </c>
      <c r="D1206" t="s">
        <v>2382</v>
      </c>
      <c r="E1206" t="s">
        <v>2380</v>
      </c>
      <c r="F1206" t="s">
        <v>2380</v>
      </c>
      <c r="G1206" t="s">
        <v>2381</v>
      </c>
      <c r="H1206" t="s">
        <v>2380</v>
      </c>
      <c r="K1206" t="s">
        <v>1166</v>
      </c>
      <c r="L1206">
        <v>43.04</v>
      </c>
      <c r="M1206">
        <v>5.9</v>
      </c>
      <c r="N1206" t="s">
        <v>2382</v>
      </c>
      <c r="O1206" t="s">
        <v>2380</v>
      </c>
      <c r="P1206" t="s">
        <v>2380</v>
      </c>
      <c r="Q1206" s="7" t="str">
        <f>SUBSTITUTE(Table12[[#This Row],[NumberOfMajorSurgeries]],"No major surgery","0")</f>
        <v>0</v>
      </c>
      <c r="R1206" t="str">
        <f>SUBSTITUTE(Table12[[#This Row],[smoker]],"?","unknown")</f>
        <v>No</v>
      </c>
      <c r="S1206" t="str">
        <f t="shared" si="18"/>
        <v>Obesity</v>
      </c>
      <c r="T1206" t="str">
        <f>IF(Table12[[#This Row],[HBA1C]]&lt;5.7,"Normal",IF(Table12[[#This Row],[HBA1C]]&gt;6.5,"Diabetes","Prediabetes"))</f>
        <v>Prediabetes</v>
      </c>
    </row>
    <row r="1207" spans="1:20" x14ac:dyDescent="0.3">
      <c r="A1207" t="s">
        <v>1165</v>
      </c>
      <c r="B1207">
        <v>34.15</v>
      </c>
      <c r="C1207">
        <v>4.49</v>
      </c>
      <c r="D1207" t="s">
        <v>2382</v>
      </c>
      <c r="E1207" t="s">
        <v>2380</v>
      </c>
      <c r="F1207" t="s">
        <v>2380</v>
      </c>
      <c r="G1207">
        <v>1</v>
      </c>
      <c r="H1207" t="s">
        <v>2380</v>
      </c>
      <c r="K1207" t="s">
        <v>1165</v>
      </c>
      <c r="L1207">
        <v>34.15</v>
      </c>
      <c r="M1207">
        <v>4.49</v>
      </c>
      <c r="N1207" t="s">
        <v>2382</v>
      </c>
      <c r="O1207" t="s">
        <v>2380</v>
      </c>
      <c r="P1207" t="s">
        <v>2380</v>
      </c>
      <c r="Q1207" s="7" t="str">
        <f>SUBSTITUTE(Table12[[#This Row],[NumberOfMajorSurgeries]],"No major surgery","0")</f>
        <v>1</v>
      </c>
      <c r="R1207" t="str">
        <f>SUBSTITUTE(Table12[[#This Row],[smoker]],"?","unknown")</f>
        <v>No</v>
      </c>
      <c r="S1207" t="str">
        <f t="shared" si="18"/>
        <v>Obesity</v>
      </c>
      <c r="T1207" t="str">
        <f>IF(Table12[[#This Row],[HBA1C]]&lt;5.7,"Normal",IF(Table12[[#This Row],[HBA1C]]&gt;6.5,"Diabetes","Prediabetes"))</f>
        <v>Normal</v>
      </c>
    </row>
    <row r="1208" spans="1:20" x14ac:dyDescent="0.3">
      <c r="A1208" t="s">
        <v>1164</v>
      </c>
      <c r="B1208">
        <v>25.78</v>
      </c>
      <c r="C1208">
        <v>6.25</v>
      </c>
      <c r="D1208" t="s">
        <v>2380</v>
      </c>
      <c r="E1208" t="s">
        <v>2380</v>
      </c>
      <c r="F1208" t="s">
        <v>2380</v>
      </c>
      <c r="G1208" t="s">
        <v>2381</v>
      </c>
      <c r="H1208" t="s">
        <v>2380</v>
      </c>
      <c r="K1208" t="s">
        <v>1164</v>
      </c>
      <c r="L1208">
        <v>25.78</v>
      </c>
      <c r="M1208">
        <v>6.25</v>
      </c>
      <c r="N1208" t="s">
        <v>2380</v>
      </c>
      <c r="O1208" t="s">
        <v>2380</v>
      </c>
      <c r="P1208" t="s">
        <v>2380</v>
      </c>
      <c r="Q1208" s="7" t="str">
        <f>SUBSTITUTE(Table12[[#This Row],[NumberOfMajorSurgeries]],"No major surgery","0")</f>
        <v>0</v>
      </c>
      <c r="R1208" t="str">
        <f>SUBSTITUTE(Table12[[#This Row],[smoker]],"?","unknown")</f>
        <v>No</v>
      </c>
      <c r="S1208" t="str">
        <f t="shared" si="18"/>
        <v>Overweight</v>
      </c>
      <c r="T1208" t="str">
        <f>IF(Table12[[#This Row],[HBA1C]]&lt;5.7,"Normal",IF(Table12[[#This Row],[HBA1C]]&gt;6.5,"Diabetes","Prediabetes"))</f>
        <v>Prediabetes</v>
      </c>
    </row>
    <row r="1209" spans="1:20" x14ac:dyDescent="0.3">
      <c r="A1209" t="s">
        <v>1163</v>
      </c>
      <c r="B1209">
        <v>21.02</v>
      </c>
      <c r="C1209">
        <v>9.6199999999999992</v>
      </c>
      <c r="D1209" t="s">
        <v>2382</v>
      </c>
      <c r="E1209" t="s">
        <v>2380</v>
      </c>
      <c r="F1209" t="s">
        <v>2383</v>
      </c>
      <c r="G1209">
        <v>1</v>
      </c>
      <c r="H1209" t="s">
        <v>2380</v>
      </c>
      <c r="K1209" t="s">
        <v>1163</v>
      </c>
      <c r="L1209">
        <v>21.02</v>
      </c>
      <c r="M1209">
        <v>9.6199999999999992</v>
      </c>
      <c r="N1209" t="s">
        <v>2382</v>
      </c>
      <c r="O1209" t="s">
        <v>2380</v>
      </c>
      <c r="P1209" t="s">
        <v>2383</v>
      </c>
      <c r="Q1209" s="7" t="str">
        <f>SUBSTITUTE(Table12[[#This Row],[NumberOfMajorSurgeries]],"No major surgery","0")</f>
        <v>1</v>
      </c>
      <c r="R1209" t="str">
        <f>SUBSTITUTE(Table12[[#This Row],[smoker]],"?","unknown")</f>
        <v>No</v>
      </c>
      <c r="S1209" t="str">
        <f t="shared" si="18"/>
        <v>Overweight</v>
      </c>
      <c r="T1209" t="str">
        <f>IF(Table12[[#This Row],[HBA1C]]&lt;5.7,"Normal",IF(Table12[[#This Row],[HBA1C]]&gt;6.5,"Diabetes","Prediabetes"))</f>
        <v>Diabetes</v>
      </c>
    </row>
    <row r="1210" spans="1:20" x14ac:dyDescent="0.3">
      <c r="A1210" t="s">
        <v>1162</v>
      </c>
      <c r="B1210">
        <v>37.51</v>
      </c>
      <c r="C1210">
        <v>11.06</v>
      </c>
      <c r="D1210" t="s">
        <v>2380</v>
      </c>
      <c r="E1210" t="s">
        <v>2380</v>
      </c>
      <c r="F1210" t="s">
        <v>2380</v>
      </c>
      <c r="G1210">
        <v>2</v>
      </c>
      <c r="H1210" t="s">
        <v>2380</v>
      </c>
      <c r="K1210" t="s">
        <v>1162</v>
      </c>
      <c r="L1210">
        <v>37.51</v>
      </c>
      <c r="M1210">
        <v>11.06</v>
      </c>
      <c r="N1210" t="s">
        <v>2380</v>
      </c>
      <c r="O1210" t="s">
        <v>2380</v>
      </c>
      <c r="P1210" t="s">
        <v>2380</v>
      </c>
      <c r="Q1210" s="7" t="str">
        <f>SUBSTITUTE(Table12[[#This Row],[NumberOfMajorSurgeries]],"No major surgery","0")</f>
        <v>2</v>
      </c>
      <c r="R1210" t="str">
        <f>SUBSTITUTE(Table12[[#This Row],[smoker]],"?","unknown")</f>
        <v>No</v>
      </c>
      <c r="S1210" t="str">
        <f t="shared" si="18"/>
        <v>Obesity</v>
      </c>
      <c r="T1210" t="str">
        <f>IF(Table12[[#This Row],[HBA1C]]&lt;5.7,"Normal",IF(Table12[[#This Row],[HBA1C]]&gt;6.5,"Diabetes","Prediabetes"))</f>
        <v>Diabetes</v>
      </c>
    </row>
    <row r="1211" spans="1:20" x14ac:dyDescent="0.3">
      <c r="A1211" t="s">
        <v>1161</v>
      </c>
      <c r="B1211">
        <v>25.745000000000001</v>
      </c>
      <c r="C1211">
        <v>6.11</v>
      </c>
      <c r="D1211" t="s">
        <v>2382</v>
      </c>
      <c r="E1211" t="s">
        <v>2380</v>
      </c>
      <c r="F1211" t="s">
        <v>2380</v>
      </c>
      <c r="G1211" t="s">
        <v>2381</v>
      </c>
      <c r="H1211" t="s">
        <v>2380</v>
      </c>
      <c r="K1211" t="s">
        <v>1161</v>
      </c>
      <c r="L1211">
        <v>25.745000000000001</v>
      </c>
      <c r="M1211">
        <v>6.11</v>
      </c>
      <c r="N1211" t="s">
        <v>2382</v>
      </c>
      <c r="O1211" t="s">
        <v>2380</v>
      </c>
      <c r="P1211" t="s">
        <v>2380</v>
      </c>
      <c r="Q1211" s="7" t="str">
        <f>SUBSTITUTE(Table12[[#This Row],[NumberOfMajorSurgeries]],"No major surgery","0")</f>
        <v>0</v>
      </c>
      <c r="R1211" t="str">
        <f>SUBSTITUTE(Table12[[#This Row],[smoker]],"?","unknown")</f>
        <v>No</v>
      </c>
      <c r="S1211" t="str">
        <f t="shared" si="18"/>
        <v>Overweight</v>
      </c>
      <c r="T1211" t="str">
        <f>IF(Table12[[#This Row],[HBA1C]]&lt;5.7,"Normal",IF(Table12[[#This Row],[HBA1C]]&gt;6.5,"Diabetes","Prediabetes"))</f>
        <v>Prediabetes</v>
      </c>
    </row>
    <row r="1212" spans="1:20" x14ac:dyDescent="0.3">
      <c r="A1212" t="s">
        <v>1160</v>
      </c>
      <c r="B1212">
        <v>31.35</v>
      </c>
      <c r="C1212">
        <v>11.49</v>
      </c>
      <c r="D1212" t="s">
        <v>2380</v>
      </c>
      <c r="E1212" t="s">
        <v>2380</v>
      </c>
      <c r="F1212" t="s">
        <v>2380</v>
      </c>
      <c r="G1212">
        <v>2</v>
      </c>
      <c r="H1212" t="s">
        <v>2380</v>
      </c>
      <c r="K1212" t="s">
        <v>1160</v>
      </c>
      <c r="L1212">
        <v>31.35</v>
      </c>
      <c r="M1212">
        <v>11.49</v>
      </c>
      <c r="N1212" t="s">
        <v>2380</v>
      </c>
      <c r="O1212" t="s">
        <v>2380</v>
      </c>
      <c r="P1212" t="s">
        <v>2380</v>
      </c>
      <c r="Q1212" s="7" t="str">
        <f>SUBSTITUTE(Table12[[#This Row],[NumberOfMajorSurgeries]],"No major surgery","0")</f>
        <v>2</v>
      </c>
      <c r="R1212" t="str">
        <f>SUBSTITUTE(Table12[[#This Row],[smoker]],"?","unknown")</f>
        <v>No</v>
      </c>
      <c r="S1212" t="str">
        <f t="shared" si="18"/>
        <v>Obesity</v>
      </c>
      <c r="T1212" t="str">
        <f>IF(Table12[[#This Row],[HBA1C]]&lt;5.7,"Normal",IF(Table12[[#This Row],[HBA1C]]&gt;6.5,"Diabetes","Prediabetes"))</f>
        <v>Diabetes</v>
      </c>
    </row>
    <row r="1213" spans="1:20" x14ac:dyDescent="0.3">
      <c r="A1213" t="s">
        <v>1159</v>
      </c>
      <c r="B1213">
        <v>29.83</v>
      </c>
      <c r="C1213">
        <v>8.68</v>
      </c>
      <c r="D1213" t="s">
        <v>2380</v>
      </c>
      <c r="E1213" t="s">
        <v>2380</v>
      </c>
      <c r="F1213" t="s">
        <v>2380</v>
      </c>
      <c r="G1213">
        <v>2</v>
      </c>
      <c r="H1213" t="s">
        <v>2380</v>
      </c>
      <c r="K1213" t="s">
        <v>1159</v>
      </c>
      <c r="L1213">
        <v>29.83</v>
      </c>
      <c r="M1213">
        <v>8.68</v>
      </c>
      <c r="N1213" t="s">
        <v>2380</v>
      </c>
      <c r="O1213" t="s">
        <v>2380</v>
      </c>
      <c r="P1213" t="s">
        <v>2380</v>
      </c>
      <c r="Q1213" s="7" t="str">
        <f>SUBSTITUTE(Table12[[#This Row],[NumberOfMajorSurgeries]],"No major surgery","0")</f>
        <v>2</v>
      </c>
      <c r="R1213" t="str">
        <f>SUBSTITUTE(Table12[[#This Row],[smoker]],"?","unknown")</f>
        <v>No</v>
      </c>
      <c r="S1213" t="str">
        <f t="shared" si="18"/>
        <v>Overweight</v>
      </c>
      <c r="T1213" t="str">
        <f>IF(Table12[[#This Row],[HBA1C]]&lt;5.7,"Normal",IF(Table12[[#This Row],[HBA1C]]&gt;6.5,"Diabetes","Prediabetes"))</f>
        <v>Diabetes</v>
      </c>
    </row>
    <row r="1214" spans="1:20" x14ac:dyDescent="0.3">
      <c r="A1214" t="s">
        <v>1158</v>
      </c>
      <c r="B1214">
        <v>25.49</v>
      </c>
      <c r="C1214">
        <v>5.68</v>
      </c>
      <c r="D1214" t="s">
        <v>2382</v>
      </c>
      <c r="E1214" t="s">
        <v>2380</v>
      </c>
      <c r="F1214" t="s">
        <v>2383</v>
      </c>
      <c r="G1214">
        <v>1</v>
      </c>
      <c r="H1214" t="s">
        <v>2380</v>
      </c>
      <c r="K1214" t="s">
        <v>1158</v>
      </c>
      <c r="L1214">
        <v>25.49</v>
      </c>
      <c r="M1214">
        <v>5.68</v>
      </c>
      <c r="N1214" t="s">
        <v>2382</v>
      </c>
      <c r="O1214" t="s">
        <v>2380</v>
      </c>
      <c r="P1214" t="s">
        <v>2383</v>
      </c>
      <c r="Q1214" s="7" t="str">
        <f>SUBSTITUTE(Table12[[#This Row],[NumberOfMajorSurgeries]],"No major surgery","0")</f>
        <v>1</v>
      </c>
      <c r="R1214" t="str">
        <f>SUBSTITUTE(Table12[[#This Row],[smoker]],"?","unknown")</f>
        <v>No</v>
      </c>
      <c r="S1214" t="str">
        <f t="shared" si="18"/>
        <v>Overweight</v>
      </c>
      <c r="T1214" t="str">
        <f>IF(Table12[[#This Row],[HBA1C]]&lt;5.7,"Normal",IF(Table12[[#This Row],[HBA1C]]&gt;6.5,"Diabetes","Prediabetes"))</f>
        <v>Normal</v>
      </c>
    </row>
    <row r="1215" spans="1:20" x14ac:dyDescent="0.3">
      <c r="A1215" t="s">
        <v>1157</v>
      </c>
      <c r="B1215">
        <v>34.1</v>
      </c>
      <c r="C1215">
        <v>8.4499999999999993</v>
      </c>
      <c r="D1215" t="s">
        <v>2380</v>
      </c>
      <c r="E1215" t="s">
        <v>2380</v>
      </c>
      <c r="F1215" t="s">
        <v>2380</v>
      </c>
      <c r="G1215" t="s">
        <v>2381</v>
      </c>
      <c r="H1215" t="s">
        <v>2380</v>
      </c>
      <c r="K1215" t="s">
        <v>1157</v>
      </c>
      <c r="L1215">
        <v>34.1</v>
      </c>
      <c r="M1215">
        <v>8.4499999999999993</v>
      </c>
      <c r="N1215" t="s">
        <v>2380</v>
      </c>
      <c r="O1215" t="s">
        <v>2380</v>
      </c>
      <c r="P1215" t="s">
        <v>2380</v>
      </c>
      <c r="Q1215" s="7" t="str">
        <f>SUBSTITUTE(Table12[[#This Row],[NumberOfMajorSurgeries]],"No major surgery","0")</f>
        <v>0</v>
      </c>
      <c r="R1215" t="str">
        <f>SUBSTITUTE(Table12[[#This Row],[smoker]],"?","unknown")</f>
        <v>No</v>
      </c>
      <c r="S1215" t="str">
        <f t="shared" si="18"/>
        <v>Obesity</v>
      </c>
      <c r="T1215" t="str">
        <f>IF(Table12[[#This Row],[HBA1C]]&lt;5.7,"Normal",IF(Table12[[#This Row],[HBA1C]]&gt;6.5,"Diabetes","Prediabetes"))</f>
        <v>Diabetes</v>
      </c>
    </row>
    <row r="1216" spans="1:20" x14ac:dyDescent="0.3">
      <c r="A1216" t="s">
        <v>1156</v>
      </c>
      <c r="B1216">
        <v>25.84</v>
      </c>
      <c r="C1216">
        <v>8.51</v>
      </c>
      <c r="D1216" t="s">
        <v>2380</v>
      </c>
      <c r="E1216" t="s">
        <v>2380</v>
      </c>
      <c r="F1216" t="s">
        <v>2380</v>
      </c>
      <c r="G1216">
        <v>2</v>
      </c>
      <c r="H1216" t="s">
        <v>2380</v>
      </c>
      <c r="K1216" t="s">
        <v>1156</v>
      </c>
      <c r="L1216">
        <v>25.84</v>
      </c>
      <c r="M1216">
        <v>8.51</v>
      </c>
      <c r="N1216" t="s">
        <v>2380</v>
      </c>
      <c r="O1216" t="s">
        <v>2380</v>
      </c>
      <c r="P1216" t="s">
        <v>2380</v>
      </c>
      <c r="Q1216" s="7" t="str">
        <f>SUBSTITUTE(Table12[[#This Row],[NumberOfMajorSurgeries]],"No major surgery","0")</f>
        <v>2</v>
      </c>
      <c r="R1216" t="str">
        <f>SUBSTITUTE(Table12[[#This Row],[smoker]],"?","unknown")</f>
        <v>No</v>
      </c>
      <c r="S1216" t="str">
        <f t="shared" si="18"/>
        <v>Overweight</v>
      </c>
      <c r="T1216" t="str">
        <f>IF(Table12[[#This Row],[HBA1C]]&lt;5.7,"Normal",IF(Table12[[#This Row],[HBA1C]]&gt;6.5,"Diabetes","Prediabetes"))</f>
        <v>Diabetes</v>
      </c>
    </row>
    <row r="1217" spans="1:20" x14ac:dyDescent="0.3">
      <c r="A1217" t="s">
        <v>1155</v>
      </c>
      <c r="B1217">
        <v>20.6</v>
      </c>
      <c r="C1217">
        <v>7.62</v>
      </c>
      <c r="D1217" t="s">
        <v>2380</v>
      </c>
      <c r="E1217" t="s">
        <v>2380</v>
      </c>
      <c r="F1217" t="s">
        <v>2380</v>
      </c>
      <c r="G1217" t="s">
        <v>2381</v>
      </c>
      <c r="H1217" t="s">
        <v>2380</v>
      </c>
      <c r="K1217" t="s">
        <v>1155</v>
      </c>
      <c r="L1217">
        <v>20.6</v>
      </c>
      <c r="M1217">
        <v>7.62</v>
      </c>
      <c r="N1217" t="s">
        <v>2380</v>
      </c>
      <c r="O1217" t="s">
        <v>2380</v>
      </c>
      <c r="P1217" t="s">
        <v>2380</v>
      </c>
      <c r="Q1217" s="7" t="str">
        <f>SUBSTITUTE(Table12[[#This Row],[NumberOfMajorSurgeries]],"No major surgery","0")</f>
        <v>0</v>
      </c>
      <c r="R1217" t="str">
        <f>SUBSTITUTE(Table12[[#This Row],[smoker]],"?","unknown")</f>
        <v>No</v>
      </c>
      <c r="S1217" t="str">
        <f t="shared" si="18"/>
        <v>Overweight</v>
      </c>
      <c r="T1217" t="str">
        <f>IF(Table12[[#This Row],[HBA1C]]&lt;5.7,"Normal",IF(Table12[[#This Row],[HBA1C]]&gt;6.5,"Diabetes","Prediabetes"))</f>
        <v>Diabetes</v>
      </c>
    </row>
    <row r="1218" spans="1:20" x14ac:dyDescent="0.3">
      <c r="A1218" t="s">
        <v>1154</v>
      </c>
      <c r="B1218">
        <v>28.88</v>
      </c>
      <c r="C1218">
        <v>10.18</v>
      </c>
      <c r="D1218" t="s">
        <v>2380</v>
      </c>
      <c r="E1218" t="s">
        <v>2380</v>
      </c>
      <c r="F1218" t="s">
        <v>2380</v>
      </c>
      <c r="G1218" t="s">
        <v>2381</v>
      </c>
      <c r="H1218" t="s">
        <v>2380</v>
      </c>
      <c r="K1218" t="s">
        <v>1154</v>
      </c>
      <c r="L1218">
        <v>28.88</v>
      </c>
      <c r="M1218">
        <v>10.18</v>
      </c>
      <c r="N1218" t="s">
        <v>2380</v>
      </c>
      <c r="O1218" t="s">
        <v>2380</v>
      </c>
      <c r="P1218" t="s">
        <v>2380</v>
      </c>
      <c r="Q1218" s="7" t="str">
        <f>SUBSTITUTE(Table12[[#This Row],[NumberOfMajorSurgeries]],"No major surgery","0")</f>
        <v>0</v>
      </c>
      <c r="R1218" t="str">
        <f>SUBSTITUTE(Table12[[#This Row],[smoker]],"?","unknown")</f>
        <v>No</v>
      </c>
      <c r="S1218" t="str">
        <f t="shared" si="18"/>
        <v>Overweight</v>
      </c>
      <c r="T1218" t="str">
        <f>IF(Table12[[#This Row],[HBA1C]]&lt;5.7,"Normal",IF(Table12[[#This Row],[HBA1C]]&gt;6.5,"Diabetes","Prediabetes"))</f>
        <v>Diabetes</v>
      </c>
    </row>
    <row r="1219" spans="1:20" x14ac:dyDescent="0.3">
      <c r="A1219" t="s">
        <v>1153</v>
      </c>
      <c r="B1219">
        <v>28.24</v>
      </c>
      <c r="C1219">
        <v>5.36</v>
      </c>
      <c r="D1219" t="s">
        <v>2380</v>
      </c>
      <c r="E1219" t="s">
        <v>2380</v>
      </c>
      <c r="F1219" t="s">
        <v>2380</v>
      </c>
      <c r="G1219" t="s">
        <v>2381</v>
      </c>
      <c r="H1219" t="s">
        <v>2380</v>
      </c>
      <c r="K1219" t="s">
        <v>1153</v>
      </c>
      <c r="L1219">
        <v>28.24</v>
      </c>
      <c r="M1219">
        <v>5.36</v>
      </c>
      <c r="N1219" t="s">
        <v>2380</v>
      </c>
      <c r="O1219" t="s">
        <v>2380</v>
      </c>
      <c r="P1219" t="s">
        <v>2380</v>
      </c>
      <c r="Q1219" s="7" t="str">
        <f>SUBSTITUTE(Table12[[#This Row],[NumberOfMajorSurgeries]],"No major surgery","0")</f>
        <v>0</v>
      </c>
      <c r="R1219" t="str">
        <f>SUBSTITUTE(Table12[[#This Row],[smoker]],"?","unknown")</f>
        <v>No</v>
      </c>
      <c r="S1219" t="str">
        <f t="shared" ref="S1219:S1282" si="19">IF(B1219&lt;18.5,"Underweight",IF(B1219&gt;30,"Obesity",IF(B1219=18.5-24.9,"Normal weight","Overweight")))</f>
        <v>Overweight</v>
      </c>
      <c r="T1219" t="str">
        <f>IF(Table12[[#This Row],[HBA1C]]&lt;5.7,"Normal",IF(Table12[[#This Row],[HBA1C]]&gt;6.5,"Diabetes","Prediabetes"))</f>
        <v>Normal</v>
      </c>
    </row>
    <row r="1220" spans="1:20" x14ac:dyDescent="0.3">
      <c r="A1220" t="s">
        <v>1152</v>
      </c>
      <c r="B1220">
        <v>25.46</v>
      </c>
      <c r="C1220">
        <v>11.78</v>
      </c>
      <c r="D1220" t="s">
        <v>2382</v>
      </c>
      <c r="E1220" t="s">
        <v>2380</v>
      </c>
      <c r="F1220" t="s">
        <v>2380</v>
      </c>
      <c r="G1220">
        <v>1</v>
      </c>
      <c r="H1220" t="s">
        <v>2380</v>
      </c>
      <c r="K1220" t="s">
        <v>1152</v>
      </c>
      <c r="L1220">
        <v>25.46</v>
      </c>
      <c r="M1220">
        <v>11.78</v>
      </c>
      <c r="N1220" t="s">
        <v>2382</v>
      </c>
      <c r="O1220" t="s">
        <v>2380</v>
      </c>
      <c r="P1220" t="s">
        <v>2380</v>
      </c>
      <c r="Q1220" s="7" t="str">
        <f>SUBSTITUTE(Table12[[#This Row],[NumberOfMajorSurgeries]],"No major surgery","0")</f>
        <v>1</v>
      </c>
      <c r="R1220" t="str">
        <f>SUBSTITUTE(Table12[[#This Row],[smoker]],"?","unknown")</f>
        <v>No</v>
      </c>
      <c r="S1220" t="str">
        <f t="shared" si="19"/>
        <v>Overweight</v>
      </c>
      <c r="T1220" t="str">
        <f>IF(Table12[[#This Row],[HBA1C]]&lt;5.7,"Normal",IF(Table12[[#This Row],[HBA1C]]&gt;6.5,"Diabetes","Prediabetes"))</f>
        <v>Diabetes</v>
      </c>
    </row>
    <row r="1221" spans="1:20" x14ac:dyDescent="0.3">
      <c r="A1221" t="s">
        <v>1151</v>
      </c>
      <c r="B1221">
        <v>29.64</v>
      </c>
      <c r="C1221">
        <v>10.82</v>
      </c>
      <c r="D1221" t="s">
        <v>2382</v>
      </c>
      <c r="E1221" t="s">
        <v>2380</v>
      </c>
      <c r="F1221" t="s">
        <v>2380</v>
      </c>
      <c r="G1221" t="s">
        <v>2381</v>
      </c>
      <c r="H1221" t="s">
        <v>2380</v>
      </c>
      <c r="K1221" t="s">
        <v>1151</v>
      </c>
      <c r="L1221">
        <v>29.64</v>
      </c>
      <c r="M1221">
        <v>10.82</v>
      </c>
      <c r="N1221" t="s">
        <v>2382</v>
      </c>
      <c r="O1221" t="s">
        <v>2380</v>
      </c>
      <c r="P1221" t="s">
        <v>2380</v>
      </c>
      <c r="Q1221" s="7" t="str">
        <f>SUBSTITUTE(Table12[[#This Row],[NumberOfMajorSurgeries]],"No major surgery","0")</f>
        <v>0</v>
      </c>
      <c r="R1221" t="str">
        <f>SUBSTITUTE(Table12[[#This Row],[smoker]],"?","unknown")</f>
        <v>No</v>
      </c>
      <c r="S1221" t="str">
        <f t="shared" si="19"/>
        <v>Overweight</v>
      </c>
      <c r="T1221" t="str">
        <f>IF(Table12[[#This Row],[HBA1C]]&lt;5.7,"Normal",IF(Table12[[#This Row],[HBA1C]]&gt;6.5,"Diabetes","Prediabetes"))</f>
        <v>Diabetes</v>
      </c>
    </row>
    <row r="1222" spans="1:20" x14ac:dyDescent="0.3">
      <c r="A1222" t="s">
        <v>1150</v>
      </c>
      <c r="B1222">
        <v>31.27</v>
      </c>
      <c r="C1222">
        <v>7.73</v>
      </c>
      <c r="D1222" t="s">
        <v>2382</v>
      </c>
      <c r="E1222" t="s">
        <v>2380</v>
      </c>
      <c r="F1222" t="s">
        <v>2380</v>
      </c>
      <c r="G1222">
        <v>1</v>
      </c>
      <c r="H1222" t="s">
        <v>2380</v>
      </c>
      <c r="K1222" t="s">
        <v>1150</v>
      </c>
      <c r="L1222">
        <v>31.27</v>
      </c>
      <c r="M1222">
        <v>7.73</v>
      </c>
      <c r="N1222" t="s">
        <v>2382</v>
      </c>
      <c r="O1222" t="s">
        <v>2380</v>
      </c>
      <c r="P1222" t="s">
        <v>2380</v>
      </c>
      <c r="Q1222" s="7" t="str">
        <f>SUBSTITUTE(Table12[[#This Row],[NumberOfMajorSurgeries]],"No major surgery","0")</f>
        <v>1</v>
      </c>
      <c r="R1222" t="str">
        <f>SUBSTITUTE(Table12[[#This Row],[smoker]],"?","unknown")</f>
        <v>No</v>
      </c>
      <c r="S1222" t="str">
        <f t="shared" si="19"/>
        <v>Obesity</v>
      </c>
      <c r="T1222" t="str">
        <f>IF(Table12[[#This Row],[HBA1C]]&lt;5.7,"Normal",IF(Table12[[#This Row],[HBA1C]]&gt;6.5,"Diabetes","Prediabetes"))</f>
        <v>Diabetes</v>
      </c>
    </row>
    <row r="1223" spans="1:20" x14ac:dyDescent="0.3">
      <c r="A1223" t="s">
        <v>1149</v>
      </c>
      <c r="B1223">
        <v>19.95</v>
      </c>
      <c r="C1223">
        <v>6.24</v>
      </c>
      <c r="D1223" t="s">
        <v>2382</v>
      </c>
      <c r="E1223" t="s">
        <v>2380</v>
      </c>
      <c r="F1223" t="s">
        <v>2380</v>
      </c>
      <c r="G1223" t="s">
        <v>2381</v>
      </c>
      <c r="H1223" t="s">
        <v>2380</v>
      </c>
      <c r="K1223" t="s">
        <v>1149</v>
      </c>
      <c r="L1223">
        <v>19.95</v>
      </c>
      <c r="M1223">
        <v>6.24</v>
      </c>
      <c r="N1223" t="s">
        <v>2382</v>
      </c>
      <c r="O1223" t="s">
        <v>2380</v>
      </c>
      <c r="P1223" t="s">
        <v>2380</v>
      </c>
      <c r="Q1223" s="7" t="str">
        <f>SUBSTITUTE(Table12[[#This Row],[NumberOfMajorSurgeries]],"No major surgery","0")</f>
        <v>0</v>
      </c>
      <c r="R1223" t="str">
        <f>SUBSTITUTE(Table12[[#This Row],[smoker]],"?","unknown")</f>
        <v>No</v>
      </c>
      <c r="S1223" t="str">
        <f t="shared" si="19"/>
        <v>Overweight</v>
      </c>
      <c r="T1223" t="str">
        <f>IF(Table12[[#This Row],[HBA1C]]&lt;5.7,"Normal",IF(Table12[[#This Row],[HBA1C]]&gt;6.5,"Diabetes","Prediabetes"))</f>
        <v>Prediabetes</v>
      </c>
    </row>
    <row r="1224" spans="1:20" x14ac:dyDescent="0.3">
      <c r="A1224" t="s">
        <v>1148</v>
      </c>
      <c r="B1224">
        <v>21.3</v>
      </c>
      <c r="C1224">
        <v>10.42</v>
      </c>
      <c r="D1224" t="s">
        <v>2380</v>
      </c>
      <c r="E1224" t="s">
        <v>2380</v>
      </c>
      <c r="F1224" t="s">
        <v>2380</v>
      </c>
      <c r="G1224">
        <v>2</v>
      </c>
      <c r="H1224" t="s">
        <v>2380</v>
      </c>
      <c r="K1224" t="s">
        <v>1148</v>
      </c>
      <c r="L1224">
        <v>21.3</v>
      </c>
      <c r="M1224">
        <v>10.42</v>
      </c>
      <c r="N1224" t="s">
        <v>2380</v>
      </c>
      <c r="O1224" t="s">
        <v>2380</v>
      </c>
      <c r="P1224" t="s">
        <v>2380</v>
      </c>
      <c r="Q1224" s="7" t="str">
        <f>SUBSTITUTE(Table12[[#This Row],[NumberOfMajorSurgeries]],"No major surgery","0")</f>
        <v>2</v>
      </c>
      <c r="R1224" t="str">
        <f>SUBSTITUTE(Table12[[#This Row],[smoker]],"?","unknown")</f>
        <v>No</v>
      </c>
      <c r="S1224" t="str">
        <f t="shared" si="19"/>
        <v>Overweight</v>
      </c>
      <c r="T1224" t="str">
        <f>IF(Table12[[#This Row],[HBA1C]]&lt;5.7,"Normal",IF(Table12[[#This Row],[HBA1C]]&gt;6.5,"Diabetes","Prediabetes"))</f>
        <v>Diabetes</v>
      </c>
    </row>
    <row r="1225" spans="1:20" x14ac:dyDescent="0.3">
      <c r="A1225" t="s">
        <v>1147</v>
      </c>
      <c r="B1225">
        <v>31.635000000000002</v>
      </c>
      <c r="C1225">
        <v>11.11</v>
      </c>
      <c r="D1225" t="s">
        <v>2380</v>
      </c>
      <c r="E1225" t="s">
        <v>2380</v>
      </c>
      <c r="F1225" t="s">
        <v>2380</v>
      </c>
      <c r="G1225" t="s">
        <v>2381</v>
      </c>
      <c r="H1225" t="s">
        <v>2380</v>
      </c>
      <c r="K1225" t="s">
        <v>1147</v>
      </c>
      <c r="L1225">
        <v>31.635000000000002</v>
      </c>
      <c r="M1225">
        <v>11.11</v>
      </c>
      <c r="N1225" t="s">
        <v>2380</v>
      </c>
      <c r="O1225" t="s">
        <v>2380</v>
      </c>
      <c r="P1225" t="s">
        <v>2380</v>
      </c>
      <c r="Q1225" s="7" t="str">
        <f>SUBSTITUTE(Table12[[#This Row],[NumberOfMajorSurgeries]],"No major surgery","0")</f>
        <v>0</v>
      </c>
      <c r="R1225" t="str">
        <f>SUBSTITUTE(Table12[[#This Row],[smoker]],"?","unknown")</f>
        <v>No</v>
      </c>
      <c r="S1225" t="str">
        <f t="shared" si="19"/>
        <v>Obesity</v>
      </c>
      <c r="T1225" t="str">
        <f>IF(Table12[[#This Row],[HBA1C]]&lt;5.7,"Normal",IF(Table12[[#This Row],[HBA1C]]&gt;6.5,"Diabetes","Prediabetes"))</f>
        <v>Diabetes</v>
      </c>
    </row>
    <row r="1226" spans="1:20" x14ac:dyDescent="0.3">
      <c r="A1226" t="s">
        <v>1146</v>
      </c>
      <c r="B1226">
        <v>23.9</v>
      </c>
      <c r="C1226">
        <v>7.67</v>
      </c>
      <c r="D1226" t="s">
        <v>2382</v>
      </c>
      <c r="E1226" t="s">
        <v>2380</v>
      </c>
      <c r="F1226" t="s">
        <v>2380</v>
      </c>
      <c r="G1226">
        <v>2</v>
      </c>
      <c r="H1226" t="s">
        <v>2380</v>
      </c>
      <c r="K1226" t="s">
        <v>1146</v>
      </c>
      <c r="L1226">
        <v>23.9</v>
      </c>
      <c r="M1226">
        <v>7.67</v>
      </c>
      <c r="N1226" t="s">
        <v>2382</v>
      </c>
      <c r="O1226" t="s">
        <v>2380</v>
      </c>
      <c r="P1226" t="s">
        <v>2380</v>
      </c>
      <c r="Q1226" s="7" t="str">
        <f>SUBSTITUTE(Table12[[#This Row],[NumberOfMajorSurgeries]],"No major surgery","0")</f>
        <v>2</v>
      </c>
      <c r="R1226" t="str">
        <f>SUBSTITUTE(Table12[[#This Row],[smoker]],"?","unknown")</f>
        <v>No</v>
      </c>
      <c r="S1226" t="str">
        <f t="shared" si="19"/>
        <v>Overweight</v>
      </c>
      <c r="T1226" t="str">
        <f>IF(Table12[[#This Row],[HBA1C]]&lt;5.7,"Normal",IF(Table12[[#This Row],[HBA1C]]&gt;6.5,"Diabetes","Prediabetes"))</f>
        <v>Diabetes</v>
      </c>
    </row>
    <row r="1227" spans="1:20" x14ac:dyDescent="0.3">
      <c r="A1227" t="s">
        <v>1145</v>
      </c>
      <c r="B1227">
        <v>34.15</v>
      </c>
      <c r="C1227">
        <v>6.15</v>
      </c>
      <c r="D1227" t="s">
        <v>2380</v>
      </c>
      <c r="E1227" t="s">
        <v>2380</v>
      </c>
      <c r="F1227" t="s">
        <v>2380</v>
      </c>
      <c r="G1227" t="s">
        <v>2381</v>
      </c>
      <c r="H1227" t="s">
        <v>2380</v>
      </c>
      <c r="K1227" t="s">
        <v>1145</v>
      </c>
      <c r="L1227">
        <v>34.15</v>
      </c>
      <c r="M1227">
        <v>6.15</v>
      </c>
      <c r="N1227" t="s">
        <v>2380</v>
      </c>
      <c r="O1227" t="s">
        <v>2380</v>
      </c>
      <c r="P1227" t="s">
        <v>2380</v>
      </c>
      <c r="Q1227" s="7" t="str">
        <f>SUBSTITUTE(Table12[[#This Row],[NumberOfMajorSurgeries]],"No major surgery","0")</f>
        <v>0</v>
      </c>
      <c r="R1227" t="str">
        <f>SUBSTITUTE(Table12[[#This Row],[smoker]],"?","unknown")</f>
        <v>No</v>
      </c>
      <c r="S1227" t="str">
        <f t="shared" si="19"/>
        <v>Obesity</v>
      </c>
      <c r="T1227" t="str">
        <f>IF(Table12[[#This Row],[HBA1C]]&lt;5.7,"Normal",IF(Table12[[#This Row],[HBA1C]]&gt;6.5,"Diabetes","Prediabetes"))</f>
        <v>Prediabetes</v>
      </c>
    </row>
    <row r="1228" spans="1:20" x14ac:dyDescent="0.3">
      <c r="A1228" t="s">
        <v>1144</v>
      </c>
      <c r="B1228">
        <v>28.71</v>
      </c>
      <c r="C1228">
        <v>5.71</v>
      </c>
      <c r="D1228" t="s">
        <v>2380</v>
      </c>
      <c r="E1228" t="s">
        <v>2380</v>
      </c>
      <c r="F1228" t="s">
        <v>2380</v>
      </c>
      <c r="G1228" t="s">
        <v>2381</v>
      </c>
      <c r="H1228" t="s">
        <v>2380</v>
      </c>
      <c r="K1228" t="s">
        <v>1144</v>
      </c>
      <c r="L1228">
        <v>28.71</v>
      </c>
      <c r="M1228">
        <v>5.71</v>
      </c>
      <c r="N1228" t="s">
        <v>2380</v>
      </c>
      <c r="O1228" t="s">
        <v>2380</v>
      </c>
      <c r="P1228" t="s">
        <v>2380</v>
      </c>
      <c r="Q1228" s="7" t="str">
        <f>SUBSTITUTE(Table12[[#This Row],[NumberOfMajorSurgeries]],"No major surgery","0")</f>
        <v>0</v>
      </c>
      <c r="R1228" t="str">
        <f>SUBSTITUTE(Table12[[#This Row],[smoker]],"?","unknown")</f>
        <v>No</v>
      </c>
      <c r="S1228" t="str">
        <f t="shared" si="19"/>
        <v>Overweight</v>
      </c>
      <c r="T1228" t="str">
        <f>IF(Table12[[#This Row],[HBA1C]]&lt;5.7,"Normal",IF(Table12[[#This Row],[HBA1C]]&gt;6.5,"Diabetes","Prediabetes"))</f>
        <v>Prediabetes</v>
      </c>
    </row>
    <row r="1229" spans="1:20" x14ac:dyDescent="0.3">
      <c r="A1229" t="s">
        <v>1143</v>
      </c>
      <c r="B1229">
        <v>36.700000000000003</v>
      </c>
      <c r="C1229">
        <v>8.6999999999999993</v>
      </c>
      <c r="D1229" t="s">
        <v>2382</v>
      </c>
      <c r="E1229" t="s">
        <v>2380</v>
      </c>
      <c r="F1229" t="s">
        <v>2380</v>
      </c>
      <c r="G1229">
        <v>2</v>
      </c>
      <c r="H1229" t="s">
        <v>2380</v>
      </c>
      <c r="K1229" t="s">
        <v>1143</v>
      </c>
      <c r="L1229">
        <v>36.700000000000003</v>
      </c>
      <c r="M1229">
        <v>8.6999999999999993</v>
      </c>
      <c r="N1229" t="s">
        <v>2382</v>
      </c>
      <c r="O1229" t="s">
        <v>2380</v>
      </c>
      <c r="P1229" t="s">
        <v>2380</v>
      </c>
      <c r="Q1229" s="7" t="str">
        <f>SUBSTITUTE(Table12[[#This Row],[NumberOfMajorSurgeries]],"No major surgery","0")</f>
        <v>2</v>
      </c>
      <c r="R1229" t="str">
        <f>SUBSTITUTE(Table12[[#This Row],[smoker]],"?","unknown")</f>
        <v>No</v>
      </c>
      <c r="S1229" t="str">
        <f t="shared" si="19"/>
        <v>Obesity</v>
      </c>
      <c r="T1229" t="str">
        <f>IF(Table12[[#This Row],[HBA1C]]&lt;5.7,"Normal",IF(Table12[[#This Row],[HBA1C]]&gt;6.5,"Diabetes","Prediabetes"))</f>
        <v>Diabetes</v>
      </c>
    </row>
    <row r="1230" spans="1:20" x14ac:dyDescent="0.3">
      <c r="A1230" t="s">
        <v>1142</v>
      </c>
      <c r="B1230">
        <v>34.1</v>
      </c>
      <c r="C1230">
        <v>9.0399999999999991</v>
      </c>
      <c r="D1230" t="s">
        <v>2382</v>
      </c>
      <c r="E1230" t="s">
        <v>2380</v>
      </c>
      <c r="F1230" t="s">
        <v>2380</v>
      </c>
      <c r="G1230">
        <v>2</v>
      </c>
      <c r="H1230" t="s">
        <v>2380</v>
      </c>
      <c r="K1230" t="s">
        <v>1142</v>
      </c>
      <c r="L1230">
        <v>34.1</v>
      </c>
      <c r="M1230">
        <v>9.0399999999999991</v>
      </c>
      <c r="N1230" t="s">
        <v>2382</v>
      </c>
      <c r="O1230" t="s">
        <v>2380</v>
      </c>
      <c r="P1230" t="s">
        <v>2380</v>
      </c>
      <c r="Q1230" s="7" t="str">
        <f>SUBSTITUTE(Table12[[#This Row],[NumberOfMajorSurgeries]],"No major surgery","0")</f>
        <v>2</v>
      </c>
      <c r="R1230" t="str">
        <f>SUBSTITUTE(Table12[[#This Row],[smoker]],"?","unknown")</f>
        <v>No</v>
      </c>
      <c r="S1230" t="str">
        <f t="shared" si="19"/>
        <v>Obesity</v>
      </c>
      <c r="T1230" t="str">
        <f>IF(Table12[[#This Row],[HBA1C]]&lt;5.7,"Normal",IF(Table12[[#This Row],[HBA1C]]&gt;6.5,"Diabetes","Prediabetes"))</f>
        <v>Diabetes</v>
      </c>
    </row>
    <row r="1231" spans="1:20" x14ac:dyDescent="0.3">
      <c r="A1231" t="s">
        <v>1141</v>
      </c>
      <c r="B1231">
        <v>25.7</v>
      </c>
      <c r="C1231">
        <v>5.61</v>
      </c>
      <c r="D1231" t="s">
        <v>2380</v>
      </c>
      <c r="E1231" t="s">
        <v>2380</v>
      </c>
      <c r="F1231" t="s">
        <v>2380</v>
      </c>
      <c r="G1231" t="s">
        <v>2381</v>
      </c>
      <c r="H1231" t="s">
        <v>2380</v>
      </c>
      <c r="K1231" t="s">
        <v>1141</v>
      </c>
      <c r="L1231">
        <v>25.7</v>
      </c>
      <c r="M1231">
        <v>5.61</v>
      </c>
      <c r="N1231" t="s">
        <v>2380</v>
      </c>
      <c r="O1231" t="s">
        <v>2380</v>
      </c>
      <c r="P1231" t="s">
        <v>2380</v>
      </c>
      <c r="Q1231" s="7" t="str">
        <f>SUBSTITUTE(Table12[[#This Row],[NumberOfMajorSurgeries]],"No major surgery","0")</f>
        <v>0</v>
      </c>
      <c r="R1231" t="str">
        <f>SUBSTITUTE(Table12[[#This Row],[smoker]],"?","unknown")</f>
        <v>No</v>
      </c>
      <c r="S1231" t="str">
        <f t="shared" si="19"/>
        <v>Overweight</v>
      </c>
      <c r="T1231" t="str">
        <f>IF(Table12[[#This Row],[HBA1C]]&lt;5.7,"Normal",IF(Table12[[#This Row],[HBA1C]]&gt;6.5,"Diabetes","Prediabetes"))</f>
        <v>Normal</v>
      </c>
    </row>
    <row r="1232" spans="1:20" x14ac:dyDescent="0.3">
      <c r="A1232" t="s">
        <v>1140</v>
      </c>
      <c r="B1232">
        <v>21.68</v>
      </c>
      <c r="C1232">
        <v>8.1199999999999992</v>
      </c>
      <c r="D1232" t="s">
        <v>2380</v>
      </c>
      <c r="E1232" t="s">
        <v>2380</v>
      </c>
      <c r="F1232" t="s">
        <v>2380</v>
      </c>
      <c r="G1232" t="s">
        <v>2381</v>
      </c>
      <c r="H1232" t="s">
        <v>2380</v>
      </c>
      <c r="K1232" t="s">
        <v>1140</v>
      </c>
      <c r="L1232">
        <v>21.68</v>
      </c>
      <c r="M1232">
        <v>8.1199999999999992</v>
      </c>
      <c r="N1232" t="s">
        <v>2380</v>
      </c>
      <c r="O1232" t="s">
        <v>2380</v>
      </c>
      <c r="P1232" t="s">
        <v>2380</v>
      </c>
      <c r="Q1232" s="7" t="str">
        <f>SUBSTITUTE(Table12[[#This Row],[NumberOfMajorSurgeries]],"No major surgery","0")</f>
        <v>0</v>
      </c>
      <c r="R1232" t="str">
        <f>SUBSTITUTE(Table12[[#This Row],[smoker]],"?","unknown")</f>
        <v>No</v>
      </c>
      <c r="S1232" t="str">
        <f t="shared" si="19"/>
        <v>Overweight</v>
      </c>
      <c r="T1232" t="str">
        <f>IF(Table12[[#This Row],[HBA1C]]&lt;5.7,"Normal",IF(Table12[[#This Row],[HBA1C]]&gt;6.5,"Diabetes","Prediabetes"))</f>
        <v>Diabetes</v>
      </c>
    </row>
    <row r="1233" spans="1:20" x14ac:dyDescent="0.3">
      <c r="A1233" t="s">
        <v>1139</v>
      </c>
      <c r="B1233">
        <v>25.175000000000001</v>
      </c>
      <c r="C1233">
        <v>4.74</v>
      </c>
      <c r="D1233" t="s">
        <v>2380</v>
      </c>
      <c r="E1233" t="s">
        <v>2380</v>
      </c>
      <c r="F1233" t="s">
        <v>2380</v>
      </c>
      <c r="G1233" t="s">
        <v>2381</v>
      </c>
      <c r="H1233" t="s">
        <v>2380</v>
      </c>
      <c r="K1233" t="s">
        <v>1139</v>
      </c>
      <c r="L1233">
        <v>25.175000000000001</v>
      </c>
      <c r="M1233">
        <v>4.74</v>
      </c>
      <c r="N1233" t="s">
        <v>2380</v>
      </c>
      <c r="O1233" t="s">
        <v>2380</v>
      </c>
      <c r="P1233" t="s">
        <v>2380</v>
      </c>
      <c r="Q1233" s="7" t="str">
        <f>SUBSTITUTE(Table12[[#This Row],[NumberOfMajorSurgeries]],"No major surgery","0")</f>
        <v>0</v>
      </c>
      <c r="R1233" t="str">
        <f>SUBSTITUTE(Table12[[#This Row],[smoker]],"?","unknown")</f>
        <v>No</v>
      </c>
      <c r="S1233" t="str">
        <f t="shared" si="19"/>
        <v>Overweight</v>
      </c>
      <c r="T1233" t="str">
        <f>IF(Table12[[#This Row],[HBA1C]]&lt;5.7,"Normal",IF(Table12[[#This Row],[HBA1C]]&gt;6.5,"Diabetes","Prediabetes"))</f>
        <v>Normal</v>
      </c>
    </row>
    <row r="1234" spans="1:20" x14ac:dyDescent="0.3">
      <c r="A1234" t="s">
        <v>1138</v>
      </c>
      <c r="B1234">
        <v>44.77</v>
      </c>
      <c r="C1234">
        <v>4.0599999999999996</v>
      </c>
      <c r="D1234" t="s">
        <v>2380</v>
      </c>
      <c r="E1234" t="s">
        <v>2380</v>
      </c>
      <c r="F1234" t="s">
        <v>2380</v>
      </c>
      <c r="G1234">
        <v>2</v>
      </c>
      <c r="H1234" t="s">
        <v>2380</v>
      </c>
      <c r="K1234" t="s">
        <v>1138</v>
      </c>
      <c r="L1234">
        <v>44.77</v>
      </c>
      <c r="M1234">
        <v>4.0599999999999996</v>
      </c>
      <c r="N1234" t="s">
        <v>2380</v>
      </c>
      <c r="O1234" t="s">
        <v>2380</v>
      </c>
      <c r="P1234" t="s">
        <v>2380</v>
      </c>
      <c r="Q1234" s="7" t="str">
        <f>SUBSTITUTE(Table12[[#This Row],[NumberOfMajorSurgeries]],"No major surgery","0")</f>
        <v>2</v>
      </c>
      <c r="R1234" t="str">
        <f>SUBSTITUTE(Table12[[#This Row],[smoker]],"?","unknown")</f>
        <v>No</v>
      </c>
      <c r="S1234" t="str">
        <f t="shared" si="19"/>
        <v>Obesity</v>
      </c>
      <c r="T1234" t="str">
        <f>IF(Table12[[#This Row],[HBA1C]]&lt;5.7,"Normal",IF(Table12[[#This Row],[HBA1C]]&gt;6.5,"Diabetes","Prediabetes"))</f>
        <v>Normal</v>
      </c>
    </row>
    <row r="1235" spans="1:20" x14ac:dyDescent="0.3">
      <c r="A1235" t="s">
        <v>1137</v>
      </c>
      <c r="B1235">
        <v>37.07</v>
      </c>
      <c r="C1235">
        <v>5.69</v>
      </c>
      <c r="D1235" t="s">
        <v>2380</v>
      </c>
      <c r="E1235" t="s">
        <v>2380</v>
      </c>
      <c r="F1235" t="s">
        <v>2380</v>
      </c>
      <c r="G1235">
        <v>2</v>
      </c>
      <c r="H1235" t="s">
        <v>2380</v>
      </c>
      <c r="K1235" t="s">
        <v>1137</v>
      </c>
      <c r="L1235">
        <v>37.07</v>
      </c>
      <c r="M1235">
        <v>5.69</v>
      </c>
      <c r="N1235" t="s">
        <v>2380</v>
      </c>
      <c r="O1235" t="s">
        <v>2380</v>
      </c>
      <c r="P1235" t="s">
        <v>2380</v>
      </c>
      <c r="Q1235" s="7" t="str">
        <f>SUBSTITUTE(Table12[[#This Row],[NumberOfMajorSurgeries]],"No major surgery","0")</f>
        <v>2</v>
      </c>
      <c r="R1235" t="str">
        <f>SUBSTITUTE(Table12[[#This Row],[smoker]],"?","unknown")</f>
        <v>No</v>
      </c>
      <c r="S1235" t="str">
        <f t="shared" si="19"/>
        <v>Obesity</v>
      </c>
      <c r="T1235" t="str">
        <f>IF(Table12[[#This Row],[HBA1C]]&lt;5.7,"Normal",IF(Table12[[#This Row],[HBA1C]]&gt;6.5,"Diabetes","Prediabetes"))</f>
        <v>Normal</v>
      </c>
    </row>
    <row r="1236" spans="1:20" x14ac:dyDescent="0.3">
      <c r="A1236" t="s">
        <v>1136</v>
      </c>
      <c r="B1236">
        <v>39.799999999999997</v>
      </c>
      <c r="C1236">
        <v>5.66</v>
      </c>
      <c r="D1236" t="s">
        <v>2380</v>
      </c>
      <c r="E1236" t="s">
        <v>2380</v>
      </c>
      <c r="F1236" t="s">
        <v>2383</v>
      </c>
      <c r="G1236">
        <v>1</v>
      </c>
      <c r="H1236" t="s">
        <v>2380</v>
      </c>
      <c r="K1236" t="s">
        <v>1136</v>
      </c>
      <c r="L1236">
        <v>39.799999999999997</v>
      </c>
      <c r="M1236">
        <v>5.66</v>
      </c>
      <c r="N1236" t="s">
        <v>2380</v>
      </c>
      <c r="O1236" t="s">
        <v>2380</v>
      </c>
      <c r="P1236" t="s">
        <v>2383</v>
      </c>
      <c r="Q1236" s="7" t="str">
        <f>SUBSTITUTE(Table12[[#This Row],[NumberOfMajorSurgeries]],"No major surgery","0")</f>
        <v>1</v>
      </c>
      <c r="R1236" t="str">
        <f>SUBSTITUTE(Table12[[#This Row],[smoker]],"?","unknown")</f>
        <v>No</v>
      </c>
      <c r="S1236" t="str">
        <f t="shared" si="19"/>
        <v>Obesity</v>
      </c>
      <c r="T1236" t="str">
        <f>IF(Table12[[#This Row],[HBA1C]]&lt;5.7,"Normal",IF(Table12[[#This Row],[HBA1C]]&gt;6.5,"Diabetes","Prediabetes"))</f>
        <v>Normal</v>
      </c>
    </row>
    <row r="1237" spans="1:20" x14ac:dyDescent="0.3">
      <c r="A1237" t="s">
        <v>1135</v>
      </c>
      <c r="B1237">
        <v>26.36</v>
      </c>
      <c r="C1237">
        <v>4.32</v>
      </c>
      <c r="D1237" t="s">
        <v>2380</v>
      </c>
      <c r="E1237" t="s">
        <v>2380</v>
      </c>
      <c r="F1237" t="s">
        <v>2383</v>
      </c>
      <c r="G1237">
        <v>1</v>
      </c>
      <c r="H1237" t="s">
        <v>2380</v>
      </c>
      <c r="K1237" t="s">
        <v>1135</v>
      </c>
      <c r="L1237">
        <v>26.36</v>
      </c>
      <c r="M1237">
        <v>4.32</v>
      </c>
      <c r="N1237" t="s">
        <v>2380</v>
      </c>
      <c r="O1237" t="s">
        <v>2380</v>
      </c>
      <c r="P1237" t="s">
        <v>2383</v>
      </c>
      <c r="Q1237" s="7" t="str">
        <f>SUBSTITUTE(Table12[[#This Row],[NumberOfMajorSurgeries]],"No major surgery","0")</f>
        <v>1</v>
      </c>
      <c r="R1237" t="str">
        <f>SUBSTITUTE(Table12[[#This Row],[smoker]],"?","unknown")</f>
        <v>No</v>
      </c>
      <c r="S1237" t="str">
        <f t="shared" si="19"/>
        <v>Overweight</v>
      </c>
      <c r="T1237" t="str">
        <f>IF(Table12[[#This Row],[HBA1C]]&lt;5.7,"Normal",IF(Table12[[#This Row],[HBA1C]]&gt;6.5,"Diabetes","Prediabetes"))</f>
        <v>Normal</v>
      </c>
    </row>
    <row r="1238" spans="1:20" x14ac:dyDescent="0.3">
      <c r="A1238" t="s">
        <v>1134</v>
      </c>
      <c r="B1238">
        <v>29.925000000000001</v>
      </c>
      <c r="C1238">
        <v>8.2899999999999991</v>
      </c>
      <c r="D1238" t="s">
        <v>2380</v>
      </c>
      <c r="E1238" t="s">
        <v>2380</v>
      </c>
      <c r="F1238" t="s">
        <v>2380</v>
      </c>
      <c r="G1238">
        <v>2</v>
      </c>
      <c r="H1238" t="s">
        <v>2380</v>
      </c>
      <c r="K1238" t="s">
        <v>1134</v>
      </c>
      <c r="L1238">
        <v>29.925000000000001</v>
      </c>
      <c r="M1238">
        <v>8.2899999999999991</v>
      </c>
      <c r="N1238" t="s">
        <v>2380</v>
      </c>
      <c r="O1238" t="s">
        <v>2380</v>
      </c>
      <c r="P1238" t="s">
        <v>2380</v>
      </c>
      <c r="Q1238" s="7" t="str">
        <f>SUBSTITUTE(Table12[[#This Row],[NumberOfMajorSurgeries]],"No major surgery","0")</f>
        <v>2</v>
      </c>
      <c r="R1238" t="str">
        <f>SUBSTITUTE(Table12[[#This Row],[smoker]],"?","unknown")</f>
        <v>No</v>
      </c>
      <c r="S1238" t="str">
        <f t="shared" si="19"/>
        <v>Overweight</v>
      </c>
      <c r="T1238" t="str">
        <f>IF(Table12[[#This Row],[HBA1C]]&lt;5.7,"Normal",IF(Table12[[#This Row],[HBA1C]]&gt;6.5,"Diabetes","Prediabetes"))</f>
        <v>Diabetes</v>
      </c>
    </row>
    <row r="1239" spans="1:20" x14ac:dyDescent="0.3">
      <c r="A1239" t="s">
        <v>1133</v>
      </c>
      <c r="B1239">
        <v>37.29</v>
      </c>
      <c r="C1239">
        <v>10.46</v>
      </c>
      <c r="D1239" t="s">
        <v>2380</v>
      </c>
      <c r="E1239" t="s">
        <v>2380</v>
      </c>
      <c r="F1239" t="s">
        <v>2380</v>
      </c>
      <c r="G1239" t="s">
        <v>2381</v>
      </c>
      <c r="H1239" t="s">
        <v>2380</v>
      </c>
      <c r="K1239" t="s">
        <v>1133</v>
      </c>
      <c r="L1239">
        <v>37.29</v>
      </c>
      <c r="M1239">
        <v>10.46</v>
      </c>
      <c r="N1239" t="s">
        <v>2380</v>
      </c>
      <c r="O1239" t="s">
        <v>2380</v>
      </c>
      <c r="P1239" t="s">
        <v>2380</v>
      </c>
      <c r="Q1239" s="7" t="str">
        <f>SUBSTITUTE(Table12[[#This Row],[NumberOfMajorSurgeries]],"No major surgery","0")</f>
        <v>0</v>
      </c>
      <c r="R1239" t="str">
        <f>SUBSTITUTE(Table12[[#This Row],[smoker]],"?","unknown")</f>
        <v>No</v>
      </c>
      <c r="S1239" t="str">
        <f t="shared" si="19"/>
        <v>Obesity</v>
      </c>
      <c r="T1239" t="str">
        <f>IF(Table12[[#This Row],[HBA1C]]&lt;5.7,"Normal",IF(Table12[[#This Row],[HBA1C]]&gt;6.5,"Diabetes","Prediabetes"))</f>
        <v>Diabetes</v>
      </c>
    </row>
    <row r="1240" spans="1:20" x14ac:dyDescent="0.3">
      <c r="A1240" t="s">
        <v>1132</v>
      </c>
      <c r="B1240">
        <v>30.2</v>
      </c>
      <c r="C1240">
        <v>11.96</v>
      </c>
      <c r="D1240" t="s">
        <v>2380</v>
      </c>
      <c r="E1240" t="s">
        <v>2380</v>
      </c>
      <c r="F1240" t="s">
        <v>2380</v>
      </c>
      <c r="G1240" t="s">
        <v>2381</v>
      </c>
      <c r="H1240" t="s">
        <v>2380</v>
      </c>
      <c r="K1240" t="s">
        <v>1132</v>
      </c>
      <c r="L1240">
        <v>30.2</v>
      </c>
      <c r="M1240">
        <v>11.96</v>
      </c>
      <c r="N1240" t="s">
        <v>2380</v>
      </c>
      <c r="O1240" t="s">
        <v>2380</v>
      </c>
      <c r="P1240" t="s">
        <v>2380</v>
      </c>
      <c r="Q1240" s="7" t="str">
        <f>SUBSTITUTE(Table12[[#This Row],[NumberOfMajorSurgeries]],"No major surgery","0")</f>
        <v>0</v>
      </c>
      <c r="R1240" t="str">
        <f>SUBSTITUTE(Table12[[#This Row],[smoker]],"?","unknown")</f>
        <v>No</v>
      </c>
      <c r="S1240" t="str">
        <f t="shared" si="19"/>
        <v>Obesity</v>
      </c>
      <c r="T1240" t="str">
        <f>IF(Table12[[#This Row],[HBA1C]]&lt;5.7,"Normal",IF(Table12[[#This Row],[HBA1C]]&gt;6.5,"Diabetes","Prediabetes"))</f>
        <v>Diabetes</v>
      </c>
    </row>
    <row r="1241" spans="1:20" x14ac:dyDescent="0.3">
      <c r="A1241" t="s">
        <v>1131</v>
      </c>
      <c r="B1241">
        <v>24.225000000000001</v>
      </c>
      <c r="C1241">
        <v>4.25</v>
      </c>
      <c r="D1241" t="s">
        <v>2382</v>
      </c>
      <c r="E1241" t="s">
        <v>2380</v>
      </c>
      <c r="F1241" t="s">
        <v>2383</v>
      </c>
      <c r="G1241">
        <v>1</v>
      </c>
      <c r="H1241" t="s">
        <v>2380</v>
      </c>
      <c r="K1241" t="s">
        <v>1131</v>
      </c>
      <c r="L1241">
        <v>24.225000000000001</v>
      </c>
      <c r="M1241">
        <v>4.25</v>
      </c>
      <c r="N1241" t="s">
        <v>2382</v>
      </c>
      <c r="O1241" t="s">
        <v>2380</v>
      </c>
      <c r="P1241" t="s">
        <v>2383</v>
      </c>
      <c r="Q1241" s="7" t="str">
        <f>SUBSTITUTE(Table12[[#This Row],[NumberOfMajorSurgeries]],"No major surgery","0")</f>
        <v>1</v>
      </c>
      <c r="R1241" t="str">
        <f>SUBSTITUTE(Table12[[#This Row],[smoker]],"?","unknown")</f>
        <v>No</v>
      </c>
      <c r="S1241" t="str">
        <f t="shared" si="19"/>
        <v>Overweight</v>
      </c>
      <c r="T1241" t="str">
        <f>IF(Table12[[#This Row],[HBA1C]]&lt;5.7,"Normal",IF(Table12[[#This Row],[HBA1C]]&gt;6.5,"Diabetes","Prediabetes"))</f>
        <v>Normal</v>
      </c>
    </row>
    <row r="1242" spans="1:20" x14ac:dyDescent="0.3">
      <c r="A1242" t="s">
        <v>1130</v>
      </c>
      <c r="B1242">
        <v>31.445</v>
      </c>
      <c r="C1242">
        <v>8.33</v>
      </c>
      <c r="D1242" t="s">
        <v>2380</v>
      </c>
      <c r="E1242" t="s">
        <v>2380</v>
      </c>
      <c r="F1242" t="s">
        <v>2380</v>
      </c>
      <c r="G1242" t="s">
        <v>2381</v>
      </c>
      <c r="H1242" t="s">
        <v>2380</v>
      </c>
      <c r="K1242" t="s">
        <v>1130</v>
      </c>
      <c r="L1242">
        <v>31.445</v>
      </c>
      <c r="M1242">
        <v>8.33</v>
      </c>
      <c r="N1242" t="s">
        <v>2380</v>
      </c>
      <c r="O1242" t="s">
        <v>2380</v>
      </c>
      <c r="P1242" t="s">
        <v>2380</v>
      </c>
      <c r="Q1242" s="7" t="str">
        <f>SUBSTITUTE(Table12[[#This Row],[NumberOfMajorSurgeries]],"No major surgery","0")</f>
        <v>0</v>
      </c>
      <c r="R1242" t="str">
        <f>SUBSTITUTE(Table12[[#This Row],[smoker]],"?","unknown")</f>
        <v>No</v>
      </c>
      <c r="S1242" t="str">
        <f t="shared" si="19"/>
        <v>Obesity</v>
      </c>
      <c r="T1242" t="str">
        <f>IF(Table12[[#This Row],[HBA1C]]&lt;5.7,"Normal",IF(Table12[[#This Row],[HBA1C]]&gt;6.5,"Diabetes","Prediabetes"))</f>
        <v>Diabetes</v>
      </c>
    </row>
    <row r="1243" spans="1:20" x14ac:dyDescent="0.3">
      <c r="A1243" t="s">
        <v>1129</v>
      </c>
      <c r="B1243">
        <v>38.880000000000003</v>
      </c>
      <c r="C1243">
        <v>4.29</v>
      </c>
      <c r="D1243" t="s">
        <v>2380</v>
      </c>
      <c r="E1243" t="s">
        <v>2380</v>
      </c>
      <c r="F1243" t="s">
        <v>2380</v>
      </c>
      <c r="G1243">
        <v>1</v>
      </c>
      <c r="H1243" t="s">
        <v>2380</v>
      </c>
      <c r="K1243" t="s">
        <v>1129</v>
      </c>
      <c r="L1243">
        <v>38.880000000000003</v>
      </c>
      <c r="M1243">
        <v>4.29</v>
      </c>
      <c r="N1243" t="s">
        <v>2380</v>
      </c>
      <c r="O1243" t="s">
        <v>2380</v>
      </c>
      <c r="P1243" t="s">
        <v>2380</v>
      </c>
      <c r="Q1243" s="7" t="str">
        <f>SUBSTITUTE(Table12[[#This Row],[NumberOfMajorSurgeries]],"No major surgery","0")</f>
        <v>1</v>
      </c>
      <c r="R1243" t="str">
        <f>SUBSTITUTE(Table12[[#This Row],[smoker]],"?","unknown")</f>
        <v>No</v>
      </c>
      <c r="S1243" t="str">
        <f t="shared" si="19"/>
        <v>Obesity</v>
      </c>
      <c r="T1243" t="str">
        <f>IF(Table12[[#This Row],[HBA1C]]&lt;5.7,"Normal",IF(Table12[[#This Row],[HBA1C]]&gt;6.5,"Diabetes","Prediabetes"))</f>
        <v>Normal</v>
      </c>
    </row>
    <row r="1244" spans="1:20" x14ac:dyDescent="0.3">
      <c r="A1244" t="s">
        <v>1128</v>
      </c>
      <c r="B1244">
        <v>43.89</v>
      </c>
      <c r="C1244">
        <v>6.32</v>
      </c>
      <c r="D1244" t="s">
        <v>2382</v>
      </c>
      <c r="E1244" t="s">
        <v>2380</v>
      </c>
      <c r="F1244" t="s">
        <v>2380</v>
      </c>
      <c r="G1244" t="s">
        <v>2381</v>
      </c>
      <c r="H1244" t="s">
        <v>2380</v>
      </c>
      <c r="K1244" t="s">
        <v>1128</v>
      </c>
      <c r="L1244">
        <v>43.89</v>
      </c>
      <c r="M1244">
        <v>6.32</v>
      </c>
      <c r="N1244" t="s">
        <v>2382</v>
      </c>
      <c r="O1244" t="s">
        <v>2380</v>
      </c>
      <c r="P1244" t="s">
        <v>2380</v>
      </c>
      <c r="Q1244" s="7" t="str">
        <f>SUBSTITUTE(Table12[[#This Row],[NumberOfMajorSurgeries]],"No major surgery","0")</f>
        <v>0</v>
      </c>
      <c r="R1244" t="str">
        <f>SUBSTITUTE(Table12[[#This Row],[smoker]],"?","unknown")</f>
        <v>No</v>
      </c>
      <c r="S1244" t="str">
        <f t="shared" si="19"/>
        <v>Obesity</v>
      </c>
      <c r="T1244" t="str">
        <f>IF(Table12[[#This Row],[HBA1C]]&lt;5.7,"Normal",IF(Table12[[#This Row],[HBA1C]]&gt;6.5,"Diabetes","Prediabetes"))</f>
        <v>Prediabetes</v>
      </c>
    </row>
    <row r="1245" spans="1:20" x14ac:dyDescent="0.3">
      <c r="A1245" t="s">
        <v>1127</v>
      </c>
      <c r="B1245">
        <v>25.6</v>
      </c>
      <c r="C1245">
        <v>5.65</v>
      </c>
      <c r="D1245" t="s">
        <v>2380</v>
      </c>
      <c r="E1245" t="s">
        <v>2380</v>
      </c>
      <c r="F1245" t="s">
        <v>2380</v>
      </c>
      <c r="G1245">
        <v>2</v>
      </c>
      <c r="H1245" t="s">
        <v>2380</v>
      </c>
      <c r="K1245" t="s">
        <v>1127</v>
      </c>
      <c r="L1245">
        <v>25.6</v>
      </c>
      <c r="M1245">
        <v>5.65</v>
      </c>
      <c r="N1245" t="s">
        <v>2380</v>
      </c>
      <c r="O1245" t="s">
        <v>2380</v>
      </c>
      <c r="P1245" t="s">
        <v>2380</v>
      </c>
      <c r="Q1245" s="7" t="str">
        <f>SUBSTITUTE(Table12[[#This Row],[NumberOfMajorSurgeries]],"No major surgery","0")</f>
        <v>2</v>
      </c>
      <c r="R1245" t="str">
        <f>SUBSTITUTE(Table12[[#This Row],[smoker]],"?","unknown")</f>
        <v>No</v>
      </c>
      <c r="S1245" t="str">
        <f t="shared" si="19"/>
        <v>Overweight</v>
      </c>
      <c r="T1245" t="str">
        <f>IF(Table12[[#This Row],[HBA1C]]&lt;5.7,"Normal",IF(Table12[[#This Row],[HBA1C]]&gt;6.5,"Diabetes","Prediabetes"))</f>
        <v>Normal</v>
      </c>
    </row>
    <row r="1246" spans="1:20" x14ac:dyDescent="0.3">
      <c r="A1246" t="s">
        <v>1126</v>
      </c>
      <c r="B1246">
        <v>29.545000000000002</v>
      </c>
      <c r="C1246">
        <v>8.41</v>
      </c>
      <c r="D1246" t="s">
        <v>2382</v>
      </c>
      <c r="E1246" t="s">
        <v>2380</v>
      </c>
      <c r="F1246" t="s">
        <v>2380</v>
      </c>
      <c r="G1246">
        <v>1</v>
      </c>
      <c r="H1246" t="s">
        <v>2380</v>
      </c>
      <c r="K1246" t="s">
        <v>1126</v>
      </c>
      <c r="L1246">
        <v>29.545000000000002</v>
      </c>
      <c r="M1246">
        <v>8.41</v>
      </c>
      <c r="N1246" t="s">
        <v>2382</v>
      </c>
      <c r="O1246" t="s">
        <v>2380</v>
      </c>
      <c r="P1246" t="s">
        <v>2380</v>
      </c>
      <c r="Q1246" s="7" t="str">
        <f>SUBSTITUTE(Table12[[#This Row],[NumberOfMajorSurgeries]],"No major surgery","0")</f>
        <v>1</v>
      </c>
      <c r="R1246" t="str">
        <f>SUBSTITUTE(Table12[[#This Row],[smoker]],"?","unknown")</f>
        <v>No</v>
      </c>
      <c r="S1246" t="str">
        <f t="shared" si="19"/>
        <v>Overweight</v>
      </c>
      <c r="T1246" t="str">
        <f>IF(Table12[[#This Row],[HBA1C]]&lt;5.7,"Normal",IF(Table12[[#This Row],[HBA1C]]&gt;6.5,"Diabetes","Prediabetes"))</f>
        <v>Diabetes</v>
      </c>
    </row>
    <row r="1247" spans="1:20" x14ac:dyDescent="0.3">
      <c r="A1247" t="s">
        <v>1125</v>
      </c>
      <c r="B1247">
        <v>23.25</v>
      </c>
      <c r="C1247">
        <v>11.96</v>
      </c>
      <c r="D1247" t="s">
        <v>2382</v>
      </c>
      <c r="E1247" t="s">
        <v>2380</v>
      </c>
      <c r="F1247" t="s">
        <v>2380</v>
      </c>
      <c r="G1247" t="s">
        <v>2381</v>
      </c>
      <c r="H1247" t="s">
        <v>2380</v>
      </c>
      <c r="K1247" t="s">
        <v>1125</v>
      </c>
      <c r="L1247">
        <v>23.25</v>
      </c>
      <c r="M1247">
        <v>11.96</v>
      </c>
      <c r="N1247" t="s">
        <v>2382</v>
      </c>
      <c r="O1247" t="s">
        <v>2380</v>
      </c>
      <c r="P1247" t="s">
        <v>2380</v>
      </c>
      <c r="Q1247" s="7" t="str">
        <f>SUBSTITUTE(Table12[[#This Row],[NumberOfMajorSurgeries]],"No major surgery","0")</f>
        <v>0</v>
      </c>
      <c r="R1247" t="str">
        <f>SUBSTITUTE(Table12[[#This Row],[smoker]],"?","unknown")</f>
        <v>No</v>
      </c>
      <c r="S1247" t="str">
        <f t="shared" si="19"/>
        <v>Overweight</v>
      </c>
      <c r="T1247" t="str">
        <f>IF(Table12[[#This Row],[HBA1C]]&lt;5.7,"Normal",IF(Table12[[#This Row],[HBA1C]]&gt;6.5,"Diabetes","Prediabetes"))</f>
        <v>Diabetes</v>
      </c>
    </row>
    <row r="1248" spans="1:20" x14ac:dyDescent="0.3">
      <c r="A1248" t="s">
        <v>1124</v>
      </c>
      <c r="B1248">
        <v>43.95</v>
      </c>
      <c r="C1248">
        <v>5.17</v>
      </c>
      <c r="D1248" t="s">
        <v>2382</v>
      </c>
      <c r="E1248" t="s">
        <v>2380</v>
      </c>
      <c r="F1248" t="s">
        <v>2383</v>
      </c>
      <c r="G1248">
        <v>1</v>
      </c>
      <c r="H1248" t="s">
        <v>2380</v>
      </c>
      <c r="K1248" t="s">
        <v>1124</v>
      </c>
      <c r="L1248">
        <v>43.95</v>
      </c>
      <c r="M1248">
        <v>5.17</v>
      </c>
      <c r="N1248" t="s">
        <v>2382</v>
      </c>
      <c r="O1248" t="s">
        <v>2380</v>
      </c>
      <c r="P1248" t="s">
        <v>2383</v>
      </c>
      <c r="Q1248" s="7" t="str">
        <f>SUBSTITUTE(Table12[[#This Row],[NumberOfMajorSurgeries]],"No major surgery","0")</f>
        <v>1</v>
      </c>
      <c r="R1248" t="str">
        <f>SUBSTITUTE(Table12[[#This Row],[smoker]],"?","unknown")</f>
        <v>No</v>
      </c>
      <c r="S1248" t="str">
        <f t="shared" si="19"/>
        <v>Obesity</v>
      </c>
      <c r="T1248" t="str">
        <f>IF(Table12[[#This Row],[HBA1C]]&lt;5.7,"Normal",IF(Table12[[#This Row],[HBA1C]]&gt;6.5,"Diabetes","Prediabetes"))</f>
        <v>Normal</v>
      </c>
    </row>
    <row r="1249" spans="1:20" x14ac:dyDescent="0.3">
      <c r="A1249" t="s">
        <v>1123</v>
      </c>
      <c r="B1249">
        <v>21.85</v>
      </c>
      <c r="C1249">
        <v>8.76</v>
      </c>
      <c r="D1249" t="s">
        <v>2380</v>
      </c>
      <c r="E1249" t="s">
        <v>2380</v>
      </c>
      <c r="F1249" t="s">
        <v>2380</v>
      </c>
      <c r="G1249" t="s">
        <v>2381</v>
      </c>
      <c r="H1249" t="s">
        <v>2380</v>
      </c>
      <c r="K1249" t="s">
        <v>1123</v>
      </c>
      <c r="L1249">
        <v>21.85</v>
      </c>
      <c r="M1249">
        <v>8.76</v>
      </c>
      <c r="N1249" t="s">
        <v>2380</v>
      </c>
      <c r="O1249" t="s">
        <v>2380</v>
      </c>
      <c r="P1249" t="s">
        <v>2380</v>
      </c>
      <c r="Q1249" s="7" t="str">
        <f>SUBSTITUTE(Table12[[#This Row],[NumberOfMajorSurgeries]],"No major surgery","0")</f>
        <v>0</v>
      </c>
      <c r="R1249" t="str">
        <f>SUBSTITUTE(Table12[[#This Row],[smoker]],"?","unknown")</f>
        <v>No</v>
      </c>
      <c r="S1249" t="str">
        <f t="shared" si="19"/>
        <v>Overweight</v>
      </c>
      <c r="T1249" t="str">
        <f>IF(Table12[[#This Row],[HBA1C]]&lt;5.7,"Normal",IF(Table12[[#This Row],[HBA1C]]&gt;6.5,"Diabetes","Prediabetes"))</f>
        <v>Diabetes</v>
      </c>
    </row>
    <row r="1250" spans="1:20" x14ac:dyDescent="0.3">
      <c r="A1250" t="s">
        <v>1122</v>
      </c>
      <c r="B1250">
        <v>25.73</v>
      </c>
      <c r="C1250">
        <v>7.99</v>
      </c>
      <c r="D1250" t="s">
        <v>2380</v>
      </c>
      <c r="E1250" t="s">
        <v>2380</v>
      </c>
      <c r="F1250" t="s">
        <v>2380</v>
      </c>
      <c r="G1250">
        <v>2</v>
      </c>
      <c r="H1250" t="s">
        <v>2380</v>
      </c>
      <c r="K1250" t="s">
        <v>1122</v>
      </c>
      <c r="L1250">
        <v>25.73</v>
      </c>
      <c r="M1250">
        <v>7.99</v>
      </c>
      <c r="N1250" t="s">
        <v>2380</v>
      </c>
      <c r="O1250" t="s">
        <v>2380</v>
      </c>
      <c r="P1250" t="s">
        <v>2380</v>
      </c>
      <c r="Q1250" s="7" t="str">
        <f>SUBSTITUTE(Table12[[#This Row],[NumberOfMajorSurgeries]],"No major surgery","0")</f>
        <v>2</v>
      </c>
      <c r="R1250" t="str">
        <f>SUBSTITUTE(Table12[[#This Row],[smoker]],"?","unknown")</f>
        <v>No</v>
      </c>
      <c r="S1250" t="str">
        <f t="shared" si="19"/>
        <v>Overweight</v>
      </c>
      <c r="T1250" t="str">
        <f>IF(Table12[[#This Row],[HBA1C]]&lt;5.7,"Normal",IF(Table12[[#This Row],[HBA1C]]&gt;6.5,"Diabetes","Prediabetes"))</f>
        <v>Diabetes</v>
      </c>
    </row>
    <row r="1251" spans="1:20" x14ac:dyDescent="0.3">
      <c r="A1251" t="s">
        <v>1121</v>
      </c>
      <c r="B1251">
        <v>32.229999999999997</v>
      </c>
      <c r="C1251">
        <v>8.59</v>
      </c>
      <c r="D1251" t="s">
        <v>2380</v>
      </c>
      <c r="E1251" t="s">
        <v>2380</v>
      </c>
      <c r="F1251" t="s">
        <v>2380</v>
      </c>
      <c r="G1251" t="s">
        <v>2381</v>
      </c>
      <c r="H1251" t="s">
        <v>2380</v>
      </c>
      <c r="K1251" t="s">
        <v>1121</v>
      </c>
      <c r="L1251">
        <v>32.229999999999997</v>
      </c>
      <c r="M1251">
        <v>8.59</v>
      </c>
      <c r="N1251" t="s">
        <v>2380</v>
      </c>
      <c r="O1251" t="s">
        <v>2380</v>
      </c>
      <c r="P1251" t="s">
        <v>2380</v>
      </c>
      <c r="Q1251" s="7" t="str">
        <f>SUBSTITUTE(Table12[[#This Row],[NumberOfMajorSurgeries]],"No major surgery","0")</f>
        <v>0</v>
      </c>
      <c r="R1251" t="str">
        <f>SUBSTITUTE(Table12[[#This Row],[smoker]],"?","unknown")</f>
        <v>No</v>
      </c>
      <c r="S1251" t="str">
        <f t="shared" si="19"/>
        <v>Obesity</v>
      </c>
      <c r="T1251" t="str">
        <f>IF(Table12[[#This Row],[HBA1C]]&lt;5.7,"Normal",IF(Table12[[#This Row],[HBA1C]]&gt;6.5,"Diabetes","Prediabetes"))</f>
        <v>Diabetes</v>
      </c>
    </row>
    <row r="1252" spans="1:20" x14ac:dyDescent="0.3">
      <c r="A1252" t="s">
        <v>1120</v>
      </c>
      <c r="B1252">
        <v>32.204999999999998</v>
      </c>
      <c r="C1252">
        <v>6.14</v>
      </c>
      <c r="D1252" t="s">
        <v>2380</v>
      </c>
      <c r="E1252" t="s">
        <v>2380</v>
      </c>
      <c r="F1252" t="s">
        <v>2380</v>
      </c>
      <c r="G1252">
        <v>2</v>
      </c>
      <c r="H1252" t="s">
        <v>2380</v>
      </c>
      <c r="K1252" t="s">
        <v>1120</v>
      </c>
      <c r="L1252">
        <v>32.204999999999998</v>
      </c>
      <c r="M1252">
        <v>6.14</v>
      </c>
      <c r="N1252" t="s">
        <v>2380</v>
      </c>
      <c r="O1252" t="s">
        <v>2380</v>
      </c>
      <c r="P1252" t="s">
        <v>2380</v>
      </c>
      <c r="Q1252" s="7" t="str">
        <f>SUBSTITUTE(Table12[[#This Row],[NumberOfMajorSurgeries]],"No major surgery","0")</f>
        <v>2</v>
      </c>
      <c r="R1252" t="str">
        <f>SUBSTITUTE(Table12[[#This Row],[smoker]],"?","unknown")</f>
        <v>No</v>
      </c>
      <c r="S1252" t="str">
        <f t="shared" si="19"/>
        <v>Obesity</v>
      </c>
      <c r="T1252" t="str">
        <f>IF(Table12[[#This Row],[HBA1C]]&lt;5.7,"Normal",IF(Table12[[#This Row],[HBA1C]]&gt;6.5,"Diabetes","Prediabetes"))</f>
        <v>Prediabetes</v>
      </c>
    </row>
    <row r="1253" spans="1:20" x14ac:dyDescent="0.3">
      <c r="A1253" t="s">
        <v>1119</v>
      </c>
      <c r="B1253">
        <v>26.41</v>
      </c>
      <c r="C1253">
        <v>4.08</v>
      </c>
      <c r="D1253" t="s">
        <v>2380</v>
      </c>
      <c r="E1253" t="s">
        <v>2380</v>
      </c>
      <c r="F1253" t="s">
        <v>2380</v>
      </c>
      <c r="G1253">
        <v>2</v>
      </c>
      <c r="H1253" t="s">
        <v>2380</v>
      </c>
      <c r="K1253" t="s">
        <v>1119</v>
      </c>
      <c r="L1253">
        <v>26.41</v>
      </c>
      <c r="M1253">
        <v>4.08</v>
      </c>
      <c r="N1253" t="s">
        <v>2380</v>
      </c>
      <c r="O1253" t="s">
        <v>2380</v>
      </c>
      <c r="P1253" t="s">
        <v>2380</v>
      </c>
      <c r="Q1253" s="7" t="str">
        <f>SUBSTITUTE(Table12[[#This Row],[NumberOfMajorSurgeries]],"No major surgery","0")</f>
        <v>2</v>
      </c>
      <c r="R1253" t="str">
        <f>SUBSTITUTE(Table12[[#This Row],[smoker]],"?","unknown")</f>
        <v>No</v>
      </c>
      <c r="S1253" t="str">
        <f t="shared" si="19"/>
        <v>Overweight</v>
      </c>
      <c r="T1253" t="str">
        <f>IF(Table12[[#This Row],[HBA1C]]&lt;5.7,"Normal",IF(Table12[[#This Row],[HBA1C]]&gt;6.5,"Diabetes","Prediabetes"))</f>
        <v>Normal</v>
      </c>
    </row>
    <row r="1254" spans="1:20" x14ac:dyDescent="0.3">
      <c r="A1254" t="s">
        <v>1118</v>
      </c>
      <c r="B1254">
        <v>30.2</v>
      </c>
      <c r="C1254">
        <v>6.25</v>
      </c>
      <c r="D1254" t="s">
        <v>2382</v>
      </c>
      <c r="E1254" t="s">
        <v>2380</v>
      </c>
      <c r="F1254" t="s">
        <v>2380</v>
      </c>
      <c r="G1254" t="s">
        <v>2381</v>
      </c>
      <c r="H1254" t="s">
        <v>2380</v>
      </c>
      <c r="K1254" t="s">
        <v>1118</v>
      </c>
      <c r="L1254">
        <v>30.2</v>
      </c>
      <c r="M1254">
        <v>6.25</v>
      </c>
      <c r="N1254" t="s">
        <v>2382</v>
      </c>
      <c r="O1254" t="s">
        <v>2380</v>
      </c>
      <c r="P1254" t="s">
        <v>2380</v>
      </c>
      <c r="Q1254" s="7" t="str">
        <f>SUBSTITUTE(Table12[[#This Row],[NumberOfMajorSurgeries]],"No major surgery","0")</f>
        <v>0</v>
      </c>
      <c r="R1254" t="str">
        <f>SUBSTITUTE(Table12[[#This Row],[smoker]],"?","unknown")</f>
        <v>No</v>
      </c>
      <c r="S1254" t="str">
        <f t="shared" si="19"/>
        <v>Obesity</v>
      </c>
      <c r="T1254" t="str">
        <f>IF(Table12[[#This Row],[HBA1C]]&lt;5.7,"Normal",IF(Table12[[#This Row],[HBA1C]]&gt;6.5,"Diabetes","Prediabetes"))</f>
        <v>Prediabetes</v>
      </c>
    </row>
    <row r="1255" spans="1:20" x14ac:dyDescent="0.3">
      <c r="A1255" t="s">
        <v>1117</v>
      </c>
      <c r="B1255">
        <v>31.26</v>
      </c>
      <c r="C1255">
        <v>5.94</v>
      </c>
      <c r="D1255" t="s">
        <v>2382</v>
      </c>
      <c r="E1255" t="s">
        <v>2380</v>
      </c>
      <c r="F1255" t="s">
        <v>2380</v>
      </c>
      <c r="G1255">
        <v>1</v>
      </c>
      <c r="H1255" t="s">
        <v>2380</v>
      </c>
      <c r="K1255" t="s">
        <v>1117</v>
      </c>
      <c r="L1255">
        <v>31.26</v>
      </c>
      <c r="M1255">
        <v>5.94</v>
      </c>
      <c r="N1255" t="s">
        <v>2382</v>
      </c>
      <c r="O1255" t="s">
        <v>2380</v>
      </c>
      <c r="P1255" t="s">
        <v>2380</v>
      </c>
      <c r="Q1255" s="7" t="str">
        <f>SUBSTITUTE(Table12[[#This Row],[NumberOfMajorSurgeries]],"No major surgery","0")</f>
        <v>1</v>
      </c>
      <c r="R1255" t="str">
        <f>SUBSTITUTE(Table12[[#This Row],[smoker]],"?","unknown")</f>
        <v>No</v>
      </c>
      <c r="S1255" t="str">
        <f t="shared" si="19"/>
        <v>Obesity</v>
      </c>
      <c r="T1255" t="str">
        <f>IF(Table12[[#This Row],[HBA1C]]&lt;5.7,"Normal",IF(Table12[[#This Row],[HBA1C]]&gt;6.5,"Diabetes","Prediabetes"))</f>
        <v>Prediabetes</v>
      </c>
    </row>
    <row r="1256" spans="1:20" x14ac:dyDescent="0.3">
      <c r="A1256" t="s">
        <v>1116</v>
      </c>
      <c r="B1256">
        <v>33.725000000000001</v>
      </c>
      <c r="C1256">
        <v>6.45</v>
      </c>
      <c r="D1256" t="s">
        <v>2382</v>
      </c>
      <c r="E1256" t="s">
        <v>2380</v>
      </c>
      <c r="F1256" t="s">
        <v>2380</v>
      </c>
      <c r="G1256" t="s">
        <v>2381</v>
      </c>
      <c r="H1256" t="s">
        <v>2380</v>
      </c>
      <c r="K1256" t="s">
        <v>1116</v>
      </c>
      <c r="L1256">
        <v>33.725000000000001</v>
      </c>
      <c r="M1256">
        <v>6.45</v>
      </c>
      <c r="N1256" t="s">
        <v>2382</v>
      </c>
      <c r="O1256" t="s">
        <v>2380</v>
      </c>
      <c r="P1256" t="s">
        <v>2380</v>
      </c>
      <c r="Q1256" s="7" t="str">
        <f>SUBSTITUTE(Table12[[#This Row],[NumberOfMajorSurgeries]],"No major surgery","0")</f>
        <v>0</v>
      </c>
      <c r="R1256" t="str">
        <f>SUBSTITUTE(Table12[[#This Row],[smoker]],"?","unknown")</f>
        <v>No</v>
      </c>
      <c r="S1256" t="str">
        <f t="shared" si="19"/>
        <v>Obesity</v>
      </c>
      <c r="T1256" t="str">
        <f>IF(Table12[[#This Row],[HBA1C]]&lt;5.7,"Normal",IF(Table12[[#This Row],[HBA1C]]&gt;6.5,"Diabetes","Prediabetes"))</f>
        <v>Prediabetes</v>
      </c>
    </row>
    <row r="1257" spans="1:20" x14ac:dyDescent="0.3">
      <c r="A1257" t="s">
        <v>1115</v>
      </c>
      <c r="B1257">
        <v>28.9</v>
      </c>
      <c r="C1257">
        <v>5.74</v>
      </c>
      <c r="D1257" t="s">
        <v>2382</v>
      </c>
      <c r="E1257" t="s">
        <v>2380</v>
      </c>
      <c r="F1257" t="s">
        <v>2380</v>
      </c>
      <c r="G1257" t="s">
        <v>2381</v>
      </c>
      <c r="H1257" t="s">
        <v>2380</v>
      </c>
      <c r="K1257" t="s">
        <v>1115</v>
      </c>
      <c r="L1257">
        <v>28.9</v>
      </c>
      <c r="M1257">
        <v>5.74</v>
      </c>
      <c r="N1257" t="s">
        <v>2382</v>
      </c>
      <c r="O1257" t="s">
        <v>2380</v>
      </c>
      <c r="P1257" t="s">
        <v>2380</v>
      </c>
      <c r="Q1257" s="7" t="str">
        <f>SUBSTITUTE(Table12[[#This Row],[NumberOfMajorSurgeries]],"No major surgery","0")</f>
        <v>0</v>
      </c>
      <c r="R1257" t="str">
        <f>SUBSTITUTE(Table12[[#This Row],[smoker]],"?","unknown")</f>
        <v>No</v>
      </c>
      <c r="S1257" t="str">
        <f t="shared" si="19"/>
        <v>Overweight</v>
      </c>
      <c r="T1257" t="str">
        <f>IF(Table12[[#This Row],[HBA1C]]&lt;5.7,"Normal",IF(Table12[[#This Row],[HBA1C]]&gt;6.5,"Diabetes","Prediabetes"))</f>
        <v>Prediabetes</v>
      </c>
    </row>
    <row r="1258" spans="1:20" x14ac:dyDescent="0.3">
      <c r="A1258" t="s">
        <v>1114</v>
      </c>
      <c r="B1258">
        <v>45.69</v>
      </c>
      <c r="C1258">
        <v>4.43</v>
      </c>
      <c r="D1258" t="s">
        <v>2382</v>
      </c>
      <c r="E1258" t="s">
        <v>2380</v>
      </c>
      <c r="F1258" t="s">
        <v>2380</v>
      </c>
      <c r="G1258" t="s">
        <v>2381</v>
      </c>
      <c r="H1258" t="s">
        <v>2380</v>
      </c>
      <c r="K1258" t="s">
        <v>1114</v>
      </c>
      <c r="L1258">
        <v>45.69</v>
      </c>
      <c r="M1258">
        <v>4.43</v>
      </c>
      <c r="N1258" t="s">
        <v>2382</v>
      </c>
      <c r="O1258" t="s">
        <v>2380</v>
      </c>
      <c r="P1258" t="s">
        <v>2380</v>
      </c>
      <c r="Q1258" s="7" t="str">
        <f>SUBSTITUTE(Table12[[#This Row],[NumberOfMajorSurgeries]],"No major surgery","0")</f>
        <v>0</v>
      </c>
      <c r="R1258" t="str">
        <f>SUBSTITUTE(Table12[[#This Row],[smoker]],"?","unknown")</f>
        <v>No</v>
      </c>
      <c r="S1258" t="str">
        <f t="shared" si="19"/>
        <v>Obesity</v>
      </c>
      <c r="T1258" t="str">
        <f>IF(Table12[[#This Row],[HBA1C]]&lt;5.7,"Normal",IF(Table12[[#This Row],[HBA1C]]&gt;6.5,"Diabetes","Prediabetes"))</f>
        <v>Normal</v>
      </c>
    </row>
    <row r="1259" spans="1:20" x14ac:dyDescent="0.3">
      <c r="A1259" t="s">
        <v>1113</v>
      </c>
      <c r="B1259">
        <v>21.03</v>
      </c>
      <c r="C1259">
        <v>6.5</v>
      </c>
      <c r="D1259" t="s">
        <v>2380</v>
      </c>
      <c r="E1259" t="s">
        <v>2380</v>
      </c>
      <c r="F1259" t="s">
        <v>2380</v>
      </c>
      <c r="G1259" t="s">
        <v>2381</v>
      </c>
      <c r="H1259" t="s">
        <v>2380</v>
      </c>
      <c r="K1259" t="s">
        <v>1113</v>
      </c>
      <c r="L1259">
        <v>21.03</v>
      </c>
      <c r="M1259">
        <v>6.5</v>
      </c>
      <c r="N1259" t="s">
        <v>2380</v>
      </c>
      <c r="O1259" t="s">
        <v>2380</v>
      </c>
      <c r="P1259" t="s">
        <v>2380</v>
      </c>
      <c r="Q1259" s="7" t="str">
        <f>SUBSTITUTE(Table12[[#This Row],[NumberOfMajorSurgeries]],"No major surgery","0")</f>
        <v>0</v>
      </c>
      <c r="R1259" t="str">
        <f>SUBSTITUTE(Table12[[#This Row],[smoker]],"?","unknown")</f>
        <v>No</v>
      </c>
      <c r="S1259" t="str">
        <f t="shared" si="19"/>
        <v>Overweight</v>
      </c>
      <c r="T1259" t="str">
        <f>IF(Table12[[#This Row],[HBA1C]]&lt;5.7,"Normal",IF(Table12[[#This Row],[HBA1C]]&gt;6.5,"Diabetes","Prediabetes"))</f>
        <v>Prediabetes</v>
      </c>
    </row>
    <row r="1260" spans="1:20" x14ac:dyDescent="0.3">
      <c r="A1260" t="s">
        <v>1112</v>
      </c>
      <c r="B1260">
        <v>37</v>
      </c>
      <c r="C1260">
        <v>8.75</v>
      </c>
      <c r="D1260" t="s">
        <v>2380</v>
      </c>
      <c r="E1260" t="s">
        <v>2380</v>
      </c>
      <c r="F1260" t="s">
        <v>2380</v>
      </c>
      <c r="G1260" t="s">
        <v>2381</v>
      </c>
      <c r="H1260" t="s">
        <v>2380</v>
      </c>
      <c r="K1260" t="s">
        <v>1112</v>
      </c>
      <c r="L1260">
        <v>37</v>
      </c>
      <c r="M1260">
        <v>8.75</v>
      </c>
      <c r="N1260" t="s">
        <v>2380</v>
      </c>
      <c r="O1260" t="s">
        <v>2380</v>
      </c>
      <c r="P1260" t="s">
        <v>2380</v>
      </c>
      <c r="Q1260" s="7" t="str">
        <f>SUBSTITUTE(Table12[[#This Row],[NumberOfMajorSurgeries]],"No major surgery","0")</f>
        <v>0</v>
      </c>
      <c r="R1260" t="str">
        <f>SUBSTITUTE(Table12[[#This Row],[smoker]],"?","unknown")</f>
        <v>No</v>
      </c>
      <c r="S1260" t="str">
        <f t="shared" si="19"/>
        <v>Obesity</v>
      </c>
      <c r="T1260" t="str">
        <f>IF(Table12[[#This Row],[HBA1C]]&lt;5.7,"Normal",IF(Table12[[#This Row],[HBA1C]]&gt;6.5,"Diabetes","Prediabetes"))</f>
        <v>Diabetes</v>
      </c>
    </row>
    <row r="1261" spans="1:20" x14ac:dyDescent="0.3">
      <c r="A1261" t="s">
        <v>1111</v>
      </c>
      <c r="B1261">
        <v>25.4</v>
      </c>
      <c r="C1261">
        <v>11.96</v>
      </c>
      <c r="D1261" t="s">
        <v>2380</v>
      </c>
      <c r="E1261" t="s">
        <v>2380</v>
      </c>
      <c r="F1261" t="s">
        <v>2380</v>
      </c>
      <c r="G1261" t="s">
        <v>2381</v>
      </c>
      <c r="H1261" t="s">
        <v>2380</v>
      </c>
      <c r="K1261" t="s">
        <v>1111</v>
      </c>
      <c r="L1261">
        <v>25.4</v>
      </c>
      <c r="M1261">
        <v>11.96</v>
      </c>
      <c r="N1261" t="s">
        <v>2380</v>
      </c>
      <c r="O1261" t="s">
        <v>2380</v>
      </c>
      <c r="P1261" t="s">
        <v>2380</v>
      </c>
      <c r="Q1261" s="7" t="str">
        <f>SUBSTITUTE(Table12[[#This Row],[NumberOfMajorSurgeries]],"No major surgery","0")</f>
        <v>0</v>
      </c>
      <c r="R1261" t="str">
        <f>SUBSTITUTE(Table12[[#This Row],[smoker]],"?","unknown")</f>
        <v>No</v>
      </c>
      <c r="S1261" t="str">
        <f t="shared" si="19"/>
        <v>Overweight</v>
      </c>
      <c r="T1261" t="str">
        <f>IF(Table12[[#This Row],[HBA1C]]&lt;5.7,"Normal",IF(Table12[[#This Row],[HBA1C]]&gt;6.5,"Diabetes","Prediabetes"))</f>
        <v>Diabetes</v>
      </c>
    </row>
    <row r="1262" spans="1:20" x14ac:dyDescent="0.3">
      <c r="A1262" t="s">
        <v>1110</v>
      </c>
      <c r="B1262">
        <v>32.299999999999997</v>
      </c>
      <c r="C1262">
        <v>10.54</v>
      </c>
      <c r="D1262" t="s">
        <v>2380</v>
      </c>
      <c r="E1262" t="s">
        <v>2380</v>
      </c>
      <c r="F1262" t="s">
        <v>2380</v>
      </c>
      <c r="G1262" t="s">
        <v>2381</v>
      </c>
      <c r="H1262" t="s">
        <v>2380</v>
      </c>
      <c r="K1262" t="s">
        <v>1110</v>
      </c>
      <c r="L1262">
        <v>32.299999999999997</v>
      </c>
      <c r="M1262">
        <v>10.54</v>
      </c>
      <c r="N1262" t="s">
        <v>2380</v>
      </c>
      <c r="O1262" t="s">
        <v>2380</v>
      </c>
      <c r="P1262" t="s">
        <v>2380</v>
      </c>
      <c r="Q1262" s="7" t="str">
        <f>SUBSTITUTE(Table12[[#This Row],[NumberOfMajorSurgeries]],"No major surgery","0")</f>
        <v>0</v>
      </c>
      <c r="R1262" t="str">
        <f>SUBSTITUTE(Table12[[#This Row],[smoker]],"?","unknown")</f>
        <v>No</v>
      </c>
      <c r="S1262" t="str">
        <f t="shared" si="19"/>
        <v>Obesity</v>
      </c>
      <c r="T1262" t="str">
        <f>IF(Table12[[#This Row],[HBA1C]]&lt;5.7,"Normal",IF(Table12[[#This Row],[HBA1C]]&gt;6.5,"Diabetes","Prediabetes"))</f>
        <v>Diabetes</v>
      </c>
    </row>
    <row r="1263" spans="1:20" x14ac:dyDescent="0.3">
      <c r="A1263" t="s">
        <v>1109</v>
      </c>
      <c r="B1263">
        <v>23.94</v>
      </c>
      <c r="C1263">
        <v>4.54</v>
      </c>
      <c r="D1263" t="s">
        <v>2382</v>
      </c>
      <c r="E1263" t="s">
        <v>2380</v>
      </c>
      <c r="F1263" t="s">
        <v>2383</v>
      </c>
      <c r="G1263">
        <v>1</v>
      </c>
      <c r="H1263" t="s">
        <v>2380</v>
      </c>
      <c r="K1263" t="s">
        <v>1109</v>
      </c>
      <c r="L1263">
        <v>23.94</v>
      </c>
      <c r="M1263">
        <v>4.54</v>
      </c>
      <c r="N1263" t="s">
        <v>2382</v>
      </c>
      <c r="O1263" t="s">
        <v>2380</v>
      </c>
      <c r="P1263" t="s">
        <v>2383</v>
      </c>
      <c r="Q1263" s="7" t="str">
        <f>SUBSTITUTE(Table12[[#This Row],[NumberOfMajorSurgeries]],"No major surgery","0")</f>
        <v>1</v>
      </c>
      <c r="R1263" t="str">
        <f>SUBSTITUTE(Table12[[#This Row],[smoker]],"?","unknown")</f>
        <v>No</v>
      </c>
      <c r="S1263" t="str">
        <f t="shared" si="19"/>
        <v>Overweight</v>
      </c>
      <c r="T1263" t="str">
        <f>IF(Table12[[#This Row],[HBA1C]]&lt;5.7,"Normal",IF(Table12[[#This Row],[HBA1C]]&gt;6.5,"Diabetes","Prediabetes"))</f>
        <v>Normal</v>
      </c>
    </row>
    <row r="1264" spans="1:20" x14ac:dyDescent="0.3">
      <c r="A1264" t="s">
        <v>1108</v>
      </c>
      <c r="B1264">
        <v>46.4</v>
      </c>
      <c r="C1264">
        <v>5.71</v>
      </c>
      <c r="D1264" t="s">
        <v>2380</v>
      </c>
      <c r="E1264" t="s">
        <v>2380</v>
      </c>
      <c r="F1264" t="s">
        <v>2380</v>
      </c>
      <c r="G1264" t="s">
        <v>2381</v>
      </c>
      <c r="H1264" t="s">
        <v>2380</v>
      </c>
      <c r="K1264" t="s">
        <v>1108</v>
      </c>
      <c r="L1264">
        <v>46.4</v>
      </c>
      <c r="M1264">
        <v>5.71</v>
      </c>
      <c r="N1264" t="s">
        <v>2380</v>
      </c>
      <c r="O1264" t="s">
        <v>2380</v>
      </c>
      <c r="P1264" t="s">
        <v>2380</v>
      </c>
      <c r="Q1264" s="7" t="str">
        <f>SUBSTITUTE(Table12[[#This Row],[NumberOfMajorSurgeries]],"No major surgery","0")</f>
        <v>0</v>
      </c>
      <c r="R1264" t="str">
        <f>SUBSTITUTE(Table12[[#This Row],[smoker]],"?","unknown")</f>
        <v>No</v>
      </c>
      <c r="S1264" t="str">
        <f t="shared" si="19"/>
        <v>Obesity</v>
      </c>
      <c r="T1264" t="str">
        <f>IF(Table12[[#This Row],[HBA1C]]&lt;5.7,"Normal",IF(Table12[[#This Row],[HBA1C]]&gt;6.5,"Diabetes","Prediabetes"))</f>
        <v>Prediabetes</v>
      </c>
    </row>
    <row r="1265" spans="1:20" x14ac:dyDescent="0.3">
      <c r="A1265" t="s">
        <v>1107</v>
      </c>
      <c r="B1265">
        <v>40.375</v>
      </c>
      <c r="C1265">
        <v>6.25</v>
      </c>
      <c r="D1265" t="s">
        <v>2382</v>
      </c>
      <c r="E1265" t="s">
        <v>2380</v>
      </c>
      <c r="F1265" t="s">
        <v>2380</v>
      </c>
      <c r="G1265" t="s">
        <v>2381</v>
      </c>
      <c r="H1265" t="s">
        <v>2380</v>
      </c>
      <c r="K1265" t="s">
        <v>1107</v>
      </c>
      <c r="L1265">
        <v>40.375</v>
      </c>
      <c r="M1265">
        <v>6.25</v>
      </c>
      <c r="N1265" t="s">
        <v>2382</v>
      </c>
      <c r="O1265" t="s">
        <v>2380</v>
      </c>
      <c r="P1265" t="s">
        <v>2380</v>
      </c>
      <c r="Q1265" s="7" t="str">
        <f>SUBSTITUTE(Table12[[#This Row],[NumberOfMajorSurgeries]],"No major surgery","0")</f>
        <v>0</v>
      </c>
      <c r="R1265" t="str">
        <f>SUBSTITUTE(Table12[[#This Row],[smoker]],"?","unknown")</f>
        <v>No</v>
      </c>
      <c r="S1265" t="str">
        <f t="shared" si="19"/>
        <v>Obesity</v>
      </c>
      <c r="T1265" t="str">
        <f>IF(Table12[[#This Row],[HBA1C]]&lt;5.7,"Normal",IF(Table12[[#This Row],[HBA1C]]&gt;6.5,"Diabetes","Prediabetes"))</f>
        <v>Prediabetes</v>
      </c>
    </row>
    <row r="1266" spans="1:20" x14ac:dyDescent="0.3">
      <c r="A1266" t="s">
        <v>1106</v>
      </c>
      <c r="B1266">
        <v>28.7</v>
      </c>
      <c r="C1266">
        <v>9.4700000000000006</v>
      </c>
      <c r="D1266" t="s">
        <v>2380</v>
      </c>
      <c r="E1266" t="s">
        <v>2380</v>
      </c>
      <c r="F1266" t="s">
        <v>2380</v>
      </c>
      <c r="G1266">
        <v>2</v>
      </c>
      <c r="H1266" t="s">
        <v>2380</v>
      </c>
      <c r="K1266" t="s">
        <v>1106</v>
      </c>
      <c r="L1266">
        <v>28.7</v>
      </c>
      <c r="M1266">
        <v>9.4700000000000006</v>
      </c>
      <c r="N1266" t="s">
        <v>2380</v>
      </c>
      <c r="O1266" t="s">
        <v>2380</v>
      </c>
      <c r="P1266" t="s">
        <v>2380</v>
      </c>
      <c r="Q1266" s="7" t="str">
        <f>SUBSTITUTE(Table12[[#This Row],[NumberOfMajorSurgeries]],"No major surgery","0")</f>
        <v>2</v>
      </c>
      <c r="R1266" t="str">
        <f>SUBSTITUTE(Table12[[#This Row],[smoker]],"?","unknown")</f>
        <v>No</v>
      </c>
      <c r="S1266" t="str">
        <f t="shared" si="19"/>
        <v>Overweight</v>
      </c>
      <c r="T1266" t="str">
        <f>IF(Table12[[#This Row],[HBA1C]]&lt;5.7,"Normal",IF(Table12[[#This Row],[HBA1C]]&gt;6.5,"Diabetes","Prediabetes"))</f>
        <v>Diabetes</v>
      </c>
    </row>
    <row r="1267" spans="1:20" x14ac:dyDescent="0.3">
      <c r="A1267" t="s">
        <v>1105</v>
      </c>
      <c r="B1267">
        <v>26.63</v>
      </c>
      <c r="C1267">
        <v>5.7</v>
      </c>
      <c r="D1267" t="s">
        <v>2380</v>
      </c>
      <c r="E1267" t="s">
        <v>2380</v>
      </c>
      <c r="F1267" t="s">
        <v>2380</v>
      </c>
      <c r="G1267" t="s">
        <v>2381</v>
      </c>
      <c r="H1267" t="s">
        <v>2380</v>
      </c>
      <c r="K1267" t="s">
        <v>1105</v>
      </c>
      <c r="L1267">
        <v>26.63</v>
      </c>
      <c r="M1267">
        <v>5.7</v>
      </c>
      <c r="N1267" t="s">
        <v>2380</v>
      </c>
      <c r="O1267" t="s">
        <v>2380</v>
      </c>
      <c r="P1267" t="s">
        <v>2380</v>
      </c>
      <c r="Q1267" s="7" t="str">
        <f>SUBSTITUTE(Table12[[#This Row],[NumberOfMajorSurgeries]],"No major surgery","0")</f>
        <v>0</v>
      </c>
      <c r="R1267" t="str">
        <f>SUBSTITUTE(Table12[[#This Row],[smoker]],"?","unknown")</f>
        <v>No</v>
      </c>
      <c r="S1267" t="str">
        <f t="shared" si="19"/>
        <v>Overweight</v>
      </c>
      <c r="T1267" t="str">
        <f>IF(Table12[[#This Row],[HBA1C]]&lt;5.7,"Normal",IF(Table12[[#This Row],[HBA1C]]&gt;6.5,"Diabetes","Prediabetes"))</f>
        <v>Prediabetes</v>
      </c>
    </row>
    <row r="1268" spans="1:20" x14ac:dyDescent="0.3">
      <c r="A1268" t="s">
        <v>1104</v>
      </c>
      <c r="B1268">
        <v>22.515000000000001</v>
      </c>
      <c r="C1268">
        <v>11.18</v>
      </c>
      <c r="D1268" t="s">
        <v>2380</v>
      </c>
      <c r="E1268" t="s">
        <v>2380</v>
      </c>
      <c r="F1268" t="s">
        <v>2380</v>
      </c>
      <c r="G1268">
        <v>2</v>
      </c>
      <c r="H1268" t="s">
        <v>2380</v>
      </c>
      <c r="K1268" t="s">
        <v>1104</v>
      </c>
      <c r="L1268">
        <v>22.515000000000001</v>
      </c>
      <c r="M1268">
        <v>11.18</v>
      </c>
      <c r="N1268" t="s">
        <v>2380</v>
      </c>
      <c r="O1268" t="s">
        <v>2380</v>
      </c>
      <c r="P1268" t="s">
        <v>2380</v>
      </c>
      <c r="Q1268" s="7" t="str">
        <f>SUBSTITUTE(Table12[[#This Row],[NumberOfMajorSurgeries]],"No major surgery","0")</f>
        <v>2</v>
      </c>
      <c r="R1268" t="str">
        <f>SUBSTITUTE(Table12[[#This Row],[smoker]],"?","unknown")</f>
        <v>No</v>
      </c>
      <c r="S1268" t="str">
        <f t="shared" si="19"/>
        <v>Overweight</v>
      </c>
      <c r="T1268" t="str">
        <f>IF(Table12[[#This Row],[HBA1C]]&lt;5.7,"Normal",IF(Table12[[#This Row],[HBA1C]]&gt;6.5,"Diabetes","Prediabetes"))</f>
        <v>Diabetes</v>
      </c>
    </row>
    <row r="1269" spans="1:20" x14ac:dyDescent="0.3">
      <c r="A1269" t="s">
        <v>1103</v>
      </c>
      <c r="B1269">
        <v>36.575000000000003</v>
      </c>
      <c r="C1269">
        <v>10.98</v>
      </c>
      <c r="D1269" t="s">
        <v>2380</v>
      </c>
      <c r="E1269" t="s">
        <v>2380</v>
      </c>
      <c r="F1269" t="s">
        <v>2380</v>
      </c>
      <c r="G1269" t="s">
        <v>2381</v>
      </c>
      <c r="H1269" t="s">
        <v>2380</v>
      </c>
      <c r="K1269" t="s">
        <v>1103</v>
      </c>
      <c r="L1269">
        <v>36.575000000000003</v>
      </c>
      <c r="M1269">
        <v>10.98</v>
      </c>
      <c r="N1269" t="s">
        <v>2380</v>
      </c>
      <c r="O1269" t="s">
        <v>2380</v>
      </c>
      <c r="P1269" t="s">
        <v>2380</v>
      </c>
      <c r="Q1269" s="7" t="str">
        <f>SUBSTITUTE(Table12[[#This Row],[NumberOfMajorSurgeries]],"No major surgery","0")</f>
        <v>0</v>
      </c>
      <c r="R1269" t="str">
        <f>SUBSTITUTE(Table12[[#This Row],[smoker]],"?","unknown")</f>
        <v>No</v>
      </c>
      <c r="S1269" t="str">
        <f t="shared" si="19"/>
        <v>Obesity</v>
      </c>
      <c r="T1269" t="str">
        <f>IF(Table12[[#This Row],[HBA1C]]&lt;5.7,"Normal",IF(Table12[[#This Row],[HBA1C]]&gt;6.5,"Diabetes","Prediabetes"))</f>
        <v>Diabetes</v>
      </c>
    </row>
    <row r="1270" spans="1:20" x14ac:dyDescent="0.3">
      <c r="A1270" t="s">
        <v>1102</v>
      </c>
      <c r="B1270">
        <v>23.66</v>
      </c>
      <c r="C1270">
        <v>5.1100000000000003</v>
      </c>
      <c r="D1270" t="s">
        <v>2382</v>
      </c>
      <c r="E1270" t="s">
        <v>2380</v>
      </c>
      <c r="F1270" t="s">
        <v>2383</v>
      </c>
      <c r="G1270">
        <v>1</v>
      </c>
      <c r="H1270" t="s">
        <v>2380</v>
      </c>
      <c r="K1270" t="s">
        <v>1102</v>
      </c>
      <c r="L1270">
        <v>23.66</v>
      </c>
      <c r="M1270">
        <v>5.1100000000000003</v>
      </c>
      <c r="N1270" t="s">
        <v>2382</v>
      </c>
      <c r="O1270" t="s">
        <v>2380</v>
      </c>
      <c r="P1270" t="s">
        <v>2383</v>
      </c>
      <c r="Q1270" s="7" t="str">
        <f>SUBSTITUTE(Table12[[#This Row],[NumberOfMajorSurgeries]],"No major surgery","0")</f>
        <v>1</v>
      </c>
      <c r="R1270" t="str">
        <f>SUBSTITUTE(Table12[[#This Row],[smoker]],"?","unknown")</f>
        <v>No</v>
      </c>
      <c r="S1270" t="str">
        <f t="shared" si="19"/>
        <v>Overweight</v>
      </c>
      <c r="T1270" t="str">
        <f>IF(Table12[[#This Row],[HBA1C]]&lt;5.7,"Normal",IF(Table12[[#This Row],[HBA1C]]&gt;6.5,"Diabetes","Prediabetes"))</f>
        <v>Normal</v>
      </c>
    </row>
    <row r="1271" spans="1:20" x14ac:dyDescent="0.3">
      <c r="A1271" t="s">
        <v>1101</v>
      </c>
      <c r="B1271">
        <v>18.62</v>
      </c>
      <c r="C1271">
        <v>10.24</v>
      </c>
      <c r="D1271" t="s">
        <v>2380</v>
      </c>
      <c r="E1271" t="s">
        <v>2380</v>
      </c>
      <c r="F1271" t="s">
        <v>2380</v>
      </c>
      <c r="G1271" t="s">
        <v>2381</v>
      </c>
      <c r="H1271" t="s">
        <v>2380</v>
      </c>
      <c r="K1271" t="s">
        <v>1101</v>
      </c>
      <c r="L1271">
        <v>18.62</v>
      </c>
      <c r="M1271">
        <v>10.24</v>
      </c>
      <c r="N1271" t="s">
        <v>2380</v>
      </c>
      <c r="O1271" t="s">
        <v>2380</v>
      </c>
      <c r="P1271" t="s">
        <v>2380</v>
      </c>
      <c r="Q1271" s="7" t="str">
        <f>SUBSTITUTE(Table12[[#This Row],[NumberOfMajorSurgeries]],"No major surgery","0")</f>
        <v>0</v>
      </c>
      <c r="R1271" t="str">
        <f>SUBSTITUTE(Table12[[#This Row],[smoker]],"?","unknown")</f>
        <v>No</v>
      </c>
      <c r="S1271" t="str">
        <f t="shared" si="19"/>
        <v>Overweight</v>
      </c>
      <c r="T1271" t="str">
        <f>IF(Table12[[#This Row],[HBA1C]]&lt;5.7,"Normal",IF(Table12[[#This Row],[HBA1C]]&gt;6.5,"Diabetes","Prediabetes"))</f>
        <v>Diabetes</v>
      </c>
    </row>
    <row r="1272" spans="1:20" x14ac:dyDescent="0.3">
      <c r="A1272" t="s">
        <v>1100</v>
      </c>
      <c r="B1272">
        <v>19.190000000000001</v>
      </c>
      <c r="C1272">
        <v>7.71</v>
      </c>
      <c r="D1272" t="s">
        <v>2382</v>
      </c>
      <c r="E1272" t="s">
        <v>2380</v>
      </c>
      <c r="F1272" t="s">
        <v>2380</v>
      </c>
      <c r="G1272">
        <v>1</v>
      </c>
      <c r="H1272" t="s">
        <v>2380</v>
      </c>
      <c r="K1272" t="s">
        <v>1100</v>
      </c>
      <c r="L1272">
        <v>19.190000000000001</v>
      </c>
      <c r="M1272">
        <v>7.71</v>
      </c>
      <c r="N1272" t="s">
        <v>2382</v>
      </c>
      <c r="O1272" t="s">
        <v>2380</v>
      </c>
      <c r="P1272" t="s">
        <v>2380</v>
      </c>
      <c r="Q1272" s="7" t="str">
        <f>SUBSTITUTE(Table12[[#This Row],[NumberOfMajorSurgeries]],"No major surgery","0")</f>
        <v>1</v>
      </c>
      <c r="R1272" t="str">
        <f>SUBSTITUTE(Table12[[#This Row],[smoker]],"?","unknown")</f>
        <v>No</v>
      </c>
      <c r="S1272" t="str">
        <f t="shared" si="19"/>
        <v>Overweight</v>
      </c>
      <c r="T1272" t="str">
        <f>IF(Table12[[#This Row],[HBA1C]]&lt;5.7,"Normal",IF(Table12[[#This Row],[HBA1C]]&gt;6.5,"Diabetes","Prediabetes"))</f>
        <v>Diabetes</v>
      </c>
    </row>
    <row r="1273" spans="1:20" x14ac:dyDescent="0.3">
      <c r="A1273" t="s">
        <v>1099</v>
      </c>
      <c r="B1273">
        <v>27.5</v>
      </c>
      <c r="C1273">
        <v>6.03</v>
      </c>
      <c r="D1273" t="s">
        <v>2380</v>
      </c>
      <c r="E1273" t="s">
        <v>2380</v>
      </c>
      <c r="F1273" t="s">
        <v>2380</v>
      </c>
      <c r="G1273" t="s">
        <v>2381</v>
      </c>
      <c r="H1273" t="s">
        <v>2380</v>
      </c>
      <c r="K1273" t="s">
        <v>1099</v>
      </c>
      <c r="L1273">
        <v>27.5</v>
      </c>
      <c r="M1273">
        <v>6.03</v>
      </c>
      <c r="N1273" t="s">
        <v>2380</v>
      </c>
      <c r="O1273" t="s">
        <v>2380</v>
      </c>
      <c r="P1273" t="s">
        <v>2380</v>
      </c>
      <c r="Q1273" s="7" t="str">
        <f>SUBSTITUTE(Table12[[#This Row],[NumberOfMajorSurgeries]],"No major surgery","0")</f>
        <v>0</v>
      </c>
      <c r="R1273" t="str">
        <f>SUBSTITUTE(Table12[[#This Row],[smoker]],"?","unknown")</f>
        <v>No</v>
      </c>
      <c r="S1273" t="str">
        <f t="shared" si="19"/>
        <v>Overweight</v>
      </c>
      <c r="T1273" t="str">
        <f>IF(Table12[[#This Row],[HBA1C]]&lt;5.7,"Normal",IF(Table12[[#This Row],[HBA1C]]&gt;6.5,"Diabetes","Prediabetes"))</f>
        <v>Prediabetes</v>
      </c>
    </row>
    <row r="1274" spans="1:20" x14ac:dyDescent="0.3">
      <c r="A1274" t="s">
        <v>1098</v>
      </c>
      <c r="B1274">
        <v>27.36</v>
      </c>
      <c r="C1274">
        <v>5.96</v>
      </c>
      <c r="D1274" t="s">
        <v>2380</v>
      </c>
      <c r="E1274" t="s">
        <v>2380</v>
      </c>
      <c r="F1274" t="s">
        <v>2383</v>
      </c>
      <c r="G1274">
        <v>1</v>
      </c>
      <c r="H1274" t="s">
        <v>2380</v>
      </c>
      <c r="K1274" t="s">
        <v>1098</v>
      </c>
      <c r="L1274">
        <v>27.36</v>
      </c>
      <c r="M1274">
        <v>5.96</v>
      </c>
      <c r="N1274" t="s">
        <v>2380</v>
      </c>
      <c r="O1274" t="s">
        <v>2380</v>
      </c>
      <c r="P1274" t="s">
        <v>2383</v>
      </c>
      <c r="Q1274" s="7" t="str">
        <f>SUBSTITUTE(Table12[[#This Row],[NumberOfMajorSurgeries]],"No major surgery","0")</f>
        <v>1</v>
      </c>
      <c r="R1274" t="str">
        <f>SUBSTITUTE(Table12[[#This Row],[smoker]],"?","unknown")</f>
        <v>No</v>
      </c>
      <c r="S1274" t="str">
        <f t="shared" si="19"/>
        <v>Overweight</v>
      </c>
      <c r="T1274" t="str">
        <f>IF(Table12[[#This Row],[HBA1C]]&lt;5.7,"Normal",IF(Table12[[#This Row],[HBA1C]]&gt;6.5,"Diabetes","Prediabetes"))</f>
        <v>Prediabetes</v>
      </c>
    </row>
    <row r="1275" spans="1:20" x14ac:dyDescent="0.3">
      <c r="A1275" t="s">
        <v>1097</v>
      </c>
      <c r="B1275">
        <v>20.350000000000001</v>
      </c>
      <c r="C1275">
        <v>4.16</v>
      </c>
      <c r="D1275" t="s">
        <v>2380</v>
      </c>
      <c r="E1275" t="s">
        <v>2380</v>
      </c>
      <c r="F1275" t="s">
        <v>2380</v>
      </c>
      <c r="G1275" t="s">
        <v>2381</v>
      </c>
      <c r="H1275" t="s">
        <v>2380</v>
      </c>
      <c r="K1275" t="s">
        <v>1097</v>
      </c>
      <c r="L1275">
        <v>20.350000000000001</v>
      </c>
      <c r="M1275">
        <v>4.16</v>
      </c>
      <c r="N1275" t="s">
        <v>2380</v>
      </c>
      <c r="O1275" t="s">
        <v>2380</v>
      </c>
      <c r="P1275" t="s">
        <v>2380</v>
      </c>
      <c r="Q1275" s="7" t="str">
        <f>SUBSTITUTE(Table12[[#This Row],[NumberOfMajorSurgeries]],"No major surgery","0")</f>
        <v>0</v>
      </c>
      <c r="R1275" t="str">
        <f>SUBSTITUTE(Table12[[#This Row],[smoker]],"?","unknown")</f>
        <v>No</v>
      </c>
      <c r="S1275" t="str">
        <f t="shared" si="19"/>
        <v>Overweight</v>
      </c>
      <c r="T1275" t="str">
        <f>IF(Table12[[#This Row],[HBA1C]]&lt;5.7,"Normal",IF(Table12[[#This Row],[HBA1C]]&gt;6.5,"Diabetes","Prediabetes"))</f>
        <v>Normal</v>
      </c>
    </row>
    <row r="1276" spans="1:20" x14ac:dyDescent="0.3">
      <c r="A1276" t="s">
        <v>1096</v>
      </c>
      <c r="B1276">
        <v>24.035</v>
      </c>
      <c r="C1276">
        <v>6.11</v>
      </c>
      <c r="D1276" t="s">
        <v>2380</v>
      </c>
      <c r="E1276" t="s">
        <v>2380</v>
      </c>
      <c r="F1276" t="s">
        <v>2380</v>
      </c>
      <c r="G1276" t="s">
        <v>2381</v>
      </c>
      <c r="H1276" t="s">
        <v>2380</v>
      </c>
      <c r="K1276" t="s">
        <v>1096</v>
      </c>
      <c r="L1276">
        <v>24.035</v>
      </c>
      <c r="M1276">
        <v>6.11</v>
      </c>
      <c r="N1276" t="s">
        <v>2380</v>
      </c>
      <c r="O1276" t="s">
        <v>2380</v>
      </c>
      <c r="P1276" t="s">
        <v>2380</v>
      </c>
      <c r="Q1276" s="7" t="str">
        <f>SUBSTITUTE(Table12[[#This Row],[NumberOfMajorSurgeries]],"No major surgery","0")</f>
        <v>0</v>
      </c>
      <c r="R1276" t="str">
        <f>SUBSTITUTE(Table12[[#This Row],[smoker]],"?","unknown")</f>
        <v>No</v>
      </c>
      <c r="S1276" t="str">
        <f t="shared" si="19"/>
        <v>Overweight</v>
      </c>
      <c r="T1276" t="str">
        <f>IF(Table12[[#This Row],[HBA1C]]&lt;5.7,"Normal",IF(Table12[[#This Row],[HBA1C]]&gt;6.5,"Diabetes","Prediabetes"))</f>
        <v>Prediabetes</v>
      </c>
    </row>
    <row r="1277" spans="1:20" x14ac:dyDescent="0.3">
      <c r="A1277" t="s">
        <v>1095</v>
      </c>
      <c r="B1277">
        <v>23.56</v>
      </c>
      <c r="C1277">
        <v>5.97</v>
      </c>
      <c r="D1277" t="s">
        <v>2380</v>
      </c>
      <c r="E1277" t="s">
        <v>2380</v>
      </c>
      <c r="F1277" t="s">
        <v>2380</v>
      </c>
      <c r="G1277" t="s">
        <v>2381</v>
      </c>
      <c r="H1277" t="s">
        <v>2380</v>
      </c>
      <c r="K1277" t="s">
        <v>1095</v>
      </c>
      <c r="L1277">
        <v>23.56</v>
      </c>
      <c r="M1277">
        <v>5.97</v>
      </c>
      <c r="N1277" t="s">
        <v>2380</v>
      </c>
      <c r="O1277" t="s">
        <v>2380</v>
      </c>
      <c r="P1277" t="s">
        <v>2380</v>
      </c>
      <c r="Q1277" s="7" t="str">
        <f>SUBSTITUTE(Table12[[#This Row],[NumberOfMajorSurgeries]],"No major surgery","0")</f>
        <v>0</v>
      </c>
      <c r="R1277" t="str">
        <f>SUBSTITUTE(Table12[[#This Row],[smoker]],"?","unknown")</f>
        <v>No</v>
      </c>
      <c r="S1277" t="str">
        <f t="shared" si="19"/>
        <v>Overweight</v>
      </c>
      <c r="T1277" t="str">
        <f>IF(Table12[[#This Row],[HBA1C]]&lt;5.7,"Normal",IF(Table12[[#This Row],[HBA1C]]&gt;6.5,"Diabetes","Prediabetes"))</f>
        <v>Prediabetes</v>
      </c>
    </row>
    <row r="1278" spans="1:20" x14ac:dyDescent="0.3">
      <c r="A1278" t="s">
        <v>1094</v>
      </c>
      <c r="B1278">
        <v>27.17</v>
      </c>
      <c r="C1278">
        <v>10.81</v>
      </c>
      <c r="D1278" t="s">
        <v>2380</v>
      </c>
      <c r="E1278" t="s">
        <v>2380</v>
      </c>
      <c r="F1278" t="s">
        <v>2380</v>
      </c>
      <c r="G1278">
        <v>2</v>
      </c>
      <c r="H1278" t="s">
        <v>2380</v>
      </c>
      <c r="K1278" t="s">
        <v>1094</v>
      </c>
      <c r="L1278">
        <v>27.17</v>
      </c>
      <c r="M1278">
        <v>10.81</v>
      </c>
      <c r="N1278" t="s">
        <v>2380</v>
      </c>
      <c r="O1278" t="s">
        <v>2380</v>
      </c>
      <c r="P1278" t="s">
        <v>2380</v>
      </c>
      <c r="Q1278" s="7" t="str">
        <f>SUBSTITUTE(Table12[[#This Row],[NumberOfMajorSurgeries]],"No major surgery","0")</f>
        <v>2</v>
      </c>
      <c r="R1278" t="str">
        <f>SUBSTITUTE(Table12[[#This Row],[smoker]],"?","unknown")</f>
        <v>No</v>
      </c>
      <c r="S1278" t="str">
        <f t="shared" si="19"/>
        <v>Overweight</v>
      </c>
      <c r="T1278" t="str">
        <f>IF(Table12[[#This Row],[HBA1C]]&lt;5.7,"Normal",IF(Table12[[#This Row],[HBA1C]]&gt;6.5,"Diabetes","Prediabetes"))</f>
        <v>Diabetes</v>
      </c>
    </row>
    <row r="1279" spans="1:20" x14ac:dyDescent="0.3">
      <c r="A1279" t="s">
        <v>1093</v>
      </c>
      <c r="B1279">
        <v>34.32</v>
      </c>
      <c r="C1279">
        <v>5.7</v>
      </c>
      <c r="D1279" t="s">
        <v>2382</v>
      </c>
      <c r="E1279" t="s">
        <v>2380</v>
      </c>
      <c r="F1279" t="s">
        <v>2383</v>
      </c>
      <c r="G1279">
        <v>1</v>
      </c>
      <c r="H1279" t="s">
        <v>2380</v>
      </c>
      <c r="K1279" t="s">
        <v>1093</v>
      </c>
      <c r="L1279">
        <v>34.32</v>
      </c>
      <c r="M1279">
        <v>5.7</v>
      </c>
      <c r="N1279" t="s">
        <v>2382</v>
      </c>
      <c r="O1279" t="s">
        <v>2380</v>
      </c>
      <c r="P1279" t="s">
        <v>2383</v>
      </c>
      <c r="Q1279" s="7" t="str">
        <f>SUBSTITUTE(Table12[[#This Row],[NumberOfMajorSurgeries]],"No major surgery","0")</f>
        <v>1</v>
      </c>
      <c r="R1279" t="str">
        <f>SUBSTITUTE(Table12[[#This Row],[smoker]],"?","unknown")</f>
        <v>No</v>
      </c>
      <c r="S1279" t="str">
        <f t="shared" si="19"/>
        <v>Obesity</v>
      </c>
      <c r="T1279" t="str">
        <f>IF(Table12[[#This Row],[HBA1C]]&lt;5.7,"Normal",IF(Table12[[#This Row],[HBA1C]]&gt;6.5,"Diabetes","Prediabetes"))</f>
        <v>Prediabetes</v>
      </c>
    </row>
    <row r="1280" spans="1:20" x14ac:dyDescent="0.3">
      <c r="A1280" t="s">
        <v>1092</v>
      </c>
      <c r="B1280">
        <v>23.87</v>
      </c>
      <c r="C1280">
        <v>4.7699999999999996</v>
      </c>
      <c r="D1280" t="s">
        <v>2382</v>
      </c>
      <c r="E1280" t="s">
        <v>2380</v>
      </c>
      <c r="F1280" t="s">
        <v>2383</v>
      </c>
      <c r="G1280">
        <v>1</v>
      </c>
      <c r="H1280" t="s">
        <v>2380</v>
      </c>
      <c r="K1280" t="s">
        <v>1092</v>
      </c>
      <c r="L1280">
        <v>23.87</v>
      </c>
      <c r="M1280">
        <v>4.7699999999999996</v>
      </c>
      <c r="N1280" t="s">
        <v>2382</v>
      </c>
      <c r="O1280" t="s">
        <v>2380</v>
      </c>
      <c r="P1280" t="s">
        <v>2383</v>
      </c>
      <c r="Q1280" s="7" t="str">
        <f>SUBSTITUTE(Table12[[#This Row],[NumberOfMajorSurgeries]],"No major surgery","0")</f>
        <v>1</v>
      </c>
      <c r="R1280" t="str">
        <f>SUBSTITUTE(Table12[[#This Row],[smoker]],"?","unknown")</f>
        <v>No</v>
      </c>
      <c r="S1280" t="str">
        <f t="shared" si="19"/>
        <v>Overweight</v>
      </c>
      <c r="T1280" t="str">
        <f>IF(Table12[[#This Row],[HBA1C]]&lt;5.7,"Normal",IF(Table12[[#This Row],[HBA1C]]&gt;6.5,"Diabetes","Prediabetes"))</f>
        <v>Normal</v>
      </c>
    </row>
    <row r="1281" spans="1:20" x14ac:dyDescent="0.3">
      <c r="A1281" t="s">
        <v>1091</v>
      </c>
      <c r="B1281">
        <v>30.15</v>
      </c>
      <c r="C1281">
        <v>4.25</v>
      </c>
      <c r="D1281" t="s">
        <v>2380</v>
      </c>
      <c r="E1281" t="s">
        <v>2380</v>
      </c>
      <c r="F1281" t="s">
        <v>2380</v>
      </c>
      <c r="G1281">
        <v>1</v>
      </c>
      <c r="H1281" t="s">
        <v>2380</v>
      </c>
      <c r="K1281" t="s">
        <v>1091</v>
      </c>
      <c r="L1281">
        <v>30.15</v>
      </c>
      <c r="M1281">
        <v>4.25</v>
      </c>
      <c r="N1281" t="s">
        <v>2380</v>
      </c>
      <c r="O1281" t="s">
        <v>2380</v>
      </c>
      <c r="P1281" t="s">
        <v>2380</v>
      </c>
      <c r="Q1281" s="7" t="str">
        <f>SUBSTITUTE(Table12[[#This Row],[NumberOfMajorSurgeries]],"No major surgery","0")</f>
        <v>1</v>
      </c>
      <c r="R1281" t="str">
        <f>SUBSTITUTE(Table12[[#This Row],[smoker]],"?","unknown")</f>
        <v>No</v>
      </c>
      <c r="S1281" t="str">
        <f t="shared" si="19"/>
        <v>Obesity</v>
      </c>
      <c r="T1281" t="str">
        <f>IF(Table12[[#This Row],[HBA1C]]&lt;5.7,"Normal",IF(Table12[[#This Row],[HBA1C]]&gt;6.5,"Diabetes","Prediabetes"))</f>
        <v>Normal</v>
      </c>
    </row>
    <row r="1282" spans="1:20" x14ac:dyDescent="0.3">
      <c r="A1282" t="s">
        <v>1090</v>
      </c>
      <c r="B1282">
        <v>26.36</v>
      </c>
      <c r="C1282">
        <v>5.52</v>
      </c>
      <c r="D1282" t="s">
        <v>2380</v>
      </c>
      <c r="E1282" t="s">
        <v>2380</v>
      </c>
      <c r="F1282" t="s">
        <v>2380</v>
      </c>
      <c r="G1282" t="s">
        <v>2381</v>
      </c>
      <c r="H1282" t="s">
        <v>2380</v>
      </c>
      <c r="K1282" t="s">
        <v>1090</v>
      </c>
      <c r="L1282">
        <v>26.36</v>
      </c>
      <c r="M1282">
        <v>5.52</v>
      </c>
      <c r="N1282" t="s">
        <v>2380</v>
      </c>
      <c r="O1282" t="s">
        <v>2380</v>
      </c>
      <c r="P1282" t="s">
        <v>2380</v>
      </c>
      <c r="Q1282" s="7" t="str">
        <f>SUBSTITUTE(Table12[[#This Row],[NumberOfMajorSurgeries]],"No major surgery","0")</f>
        <v>0</v>
      </c>
      <c r="R1282" t="str">
        <f>SUBSTITUTE(Table12[[#This Row],[smoker]],"?","unknown")</f>
        <v>No</v>
      </c>
      <c r="S1282" t="str">
        <f t="shared" si="19"/>
        <v>Overweight</v>
      </c>
      <c r="T1282" t="str">
        <f>IF(Table12[[#This Row],[HBA1C]]&lt;5.7,"Normal",IF(Table12[[#This Row],[HBA1C]]&gt;6.5,"Diabetes","Prediabetes"))</f>
        <v>Normal</v>
      </c>
    </row>
    <row r="1283" spans="1:20" x14ac:dyDescent="0.3">
      <c r="A1283" t="s">
        <v>1089</v>
      </c>
      <c r="B1283">
        <v>45.32</v>
      </c>
      <c r="C1283">
        <v>6.53</v>
      </c>
      <c r="D1283" t="s">
        <v>2382</v>
      </c>
      <c r="E1283" t="s">
        <v>2380</v>
      </c>
      <c r="F1283" t="s">
        <v>2380</v>
      </c>
      <c r="G1283">
        <v>1</v>
      </c>
      <c r="H1283" t="s">
        <v>2380</v>
      </c>
      <c r="K1283" t="s">
        <v>1089</v>
      </c>
      <c r="L1283">
        <v>45.32</v>
      </c>
      <c r="M1283">
        <v>6.53</v>
      </c>
      <c r="N1283" t="s">
        <v>2382</v>
      </c>
      <c r="O1283" t="s">
        <v>2380</v>
      </c>
      <c r="P1283" t="s">
        <v>2380</v>
      </c>
      <c r="Q1283" s="7" t="str">
        <f>SUBSTITUTE(Table12[[#This Row],[NumberOfMajorSurgeries]],"No major surgery","0")</f>
        <v>1</v>
      </c>
      <c r="R1283" t="str">
        <f>SUBSTITUTE(Table12[[#This Row],[smoker]],"?","unknown")</f>
        <v>No</v>
      </c>
      <c r="S1283" t="str">
        <f t="shared" ref="S1283:S1346" si="20">IF(B1283&lt;18.5,"Underweight",IF(B1283&gt;30,"Obesity",IF(B1283=18.5-24.9,"Normal weight","Overweight")))</f>
        <v>Obesity</v>
      </c>
      <c r="T1283" t="str">
        <f>IF(Table12[[#This Row],[HBA1C]]&lt;5.7,"Normal",IF(Table12[[#This Row],[HBA1C]]&gt;6.5,"Diabetes","Prediabetes"))</f>
        <v>Diabetes</v>
      </c>
    </row>
    <row r="1284" spans="1:20" x14ac:dyDescent="0.3">
      <c r="A1284" t="s">
        <v>1088</v>
      </c>
      <c r="B1284">
        <v>31.93</v>
      </c>
      <c r="C1284">
        <v>4.82</v>
      </c>
      <c r="D1284" t="s">
        <v>2382</v>
      </c>
      <c r="E1284" t="s">
        <v>2380</v>
      </c>
      <c r="F1284" t="s">
        <v>2380</v>
      </c>
      <c r="G1284">
        <v>1</v>
      </c>
      <c r="H1284" t="s">
        <v>2380</v>
      </c>
      <c r="K1284" t="s">
        <v>1088</v>
      </c>
      <c r="L1284">
        <v>31.93</v>
      </c>
      <c r="M1284">
        <v>4.82</v>
      </c>
      <c r="N1284" t="s">
        <v>2382</v>
      </c>
      <c r="O1284" t="s">
        <v>2380</v>
      </c>
      <c r="P1284" t="s">
        <v>2380</v>
      </c>
      <c r="Q1284" s="7" t="str">
        <f>SUBSTITUTE(Table12[[#This Row],[NumberOfMajorSurgeries]],"No major surgery","0")</f>
        <v>1</v>
      </c>
      <c r="R1284" t="str">
        <f>SUBSTITUTE(Table12[[#This Row],[smoker]],"?","unknown")</f>
        <v>No</v>
      </c>
      <c r="S1284" t="str">
        <f t="shared" si="20"/>
        <v>Obesity</v>
      </c>
      <c r="T1284" t="str">
        <f>IF(Table12[[#This Row],[HBA1C]]&lt;5.7,"Normal",IF(Table12[[#This Row],[HBA1C]]&gt;6.5,"Diabetes","Prediabetes"))</f>
        <v>Normal</v>
      </c>
    </row>
    <row r="1285" spans="1:20" x14ac:dyDescent="0.3">
      <c r="A1285" t="s">
        <v>1087</v>
      </c>
      <c r="B1285">
        <v>36</v>
      </c>
      <c r="C1285">
        <v>11.94</v>
      </c>
      <c r="D1285" t="s">
        <v>2382</v>
      </c>
      <c r="E1285" t="s">
        <v>2380</v>
      </c>
      <c r="F1285" t="s">
        <v>2380</v>
      </c>
      <c r="G1285">
        <v>1</v>
      </c>
      <c r="H1285" t="s">
        <v>2380</v>
      </c>
      <c r="K1285" t="s">
        <v>1087</v>
      </c>
      <c r="L1285">
        <v>36</v>
      </c>
      <c r="M1285">
        <v>11.94</v>
      </c>
      <c r="N1285" t="s">
        <v>2382</v>
      </c>
      <c r="O1285" t="s">
        <v>2380</v>
      </c>
      <c r="P1285" t="s">
        <v>2380</v>
      </c>
      <c r="Q1285" s="7" t="str">
        <f>SUBSTITUTE(Table12[[#This Row],[NumberOfMajorSurgeries]],"No major surgery","0")</f>
        <v>1</v>
      </c>
      <c r="R1285" t="str">
        <f>SUBSTITUTE(Table12[[#This Row],[smoker]],"?","unknown")</f>
        <v>No</v>
      </c>
      <c r="S1285" t="str">
        <f t="shared" si="20"/>
        <v>Obesity</v>
      </c>
      <c r="T1285" t="str">
        <f>IF(Table12[[#This Row],[HBA1C]]&lt;5.7,"Normal",IF(Table12[[#This Row],[HBA1C]]&gt;6.5,"Diabetes","Prediabetes"))</f>
        <v>Diabetes</v>
      </c>
    </row>
    <row r="1286" spans="1:20" x14ac:dyDescent="0.3">
      <c r="A1286" t="s">
        <v>1086</v>
      </c>
      <c r="B1286">
        <v>32</v>
      </c>
      <c r="C1286">
        <v>7.85</v>
      </c>
      <c r="D1286" t="s">
        <v>2382</v>
      </c>
      <c r="E1286" t="s">
        <v>2380</v>
      </c>
      <c r="F1286" t="s">
        <v>2380</v>
      </c>
      <c r="G1286">
        <v>1</v>
      </c>
      <c r="H1286" t="s">
        <v>2380</v>
      </c>
      <c r="K1286" t="s">
        <v>1086</v>
      </c>
      <c r="L1286">
        <v>32</v>
      </c>
      <c r="M1286">
        <v>7.85</v>
      </c>
      <c r="N1286" t="s">
        <v>2382</v>
      </c>
      <c r="O1286" t="s">
        <v>2380</v>
      </c>
      <c r="P1286" t="s">
        <v>2380</v>
      </c>
      <c r="Q1286" s="7" t="str">
        <f>SUBSTITUTE(Table12[[#This Row],[NumberOfMajorSurgeries]],"No major surgery","0")</f>
        <v>1</v>
      </c>
      <c r="R1286" t="str">
        <f>SUBSTITUTE(Table12[[#This Row],[smoker]],"?","unknown")</f>
        <v>No</v>
      </c>
      <c r="S1286" t="str">
        <f t="shared" si="20"/>
        <v>Obesity</v>
      </c>
      <c r="T1286" t="str">
        <f>IF(Table12[[#This Row],[HBA1C]]&lt;5.7,"Normal",IF(Table12[[#This Row],[HBA1C]]&gt;6.5,"Diabetes","Prediabetes"))</f>
        <v>Diabetes</v>
      </c>
    </row>
    <row r="1287" spans="1:20" x14ac:dyDescent="0.3">
      <c r="A1287" t="s">
        <v>1085</v>
      </c>
      <c r="B1287">
        <v>29.37</v>
      </c>
      <c r="C1287">
        <v>8.01</v>
      </c>
      <c r="D1287" t="s">
        <v>2382</v>
      </c>
      <c r="E1287" t="s">
        <v>2380</v>
      </c>
      <c r="F1287" t="s">
        <v>2380</v>
      </c>
      <c r="G1287">
        <v>1</v>
      </c>
      <c r="H1287" t="s">
        <v>2380</v>
      </c>
      <c r="K1287" t="s">
        <v>1085</v>
      </c>
      <c r="L1287">
        <v>29.37</v>
      </c>
      <c r="M1287">
        <v>8.01</v>
      </c>
      <c r="N1287" t="s">
        <v>2382</v>
      </c>
      <c r="O1287" t="s">
        <v>2380</v>
      </c>
      <c r="P1287" t="s">
        <v>2380</v>
      </c>
      <c r="Q1287" s="7" t="str">
        <f>SUBSTITUTE(Table12[[#This Row],[NumberOfMajorSurgeries]],"No major surgery","0")</f>
        <v>1</v>
      </c>
      <c r="R1287" t="str">
        <f>SUBSTITUTE(Table12[[#This Row],[smoker]],"?","unknown")</f>
        <v>No</v>
      </c>
      <c r="S1287" t="str">
        <f t="shared" si="20"/>
        <v>Overweight</v>
      </c>
      <c r="T1287" t="str">
        <f>IF(Table12[[#This Row],[HBA1C]]&lt;5.7,"Normal",IF(Table12[[#This Row],[HBA1C]]&gt;6.5,"Diabetes","Prediabetes"))</f>
        <v>Diabetes</v>
      </c>
    </row>
    <row r="1288" spans="1:20" x14ac:dyDescent="0.3">
      <c r="A1288" t="s">
        <v>1084</v>
      </c>
      <c r="B1288">
        <v>23.6</v>
      </c>
      <c r="C1288">
        <v>7.4</v>
      </c>
      <c r="D1288" t="s">
        <v>2382</v>
      </c>
      <c r="E1288" t="s">
        <v>2380</v>
      </c>
      <c r="F1288" t="s">
        <v>2380</v>
      </c>
      <c r="G1288">
        <v>1</v>
      </c>
      <c r="H1288" t="s">
        <v>2380</v>
      </c>
      <c r="K1288" t="s">
        <v>1084</v>
      </c>
      <c r="L1288">
        <v>23.6</v>
      </c>
      <c r="M1288">
        <v>7.4</v>
      </c>
      <c r="N1288" t="s">
        <v>2382</v>
      </c>
      <c r="O1288" t="s">
        <v>2380</v>
      </c>
      <c r="P1288" t="s">
        <v>2380</v>
      </c>
      <c r="Q1288" s="7" t="str">
        <f>SUBSTITUTE(Table12[[#This Row],[NumberOfMajorSurgeries]],"No major surgery","0")</f>
        <v>1</v>
      </c>
      <c r="R1288" t="str">
        <f>SUBSTITUTE(Table12[[#This Row],[smoker]],"?","unknown")</f>
        <v>No</v>
      </c>
      <c r="S1288" t="str">
        <f t="shared" si="20"/>
        <v>Overweight</v>
      </c>
      <c r="T1288" t="str">
        <f>IF(Table12[[#This Row],[HBA1C]]&lt;5.7,"Normal",IF(Table12[[#This Row],[HBA1C]]&gt;6.5,"Diabetes","Prediabetes"))</f>
        <v>Diabetes</v>
      </c>
    </row>
    <row r="1289" spans="1:20" x14ac:dyDescent="0.3">
      <c r="A1289" t="s">
        <v>1083</v>
      </c>
      <c r="B1289">
        <v>33.155000000000001</v>
      </c>
      <c r="C1289">
        <v>8.3800000000000008</v>
      </c>
      <c r="D1289" t="s">
        <v>2382</v>
      </c>
      <c r="E1289" t="s">
        <v>2380</v>
      </c>
      <c r="F1289" t="s">
        <v>2380</v>
      </c>
      <c r="G1289" t="s">
        <v>2381</v>
      </c>
      <c r="H1289" t="s">
        <v>2380</v>
      </c>
      <c r="K1289" t="s">
        <v>1083</v>
      </c>
      <c r="L1289">
        <v>33.155000000000001</v>
      </c>
      <c r="M1289">
        <v>8.3800000000000008</v>
      </c>
      <c r="N1289" t="s">
        <v>2382</v>
      </c>
      <c r="O1289" t="s">
        <v>2380</v>
      </c>
      <c r="P1289" t="s">
        <v>2380</v>
      </c>
      <c r="Q1289" s="7" t="str">
        <f>SUBSTITUTE(Table12[[#This Row],[NumberOfMajorSurgeries]],"No major surgery","0")</f>
        <v>0</v>
      </c>
      <c r="R1289" t="str">
        <f>SUBSTITUTE(Table12[[#This Row],[smoker]],"?","unknown")</f>
        <v>No</v>
      </c>
      <c r="S1289" t="str">
        <f t="shared" si="20"/>
        <v>Obesity</v>
      </c>
      <c r="T1289" t="str">
        <f>IF(Table12[[#This Row],[HBA1C]]&lt;5.7,"Normal",IF(Table12[[#This Row],[HBA1C]]&gt;6.5,"Diabetes","Prediabetes"))</f>
        <v>Diabetes</v>
      </c>
    </row>
    <row r="1290" spans="1:20" x14ac:dyDescent="0.3">
      <c r="A1290" t="s">
        <v>1082</v>
      </c>
      <c r="B1290">
        <v>24.32</v>
      </c>
      <c r="C1290">
        <v>11.56</v>
      </c>
      <c r="D1290" t="s">
        <v>2382</v>
      </c>
      <c r="E1290" t="s">
        <v>2380</v>
      </c>
      <c r="F1290" t="s">
        <v>2380</v>
      </c>
      <c r="G1290">
        <v>1</v>
      </c>
      <c r="H1290" t="s">
        <v>2380</v>
      </c>
      <c r="K1290" t="s">
        <v>1082</v>
      </c>
      <c r="L1290">
        <v>24.32</v>
      </c>
      <c r="M1290">
        <v>11.56</v>
      </c>
      <c r="N1290" t="s">
        <v>2382</v>
      </c>
      <c r="O1290" t="s">
        <v>2380</v>
      </c>
      <c r="P1290" t="s">
        <v>2380</v>
      </c>
      <c r="Q1290" s="7" t="str">
        <f>SUBSTITUTE(Table12[[#This Row],[NumberOfMajorSurgeries]],"No major surgery","0")</f>
        <v>1</v>
      </c>
      <c r="R1290" t="str">
        <f>SUBSTITUTE(Table12[[#This Row],[smoker]],"?","unknown")</f>
        <v>No</v>
      </c>
      <c r="S1290" t="str">
        <f t="shared" si="20"/>
        <v>Overweight</v>
      </c>
      <c r="T1290" t="str">
        <f>IF(Table12[[#This Row],[HBA1C]]&lt;5.7,"Normal",IF(Table12[[#This Row],[HBA1C]]&gt;6.5,"Diabetes","Prediabetes"))</f>
        <v>Diabetes</v>
      </c>
    </row>
    <row r="1291" spans="1:20" x14ac:dyDescent="0.3">
      <c r="A1291" t="s">
        <v>1081</v>
      </c>
      <c r="B1291">
        <v>36.299999999999997</v>
      </c>
      <c r="C1291">
        <v>4.6100000000000003</v>
      </c>
      <c r="D1291" t="s">
        <v>2380</v>
      </c>
      <c r="E1291" t="s">
        <v>2380</v>
      </c>
      <c r="F1291" t="s">
        <v>2380</v>
      </c>
      <c r="G1291" t="s">
        <v>2381</v>
      </c>
      <c r="H1291" t="s">
        <v>2380</v>
      </c>
      <c r="K1291" t="s">
        <v>1081</v>
      </c>
      <c r="L1291">
        <v>36.299999999999997</v>
      </c>
      <c r="M1291">
        <v>4.6100000000000003</v>
      </c>
      <c r="N1291" t="s">
        <v>2380</v>
      </c>
      <c r="O1291" t="s">
        <v>2380</v>
      </c>
      <c r="P1291" t="s">
        <v>2380</v>
      </c>
      <c r="Q1291" s="7" t="str">
        <f>SUBSTITUTE(Table12[[#This Row],[NumberOfMajorSurgeries]],"No major surgery","0")</f>
        <v>0</v>
      </c>
      <c r="R1291" t="str">
        <f>SUBSTITUTE(Table12[[#This Row],[smoker]],"?","unknown")</f>
        <v>No</v>
      </c>
      <c r="S1291" t="str">
        <f t="shared" si="20"/>
        <v>Obesity</v>
      </c>
      <c r="T1291" t="str">
        <f>IF(Table12[[#This Row],[HBA1C]]&lt;5.7,"Normal",IF(Table12[[#This Row],[HBA1C]]&gt;6.5,"Diabetes","Prediabetes"))</f>
        <v>Normal</v>
      </c>
    </row>
    <row r="1292" spans="1:20" x14ac:dyDescent="0.3">
      <c r="A1292" t="s">
        <v>1080</v>
      </c>
      <c r="B1292">
        <v>34.4</v>
      </c>
      <c r="C1292">
        <v>4.95</v>
      </c>
      <c r="D1292" t="s">
        <v>2380</v>
      </c>
      <c r="E1292" t="s">
        <v>2380</v>
      </c>
      <c r="F1292" t="s">
        <v>2383</v>
      </c>
      <c r="G1292">
        <v>1</v>
      </c>
      <c r="H1292" t="s">
        <v>2380</v>
      </c>
      <c r="K1292" t="s">
        <v>1080</v>
      </c>
      <c r="L1292">
        <v>34.4</v>
      </c>
      <c r="M1292">
        <v>4.95</v>
      </c>
      <c r="N1292" t="s">
        <v>2380</v>
      </c>
      <c r="O1292" t="s">
        <v>2380</v>
      </c>
      <c r="P1292" t="s">
        <v>2383</v>
      </c>
      <c r="Q1292" s="7" t="str">
        <f>SUBSTITUTE(Table12[[#This Row],[NumberOfMajorSurgeries]],"No major surgery","0")</f>
        <v>1</v>
      </c>
      <c r="R1292" t="str">
        <f>SUBSTITUTE(Table12[[#This Row],[smoker]],"?","unknown")</f>
        <v>No</v>
      </c>
      <c r="S1292" t="str">
        <f t="shared" si="20"/>
        <v>Obesity</v>
      </c>
      <c r="T1292" t="str">
        <f>IF(Table12[[#This Row],[HBA1C]]&lt;5.7,"Normal",IF(Table12[[#This Row],[HBA1C]]&gt;6.5,"Diabetes","Prediabetes"))</f>
        <v>Normal</v>
      </c>
    </row>
    <row r="1293" spans="1:20" x14ac:dyDescent="0.3">
      <c r="A1293" t="s">
        <v>1079</v>
      </c>
      <c r="B1293">
        <v>30.9</v>
      </c>
      <c r="C1293">
        <v>5.04</v>
      </c>
      <c r="D1293" t="s">
        <v>2380</v>
      </c>
      <c r="E1293" t="s">
        <v>2380</v>
      </c>
      <c r="F1293" t="s">
        <v>2380</v>
      </c>
      <c r="G1293" t="s">
        <v>2381</v>
      </c>
      <c r="H1293" t="s">
        <v>2380</v>
      </c>
      <c r="K1293" t="s">
        <v>1079</v>
      </c>
      <c r="L1293">
        <v>30.9</v>
      </c>
      <c r="M1293">
        <v>5.04</v>
      </c>
      <c r="N1293" t="s">
        <v>2380</v>
      </c>
      <c r="O1293" t="s">
        <v>2380</v>
      </c>
      <c r="P1293" t="s">
        <v>2380</v>
      </c>
      <c r="Q1293" s="7" t="str">
        <f>SUBSTITUTE(Table12[[#This Row],[NumberOfMajorSurgeries]],"No major surgery","0")</f>
        <v>0</v>
      </c>
      <c r="R1293" t="str">
        <f>SUBSTITUTE(Table12[[#This Row],[smoker]],"?","unknown")</f>
        <v>No</v>
      </c>
      <c r="S1293" t="str">
        <f t="shared" si="20"/>
        <v>Obesity</v>
      </c>
      <c r="T1293" t="str">
        <f>IF(Table12[[#This Row],[HBA1C]]&lt;5.7,"Normal",IF(Table12[[#This Row],[HBA1C]]&gt;6.5,"Diabetes","Prediabetes"))</f>
        <v>Normal</v>
      </c>
    </row>
    <row r="1294" spans="1:20" x14ac:dyDescent="0.3">
      <c r="A1294" t="s">
        <v>1078</v>
      </c>
      <c r="B1294">
        <v>28.6</v>
      </c>
      <c r="C1294">
        <v>5.42</v>
      </c>
      <c r="D1294" t="s">
        <v>2380</v>
      </c>
      <c r="E1294" t="s">
        <v>2380</v>
      </c>
      <c r="F1294" t="s">
        <v>2380</v>
      </c>
      <c r="G1294" t="s">
        <v>2381</v>
      </c>
      <c r="H1294" t="s">
        <v>2380</v>
      </c>
      <c r="K1294" t="s">
        <v>1078</v>
      </c>
      <c r="L1294">
        <v>28.6</v>
      </c>
      <c r="M1294">
        <v>5.42</v>
      </c>
      <c r="N1294" t="s">
        <v>2380</v>
      </c>
      <c r="O1294" t="s">
        <v>2380</v>
      </c>
      <c r="P1294" t="s">
        <v>2380</v>
      </c>
      <c r="Q1294" s="7" t="str">
        <f>SUBSTITUTE(Table12[[#This Row],[NumberOfMajorSurgeries]],"No major surgery","0")</f>
        <v>0</v>
      </c>
      <c r="R1294" t="str">
        <f>SUBSTITUTE(Table12[[#This Row],[smoker]],"?","unknown")</f>
        <v>No</v>
      </c>
      <c r="S1294" t="str">
        <f t="shared" si="20"/>
        <v>Overweight</v>
      </c>
      <c r="T1294" t="str">
        <f>IF(Table12[[#This Row],[HBA1C]]&lt;5.7,"Normal",IF(Table12[[#This Row],[HBA1C]]&gt;6.5,"Diabetes","Prediabetes"))</f>
        <v>Normal</v>
      </c>
    </row>
    <row r="1295" spans="1:20" x14ac:dyDescent="0.3">
      <c r="A1295" t="s">
        <v>1077</v>
      </c>
      <c r="B1295">
        <v>27.83</v>
      </c>
      <c r="C1295">
        <v>5.39</v>
      </c>
      <c r="D1295" t="s">
        <v>2380</v>
      </c>
      <c r="E1295" t="s">
        <v>2380</v>
      </c>
      <c r="F1295" t="s">
        <v>2380</v>
      </c>
      <c r="G1295" t="s">
        <v>2381</v>
      </c>
      <c r="H1295" t="s">
        <v>2380</v>
      </c>
      <c r="K1295" t="s">
        <v>1077</v>
      </c>
      <c r="L1295">
        <v>27.83</v>
      </c>
      <c r="M1295">
        <v>5.39</v>
      </c>
      <c r="N1295" t="s">
        <v>2380</v>
      </c>
      <c r="O1295" t="s">
        <v>2380</v>
      </c>
      <c r="P1295" t="s">
        <v>2380</v>
      </c>
      <c r="Q1295" s="7" t="str">
        <f>SUBSTITUTE(Table12[[#This Row],[NumberOfMajorSurgeries]],"No major surgery","0")</f>
        <v>0</v>
      </c>
      <c r="R1295" t="str">
        <f>SUBSTITUTE(Table12[[#This Row],[smoker]],"?","unknown")</f>
        <v>No</v>
      </c>
      <c r="S1295" t="str">
        <f t="shared" si="20"/>
        <v>Overweight</v>
      </c>
      <c r="T1295" t="str">
        <f>IF(Table12[[#This Row],[HBA1C]]&lt;5.7,"Normal",IF(Table12[[#This Row],[HBA1C]]&gt;6.5,"Diabetes","Prediabetes"))</f>
        <v>Normal</v>
      </c>
    </row>
    <row r="1296" spans="1:20" x14ac:dyDescent="0.3">
      <c r="A1296" t="s">
        <v>1076</v>
      </c>
      <c r="B1296">
        <v>39.64</v>
      </c>
      <c r="C1296">
        <v>6</v>
      </c>
      <c r="D1296" t="s">
        <v>2380</v>
      </c>
      <c r="E1296" t="s">
        <v>2380</v>
      </c>
      <c r="F1296" t="s">
        <v>2383</v>
      </c>
      <c r="G1296">
        <v>1</v>
      </c>
      <c r="H1296" t="s">
        <v>2380</v>
      </c>
      <c r="K1296" t="s">
        <v>1076</v>
      </c>
      <c r="L1296">
        <v>39.64</v>
      </c>
      <c r="M1296">
        <v>6</v>
      </c>
      <c r="N1296" t="s">
        <v>2380</v>
      </c>
      <c r="O1296" t="s">
        <v>2380</v>
      </c>
      <c r="P1296" t="s">
        <v>2383</v>
      </c>
      <c r="Q1296" s="7" t="str">
        <f>SUBSTITUTE(Table12[[#This Row],[NumberOfMajorSurgeries]],"No major surgery","0")</f>
        <v>1</v>
      </c>
      <c r="R1296" t="str">
        <f>SUBSTITUTE(Table12[[#This Row],[smoker]],"?","unknown")</f>
        <v>No</v>
      </c>
      <c r="S1296" t="str">
        <f t="shared" si="20"/>
        <v>Obesity</v>
      </c>
      <c r="T1296" t="str">
        <f>IF(Table12[[#This Row],[HBA1C]]&lt;5.7,"Normal",IF(Table12[[#This Row],[HBA1C]]&gt;6.5,"Diabetes","Prediabetes"))</f>
        <v>Prediabetes</v>
      </c>
    </row>
    <row r="1297" spans="1:20" x14ac:dyDescent="0.3">
      <c r="A1297" t="s">
        <v>1075</v>
      </c>
      <c r="B1297">
        <v>38.479999999999997</v>
      </c>
      <c r="C1297">
        <v>6.02</v>
      </c>
      <c r="D1297" t="s">
        <v>2380</v>
      </c>
      <c r="E1297" t="s">
        <v>2380</v>
      </c>
      <c r="F1297" t="s">
        <v>2380</v>
      </c>
      <c r="G1297">
        <v>1</v>
      </c>
      <c r="H1297" t="s">
        <v>2380</v>
      </c>
      <c r="K1297" t="s">
        <v>1075</v>
      </c>
      <c r="L1297">
        <v>38.479999999999997</v>
      </c>
      <c r="M1297">
        <v>6.02</v>
      </c>
      <c r="N1297" t="s">
        <v>2380</v>
      </c>
      <c r="O1297" t="s">
        <v>2380</v>
      </c>
      <c r="P1297" t="s">
        <v>2380</v>
      </c>
      <c r="Q1297" s="7" t="str">
        <f>SUBSTITUTE(Table12[[#This Row],[NumberOfMajorSurgeries]],"No major surgery","0")</f>
        <v>1</v>
      </c>
      <c r="R1297" t="str">
        <f>SUBSTITUTE(Table12[[#This Row],[smoker]],"?","unknown")</f>
        <v>No</v>
      </c>
      <c r="S1297" t="str">
        <f t="shared" si="20"/>
        <v>Obesity</v>
      </c>
      <c r="T1297" t="str">
        <f>IF(Table12[[#This Row],[HBA1C]]&lt;5.7,"Normal",IF(Table12[[#This Row],[HBA1C]]&gt;6.5,"Diabetes","Prediabetes"))</f>
        <v>Prediabetes</v>
      </c>
    </row>
    <row r="1298" spans="1:20" x14ac:dyDescent="0.3">
      <c r="A1298" t="s">
        <v>1074</v>
      </c>
      <c r="B1298">
        <v>36.200000000000003</v>
      </c>
      <c r="C1298">
        <v>4.62</v>
      </c>
      <c r="D1298" t="s">
        <v>2380</v>
      </c>
      <c r="E1298" t="s">
        <v>2380</v>
      </c>
      <c r="F1298" t="s">
        <v>2380</v>
      </c>
      <c r="G1298">
        <v>2</v>
      </c>
      <c r="H1298" t="s">
        <v>2380</v>
      </c>
      <c r="K1298" t="s">
        <v>1074</v>
      </c>
      <c r="L1298">
        <v>36.200000000000003</v>
      </c>
      <c r="M1298">
        <v>4.62</v>
      </c>
      <c r="N1298" t="s">
        <v>2380</v>
      </c>
      <c r="O1298" t="s">
        <v>2380</v>
      </c>
      <c r="P1298" t="s">
        <v>2380</v>
      </c>
      <c r="Q1298" s="7" t="str">
        <f>SUBSTITUTE(Table12[[#This Row],[NumberOfMajorSurgeries]],"No major surgery","0")</f>
        <v>2</v>
      </c>
      <c r="R1298" t="str">
        <f>SUBSTITUTE(Table12[[#This Row],[smoker]],"?","unknown")</f>
        <v>No</v>
      </c>
      <c r="S1298" t="str">
        <f t="shared" si="20"/>
        <v>Obesity</v>
      </c>
      <c r="T1298" t="str">
        <f>IF(Table12[[#This Row],[HBA1C]]&lt;5.7,"Normal",IF(Table12[[#This Row],[HBA1C]]&gt;6.5,"Diabetes","Prediabetes"))</f>
        <v>Normal</v>
      </c>
    </row>
    <row r="1299" spans="1:20" x14ac:dyDescent="0.3">
      <c r="A1299" t="s">
        <v>1073</v>
      </c>
      <c r="B1299">
        <v>27.13</v>
      </c>
      <c r="C1299">
        <v>5.59</v>
      </c>
      <c r="D1299" t="s">
        <v>2380</v>
      </c>
      <c r="E1299" t="s">
        <v>2380</v>
      </c>
      <c r="F1299" t="s">
        <v>2380</v>
      </c>
      <c r="G1299">
        <v>1</v>
      </c>
      <c r="H1299" t="s">
        <v>2380</v>
      </c>
      <c r="K1299" t="s">
        <v>1073</v>
      </c>
      <c r="L1299">
        <v>27.13</v>
      </c>
      <c r="M1299">
        <v>5.59</v>
      </c>
      <c r="N1299" t="s">
        <v>2380</v>
      </c>
      <c r="O1299" t="s">
        <v>2380</v>
      </c>
      <c r="P1299" t="s">
        <v>2380</v>
      </c>
      <c r="Q1299" s="7" t="str">
        <f>SUBSTITUTE(Table12[[#This Row],[NumberOfMajorSurgeries]],"No major surgery","0")</f>
        <v>1</v>
      </c>
      <c r="R1299" t="str">
        <f>SUBSTITUTE(Table12[[#This Row],[smoker]],"?","unknown")</f>
        <v>No</v>
      </c>
      <c r="S1299" t="str">
        <f t="shared" si="20"/>
        <v>Overweight</v>
      </c>
      <c r="T1299" t="str">
        <f>IF(Table12[[#This Row],[HBA1C]]&lt;5.7,"Normal",IF(Table12[[#This Row],[HBA1C]]&gt;6.5,"Diabetes","Prediabetes"))</f>
        <v>Normal</v>
      </c>
    </row>
    <row r="1300" spans="1:20" x14ac:dyDescent="0.3">
      <c r="A1300" t="s">
        <v>1072</v>
      </c>
      <c r="B1300">
        <v>20.75</v>
      </c>
      <c r="C1300">
        <v>5.18</v>
      </c>
      <c r="D1300" t="s">
        <v>2382</v>
      </c>
      <c r="E1300" t="s">
        <v>2380</v>
      </c>
      <c r="F1300" t="s">
        <v>2380</v>
      </c>
      <c r="G1300">
        <v>2</v>
      </c>
      <c r="H1300" t="s">
        <v>2380</v>
      </c>
      <c r="K1300" t="s">
        <v>1072</v>
      </c>
      <c r="L1300">
        <v>20.75</v>
      </c>
      <c r="M1300">
        <v>5.18</v>
      </c>
      <c r="N1300" t="s">
        <v>2382</v>
      </c>
      <c r="O1300" t="s">
        <v>2380</v>
      </c>
      <c r="P1300" t="s">
        <v>2380</v>
      </c>
      <c r="Q1300" s="7" t="str">
        <f>SUBSTITUTE(Table12[[#This Row],[NumberOfMajorSurgeries]],"No major surgery","0")</f>
        <v>2</v>
      </c>
      <c r="R1300" t="str">
        <f>SUBSTITUTE(Table12[[#This Row],[smoker]],"?","unknown")</f>
        <v>No</v>
      </c>
      <c r="S1300" t="str">
        <f t="shared" si="20"/>
        <v>Overweight</v>
      </c>
      <c r="T1300" t="str">
        <f>IF(Table12[[#This Row],[HBA1C]]&lt;5.7,"Normal",IF(Table12[[#This Row],[HBA1C]]&gt;6.5,"Diabetes","Prediabetes"))</f>
        <v>Normal</v>
      </c>
    </row>
    <row r="1301" spans="1:20" x14ac:dyDescent="0.3">
      <c r="A1301" t="s">
        <v>1071</v>
      </c>
      <c r="B1301">
        <v>26.6</v>
      </c>
      <c r="C1301">
        <v>6.29</v>
      </c>
      <c r="D1301" t="s">
        <v>2380</v>
      </c>
      <c r="E1301" t="s">
        <v>2380</v>
      </c>
      <c r="F1301" t="s">
        <v>2380</v>
      </c>
      <c r="G1301">
        <v>2</v>
      </c>
      <c r="H1301" t="s">
        <v>2380</v>
      </c>
      <c r="K1301" t="s">
        <v>1071</v>
      </c>
      <c r="L1301">
        <v>26.6</v>
      </c>
      <c r="M1301">
        <v>6.29</v>
      </c>
      <c r="N1301" t="s">
        <v>2380</v>
      </c>
      <c r="O1301" t="s">
        <v>2380</v>
      </c>
      <c r="P1301" t="s">
        <v>2380</v>
      </c>
      <c r="Q1301" s="7" t="str">
        <f>SUBSTITUTE(Table12[[#This Row],[NumberOfMajorSurgeries]],"No major surgery","0")</f>
        <v>2</v>
      </c>
      <c r="R1301" t="str">
        <f>SUBSTITUTE(Table12[[#This Row],[smoker]],"?","unknown")</f>
        <v>No</v>
      </c>
      <c r="S1301" t="str">
        <f t="shared" si="20"/>
        <v>Overweight</v>
      </c>
      <c r="T1301" t="str">
        <f>IF(Table12[[#This Row],[HBA1C]]&lt;5.7,"Normal",IF(Table12[[#This Row],[HBA1C]]&gt;6.5,"Diabetes","Prediabetes"))</f>
        <v>Prediabetes</v>
      </c>
    </row>
    <row r="1302" spans="1:20" x14ac:dyDescent="0.3">
      <c r="A1302" t="s">
        <v>1070</v>
      </c>
      <c r="B1302">
        <v>25.3</v>
      </c>
      <c r="C1302">
        <v>4.49</v>
      </c>
      <c r="D1302" t="s">
        <v>2380</v>
      </c>
      <c r="E1302" t="s">
        <v>2380</v>
      </c>
      <c r="F1302" t="s">
        <v>2380</v>
      </c>
      <c r="G1302">
        <v>2</v>
      </c>
      <c r="H1302" t="s">
        <v>2380</v>
      </c>
      <c r="K1302" t="s">
        <v>1070</v>
      </c>
      <c r="L1302">
        <v>25.3</v>
      </c>
      <c r="M1302">
        <v>4.49</v>
      </c>
      <c r="N1302" t="s">
        <v>2380</v>
      </c>
      <c r="O1302" t="s">
        <v>2380</v>
      </c>
      <c r="P1302" t="s">
        <v>2380</v>
      </c>
      <c r="Q1302" s="7" t="str">
        <f>SUBSTITUTE(Table12[[#This Row],[NumberOfMajorSurgeries]],"No major surgery","0")</f>
        <v>2</v>
      </c>
      <c r="R1302" t="str">
        <f>SUBSTITUTE(Table12[[#This Row],[smoker]],"?","unknown")</f>
        <v>No</v>
      </c>
      <c r="S1302" t="str">
        <f t="shared" si="20"/>
        <v>Overweight</v>
      </c>
      <c r="T1302" t="str">
        <f>IF(Table12[[#This Row],[HBA1C]]&lt;5.7,"Normal",IF(Table12[[#This Row],[HBA1C]]&gt;6.5,"Diabetes","Prediabetes"))</f>
        <v>Normal</v>
      </c>
    </row>
    <row r="1303" spans="1:20" x14ac:dyDescent="0.3">
      <c r="A1303" t="s">
        <v>1069</v>
      </c>
      <c r="B1303">
        <v>18.84</v>
      </c>
      <c r="C1303">
        <v>11.82</v>
      </c>
      <c r="D1303" t="s">
        <v>2382</v>
      </c>
      <c r="E1303" t="s">
        <v>2380</v>
      </c>
      <c r="F1303" t="s">
        <v>2383</v>
      </c>
      <c r="G1303">
        <v>1</v>
      </c>
      <c r="H1303" t="s">
        <v>2380</v>
      </c>
      <c r="K1303" t="s">
        <v>1069</v>
      </c>
      <c r="L1303">
        <v>18.84</v>
      </c>
      <c r="M1303">
        <v>11.82</v>
      </c>
      <c r="N1303" t="s">
        <v>2382</v>
      </c>
      <c r="O1303" t="s">
        <v>2380</v>
      </c>
      <c r="P1303" t="s">
        <v>2383</v>
      </c>
      <c r="Q1303" s="7" t="str">
        <f>SUBSTITUTE(Table12[[#This Row],[NumberOfMajorSurgeries]],"No major surgery","0")</f>
        <v>1</v>
      </c>
      <c r="R1303" t="str">
        <f>SUBSTITUTE(Table12[[#This Row],[smoker]],"?","unknown")</f>
        <v>No</v>
      </c>
      <c r="S1303" t="str">
        <f t="shared" si="20"/>
        <v>Overweight</v>
      </c>
      <c r="T1303" t="str">
        <f>IF(Table12[[#This Row],[HBA1C]]&lt;5.7,"Normal",IF(Table12[[#This Row],[HBA1C]]&gt;6.5,"Diabetes","Prediabetes"))</f>
        <v>Diabetes</v>
      </c>
    </row>
    <row r="1304" spans="1:20" x14ac:dyDescent="0.3">
      <c r="A1304" t="s">
        <v>1068</v>
      </c>
      <c r="B1304">
        <v>19.57</v>
      </c>
      <c r="C1304">
        <v>7.41</v>
      </c>
      <c r="D1304" t="s">
        <v>2382</v>
      </c>
      <c r="E1304" t="s">
        <v>2380</v>
      </c>
      <c r="F1304" t="s">
        <v>2380</v>
      </c>
      <c r="G1304">
        <v>1</v>
      </c>
      <c r="H1304" t="s">
        <v>2380</v>
      </c>
      <c r="K1304" t="s">
        <v>1068</v>
      </c>
      <c r="L1304">
        <v>19.57</v>
      </c>
      <c r="M1304">
        <v>7.41</v>
      </c>
      <c r="N1304" t="s">
        <v>2382</v>
      </c>
      <c r="O1304" t="s">
        <v>2380</v>
      </c>
      <c r="P1304" t="s">
        <v>2380</v>
      </c>
      <c r="Q1304" s="7" t="str">
        <f>SUBSTITUTE(Table12[[#This Row],[NumberOfMajorSurgeries]],"No major surgery","0")</f>
        <v>1</v>
      </c>
      <c r="R1304" t="str">
        <f>SUBSTITUTE(Table12[[#This Row],[smoker]],"?","unknown")</f>
        <v>No</v>
      </c>
      <c r="S1304" t="str">
        <f t="shared" si="20"/>
        <v>Overweight</v>
      </c>
      <c r="T1304" t="str">
        <f>IF(Table12[[#This Row],[HBA1C]]&lt;5.7,"Normal",IF(Table12[[#This Row],[HBA1C]]&gt;6.5,"Diabetes","Prediabetes"))</f>
        <v>Diabetes</v>
      </c>
    </row>
    <row r="1305" spans="1:20" x14ac:dyDescent="0.3">
      <c r="A1305" t="s">
        <v>1067</v>
      </c>
      <c r="B1305">
        <v>30.495000000000001</v>
      </c>
      <c r="C1305">
        <v>5.97</v>
      </c>
      <c r="D1305" t="s">
        <v>2380</v>
      </c>
      <c r="E1305" t="s">
        <v>2380</v>
      </c>
      <c r="F1305" t="s">
        <v>2380</v>
      </c>
      <c r="G1305" t="s">
        <v>2381</v>
      </c>
      <c r="H1305" t="s">
        <v>2380</v>
      </c>
      <c r="K1305" t="s">
        <v>1067</v>
      </c>
      <c r="L1305">
        <v>30.495000000000001</v>
      </c>
      <c r="M1305">
        <v>5.97</v>
      </c>
      <c r="N1305" t="s">
        <v>2380</v>
      </c>
      <c r="O1305" t="s">
        <v>2380</v>
      </c>
      <c r="P1305" t="s">
        <v>2380</v>
      </c>
      <c r="Q1305" s="7" t="str">
        <f>SUBSTITUTE(Table12[[#This Row],[NumberOfMajorSurgeries]],"No major surgery","0")</f>
        <v>0</v>
      </c>
      <c r="R1305" t="str">
        <f>SUBSTITUTE(Table12[[#This Row],[smoker]],"?","unknown")</f>
        <v>No</v>
      </c>
      <c r="S1305" t="str">
        <f t="shared" si="20"/>
        <v>Obesity</v>
      </c>
      <c r="T1305" t="str">
        <f>IF(Table12[[#This Row],[HBA1C]]&lt;5.7,"Normal",IF(Table12[[#This Row],[HBA1C]]&gt;6.5,"Diabetes","Prediabetes"))</f>
        <v>Prediabetes</v>
      </c>
    </row>
    <row r="1306" spans="1:20" x14ac:dyDescent="0.3">
      <c r="A1306" t="s">
        <v>1066</v>
      </c>
      <c r="B1306">
        <v>30.114999999999998</v>
      </c>
      <c r="C1306">
        <v>5.74</v>
      </c>
      <c r="D1306" t="s">
        <v>2380</v>
      </c>
      <c r="E1306" t="s">
        <v>2380</v>
      </c>
      <c r="F1306" t="s">
        <v>2383</v>
      </c>
      <c r="G1306">
        <v>1</v>
      </c>
      <c r="H1306" t="s">
        <v>2380</v>
      </c>
      <c r="K1306" t="s">
        <v>1066</v>
      </c>
      <c r="L1306">
        <v>30.114999999999998</v>
      </c>
      <c r="M1306">
        <v>5.74</v>
      </c>
      <c r="N1306" t="s">
        <v>2380</v>
      </c>
      <c r="O1306" t="s">
        <v>2380</v>
      </c>
      <c r="P1306" t="s">
        <v>2383</v>
      </c>
      <c r="Q1306" s="7" t="str">
        <f>SUBSTITUTE(Table12[[#This Row],[NumberOfMajorSurgeries]],"No major surgery","0")</f>
        <v>1</v>
      </c>
      <c r="R1306" t="str">
        <f>SUBSTITUTE(Table12[[#This Row],[smoker]],"?","unknown")</f>
        <v>No</v>
      </c>
      <c r="S1306" t="str">
        <f t="shared" si="20"/>
        <v>Obesity</v>
      </c>
      <c r="T1306" t="str">
        <f>IF(Table12[[#This Row],[HBA1C]]&lt;5.7,"Normal",IF(Table12[[#This Row],[HBA1C]]&gt;6.5,"Diabetes","Prediabetes"))</f>
        <v>Prediabetes</v>
      </c>
    </row>
    <row r="1307" spans="1:20" x14ac:dyDescent="0.3">
      <c r="A1307" t="s">
        <v>1065</v>
      </c>
      <c r="B1307">
        <v>24.78</v>
      </c>
      <c r="C1307">
        <v>9.85</v>
      </c>
      <c r="D1307" t="s">
        <v>2380</v>
      </c>
      <c r="E1307" t="s">
        <v>2380</v>
      </c>
      <c r="F1307" t="s">
        <v>2380</v>
      </c>
      <c r="G1307" t="s">
        <v>2381</v>
      </c>
      <c r="H1307" t="s">
        <v>2380</v>
      </c>
      <c r="K1307" t="s">
        <v>1065</v>
      </c>
      <c r="L1307">
        <v>24.78</v>
      </c>
      <c r="M1307">
        <v>9.85</v>
      </c>
      <c r="N1307" t="s">
        <v>2380</v>
      </c>
      <c r="O1307" t="s">
        <v>2380</v>
      </c>
      <c r="P1307" t="s">
        <v>2380</v>
      </c>
      <c r="Q1307" s="7" t="str">
        <f>SUBSTITUTE(Table12[[#This Row],[NumberOfMajorSurgeries]],"No major surgery","0")</f>
        <v>0</v>
      </c>
      <c r="R1307" t="str">
        <f>SUBSTITUTE(Table12[[#This Row],[smoker]],"?","unknown")</f>
        <v>No</v>
      </c>
      <c r="S1307" t="str">
        <f t="shared" si="20"/>
        <v>Overweight</v>
      </c>
      <c r="T1307" t="str">
        <f>IF(Table12[[#This Row],[HBA1C]]&lt;5.7,"Normal",IF(Table12[[#This Row],[HBA1C]]&gt;6.5,"Diabetes","Prediabetes"))</f>
        <v>Diabetes</v>
      </c>
    </row>
    <row r="1308" spans="1:20" x14ac:dyDescent="0.3">
      <c r="A1308" t="s">
        <v>1064</v>
      </c>
      <c r="B1308">
        <v>24.77</v>
      </c>
      <c r="C1308">
        <v>7.59</v>
      </c>
      <c r="D1308" t="s">
        <v>2380</v>
      </c>
      <c r="E1308" t="s">
        <v>2380</v>
      </c>
      <c r="F1308" t="s">
        <v>2380</v>
      </c>
      <c r="G1308" t="s">
        <v>2381</v>
      </c>
      <c r="H1308" t="s">
        <v>2380</v>
      </c>
      <c r="K1308" t="s">
        <v>1064</v>
      </c>
      <c r="L1308">
        <v>24.77</v>
      </c>
      <c r="M1308">
        <v>7.59</v>
      </c>
      <c r="N1308" t="s">
        <v>2380</v>
      </c>
      <c r="O1308" t="s">
        <v>2380</v>
      </c>
      <c r="P1308" t="s">
        <v>2380</v>
      </c>
      <c r="Q1308" s="7" t="str">
        <f>SUBSTITUTE(Table12[[#This Row],[NumberOfMajorSurgeries]],"No major surgery","0")</f>
        <v>0</v>
      </c>
      <c r="R1308" t="str">
        <f>SUBSTITUTE(Table12[[#This Row],[smoker]],"?","unknown")</f>
        <v>No</v>
      </c>
      <c r="S1308" t="str">
        <f t="shared" si="20"/>
        <v>Overweight</v>
      </c>
      <c r="T1308" t="str">
        <f>IF(Table12[[#This Row],[HBA1C]]&lt;5.7,"Normal",IF(Table12[[#This Row],[HBA1C]]&gt;6.5,"Diabetes","Prediabetes"))</f>
        <v>Diabetes</v>
      </c>
    </row>
    <row r="1309" spans="1:20" x14ac:dyDescent="0.3">
      <c r="A1309" t="s">
        <v>1063</v>
      </c>
      <c r="B1309">
        <v>16.579999999999998</v>
      </c>
      <c r="C1309">
        <v>6.98</v>
      </c>
      <c r="D1309" t="s">
        <v>2382</v>
      </c>
      <c r="E1309" t="s">
        <v>2380</v>
      </c>
      <c r="F1309" t="s">
        <v>2383</v>
      </c>
      <c r="G1309">
        <v>1</v>
      </c>
      <c r="H1309" t="s">
        <v>2380</v>
      </c>
      <c r="K1309" t="s">
        <v>1063</v>
      </c>
      <c r="L1309">
        <v>16.579999999999998</v>
      </c>
      <c r="M1309">
        <v>6.98</v>
      </c>
      <c r="N1309" t="s">
        <v>2382</v>
      </c>
      <c r="O1309" t="s">
        <v>2380</v>
      </c>
      <c r="P1309" t="s">
        <v>2383</v>
      </c>
      <c r="Q1309" s="7" t="str">
        <f>SUBSTITUTE(Table12[[#This Row],[NumberOfMajorSurgeries]],"No major surgery","0")</f>
        <v>1</v>
      </c>
      <c r="R1309" t="str">
        <f>SUBSTITUTE(Table12[[#This Row],[smoker]],"?","unknown")</f>
        <v>No</v>
      </c>
      <c r="S1309" t="str">
        <f t="shared" si="20"/>
        <v>Underweight</v>
      </c>
      <c r="T1309" t="str">
        <f>IF(Table12[[#This Row],[HBA1C]]&lt;5.7,"Normal",IF(Table12[[#This Row],[HBA1C]]&gt;6.5,"Diabetes","Prediabetes"))</f>
        <v>Diabetes</v>
      </c>
    </row>
    <row r="1310" spans="1:20" x14ac:dyDescent="0.3">
      <c r="A1310" t="s">
        <v>1062</v>
      </c>
      <c r="B1310">
        <v>38.17</v>
      </c>
      <c r="C1310">
        <v>4.7300000000000004</v>
      </c>
      <c r="D1310" t="s">
        <v>2382</v>
      </c>
      <c r="E1310" t="s">
        <v>2380</v>
      </c>
      <c r="F1310" t="s">
        <v>2380</v>
      </c>
      <c r="G1310" t="s">
        <v>2381</v>
      </c>
      <c r="H1310" t="s">
        <v>2380</v>
      </c>
      <c r="K1310" t="s">
        <v>1062</v>
      </c>
      <c r="L1310">
        <v>38.17</v>
      </c>
      <c r="M1310">
        <v>4.7300000000000004</v>
      </c>
      <c r="N1310" t="s">
        <v>2382</v>
      </c>
      <c r="O1310" t="s">
        <v>2380</v>
      </c>
      <c r="P1310" t="s">
        <v>2380</v>
      </c>
      <c r="Q1310" s="7" t="str">
        <f>SUBSTITUTE(Table12[[#This Row],[NumberOfMajorSurgeries]],"No major surgery","0")</f>
        <v>0</v>
      </c>
      <c r="R1310" t="str">
        <f>SUBSTITUTE(Table12[[#This Row],[smoker]],"?","unknown")</f>
        <v>No</v>
      </c>
      <c r="S1310" t="str">
        <f t="shared" si="20"/>
        <v>Obesity</v>
      </c>
      <c r="T1310" t="str">
        <f>IF(Table12[[#This Row],[HBA1C]]&lt;5.7,"Normal",IF(Table12[[#This Row],[HBA1C]]&gt;6.5,"Diabetes","Prediabetes"))</f>
        <v>Normal</v>
      </c>
    </row>
    <row r="1311" spans="1:20" x14ac:dyDescent="0.3">
      <c r="A1311" t="s">
        <v>1061</v>
      </c>
      <c r="B1311">
        <v>39.424999999999997</v>
      </c>
      <c r="C1311">
        <v>4.76</v>
      </c>
      <c r="D1311" t="s">
        <v>2382</v>
      </c>
      <c r="E1311" t="s">
        <v>2380</v>
      </c>
      <c r="F1311" t="s">
        <v>2380</v>
      </c>
      <c r="G1311" t="s">
        <v>2381</v>
      </c>
      <c r="H1311" t="s">
        <v>2380</v>
      </c>
      <c r="K1311" t="s">
        <v>1061</v>
      </c>
      <c r="L1311">
        <v>39.424999999999997</v>
      </c>
      <c r="M1311">
        <v>4.76</v>
      </c>
      <c r="N1311" t="s">
        <v>2382</v>
      </c>
      <c r="O1311" t="s">
        <v>2380</v>
      </c>
      <c r="P1311" t="s">
        <v>2380</v>
      </c>
      <c r="Q1311" s="7" t="str">
        <f>SUBSTITUTE(Table12[[#This Row],[NumberOfMajorSurgeries]],"No major surgery","0")</f>
        <v>0</v>
      </c>
      <c r="R1311" t="str">
        <f>SUBSTITUTE(Table12[[#This Row],[smoker]],"?","unknown")</f>
        <v>No</v>
      </c>
      <c r="S1311" t="str">
        <f t="shared" si="20"/>
        <v>Obesity</v>
      </c>
      <c r="T1311" t="str">
        <f>IF(Table12[[#This Row],[HBA1C]]&lt;5.7,"Normal",IF(Table12[[#This Row],[HBA1C]]&gt;6.5,"Diabetes","Prediabetes"))</f>
        <v>Normal</v>
      </c>
    </row>
    <row r="1312" spans="1:20" x14ac:dyDescent="0.3">
      <c r="A1312" t="s">
        <v>1060</v>
      </c>
      <c r="B1312">
        <v>33.44</v>
      </c>
      <c r="C1312">
        <v>6.24</v>
      </c>
      <c r="D1312" t="s">
        <v>2382</v>
      </c>
      <c r="E1312" t="s">
        <v>2380</v>
      </c>
      <c r="F1312" t="s">
        <v>2380</v>
      </c>
      <c r="G1312" t="s">
        <v>2381</v>
      </c>
      <c r="H1312" t="s">
        <v>2380</v>
      </c>
      <c r="K1312" t="s">
        <v>1060</v>
      </c>
      <c r="L1312">
        <v>33.44</v>
      </c>
      <c r="M1312">
        <v>6.24</v>
      </c>
      <c r="N1312" t="s">
        <v>2382</v>
      </c>
      <c r="O1312" t="s">
        <v>2380</v>
      </c>
      <c r="P1312" t="s">
        <v>2380</v>
      </c>
      <c r="Q1312" s="7" t="str">
        <f>SUBSTITUTE(Table12[[#This Row],[NumberOfMajorSurgeries]],"No major surgery","0")</f>
        <v>0</v>
      </c>
      <c r="R1312" t="str">
        <f>SUBSTITUTE(Table12[[#This Row],[smoker]],"?","unknown")</f>
        <v>No</v>
      </c>
      <c r="S1312" t="str">
        <f t="shared" si="20"/>
        <v>Obesity</v>
      </c>
      <c r="T1312" t="str">
        <f>IF(Table12[[#This Row],[HBA1C]]&lt;5.7,"Normal",IF(Table12[[#This Row],[HBA1C]]&gt;6.5,"Diabetes","Prediabetes"))</f>
        <v>Prediabetes</v>
      </c>
    </row>
    <row r="1313" spans="1:20" x14ac:dyDescent="0.3">
      <c r="A1313" t="s">
        <v>1059</v>
      </c>
      <c r="B1313">
        <v>33.344999999999999</v>
      </c>
      <c r="C1313">
        <v>5.44</v>
      </c>
      <c r="D1313" t="s">
        <v>2382</v>
      </c>
      <c r="E1313" t="s">
        <v>2380</v>
      </c>
      <c r="F1313" t="s">
        <v>2380</v>
      </c>
      <c r="G1313" t="s">
        <v>2381</v>
      </c>
      <c r="H1313" t="s">
        <v>2380</v>
      </c>
      <c r="K1313" t="s">
        <v>1059</v>
      </c>
      <c r="L1313">
        <v>33.344999999999999</v>
      </c>
      <c r="M1313">
        <v>5.44</v>
      </c>
      <c r="N1313" t="s">
        <v>2382</v>
      </c>
      <c r="O1313" t="s">
        <v>2380</v>
      </c>
      <c r="P1313" t="s">
        <v>2380</v>
      </c>
      <c r="Q1313" s="7" t="str">
        <f>SUBSTITUTE(Table12[[#This Row],[NumberOfMajorSurgeries]],"No major surgery","0")</f>
        <v>0</v>
      </c>
      <c r="R1313" t="str">
        <f>SUBSTITUTE(Table12[[#This Row],[smoker]],"?","unknown")</f>
        <v>No</v>
      </c>
      <c r="S1313" t="str">
        <f t="shared" si="20"/>
        <v>Obesity</v>
      </c>
      <c r="T1313" t="str">
        <f>IF(Table12[[#This Row],[HBA1C]]&lt;5.7,"Normal",IF(Table12[[#This Row],[HBA1C]]&gt;6.5,"Diabetes","Prediabetes"))</f>
        <v>Normal</v>
      </c>
    </row>
    <row r="1314" spans="1:20" x14ac:dyDescent="0.3">
      <c r="A1314" t="s">
        <v>1058</v>
      </c>
      <c r="B1314">
        <v>38.79</v>
      </c>
      <c r="C1314">
        <v>5.08</v>
      </c>
      <c r="D1314" t="s">
        <v>2380</v>
      </c>
      <c r="E1314" t="s">
        <v>2380</v>
      </c>
      <c r="F1314" t="s">
        <v>2383</v>
      </c>
      <c r="G1314">
        <v>1</v>
      </c>
      <c r="H1314" t="s">
        <v>2380</v>
      </c>
      <c r="K1314" t="s">
        <v>1058</v>
      </c>
      <c r="L1314">
        <v>38.79</v>
      </c>
      <c r="M1314">
        <v>5.08</v>
      </c>
      <c r="N1314" t="s">
        <v>2380</v>
      </c>
      <c r="O1314" t="s">
        <v>2380</v>
      </c>
      <c r="P1314" t="s">
        <v>2383</v>
      </c>
      <c r="Q1314" s="7" t="str">
        <f>SUBSTITUTE(Table12[[#This Row],[NumberOfMajorSurgeries]],"No major surgery","0")</f>
        <v>1</v>
      </c>
      <c r="R1314" t="str">
        <f>SUBSTITUTE(Table12[[#This Row],[smoker]],"?","unknown")</f>
        <v>No</v>
      </c>
      <c r="S1314" t="str">
        <f t="shared" si="20"/>
        <v>Obesity</v>
      </c>
      <c r="T1314" t="str">
        <f>IF(Table12[[#This Row],[HBA1C]]&lt;5.7,"Normal",IF(Table12[[#This Row],[HBA1C]]&gt;6.5,"Diabetes","Prediabetes"))</f>
        <v>Normal</v>
      </c>
    </row>
    <row r="1315" spans="1:20" x14ac:dyDescent="0.3">
      <c r="A1315" t="s">
        <v>1057</v>
      </c>
      <c r="B1315">
        <v>30.684999999999999</v>
      </c>
      <c r="C1315">
        <v>4.87</v>
      </c>
      <c r="D1315" t="s">
        <v>2380</v>
      </c>
      <c r="E1315" t="s">
        <v>2380</v>
      </c>
      <c r="F1315" t="s">
        <v>2383</v>
      </c>
      <c r="G1315">
        <v>1</v>
      </c>
      <c r="H1315" t="s">
        <v>2380</v>
      </c>
      <c r="K1315" t="s">
        <v>1057</v>
      </c>
      <c r="L1315">
        <v>30.684999999999999</v>
      </c>
      <c r="M1315">
        <v>4.87</v>
      </c>
      <c r="N1315" t="s">
        <v>2380</v>
      </c>
      <c r="O1315" t="s">
        <v>2380</v>
      </c>
      <c r="P1315" t="s">
        <v>2383</v>
      </c>
      <c r="Q1315" s="7" t="str">
        <f>SUBSTITUTE(Table12[[#This Row],[NumberOfMajorSurgeries]],"No major surgery","0")</f>
        <v>1</v>
      </c>
      <c r="R1315" t="str">
        <f>SUBSTITUTE(Table12[[#This Row],[smoker]],"?","unknown")</f>
        <v>No</v>
      </c>
      <c r="S1315" t="str">
        <f t="shared" si="20"/>
        <v>Obesity</v>
      </c>
      <c r="T1315" t="str">
        <f>IF(Table12[[#This Row],[HBA1C]]&lt;5.7,"Normal",IF(Table12[[#This Row],[HBA1C]]&gt;6.5,"Diabetes","Prediabetes"))</f>
        <v>Normal</v>
      </c>
    </row>
    <row r="1316" spans="1:20" x14ac:dyDescent="0.3">
      <c r="A1316" t="s">
        <v>1056</v>
      </c>
      <c r="B1316">
        <v>22.135000000000002</v>
      </c>
      <c r="C1316">
        <v>8.17</v>
      </c>
      <c r="D1316" t="s">
        <v>2380</v>
      </c>
      <c r="E1316" t="s">
        <v>2380</v>
      </c>
      <c r="F1316" t="s">
        <v>2380</v>
      </c>
      <c r="G1316" t="s">
        <v>2381</v>
      </c>
      <c r="H1316" t="s">
        <v>2380</v>
      </c>
      <c r="K1316" t="s">
        <v>1056</v>
      </c>
      <c r="L1316">
        <v>22.135000000000002</v>
      </c>
      <c r="M1316">
        <v>8.17</v>
      </c>
      <c r="N1316" t="s">
        <v>2380</v>
      </c>
      <c r="O1316" t="s">
        <v>2380</v>
      </c>
      <c r="P1316" t="s">
        <v>2380</v>
      </c>
      <c r="Q1316" s="7" t="str">
        <f>SUBSTITUTE(Table12[[#This Row],[NumberOfMajorSurgeries]],"No major surgery","0")</f>
        <v>0</v>
      </c>
      <c r="R1316" t="str">
        <f>SUBSTITUTE(Table12[[#This Row],[smoker]],"?","unknown")</f>
        <v>No</v>
      </c>
      <c r="S1316" t="str">
        <f t="shared" si="20"/>
        <v>Overweight</v>
      </c>
      <c r="T1316" t="str">
        <f>IF(Table12[[#This Row],[HBA1C]]&lt;5.7,"Normal",IF(Table12[[#This Row],[HBA1C]]&gt;6.5,"Diabetes","Prediabetes"))</f>
        <v>Diabetes</v>
      </c>
    </row>
    <row r="1317" spans="1:20" x14ac:dyDescent="0.3">
      <c r="A1317" t="s">
        <v>1055</v>
      </c>
      <c r="B1317">
        <v>33.33</v>
      </c>
      <c r="C1317">
        <v>7.61</v>
      </c>
      <c r="D1317" t="s">
        <v>2380</v>
      </c>
      <c r="E1317" t="s">
        <v>2380</v>
      </c>
      <c r="F1317" t="s">
        <v>2380</v>
      </c>
      <c r="G1317" t="s">
        <v>2381</v>
      </c>
      <c r="H1317" t="s">
        <v>2380</v>
      </c>
      <c r="K1317" t="s">
        <v>1055</v>
      </c>
      <c r="L1317">
        <v>33.33</v>
      </c>
      <c r="M1317">
        <v>7.61</v>
      </c>
      <c r="N1317" t="s">
        <v>2380</v>
      </c>
      <c r="O1317" t="s">
        <v>2380</v>
      </c>
      <c r="P1317" t="s">
        <v>2380</v>
      </c>
      <c r="Q1317" s="7" t="str">
        <f>SUBSTITUTE(Table12[[#This Row],[NumberOfMajorSurgeries]],"No major surgery","0")</f>
        <v>0</v>
      </c>
      <c r="R1317" t="str">
        <f>SUBSTITUTE(Table12[[#This Row],[smoker]],"?","unknown")</f>
        <v>No</v>
      </c>
      <c r="S1317" t="str">
        <f t="shared" si="20"/>
        <v>Obesity</v>
      </c>
      <c r="T1317" t="str">
        <f>IF(Table12[[#This Row],[HBA1C]]&lt;5.7,"Normal",IF(Table12[[#This Row],[HBA1C]]&gt;6.5,"Diabetes","Prediabetes"))</f>
        <v>Diabetes</v>
      </c>
    </row>
    <row r="1318" spans="1:20" x14ac:dyDescent="0.3">
      <c r="A1318" t="s">
        <v>1054</v>
      </c>
      <c r="B1318">
        <v>31.13</v>
      </c>
      <c r="C1318">
        <v>10.1</v>
      </c>
      <c r="D1318" t="s">
        <v>2380</v>
      </c>
      <c r="E1318" t="s">
        <v>2380</v>
      </c>
      <c r="F1318" t="s">
        <v>2380</v>
      </c>
      <c r="G1318" t="s">
        <v>2381</v>
      </c>
      <c r="H1318" t="s">
        <v>2380</v>
      </c>
      <c r="K1318" t="s">
        <v>1054</v>
      </c>
      <c r="L1318">
        <v>31.13</v>
      </c>
      <c r="M1318">
        <v>10.1</v>
      </c>
      <c r="N1318" t="s">
        <v>2380</v>
      </c>
      <c r="O1318" t="s">
        <v>2380</v>
      </c>
      <c r="P1318" t="s">
        <v>2380</v>
      </c>
      <c r="Q1318" s="7" t="str">
        <f>SUBSTITUTE(Table12[[#This Row],[NumberOfMajorSurgeries]],"No major surgery","0")</f>
        <v>0</v>
      </c>
      <c r="R1318" t="str">
        <f>SUBSTITUTE(Table12[[#This Row],[smoker]],"?","unknown")</f>
        <v>No</v>
      </c>
      <c r="S1318" t="str">
        <f t="shared" si="20"/>
        <v>Obesity</v>
      </c>
      <c r="T1318" t="str">
        <f>IF(Table12[[#This Row],[HBA1C]]&lt;5.7,"Normal",IF(Table12[[#This Row],[HBA1C]]&gt;6.5,"Diabetes","Prediabetes"))</f>
        <v>Diabetes</v>
      </c>
    </row>
    <row r="1319" spans="1:20" x14ac:dyDescent="0.3">
      <c r="A1319" t="s">
        <v>1053</v>
      </c>
      <c r="B1319">
        <v>28.9</v>
      </c>
      <c r="C1319">
        <v>11.24</v>
      </c>
      <c r="D1319" t="s">
        <v>2380</v>
      </c>
      <c r="E1319" t="s">
        <v>2380</v>
      </c>
      <c r="F1319" t="s">
        <v>2380</v>
      </c>
      <c r="G1319" t="s">
        <v>2381</v>
      </c>
      <c r="H1319" t="s">
        <v>2380</v>
      </c>
      <c r="K1319" t="s">
        <v>1053</v>
      </c>
      <c r="L1319">
        <v>28.9</v>
      </c>
      <c r="M1319">
        <v>11.24</v>
      </c>
      <c r="N1319" t="s">
        <v>2380</v>
      </c>
      <c r="O1319" t="s">
        <v>2380</v>
      </c>
      <c r="P1319" t="s">
        <v>2380</v>
      </c>
      <c r="Q1319" s="7" t="str">
        <f>SUBSTITUTE(Table12[[#This Row],[NumberOfMajorSurgeries]],"No major surgery","0")</f>
        <v>0</v>
      </c>
      <c r="R1319" t="str">
        <f>SUBSTITUTE(Table12[[#This Row],[smoker]],"?","unknown")</f>
        <v>No</v>
      </c>
      <c r="S1319" t="str">
        <f t="shared" si="20"/>
        <v>Overweight</v>
      </c>
      <c r="T1319" t="str">
        <f>IF(Table12[[#This Row],[HBA1C]]&lt;5.7,"Normal",IF(Table12[[#This Row],[HBA1C]]&gt;6.5,"Diabetes","Prediabetes"))</f>
        <v>Diabetes</v>
      </c>
    </row>
    <row r="1320" spans="1:20" x14ac:dyDescent="0.3">
      <c r="A1320" t="s">
        <v>1052</v>
      </c>
      <c r="B1320">
        <v>43.31</v>
      </c>
      <c r="C1320">
        <v>6.1</v>
      </c>
      <c r="D1320" t="s">
        <v>2382</v>
      </c>
      <c r="E1320" t="s">
        <v>2382</v>
      </c>
      <c r="F1320" t="s">
        <v>2380</v>
      </c>
      <c r="G1320">
        <v>1</v>
      </c>
      <c r="H1320" t="s">
        <v>2380</v>
      </c>
      <c r="K1320" t="s">
        <v>1052</v>
      </c>
      <c r="L1320">
        <v>43.31</v>
      </c>
      <c r="M1320">
        <v>6.1</v>
      </c>
      <c r="N1320" t="s">
        <v>2382</v>
      </c>
      <c r="O1320" t="s">
        <v>2382</v>
      </c>
      <c r="P1320" t="s">
        <v>2380</v>
      </c>
      <c r="Q1320" s="7" t="str">
        <f>SUBSTITUTE(Table12[[#This Row],[NumberOfMajorSurgeries]],"No major surgery","0")</f>
        <v>1</v>
      </c>
      <c r="R1320" t="str">
        <f>SUBSTITUTE(Table12[[#This Row],[smoker]],"?","unknown")</f>
        <v>No</v>
      </c>
      <c r="S1320" t="str">
        <f t="shared" si="20"/>
        <v>Obesity</v>
      </c>
      <c r="T1320" t="str">
        <f>IF(Table12[[#This Row],[HBA1C]]&lt;5.7,"Normal",IF(Table12[[#This Row],[HBA1C]]&gt;6.5,"Diabetes","Prediabetes"))</f>
        <v>Prediabetes</v>
      </c>
    </row>
    <row r="1321" spans="1:20" x14ac:dyDescent="0.3">
      <c r="A1321" t="s">
        <v>1051</v>
      </c>
      <c r="B1321">
        <v>22.8</v>
      </c>
      <c r="C1321">
        <v>6.98</v>
      </c>
      <c r="D1321" t="s">
        <v>2380</v>
      </c>
      <c r="E1321" t="s">
        <v>2380</v>
      </c>
      <c r="F1321" t="s">
        <v>2380</v>
      </c>
      <c r="G1321" t="s">
        <v>2381</v>
      </c>
      <c r="H1321" t="s">
        <v>2380</v>
      </c>
      <c r="K1321" t="s">
        <v>1051</v>
      </c>
      <c r="L1321">
        <v>22.8</v>
      </c>
      <c r="M1321">
        <v>6.98</v>
      </c>
      <c r="N1321" t="s">
        <v>2380</v>
      </c>
      <c r="O1321" t="s">
        <v>2380</v>
      </c>
      <c r="P1321" t="s">
        <v>2380</v>
      </c>
      <c r="Q1321" s="7" t="str">
        <f>SUBSTITUTE(Table12[[#This Row],[NumberOfMajorSurgeries]],"No major surgery","0")</f>
        <v>0</v>
      </c>
      <c r="R1321" t="str">
        <f>SUBSTITUTE(Table12[[#This Row],[smoker]],"?","unknown")</f>
        <v>No</v>
      </c>
      <c r="S1321" t="str">
        <f t="shared" si="20"/>
        <v>Overweight</v>
      </c>
      <c r="T1321" t="str">
        <f>IF(Table12[[#This Row],[HBA1C]]&lt;5.7,"Normal",IF(Table12[[#This Row],[HBA1C]]&gt;6.5,"Diabetes","Prediabetes"))</f>
        <v>Diabetes</v>
      </c>
    </row>
    <row r="1322" spans="1:20" x14ac:dyDescent="0.3">
      <c r="A1322" t="s">
        <v>1050</v>
      </c>
      <c r="B1322">
        <v>19.09</v>
      </c>
      <c r="C1322">
        <v>4</v>
      </c>
      <c r="D1322" t="s">
        <v>2382</v>
      </c>
      <c r="E1322" t="s">
        <v>2380</v>
      </c>
      <c r="F1322" t="s">
        <v>2380</v>
      </c>
      <c r="G1322">
        <v>1</v>
      </c>
      <c r="H1322" t="s">
        <v>2380</v>
      </c>
      <c r="K1322" t="s">
        <v>1050</v>
      </c>
      <c r="L1322">
        <v>19.09</v>
      </c>
      <c r="M1322">
        <v>4</v>
      </c>
      <c r="N1322" t="s">
        <v>2382</v>
      </c>
      <c r="O1322" t="s">
        <v>2380</v>
      </c>
      <c r="P1322" t="s">
        <v>2380</v>
      </c>
      <c r="Q1322" s="7" t="str">
        <f>SUBSTITUTE(Table12[[#This Row],[NumberOfMajorSurgeries]],"No major surgery","0")</f>
        <v>1</v>
      </c>
      <c r="R1322" t="str">
        <f>SUBSTITUTE(Table12[[#This Row],[smoker]],"?","unknown")</f>
        <v>No</v>
      </c>
      <c r="S1322" t="str">
        <f t="shared" si="20"/>
        <v>Overweight</v>
      </c>
      <c r="T1322" t="str">
        <f>IF(Table12[[#This Row],[HBA1C]]&lt;5.7,"Normal",IF(Table12[[#This Row],[HBA1C]]&gt;6.5,"Diabetes","Prediabetes"))</f>
        <v>Normal</v>
      </c>
    </row>
    <row r="1323" spans="1:20" x14ac:dyDescent="0.3">
      <c r="A1323" t="s">
        <v>1049</v>
      </c>
      <c r="B1323">
        <v>23.37</v>
      </c>
      <c r="C1323">
        <v>4.2300000000000004</v>
      </c>
      <c r="D1323" t="s">
        <v>2380</v>
      </c>
      <c r="E1323" t="s">
        <v>2380</v>
      </c>
      <c r="F1323" t="s">
        <v>2380</v>
      </c>
      <c r="G1323" t="s">
        <v>2381</v>
      </c>
      <c r="H1323" t="s">
        <v>2380</v>
      </c>
      <c r="K1323" t="s">
        <v>1049</v>
      </c>
      <c r="L1323">
        <v>23.37</v>
      </c>
      <c r="M1323">
        <v>4.2300000000000004</v>
      </c>
      <c r="N1323" t="s">
        <v>2380</v>
      </c>
      <c r="O1323" t="s">
        <v>2380</v>
      </c>
      <c r="P1323" t="s">
        <v>2380</v>
      </c>
      <c r="Q1323" s="7" t="str">
        <f>SUBSTITUTE(Table12[[#This Row],[NumberOfMajorSurgeries]],"No major surgery","0")</f>
        <v>0</v>
      </c>
      <c r="R1323" t="str">
        <f>SUBSTITUTE(Table12[[#This Row],[smoker]],"?","unknown")</f>
        <v>No</v>
      </c>
      <c r="S1323" t="str">
        <f t="shared" si="20"/>
        <v>Overweight</v>
      </c>
      <c r="T1323" t="str">
        <f>IF(Table12[[#This Row],[HBA1C]]&lt;5.7,"Normal",IF(Table12[[#This Row],[HBA1C]]&gt;6.5,"Diabetes","Prediabetes"))</f>
        <v>Normal</v>
      </c>
    </row>
    <row r="1324" spans="1:20" x14ac:dyDescent="0.3">
      <c r="A1324" t="s">
        <v>1048</v>
      </c>
      <c r="B1324">
        <v>33.44</v>
      </c>
      <c r="C1324">
        <v>4.72</v>
      </c>
      <c r="D1324" t="s">
        <v>2382</v>
      </c>
      <c r="E1324" t="s">
        <v>2380</v>
      </c>
      <c r="F1324" t="s">
        <v>2380</v>
      </c>
      <c r="G1324" t="s">
        <v>2381</v>
      </c>
      <c r="H1324" t="s">
        <v>2380</v>
      </c>
      <c r="K1324" t="s">
        <v>1048</v>
      </c>
      <c r="L1324">
        <v>33.44</v>
      </c>
      <c r="M1324">
        <v>4.72</v>
      </c>
      <c r="N1324" t="s">
        <v>2382</v>
      </c>
      <c r="O1324" t="s">
        <v>2380</v>
      </c>
      <c r="P1324" t="s">
        <v>2380</v>
      </c>
      <c r="Q1324" s="7" t="str">
        <f>SUBSTITUTE(Table12[[#This Row],[NumberOfMajorSurgeries]],"No major surgery","0")</f>
        <v>0</v>
      </c>
      <c r="R1324" t="str">
        <f>SUBSTITUTE(Table12[[#This Row],[smoker]],"?","unknown")</f>
        <v>No</v>
      </c>
      <c r="S1324" t="str">
        <f t="shared" si="20"/>
        <v>Obesity</v>
      </c>
      <c r="T1324" t="str">
        <f>IF(Table12[[#This Row],[HBA1C]]&lt;5.7,"Normal",IF(Table12[[#This Row],[HBA1C]]&gt;6.5,"Diabetes","Prediabetes"))</f>
        <v>Normal</v>
      </c>
    </row>
    <row r="1325" spans="1:20" x14ac:dyDescent="0.3">
      <c r="A1325" t="s">
        <v>1047</v>
      </c>
      <c r="B1325">
        <v>28.05</v>
      </c>
      <c r="C1325">
        <v>5.63</v>
      </c>
      <c r="D1325" t="s">
        <v>2382</v>
      </c>
      <c r="E1325" t="s">
        <v>2380</v>
      </c>
      <c r="F1325" t="s">
        <v>2380</v>
      </c>
      <c r="G1325" t="s">
        <v>2381</v>
      </c>
      <c r="H1325" t="s">
        <v>2380</v>
      </c>
      <c r="K1325" t="s">
        <v>1047</v>
      </c>
      <c r="L1325">
        <v>28.05</v>
      </c>
      <c r="M1325">
        <v>5.63</v>
      </c>
      <c r="N1325" t="s">
        <v>2382</v>
      </c>
      <c r="O1325" t="s">
        <v>2380</v>
      </c>
      <c r="P1325" t="s">
        <v>2380</v>
      </c>
      <c r="Q1325" s="7" t="str">
        <f>SUBSTITUTE(Table12[[#This Row],[NumberOfMajorSurgeries]],"No major surgery","0")</f>
        <v>0</v>
      </c>
      <c r="R1325" t="str">
        <f>SUBSTITUTE(Table12[[#This Row],[smoker]],"?","unknown")</f>
        <v>No</v>
      </c>
      <c r="S1325" t="str">
        <f t="shared" si="20"/>
        <v>Overweight</v>
      </c>
      <c r="T1325" t="str">
        <f>IF(Table12[[#This Row],[HBA1C]]&lt;5.7,"Normal",IF(Table12[[#This Row],[HBA1C]]&gt;6.5,"Diabetes","Prediabetes"))</f>
        <v>Normal</v>
      </c>
    </row>
    <row r="1326" spans="1:20" x14ac:dyDescent="0.3">
      <c r="A1326" t="s">
        <v>1046</v>
      </c>
      <c r="B1326">
        <v>27.72</v>
      </c>
      <c r="C1326">
        <v>5.83</v>
      </c>
      <c r="D1326" t="s">
        <v>2382</v>
      </c>
      <c r="E1326" t="s">
        <v>2380</v>
      </c>
      <c r="F1326" t="s">
        <v>2380</v>
      </c>
      <c r="G1326" t="s">
        <v>2381</v>
      </c>
      <c r="H1326" t="s">
        <v>2380</v>
      </c>
      <c r="K1326" t="s">
        <v>1046</v>
      </c>
      <c r="L1326">
        <v>27.72</v>
      </c>
      <c r="M1326">
        <v>5.83</v>
      </c>
      <c r="N1326" t="s">
        <v>2382</v>
      </c>
      <c r="O1326" t="s">
        <v>2380</v>
      </c>
      <c r="P1326" t="s">
        <v>2380</v>
      </c>
      <c r="Q1326" s="7" t="str">
        <f>SUBSTITUTE(Table12[[#This Row],[NumberOfMajorSurgeries]],"No major surgery","0")</f>
        <v>0</v>
      </c>
      <c r="R1326" t="str">
        <f>SUBSTITUTE(Table12[[#This Row],[smoker]],"?","unknown")</f>
        <v>No</v>
      </c>
      <c r="S1326" t="str">
        <f t="shared" si="20"/>
        <v>Overweight</v>
      </c>
      <c r="T1326" t="str">
        <f>IF(Table12[[#This Row],[HBA1C]]&lt;5.7,"Normal",IF(Table12[[#This Row],[HBA1C]]&gt;6.5,"Diabetes","Prediabetes"))</f>
        <v>Prediabetes</v>
      </c>
    </row>
    <row r="1327" spans="1:20" x14ac:dyDescent="0.3">
      <c r="A1327" t="s">
        <v>1045</v>
      </c>
      <c r="B1327">
        <v>29.81</v>
      </c>
      <c r="C1327">
        <v>9.23</v>
      </c>
      <c r="D1327" t="s">
        <v>2380</v>
      </c>
      <c r="E1327" t="s">
        <v>2380</v>
      </c>
      <c r="F1327" t="s">
        <v>2380</v>
      </c>
      <c r="G1327" t="s">
        <v>2381</v>
      </c>
      <c r="H1327" t="s">
        <v>2380</v>
      </c>
      <c r="K1327" t="s">
        <v>1045</v>
      </c>
      <c r="L1327">
        <v>29.81</v>
      </c>
      <c r="M1327">
        <v>9.23</v>
      </c>
      <c r="N1327" t="s">
        <v>2380</v>
      </c>
      <c r="O1327" t="s">
        <v>2380</v>
      </c>
      <c r="P1327" t="s">
        <v>2380</v>
      </c>
      <c r="Q1327" s="7" t="str">
        <f>SUBSTITUTE(Table12[[#This Row],[NumberOfMajorSurgeries]],"No major surgery","0")</f>
        <v>0</v>
      </c>
      <c r="R1327" t="str">
        <f>SUBSTITUTE(Table12[[#This Row],[smoker]],"?","unknown")</f>
        <v>No</v>
      </c>
      <c r="S1327" t="str">
        <f t="shared" si="20"/>
        <v>Overweight</v>
      </c>
      <c r="T1327" t="str">
        <f>IF(Table12[[#This Row],[HBA1C]]&lt;5.7,"Normal",IF(Table12[[#This Row],[HBA1C]]&gt;6.5,"Diabetes","Prediabetes"))</f>
        <v>Diabetes</v>
      </c>
    </row>
    <row r="1328" spans="1:20" x14ac:dyDescent="0.3">
      <c r="A1328" t="s">
        <v>1044</v>
      </c>
      <c r="B1328">
        <v>23.98</v>
      </c>
      <c r="C1328">
        <v>9.89</v>
      </c>
      <c r="D1328" t="s">
        <v>2380</v>
      </c>
      <c r="E1328" t="s">
        <v>2380</v>
      </c>
      <c r="F1328" t="s">
        <v>2380</v>
      </c>
      <c r="G1328" t="s">
        <v>2381</v>
      </c>
      <c r="H1328" t="s">
        <v>2380</v>
      </c>
      <c r="K1328" t="s">
        <v>1044</v>
      </c>
      <c r="L1328">
        <v>23.98</v>
      </c>
      <c r="M1328">
        <v>9.89</v>
      </c>
      <c r="N1328" t="s">
        <v>2380</v>
      </c>
      <c r="O1328" t="s">
        <v>2380</v>
      </c>
      <c r="P1328" t="s">
        <v>2380</v>
      </c>
      <c r="Q1328" s="7" t="str">
        <f>SUBSTITUTE(Table12[[#This Row],[NumberOfMajorSurgeries]],"No major surgery","0")</f>
        <v>0</v>
      </c>
      <c r="R1328" t="str">
        <f>SUBSTITUTE(Table12[[#This Row],[smoker]],"?","unknown")</f>
        <v>No</v>
      </c>
      <c r="S1328" t="str">
        <f t="shared" si="20"/>
        <v>Overweight</v>
      </c>
      <c r="T1328" t="str">
        <f>IF(Table12[[#This Row],[HBA1C]]&lt;5.7,"Normal",IF(Table12[[#This Row],[HBA1C]]&gt;6.5,"Diabetes","Prediabetes"))</f>
        <v>Diabetes</v>
      </c>
    </row>
    <row r="1329" spans="1:20" x14ac:dyDescent="0.3">
      <c r="A1329" t="s">
        <v>1043</v>
      </c>
      <c r="B1329">
        <v>17.34</v>
      </c>
      <c r="C1329">
        <v>12</v>
      </c>
      <c r="D1329" t="s">
        <v>2380</v>
      </c>
      <c r="E1329" t="s">
        <v>2380</v>
      </c>
      <c r="F1329" t="s">
        <v>2380</v>
      </c>
      <c r="G1329" t="s">
        <v>2381</v>
      </c>
      <c r="H1329" t="s">
        <v>2380</v>
      </c>
      <c r="K1329" t="s">
        <v>1043</v>
      </c>
      <c r="L1329">
        <v>17.34</v>
      </c>
      <c r="M1329">
        <v>12</v>
      </c>
      <c r="N1329" t="s">
        <v>2380</v>
      </c>
      <c r="O1329" t="s">
        <v>2380</v>
      </c>
      <c r="P1329" t="s">
        <v>2380</v>
      </c>
      <c r="Q1329" s="7" t="str">
        <f>SUBSTITUTE(Table12[[#This Row],[NumberOfMajorSurgeries]],"No major surgery","0")</f>
        <v>0</v>
      </c>
      <c r="R1329" t="str">
        <f>SUBSTITUTE(Table12[[#This Row],[smoker]],"?","unknown")</f>
        <v>No</v>
      </c>
      <c r="S1329" t="str">
        <f t="shared" si="20"/>
        <v>Underweight</v>
      </c>
      <c r="T1329" t="str">
        <f>IF(Table12[[#This Row],[HBA1C]]&lt;5.7,"Normal",IF(Table12[[#This Row],[HBA1C]]&gt;6.5,"Diabetes","Prediabetes"))</f>
        <v>Diabetes</v>
      </c>
    </row>
    <row r="1330" spans="1:20" x14ac:dyDescent="0.3">
      <c r="A1330" t="s">
        <v>1042</v>
      </c>
      <c r="B1330">
        <v>40.39</v>
      </c>
      <c r="C1330">
        <v>4.24</v>
      </c>
      <c r="D1330" t="s">
        <v>2382</v>
      </c>
      <c r="E1330" t="s">
        <v>2380</v>
      </c>
      <c r="F1330" t="s">
        <v>2383</v>
      </c>
      <c r="G1330">
        <v>1</v>
      </c>
      <c r="H1330" t="s">
        <v>2380</v>
      </c>
      <c r="K1330" t="s">
        <v>1042</v>
      </c>
      <c r="L1330">
        <v>40.39</v>
      </c>
      <c r="M1330">
        <v>4.24</v>
      </c>
      <c r="N1330" t="s">
        <v>2382</v>
      </c>
      <c r="O1330" t="s">
        <v>2380</v>
      </c>
      <c r="P1330" t="s">
        <v>2383</v>
      </c>
      <c r="Q1330" s="7" t="str">
        <f>SUBSTITUTE(Table12[[#This Row],[NumberOfMajorSurgeries]],"No major surgery","0")</f>
        <v>1</v>
      </c>
      <c r="R1330" t="str">
        <f>SUBSTITUTE(Table12[[#This Row],[smoker]],"?","unknown")</f>
        <v>No</v>
      </c>
      <c r="S1330" t="str">
        <f t="shared" si="20"/>
        <v>Obesity</v>
      </c>
      <c r="T1330" t="str">
        <f>IF(Table12[[#This Row],[HBA1C]]&lt;5.7,"Normal",IF(Table12[[#This Row],[HBA1C]]&gt;6.5,"Diabetes","Prediabetes"))</f>
        <v>Normal</v>
      </c>
    </row>
    <row r="1331" spans="1:20" x14ac:dyDescent="0.3">
      <c r="A1331" t="s">
        <v>1041</v>
      </c>
      <c r="B1331">
        <v>25.96</v>
      </c>
      <c r="C1331">
        <v>4.68</v>
      </c>
      <c r="D1331" t="s">
        <v>2382</v>
      </c>
      <c r="E1331" t="s">
        <v>2380</v>
      </c>
      <c r="F1331" t="s">
        <v>2383</v>
      </c>
      <c r="G1331">
        <v>1</v>
      </c>
      <c r="H1331" t="s">
        <v>2380</v>
      </c>
      <c r="K1331" t="s">
        <v>1041</v>
      </c>
      <c r="L1331">
        <v>25.96</v>
      </c>
      <c r="M1331">
        <v>4.68</v>
      </c>
      <c r="N1331" t="s">
        <v>2382</v>
      </c>
      <c r="O1331" t="s">
        <v>2380</v>
      </c>
      <c r="P1331" t="s">
        <v>2383</v>
      </c>
      <c r="Q1331" s="7" t="str">
        <f>SUBSTITUTE(Table12[[#This Row],[NumberOfMajorSurgeries]],"No major surgery","0")</f>
        <v>1</v>
      </c>
      <c r="R1331" t="str">
        <f>SUBSTITUTE(Table12[[#This Row],[smoker]],"?","unknown")</f>
        <v>No</v>
      </c>
      <c r="S1331" t="str">
        <f t="shared" si="20"/>
        <v>Overweight</v>
      </c>
      <c r="T1331" t="str">
        <f>IF(Table12[[#This Row],[HBA1C]]&lt;5.7,"Normal",IF(Table12[[#This Row],[HBA1C]]&gt;6.5,"Diabetes","Prediabetes"))</f>
        <v>Normal</v>
      </c>
    </row>
    <row r="1332" spans="1:20" x14ac:dyDescent="0.3">
      <c r="A1332" t="s">
        <v>1040</v>
      </c>
      <c r="B1332">
        <v>17.68</v>
      </c>
      <c r="C1332">
        <v>8.57</v>
      </c>
      <c r="D1332" t="s">
        <v>2382</v>
      </c>
      <c r="E1332" t="s">
        <v>2380</v>
      </c>
      <c r="F1332" t="s">
        <v>2383</v>
      </c>
      <c r="G1332">
        <v>1</v>
      </c>
      <c r="H1332" t="s">
        <v>2380</v>
      </c>
      <c r="K1332" t="s">
        <v>1040</v>
      </c>
      <c r="L1332">
        <v>17.68</v>
      </c>
      <c r="M1332">
        <v>8.57</v>
      </c>
      <c r="N1332" t="s">
        <v>2382</v>
      </c>
      <c r="O1332" t="s">
        <v>2380</v>
      </c>
      <c r="P1332" t="s">
        <v>2383</v>
      </c>
      <c r="Q1332" s="7" t="str">
        <f>SUBSTITUTE(Table12[[#This Row],[NumberOfMajorSurgeries]],"No major surgery","0")</f>
        <v>1</v>
      </c>
      <c r="R1332" t="str">
        <f>SUBSTITUTE(Table12[[#This Row],[smoker]],"?","unknown")</f>
        <v>No</v>
      </c>
      <c r="S1332" t="str">
        <f t="shared" si="20"/>
        <v>Underweight</v>
      </c>
      <c r="T1332" t="str">
        <f>IF(Table12[[#This Row],[HBA1C]]&lt;5.7,"Normal",IF(Table12[[#This Row],[HBA1C]]&gt;6.5,"Diabetes","Prediabetes"))</f>
        <v>Diabetes</v>
      </c>
    </row>
    <row r="1333" spans="1:20" x14ac:dyDescent="0.3">
      <c r="A1333" t="s">
        <v>1039</v>
      </c>
      <c r="B1333">
        <v>30.875</v>
      </c>
      <c r="C1333">
        <v>4.0999999999999996</v>
      </c>
      <c r="D1333" t="s">
        <v>2380</v>
      </c>
      <c r="E1333" t="s">
        <v>2380</v>
      </c>
      <c r="F1333" t="s">
        <v>2380</v>
      </c>
      <c r="G1333" t="s">
        <v>2381</v>
      </c>
      <c r="H1333" t="s">
        <v>2380</v>
      </c>
      <c r="K1333" t="s">
        <v>1039</v>
      </c>
      <c r="L1333">
        <v>30.875</v>
      </c>
      <c r="M1333">
        <v>4.0999999999999996</v>
      </c>
      <c r="N1333" t="s">
        <v>2380</v>
      </c>
      <c r="O1333" t="s">
        <v>2380</v>
      </c>
      <c r="P1333" t="s">
        <v>2380</v>
      </c>
      <c r="Q1333" s="7" t="str">
        <f>SUBSTITUTE(Table12[[#This Row],[NumberOfMajorSurgeries]],"No major surgery","0")</f>
        <v>0</v>
      </c>
      <c r="R1333" t="str">
        <f>SUBSTITUTE(Table12[[#This Row],[smoker]],"?","unknown")</f>
        <v>No</v>
      </c>
      <c r="S1333" t="str">
        <f t="shared" si="20"/>
        <v>Obesity</v>
      </c>
      <c r="T1333" t="str">
        <f>IF(Table12[[#This Row],[HBA1C]]&lt;5.7,"Normal",IF(Table12[[#This Row],[HBA1C]]&gt;6.5,"Diabetes","Prediabetes"))</f>
        <v>Normal</v>
      </c>
    </row>
    <row r="1334" spans="1:20" x14ac:dyDescent="0.3">
      <c r="A1334" t="s">
        <v>1038</v>
      </c>
      <c r="B1334">
        <v>30.81</v>
      </c>
      <c r="C1334">
        <v>4.49</v>
      </c>
      <c r="D1334" t="s">
        <v>2380</v>
      </c>
      <c r="E1334" t="s">
        <v>2380</v>
      </c>
      <c r="F1334" t="s">
        <v>2380</v>
      </c>
      <c r="G1334" t="s">
        <v>2381</v>
      </c>
      <c r="H1334" t="s">
        <v>2380</v>
      </c>
      <c r="K1334" t="s">
        <v>1038</v>
      </c>
      <c r="L1334">
        <v>30.81</v>
      </c>
      <c r="M1334">
        <v>4.49</v>
      </c>
      <c r="N1334" t="s">
        <v>2380</v>
      </c>
      <c r="O1334" t="s">
        <v>2380</v>
      </c>
      <c r="P1334" t="s">
        <v>2380</v>
      </c>
      <c r="Q1334" s="7" t="str">
        <f>SUBSTITUTE(Table12[[#This Row],[NumberOfMajorSurgeries]],"No major surgery","0")</f>
        <v>0</v>
      </c>
      <c r="R1334" t="str">
        <f>SUBSTITUTE(Table12[[#This Row],[smoker]],"?","unknown")</f>
        <v>No</v>
      </c>
      <c r="S1334" t="str">
        <f t="shared" si="20"/>
        <v>Obesity</v>
      </c>
      <c r="T1334" t="str">
        <f>IF(Table12[[#This Row],[HBA1C]]&lt;5.7,"Normal",IF(Table12[[#This Row],[HBA1C]]&gt;6.5,"Diabetes","Prediabetes"))</f>
        <v>Normal</v>
      </c>
    </row>
    <row r="1335" spans="1:20" x14ac:dyDescent="0.3">
      <c r="A1335" t="s">
        <v>1037</v>
      </c>
      <c r="B1335">
        <v>36.85</v>
      </c>
      <c r="C1335">
        <v>8.8000000000000007</v>
      </c>
      <c r="D1335" t="s">
        <v>2380</v>
      </c>
      <c r="E1335" t="s">
        <v>2380</v>
      </c>
      <c r="F1335" t="s">
        <v>2380</v>
      </c>
      <c r="G1335">
        <v>2</v>
      </c>
      <c r="H1335" t="s">
        <v>2380</v>
      </c>
      <c r="K1335" t="s">
        <v>1037</v>
      </c>
      <c r="L1335">
        <v>36.85</v>
      </c>
      <c r="M1335">
        <v>8.8000000000000007</v>
      </c>
      <c r="N1335" t="s">
        <v>2380</v>
      </c>
      <c r="O1335" t="s">
        <v>2380</v>
      </c>
      <c r="P1335" t="s">
        <v>2380</v>
      </c>
      <c r="Q1335" s="7" t="str">
        <f>SUBSTITUTE(Table12[[#This Row],[NumberOfMajorSurgeries]],"No major surgery","0")</f>
        <v>2</v>
      </c>
      <c r="R1335" t="str">
        <f>SUBSTITUTE(Table12[[#This Row],[smoker]],"?","unknown")</f>
        <v>No</v>
      </c>
      <c r="S1335" t="str">
        <f t="shared" si="20"/>
        <v>Obesity</v>
      </c>
      <c r="T1335" t="str">
        <f>IF(Table12[[#This Row],[HBA1C]]&lt;5.7,"Normal",IF(Table12[[#This Row],[HBA1C]]&gt;6.5,"Diabetes","Prediabetes"))</f>
        <v>Diabetes</v>
      </c>
    </row>
    <row r="1336" spans="1:20" x14ac:dyDescent="0.3">
      <c r="A1336" t="s">
        <v>1036</v>
      </c>
      <c r="B1336">
        <v>35.86</v>
      </c>
      <c r="C1336">
        <v>7.93</v>
      </c>
      <c r="D1336" t="s">
        <v>2380</v>
      </c>
      <c r="E1336" t="s">
        <v>2380</v>
      </c>
      <c r="F1336" t="s">
        <v>2380</v>
      </c>
      <c r="G1336">
        <v>2</v>
      </c>
      <c r="H1336" t="s">
        <v>2380</v>
      </c>
      <c r="K1336" t="s">
        <v>1036</v>
      </c>
      <c r="L1336">
        <v>35.86</v>
      </c>
      <c r="M1336">
        <v>7.93</v>
      </c>
      <c r="N1336" t="s">
        <v>2380</v>
      </c>
      <c r="O1336" t="s">
        <v>2380</v>
      </c>
      <c r="P1336" t="s">
        <v>2380</v>
      </c>
      <c r="Q1336" s="7" t="str">
        <f>SUBSTITUTE(Table12[[#This Row],[NumberOfMajorSurgeries]],"No major surgery","0")</f>
        <v>2</v>
      </c>
      <c r="R1336" t="str">
        <f>SUBSTITUTE(Table12[[#This Row],[smoker]],"?","unknown")</f>
        <v>No</v>
      </c>
      <c r="S1336" t="str">
        <f t="shared" si="20"/>
        <v>Obesity</v>
      </c>
      <c r="T1336" t="str">
        <f>IF(Table12[[#This Row],[HBA1C]]&lt;5.7,"Normal",IF(Table12[[#This Row],[HBA1C]]&gt;6.5,"Diabetes","Prediabetes"))</f>
        <v>Diabetes</v>
      </c>
    </row>
    <row r="1337" spans="1:20" x14ac:dyDescent="0.3">
      <c r="A1337" t="s">
        <v>1035</v>
      </c>
      <c r="B1337">
        <v>30.3</v>
      </c>
      <c r="C1337">
        <v>9.4499999999999993</v>
      </c>
      <c r="D1337" t="s">
        <v>2380</v>
      </c>
      <c r="E1337" t="s">
        <v>2380</v>
      </c>
      <c r="F1337" t="s">
        <v>2380</v>
      </c>
      <c r="G1337">
        <v>2</v>
      </c>
      <c r="H1337" t="s">
        <v>2380</v>
      </c>
      <c r="K1337" t="s">
        <v>1035</v>
      </c>
      <c r="L1337">
        <v>30.3</v>
      </c>
      <c r="M1337">
        <v>9.4499999999999993</v>
      </c>
      <c r="N1337" t="s">
        <v>2380</v>
      </c>
      <c r="O1337" t="s">
        <v>2380</v>
      </c>
      <c r="P1337" t="s">
        <v>2380</v>
      </c>
      <c r="Q1337" s="7" t="str">
        <f>SUBSTITUTE(Table12[[#This Row],[NumberOfMajorSurgeries]],"No major surgery","0")</f>
        <v>2</v>
      </c>
      <c r="R1337" t="str">
        <f>SUBSTITUTE(Table12[[#This Row],[smoker]],"?","unknown")</f>
        <v>No</v>
      </c>
      <c r="S1337" t="str">
        <f t="shared" si="20"/>
        <v>Obesity</v>
      </c>
      <c r="T1337" t="str">
        <f>IF(Table12[[#This Row],[HBA1C]]&lt;5.7,"Normal",IF(Table12[[#This Row],[HBA1C]]&gt;6.5,"Diabetes","Prediabetes"))</f>
        <v>Diabetes</v>
      </c>
    </row>
    <row r="1338" spans="1:20" x14ac:dyDescent="0.3">
      <c r="A1338" t="s">
        <v>1034</v>
      </c>
      <c r="B1338">
        <v>32.015000000000001</v>
      </c>
      <c r="C1338">
        <v>7.67</v>
      </c>
      <c r="D1338" t="s">
        <v>2380</v>
      </c>
      <c r="E1338" t="s">
        <v>2380</v>
      </c>
      <c r="F1338" t="s">
        <v>2380</v>
      </c>
      <c r="G1338" t="s">
        <v>2381</v>
      </c>
      <c r="H1338" t="s">
        <v>2380</v>
      </c>
      <c r="K1338" t="s">
        <v>1034</v>
      </c>
      <c r="L1338">
        <v>32.015000000000001</v>
      </c>
      <c r="M1338">
        <v>7.67</v>
      </c>
      <c r="N1338" t="s">
        <v>2380</v>
      </c>
      <c r="O1338" t="s">
        <v>2380</v>
      </c>
      <c r="P1338" t="s">
        <v>2380</v>
      </c>
      <c r="Q1338" s="7" t="str">
        <f>SUBSTITUTE(Table12[[#This Row],[NumberOfMajorSurgeries]],"No major surgery","0")</f>
        <v>0</v>
      </c>
      <c r="R1338" t="str">
        <f>SUBSTITUTE(Table12[[#This Row],[smoker]],"?","unknown")</f>
        <v>No</v>
      </c>
      <c r="S1338" t="str">
        <f t="shared" si="20"/>
        <v>Obesity</v>
      </c>
      <c r="T1338" t="str">
        <f>IF(Table12[[#This Row],[HBA1C]]&lt;5.7,"Normal",IF(Table12[[#This Row],[HBA1C]]&gt;6.5,"Diabetes","Prediabetes"))</f>
        <v>Diabetes</v>
      </c>
    </row>
    <row r="1339" spans="1:20" x14ac:dyDescent="0.3">
      <c r="A1339" t="s">
        <v>1033</v>
      </c>
      <c r="B1339">
        <v>25.06</v>
      </c>
      <c r="C1339">
        <v>10.53</v>
      </c>
      <c r="D1339" t="s">
        <v>2380</v>
      </c>
      <c r="E1339" t="s">
        <v>2380</v>
      </c>
      <c r="F1339" t="s">
        <v>2380</v>
      </c>
      <c r="G1339">
        <v>2</v>
      </c>
      <c r="H1339" t="s">
        <v>2380</v>
      </c>
      <c r="K1339" t="s">
        <v>1033</v>
      </c>
      <c r="L1339">
        <v>25.06</v>
      </c>
      <c r="M1339">
        <v>10.53</v>
      </c>
      <c r="N1339" t="s">
        <v>2380</v>
      </c>
      <c r="O1339" t="s">
        <v>2380</v>
      </c>
      <c r="P1339" t="s">
        <v>2380</v>
      </c>
      <c r="Q1339" s="7" t="str">
        <f>SUBSTITUTE(Table12[[#This Row],[NumberOfMajorSurgeries]],"No major surgery","0")</f>
        <v>2</v>
      </c>
      <c r="R1339" t="str">
        <f>SUBSTITUTE(Table12[[#This Row],[smoker]],"?","unknown")</f>
        <v>No</v>
      </c>
      <c r="S1339" t="str">
        <f t="shared" si="20"/>
        <v>Overweight</v>
      </c>
      <c r="T1339" t="str">
        <f>IF(Table12[[#This Row],[HBA1C]]&lt;5.7,"Normal",IF(Table12[[#This Row],[HBA1C]]&gt;6.5,"Diabetes","Prediabetes"))</f>
        <v>Diabetes</v>
      </c>
    </row>
    <row r="1340" spans="1:20" x14ac:dyDescent="0.3">
      <c r="A1340" t="s">
        <v>1032</v>
      </c>
      <c r="B1340">
        <v>18.829999999999998</v>
      </c>
      <c r="C1340">
        <v>10.08</v>
      </c>
      <c r="D1340" t="s">
        <v>2382</v>
      </c>
      <c r="E1340" t="s">
        <v>2380</v>
      </c>
      <c r="F1340" t="s">
        <v>2380</v>
      </c>
      <c r="G1340" t="s">
        <v>2381</v>
      </c>
      <c r="H1340" t="s">
        <v>2380</v>
      </c>
      <c r="K1340" t="s">
        <v>1032</v>
      </c>
      <c r="L1340">
        <v>18.829999999999998</v>
      </c>
      <c r="M1340">
        <v>10.08</v>
      </c>
      <c r="N1340" t="s">
        <v>2382</v>
      </c>
      <c r="O1340" t="s">
        <v>2380</v>
      </c>
      <c r="P1340" t="s">
        <v>2380</v>
      </c>
      <c r="Q1340" s="7" t="str">
        <f>SUBSTITUTE(Table12[[#This Row],[NumberOfMajorSurgeries]],"No major surgery","0")</f>
        <v>0</v>
      </c>
      <c r="R1340" t="str">
        <f>SUBSTITUTE(Table12[[#This Row],[smoker]],"?","unknown")</f>
        <v>No</v>
      </c>
      <c r="S1340" t="str">
        <f t="shared" si="20"/>
        <v>Overweight</v>
      </c>
      <c r="T1340" t="str">
        <f>IF(Table12[[#This Row],[HBA1C]]&lt;5.7,"Normal",IF(Table12[[#This Row],[HBA1C]]&gt;6.5,"Diabetes","Prediabetes"))</f>
        <v>Diabetes</v>
      </c>
    </row>
    <row r="1341" spans="1:20" x14ac:dyDescent="0.3">
      <c r="A1341" t="s">
        <v>1031</v>
      </c>
      <c r="B1341">
        <v>47.52</v>
      </c>
      <c r="C1341">
        <v>11.39</v>
      </c>
      <c r="D1341" t="s">
        <v>2382</v>
      </c>
      <c r="E1341" t="s">
        <v>2380</v>
      </c>
      <c r="F1341" t="s">
        <v>2380</v>
      </c>
      <c r="G1341">
        <v>1</v>
      </c>
      <c r="H1341" t="s">
        <v>2380</v>
      </c>
      <c r="K1341" t="s">
        <v>1031</v>
      </c>
      <c r="L1341">
        <v>47.52</v>
      </c>
      <c r="M1341">
        <v>11.39</v>
      </c>
      <c r="N1341" t="s">
        <v>2382</v>
      </c>
      <c r="O1341" t="s">
        <v>2380</v>
      </c>
      <c r="P1341" t="s">
        <v>2380</v>
      </c>
      <c r="Q1341" s="7" t="str">
        <f>SUBSTITUTE(Table12[[#This Row],[NumberOfMajorSurgeries]],"No major surgery","0")</f>
        <v>1</v>
      </c>
      <c r="R1341" t="str">
        <f>SUBSTITUTE(Table12[[#This Row],[smoker]],"?","unknown")</f>
        <v>No</v>
      </c>
      <c r="S1341" t="str">
        <f t="shared" si="20"/>
        <v>Obesity</v>
      </c>
      <c r="T1341" t="str">
        <f>IF(Table12[[#This Row],[HBA1C]]&lt;5.7,"Normal",IF(Table12[[#This Row],[HBA1C]]&gt;6.5,"Diabetes","Prediabetes"))</f>
        <v>Diabetes</v>
      </c>
    </row>
    <row r="1342" spans="1:20" x14ac:dyDescent="0.3">
      <c r="A1342" t="s">
        <v>1030</v>
      </c>
      <c r="B1342">
        <v>37.82</v>
      </c>
      <c r="C1342">
        <v>6.36</v>
      </c>
      <c r="D1342" t="s">
        <v>2380</v>
      </c>
      <c r="E1342" t="s">
        <v>2380</v>
      </c>
      <c r="F1342" t="s">
        <v>2380</v>
      </c>
      <c r="G1342" t="s">
        <v>2381</v>
      </c>
      <c r="H1342" t="s">
        <v>2380</v>
      </c>
      <c r="K1342" t="s">
        <v>1030</v>
      </c>
      <c r="L1342">
        <v>37.82</v>
      </c>
      <c r="M1342">
        <v>6.36</v>
      </c>
      <c r="N1342" t="s">
        <v>2380</v>
      </c>
      <c r="O1342" t="s">
        <v>2380</v>
      </c>
      <c r="P1342" t="s">
        <v>2380</v>
      </c>
      <c r="Q1342" s="7" t="str">
        <f>SUBSTITUTE(Table12[[#This Row],[NumberOfMajorSurgeries]],"No major surgery","0")</f>
        <v>0</v>
      </c>
      <c r="R1342" t="str">
        <f>SUBSTITUTE(Table12[[#This Row],[smoker]],"?","unknown")</f>
        <v>No</v>
      </c>
      <c r="S1342" t="str">
        <f t="shared" si="20"/>
        <v>Obesity</v>
      </c>
      <c r="T1342" t="str">
        <f>IF(Table12[[#This Row],[HBA1C]]&lt;5.7,"Normal",IF(Table12[[#This Row],[HBA1C]]&gt;6.5,"Diabetes","Prediabetes"))</f>
        <v>Prediabetes</v>
      </c>
    </row>
    <row r="1343" spans="1:20" x14ac:dyDescent="0.3">
      <c r="A1343" t="s">
        <v>1029</v>
      </c>
      <c r="B1343">
        <v>44.16</v>
      </c>
      <c r="C1343">
        <v>5.31</v>
      </c>
      <c r="D1343" t="s">
        <v>2382</v>
      </c>
      <c r="E1343" t="s">
        <v>2380</v>
      </c>
      <c r="F1343" t="s">
        <v>2380</v>
      </c>
      <c r="G1343" t="s">
        <v>2381</v>
      </c>
      <c r="H1343" t="s">
        <v>2380</v>
      </c>
      <c r="K1343" t="s">
        <v>1029</v>
      </c>
      <c r="L1343">
        <v>44.16</v>
      </c>
      <c r="M1343">
        <v>5.31</v>
      </c>
      <c r="N1343" t="s">
        <v>2382</v>
      </c>
      <c r="O1343" t="s">
        <v>2380</v>
      </c>
      <c r="P1343" t="s">
        <v>2380</v>
      </c>
      <c r="Q1343" s="7" t="str">
        <f>SUBSTITUTE(Table12[[#This Row],[NumberOfMajorSurgeries]],"No major surgery","0")</f>
        <v>0</v>
      </c>
      <c r="R1343" t="str">
        <f>SUBSTITUTE(Table12[[#This Row],[smoker]],"?","unknown")</f>
        <v>No</v>
      </c>
      <c r="S1343" t="str">
        <f t="shared" si="20"/>
        <v>Obesity</v>
      </c>
      <c r="T1343" t="str">
        <f>IF(Table12[[#This Row],[HBA1C]]&lt;5.7,"Normal",IF(Table12[[#This Row],[HBA1C]]&gt;6.5,"Diabetes","Prediabetes"))</f>
        <v>Normal</v>
      </c>
    </row>
    <row r="1344" spans="1:20" x14ac:dyDescent="0.3">
      <c r="A1344" t="s">
        <v>1028</v>
      </c>
      <c r="B1344">
        <v>37.049999999999997</v>
      </c>
      <c r="C1344">
        <v>4.74</v>
      </c>
      <c r="D1344" t="s">
        <v>2380</v>
      </c>
      <c r="E1344" t="s">
        <v>2380</v>
      </c>
      <c r="F1344" t="s">
        <v>2383</v>
      </c>
      <c r="G1344">
        <v>1</v>
      </c>
      <c r="H1344" t="s">
        <v>2380</v>
      </c>
      <c r="K1344" t="s">
        <v>1028</v>
      </c>
      <c r="L1344">
        <v>37.049999999999997</v>
      </c>
      <c r="M1344">
        <v>4.74</v>
      </c>
      <c r="N1344" t="s">
        <v>2380</v>
      </c>
      <c r="O1344" t="s">
        <v>2380</v>
      </c>
      <c r="P1344" t="s">
        <v>2383</v>
      </c>
      <c r="Q1344" s="7" t="str">
        <f>SUBSTITUTE(Table12[[#This Row],[NumberOfMajorSurgeries]],"No major surgery","0")</f>
        <v>1</v>
      </c>
      <c r="R1344" t="str">
        <f>SUBSTITUTE(Table12[[#This Row],[smoker]],"?","unknown")</f>
        <v>No</v>
      </c>
      <c r="S1344" t="str">
        <f t="shared" si="20"/>
        <v>Obesity</v>
      </c>
      <c r="T1344" t="str">
        <f>IF(Table12[[#This Row],[HBA1C]]&lt;5.7,"Normal",IF(Table12[[#This Row],[HBA1C]]&gt;6.5,"Diabetes","Prediabetes"))</f>
        <v>Normal</v>
      </c>
    </row>
    <row r="1345" spans="1:20" x14ac:dyDescent="0.3">
      <c r="A1345" t="s">
        <v>1027</v>
      </c>
      <c r="B1345">
        <v>18.66</v>
      </c>
      <c r="C1345">
        <v>11.35</v>
      </c>
      <c r="D1345" t="s">
        <v>2380</v>
      </c>
      <c r="E1345" t="s">
        <v>2380</v>
      </c>
      <c r="F1345" t="s">
        <v>2380</v>
      </c>
      <c r="G1345" t="s">
        <v>2381</v>
      </c>
      <c r="H1345" t="s">
        <v>2380</v>
      </c>
      <c r="K1345" t="s">
        <v>1027</v>
      </c>
      <c r="L1345">
        <v>18.66</v>
      </c>
      <c r="M1345">
        <v>11.35</v>
      </c>
      <c r="N1345" t="s">
        <v>2380</v>
      </c>
      <c r="O1345" t="s">
        <v>2380</v>
      </c>
      <c r="P1345" t="s">
        <v>2380</v>
      </c>
      <c r="Q1345" s="7" t="str">
        <f>SUBSTITUTE(Table12[[#This Row],[NumberOfMajorSurgeries]],"No major surgery","0")</f>
        <v>0</v>
      </c>
      <c r="R1345" t="str">
        <f>SUBSTITUTE(Table12[[#This Row],[smoker]],"?","unknown")</f>
        <v>No</v>
      </c>
      <c r="S1345" t="str">
        <f t="shared" si="20"/>
        <v>Overweight</v>
      </c>
      <c r="T1345" t="str">
        <f>IF(Table12[[#This Row],[HBA1C]]&lt;5.7,"Normal",IF(Table12[[#This Row],[HBA1C]]&gt;6.5,"Diabetes","Prediabetes"))</f>
        <v>Diabetes</v>
      </c>
    </row>
    <row r="1346" spans="1:20" x14ac:dyDescent="0.3">
      <c r="A1346" t="s">
        <v>1026</v>
      </c>
      <c r="B1346">
        <v>36.200000000000003</v>
      </c>
      <c r="C1346">
        <v>6.81</v>
      </c>
      <c r="D1346" t="s">
        <v>2382</v>
      </c>
      <c r="E1346" t="s">
        <v>2380</v>
      </c>
      <c r="F1346" t="s">
        <v>2380</v>
      </c>
      <c r="G1346">
        <v>1</v>
      </c>
      <c r="H1346" t="s">
        <v>2380</v>
      </c>
      <c r="K1346" t="s">
        <v>1026</v>
      </c>
      <c r="L1346">
        <v>36.200000000000003</v>
      </c>
      <c r="M1346">
        <v>6.81</v>
      </c>
      <c r="N1346" t="s">
        <v>2382</v>
      </c>
      <c r="O1346" t="s">
        <v>2380</v>
      </c>
      <c r="P1346" t="s">
        <v>2380</v>
      </c>
      <c r="Q1346" s="7" t="str">
        <f>SUBSTITUTE(Table12[[#This Row],[NumberOfMajorSurgeries]],"No major surgery","0")</f>
        <v>1</v>
      </c>
      <c r="R1346" t="str">
        <f>SUBSTITUTE(Table12[[#This Row],[smoker]],"?","unknown")</f>
        <v>No</v>
      </c>
      <c r="S1346" t="str">
        <f t="shared" si="20"/>
        <v>Obesity</v>
      </c>
      <c r="T1346" t="str">
        <f>IF(Table12[[#This Row],[HBA1C]]&lt;5.7,"Normal",IF(Table12[[#This Row],[HBA1C]]&gt;6.5,"Diabetes","Prediabetes"))</f>
        <v>Diabetes</v>
      </c>
    </row>
    <row r="1347" spans="1:20" x14ac:dyDescent="0.3">
      <c r="A1347" t="s">
        <v>1025</v>
      </c>
      <c r="B1347">
        <v>18.87</v>
      </c>
      <c r="C1347">
        <v>8.06</v>
      </c>
      <c r="D1347" t="s">
        <v>2380</v>
      </c>
      <c r="E1347" t="s">
        <v>2380</v>
      </c>
      <c r="F1347" t="s">
        <v>2380</v>
      </c>
      <c r="G1347" t="s">
        <v>2381</v>
      </c>
      <c r="H1347" t="s">
        <v>2380</v>
      </c>
      <c r="K1347" t="s">
        <v>1025</v>
      </c>
      <c r="L1347">
        <v>18.87</v>
      </c>
      <c r="M1347">
        <v>8.06</v>
      </c>
      <c r="N1347" t="s">
        <v>2380</v>
      </c>
      <c r="O1347" t="s">
        <v>2380</v>
      </c>
      <c r="P1347" t="s">
        <v>2380</v>
      </c>
      <c r="Q1347" s="7" t="str">
        <f>SUBSTITUTE(Table12[[#This Row],[NumberOfMajorSurgeries]],"No major surgery","0")</f>
        <v>0</v>
      </c>
      <c r="R1347" t="str">
        <f>SUBSTITUTE(Table12[[#This Row],[smoker]],"?","unknown")</f>
        <v>No</v>
      </c>
      <c r="S1347" t="str">
        <f t="shared" ref="S1347:S1410" si="21">IF(B1347&lt;18.5,"Underweight",IF(B1347&gt;30,"Obesity",IF(B1347=18.5-24.9,"Normal weight","Overweight")))</f>
        <v>Overweight</v>
      </c>
      <c r="T1347" t="str">
        <f>IF(Table12[[#This Row],[HBA1C]]&lt;5.7,"Normal",IF(Table12[[#This Row],[HBA1C]]&gt;6.5,"Diabetes","Prediabetes"))</f>
        <v>Diabetes</v>
      </c>
    </row>
    <row r="1348" spans="1:20" x14ac:dyDescent="0.3">
      <c r="A1348" t="s">
        <v>1024</v>
      </c>
      <c r="B1348">
        <v>32.299999999999997</v>
      </c>
      <c r="C1348">
        <v>6.74</v>
      </c>
      <c r="D1348" t="s">
        <v>2382</v>
      </c>
      <c r="E1348" t="s">
        <v>2380</v>
      </c>
      <c r="F1348" t="s">
        <v>2380</v>
      </c>
      <c r="G1348">
        <v>1</v>
      </c>
      <c r="H1348" t="s">
        <v>2380</v>
      </c>
      <c r="K1348" t="s">
        <v>1024</v>
      </c>
      <c r="L1348">
        <v>32.299999999999997</v>
      </c>
      <c r="M1348">
        <v>6.74</v>
      </c>
      <c r="N1348" t="s">
        <v>2382</v>
      </c>
      <c r="O1348" t="s">
        <v>2380</v>
      </c>
      <c r="P1348" t="s">
        <v>2380</v>
      </c>
      <c r="Q1348" s="7" t="str">
        <f>SUBSTITUTE(Table12[[#This Row],[NumberOfMajorSurgeries]],"No major surgery","0")</f>
        <v>1</v>
      </c>
      <c r="R1348" t="str">
        <f>SUBSTITUTE(Table12[[#This Row],[smoker]],"?","unknown")</f>
        <v>No</v>
      </c>
      <c r="S1348" t="str">
        <f t="shared" si="21"/>
        <v>Obesity</v>
      </c>
      <c r="T1348" t="str">
        <f>IF(Table12[[#This Row],[HBA1C]]&lt;5.7,"Normal",IF(Table12[[#This Row],[HBA1C]]&gt;6.5,"Diabetes","Prediabetes"))</f>
        <v>Diabetes</v>
      </c>
    </row>
    <row r="1349" spans="1:20" x14ac:dyDescent="0.3">
      <c r="A1349" t="s">
        <v>1023</v>
      </c>
      <c r="B1349">
        <v>22.64</v>
      </c>
      <c r="C1349">
        <v>6.54</v>
      </c>
      <c r="D1349" t="s">
        <v>2382</v>
      </c>
      <c r="E1349" t="s">
        <v>2380</v>
      </c>
      <c r="F1349" t="s">
        <v>2380</v>
      </c>
      <c r="G1349">
        <v>2</v>
      </c>
      <c r="H1349" t="s">
        <v>2380</v>
      </c>
      <c r="K1349" t="s">
        <v>1023</v>
      </c>
      <c r="L1349">
        <v>22.64</v>
      </c>
      <c r="M1349">
        <v>6.54</v>
      </c>
      <c r="N1349" t="s">
        <v>2382</v>
      </c>
      <c r="O1349" t="s">
        <v>2380</v>
      </c>
      <c r="P1349" t="s">
        <v>2380</v>
      </c>
      <c r="Q1349" s="7" t="str">
        <f>SUBSTITUTE(Table12[[#This Row],[NumberOfMajorSurgeries]],"No major surgery","0")</f>
        <v>2</v>
      </c>
      <c r="R1349" t="str">
        <f>SUBSTITUTE(Table12[[#This Row],[smoker]],"?","unknown")</f>
        <v>No</v>
      </c>
      <c r="S1349" t="str">
        <f t="shared" si="21"/>
        <v>Overweight</v>
      </c>
      <c r="T1349" t="str">
        <f>IF(Table12[[#This Row],[HBA1C]]&lt;5.7,"Normal",IF(Table12[[#This Row],[HBA1C]]&gt;6.5,"Diabetes","Prediabetes"))</f>
        <v>Diabetes</v>
      </c>
    </row>
    <row r="1350" spans="1:20" x14ac:dyDescent="0.3">
      <c r="A1350" t="s">
        <v>1022</v>
      </c>
      <c r="B1350">
        <v>28.69</v>
      </c>
      <c r="C1350">
        <v>5.4</v>
      </c>
      <c r="D1350" t="s">
        <v>2380</v>
      </c>
      <c r="E1350" t="s">
        <v>2380</v>
      </c>
      <c r="F1350" t="s">
        <v>2380</v>
      </c>
      <c r="G1350" t="s">
        <v>2381</v>
      </c>
      <c r="H1350" t="s">
        <v>2380</v>
      </c>
      <c r="K1350" t="s">
        <v>1022</v>
      </c>
      <c r="L1350">
        <v>28.69</v>
      </c>
      <c r="M1350">
        <v>5.4</v>
      </c>
      <c r="N1350" t="s">
        <v>2380</v>
      </c>
      <c r="O1350" t="s">
        <v>2380</v>
      </c>
      <c r="P1350" t="s">
        <v>2380</v>
      </c>
      <c r="Q1350" s="7" t="str">
        <f>SUBSTITUTE(Table12[[#This Row],[NumberOfMajorSurgeries]],"No major surgery","0")</f>
        <v>0</v>
      </c>
      <c r="R1350" t="str">
        <f>SUBSTITUTE(Table12[[#This Row],[smoker]],"?","unknown")</f>
        <v>No</v>
      </c>
      <c r="S1350" t="str">
        <f t="shared" si="21"/>
        <v>Overweight</v>
      </c>
      <c r="T1350" t="str">
        <f>IF(Table12[[#This Row],[HBA1C]]&lt;5.7,"Normal",IF(Table12[[#This Row],[HBA1C]]&gt;6.5,"Diabetes","Prediabetes"))</f>
        <v>Normal</v>
      </c>
    </row>
    <row r="1351" spans="1:20" x14ac:dyDescent="0.3">
      <c r="A1351" t="s">
        <v>1021</v>
      </c>
      <c r="B1351">
        <v>28.16</v>
      </c>
      <c r="C1351">
        <v>5.58</v>
      </c>
      <c r="D1351" t="s">
        <v>2382</v>
      </c>
      <c r="E1351" t="s">
        <v>2380</v>
      </c>
      <c r="F1351" t="s">
        <v>2380</v>
      </c>
      <c r="G1351" t="s">
        <v>2381</v>
      </c>
      <c r="H1351" t="s">
        <v>2380</v>
      </c>
      <c r="K1351" t="s">
        <v>1021</v>
      </c>
      <c r="L1351">
        <v>28.16</v>
      </c>
      <c r="M1351">
        <v>5.58</v>
      </c>
      <c r="N1351" t="s">
        <v>2382</v>
      </c>
      <c r="O1351" t="s">
        <v>2380</v>
      </c>
      <c r="P1351" t="s">
        <v>2380</v>
      </c>
      <c r="Q1351" s="7" t="str">
        <f>SUBSTITUTE(Table12[[#This Row],[NumberOfMajorSurgeries]],"No major surgery","0")</f>
        <v>0</v>
      </c>
      <c r="R1351" t="str">
        <f>SUBSTITUTE(Table12[[#This Row],[smoker]],"?","unknown")</f>
        <v>No</v>
      </c>
      <c r="S1351" t="str">
        <f t="shared" si="21"/>
        <v>Overweight</v>
      </c>
      <c r="T1351" t="str">
        <f>IF(Table12[[#This Row],[HBA1C]]&lt;5.7,"Normal",IF(Table12[[#This Row],[HBA1C]]&gt;6.5,"Diabetes","Prediabetes"))</f>
        <v>Normal</v>
      </c>
    </row>
    <row r="1352" spans="1:20" x14ac:dyDescent="0.3">
      <c r="A1352" t="s">
        <v>1020</v>
      </c>
      <c r="B1352">
        <v>45.54</v>
      </c>
      <c r="C1352">
        <v>5.84</v>
      </c>
      <c r="D1352" t="s">
        <v>2380</v>
      </c>
      <c r="E1352" t="s">
        <v>2380</v>
      </c>
      <c r="F1352" t="s">
        <v>2383</v>
      </c>
      <c r="G1352">
        <v>1</v>
      </c>
      <c r="H1352" t="s">
        <v>2380</v>
      </c>
      <c r="K1352" t="s">
        <v>1020</v>
      </c>
      <c r="L1352">
        <v>45.54</v>
      </c>
      <c r="M1352">
        <v>5.84</v>
      </c>
      <c r="N1352" t="s">
        <v>2380</v>
      </c>
      <c r="O1352" t="s">
        <v>2380</v>
      </c>
      <c r="P1352" t="s">
        <v>2383</v>
      </c>
      <c r="Q1352" s="7" t="str">
        <f>SUBSTITUTE(Table12[[#This Row],[NumberOfMajorSurgeries]],"No major surgery","0")</f>
        <v>1</v>
      </c>
      <c r="R1352" t="str">
        <f>SUBSTITUTE(Table12[[#This Row],[smoker]],"?","unknown")</f>
        <v>No</v>
      </c>
      <c r="S1352" t="str">
        <f t="shared" si="21"/>
        <v>Obesity</v>
      </c>
      <c r="T1352" t="str">
        <f>IF(Table12[[#This Row],[HBA1C]]&lt;5.7,"Normal",IF(Table12[[#This Row],[HBA1C]]&gt;6.5,"Diabetes","Prediabetes"))</f>
        <v>Prediabetes</v>
      </c>
    </row>
    <row r="1353" spans="1:20" x14ac:dyDescent="0.3">
      <c r="A1353" t="s">
        <v>1019</v>
      </c>
      <c r="B1353">
        <v>28.7</v>
      </c>
      <c r="C1353">
        <v>4.2</v>
      </c>
      <c r="D1353" t="s">
        <v>2380</v>
      </c>
      <c r="E1353" t="s">
        <v>2380</v>
      </c>
      <c r="F1353" t="s">
        <v>2380</v>
      </c>
      <c r="G1353" t="s">
        <v>2381</v>
      </c>
      <c r="H1353" t="s">
        <v>2380</v>
      </c>
      <c r="K1353" t="s">
        <v>1019</v>
      </c>
      <c r="L1353">
        <v>28.7</v>
      </c>
      <c r="M1353">
        <v>4.2</v>
      </c>
      <c r="N1353" t="s">
        <v>2380</v>
      </c>
      <c r="O1353" t="s">
        <v>2380</v>
      </c>
      <c r="P1353" t="s">
        <v>2380</v>
      </c>
      <c r="Q1353" s="7" t="str">
        <f>SUBSTITUTE(Table12[[#This Row],[NumberOfMajorSurgeries]],"No major surgery","0")</f>
        <v>0</v>
      </c>
      <c r="R1353" t="str">
        <f>SUBSTITUTE(Table12[[#This Row],[smoker]],"?","unknown")</f>
        <v>No</v>
      </c>
      <c r="S1353" t="str">
        <f t="shared" si="21"/>
        <v>Overweight</v>
      </c>
      <c r="T1353" t="str">
        <f>IF(Table12[[#This Row],[HBA1C]]&lt;5.7,"Normal",IF(Table12[[#This Row],[HBA1C]]&gt;6.5,"Diabetes","Prediabetes"))</f>
        <v>Normal</v>
      </c>
    </row>
    <row r="1354" spans="1:20" x14ac:dyDescent="0.3">
      <c r="A1354" t="s">
        <v>1018</v>
      </c>
      <c r="B1354">
        <v>27.74</v>
      </c>
      <c r="C1354">
        <v>6.06</v>
      </c>
      <c r="D1354" t="s">
        <v>2382</v>
      </c>
      <c r="E1354" t="s">
        <v>2380</v>
      </c>
      <c r="F1354" t="s">
        <v>2380</v>
      </c>
      <c r="G1354" t="s">
        <v>2381</v>
      </c>
      <c r="H1354" t="s">
        <v>2380</v>
      </c>
      <c r="K1354" t="s">
        <v>1018</v>
      </c>
      <c r="L1354">
        <v>27.74</v>
      </c>
      <c r="M1354">
        <v>6.06</v>
      </c>
      <c r="N1354" t="s">
        <v>2382</v>
      </c>
      <c r="O1354" t="s">
        <v>2380</v>
      </c>
      <c r="P1354" t="s">
        <v>2380</v>
      </c>
      <c r="Q1354" s="7" t="str">
        <f>SUBSTITUTE(Table12[[#This Row],[NumberOfMajorSurgeries]],"No major surgery","0")</f>
        <v>0</v>
      </c>
      <c r="R1354" t="str">
        <f>SUBSTITUTE(Table12[[#This Row],[smoker]],"?","unknown")</f>
        <v>No</v>
      </c>
      <c r="S1354" t="str">
        <f t="shared" si="21"/>
        <v>Overweight</v>
      </c>
      <c r="T1354" t="str">
        <f>IF(Table12[[#This Row],[HBA1C]]&lt;5.7,"Normal",IF(Table12[[#This Row],[HBA1C]]&gt;6.5,"Diabetes","Prediabetes"))</f>
        <v>Prediabetes</v>
      </c>
    </row>
    <row r="1355" spans="1:20" x14ac:dyDescent="0.3">
      <c r="A1355" t="s">
        <v>1017</v>
      </c>
      <c r="B1355">
        <v>36.954999999999998</v>
      </c>
      <c r="C1355">
        <v>7.57</v>
      </c>
      <c r="D1355" t="s">
        <v>2380</v>
      </c>
      <c r="E1355" t="s">
        <v>2380</v>
      </c>
      <c r="F1355" t="s">
        <v>2380</v>
      </c>
      <c r="G1355" t="s">
        <v>2381</v>
      </c>
      <c r="H1355" t="s">
        <v>2380</v>
      </c>
      <c r="K1355" t="s">
        <v>1017</v>
      </c>
      <c r="L1355">
        <v>36.954999999999998</v>
      </c>
      <c r="M1355">
        <v>7.57</v>
      </c>
      <c r="N1355" t="s">
        <v>2380</v>
      </c>
      <c r="O1355" t="s">
        <v>2380</v>
      </c>
      <c r="P1355" t="s">
        <v>2380</v>
      </c>
      <c r="Q1355" s="7" t="str">
        <f>SUBSTITUTE(Table12[[#This Row],[NumberOfMajorSurgeries]],"No major surgery","0")</f>
        <v>0</v>
      </c>
      <c r="R1355" t="str">
        <f>SUBSTITUTE(Table12[[#This Row],[smoker]],"?","unknown")</f>
        <v>No</v>
      </c>
      <c r="S1355" t="str">
        <f t="shared" si="21"/>
        <v>Obesity</v>
      </c>
      <c r="T1355" t="str">
        <f>IF(Table12[[#This Row],[HBA1C]]&lt;5.7,"Normal",IF(Table12[[#This Row],[HBA1C]]&gt;6.5,"Diabetes","Prediabetes"))</f>
        <v>Diabetes</v>
      </c>
    </row>
    <row r="1356" spans="1:20" x14ac:dyDescent="0.3">
      <c r="A1356" t="s">
        <v>1016</v>
      </c>
      <c r="B1356">
        <v>30.69</v>
      </c>
      <c r="C1356">
        <v>6.15</v>
      </c>
      <c r="D1356" t="s">
        <v>2380</v>
      </c>
      <c r="E1356" t="s">
        <v>2380</v>
      </c>
      <c r="F1356" t="s">
        <v>2380</v>
      </c>
      <c r="G1356" t="s">
        <v>2381</v>
      </c>
      <c r="H1356" t="s">
        <v>2380</v>
      </c>
      <c r="K1356" t="s">
        <v>1016</v>
      </c>
      <c r="L1356">
        <v>30.69</v>
      </c>
      <c r="M1356">
        <v>6.15</v>
      </c>
      <c r="N1356" t="s">
        <v>2380</v>
      </c>
      <c r="O1356" t="s">
        <v>2380</v>
      </c>
      <c r="P1356" t="s">
        <v>2380</v>
      </c>
      <c r="Q1356" s="7" t="str">
        <f>SUBSTITUTE(Table12[[#This Row],[NumberOfMajorSurgeries]],"No major surgery","0")</f>
        <v>0</v>
      </c>
      <c r="R1356" t="str">
        <f>SUBSTITUTE(Table12[[#This Row],[smoker]],"?","unknown")</f>
        <v>No</v>
      </c>
      <c r="S1356" t="str">
        <f t="shared" si="21"/>
        <v>Obesity</v>
      </c>
      <c r="T1356" t="str">
        <f>IF(Table12[[#This Row],[HBA1C]]&lt;5.7,"Normal",IF(Table12[[#This Row],[HBA1C]]&gt;6.5,"Diabetes","Prediabetes"))</f>
        <v>Prediabetes</v>
      </c>
    </row>
    <row r="1357" spans="1:20" x14ac:dyDescent="0.3">
      <c r="A1357" t="s">
        <v>1015</v>
      </c>
      <c r="B1357">
        <v>24.984999999999999</v>
      </c>
      <c r="C1357">
        <v>4.5599999999999996</v>
      </c>
      <c r="D1357" t="s">
        <v>2380</v>
      </c>
      <c r="E1357" t="s">
        <v>2380</v>
      </c>
      <c r="F1357" t="s">
        <v>2380</v>
      </c>
      <c r="G1357" t="s">
        <v>2381</v>
      </c>
      <c r="H1357" t="s">
        <v>2380</v>
      </c>
      <c r="K1357" t="s">
        <v>1015</v>
      </c>
      <c r="L1357">
        <v>24.984999999999999</v>
      </c>
      <c r="M1357">
        <v>4.5599999999999996</v>
      </c>
      <c r="N1357" t="s">
        <v>2380</v>
      </c>
      <c r="O1357" t="s">
        <v>2380</v>
      </c>
      <c r="P1357" t="s">
        <v>2380</v>
      </c>
      <c r="Q1357" s="7" t="str">
        <f>SUBSTITUTE(Table12[[#This Row],[NumberOfMajorSurgeries]],"No major surgery","0")</f>
        <v>0</v>
      </c>
      <c r="R1357" t="str">
        <f>SUBSTITUTE(Table12[[#This Row],[smoker]],"?","unknown")</f>
        <v>No</v>
      </c>
      <c r="S1357" t="str">
        <f t="shared" si="21"/>
        <v>Overweight</v>
      </c>
      <c r="T1357" t="str">
        <f>IF(Table12[[#This Row],[HBA1C]]&lt;5.7,"Normal",IF(Table12[[#This Row],[HBA1C]]&gt;6.5,"Diabetes","Prediabetes"))</f>
        <v>Normal</v>
      </c>
    </row>
    <row r="1358" spans="1:20" x14ac:dyDescent="0.3">
      <c r="A1358" t="s">
        <v>1014</v>
      </c>
      <c r="B1358">
        <v>39.42</v>
      </c>
      <c r="C1358">
        <v>4.72</v>
      </c>
      <c r="D1358" t="s">
        <v>2382</v>
      </c>
      <c r="E1358" t="s">
        <v>2380</v>
      </c>
      <c r="F1358" t="s">
        <v>2380</v>
      </c>
      <c r="G1358">
        <v>1</v>
      </c>
      <c r="H1358" t="s">
        <v>2380</v>
      </c>
      <c r="K1358" t="s">
        <v>1014</v>
      </c>
      <c r="L1358">
        <v>39.42</v>
      </c>
      <c r="M1358">
        <v>4.72</v>
      </c>
      <c r="N1358" t="s">
        <v>2382</v>
      </c>
      <c r="O1358" t="s">
        <v>2380</v>
      </c>
      <c r="P1358" t="s">
        <v>2380</v>
      </c>
      <c r="Q1358" s="7" t="str">
        <f>SUBSTITUTE(Table12[[#This Row],[NumberOfMajorSurgeries]],"No major surgery","0")</f>
        <v>1</v>
      </c>
      <c r="R1358" t="str">
        <f>SUBSTITUTE(Table12[[#This Row],[smoker]],"?","unknown")</f>
        <v>No</v>
      </c>
      <c r="S1358" t="str">
        <f t="shared" si="21"/>
        <v>Obesity</v>
      </c>
      <c r="T1358" t="str">
        <f>IF(Table12[[#This Row],[HBA1C]]&lt;5.7,"Normal",IF(Table12[[#This Row],[HBA1C]]&gt;6.5,"Diabetes","Prediabetes"))</f>
        <v>Normal</v>
      </c>
    </row>
    <row r="1359" spans="1:20" x14ac:dyDescent="0.3">
      <c r="A1359" t="s">
        <v>1013</v>
      </c>
      <c r="B1359">
        <v>16.8</v>
      </c>
      <c r="C1359">
        <v>7.98</v>
      </c>
      <c r="D1359" t="s">
        <v>2380</v>
      </c>
      <c r="E1359" t="s">
        <v>2380</v>
      </c>
      <c r="F1359" t="s">
        <v>2380</v>
      </c>
      <c r="G1359" t="s">
        <v>2381</v>
      </c>
      <c r="H1359" t="s">
        <v>2380</v>
      </c>
      <c r="K1359" t="s">
        <v>1013</v>
      </c>
      <c r="L1359">
        <v>16.8</v>
      </c>
      <c r="M1359">
        <v>7.98</v>
      </c>
      <c r="N1359" t="s">
        <v>2380</v>
      </c>
      <c r="O1359" t="s">
        <v>2380</v>
      </c>
      <c r="P1359" t="s">
        <v>2380</v>
      </c>
      <c r="Q1359" s="7" t="str">
        <f>SUBSTITUTE(Table12[[#This Row],[NumberOfMajorSurgeries]],"No major surgery","0")</f>
        <v>0</v>
      </c>
      <c r="R1359" t="str">
        <f>SUBSTITUTE(Table12[[#This Row],[smoker]],"?","unknown")</f>
        <v>No</v>
      </c>
      <c r="S1359" t="str">
        <f t="shared" si="21"/>
        <v>Underweight</v>
      </c>
      <c r="T1359" t="str">
        <f>IF(Table12[[#This Row],[HBA1C]]&lt;5.7,"Normal",IF(Table12[[#This Row],[HBA1C]]&gt;6.5,"Diabetes","Prediabetes"))</f>
        <v>Diabetes</v>
      </c>
    </row>
    <row r="1360" spans="1:20" x14ac:dyDescent="0.3">
      <c r="A1360" t="s">
        <v>1012</v>
      </c>
      <c r="B1360">
        <v>23.274999999999999</v>
      </c>
      <c r="C1360">
        <v>6.26</v>
      </c>
      <c r="D1360" t="s">
        <v>2382</v>
      </c>
      <c r="E1360" t="s">
        <v>2380</v>
      </c>
      <c r="F1360" t="s">
        <v>2383</v>
      </c>
      <c r="G1360">
        <v>1</v>
      </c>
      <c r="H1360" t="s">
        <v>2380</v>
      </c>
      <c r="K1360" t="s">
        <v>1012</v>
      </c>
      <c r="L1360">
        <v>23.274999999999999</v>
      </c>
      <c r="M1360">
        <v>6.26</v>
      </c>
      <c r="N1360" t="s">
        <v>2382</v>
      </c>
      <c r="O1360" t="s">
        <v>2380</v>
      </c>
      <c r="P1360" t="s">
        <v>2383</v>
      </c>
      <c r="Q1360" s="7" t="str">
        <f>SUBSTITUTE(Table12[[#This Row],[NumberOfMajorSurgeries]],"No major surgery","0")</f>
        <v>1</v>
      </c>
      <c r="R1360" t="str">
        <f>SUBSTITUTE(Table12[[#This Row],[smoker]],"?","unknown")</f>
        <v>No</v>
      </c>
      <c r="S1360" t="str">
        <f t="shared" si="21"/>
        <v>Overweight</v>
      </c>
      <c r="T1360" t="str">
        <f>IF(Table12[[#This Row],[HBA1C]]&lt;5.7,"Normal",IF(Table12[[#This Row],[HBA1C]]&gt;6.5,"Diabetes","Prediabetes"))</f>
        <v>Prediabetes</v>
      </c>
    </row>
    <row r="1361" spans="1:20" x14ac:dyDescent="0.3">
      <c r="A1361" t="s">
        <v>1011</v>
      </c>
      <c r="B1361">
        <v>22.8</v>
      </c>
      <c r="C1361">
        <v>4.29</v>
      </c>
      <c r="D1361" t="s">
        <v>2382</v>
      </c>
      <c r="E1361" t="s">
        <v>2380</v>
      </c>
      <c r="F1361" t="s">
        <v>2383</v>
      </c>
      <c r="G1361">
        <v>1</v>
      </c>
      <c r="H1361" t="s">
        <v>2380</v>
      </c>
      <c r="K1361" t="s">
        <v>1011</v>
      </c>
      <c r="L1361">
        <v>22.8</v>
      </c>
      <c r="M1361">
        <v>4.29</v>
      </c>
      <c r="N1361" t="s">
        <v>2382</v>
      </c>
      <c r="O1361" t="s">
        <v>2380</v>
      </c>
      <c r="P1361" t="s">
        <v>2383</v>
      </c>
      <c r="Q1361" s="7" t="str">
        <f>SUBSTITUTE(Table12[[#This Row],[NumberOfMajorSurgeries]],"No major surgery","0")</f>
        <v>1</v>
      </c>
      <c r="R1361" t="str">
        <f>SUBSTITUTE(Table12[[#This Row],[smoker]],"?","unknown")</f>
        <v>No</v>
      </c>
      <c r="S1361" t="str">
        <f t="shared" si="21"/>
        <v>Overweight</v>
      </c>
      <c r="T1361" t="str">
        <f>IF(Table12[[#This Row],[HBA1C]]&lt;5.7,"Normal",IF(Table12[[#This Row],[HBA1C]]&gt;6.5,"Diabetes","Prediabetes"))</f>
        <v>Normal</v>
      </c>
    </row>
    <row r="1362" spans="1:20" x14ac:dyDescent="0.3">
      <c r="A1362" t="s">
        <v>1010</v>
      </c>
      <c r="B1362">
        <v>24.3</v>
      </c>
      <c r="C1362">
        <v>5.43</v>
      </c>
      <c r="D1362" t="s">
        <v>2380</v>
      </c>
      <c r="E1362" t="s">
        <v>2380</v>
      </c>
      <c r="F1362" t="s">
        <v>2380</v>
      </c>
      <c r="G1362">
        <v>2</v>
      </c>
      <c r="H1362" t="s">
        <v>2380</v>
      </c>
      <c r="K1362" t="s">
        <v>1010</v>
      </c>
      <c r="L1362">
        <v>24.3</v>
      </c>
      <c r="M1362">
        <v>5.43</v>
      </c>
      <c r="N1362" t="s">
        <v>2380</v>
      </c>
      <c r="O1362" t="s">
        <v>2380</v>
      </c>
      <c r="P1362" t="s">
        <v>2380</v>
      </c>
      <c r="Q1362" s="7" t="str">
        <f>SUBSTITUTE(Table12[[#This Row],[NumberOfMajorSurgeries]],"No major surgery","0")</f>
        <v>2</v>
      </c>
      <c r="R1362" t="str">
        <f>SUBSTITUTE(Table12[[#This Row],[smoker]],"?","unknown")</f>
        <v>No</v>
      </c>
      <c r="S1362" t="str">
        <f t="shared" si="21"/>
        <v>Overweight</v>
      </c>
      <c r="T1362" t="str">
        <f>IF(Table12[[#This Row],[HBA1C]]&lt;5.7,"Normal",IF(Table12[[#This Row],[HBA1C]]&gt;6.5,"Diabetes","Prediabetes"))</f>
        <v>Normal</v>
      </c>
    </row>
    <row r="1363" spans="1:20" x14ac:dyDescent="0.3">
      <c r="A1363" t="s">
        <v>1009</v>
      </c>
      <c r="B1363">
        <v>25.13</v>
      </c>
      <c r="C1363">
        <v>8</v>
      </c>
      <c r="D1363" t="s">
        <v>2382</v>
      </c>
      <c r="E1363" t="s">
        <v>2380</v>
      </c>
      <c r="F1363" t="s">
        <v>2380</v>
      </c>
      <c r="G1363">
        <v>1</v>
      </c>
      <c r="H1363" t="s">
        <v>2380</v>
      </c>
      <c r="K1363" t="s">
        <v>1009</v>
      </c>
      <c r="L1363">
        <v>25.13</v>
      </c>
      <c r="M1363">
        <v>8</v>
      </c>
      <c r="N1363" t="s">
        <v>2382</v>
      </c>
      <c r="O1363" t="s">
        <v>2380</v>
      </c>
      <c r="P1363" t="s">
        <v>2380</v>
      </c>
      <c r="Q1363" s="7" t="str">
        <f>SUBSTITUTE(Table12[[#This Row],[NumberOfMajorSurgeries]],"No major surgery","0")</f>
        <v>1</v>
      </c>
      <c r="R1363" t="str">
        <f>SUBSTITUTE(Table12[[#This Row],[smoker]],"?","unknown")</f>
        <v>No</v>
      </c>
      <c r="S1363" t="str">
        <f t="shared" si="21"/>
        <v>Overweight</v>
      </c>
      <c r="T1363" t="str">
        <f>IF(Table12[[#This Row],[HBA1C]]&lt;5.7,"Normal",IF(Table12[[#This Row],[HBA1C]]&gt;6.5,"Diabetes","Prediabetes"))</f>
        <v>Diabetes</v>
      </c>
    </row>
    <row r="1364" spans="1:20" x14ac:dyDescent="0.3">
      <c r="A1364" t="s">
        <v>1008</v>
      </c>
      <c r="B1364">
        <v>22.72</v>
      </c>
      <c r="C1364">
        <v>9.9600000000000009</v>
      </c>
      <c r="D1364" t="s">
        <v>2382</v>
      </c>
      <c r="E1364" t="s">
        <v>2380</v>
      </c>
      <c r="F1364" t="s">
        <v>2380</v>
      </c>
      <c r="G1364">
        <v>2</v>
      </c>
      <c r="H1364" t="s">
        <v>2380</v>
      </c>
      <c r="K1364" t="s">
        <v>1008</v>
      </c>
      <c r="L1364">
        <v>22.72</v>
      </c>
      <c r="M1364">
        <v>9.9600000000000009</v>
      </c>
      <c r="N1364" t="s">
        <v>2382</v>
      </c>
      <c r="O1364" t="s">
        <v>2380</v>
      </c>
      <c r="P1364" t="s">
        <v>2380</v>
      </c>
      <c r="Q1364" s="7" t="str">
        <f>SUBSTITUTE(Table12[[#This Row],[NumberOfMajorSurgeries]],"No major surgery","0")</f>
        <v>2</v>
      </c>
      <c r="R1364" t="str">
        <f>SUBSTITUTE(Table12[[#This Row],[smoker]],"?","unknown")</f>
        <v>No</v>
      </c>
      <c r="S1364" t="str">
        <f t="shared" si="21"/>
        <v>Overweight</v>
      </c>
      <c r="T1364" t="str">
        <f>IF(Table12[[#This Row],[HBA1C]]&lt;5.7,"Normal",IF(Table12[[#This Row],[HBA1C]]&gt;6.5,"Diabetes","Prediabetes"))</f>
        <v>Diabetes</v>
      </c>
    </row>
    <row r="1365" spans="1:20" x14ac:dyDescent="0.3">
      <c r="A1365" t="s">
        <v>1007</v>
      </c>
      <c r="B1365">
        <v>32.6</v>
      </c>
      <c r="C1365">
        <v>6.8</v>
      </c>
      <c r="D1365" t="s">
        <v>2382</v>
      </c>
      <c r="E1365" t="s">
        <v>2380</v>
      </c>
      <c r="F1365" t="s">
        <v>2380</v>
      </c>
      <c r="G1365" t="s">
        <v>2381</v>
      </c>
      <c r="H1365" t="s">
        <v>2380</v>
      </c>
      <c r="K1365" t="s">
        <v>1007</v>
      </c>
      <c r="L1365">
        <v>32.6</v>
      </c>
      <c r="M1365">
        <v>6.8</v>
      </c>
      <c r="N1365" t="s">
        <v>2382</v>
      </c>
      <c r="O1365" t="s">
        <v>2380</v>
      </c>
      <c r="P1365" t="s">
        <v>2380</v>
      </c>
      <c r="Q1365" s="7" t="str">
        <f>SUBSTITUTE(Table12[[#This Row],[NumberOfMajorSurgeries]],"No major surgery","0")</f>
        <v>0</v>
      </c>
      <c r="R1365" t="str">
        <f>SUBSTITUTE(Table12[[#This Row],[smoker]],"?","unknown")</f>
        <v>No</v>
      </c>
      <c r="S1365" t="str">
        <f t="shared" si="21"/>
        <v>Obesity</v>
      </c>
      <c r="T1365" t="str">
        <f>IF(Table12[[#This Row],[HBA1C]]&lt;5.7,"Normal",IF(Table12[[#This Row],[HBA1C]]&gt;6.5,"Diabetes","Prediabetes"))</f>
        <v>Diabetes</v>
      </c>
    </row>
    <row r="1366" spans="1:20" x14ac:dyDescent="0.3">
      <c r="A1366" t="s">
        <v>1006</v>
      </c>
      <c r="B1366">
        <v>17.28</v>
      </c>
      <c r="C1366">
        <v>6.22</v>
      </c>
      <c r="D1366" t="s">
        <v>2382</v>
      </c>
      <c r="E1366" t="s">
        <v>2380</v>
      </c>
      <c r="F1366" t="s">
        <v>2380</v>
      </c>
      <c r="G1366">
        <v>2</v>
      </c>
      <c r="H1366" t="s">
        <v>2380</v>
      </c>
      <c r="K1366" t="s">
        <v>1006</v>
      </c>
      <c r="L1366">
        <v>17.28</v>
      </c>
      <c r="M1366">
        <v>6.22</v>
      </c>
      <c r="N1366" t="s">
        <v>2382</v>
      </c>
      <c r="O1366" t="s">
        <v>2380</v>
      </c>
      <c r="P1366" t="s">
        <v>2380</v>
      </c>
      <c r="Q1366" s="7" t="str">
        <f>SUBSTITUTE(Table12[[#This Row],[NumberOfMajorSurgeries]],"No major surgery","0")</f>
        <v>2</v>
      </c>
      <c r="R1366" t="str">
        <f>SUBSTITUTE(Table12[[#This Row],[smoker]],"?","unknown")</f>
        <v>No</v>
      </c>
      <c r="S1366" t="str">
        <f t="shared" si="21"/>
        <v>Underweight</v>
      </c>
      <c r="T1366" t="str">
        <f>IF(Table12[[#This Row],[HBA1C]]&lt;5.7,"Normal",IF(Table12[[#This Row],[HBA1C]]&gt;6.5,"Diabetes","Prediabetes"))</f>
        <v>Prediabetes</v>
      </c>
    </row>
    <row r="1367" spans="1:20" x14ac:dyDescent="0.3">
      <c r="A1367" t="s">
        <v>1005</v>
      </c>
      <c r="B1367">
        <v>27.92</v>
      </c>
      <c r="C1367">
        <v>5.79</v>
      </c>
      <c r="D1367" t="s">
        <v>2380</v>
      </c>
      <c r="E1367" t="s">
        <v>2380</v>
      </c>
      <c r="F1367" t="s">
        <v>2380</v>
      </c>
      <c r="G1367">
        <v>1</v>
      </c>
      <c r="H1367" t="s">
        <v>2380</v>
      </c>
      <c r="K1367" t="s">
        <v>1005</v>
      </c>
      <c r="L1367">
        <v>27.92</v>
      </c>
      <c r="M1367">
        <v>5.79</v>
      </c>
      <c r="N1367" t="s">
        <v>2380</v>
      </c>
      <c r="O1367" t="s">
        <v>2380</v>
      </c>
      <c r="P1367" t="s">
        <v>2380</v>
      </c>
      <c r="Q1367" s="7" t="str">
        <f>SUBSTITUTE(Table12[[#This Row],[NumberOfMajorSurgeries]],"No major surgery","0")</f>
        <v>1</v>
      </c>
      <c r="R1367" t="str">
        <f>SUBSTITUTE(Table12[[#This Row],[smoker]],"?","unknown")</f>
        <v>No</v>
      </c>
      <c r="S1367" t="str">
        <f t="shared" si="21"/>
        <v>Overweight</v>
      </c>
      <c r="T1367" t="str">
        <f>IF(Table12[[#This Row],[HBA1C]]&lt;5.7,"Normal",IF(Table12[[#This Row],[HBA1C]]&gt;6.5,"Diabetes","Prediabetes"))</f>
        <v>Prediabetes</v>
      </c>
    </row>
    <row r="1368" spans="1:20" x14ac:dyDescent="0.3">
      <c r="A1368" t="s">
        <v>1004</v>
      </c>
      <c r="B1368">
        <v>38.284999999999997</v>
      </c>
      <c r="C1368">
        <v>5.41</v>
      </c>
      <c r="D1368" t="s">
        <v>2380</v>
      </c>
      <c r="E1368" t="s">
        <v>2380</v>
      </c>
      <c r="F1368" t="s">
        <v>2380</v>
      </c>
      <c r="G1368" t="s">
        <v>2381</v>
      </c>
      <c r="H1368" t="s">
        <v>2380</v>
      </c>
      <c r="K1368" t="s">
        <v>1004</v>
      </c>
      <c r="L1368">
        <v>38.284999999999997</v>
      </c>
      <c r="M1368">
        <v>5.41</v>
      </c>
      <c r="N1368" t="s">
        <v>2380</v>
      </c>
      <c r="O1368" t="s">
        <v>2380</v>
      </c>
      <c r="P1368" t="s">
        <v>2380</v>
      </c>
      <c r="Q1368" s="7" t="str">
        <f>SUBSTITUTE(Table12[[#This Row],[NumberOfMajorSurgeries]],"No major surgery","0")</f>
        <v>0</v>
      </c>
      <c r="R1368" t="str">
        <f>SUBSTITUTE(Table12[[#This Row],[smoker]],"?","unknown")</f>
        <v>No</v>
      </c>
      <c r="S1368" t="str">
        <f t="shared" si="21"/>
        <v>Obesity</v>
      </c>
      <c r="T1368" t="str">
        <f>IF(Table12[[#This Row],[HBA1C]]&lt;5.7,"Normal",IF(Table12[[#This Row],[HBA1C]]&gt;6.5,"Diabetes","Prediabetes"))</f>
        <v>Normal</v>
      </c>
    </row>
    <row r="1369" spans="1:20" x14ac:dyDescent="0.3">
      <c r="A1369" t="s">
        <v>1003</v>
      </c>
      <c r="B1369">
        <v>16.48</v>
      </c>
      <c r="C1369">
        <v>11.05</v>
      </c>
      <c r="D1369" t="s">
        <v>2380</v>
      </c>
      <c r="E1369" t="s">
        <v>2380</v>
      </c>
      <c r="F1369" t="s">
        <v>2380</v>
      </c>
      <c r="G1369" t="s">
        <v>2381</v>
      </c>
      <c r="H1369" t="s">
        <v>2380</v>
      </c>
      <c r="K1369" t="s">
        <v>1003</v>
      </c>
      <c r="L1369">
        <v>16.48</v>
      </c>
      <c r="M1369">
        <v>11.05</v>
      </c>
      <c r="N1369" t="s">
        <v>2380</v>
      </c>
      <c r="O1369" t="s">
        <v>2380</v>
      </c>
      <c r="P1369" t="s">
        <v>2380</v>
      </c>
      <c r="Q1369" s="7" t="str">
        <f>SUBSTITUTE(Table12[[#This Row],[NumberOfMajorSurgeries]],"No major surgery","0")</f>
        <v>0</v>
      </c>
      <c r="R1369" t="str">
        <f>SUBSTITUTE(Table12[[#This Row],[smoker]],"?","unknown")</f>
        <v>No</v>
      </c>
      <c r="S1369" t="str">
        <f t="shared" si="21"/>
        <v>Underweight</v>
      </c>
      <c r="T1369" t="str">
        <f>IF(Table12[[#This Row],[HBA1C]]&lt;5.7,"Normal",IF(Table12[[#This Row],[HBA1C]]&gt;6.5,"Diabetes","Prediabetes"))</f>
        <v>Diabetes</v>
      </c>
    </row>
    <row r="1370" spans="1:20" x14ac:dyDescent="0.3">
      <c r="A1370" t="s">
        <v>1002</v>
      </c>
      <c r="B1370">
        <v>38.57</v>
      </c>
      <c r="C1370">
        <v>6.27</v>
      </c>
      <c r="D1370" t="s">
        <v>2380</v>
      </c>
      <c r="E1370" t="s">
        <v>2380</v>
      </c>
      <c r="F1370" t="s">
        <v>2380</v>
      </c>
      <c r="G1370" t="s">
        <v>2381</v>
      </c>
      <c r="H1370" t="s">
        <v>2380</v>
      </c>
      <c r="K1370" t="s">
        <v>1002</v>
      </c>
      <c r="L1370">
        <v>38.57</v>
      </c>
      <c r="M1370">
        <v>6.27</v>
      </c>
      <c r="N1370" t="s">
        <v>2380</v>
      </c>
      <c r="O1370" t="s">
        <v>2380</v>
      </c>
      <c r="P1370" t="s">
        <v>2380</v>
      </c>
      <c r="Q1370" s="7" t="str">
        <f>SUBSTITUTE(Table12[[#This Row],[NumberOfMajorSurgeries]],"No major surgery","0")</f>
        <v>0</v>
      </c>
      <c r="R1370" t="str">
        <f>SUBSTITUTE(Table12[[#This Row],[smoker]],"?","unknown")</f>
        <v>No</v>
      </c>
      <c r="S1370" t="str">
        <f t="shared" si="21"/>
        <v>Obesity</v>
      </c>
      <c r="T1370" t="str">
        <f>IF(Table12[[#This Row],[HBA1C]]&lt;5.7,"Normal",IF(Table12[[#This Row],[HBA1C]]&gt;6.5,"Diabetes","Prediabetes"))</f>
        <v>Prediabetes</v>
      </c>
    </row>
    <row r="1371" spans="1:20" x14ac:dyDescent="0.3">
      <c r="A1371" t="s">
        <v>1001</v>
      </c>
      <c r="B1371">
        <v>43.85</v>
      </c>
      <c r="C1371">
        <v>4.7699999999999996</v>
      </c>
      <c r="D1371" t="s">
        <v>2382</v>
      </c>
      <c r="E1371" t="s">
        <v>2380</v>
      </c>
      <c r="F1371" t="s">
        <v>2380</v>
      </c>
      <c r="G1371" t="s">
        <v>2381</v>
      </c>
      <c r="H1371" t="s">
        <v>2380</v>
      </c>
      <c r="K1371" t="s">
        <v>1001</v>
      </c>
      <c r="L1371">
        <v>43.85</v>
      </c>
      <c r="M1371">
        <v>4.7699999999999996</v>
      </c>
      <c r="N1371" t="s">
        <v>2382</v>
      </c>
      <c r="O1371" t="s">
        <v>2380</v>
      </c>
      <c r="P1371" t="s">
        <v>2380</v>
      </c>
      <c r="Q1371" s="7" t="str">
        <f>SUBSTITUTE(Table12[[#This Row],[NumberOfMajorSurgeries]],"No major surgery","0")</f>
        <v>0</v>
      </c>
      <c r="R1371" t="str">
        <f>SUBSTITUTE(Table12[[#This Row],[smoker]],"?","unknown")</f>
        <v>No</v>
      </c>
      <c r="S1371" t="str">
        <f t="shared" si="21"/>
        <v>Obesity</v>
      </c>
      <c r="T1371" t="str">
        <f>IF(Table12[[#This Row],[HBA1C]]&lt;5.7,"Normal",IF(Table12[[#This Row],[HBA1C]]&gt;6.5,"Diabetes","Prediabetes"))</f>
        <v>Normal</v>
      </c>
    </row>
    <row r="1372" spans="1:20" x14ac:dyDescent="0.3">
      <c r="A1372" t="s">
        <v>1000</v>
      </c>
      <c r="B1372">
        <v>30.11</v>
      </c>
      <c r="C1372">
        <v>4.08</v>
      </c>
      <c r="D1372" t="s">
        <v>2380</v>
      </c>
      <c r="E1372" t="s">
        <v>2380</v>
      </c>
      <c r="F1372" t="s">
        <v>2380</v>
      </c>
      <c r="G1372" t="s">
        <v>2381</v>
      </c>
      <c r="H1372" t="s">
        <v>2380</v>
      </c>
      <c r="K1372" t="s">
        <v>1000</v>
      </c>
      <c r="L1372">
        <v>30.11</v>
      </c>
      <c r="M1372">
        <v>4.08</v>
      </c>
      <c r="N1372" t="s">
        <v>2380</v>
      </c>
      <c r="O1372" t="s">
        <v>2380</v>
      </c>
      <c r="P1372" t="s">
        <v>2380</v>
      </c>
      <c r="Q1372" s="7" t="str">
        <f>SUBSTITUTE(Table12[[#This Row],[NumberOfMajorSurgeries]],"No major surgery","0")</f>
        <v>0</v>
      </c>
      <c r="R1372" t="str">
        <f>SUBSTITUTE(Table12[[#This Row],[smoker]],"?","unknown")</f>
        <v>No</v>
      </c>
      <c r="S1372" t="str">
        <f t="shared" si="21"/>
        <v>Obesity</v>
      </c>
      <c r="T1372" t="str">
        <f>IF(Table12[[#This Row],[HBA1C]]&lt;5.7,"Normal",IF(Table12[[#This Row],[HBA1C]]&gt;6.5,"Diabetes","Prediabetes"))</f>
        <v>Normal</v>
      </c>
    </row>
    <row r="1373" spans="1:20" x14ac:dyDescent="0.3">
      <c r="A1373" t="s">
        <v>999</v>
      </c>
      <c r="B1373">
        <v>31.59</v>
      </c>
      <c r="C1373">
        <v>6.01</v>
      </c>
      <c r="D1373" t="s">
        <v>2380</v>
      </c>
      <c r="E1373" t="s">
        <v>2380</v>
      </c>
      <c r="F1373" t="s">
        <v>2380</v>
      </c>
      <c r="G1373" t="s">
        <v>2381</v>
      </c>
      <c r="H1373" t="s">
        <v>2380</v>
      </c>
      <c r="K1373" t="s">
        <v>999</v>
      </c>
      <c r="L1373">
        <v>31.59</v>
      </c>
      <c r="M1373">
        <v>6.01</v>
      </c>
      <c r="N1373" t="s">
        <v>2380</v>
      </c>
      <c r="O1373" t="s">
        <v>2380</v>
      </c>
      <c r="P1373" t="s">
        <v>2380</v>
      </c>
      <c r="Q1373" s="7" t="str">
        <f>SUBSTITUTE(Table12[[#This Row],[NumberOfMajorSurgeries]],"No major surgery","0")</f>
        <v>0</v>
      </c>
      <c r="R1373" t="str">
        <f>SUBSTITUTE(Table12[[#This Row],[smoker]],"?","unknown")</f>
        <v>No</v>
      </c>
      <c r="S1373" t="str">
        <f t="shared" si="21"/>
        <v>Obesity</v>
      </c>
      <c r="T1373" t="str">
        <f>IF(Table12[[#This Row],[HBA1C]]&lt;5.7,"Normal",IF(Table12[[#This Row],[HBA1C]]&gt;6.5,"Diabetes","Prediabetes"))</f>
        <v>Prediabetes</v>
      </c>
    </row>
    <row r="1374" spans="1:20" x14ac:dyDescent="0.3">
      <c r="A1374" t="s">
        <v>998</v>
      </c>
      <c r="B1374">
        <v>40.15</v>
      </c>
      <c r="C1374">
        <v>11.84</v>
      </c>
      <c r="D1374" t="s">
        <v>2380</v>
      </c>
      <c r="E1374" t="s">
        <v>2380</v>
      </c>
      <c r="F1374" t="s">
        <v>2380</v>
      </c>
      <c r="G1374" t="s">
        <v>2381</v>
      </c>
      <c r="H1374" t="s">
        <v>2380</v>
      </c>
      <c r="K1374" t="s">
        <v>998</v>
      </c>
      <c r="L1374">
        <v>40.15</v>
      </c>
      <c r="M1374">
        <v>11.84</v>
      </c>
      <c r="N1374" t="s">
        <v>2380</v>
      </c>
      <c r="O1374" t="s">
        <v>2380</v>
      </c>
      <c r="P1374" t="s">
        <v>2380</v>
      </c>
      <c r="Q1374" s="7" t="str">
        <f>SUBSTITUTE(Table12[[#This Row],[NumberOfMajorSurgeries]],"No major surgery","0")</f>
        <v>0</v>
      </c>
      <c r="R1374" t="str">
        <f>SUBSTITUTE(Table12[[#This Row],[smoker]],"?","unknown")</f>
        <v>No</v>
      </c>
      <c r="S1374" t="str">
        <f t="shared" si="21"/>
        <v>Obesity</v>
      </c>
      <c r="T1374" t="str">
        <f>IF(Table12[[#This Row],[HBA1C]]&lt;5.7,"Normal",IF(Table12[[#This Row],[HBA1C]]&gt;6.5,"Diabetes","Prediabetes"))</f>
        <v>Diabetes</v>
      </c>
    </row>
    <row r="1375" spans="1:20" x14ac:dyDescent="0.3">
      <c r="A1375" t="s">
        <v>997</v>
      </c>
      <c r="B1375">
        <v>40.700000000000003</v>
      </c>
      <c r="C1375">
        <v>6.27</v>
      </c>
      <c r="D1375" t="s">
        <v>2382</v>
      </c>
      <c r="E1375" t="s">
        <v>2380</v>
      </c>
      <c r="F1375" t="s">
        <v>2383</v>
      </c>
      <c r="G1375">
        <v>1</v>
      </c>
      <c r="H1375" t="s">
        <v>2380</v>
      </c>
      <c r="K1375" t="s">
        <v>997</v>
      </c>
      <c r="L1375">
        <v>40.700000000000003</v>
      </c>
      <c r="M1375">
        <v>6.27</v>
      </c>
      <c r="N1375" t="s">
        <v>2382</v>
      </c>
      <c r="O1375" t="s">
        <v>2380</v>
      </c>
      <c r="P1375" t="s">
        <v>2383</v>
      </c>
      <c r="Q1375" s="7" t="str">
        <f>SUBSTITUTE(Table12[[#This Row],[NumberOfMajorSurgeries]],"No major surgery","0")</f>
        <v>1</v>
      </c>
      <c r="R1375" t="str">
        <f>SUBSTITUTE(Table12[[#This Row],[smoker]],"?","unknown")</f>
        <v>No</v>
      </c>
      <c r="S1375" t="str">
        <f t="shared" si="21"/>
        <v>Obesity</v>
      </c>
      <c r="T1375" t="str">
        <f>IF(Table12[[#This Row],[HBA1C]]&lt;5.7,"Normal",IF(Table12[[#This Row],[HBA1C]]&gt;6.5,"Diabetes","Prediabetes"))</f>
        <v>Prediabetes</v>
      </c>
    </row>
    <row r="1376" spans="1:20" x14ac:dyDescent="0.3">
      <c r="A1376" t="s">
        <v>996</v>
      </c>
      <c r="B1376">
        <v>40.76</v>
      </c>
      <c r="C1376">
        <v>5.28</v>
      </c>
      <c r="D1376" t="s">
        <v>2380</v>
      </c>
      <c r="E1376" t="s">
        <v>2380</v>
      </c>
      <c r="F1376" t="s">
        <v>2380</v>
      </c>
      <c r="G1376" t="s">
        <v>2381</v>
      </c>
      <c r="H1376" t="s">
        <v>2380</v>
      </c>
      <c r="K1376" t="s">
        <v>996</v>
      </c>
      <c r="L1376">
        <v>40.76</v>
      </c>
      <c r="M1376">
        <v>5.28</v>
      </c>
      <c r="N1376" t="s">
        <v>2380</v>
      </c>
      <c r="O1376" t="s">
        <v>2380</v>
      </c>
      <c r="P1376" t="s">
        <v>2380</v>
      </c>
      <c r="Q1376" s="7" t="str">
        <f>SUBSTITUTE(Table12[[#This Row],[NumberOfMajorSurgeries]],"No major surgery","0")</f>
        <v>0</v>
      </c>
      <c r="R1376" t="str">
        <f>SUBSTITUTE(Table12[[#This Row],[smoker]],"?","unknown")</f>
        <v>No</v>
      </c>
      <c r="S1376" t="str">
        <f t="shared" si="21"/>
        <v>Obesity</v>
      </c>
      <c r="T1376" t="str">
        <f>IF(Table12[[#This Row],[HBA1C]]&lt;5.7,"Normal",IF(Table12[[#This Row],[HBA1C]]&gt;6.5,"Diabetes","Prediabetes"))</f>
        <v>Normal</v>
      </c>
    </row>
    <row r="1377" spans="1:20" x14ac:dyDescent="0.3">
      <c r="A1377" t="s">
        <v>995</v>
      </c>
      <c r="B1377">
        <v>29.7</v>
      </c>
      <c r="C1377">
        <v>7.03</v>
      </c>
      <c r="D1377" t="s">
        <v>2380</v>
      </c>
      <c r="E1377" t="s">
        <v>2380</v>
      </c>
      <c r="F1377" t="s">
        <v>2380</v>
      </c>
      <c r="G1377" t="s">
        <v>2381</v>
      </c>
      <c r="H1377" t="s">
        <v>2380</v>
      </c>
      <c r="K1377" t="s">
        <v>995</v>
      </c>
      <c r="L1377">
        <v>29.7</v>
      </c>
      <c r="M1377">
        <v>7.03</v>
      </c>
      <c r="N1377" t="s">
        <v>2380</v>
      </c>
      <c r="O1377" t="s">
        <v>2380</v>
      </c>
      <c r="P1377" t="s">
        <v>2380</v>
      </c>
      <c r="Q1377" s="7" t="str">
        <f>SUBSTITUTE(Table12[[#This Row],[NumberOfMajorSurgeries]],"No major surgery","0")</f>
        <v>0</v>
      </c>
      <c r="R1377" t="str">
        <f>SUBSTITUTE(Table12[[#This Row],[smoker]],"?","unknown")</f>
        <v>No</v>
      </c>
      <c r="S1377" t="str">
        <f t="shared" si="21"/>
        <v>Overweight</v>
      </c>
      <c r="T1377" t="str">
        <f>IF(Table12[[#This Row],[HBA1C]]&lt;5.7,"Normal",IF(Table12[[#This Row],[HBA1C]]&gt;6.5,"Diabetes","Prediabetes"))</f>
        <v>Diabetes</v>
      </c>
    </row>
    <row r="1378" spans="1:20" x14ac:dyDescent="0.3">
      <c r="A1378" t="s">
        <v>994</v>
      </c>
      <c r="B1378">
        <v>40.58</v>
      </c>
      <c r="C1378">
        <v>5.32</v>
      </c>
      <c r="D1378" t="s">
        <v>2382</v>
      </c>
      <c r="E1378" t="s">
        <v>2380</v>
      </c>
      <c r="F1378" t="s">
        <v>2383</v>
      </c>
      <c r="G1378">
        <v>1</v>
      </c>
      <c r="H1378" t="s">
        <v>2380</v>
      </c>
      <c r="K1378" t="s">
        <v>994</v>
      </c>
      <c r="L1378">
        <v>40.58</v>
      </c>
      <c r="M1378">
        <v>5.32</v>
      </c>
      <c r="N1378" t="s">
        <v>2382</v>
      </c>
      <c r="O1378" t="s">
        <v>2380</v>
      </c>
      <c r="P1378" t="s">
        <v>2383</v>
      </c>
      <c r="Q1378" s="7" t="str">
        <f>SUBSTITUTE(Table12[[#This Row],[NumberOfMajorSurgeries]],"No major surgery","0")</f>
        <v>1</v>
      </c>
      <c r="R1378" t="str">
        <f>SUBSTITUTE(Table12[[#This Row],[smoker]],"?","unknown")</f>
        <v>No</v>
      </c>
      <c r="S1378" t="str">
        <f t="shared" si="21"/>
        <v>Obesity</v>
      </c>
      <c r="T1378" t="str">
        <f>IF(Table12[[#This Row],[HBA1C]]&lt;5.7,"Normal",IF(Table12[[#This Row],[HBA1C]]&gt;6.5,"Diabetes","Prediabetes"))</f>
        <v>Normal</v>
      </c>
    </row>
    <row r="1379" spans="1:20" x14ac:dyDescent="0.3">
      <c r="A1379" t="s">
        <v>993</v>
      </c>
      <c r="B1379">
        <v>33.06</v>
      </c>
      <c r="C1379">
        <v>9.59</v>
      </c>
      <c r="D1379" t="s">
        <v>2382</v>
      </c>
      <c r="E1379" t="s">
        <v>2380</v>
      </c>
      <c r="F1379" t="s">
        <v>2380</v>
      </c>
      <c r="G1379" t="s">
        <v>2381</v>
      </c>
      <c r="H1379" t="s">
        <v>2380</v>
      </c>
      <c r="K1379" t="s">
        <v>993</v>
      </c>
      <c r="L1379">
        <v>33.06</v>
      </c>
      <c r="M1379">
        <v>9.59</v>
      </c>
      <c r="N1379" t="s">
        <v>2382</v>
      </c>
      <c r="O1379" t="s">
        <v>2380</v>
      </c>
      <c r="P1379" t="s">
        <v>2380</v>
      </c>
      <c r="Q1379" s="7" t="str">
        <f>SUBSTITUTE(Table12[[#This Row],[NumberOfMajorSurgeries]],"No major surgery","0")</f>
        <v>0</v>
      </c>
      <c r="R1379" t="str">
        <f>SUBSTITUTE(Table12[[#This Row],[smoker]],"?","unknown")</f>
        <v>No</v>
      </c>
      <c r="S1379" t="str">
        <f t="shared" si="21"/>
        <v>Obesity</v>
      </c>
      <c r="T1379" t="str">
        <f>IF(Table12[[#This Row],[HBA1C]]&lt;5.7,"Normal",IF(Table12[[#This Row],[HBA1C]]&gt;6.5,"Diabetes","Prediabetes"))</f>
        <v>Diabetes</v>
      </c>
    </row>
    <row r="1380" spans="1:20" x14ac:dyDescent="0.3">
      <c r="A1380" t="s">
        <v>992</v>
      </c>
      <c r="B1380">
        <v>26.62</v>
      </c>
      <c r="C1380">
        <v>6.15</v>
      </c>
      <c r="D1380" t="s">
        <v>2382</v>
      </c>
      <c r="E1380" t="s">
        <v>2380</v>
      </c>
      <c r="F1380" t="s">
        <v>2380</v>
      </c>
      <c r="G1380" t="s">
        <v>2381</v>
      </c>
      <c r="H1380" t="s">
        <v>2380</v>
      </c>
      <c r="K1380" t="s">
        <v>992</v>
      </c>
      <c r="L1380">
        <v>26.62</v>
      </c>
      <c r="M1380">
        <v>6.15</v>
      </c>
      <c r="N1380" t="s">
        <v>2382</v>
      </c>
      <c r="O1380" t="s">
        <v>2380</v>
      </c>
      <c r="P1380" t="s">
        <v>2380</v>
      </c>
      <c r="Q1380" s="7" t="str">
        <f>SUBSTITUTE(Table12[[#This Row],[NumberOfMajorSurgeries]],"No major surgery","0")</f>
        <v>0</v>
      </c>
      <c r="R1380" t="str">
        <f>SUBSTITUTE(Table12[[#This Row],[smoker]],"?","unknown")</f>
        <v>No</v>
      </c>
      <c r="S1380" t="str">
        <f t="shared" si="21"/>
        <v>Overweight</v>
      </c>
      <c r="T1380" t="str">
        <f>IF(Table12[[#This Row],[HBA1C]]&lt;5.7,"Normal",IF(Table12[[#This Row],[HBA1C]]&gt;6.5,"Diabetes","Prediabetes"))</f>
        <v>Prediabetes</v>
      </c>
    </row>
    <row r="1381" spans="1:20" x14ac:dyDescent="0.3">
      <c r="A1381" t="s">
        <v>991</v>
      </c>
      <c r="B1381">
        <v>37.1</v>
      </c>
      <c r="C1381">
        <v>11.08</v>
      </c>
      <c r="D1381" t="s">
        <v>2380</v>
      </c>
      <c r="E1381" t="s">
        <v>2380</v>
      </c>
      <c r="F1381" t="s">
        <v>2380</v>
      </c>
      <c r="G1381" t="s">
        <v>2381</v>
      </c>
      <c r="H1381" t="s">
        <v>2380</v>
      </c>
      <c r="K1381" t="s">
        <v>991</v>
      </c>
      <c r="L1381">
        <v>37.1</v>
      </c>
      <c r="M1381">
        <v>11.08</v>
      </c>
      <c r="N1381" t="s">
        <v>2380</v>
      </c>
      <c r="O1381" t="s">
        <v>2380</v>
      </c>
      <c r="P1381" t="s">
        <v>2380</v>
      </c>
      <c r="Q1381" s="7" t="str">
        <f>SUBSTITUTE(Table12[[#This Row],[NumberOfMajorSurgeries]],"No major surgery","0")</f>
        <v>0</v>
      </c>
      <c r="R1381" t="str">
        <f>SUBSTITUTE(Table12[[#This Row],[smoker]],"?","unknown")</f>
        <v>No</v>
      </c>
      <c r="S1381" t="str">
        <f t="shared" si="21"/>
        <v>Obesity</v>
      </c>
      <c r="T1381" t="str">
        <f>IF(Table12[[#This Row],[HBA1C]]&lt;5.7,"Normal",IF(Table12[[#This Row],[HBA1C]]&gt;6.5,"Diabetes","Prediabetes"))</f>
        <v>Diabetes</v>
      </c>
    </row>
    <row r="1382" spans="1:20" x14ac:dyDescent="0.3">
      <c r="A1382" t="s">
        <v>990</v>
      </c>
      <c r="B1382">
        <v>18.28</v>
      </c>
      <c r="C1382">
        <v>7.95</v>
      </c>
      <c r="D1382" t="s">
        <v>2380</v>
      </c>
      <c r="E1382" t="s">
        <v>2380</v>
      </c>
      <c r="F1382" t="s">
        <v>2380</v>
      </c>
      <c r="G1382" t="s">
        <v>2381</v>
      </c>
      <c r="H1382" t="s">
        <v>2380</v>
      </c>
      <c r="K1382" t="s">
        <v>990</v>
      </c>
      <c r="L1382">
        <v>18.28</v>
      </c>
      <c r="M1382">
        <v>7.95</v>
      </c>
      <c r="N1382" t="s">
        <v>2380</v>
      </c>
      <c r="O1382" t="s">
        <v>2380</v>
      </c>
      <c r="P1382" t="s">
        <v>2380</v>
      </c>
      <c r="Q1382" s="7" t="str">
        <f>SUBSTITUTE(Table12[[#This Row],[NumberOfMajorSurgeries]],"No major surgery","0")</f>
        <v>0</v>
      </c>
      <c r="R1382" t="str">
        <f>SUBSTITUTE(Table12[[#This Row],[smoker]],"?","unknown")</f>
        <v>No</v>
      </c>
      <c r="S1382" t="str">
        <f t="shared" si="21"/>
        <v>Underweight</v>
      </c>
      <c r="T1382" t="str">
        <f>IF(Table12[[#This Row],[HBA1C]]&lt;5.7,"Normal",IF(Table12[[#This Row],[HBA1C]]&gt;6.5,"Diabetes","Prediabetes"))</f>
        <v>Diabetes</v>
      </c>
    </row>
    <row r="1383" spans="1:20" x14ac:dyDescent="0.3">
      <c r="A1383" t="s">
        <v>989</v>
      </c>
      <c r="B1383">
        <v>35.814999999999998</v>
      </c>
      <c r="C1383">
        <v>6.23</v>
      </c>
      <c r="D1383" t="s">
        <v>2380</v>
      </c>
      <c r="E1383" t="s">
        <v>2380</v>
      </c>
      <c r="F1383" t="s">
        <v>2380</v>
      </c>
      <c r="G1383" t="s">
        <v>2381</v>
      </c>
      <c r="H1383" t="s">
        <v>2380</v>
      </c>
      <c r="K1383" t="s">
        <v>989</v>
      </c>
      <c r="L1383">
        <v>35.814999999999998</v>
      </c>
      <c r="M1383">
        <v>6.23</v>
      </c>
      <c r="N1383" t="s">
        <v>2380</v>
      </c>
      <c r="O1383" t="s">
        <v>2380</v>
      </c>
      <c r="P1383" t="s">
        <v>2380</v>
      </c>
      <c r="Q1383" s="7" t="str">
        <f>SUBSTITUTE(Table12[[#This Row],[NumberOfMajorSurgeries]],"No major surgery","0")</f>
        <v>0</v>
      </c>
      <c r="R1383" t="str">
        <f>SUBSTITUTE(Table12[[#This Row],[smoker]],"?","unknown")</f>
        <v>No</v>
      </c>
      <c r="S1383" t="str">
        <f t="shared" si="21"/>
        <v>Obesity</v>
      </c>
      <c r="T1383" t="str">
        <f>IF(Table12[[#This Row],[HBA1C]]&lt;5.7,"Normal",IF(Table12[[#This Row],[HBA1C]]&gt;6.5,"Diabetes","Prediabetes"))</f>
        <v>Prediabetes</v>
      </c>
    </row>
    <row r="1384" spans="1:20" x14ac:dyDescent="0.3">
      <c r="A1384" t="s">
        <v>988</v>
      </c>
      <c r="B1384">
        <v>30.69</v>
      </c>
      <c r="C1384">
        <v>6.5</v>
      </c>
      <c r="D1384" t="s">
        <v>2380</v>
      </c>
      <c r="E1384" t="s">
        <v>2380</v>
      </c>
      <c r="F1384" t="s">
        <v>2380</v>
      </c>
      <c r="G1384" t="s">
        <v>2381</v>
      </c>
      <c r="H1384" t="s">
        <v>2380</v>
      </c>
      <c r="K1384" t="s">
        <v>988</v>
      </c>
      <c r="L1384">
        <v>30.69</v>
      </c>
      <c r="M1384">
        <v>6.5</v>
      </c>
      <c r="N1384" t="s">
        <v>2380</v>
      </c>
      <c r="O1384" t="s">
        <v>2380</v>
      </c>
      <c r="P1384" t="s">
        <v>2380</v>
      </c>
      <c r="Q1384" s="7" t="str">
        <f>SUBSTITUTE(Table12[[#This Row],[NumberOfMajorSurgeries]],"No major surgery","0")</f>
        <v>0</v>
      </c>
      <c r="R1384" t="str">
        <f>SUBSTITUTE(Table12[[#This Row],[smoker]],"?","unknown")</f>
        <v>No</v>
      </c>
      <c r="S1384" t="str">
        <f t="shared" si="21"/>
        <v>Obesity</v>
      </c>
      <c r="T1384" t="str">
        <f>IF(Table12[[#This Row],[HBA1C]]&lt;5.7,"Normal",IF(Table12[[#This Row],[HBA1C]]&gt;6.5,"Diabetes","Prediabetes"))</f>
        <v>Prediabetes</v>
      </c>
    </row>
    <row r="1385" spans="1:20" x14ac:dyDescent="0.3">
      <c r="A1385" t="s">
        <v>987</v>
      </c>
      <c r="B1385">
        <v>26.125</v>
      </c>
      <c r="C1385">
        <v>5.22</v>
      </c>
      <c r="D1385" t="s">
        <v>2380</v>
      </c>
      <c r="E1385" t="s">
        <v>2380</v>
      </c>
      <c r="F1385" t="s">
        <v>2380</v>
      </c>
      <c r="G1385" t="s">
        <v>2381</v>
      </c>
      <c r="H1385" t="s">
        <v>2380</v>
      </c>
      <c r="K1385" t="s">
        <v>987</v>
      </c>
      <c r="L1385">
        <v>26.125</v>
      </c>
      <c r="M1385">
        <v>5.22</v>
      </c>
      <c r="N1385" t="s">
        <v>2380</v>
      </c>
      <c r="O1385" t="s">
        <v>2380</v>
      </c>
      <c r="P1385" t="s">
        <v>2380</v>
      </c>
      <c r="Q1385" s="7" t="str">
        <f>SUBSTITUTE(Table12[[#This Row],[NumberOfMajorSurgeries]],"No major surgery","0")</f>
        <v>0</v>
      </c>
      <c r="R1385" t="str">
        <f>SUBSTITUTE(Table12[[#This Row],[smoker]],"?","unknown")</f>
        <v>No</v>
      </c>
      <c r="S1385" t="str">
        <f t="shared" si="21"/>
        <v>Overweight</v>
      </c>
      <c r="T1385" t="str">
        <f>IF(Table12[[#This Row],[HBA1C]]&lt;5.7,"Normal",IF(Table12[[#This Row],[HBA1C]]&gt;6.5,"Diabetes","Prediabetes"))</f>
        <v>Normal</v>
      </c>
    </row>
    <row r="1386" spans="1:20" x14ac:dyDescent="0.3">
      <c r="A1386" t="s">
        <v>986</v>
      </c>
      <c r="B1386">
        <v>34.58</v>
      </c>
      <c r="C1386">
        <v>6.3</v>
      </c>
      <c r="D1386" t="s">
        <v>2380</v>
      </c>
      <c r="E1386" t="s">
        <v>2380</v>
      </c>
      <c r="F1386" t="s">
        <v>2383</v>
      </c>
      <c r="G1386">
        <v>1</v>
      </c>
      <c r="H1386" t="s">
        <v>2380</v>
      </c>
      <c r="K1386" t="s">
        <v>986</v>
      </c>
      <c r="L1386">
        <v>34.58</v>
      </c>
      <c r="M1386">
        <v>6.3</v>
      </c>
      <c r="N1386" t="s">
        <v>2380</v>
      </c>
      <c r="O1386" t="s">
        <v>2380</v>
      </c>
      <c r="P1386" t="s">
        <v>2383</v>
      </c>
      <c r="Q1386" s="7" t="str">
        <f>SUBSTITUTE(Table12[[#This Row],[NumberOfMajorSurgeries]],"No major surgery","0")</f>
        <v>1</v>
      </c>
      <c r="R1386" t="str">
        <f>SUBSTITUTE(Table12[[#This Row],[smoker]],"?","unknown")</f>
        <v>No</v>
      </c>
      <c r="S1386" t="str">
        <f t="shared" si="21"/>
        <v>Obesity</v>
      </c>
      <c r="T1386" t="str">
        <f>IF(Table12[[#This Row],[HBA1C]]&lt;5.7,"Normal",IF(Table12[[#This Row],[HBA1C]]&gt;6.5,"Diabetes","Prediabetes"))</f>
        <v>Prediabetes</v>
      </c>
    </row>
    <row r="1387" spans="1:20" x14ac:dyDescent="0.3">
      <c r="A1387" t="s">
        <v>985</v>
      </c>
      <c r="B1387">
        <v>27.4</v>
      </c>
      <c r="C1387">
        <v>8.84</v>
      </c>
      <c r="D1387" t="s">
        <v>2380</v>
      </c>
      <c r="E1387" t="s">
        <v>2380</v>
      </c>
      <c r="F1387" t="s">
        <v>2380</v>
      </c>
      <c r="G1387" t="s">
        <v>2381</v>
      </c>
      <c r="H1387" t="s">
        <v>2380</v>
      </c>
      <c r="K1387" t="s">
        <v>985</v>
      </c>
      <c r="L1387">
        <v>27.4</v>
      </c>
      <c r="M1387">
        <v>8.84</v>
      </c>
      <c r="N1387" t="s">
        <v>2380</v>
      </c>
      <c r="O1387" t="s">
        <v>2380</v>
      </c>
      <c r="P1387" t="s">
        <v>2380</v>
      </c>
      <c r="Q1387" s="7" t="str">
        <f>SUBSTITUTE(Table12[[#This Row],[NumberOfMajorSurgeries]],"No major surgery","0")</f>
        <v>0</v>
      </c>
      <c r="R1387" t="str">
        <f>SUBSTITUTE(Table12[[#This Row],[smoker]],"?","unknown")</f>
        <v>No</v>
      </c>
      <c r="S1387" t="str">
        <f t="shared" si="21"/>
        <v>Overweight</v>
      </c>
      <c r="T1387" t="str">
        <f>IF(Table12[[#This Row],[HBA1C]]&lt;5.7,"Normal",IF(Table12[[#This Row],[HBA1C]]&gt;6.5,"Diabetes","Prediabetes"))</f>
        <v>Diabetes</v>
      </c>
    </row>
    <row r="1388" spans="1:20" x14ac:dyDescent="0.3">
      <c r="A1388" t="s">
        <v>984</v>
      </c>
      <c r="B1388">
        <v>27.53</v>
      </c>
      <c r="C1388">
        <v>4.1100000000000003</v>
      </c>
      <c r="D1388" t="s">
        <v>2380</v>
      </c>
      <c r="E1388" t="s">
        <v>2380</v>
      </c>
      <c r="F1388" t="s">
        <v>2380</v>
      </c>
      <c r="G1388">
        <v>1</v>
      </c>
      <c r="H1388" t="s">
        <v>2380</v>
      </c>
      <c r="K1388" t="s">
        <v>984</v>
      </c>
      <c r="L1388">
        <v>27.53</v>
      </c>
      <c r="M1388">
        <v>4.1100000000000003</v>
      </c>
      <c r="N1388" t="s">
        <v>2380</v>
      </c>
      <c r="O1388" t="s">
        <v>2380</v>
      </c>
      <c r="P1388" t="s">
        <v>2380</v>
      </c>
      <c r="Q1388" s="7" t="str">
        <f>SUBSTITUTE(Table12[[#This Row],[NumberOfMajorSurgeries]],"No major surgery","0")</f>
        <v>1</v>
      </c>
      <c r="R1388" t="str">
        <f>SUBSTITUTE(Table12[[#This Row],[smoker]],"?","unknown")</f>
        <v>No</v>
      </c>
      <c r="S1388" t="str">
        <f t="shared" si="21"/>
        <v>Overweight</v>
      </c>
      <c r="T1388" t="str">
        <f>IF(Table12[[#This Row],[HBA1C]]&lt;5.7,"Normal",IF(Table12[[#This Row],[HBA1C]]&gt;6.5,"Diabetes","Prediabetes"))</f>
        <v>Normal</v>
      </c>
    </row>
    <row r="1389" spans="1:20" x14ac:dyDescent="0.3">
      <c r="A1389" t="s">
        <v>983</v>
      </c>
      <c r="B1389">
        <v>33</v>
      </c>
      <c r="C1389">
        <v>4.57</v>
      </c>
      <c r="D1389" t="s">
        <v>2380</v>
      </c>
      <c r="E1389" t="s">
        <v>2380</v>
      </c>
      <c r="F1389" t="s">
        <v>2380</v>
      </c>
      <c r="G1389" t="s">
        <v>2381</v>
      </c>
      <c r="H1389" t="s">
        <v>2380</v>
      </c>
      <c r="K1389" t="s">
        <v>983</v>
      </c>
      <c r="L1389">
        <v>33</v>
      </c>
      <c r="M1389">
        <v>4.57</v>
      </c>
      <c r="N1389" t="s">
        <v>2380</v>
      </c>
      <c r="O1389" t="s">
        <v>2380</v>
      </c>
      <c r="P1389" t="s">
        <v>2380</v>
      </c>
      <c r="Q1389" s="7" t="str">
        <f>SUBSTITUTE(Table12[[#This Row],[NumberOfMajorSurgeries]],"No major surgery","0")</f>
        <v>0</v>
      </c>
      <c r="R1389" t="str">
        <f>SUBSTITUTE(Table12[[#This Row],[smoker]],"?","unknown")</f>
        <v>No</v>
      </c>
      <c r="S1389" t="str">
        <f t="shared" si="21"/>
        <v>Obesity</v>
      </c>
      <c r="T1389" t="str">
        <f>IF(Table12[[#This Row],[HBA1C]]&lt;5.7,"Normal",IF(Table12[[#This Row],[HBA1C]]&gt;6.5,"Diabetes","Prediabetes"))</f>
        <v>Normal</v>
      </c>
    </row>
    <row r="1390" spans="1:20" x14ac:dyDescent="0.3">
      <c r="A1390" t="s">
        <v>982</v>
      </c>
      <c r="B1390">
        <v>25.78</v>
      </c>
      <c r="C1390">
        <v>11.06</v>
      </c>
      <c r="D1390" t="s">
        <v>2382</v>
      </c>
      <c r="E1390" t="s">
        <v>2380</v>
      </c>
      <c r="F1390" t="s">
        <v>2380</v>
      </c>
      <c r="G1390" t="s">
        <v>2381</v>
      </c>
      <c r="H1390" t="s">
        <v>2380</v>
      </c>
      <c r="K1390" t="s">
        <v>982</v>
      </c>
      <c r="L1390">
        <v>25.78</v>
      </c>
      <c r="M1390">
        <v>11.06</v>
      </c>
      <c r="N1390" t="s">
        <v>2382</v>
      </c>
      <c r="O1390" t="s">
        <v>2380</v>
      </c>
      <c r="P1390" t="s">
        <v>2380</v>
      </c>
      <c r="Q1390" s="7" t="str">
        <f>SUBSTITUTE(Table12[[#This Row],[NumberOfMajorSurgeries]],"No major surgery","0")</f>
        <v>0</v>
      </c>
      <c r="R1390" t="str">
        <f>SUBSTITUTE(Table12[[#This Row],[smoker]],"?","unknown")</f>
        <v>No</v>
      </c>
      <c r="S1390" t="str">
        <f t="shared" si="21"/>
        <v>Overweight</v>
      </c>
      <c r="T1390" t="str">
        <f>IF(Table12[[#This Row],[HBA1C]]&lt;5.7,"Normal",IF(Table12[[#This Row],[HBA1C]]&gt;6.5,"Diabetes","Prediabetes"))</f>
        <v>Diabetes</v>
      </c>
    </row>
    <row r="1391" spans="1:20" x14ac:dyDescent="0.3">
      <c r="A1391" t="s">
        <v>981</v>
      </c>
      <c r="B1391">
        <v>22.66</v>
      </c>
      <c r="C1391">
        <v>10.68</v>
      </c>
      <c r="D1391" t="s">
        <v>2380</v>
      </c>
      <c r="E1391" t="s">
        <v>2380</v>
      </c>
      <c r="F1391" t="s">
        <v>2380</v>
      </c>
      <c r="G1391" t="s">
        <v>2381</v>
      </c>
      <c r="H1391" t="s">
        <v>2380</v>
      </c>
      <c r="K1391" t="s">
        <v>981</v>
      </c>
      <c r="L1391">
        <v>22.66</v>
      </c>
      <c r="M1391">
        <v>10.68</v>
      </c>
      <c r="N1391" t="s">
        <v>2380</v>
      </c>
      <c r="O1391" t="s">
        <v>2380</v>
      </c>
      <c r="P1391" t="s">
        <v>2380</v>
      </c>
      <c r="Q1391" s="7" t="str">
        <f>SUBSTITUTE(Table12[[#This Row],[NumberOfMajorSurgeries]],"No major surgery","0")</f>
        <v>0</v>
      </c>
      <c r="R1391" t="str">
        <f>SUBSTITUTE(Table12[[#This Row],[smoker]],"?","unknown")</f>
        <v>No</v>
      </c>
      <c r="S1391" t="str">
        <f t="shared" si="21"/>
        <v>Overweight</v>
      </c>
      <c r="T1391" t="str">
        <f>IF(Table12[[#This Row],[HBA1C]]&lt;5.7,"Normal",IF(Table12[[#This Row],[HBA1C]]&gt;6.5,"Diabetes","Prediabetes"))</f>
        <v>Diabetes</v>
      </c>
    </row>
    <row r="1392" spans="1:20" x14ac:dyDescent="0.3">
      <c r="A1392" t="s">
        <v>980</v>
      </c>
      <c r="B1392">
        <v>38.81</v>
      </c>
      <c r="C1392">
        <v>6.14</v>
      </c>
      <c r="D1392" t="s">
        <v>2382</v>
      </c>
      <c r="E1392" t="s">
        <v>2380</v>
      </c>
      <c r="F1392" t="s">
        <v>2380</v>
      </c>
      <c r="G1392">
        <v>1</v>
      </c>
      <c r="H1392" t="s">
        <v>2380</v>
      </c>
      <c r="K1392" t="s">
        <v>980</v>
      </c>
      <c r="L1392">
        <v>38.81</v>
      </c>
      <c r="M1392">
        <v>6.14</v>
      </c>
      <c r="N1392" t="s">
        <v>2382</v>
      </c>
      <c r="O1392" t="s">
        <v>2380</v>
      </c>
      <c r="P1392" t="s">
        <v>2380</v>
      </c>
      <c r="Q1392" s="7" t="str">
        <f>SUBSTITUTE(Table12[[#This Row],[NumberOfMajorSurgeries]],"No major surgery","0")</f>
        <v>1</v>
      </c>
      <c r="R1392" t="str">
        <f>SUBSTITUTE(Table12[[#This Row],[smoker]],"?","unknown")</f>
        <v>No</v>
      </c>
      <c r="S1392" t="str">
        <f t="shared" si="21"/>
        <v>Obesity</v>
      </c>
      <c r="T1392" t="str">
        <f>IF(Table12[[#This Row],[HBA1C]]&lt;5.7,"Normal",IF(Table12[[#This Row],[HBA1C]]&gt;6.5,"Diabetes","Prediabetes"))</f>
        <v>Prediabetes</v>
      </c>
    </row>
    <row r="1393" spans="1:20" x14ac:dyDescent="0.3">
      <c r="A1393" t="s">
        <v>979</v>
      </c>
      <c r="B1393">
        <v>38.51</v>
      </c>
      <c r="C1393">
        <v>5.45</v>
      </c>
      <c r="D1393" t="s">
        <v>2382</v>
      </c>
      <c r="E1393" t="s">
        <v>2380</v>
      </c>
      <c r="F1393" t="s">
        <v>2380</v>
      </c>
      <c r="G1393" t="s">
        <v>2381</v>
      </c>
      <c r="H1393" t="s">
        <v>2380</v>
      </c>
      <c r="K1393" t="s">
        <v>979</v>
      </c>
      <c r="L1393">
        <v>38.51</v>
      </c>
      <c r="M1393">
        <v>5.45</v>
      </c>
      <c r="N1393" t="s">
        <v>2382</v>
      </c>
      <c r="O1393" t="s">
        <v>2380</v>
      </c>
      <c r="P1393" t="s">
        <v>2380</v>
      </c>
      <c r="Q1393" s="7" t="str">
        <f>SUBSTITUTE(Table12[[#This Row],[NumberOfMajorSurgeries]],"No major surgery","0")</f>
        <v>0</v>
      </c>
      <c r="R1393" t="str">
        <f>SUBSTITUTE(Table12[[#This Row],[smoker]],"?","unknown")</f>
        <v>No</v>
      </c>
      <c r="S1393" t="str">
        <f t="shared" si="21"/>
        <v>Obesity</v>
      </c>
      <c r="T1393" t="str">
        <f>IF(Table12[[#This Row],[HBA1C]]&lt;5.7,"Normal",IF(Table12[[#This Row],[HBA1C]]&gt;6.5,"Diabetes","Prediabetes"))</f>
        <v>Normal</v>
      </c>
    </row>
    <row r="1394" spans="1:20" x14ac:dyDescent="0.3">
      <c r="A1394" t="s">
        <v>978</v>
      </c>
      <c r="B1394">
        <v>22.98</v>
      </c>
      <c r="C1394">
        <v>6.14</v>
      </c>
      <c r="D1394" t="s">
        <v>2382</v>
      </c>
      <c r="E1394" t="s">
        <v>2380</v>
      </c>
      <c r="F1394" t="s">
        <v>2380</v>
      </c>
      <c r="G1394" t="s">
        <v>2381</v>
      </c>
      <c r="H1394" t="s">
        <v>2380</v>
      </c>
      <c r="K1394" t="s">
        <v>978</v>
      </c>
      <c r="L1394">
        <v>22.98</v>
      </c>
      <c r="M1394">
        <v>6.14</v>
      </c>
      <c r="N1394" t="s">
        <v>2382</v>
      </c>
      <c r="O1394" t="s">
        <v>2380</v>
      </c>
      <c r="P1394" t="s">
        <v>2380</v>
      </c>
      <c r="Q1394" s="7" t="str">
        <f>SUBSTITUTE(Table12[[#This Row],[NumberOfMajorSurgeries]],"No major surgery","0")</f>
        <v>0</v>
      </c>
      <c r="R1394" t="str">
        <f>SUBSTITUTE(Table12[[#This Row],[smoker]],"?","unknown")</f>
        <v>No</v>
      </c>
      <c r="S1394" t="str">
        <f t="shared" si="21"/>
        <v>Overweight</v>
      </c>
      <c r="T1394" t="str">
        <f>IF(Table12[[#This Row],[HBA1C]]&lt;5.7,"Normal",IF(Table12[[#This Row],[HBA1C]]&gt;6.5,"Diabetes","Prediabetes"))</f>
        <v>Prediabetes</v>
      </c>
    </row>
    <row r="1395" spans="1:20" x14ac:dyDescent="0.3">
      <c r="A1395" t="s">
        <v>977</v>
      </c>
      <c r="B1395">
        <v>15.65</v>
      </c>
      <c r="C1395">
        <v>7.85</v>
      </c>
      <c r="D1395" t="s">
        <v>2380</v>
      </c>
      <c r="E1395" t="s">
        <v>2380</v>
      </c>
      <c r="F1395" t="s">
        <v>2380</v>
      </c>
      <c r="G1395" t="s">
        <v>2381</v>
      </c>
      <c r="H1395" t="s">
        <v>2380</v>
      </c>
      <c r="K1395" t="s">
        <v>977</v>
      </c>
      <c r="L1395">
        <v>15.65</v>
      </c>
      <c r="M1395">
        <v>7.85</v>
      </c>
      <c r="N1395" t="s">
        <v>2380</v>
      </c>
      <c r="O1395" t="s">
        <v>2380</v>
      </c>
      <c r="P1395" t="s">
        <v>2380</v>
      </c>
      <c r="Q1395" s="7" t="str">
        <f>SUBSTITUTE(Table12[[#This Row],[NumberOfMajorSurgeries]],"No major surgery","0")</f>
        <v>0</v>
      </c>
      <c r="R1395" t="str">
        <f>SUBSTITUTE(Table12[[#This Row],[smoker]],"?","unknown")</f>
        <v>No</v>
      </c>
      <c r="S1395" t="str">
        <f t="shared" si="21"/>
        <v>Underweight</v>
      </c>
      <c r="T1395" t="str">
        <f>IF(Table12[[#This Row],[HBA1C]]&lt;5.7,"Normal",IF(Table12[[#This Row],[HBA1C]]&gt;6.5,"Diabetes","Prediabetes"))</f>
        <v>Diabetes</v>
      </c>
    </row>
    <row r="1396" spans="1:20" x14ac:dyDescent="0.3">
      <c r="A1396" t="s">
        <v>976</v>
      </c>
      <c r="B1396">
        <v>39.97</v>
      </c>
      <c r="C1396">
        <v>4.09</v>
      </c>
      <c r="D1396" t="s">
        <v>2380</v>
      </c>
      <c r="E1396" t="s">
        <v>2380</v>
      </c>
      <c r="F1396" t="s">
        <v>2380</v>
      </c>
      <c r="G1396">
        <v>1</v>
      </c>
      <c r="H1396" t="s">
        <v>2380</v>
      </c>
      <c r="K1396" t="s">
        <v>976</v>
      </c>
      <c r="L1396">
        <v>39.97</v>
      </c>
      <c r="M1396">
        <v>4.09</v>
      </c>
      <c r="N1396" t="s">
        <v>2380</v>
      </c>
      <c r="O1396" t="s">
        <v>2380</v>
      </c>
      <c r="P1396" t="s">
        <v>2380</v>
      </c>
      <c r="Q1396" s="7" t="str">
        <f>SUBSTITUTE(Table12[[#This Row],[NumberOfMajorSurgeries]],"No major surgery","0")</f>
        <v>1</v>
      </c>
      <c r="R1396" t="str">
        <f>SUBSTITUTE(Table12[[#This Row],[smoker]],"?","unknown")</f>
        <v>No</v>
      </c>
      <c r="S1396" t="str">
        <f t="shared" si="21"/>
        <v>Obesity</v>
      </c>
      <c r="T1396" t="str">
        <f>IF(Table12[[#This Row],[HBA1C]]&lt;5.7,"Normal",IF(Table12[[#This Row],[HBA1C]]&gt;6.5,"Diabetes","Prediabetes"))</f>
        <v>Normal</v>
      </c>
    </row>
    <row r="1397" spans="1:20" x14ac:dyDescent="0.3">
      <c r="A1397" t="s">
        <v>975</v>
      </c>
      <c r="B1397">
        <v>37.22</v>
      </c>
      <c r="C1397">
        <v>4.62</v>
      </c>
      <c r="D1397" t="s">
        <v>2380</v>
      </c>
      <c r="E1397" t="s">
        <v>2380</v>
      </c>
      <c r="F1397" t="s">
        <v>2383</v>
      </c>
      <c r="G1397">
        <v>1</v>
      </c>
      <c r="H1397" t="s">
        <v>2380</v>
      </c>
      <c r="K1397" t="s">
        <v>975</v>
      </c>
      <c r="L1397">
        <v>37.22</v>
      </c>
      <c r="M1397">
        <v>4.62</v>
      </c>
      <c r="N1397" t="s">
        <v>2380</v>
      </c>
      <c r="O1397" t="s">
        <v>2380</v>
      </c>
      <c r="P1397" t="s">
        <v>2383</v>
      </c>
      <c r="Q1397" s="7" t="str">
        <f>SUBSTITUTE(Table12[[#This Row],[NumberOfMajorSurgeries]],"No major surgery","0")</f>
        <v>1</v>
      </c>
      <c r="R1397" t="str">
        <f>SUBSTITUTE(Table12[[#This Row],[smoker]],"?","unknown")</f>
        <v>No</v>
      </c>
      <c r="S1397" t="str">
        <f t="shared" si="21"/>
        <v>Obesity</v>
      </c>
      <c r="T1397" t="str">
        <f>IF(Table12[[#This Row],[HBA1C]]&lt;5.7,"Normal",IF(Table12[[#This Row],[HBA1C]]&gt;6.5,"Diabetes","Prediabetes"))</f>
        <v>Normal</v>
      </c>
    </row>
    <row r="1398" spans="1:20" x14ac:dyDescent="0.3">
      <c r="A1398" t="s">
        <v>974</v>
      </c>
      <c r="B1398">
        <v>41.325000000000003</v>
      </c>
      <c r="C1398">
        <v>5.77</v>
      </c>
      <c r="D1398" t="s">
        <v>2380</v>
      </c>
      <c r="E1398" t="s">
        <v>2380</v>
      </c>
      <c r="F1398" t="s">
        <v>2380</v>
      </c>
      <c r="G1398" t="s">
        <v>2381</v>
      </c>
      <c r="H1398" t="s">
        <v>2380</v>
      </c>
      <c r="K1398" t="s">
        <v>974</v>
      </c>
      <c r="L1398">
        <v>41.325000000000003</v>
      </c>
      <c r="M1398">
        <v>5.77</v>
      </c>
      <c r="N1398" t="s">
        <v>2380</v>
      </c>
      <c r="O1398" t="s">
        <v>2380</v>
      </c>
      <c r="P1398" t="s">
        <v>2380</v>
      </c>
      <c r="Q1398" s="7" t="str">
        <f>SUBSTITUTE(Table12[[#This Row],[NumberOfMajorSurgeries]],"No major surgery","0")</f>
        <v>0</v>
      </c>
      <c r="R1398" t="str">
        <f>SUBSTITUTE(Table12[[#This Row],[smoker]],"?","unknown")</f>
        <v>No</v>
      </c>
      <c r="S1398" t="str">
        <f t="shared" si="21"/>
        <v>Obesity</v>
      </c>
      <c r="T1398" t="str">
        <f>IF(Table12[[#This Row],[HBA1C]]&lt;5.7,"Normal",IF(Table12[[#This Row],[HBA1C]]&gt;6.5,"Diabetes","Prediabetes"))</f>
        <v>Prediabetes</v>
      </c>
    </row>
    <row r="1399" spans="1:20" x14ac:dyDescent="0.3">
      <c r="A1399" t="s">
        <v>973</v>
      </c>
      <c r="B1399">
        <v>40.31</v>
      </c>
      <c r="C1399">
        <v>5.84</v>
      </c>
      <c r="D1399" t="s">
        <v>2380</v>
      </c>
      <c r="E1399" t="s">
        <v>2380</v>
      </c>
      <c r="F1399" t="s">
        <v>2380</v>
      </c>
      <c r="G1399" t="s">
        <v>2381</v>
      </c>
      <c r="H1399" t="s">
        <v>2380</v>
      </c>
      <c r="K1399" t="s">
        <v>973</v>
      </c>
      <c r="L1399">
        <v>40.31</v>
      </c>
      <c r="M1399">
        <v>5.84</v>
      </c>
      <c r="N1399" t="s">
        <v>2380</v>
      </c>
      <c r="O1399" t="s">
        <v>2380</v>
      </c>
      <c r="P1399" t="s">
        <v>2380</v>
      </c>
      <c r="Q1399" s="7" t="str">
        <f>SUBSTITUTE(Table12[[#This Row],[NumberOfMajorSurgeries]],"No major surgery","0")</f>
        <v>0</v>
      </c>
      <c r="R1399" t="str">
        <f>SUBSTITUTE(Table12[[#This Row],[smoker]],"?","unknown")</f>
        <v>No</v>
      </c>
      <c r="S1399" t="str">
        <f t="shared" si="21"/>
        <v>Obesity</v>
      </c>
      <c r="T1399" t="str">
        <f>IF(Table12[[#This Row],[HBA1C]]&lt;5.7,"Normal",IF(Table12[[#This Row],[HBA1C]]&gt;6.5,"Diabetes","Prediabetes"))</f>
        <v>Prediabetes</v>
      </c>
    </row>
    <row r="1400" spans="1:20" x14ac:dyDescent="0.3">
      <c r="A1400" t="s">
        <v>972</v>
      </c>
      <c r="B1400">
        <v>29.48</v>
      </c>
      <c r="C1400">
        <v>4.91</v>
      </c>
      <c r="D1400" t="s">
        <v>2380</v>
      </c>
      <c r="E1400" t="s">
        <v>2380</v>
      </c>
      <c r="F1400" t="s">
        <v>2380</v>
      </c>
      <c r="G1400" t="s">
        <v>2381</v>
      </c>
      <c r="H1400" t="s">
        <v>2380</v>
      </c>
      <c r="K1400" t="s">
        <v>972</v>
      </c>
      <c r="L1400">
        <v>29.48</v>
      </c>
      <c r="M1400">
        <v>4.91</v>
      </c>
      <c r="N1400" t="s">
        <v>2380</v>
      </c>
      <c r="O1400" t="s">
        <v>2380</v>
      </c>
      <c r="P1400" t="s">
        <v>2380</v>
      </c>
      <c r="Q1400" s="7" t="str">
        <f>SUBSTITUTE(Table12[[#This Row],[NumberOfMajorSurgeries]],"No major surgery","0")</f>
        <v>0</v>
      </c>
      <c r="R1400" t="str">
        <f>SUBSTITUTE(Table12[[#This Row],[smoker]],"?","unknown")</f>
        <v>No</v>
      </c>
      <c r="S1400" t="str">
        <f t="shared" si="21"/>
        <v>Overweight</v>
      </c>
      <c r="T1400" t="str">
        <f>IF(Table12[[#This Row],[HBA1C]]&lt;5.7,"Normal",IF(Table12[[#This Row],[HBA1C]]&gt;6.5,"Diabetes","Prediabetes"))</f>
        <v>Normal</v>
      </c>
    </row>
    <row r="1401" spans="1:20" x14ac:dyDescent="0.3">
      <c r="A1401" t="s">
        <v>971</v>
      </c>
      <c r="B1401">
        <v>33.155000000000001</v>
      </c>
      <c r="C1401">
        <v>5.07</v>
      </c>
      <c r="D1401" t="s">
        <v>2380</v>
      </c>
      <c r="E1401" t="s">
        <v>2380</v>
      </c>
      <c r="F1401" t="s">
        <v>2380</v>
      </c>
      <c r="G1401" t="s">
        <v>2381</v>
      </c>
      <c r="H1401" t="s">
        <v>2380</v>
      </c>
      <c r="K1401" t="s">
        <v>971</v>
      </c>
      <c r="L1401">
        <v>33.155000000000001</v>
      </c>
      <c r="M1401">
        <v>5.07</v>
      </c>
      <c r="N1401" t="s">
        <v>2380</v>
      </c>
      <c r="O1401" t="s">
        <v>2380</v>
      </c>
      <c r="P1401" t="s">
        <v>2380</v>
      </c>
      <c r="Q1401" s="7" t="str">
        <f>SUBSTITUTE(Table12[[#This Row],[NumberOfMajorSurgeries]],"No major surgery","0")</f>
        <v>0</v>
      </c>
      <c r="R1401" t="str">
        <f>SUBSTITUTE(Table12[[#This Row],[smoker]],"?","unknown")</f>
        <v>No</v>
      </c>
      <c r="S1401" t="str">
        <f t="shared" si="21"/>
        <v>Obesity</v>
      </c>
      <c r="T1401" t="str">
        <f>IF(Table12[[#This Row],[HBA1C]]&lt;5.7,"Normal",IF(Table12[[#This Row],[HBA1C]]&gt;6.5,"Diabetes","Prediabetes"))</f>
        <v>Normal</v>
      </c>
    </row>
    <row r="1402" spans="1:20" x14ac:dyDescent="0.3">
      <c r="A1402" t="s">
        <v>970</v>
      </c>
      <c r="B1402">
        <v>42.85</v>
      </c>
      <c r="C1402">
        <v>5.81</v>
      </c>
      <c r="D1402" t="s">
        <v>2382</v>
      </c>
      <c r="E1402" t="s">
        <v>2380</v>
      </c>
      <c r="F1402" t="s">
        <v>2380</v>
      </c>
      <c r="G1402" t="s">
        <v>2381</v>
      </c>
      <c r="H1402" t="s">
        <v>2380</v>
      </c>
      <c r="K1402" t="s">
        <v>970</v>
      </c>
      <c r="L1402">
        <v>42.85</v>
      </c>
      <c r="M1402">
        <v>5.81</v>
      </c>
      <c r="N1402" t="s">
        <v>2382</v>
      </c>
      <c r="O1402" t="s">
        <v>2380</v>
      </c>
      <c r="P1402" t="s">
        <v>2380</v>
      </c>
      <c r="Q1402" s="7" t="str">
        <f>SUBSTITUTE(Table12[[#This Row],[NumberOfMajorSurgeries]],"No major surgery","0")</f>
        <v>0</v>
      </c>
      <c r="R1402" t="str">
        <f>SUBSTITUTE(Table12[[#This Row],[smoker]],"?","unknown")</f>
        <v>No</v>
      </c>
      <c r="S1402" t="str">
        <f t="shared" si="21"/>
        <v>Obesity</v>
      </c>
      <c r="T1402" t="str">
        <f>IF(Table12[[#This Row],[HBA1C]]&lt;5.7,"Normal",IF(Table12[[#This Row],[HBA1C]]&gt;6.5,"Diabetes","Prediabetes"))</f>
        <v>Prediabetes</v>
      </c>
    </row>
    <row r="1403" spans="1:20" x14ac:dyDescent="0.3">
      <c r="A1403" t="s">
        <v>969</v>
      </c>
      <c r="B1403">
        <v>32.340000000000003</v>
      </c>
      <c r="C1403">
        <v>11.2</v>
      </c>
      <c r="D1403" t="s">
        <v>2380</v>
      </c>
      <c r="E1403" t="s">
        <v>2380</v>
      </c>
      <c r="F1403" t="s">
        <v>2380</v>
      </c>
      <c r="G1403" t="s">
        <v>2381</v>
      </c>
      <c r="H1403" t="s">
        <v>2380</v>
      </c>
      <c r="K1403" t="s">
        <v>969</v>
      </c>
      <c r="L1403">
        <v>32.340000000000003</v>
      </c>
      <c r="M1403">
        <v>11.2</v>
      </c>
      <c r="N1403" t="s">
        <v>2380</v>
      </c>
      <c r="O1403" t="s">
        <v>2380</v>
      </c>
      <c r="P1403" t="s">
        <v>2380</v>
      </c>
      <c r="Q1403" s="7" t="str">
        <f>SUBSTITUTE(Table12[[#This Row],[NumberOfMajorSurgeries]],"No major surgery","0")</f>
        <v>0</v>
      </c>
      <c r="R1403" t="str">
        <f>SUBSTITUTE(Table12[[#This Row],[smoker]],"?","unknown")</f>
        <v>No</v>
      </c>
      <c r="S1403" t="str">
        <f t="shared" si="21"/>
        <v>Obesity</v>
      </c>
      <c r="T1403" t="str">
        <f>IF(Table12[[#This Row],[HBA1C]]&lt;5.7,"Normal",IF(Table12[[#This Row],[HBA1C]]&gt;6.5,"Diabetes","Prediabetes"))</f>
        <v>Diabetes</v>
      </c>
    </row>
    <row r="1404" spans="1:20" x14ac:dyDescent="0.3">
      <c r="A1404" t="s">
        <v>968</v>
      </c>
      <c r="B1404">
        <v>27.5</v>
      </c>
      <c r="C1404">
        <v>10.75</v>
      </c>
      <c r="D1404" t="s">
        <v>2380</v>
      </c>
      <c r="E1404" t="s">
        <v>2380</v>
      </c>
      <c r="F1404" t="s">
        <v>2380</v>
      </c>
      <c r="G1404" t="s">
        <v>2381</v>
      </c>
      <c r="H1404" t="s">
        <v>2380</v>
      </c>
      <c r="K1404" t="s">
        <v>968</v>
      </c>
      <c r="L1404">
        <v>27.5</v>
      </c>
      <c r="M1404">
        <v>10.75</v>
      </c>
      <c r="N1404" t="s">
        <v>2380</v>
      </c>
      <c r="O1404" t="s">
        <v>2380</v>
      </c>
      <c r="P1404" t="s">
        <v>2380</v>
      </c>
      <c r="Q1404" s="7" t="str">
        <f>SUBSTITUTE(Table12[[#This Row],[NumberOfMajorSurgeries]],"No major surgery","0")</f>
        <v>0</v>
      </c>
      <c r="R1404" t="str">
        <f>SUBSTITUTE(Table12[[#This Row],[smoker]],"?","unknown")</f>
        <v>No</v>
      </c>
      <c r="S1404" t="str">
        <f t="shared" si="21"/>
        <v>Overweight</v>
      </c>
      <c r="T1404" t="str">
        <f>IF(Table12[[#This Row],[HBA1C]]&lt;5.7,"Normal",IF(Table12[[#This Row],[HBA1C]]&gt;6.5,"Diabetes","Prediabetes"))</f>
        <v>Diabetes</v>
      </c>
    </row>
    <row r="1405" spans="1:20" x14ac:dyDescent="0.3">
      <c r="A1405" t="s">
        <v>967</v>
      </c>
      <c r="B1405">
        <v>25.8</v>
      </c>
      <c r="C1405">
        <v>7.8</v>
      </c>
      <c r="D1405" t="s">
        <v>2380</v>
      </c>
      <c r="E1405" t="s">
        <v>2380</v>
      </c>
      <c r="F1405" t="s">
        <v>2380</v>
      </c>
      <c r="G1405" t="s">
        <v>2381</v>
      </c>
      <c r="H1405" t="s">
        <v>2380</v>
      </c>
      <c r="K1405" t="s">
        <v>967</v>
      </c>
      <c r="L1405">
        <v>25.8</v>
      </c>
      <c r="M1405">
        <v>7.8</v>
      </c>
      <c r="N1405" t="s">
        <v>2380</v>
      </c>
      <c r="O1405" t="s">
        <v>2380</v>
      </c>
      <c r="P1405" t="s">
        <v>2380</v>
      </c>
      <c r="Q1405" s="7" t="str">
        <f>SUBSTITUTE(Table12[[#This Row],[NumberOfMajorSurgeries]],"No major surgery","0")</f>
        <v>0</v>
      </c>
      <c r="R1405" t="str">
        <f>SUBSTITUTE(Table12[[#This Row],[smoker]],"?","unknown")</f>
        <v>No</v>
      </c>
      <c r="S1405" t="str">
        <f t="shared" si="21"/>
        <v>Overweight</v>
      </c>
      <c r="T1405" t="str">
        <f>IF(Table12[[#This Row],[HBA1C]]&lt;5.7,"Normal",IF(Table12[[#This Row],[HBA1C]]&gt;6.5,"Diabetes","Prediabetes"))</f>
        <v>Diabetes</v>
      </c>
    </row>
    <row r="1406" spans="1:20" x14ac:dyDescent="0.3">
      <c r="A1406" t="s">
        <v>966</v>
      </c>
      <c r="B1406">
        <v>25</v>
      </c>
      <c r="C1406">
        <v>7.04</v>
      </c>
      <c r="D1406" t="s">
        <v>2380</v>
      </c>
      <c r="E1406" t="s">
        <v>2380</v>
      </c>
      <c r="F1406" t="s">
        <v>2380</v>
      </c>
      <c r="G1406" t="s">
        <v>2381</v>
      </c>
      <c r="H1406" t="s">
        <v>2380</v>
      </c>
      <c r="K1406" t="s">
        <v>966</v>
      </c>
      <c r="L1406">
        <v>25</v>
      </c>
      <c r="M1406">
        <v>7.04</v>
      </c>
      <c r="N1406" t="s">
        <v>2380</v>
      </c>
      <c r="O1406" t="s">
        <v>2380</v>
      </c>
      <c r="P1406" t="s">
        <v>2380</v>
      </c>
      <c r="Q1406" s="7" t="str">
        <f>SUBSTITUTE(Table12[[#This Row],[NumberOfMajorSurgeries]],"No major surgery","0")</f>
        <v>0</v>
      </c>
      <c r="R1406" t="str">
        <f>SUBSTITUTE(Table12[[#This Row],[smoker]],"?","unknown")</f>
        <v>No</v>
      </c>
      <c r="S1406" t="str">
        <f t="shared" si="21"/>
        <v>Overweight</v>
      </c>
      <c r="T1406" t="str">
        <f>IF(Table12[[#This Row],[HBA1C]]&lt;5.7,"Normal",IF(Table12[[#This Row],[HBA1C]]&gt;6.5,"Diabetes","Prediabetes"))</f>
        <v>Diabetes</v>
      </c>
    </row>
    <row r="1407" spans="1:20" x14ac:dyDescent="0.3">
      <c r="A1407" t="s">
        <v>965</v>
      </c>
      <c r="B1407">
        <v>41.2</v>
      </c>
      <c r="C1407">
        <v>4.18</v>
      </c>
      <c r="D1407" t="s">
        <v>2382</v>
      </c>
      <c r="E1407" t="s">
        <v>2380</v>
      </c>
      <c r="F1407" t="s">
        <v>2380</v>
      </c>
      <c r="G1407" t="s">
        <v>2381</v>
      </c>
      <c r="H1407" t="s">
        <v>2380</v>
      </c>
      <c r="K1407" t="s">
        <v>965</v>
      </c>
      <c r="L1407">
        <v>41.2</v>
      </c>
      <c r="M1407">
        <v>4.18</v>
      </c>
      <c r="N1407" t="s">
        <v>2382</v>
      </c>
      <c r="O1407" t="s">
        <v>2380</v>
      </c>
      <c r="P1407" t="s">
        <v>2380</v>
      </c>
      <c r="Q1407" s="7" t="str">
        <f>SUBSTITUTE(Table12[[#This Row],[NumberOfMajorSurgeries]],"No major surgery","0")</f>
        <v>0</v>
      </c>
      <c r="R1407" t="str">
        <f>SUBSTITUTE(Table12[[#This Row],[smoker]],"?","unknown")</f>
        <v>No</v>
      </c>
      <c r="S1407" t="str">
        <f t="shared" si="21"/>
        <v>Obesity</v>
      </c>
      <c r="T1407" t="str">
        <f>IF(Table12[[#This Row],[HBA1C]]&lt;5.7,"Normal",IF(Table12[[#This Row],[HBA1C]]&gt;6.5,"Diabetes","Prediabetes"))</f>
        <v>Normal</v>
      </c>
    </row>
    <row r="1408" spans="1:20" x14ac:dyDescent="0.3">
      <c r="A1408" t="s">
        <v>964</v>
      </c>
      <c r="B1408">
        <v>17.78</v>
      </c>
      <c r="C1408">
        <v>8.19</v>
      </c>
      <c r="D1408" t="s">
        <v>2380</v>
      </c>
      <c r="E1408" t="s">
        <v>2380</v>
      </c>
      <c r="F1408" t="s">
        <v>2380</v>
      </c>
      <c r="G1408" t="s">
        <v>2381</v>
      </c>
      <c r="H1408" t="s">
        <v>2380</v>
      </c>
      <c r="K1408" t="s">
        <v>964</v>
      </c>
      <c r="L1408">
        <v>17.78</v>
      </c>
      <c r="M1408">
        <v>8.19</v>
      </c>
      <c r="N1408" t="s">
        <v>2380</v>
      </c>
      <c r="O1408" t="s">
        <v>2380</v>
      </c>
      <c r="P1408" t="s">
        <v>2380</v>
      </c>
      <c r="Q1408" s="7" t="str">
        <f>SUBSTITUTE(Table12[[#This Row],[NumberOfMajorSurgeries]],"No major surgery","0")</f>
        <v>0</v>
      </c>
      <c r="R1408" t="str">
        <f>SUBSTITUTE(Table12[[#This Row],[smoker]],"?","unknown")</f>
        <v>No</v>
      </c>
      <c r="S1408" t="str">
        <f t="shared" si="21"/>
        <v>Underweight</v>
      </c>
      <c r="T1408" t="str">
        <f>IF(Table12[[#This Row],[HBA1C]]&lt;5.7,"Normal",IF(Table12[[#This Row],[HBA1C]]&gt;6.5,"Diabetes","Prediabetes"))</f>
        <v>Diabetes</v>
      </c>
    </row>
    <row r="1409" spans="1:20" x14ac:dyDescent="0.3">
      <c r="A1409" t="s">
        <v>963</v>
      </c>
      <c r="B1409">
        <v>40.119999999999997</v>
      </c>
      <c r="C1409">
        <v>6.22</v>
      </c>
      <c r="D1409" t="s">
        <v>2382</v>
      </c>
      <c r="E1409" t="s">
        <v>2380</v>
      </c>
      <c r="F1409" t="s">
        <v>2383</v>
      </c>
      <c r="G1409">
        <v>1</v>
      </c>
      <c r="H1409" t="s">
        <v>2380</v>
      </c>
      <c r="K1409" t="s">
        <v>963</v>
      </c>
      <c r="L1409">
        <v>40.119999999999997</v>
      </c>
      <c r="M1409">
        <v>6.22</v>
      </c>
      <c r="N1409" t="s">
        <v>2382</v>
      </c>
      <c r="O1409" t="s">
        <v>2380</v>
      </c>
      <c r="P1409" t="s">
        <v>2383</v>
      </c>
      <c r="Q1409" s="7" t="str">
        <f>SUBSTITUTE(Table12[[#This Row],[NumberOfMajorSurgeries]],"No major surgery","0")</f>
        <v>1</v>
      </c>
      <c r="R1409" t="str">
        <f>SUBSTITUTE(Table12[[#This Row],[smoker]],"?","unknown")</f>
        <v>No</v>
      </c>
      <c r="S1409" t="str">
        <f t="shared" si="21"/>
        <v>Obesity</v>
      </c>
      <c r="T1409" t="str">
        <f>IF(Table12[[#This Row],[HBA1C]]&lt;5.7,"Normal",IF(Table12[[#This Row],[HBA1C]]&gt;6.5,"Diabetes","Prediabetes"))</f>
        <v>Prediabetes</v>
      </c>
    </row>
    <row r="1410" spans="1:20" x14ac:dyDescent="0.3">
      <c r="A1410" t="s">
        <v>962</v>
      </c>
      <c r="B1410">
        <v>19.350000000000001</v>
      </c>
      <c r="C1410">
        <v>8.2200000000000006</v>
      </c>
      <c r="D1410" t="s">
        <v>2382</v>
      </c>
      <c r="E1410" t="s">
        <v>2380</v>
      </c>
      <c r="F1410" t="s">
        <v>2380</v>
      </c>
      <c r="G1410" t="s">
        <v>2381</v>
      </c>
      <c r="H1410" t="s">
        <v>2380</v>
      </c>
      <c r="K1410" t="s">
        <v>962</v>
      </c>
      <c r="L1410">
        <v>19.350000000000001</v>
      </c>
      <c r="M1410">
        <v>8.2200000000000006</v>
      </c>
      <c r="N1410" t="s">
        <v>2382</v>
      </c>
      <c r="O1410" t="s">
        <v>2380</v>
      </c>
      <c r="P1410" t="s">
        <v>2380</v>
      </c>
      <c r="Q1410" s="7" t="str">
        <f>SUBSTITUTE(Table12[[#This Row],[NumberOfMajorSurgeries]],"No major surgery","0")</f>
        <v>0</v>
      </c>
      <c r="R1410" t="str">
        <f>SUBSTITUTE(Table12[[#This Row],[smoker]],"?","unknown")</f>
        <v>No</v>
      </c>
      <c r="S1410" t="str">
        <f t="shared" si="21"/>
        <v>Overweight</v>
      </c>
      <c r="T1410" t="str">
        <f>IF(Table12[[#This Row],[HBA1C]]&lt;5.7,"Normal",IF(Table12[[#This Row],[HBA1C]]&gt;6.5,"Diabetes","Prediabetes"))</f>
        <v>Diabetes</v>
      </c>
    </row>
    <row r="1411" spans="1:20" x14ac:dyDescent="0.3">
      <c r="A1411" t="s">
        <v>961</v>
      </c>
      <c r="B1411">
        <v>36.69</v>
      </c>
      <c r="C1411">
        <v>6.15</v>
      </c>
      <c r="D1411" t="s">
        <v>2380</v>
      </c>
      <c r="E1411" t="s">
        <v>2380</v>
      </c>
      <c r="F1411" t="s">
        <v>2380</v>
      </c>
      <c r="G1411" t="s">
        <v>2381</v>
      </c>
      <c r="H1411" t="s">
        <v>2380</v>
      </c>
      <c r="K1411" t="s">
        <v>961</v>
      </c>
      <c r="L1411">
        <v>36.69</v>
      </c>
      <c r="M1411">
        <v>6.15</v>
      </c>
      <c r="N1411" t="s">
        <v>2380</v>
      </c>
      <c r="O1411" t="s">
        <v>2380</v>
      </c>
      <c r="P1411" t="s">
        <v>2380</v>
      </c>
      <c r="Q1411" s="7" t="str">
        <f>SUBSTITUTE(Table12[[#This Row],[NumberOfMajorSurgeries]],"No major surgery","0")</f>
        <v>0</v>
      </c>
      <c r="R1411" t="str">
        <f>SUBSTITUTE(Table12[[#This Row],[smoker]],"?","unknown")</f>
        <v>No</v>
      </c>
      <c r="S1411" t="str">
        <f t="shared" ref="S1411:S1474" si="22">IF(B1411&lt;18.5,"Underweight",IF(B1411&gt;30,"Obesity",IF(B1411=18.5-24.9,"Normal weight","Overweight")))</f>
        <v>Obesity</v>
      </c>
      <c r="T1411" t="str">
        <f>IF(Table12[[#This Row],[HBA1C]]&lt;5.7,"Normal",IF(Table12[[#This Row],[HBA1C]]&gt;6.5,"Diabetes","Prediabetes"))</f>
        <v>Prediabetes</v>
      </c>
    </row>
    <row r="1412" spans="1:20" x14ac:dyDescent="0.3">
      <c r="A1412" t="s">
        <v>960</v>
      </c>
      <c r="B1412">
        <v>28.51</v>
      </c>
      <c r="C1412">
        <v>5.65</v>
      </c>
      <c r="D1412" t="s">
        <v>2382</v>
      </c>
      <c r="E1412" t="s">
        <v>2380</v>
      </c>
      <c r="F1412" t="s">
        <v>2380</v>
      </c>
      <c r="G1412">
        <v>1</v>
      </c>
      <c r="H1412" t="s">
        <v>2380</v>
      </c>
      <c r="K1412" t="s">
        <v>960</v>
      </c>
      <c r="L1412">
        <v>28.51</v>
      </c>
      <c r="M1412">
        <v>5.65</v>
      </c>
      <c r="N1412" t="s">
        <v>2382</v>
      </c>
      <c r="O1412" t="s">
        <v>2380</v>
      </c>
      <c r="P1412" t="s">
        <v>2380</v>
      </c>
      <c r="Q1412" s="7" t="str">
        <f>SUBSTITUTE(Table12[[#This Row],[NumberOfMajorSurgeries]],"No major surgery","0")</f>
        <v>1</v>
      </c>
      <c r="R1412" t="str">
        <f>SUBSTITUTE(Table12[[#This Row],[smoker]],"?","unknown")</f>
        <v>No</v>
      </c>
      <c r="S1412" t="str">
        <f t="shared" si="22"/>
        <v>Overweight</v>
      </c>
      <c r="T1412" t="str">
        <f>IF(Table12[[#This Row],[HBA1C]]&lt;5.7,"Normal",IF(Table12[[#This Row],[HBA1C]]&gt;6.5,"Diabetes","Prediabetes"))</f>
        <v>Normal</v>
      </c>
    </row>
    <row r="1413" spans="1:20" x14ac:dyDescent="0.3">
      <c r="A1413" t="s">
        <v>959</v>
      </c>
      <c r="B1413">
        <v>30.21</v>
      </c>
      <c r="C1413">
        <v>5.5</v>
      </c>
      <c r="D1413" t="s">
        <v>2380</v>
      </c>
      <c r="E1413" t="s">
        <v>2380</v>
      </c>
      <c r="F1413" t="s">
        <v>2380</v>
      </c>
      <c r="G1413">
        <v>1</v>
      </c>
      <c r="H1413" t="s">
        <v>2380</v>
      </c>
      <c r="K1413" t="s">
        <v>959</v>
      </c>
      <c r="L1413">
        <v>30.21</v>
      </c>
      <c r="M1413">
        <v>5.5</v>
      </c>
      <c r="N1413" t="s">
        <v>2380</v>
      </c>
      <c r="O1413" t="s">
        <v>2380</v>
      </c>
      <c r="P1413" t="s">
        <v>2380</v>
      </c>
      <c r="Q1413" s="7" t="str">
        <f>SUBSTITUTE(Table12[[#This Row],[NumberOfMajorSurgeries]],"No major surgery","0")</f>
        <v>1</v>
      </c>
      <c r="R1413" t="str">
        <f>SUBSTITUTE(Table12[[#This Row],[smoker]],"?","unknown")</f>
        <v>No</v>
      </c>
      <c r="S1413" t="str">
        <f t="shared" si="22"/>
        <v>Obesity</v>
      </c>
      <c r="T1413" t="str">
        <f>IF(Table12[[#This Row],[HBA1C]]&lt;5.7,"Normal",IF(Table12[[#This Row],[HBA1C]]&gt;6.5,"Diabetes","Prediabetes"))</f>
        <v>Normal</v>
      </c>
    </row>
    <row r="1414" spans="1:20" x14ac:dyDescent="0.3">
      <c r="A1414" t="s">
        <v>958</v>
      </c>
      <c r="B1414">
        <v>24.33</v>
      </c>
      <c r="C1414">
        <v>8</v>
      </c>
      <c r="D1414" t="s">
        <v>2380</v>
      </c>
      <c r="E1414" t="s">
        <v>2380</v>
      </c>
      <c r="F1414" t="s">
        <v>2380</v>
      </c>
      <c r="G1414" t="s">
        <v>2381</v>
      </c>
      <c r="H1414" t="s">
        <v>2380</v>
      </c>
      <c r="K1414" t="s">
        <v>958</v>
      </c>
      <c r="L1414">
        <v>24.33</v>
      </c>
      <c r="M1414">
        <v>8</v>
      </c>
      <c r="N1414" t="s">
        <v>2380</v>
      </c>
      <c r="O1414" t="s">
        <v>2380</v>
      </c>
      <c r="P1414" t="s">
        <v>2380</v>
      </c>
      <c r="Q1414" s="7" t="str">
        <f>SUBSTITUTE(Table12[[#This Row],[NumberOfMajorSurgeries]],"No major surgery","0")</f>
        <v>0</v>
      </c>
      <c r="R1414" t="str">
        <f>SUBSTITUTE(Table12[[#This Row],[smoker]],"?","unknown")</f>
        <v>No</v>
      </c>
      <c r="S1414" t="str">
        <f t="shared" si="22"/>
        <v>Overweight</v>
      </c>
      <c r="T1414" t="str">
        <f>IF(Table12[[#This Row],[HBA1C]]&lt;5.7,"Normal",IF(Table12[[#This Row],[HBA1C]]&gt;6.5,"Diabetes","Prediabetes"))</f>
        <v>Diabetes</v>
      </c>
    </row>
    <row r="1415" spans="1:20" x14ac:dyDescent="0.3">
      <c r="A1415" t="s">
        <v>957</v>
      </c>
      <c r="B1415">
        <v>19.855</v>
      </c>
      <c r="C1415">
        <v>5.71</v>
      </c>
      <c r="D1415" t="s">
        <v>2382</v>
      </c>
      <c r="E1415" t="s">
        <v>2380</v>
      </c>
      <c r="F1415" t="s">
        <v>2380</v>
      </c>
      <c r="G1415" t="s">
        <v>2381</v>
      </c>
      <c r="H1415" t="s">
        <v>2380</v>
      </c>
      <c r="K1415" t="s">
        <v>957</v>
      </c>
      <c r="L1415">
        <v>19.855</v>
      </c>
      <c r="M1415">
        <v>5.71</v>
      </c>
      <c r="N1415" t="s">
        <v>2382</v>
      </c>
      <c r="O1415" t="s">
        <v>2380</v>
      </c>
      <c r="P1415" t="s">
        <v>2380</v>
      </c>
      <c r="Q1415" s="7" t="str">
        <f>SUBSTITUTE(Table12[[#This Row],[NumberOfMajorSurgeries]],"No major surgery","0")</f>
        <v>0</v>
      </c>
      <c r="R1415" t="str">
        <f>SUBSTITUTE(Table12[[#This Row],[smoker]],"?","unknown")</f>
        <v>No</v>
      </c>
      <c r="S1415" t="str">
        <f t="shared" si="22"/>
        <v>Overweight</v>
      </c>
      <c r="T1415" t="str">
        <f>IF(Table12[[#This Row],[HBA1C]]&lt;5.7,"Normal",IF(Table12[[#This Row],[HBA1C]]&gt;6.5,"Diabetes","Prediabetes"))</f>
        <v>Prediabetes</v>
      </c>
    </row>
    <row r="1416" spans="1:20" x14ac:dyDescent="0.3">
      <c r="A1416" t="s">
        <v>956</v>
      </c>
      <c r="B1416">
        <v>25.364999999999998</v>
      </c>
      <c r="C1416">
        <v>11.71</v>
      </c>
      <c r="D1416" t="s">
        <v>2380</v>
      </c>
      <c r="E1416" t="s">
        <v>2380</v>
      </c>
      <c r="F1416" t="s">
        <v>2380</v>
      </c>
      <c r="G1416" t="s">
        <v>2381</v>
      </c>
      <c r="H1416" t="s">
        <v>2380</v>
      </c>
      <c r="K1416" t="s">
        <v>956</v>
      </c>
      <c r="L1416">
        <v>25.364999999999998</v>
      </c>
      <c r="M1416">
        <v>11.71</v>
      </c>
      <c r="N1416" t="s">
        <v>2380</v>
      </c>
      <c r="O1416" t="s">
        <v>2380</v>
      </c>
      <c r="P1416" t="s">
        <v>2380</v>
      </c>
      <c r="Q1416" s="7" t="str">
        <f>SUBSTITUTE(Table12[[#This Row],[NumberOfMajorSurgeries]],"No major surgery","0")</f>
        <v>0</v>
      </c>
      <c r="R1416" t="str">
        <f>SUBSTITUTE(Table12[[#This Row],[smoker]],"?","unknown")</f>
        <v>No</v>
      </c>
      <c r="S1416" t="str">
        <f t="shared" si="22"/>
        <v>Overweight</v>
      </c>
      <c r="T1416" t="str">
        <f>IF(Table12[[#This Row],[HBA1C]]&lt;5.7,"Normal",IF(Table12[[#This Row],[HBA1C]]&gt;6.5,"Diabetes","Prediabetes"))</f>
        <v>Diabetes</v>
      </c>
    </row>
    <row r="1417" spans="1:20" x14ac:dyDescent="0.3">
      <c r="A1417" t="s">
        <v>955</v>
      </c>
      <c r="B1417">
        <v>29.6</v>
      </c>
      <c r="C1417">
        <v>6.17</v>
      </c>
      <c r="D1417" t="s">
        <v>2382</v>
      </c>
      <c r="E1417" t="s">
        <v>2380</v>
      </c>
      <c r="F1417" t="s">
        <v>2383</v>
      </c>
      <c r="G1417">
        <v>1</v>
      </c>
      <c r="H1417" t="s">
        <v>2380</v>
      </c>
      <c r="K1417" t="s">
        <v>955</v>
      </c>
      <c r="L1417">
        <v>29.6</v>
      </c>
      <c r="M1417">
        <v>6.17</v>
      </c>
      <c r="N1417" t="s">
        <v>2382</v>
      </c>
      <c r="O1417" t="s">
        <v>2380</v>
      </c>
      <c r="P1417" t="s">
        <v>2383</v>
      </c>
      <c r="Q1417" s="7" t="str">
        <f>SUBSTITUTE(Table12[[#This Row],[NumberOfMajorSurgeries]],"No major surgery","0")</f>
        <v>1</v>
      </c>
      <c r="R1417" t="str">
        <f>SUBSTITUTE(Table12[[#This Row],[smoker]],"?","unknown")</f>
        <v>No</v>
      </c>
      <c r="S1417" t="str">
        <f t="shared" si="22"/>
        <v>Overweight</v>
      </c>
      <c r="T1417" t="str">
        <f>IF(Table12[[#This Row],[HBA1C]]&lt;5.7,"Normal",IF(Table12[[#This Row],[HBA1C]]&gt;6.5,"Diabetes","Prediabetes"))</f>
        <v>Prediabetes</v>
      </c>
    </row>
    <row r="1418" spans="1:20" x14ac:dyDescent="0.3">
      <c r="A1418" t="s">
        <v>954</v>
      </c>
      <c r="B1418">
        <v>39.43</v>
      </c>
      <c r="C1418">
        <v>6.1</v>
      </c>
      <c r="D1418" t="s">
        <v>2382</v>
      </c>
      <c r="E1418" t="s">
        <v>2380</v>
      </c>
      <c r="F1418" t="s">
        <v>2383</v>
      </c>
      <c r="G1418">
        <v>1</v>
      </c>
      <c r="H1418" t="s">
        <v>2380</v>
      </c>
      <c r="K1418" t="s">
        <v>954</v>
      </c>
      <c r="L1418">
        <v>39.43</v>
      </c>
      <c r="M1418">
        <v>6.1</v>
      </c>
      <c r="N1418" t="s">
        <v>2382</v>
      </c>
      <c r="O1418" t="s">
        <v>2380</v>
      </c>
      <c r="P1418" t="s">
        <v>2383</v>
      </c>
      <c r="Q1418" s="7" t="str">
        <f>SUBSTITUTE(Table12[[#This Row],[NumberOfMajorSurgeries]],"No major surgery","0")</f>
        <v>1</v>
      </c>
      <c r="R1418" t="str">
        <f>SUBSTITUTE(Table12[[#This Row],[smoker]],"?","unknown")</f>
        <v>No</v>
      </c>
      <c r="S1418" t="str">
        <f t="shared" si="22"/>
        <v>Obesity</v>
      </c>
      <c r="T1418" t="str">
        <f>IF(Table12[[#This Row],[HBA1C]]&lt;5.7,"Normal",IF(Table12[[#This Row],[HBA1C]]&gt;6.5,"Diabetes","Prediabetes"))</f>
        <v>Prediabetes</v>
      </c>
    </row>
    <row r="1419" spans="1:20" x14ac:dyDescent="0.3">
      <c r="A1419" t="s">
        <v>953</v>
      </c>
      <c r="B1419">
        <v>27.34</v>
      </c>
      <c r="C1419">
        <v>5.19</v>
      </c>
      <c r="D1419" t="s">
        <v>2382</v>
      </c>
      <c r="E1419" t="s">
        <v>2380</v>
      </c>
      <c r="F1419" t="s">
        <v>2380</v>
      </c>
      <c r="G1419">
        <v>1</v>
      </c>
      <c r="H1419" t="s">
        <v>2380</v>
      </c>
      <c r="K1419" t="s">
        <v>953</v>
      </c>
      <c r="L1419">
        <v>27.34</v>
      </c>
      <c r="M1419">
        <v>5.19</v>
      </c>
      <c r="N1419" t="s">
        <v>2382</v>
      </c>
      <c r="O1419" t="s">
        <v>2380</v>
      </c>
      <c r="P1419" t="s">
        <v>2380</v>
      </c>
      <c r="Q1419" s="7" t="str">
        <f>SUBSTITUTE(Table12[[#This Row],[NumberOfMajorSurgeries]],"No major surgery","0")</f>
        <v>1</v>
      </c>
      <c r="R1419" t="str">
        <f>SUBSTITUTE(Table12[[#This Row],[smoker]],"?","unknown")</f>
        <v>No</v>
      </c>
      <c r="S1419" t="str">
        <f t="shared" si="22"/>
        <v>Overweight</v>
      </c>
      <c r="T1419" t="str">
        <f>IF(Table12[[#This Row],[HBA1C]]&lt;5.7,"Normal",IF(Table12[[#This Row],[HBA1C]]&gt;6.5,"Diabetes","Prediabetes"))</f>
        <v>Normal</v>
      </c>
    </row>
    <row r="1420" spans="1:20" x14ac:dyDescent="0.3">
      <c r="A1420" t="s">
        <v>952</v>
      </c>
      <c r="B1420">
        <v>39.01</v>
      </c>
      <c r="C1420">
        <v>5.37</v>
      </c>
      <c r="D1420" t="s">
        <v>2382</v>
      </c>
      <c r="E1420" t="s">
        <v>2380</v>
      </c>
      <c r="F1420" t="s">
        <v>2380</v>
      </c>
      <c r="G1420" t="s">
        <v>2381</v>
      </c>
      <c r="H1420" t="s">
        <v>2380</v>
      </c>
      <c r="K1420" t="s">
        <v>952</v>
      </c>
      <c r="L1420">
        <v>39.01</v>
      </c>
      <c r="M1420">
        <v>5.37</v>
      </c>
      <c r="N1420" t="s">
        <v>2382</v>
      </c>
      <c r="O1420" t="s">
        <v>2380</v>
      </c>
      <c r="P1420" t="s">
        <v>2380</v>
      </c>
      <c r="Q1420" s="7" t="str">
        <f>SUBSTITUTE(Table12[[#This Row],[NumberOfMajorSurgeries]],"No major surgery","0")</f>
        <v>0</v>
      </c>
      <c r="R1420" t="str">
        <f>SUBSTITUTE(Table12[[#This Row],[smoker]],"?","unknown")</f>
        <v>No</v>
      </c>
      <c r="S1420" t="str">
        <f t="shared" si="22"/>
        <v>Obesity</v>
      </c>
      <c r="T1420" t="str">
        <f>IF(Table12[[#This Row],[HBA1C]]&lt;5.7,"Normal",IF(Table12[[#This Row],[HBA1C]]&gt;6.5,"Diabetes","Prediabetes"))</f>
        <v>Normal</v>
      </c>
    </row>
    <row r="1421" spans="1:20" x14ac:dyDescent="0.3">
      <c r="A1421" t="s">
        <v>951</v>
      </c>
      <c r="B1421">
        <v>18.989999999999998</v>
      </c>
      <c r="C1421">
        <v>10.82</v>
      </c>
      <c r="D1421" t="s">
        <v>2382</v>
      </c>
      <c r="E1421" t="s">
        <v>2380</v>
      </c>
      <c r="F1421" t="s">
        <v>2380</v>
      </c>
      <c r="G1421" t="s">
        <v>2381</v>
      </c>
      <c r="H1421" t="s">
        <v>2380</v>
      </c>
      <c r="K1421" t="s">
        <v>951</v>
      </c>
      <c r="L1421">
        <v>18.989999999999998</v>
      </c>
      <c r="M1421">
        <v>10.82</v>
      </c>
      <c r="N1421" t="s">
        <v>2382</v>
      </c>
      <c r="O1421" t="s">
        <v>2380</v>
      </c>
      <c r="P1421" t="s">
        <v>2380</v>
      </c>
      <c r="Q1421" s="7" t="str">
        <f>SUBSTITUTE(Table12[[#This Row],[NumberOfMajorSurgeries]],"No major surgery","0")</f>
        <v>0</v>
      </c>
      <c r="R1421" t="str">
        <f>SUBSTITUTE(Table12[[#This Row],[smoker]],"?","unknown")</f>
        <v>No</v>
      </c>
      <c r="S1421" t="str">
        <f t="shared" si="22"/>
        <v>Overweight</v>
      </c>
      <c r="T1421" t="str">
        <f>IF(Table12[[#This Row],[HBA1C]]&lt;5.7,"Normal",IF(Table12[[#This Row],[HBA1C]]&gt;6.5,"Diabetes","Prediabetes"))</f>
        <v>Diabetes</v>
      </c>
    </row>
    <row r="1422" spans="1:20" x14ac:dyDescent="0.3">
      <c r="A1422" t="s">
        <v>950</v>
      </c>
      <c r="B1422">
        <v>42.3</v>
      </c>
      <c r="C1422">
        <v>6.06</v>
      </c>
      <c r="D1422" t="s">
        <v>2382</v>
      </c>
      <c r="E1422" t="s">
        <v>2380</v>
      </c>
      <c r="F1422" t="s">
        <v>2380</v>
      </c>
      <c r="G1422" t="s">
        <v>2381</v>
      </c>
      <c r="H1422" t="s">
        <v>2380</v>
      </c>
      <c r="K1422" t="s">
        <v>950</v>
      </c>
      <c r="L1422">
        <v>42.3</v>
      </c>
      <c r="M1422">
        <v>6.06</v>
      </c>
      <c r="N1422" t="s">
        <v>2382</v>
      </c>
      <c r="O1422" t="s">
        <v>2380</v>
      </c>
      <c r="P1422" t="s">
        <v>2380</v>
      </c>
      <c r="Q1422" s="7" t="str">
        <f>SUBSTITUTE(Table12[[#This Row],[NumberOfMajorSurgeries]],"No major surgery","0")</f>
        <v>0</v>
      </c>
      <c r="R1422" t="str">
        <f>SUBSTITUTE(Table12[[#This Row],[smoker]],"?","unknown")</f>
        <v>No</v>
      </c>
      <c r="S1422" t="str">
        <f t="shared" si="22"/>
        <v>Obesity</v>
      </c>
      <c r="T1422" t="str">
        <f>IF(Table12[[#This Row],[HBA1C]]&lt;5.7,"Normal",IF(Table12[[#This Row],[HBA1C]]&gt;6.5,"Diabetes","Prediabetes"))</f>
        <v>Prediabetes</v>
      </c>
    </row>
    <row r="1423" spans="1:20" x14ac:dyDescent="0.3">
      <c r="A1423" t="s">
        <v>949</v>
      </c>
      <c r="B1423">
        <v>39.805</v>
      </c>
      <c r="C1423">
        <v>5.91</v>
      </c>
      <c r="D1423" t="s">
        <v>2380</v>
      </c>
      <c r="E1423" t="s">
        <v>2380</v>
      </c>
      <c r="F1423" t="s">
        <v>2380</v>
      </c>
      <c r="G1423" t="s">
        <v>2381</v>
      </c>
      <c r="H1423" t="s">
        <v>2380</v>
      </c>
      <c r="K1423" t="s">
        <v>949</v>
      </c>
      <c r="L1423">
        <v>39.805</v>
      </c>
      <c r="M1423">
        <v>5.91</v>
      </c>
      <c r="N1423" t="s">
        <v>2380</v>
      </c>
      <c r="O1423" t="s">
        <v>2380</v>
      </c>
      <c r="P1423" t="s">
        <v>2380</v>
      </c>
      <c r="Q1423" s="7" t="str">
        <f>SUBSTITUTE(Table12[[#This Row],[NumberOfMajorSurgeries]],"No major surgery","0")</f>
        <v>0</v>
      </c>
      <c r="R1423" t="str">
        <f>SUBSTITUTE(Table12[[#This Row],[smoker]],"?","unknown")</f>
        <v>No</v>
      </c>
      <c r="S1423" t="str">
        <f t="shared" si="22"/>
        <v>Obesity</v>
      </c>
      <c r="T1423" t="str">
        <f>IF(Table12[[#This Row],[HBA1C]]&lt;5.7,"Normal",IF(Table12[[#This Row],[HBA1C]]&gt;6.5,"Diabetes","Prediabetes"))</f>
        <v>Prediabetes</v>
      </c>
    </row>
    <row r="1424" spans="1:20" x14ac:dyDescent="0.3">
      <c r="A1424" t="s">
        <v>948</v>
      </c>
      <c r="B1424">
        <v>33.700000000000003</v>
      </c>
      <c r="C1424">
        <v>5.87</v>
      </c>
      <c r="D1424" t="s">
        <v>2380</v>
      </c>
      <c r="E1424" t="s">
        <v>2380</v>
      </c>
      <c r="F1424" t="s">
        <v>2380</v>
      </c>
      <c r="G1424" t="s">
        <v>2381</v>
      </c>
      <c r="H1424" t="s">
        <v>2380</v>
      </c>
      <c r="K1424" t="s">
        <v>948</v>
      </c>
      <c r="L1424">
        <v>33.700000000000003</v>
      </c>
      <c r="M1424">
        <v>5.87</v>
      </c>
      <c r="N1424" t="s">
        <v>2380</v>
      </c>
      <c r="O1424" t="s">
        <v>2380</v>
      </c>
      <c r="P1424" t="s">
        <v>2380</v>
      </c>
      <c r="Q1424" s="7" t="str">
        <f>SUBSTITUTE(Table12[[#This Row],[NumberOfMajorSurgeries]],"No major surgery","0")</f>
        <v>0</v>
      </c>
      <c r="R1424" t="str">
        <f>SUBSTITUTE(Table12[[#This Row],[smoker]],"?","unknown")</f>
        <v>No</v>
      </c>
      <c r="S1424" t="str">
        <f t="shared" si="22"/>
        <v>Obesity</v>
      </c>
      <c r="T1424" t="str">
        <f>IF(Table12[[#This Row],[HBA1C]]&lt;5.7,"Normal",IF(Table12[[#This Row],[HBA1C]]&gt;6.5,"Diabetes","Prediabetes"))</f>
        <v>Prediabetes</v>
      </c>
    </row>
    <row r="1425" spans="1:20" x14ac:dyDescent="0.3">
      <c r="A1425" t="s">
        <v>947</v>
      </c>
      <c r="B1425">
        <v>36.195</v>
      </c>
      <c r="C1425">
        <v>6.22</v>
      </c>
      <c r="D1425" t="s">
        <v>2380</v>
      </c>
      <c r="E1425" t="s">
        <v>2380</v>
      </c>
      <c r="F1425" t="s">
        <v>2380</v>
      </c>
      <c r="G1425" t="s">
        <v>2381</v>
      </c>
      <c r="H1425" t="s">
        <v>2380</v>
      </c>
      <c r="K1425" t="s">
        <v>947</v>
      </c>
      <c r="L1425">
        <v>36.195</v>
      </c>
      <c r="M1425">
        <v>6.22</v>
      </c>
      <c r="N1425" t="s">
        <v>2380</v>
      </c>
      <c r="O1425" t="s">
        <v>2380</v>
      </c>
      <c r="P1425" t="s">
        <v>2380</v>
      </c>
      <c r="Q1425" s="7" t="str">
        <f>SUBSTITUTE(Table12[[#This Row],[NumberOfMajorSurgeries]],"No major surgery","0")</f>
        <v>0</v>
      </c>
      <c r="R1425" t="str">
        <f>SUBSTITUTE(Table12[[#This Row],[smoker]],"?","unknown")</f>
        <v>No</v>
      </c>
      <c r="S1425" t="str">
        <f t="shared" si="22"/>
        <v>Obesity</v>
      </c>
      <c r="T1425" t="str">
        <f>IF(Table12[[#This Row],[HBA1C]]&lt;5.7,"Normal",IF(Table12[[#This Row],[HBA1C]]&gt;6.5,"Diabetes","Prediabetes"))</f>
        <v>Prediabetes</v>
      </c>
    </row>
    <row r="1426" spans="1:20" x14ac:dyDescent="0.3">
      <c r="A1426" t="s">
        <v>946</v>
      </c>
      <c r="B1426">
        <v>32.6</v>
      </c>
      <c r="C1426">
        <v>5.73</v>
      </c>
      <c r="D1426" t="s">
        <v>2380</v>
      </c>
      <c r="E1426" t="s">
        <v>2380</v>
      </c>
      <c r="F1426" t="s">
        <v>2383</v>
      </c>
      <c r="G1426">
        <v>1</v>
      </c>
      <c r="H1426" t="s">
        <v>2380</v>
      </c>
      <c r="K1426" t="s">
        <v>946</v>
      </c>
      <c r="L1426">
        <v>32.6</v>
      </c>
      <c r="M1426">
        <v>5.73</v>
      </c>
      <c r="N1426" t="s">
        <v>2380</v>
      </c>
      <c r="O1426" t="s">
        <v>2380</v>
      </c>
      <c r="P1426" t="s">
        <v>2383</v>
      </c>
      <c r="Q1426" s="7" t="str">
        <f>SUBSTITUTE(Table12[[#This Row],[NumberOfMajorSurgeries]],"No major surgery","0")</f>
        <v>1</v>
      </c>
      <c r="R1426" t="str">
        <f>SUBSTITUTE(Table12[[#This Row],[smoker]],"?","unknown")</f>
        <v>No</v>
      </c>
      <c r="S1426" t="str">
        <f t="shared" si="22"/>
        <v>Obesity</v>
      </c>
      <c r="T1426" t="str">
        <f>IF(Table12[[#This Row],[HBA1C]]&lt;5.7,"Normal",IF(Table12[[#This Row],[HBA1C]]&gt;6.5,"Diabetes","Prediabetes"))</f>
        <v>Prediabetes</v>
      </c>
    </row>
    <row r="1427" spans="1:20" x14ac:dyDescent="0.3">
      <c r="A1427" t="s">
        <v>945</v>
      </c>
      <c r="B1427">
        <v>30.2</v>
      </c>
      <c r="C1427">
        <v>5.7</v>
      </c>
      <c r="D1427" t="s">
        <v>2380</v>
      </c>
      <c r="E1427" t="s">
        <v>2380</v>
      </c>
      <c r="F1427" t="s">
        <v>2380</v>
      </c>
      <c r="G1427" t="s">
        <v>2381</v>
      </c>
      <c r="H1427" t="s">
        <v>2380</v>
      </c>
      <c r="K1427" t="s">
        <v>945</v>
      </c>
      <c r="L1427">
        <v>30.2</v>
      </c>
      <c r="M1427">
        <v>5.7</v>
      </c>
      <c r="N1427" t="s">
        <v>2380</v>
      </c>
      <c r="O1427" t="s">
        <v>2380</v>
      </c>
      <c r="P1427" t="s">
        <v>2380</v>
      </c>
      <c r="Q1427" s="7" t="str">
        <f>SUBSTITUTE(Table12[[#This Row],[NumberOfMajorSurgeries]],"No major surgery","0")</f>
        <v>0</v>
      </c>
      <c r="R1427" t="str">
        <f>SUBSTITUTE(Table12[[#This Row],[smoker]],"?","unknown")</f>
        <v>No</v>
      </c>
      <c r="S1427" t="str">
        <f t="shared" si="22"/>
        <v>Obesity</v>
      </c>
      <c r="T1427" t="str">
        <f>IF(Table12[[#This Row],[HBA1C]]&lt;5.7,"Normal",IF(Table12[[#This Row],[HBA1C]]&gt;6.5,"Diabetes","Prediabetes"))</f>
        <v>Prediabetes</v>
      </c>
    </row>
    <row r="1428" spans="1:20" x14ac:dyDescent="0.3">
      <c r="A1428" t="s">
        <v>944</v>
      </c>
      <c r="B1428">
        <v>27.645</v>
      </c>
      <c r="C1428">
        <v>9.91</v>
      </c>
      <c r="D1428" t="s">
        <v>2380</v>
      </c>
      <c r="E1428" t="s">
        <v>2380</v>
      </c>
      <c r="F1428" t="s">
        <v>2380</v>
      </c>
      <c r="G1428" t="s">
        <v>2381</v>
      </c>
      <c r="H1428" t="s">
        <v>2380</v>
      </c>
      <c r="K1428" t="s">
        <v>944</v>
      </c>
      <c r="L1428">
        <v>27.645</v>
      </c>
      <c r="M1428">
        <v>9.91</v>
      </c>
      <c r="N1428" t="s">
        <v>2380</v>
      </c>
      <c r="O1428" t="s">
        <v>2380</v>
      </c>
      <c r="P1428" t="s">
        <v>2380</v>
      </c>
      <c r="Q1428" s="7" t="str">
        <f>SUBSTITUTE(Table12[[#This Row],[NumberOfMajorSurgeries]],"No major surgery","0")</f>
        <v>0</v>
      </c>
      <c r="R1428" t="str">
        <f>SUBSTITUTE(Table12[[#This Row],[smoker]],"?","unknown")</f>
        <v>No</v>
      </c>
      <c r="S1428" t="str">
        <f t="shared" si="22"/>
        <v>Overweight</v>
      </c>
      <c r="T1428" t="str">
        <f>IF(Table12[[#This Row],[HBA1C]]&lt;5.7,"Normal",IF(Table12[[#This Row],[HBA1C]]&gt;6.5,"Diabetes","Prediabetes"))</f>
        <v>Diabetes</v>
      </c>
    </row>
    <row r="1429" spans="1:20" x14ac:dyDescent="0.3">
      <c r="A1429" t="s">
        <v>943</v>
      </c>
      <c r="B1429">
        <v>26.41</v>
      </c>
      <c r="C1429">
        <v>11.4</v>
      </c>
      <c r="D1429" t="s">
        <v>2380</v>
      </c>
      <c r="E1429" t="s">
        <v>2380</v>
      </c>
      <c r="F1429" t="s">
        <v>2380</v>
      </c>
      <c r="G1429" t="s">
        <v>2381</v>
      </c>
      <c r="H1429" t="s">
        <v>2380</v>
      </c>
      <c r="K1429" t="s">
        <v>943</v>
      </c>
      <c r="L1429">
        <v>26.41</v>
      </c>
      <c r="M1429">
        <v>11.4</v>
      </c>
      <c r="N1429" t="s">
        <v>2380</v>
      </c>
      <c r="O1429" t="s">
        <v>2380</v>
      </c>
      <c r="P1429" t="s">
        <v>2380</v>
      </c>
      <c r="Q1429" s="7" t="str">
        <f>SUBSTITUTE(Table12[[#This Row],[NumberOfMajorSurgeries]],"No major surgery","0")</f>
        <v>0</v>
      </c>
      <c r="R1429" t="str">
        <f>SUBSTITUTE(Table12[[#This Row],[smoker]],"?","unknown")</f>
        <v>No</v>
      </c>
      <c r="S1429" t="str">
        <f t="shared" si="22"/>
        <v>Overweight</v>
      </c>
      <c r="T1429" t="str">
        <f>IF(Table12[[#This Row],[HBA1C]]&lt;5.7,"Normal",IF(Table12[[#This Row],[HBA1C]]&gt;6.5,"Diabetes","Prediabetes"))</f>
        <v>Diabetes</v>
      </c>
    </row>
    <row r="1430" spans="1:20" x14ac:dyDescent="0.3">
      <c r="A1430" t="s">
        <v>942</v>
      </c>
      <c r="B1430">
        <v>34.1</v>
      </c>
      <c r="C1430">
        <v>6.29</v>
      </c>
      <c r="D1430" t="s">
        <v>2382</v>
      </c>
      <c r="E1430" t="s">
        <v>2380</v>
      </c>
      <c r="F1430" t="s">
        <v>2383</v>
      </c>
      <c r="G1430">
        <v>1</v>
      </c>
      <c r="H1430" t="s">
        <v>2380</v>
      </c>
      <c r="K1430" t="s">
        <v>942</v>
      </c>
      <c r="L1430">
        <v>34.1</v>
      </c>
      <c r="M1430">
        <v>6.29</v>
      </c>
      <c r="N1430" t="s">
        <v>2382</v>
      </c>
      <c r="O1430" t="s">
        <v>2380</v>
      </c>
      <c r="P1430" t="s">
        <v>2383</v>
      </c>
      <c r="Q1430" s="7" t="str">
        <f>SUBSTITUTE(Table12[[#This Row],[NumberOfMajorSurgeries]],"No major surgery","0")</f>
        <v>1</v>
      </c>
      <c r="R1430" t="str">
        <f>SUBSTITUTE(Table12[[#This Row],[smoker]],"?","unknown")</f>
        <v>No</v>
      </c>
      <c r="S1430" t="str">
        <f t="shared" si="22"/>
        <v>Obesity</v>
      </c>
      <c r="T1430" t="str">
        <f>IF(Table12[[#This Row],[HBA1C]]&lt;5.7,"Normal",IF(Table12[[#This Row],[HBA1C]]&gt;6.5,"Diabetes","Prediabetes"))</f>
        <v>Prediabetes</v>
      </c>
    </row>
    <row r="1431" spans="1:20" x14ac:dyDescent="0.3">
      <c r="A1431" t="s">
        <v>941</v>
      </c>
      <c r="B1431">
        <v>17.3</v>
      </c>
      <c r="C1431">
        <v>9.2799999999999994</v>
      </c>
      <c r="D1431" t="s">
        <v>2380</v>
      </c>
      <c r="E1431" t="s">
        <v>2380</v>
      </c>
      <c r="F1431" t="s">
        <v>2380</v>
      </c>
      <c r="G1431" t="s">
        <v>2381</v>
      </c>
      <c r="H1431" t="s">
        <v>2380</v>
      </c>
      <c r="K1431" t="s">
        <v>941</v>
      </c>
      <c r="L1431">
        <v>17.3</v>
      </c>
      <c r="M1431">
        <v>9.2799999999999994</v>
      </c>
      <c r="N1431" t="s">
        <v>2380</v>
      </c>
      <c r="O1431" t="s">
        <v>2380</v>
      </c>
      <c r="P1431" t="s">
        <v>2380</v>
      </c>
      <c r="Q1431" s="7" t="str">
        <f>SUBSTITUTE(Table12[[#This Row],[NumberOfMajorSurgeries]],"No major surgery","0")</f>
        <v>0</v>
      </c>
      <c r="R1431" t="str">
        <f>SUBSTITUTE(Table12[[#This Row],[smoker]],"?","unknown")</f>
        <v>No</v>
      </c>
      <c r="S1431" t="str">
        <f t="shared" si="22"/>
        <v>Underweight</v>
      </c>
      <c r="T1431" t="str">
        <f>IF(Table12[[#This Row],[HBA1C]]&lt;5.7,"Normal",IF(Table12[[#This Row],[HBA1C]]&gt;6.5,"Diabetes","Prediabetes"))</f>
        <v>Diabetes</v>
      </c>
    </row>
    <row r="1432" spans="1:20" x14ac:dyDescent="0.3">
      <c r="A1432" t="s">
        <v>940</v>
      </c>
      <c r="B1432">
        <v>35.020000000000003</v>
      </c>
      <c r="C1432">
        <v>4.78</v>
      </c>
      <c r="D1432" t="s">
        <v>2380</v>
      </c>
      <c r="E1432" t="s">
        <v>2380</v>
      </c>
      <c r="F1432" t="s">
        <v>2383</v>
      </c>
      <c r="G1432">
        <v>1</v>
      </c>
      <c r="H1432" t="s">
        <v>2380</v>
      </c>
      <c r="K1432" t="s">
        <v>940</v>
      </c>
      <c r="L1432">
        <v>35.020000000000003</v>
      </c>
      <c r="M1432">
        <v>4.78</v>
      </c>
      <c r="N1432" t="s">
        <v>2380</v>
      </c>
      <c r="O1432" t="s">
        <v>2380</v>
      </c>
      <c r="P1432" t="s">
        <v>2383</v>
      </c>
      <c r="Q1432" s="7" t="str">
        <f>SUBSTITUTE(Table12[[#This Row],[NumberOfMajorSurgeries]],"No major surgery","0")</f>
        <v>1</v>
      </c>
      <c r="R1432" t="str">
        <f>SUBSTITUTE(Table12[[#This Row],[smoker]],"?","unknown")</f>
        <v>No</v>
      </c>
      <c r="S1432" t="str">
        <f t="shared" si="22"/>
        <v>Obesity</v>
      </c>
      <c r="T1432" t="str">
        <f>IF(Table12[[#This Row],[HBA1C]]&lt;5.7,"Normal",IF(Table12[[#This Row],[HBA1C]]&gt;6.5,"Diabetes","Prediabetes"))</f>
        <v>Normal</v>
      </c>
    </row>
    <row r="1433" spans="1:20" x14ac:dyDescent="0.3">
      <c r="A1433" t="s">
        <v>939</v>
      </c>
      <c r="B1433">
        <v>37.1</v>
      </c>
      <c r="C1433">
        <v>8.8699999999999992</v>
      </c>
      <c r="D1433" t="s">
        <v>2382</v>
      </c>
      <c r="E1433" t="s">
        <v>2380</v>
      </c>
      <c r="F1433" t="s">
        <v>2380</v>
      </c>
      <c r="G1433" t="s">
        <v>2381</v>
      </c>
      <c r="H1433" t="s">
        <v>2380</v>
      </c>
      <c r="K1433" t="s">
        <v>939</v>
      </c>
      <c r="L1433">
        <v>37.1</v>
      </c>
      <c r="M1433">
        <v>8.8699999999999992</v>
      </c>
      <c r="N1433" t="s">
        <v>2382</v>
      </c>
      <c r="O1433" t="s">
        <v>2380</v>
      </c>
      <c r="P1433" t="s">
        <v>2380</v>
      </c>
      <c r="Q1433" s="7" t="str">
        <f>SUBSTITUTE(Table12[[#This Row],[NumberOfMajorSurgeries]],"No major surgery","0")</f>
        <v>0</v>
      </c>
      <c r="R1433" t="str">
        <f>SUBSTITUTE(Table12[[#This Row],[smoker]],"?","unknown")</f>
        <v>No</v>
      </c>
      <c r="S1433" t="str">
        <f t="shared" si="22"/>
        <v>Obesity</v>
      </c>
      <c r="T1433" t="str">
        <f>IF(Table12[[#This Row],[HBA1C]]&lt;5.7,"Normal",IF(Table12[[#This Row],[HBA1C]]&gt;6.5,"Diabetes","Prediabetes"))</f>
        <v>Diabetes</v>
      </c>
    </row>
    <row r="1434" spans="1:20" x14ac:dyDescent="0.3">
      <c r="A1434" t="s">
        <v>938</v>
      </c>
      <c r="B1434">
        <v>16.79</v>
      </c>
      <c r="C1434">
        <v>11.4</v>
      </c>
      <c r="D1434" t="s">
        <v>2380</v>
      </c>
      <c r="E1434" t="s">
        <v>2380</v>
      </c>
      <c r="F1434" t="s">
        <v>2380</v>
      </c>
      <c r="G1434" t="s">
        <v>2381</v>
      </c>
      <c r="H1434" t="s">
        <v>2380</v>
      </c>
      <c r="K1434" t="s">
        <v>938</v>
      </c>
      <c r="L1434">
        <v>16.79</v>
      </c>
      <c r="M1434">
        <v>11.4</v>
      </c>
      <c r="N1434" t="s">
        <v>2380</v>
      </c>
      <c r="O1434" t="s">
        <v>2380</v>
      </c>
      <c r="P1434" t="s">
        <v>2380</v>
      </c>
      <c r="Q1434" s="7" t="str">
        <f>SUBSTITUTE(Table12[[#This Row],[NumberOfMajorSurgeries]],"No major surgery","0")</f>
        <v>0</v>
      </c>
      <c r="R1434" t="str">
        <f>SUBSTITUTE(Table12[[#This Row],[smoker]],"?","unknown")</f>
        <v>No</v>
      </c>
      <c r="S1434" t="str">
        <f t="shared" si="22"/>
        <v>Underweight</v>
      </c>
      <c r="T1434" t="str">
        <f>IF(Table12[[#This Row],[HBA1C]]&lt;5.7,"Normal",IF(Table12[[#This Row],[HBA1C]]&gt;6.5,"Diabetes","Prediabetes"))</f>
        <v>Diabetes</v>
      </c>
    </row>
    <row r="1435" spans="1:20" x14ac:dyDescent="0.3">
      <c r="A1435" t="s">
        <v>937</v>
      </c>
      <c r="B1435">
        <v>31.635000000000002</v>
      </c>
      <c r="C1435">
        <v>9.1300000000000008</v>
      </c>
      <c r="D1435" t="s">
        <v>2382</v>
      </c>
      <c r="E1435" t="s">
        <v>2380</v>
      </c>
      <c r="F1435" t="s">
        <v>2380</v>
      </c>
      <c r="G1435" t="s">
        <v>2381</v>
      </c>
      <c r="H1435" t="s">
        <v>2380</v>
      </c>
      <c r="K1435" t="s">
        <v>937</v>
      </c>
      <c r="L1435">
        <v>31.635000000000002</v>
      </c>
      <c r="M1435">
        <v>9.1300000000000008</v>
      </c>
      <c r="N1435" t="s">
        <v>2382</v>
      </c>
      <c r="O1435" t="s">
        <v>2380</v>
      </c>
      <c r="P1435" t="s">
        <v>2380</v>
      </c>
      <c r="Q1435" s="7" t="str">
        <f>SUBSTITUTE(Table12[[#This Row],[NumberOfMajorSurgeries]],"No major surgery","0")</f>
        <v>0</v>
      </c>
      <c r="R1435" t="str">
        <f>SUBSTITUTE(Table12[[#This Row],[smoker]],"?","unknown")</f>
        <v>No</v>
      </c>
      <c r="S1435" t="str">
        <f t="shared" si="22"/>
        <v>Obesity</v>
      </c>
      <c r="T1435" t="str">
        <f>IF(Table12[[#This Row],[HBA1C]]&lt;5.7,"Normal",IF(Table12[[#This Row],[HBA1C]]&gt;6.5,"Diabetes","Prediabetes"))</f>
        <v>Diabetes</v>
      </c>
    </row>
    <row r="1436" spans="1:20" x14ac:dyDescent="0.3">
      <c r="A1436" t="s">
        <v>936</v>
      </c>
      <c r="B1436">
        <v>24.19</v>
      </c>
      <c r="C1436">
        <v>6.22</v>
      </c>
      <c r="D1436" t="s">
        <v>2382</v>
      </c>
      <c r="E1436" t="s">
        <v>2380</v>
      </c>
      <c r="F1436" t="s">
        <v>2383</v>
      </c>
      <c r="G1436">
        <v>1</v>
      </c>
      <c r="H1436" t="s">
        <v>2380</v>
      </c>
      <c r="K1436" t="s">
        <v>936</v>
      </c>
      <c r="L1436">
        <v>24.19</v>
      </c>
      <c r="M1436">
        <v>6.22</v>
      </c>
      <c r="N1436" t="s">
        <v>2382</v>
      </c>
      <c r="O1436" t="s">
        <v>2380</v>
      </c>
      <c r="P1436" t="s">
        <v>2383</v>
      </c>
      <c r="Q1436" s="7" t="str">
        <f>SUBSTITUTE(Table12[[#This Row],[NumberOfMajorSurgeries]],"No major surgery","0")</f>
        <v>1</v>
      </c>
      <c r="R1436" t="str">
        <f>SUBSTITUTE(Table12[[#This Row],[smoker]],"?","unknown")</f>
        <v>No</v>
      </c>
      <c r="S1436" t="str">
        <f t="shared" si="22"/>
        <v>Overweight</v>
      </c>
      <c r="T1436" t="str">
        <f>IF(Table12[[#This Row],[HBA1C]]&lt;5.7,"Normal",IF(Table12[[#This Row],[HBA1C]]&gt;6.5,"Diabetes","Prediabetes"))</f>
        <v>Prediabetes</v>
      </c>
    </row>
    <row r="1437" spans="1:20" x14ac:dyDescent="0.3">
      <c r="A1437" t="s">
        <v>935</v>
      </c>
      <c r="B1437">
        <v>35.29</v>
      </c>
      <c r="C1437">
        <v>5.9</v>
      </c>
      <c r="D1437" t="s">
        <v>2380</v>
      </c>
      <c r="E1437" t="s">
        <v>2380</v>
      </c>
      <c r="F1437" t="s">
        <v>2383</v>
      </c>
      <c r="G1437">
        <v>1</v>
      </c>
      <c r="H1437" t="s">
        <v>2380</v>
      </c>
      <c r="K1437" t="s">
        <v>935</v>
      </c>
      <c r="L1437">
        <v>35.29</v>
      </c>
      <c r="M1437">
        <v>5.9</v>
      </c>
      <c r="N1437" t="s">
        <v>2380</v>
      </c>
      <c r="O1437" t="s">
        <v>2380</v>
      </c>
      <c r="P1437" t="s">
        <v>2383</v>
      </c>
      <c r="Q1437" s="7" t="str">
        <f>SUBSTITUTE(Table12[[#This Row],[NumberOfMajorSurgeries]],"No major surgery","0")</f>
        <v>1</v>
      </c>
      <c r="R1437" t="str">
        <f>SUBSTITUTE(Table12[[#This Row],[smoker]],"?","unknown")</f>
        <v>No</v>
      </c>
      <c r="S1437" t="str">
        <f t="shared" si="22"/>
        <v>Obesity</v>
      </c>
      <c r="T1437" t="str">
        <f>IF(Table12[[#This Row],[HBA1C]]&lt;5.7,"Normal",IF(Table12[[#This Row],[HBA1C]]&gt;6.5,"Diabetes","Prediabetes"))</f>
        <v>Prediabetes</v>
      </c>
    </row>
    <row r="1438" spans="1:20" x14ac:dyDescent="0.3">
      <c r="A1438" t="s">
        <v>934</v>
      </c>
      <c r="B1438">
        <v>35.299999999999997</v>
      </c>
      <c r="C1438">
        <v>4.45</v>
      </c>
      <c r="D1438" t="s">
        <v>2380</v>
      </c>
      <c r="E1438" t="s">
        <v>2380</v>
      </c>
      <c r="F1438" t="s">
        <v>2380</v>
      </c>
      <c r="G1438" t="s">
        <v>2381</v>
      </c>
      <c r="H1438" t="s">
        <v>2380</v>
      </c>
      <c r="K1438" t="s">
        <v>934</v>
      </c>
      <c r="L1438">
        <v>35.299999999999997</v>
      </c>
      <c r="M1438">
        <v>4.45</v>
      </c>
      <c r="N1438" t="s">
        <v>2380</v>
      </c>
      <c r="O1438" t="s">
        <v>2380</v>
      </c>
      <c r="P1438" t="s">
        <v>2380</v>
      </c>
      <c r="Q1438" s="7" t="str">
        <f>SUBSTITUTE(Table12[[#This Row],[NumberOfMajorSurgeries]],"No major surgery","0")</f>
        <v>0</v>
      </c>
      <c r="R1438" t="str">
        <f>SUBSTITUTE(Table12[[#This Row],[smoker]],"?","unknown")</f>
        <v>No</v>
      </c>
      <c r="S1438" t="str">
        <f t="shared" si="22"/>
        <v>Obesity</v>
      </c>
      <c r="T1438" t="str">
        <f>IF(Table12[[#This Row],[HBA1C]]&lt;5.7,"Normal",IF(Table12[[#This Row],[HBA1C]]&gt;6.5,"Diabetes","Prediabetes"))</f>
        <v>Normal</v>
      </c>
    </row>
    <row r="1439" spans="1:20" x14ac:dyDescent="0.3">
      <c r="A1439" t="s">
        <v>933</v>
      </c>
      <c r="B1439">
        <v>35.64</v>
      </c>
      <c r="C1439">
        <v>6.17</v>
      </c>
      <c r="D1439" t="s">
        <v>2380</v>
      </c>
      <c r="E1439" t="s">
        <v>2380</v>
      </c>
      <c r="F1439" t="s">
        <v>2383</v>
      </c>
      <c r="G1439">
        <v>1</v>
      </c>
      <c r="H1439" t="s">
        <v>2380</v>
      </c>
      <c r="K1439" t="s">
        <v>933</v>
      </c>
      <c r="L1439">
        <v>35.64</v>
      </c>
      <c r="M1439">
        <v>6.17</v>
      </c>
      <c r="N1439" t="s">
        <v>2380</v>
      </c>
      <c r="O1439" t="s">
        <v>2380</v>
      </c>
      <c r="P1439" t="s">
        <v>2383</v>
      </c>
      <c r="Q1439" s="7" t="str">
        <f>SUBSTITUTE(Table12[[#This Row],[NumberOfMajorSurgeries]],"No major surgery","0")</f>
        <v>1</v>
      </c>
      <c r="R1439" t="str">
        <f>SUBSTITUTE(Table12[[#This Row],[smoker]],"?","unknown")</f>
        <v>No</v>
      </c>
      <c r="S1439" t="str">
        <f t="shared" si="22"/>
        <v>Obesity</v>
      </c>
      <c r="T1439" t="str">
        <f>IF(Table12[[#This Row],[HBA1C]]&lt;5.7,"Normal",IF(Table12[[#This Row],[HBA1C]]&gt;6.5,"Diabetes","Prediabetes"))</f>
        <v>Prediabetes</v>
      </c>
    </row>
    <row r="1440" spans="1:20" x14ac:dyDescent="0.3">
      <c r="A1440" t="s">
        <v>932</v>
      </c>
      <c r="B1440">
        <v>33.1</v>
      </c>
      <c r="C1440">
        <v>4.93</v>
      </c>
      <c r="D1440" t="s">
        <v>2380</v>
      </c>
      <c r="E1440" t="s">
        <v>2380</v>
      </c>
      <c r="F1440" t="s">
        <v>2380</v>
      </c>
      <c r="G1440" t="s">
        <v>2381</v>
      </c>
      <c r="H1440" t="s">
        <v>2380</v>
      </c>
      <c r="K1440" t="s">
        <v>932</v>
      </c>
      <c r="L1440">
        <v>33.1</v>
      </c>
      <c r="M1440">
        <v>4.93</v>
      </c>
      <c r="N1440" t="s">
        <v>2380</v>
      </c>
      <c r="O1440" t="s">
        <v>2380</v>
      </c>
      <c r="P1440" t="s">
        <v>2380</v>
      </c>
      <c r="Q1440" s="7" t="str">
        <f>SUBSTITUTE(Table12[[#This Row],[NumberOfMajorSurgeries]],"No major surgery","0")</f>
        <v>0</v>
      </c>
      <c r="R1440" t="str">
        <f>SUBSTITUTE(Table12[[#This Row],[smoker]],"?","unknown")</f>
        <v>No</v>
      </c>
      <c r="S1440" t="str">
        <f t="shared" si="22"/>
        <v>Obesity</v>
      </c>
      <c r="T1440" t="str">
        <f>IF(Table12[[#This Row],[HBA1C]]&lt;5.7,"Normal",IF(Table12[[#This Row],[HBA1C]]&gt;6.5,"Diabetes","Prediabetes"))</f>
        <v>Normal</v>
      </c>
    </row>
    <row r="1441" spans="1:20" x14ac:dyDescent="0.3">
      <c r="A1441" t="s">
        <v>931</v>
      </c>
      <c r="B1441">
        <v>26.41</v>
      </c>
      <c r="C1441">
        <v>7.32</v>
      </c>
      <c r="D1441" t="s">
        <v>2382</v>
      </c>
      <c r="E1441" t="s">
        <v>2380</v>
      </c>
      <c r="F1441" t="s">
        <v>2380</v>
      </c>
      <c r="G1441">
        <v>1</v>
      </c>
      <c r="H1441" t="s">
        <v>2380</v>
      </c>
      <c r="K1441" t="s">
        <v>931</v>
      </c>
      <c r="L1441">
        <v>26.41</v>
      </c>
      <c r="M1441">
        <v>7.32</v>
      </c>
      <c r="N1441" t="s">
        <v>2382</v>
      </c>
      <c r="O1441" t="s">
        <v>2380</v>
      </c>
      <c r="P1441" t="s">
        <v>2380</v>
      </c>
      <c r="Q1441" s="7" t="str">
        <f>SUBSTITUTE(Table12[[#This Row],[NumberOfMajorSurgeries]],"No major surgery","0")</f>
        <v>1</v>
      </c>
      <c r="R1441" t="str">
        <f>SUBSTITUTE(Table12[[#This Row],[smoker]],"?","unknown")</f>
        <v>No</v>
      </c>
      <c r="S1441" t="str">
        <f t="shared" si="22"/>
        <v>Overweight</v>
      </c>
      <c r="T1441" t="str">
        <f>IF(Table12[[#This Row],[HBA1C]]&lt;5.7,"Normal",IF(Table12[[#This Row],[HBA1C]]&gt;6.5,"Diabetes","Prediabetes"))</f>
        <v>Diabetes</v>
      </c>
    </row>
    <row r="1442" spans="1:20" x14ac:dyDescent="0.3">
      <c r="A1442" t="s">
        <v>930</v>
      </c>
      <c r="B1442">
        <v>29.9</v>
      </c>
      <c r="C1442">
        <v>5.27</v>
      </c>
      <c r="D1442" t="s">
        <v>2380</v>
      </c>
      <c r="E1442" t="s">
        <v>2380</v>
      </c>
      <c r="F1442" t="s">
        <v>2383</v>
      </c>
      <c r="G1442">
        <v>1</v>
      </c>
      <c r="H1442" t="s">
        <v>2380</v>
      </c>
      <c r="K1442" t="s">
        <v>930</v>
      </c>
      <c r="L1442">
        <v>29.9</v>
      </c>
      <c r="M1442">
        <v>5.27</v>
      </c>
      <c r="N1442" t="s">
        <v>2380</v>
      </c>
      <c r="O1442" t="s">
        <v>2380</v>
      </c>
      <c r="P1442" t="s">
        <v>2383</v>
      </c>
      <c r="Q1442" s="7" t="str">
        <f>SUBSTITUTE(Table12[[#This Row],[NumberOfMajorSurgeries]],"No major surgery","0")</f>
        <v>1</v>
      </c>
      <c r="R1442" t="str">
        <f>SUBSTITUTE(Table12[[#This Row],[smoker]],"?","unknown")</f>
        <v>No</v>
      </c>
      <c r="S1442" t="str">
        <f t="shared" si="22"/>
        <v>Overweight</v>
      </c>
      <c r="T1442" t="str">
        <f>IF(Table12[[#This Row],[HBA1C]]&lt;5.7,"Normal",IF(Table12[[#This Row],[HBA1C]]&gt;6.5,"Diabetes","Prediabetes"))</f>
        <v>Normal</v>
      </c>
    </row>
    <row r="1443" spans="1:20" x14ac:dyDescent="0.3">
      <c r="A1443" t="s">
        <v>929</v>
      </c>
      <c r="B1443">
        <v>25.24</v>
      </c>
      <c r="C1443">
        <v>5.82</v>
      </c>
      <c r="D1443" t="s">
        <v>2380</v>
      </c>
      <c r="E1443" t="s">
        <v>2380</v>
      </c>
      <c r="F1443" t="s">
        <v>2380</v>
      </c>
      <c r="G1443">
        <v>1</v>
      </c>
      <c r="H1443" t="s">
        <v>2380</v>
      </c>
      <c r="K1443" t="s">
        <v>929</v>
      </c>
      <c r="L1443">
        <v>25.24</v>
      </c>
      <c r="M1443">
        <v>5.82</v>
      </c>
      <c r="N1443" t="s">
        <v>2380</v>
      </c>
      <c r="O1443" t="s">
        <v>2380</v>
      </c>
      <c r="P1443" t="s">
        <v>2380</v>
      </c>
      <c r="Q1443" s="7" t="str">
        <f>SUBSTITUTE(Table12[[#This Row],[NumberOfMajorSurgeries]],"No major surgery","0")</f>
        <v>1</v>
      </c>
      <c r="R1443" t="str">
        <f>SUBSTITUTE(Table12[[#This Row],[smoker]],"?","unknown")</f>
        <v>No</v>
      </c>
      <c r="S1443" t="str">
        <f t="shared" si="22"/>
        <v>Overweight</v>
      </c>
      <c r="T1443" t="str">
        <f>IF(Table12[[#This Row],[HBA1C]]&lt;5.7,"Normal",IF(Table12[[#This Row],[HBA1C]]&gt;6.5,"Diabetes","Prediabetes"))</f>
        <v>Prediabetes</v>
      </c>
    </row>
    <row r="1444" spans="1:20" x14ac:dyDescent="0.3">
      <c r="A1444" t="s">
        <v>928</v>
      </c>
      <c r="B1444">
        <v>25.08</v>
      </c>
      <c r="C1444">
        <v>5.8</v>
      </c>
      <c r="D1444" t="s">
        <v>2380</v>
      </c>
      <c r="E1444" t="s">
        <v>2380</v>
      </c>
      <c r="F1444" t="s">
        <v>2383</v>
      </c>
      <c r="G1444">
        <v>1</v>
      </c>
      <c r="H1444" t="s">
        <v>2380</v>
      </c>
      <c r="K1444" t="s">
        <v>928</v>
      </c>
      <c r="L1444">
        <v>25.08</v>
      </c>
      <c r="M1444">
        <v>5.8</v>
      </c>
      <c r="N1444" t="s">
        <v>2380</v>
      </c>
      <c r="O1444" t="s">
        <v>2380</v>
      </c>
      <c r="P1444" t="s">
        <v>2383</v>
      </c>
      <c r="Q1444" s="7" t="str">
        <f>SUBSTITUTE(Table12[[#This Row],[NumberOfMajorSurgeries]],"No major surgery","0")</f>
        <v>1</v>
      </c>
      <c r="R1444" t="str">
        <f>SUBSTITUTE(Table12[[#This Row],[smoker]],"?","unknown")</f>
        <v>No</v>
      </c>
      <c r="S1444" t="str">
        <f t="shared" si="22"/>
        <v>Overweight</v>
      </c>
      <c r="T1444" t="str">
        <f>IF(Table12[[#This Row],[HBA1C]]&lt;5.7,"Normal",IF(Table12[[#This Row],[HBA1C]]&gt;6.5,"Diabetes","Prediabetes"))</f>
        <v>Prediabetes</v>
      </c>
    </row>
    <row r="1445" spans="1:20" x14ac:dyDescent="0.3">
      <c r="A1445" t="s">
        <v>927</v>
      </c>
      <c r="B1445">
        <v>29.164999999999999</v>
      </c>
      <c r="C1445">
        <v>4.87</v>
      </c>
      <c r="D1445" t="s">
        <v>2380</v>
      </c>
      <c r="E1445" t="s">
        <v>2382</v>
      </c>
      <c r="F1445" t="s">
        <v>2380</v>
      </c>
      <c r="G1445">
        <v>1</v>
      </c>
      <c r="H1445" t="s">
        <v>2380</v>
      </c>
      <c r="K1445" t="s">
        <v>927</v>
      </c>
      <c r="L1445">
        <v>29.164999999999999</v>
      </c>
      <c r="M1445">
        <v>4.87</v>
      </c>
      <c r="N1445" t="s">
        <v>2380</v>
      </c>
      <c r="O1445" t="s">
        <v>2382</v>
      </c>
      <c r="P1445" t="s">
        <v>2380</v>
      </c>
      <c r="Q1445" s="7" t="str">
        <f>SUBSTITUTE(Table12[[#This Row],[NumberOfMajorSurgeries]],"No major surgery","0")</f>
        <v>1</v>
      </c>
      <c r="R1445" t="str">
        <f>SUBSTITUTE(Table12[[#This Row],[smoker]],"?","unknown")</f>
        <v>No</v>
      </c>
      <c r="S1445" t="str">
        <f t="shared" si="22"/>
        <v>Overweight</v>
      </c>
      <c r="T1445" t="str">
        <f>IF(Table12[[#This Row],[HBA1C]]&lt;5.7,"Normal",IF(Table12[[#This Row],[HBA1C]]&gt;6.5,"Diabetes","Prediabetes"))</f>
        <v>Normal</v>
      </c>
    </row>
    <row r="1446" spans="1:20" x14ac:dyDescent="0.3">
      <c r="A1446" t="s">
        <v>926</v>
      </c>
      <c r="B1446">
        <v>15.05</v>
      </c>
      <c r="C1446">
        <v>8.1199999999999992</v>
      </c>
      <c r="D1446" t="s">
        <v>2380</v>
      </c>
      <c r="E1446" t="s">
        <v>2380</v>
      </c>
      <c r="F1446" t="s">
        <v>2380</v>
      </c>
      <c r="G1446" t="s">
        <v>2381</v>
      </c>
      <c r="H1446" t="s">
        <v>2380</v>
      </c>
      <c r="K1446" t="s">
        <v>926</v>
      </c>
      <c r="L1446">
        <v>15.05</v>
      </c>
      <c r="M1446">
        <v>8.1199999999999992</v>
      </c>
      <c r="N1446" t="s">
        <v>2380</v>
      </c>
      <c r="O1446" t="s">
        <v>2380</v>
      </c>
      <c r="P1446" t="s">
        <v>2380</v>
      </c>
      <c r="Q1446" s="7" t="str">
        <f>SUBSTITUTE(Table12[[#This Row],[NumberOfMajorSurgeries]],"No major surgery","0")</f>
        <v>0</v>
      </c>
      <c r="R1446" t="str">
        <f>SUBSTITUTE(Table12[[#This Row],[smoker]],"?","unknown")</f>
        <v>No</v>
      </c>
      <c r="S1446" t="str">
        <f t="shared" si="22"/>
        <v>Underweight</v>
      </c>
      <c r="T1446" t="str">
        <f>IF(Table12[[#This Row],[HBA1C]]&lt;5.7,"Normal",IF(Table12[[#This Row],[HBA1C]]&gt;6.5,"Diabetes","Prediabetes"))</f>
        <v>Diabetes</v>
      </c>
    </row>
    <row r="1447" spans="1:20" x14ac:dyDescent="0.3">
      <c r="A1447" t="s">
        <v>925</v>
      </c>
      <c r="B1447">
        <v>19.95</v>
      </c>
      <c r="C1447">
        <v>4.3600000000000003</v>
      </c>
      <c r="D1447" t="s">
        <v>2380</v>
      </c>
      <c r="E1447" t="s">
        <v>2380</v>
      </c>
      <c r="F1447" t="s">
        <v>2380</v>
      </c>
      <c r="G1447">
        <v>2</v>
      </c>
      <c r="H1447" t="s">
        <v>2380</v>
      </c>
      <c r="K1447" t="s">
        <v>925</v>
      </c>
      <c r="L1447">
        <v>19.95</v>
      </c>
      <c r="M1447">
        <v>4.3600000000000003</v>
      </c>
      <c r="N1447" t="s">
        <v>2380</v>
      </c>
      <c r="O1447" t="s">
        <v>2380</v>
      </c>
      <c r="P1447" t="s">
        <v>2380</v>
      </c>
      <c r="Q1447" s="7" t="str">
        <f>SUBSTITUTE(Table12[[#This Row],[NumberOfMajorSurgeries]],"No major surgery","0")</f>
        <v>2</v>
      </c>
      <c r="R1447" t="str">
        <f>SUBSTITUTE(Table12[[#This Row],[smoker]],"?","unknown")</f>
        <v>No</v>
      </c>
      <c r="S1447" t="str">
        <f t="shared" si="22"/>
        <v>Overweight</v>
      </c>
      <c r="T1447" t="str">
        <f>IF(Table12[[#This Row],[HBA1C]]&lt;5.7,"Normal",IF(Table12[[#This Row],[HBA1C]]&gt;6.5,"Diabetes","Prediabetes"))</f>
        <v>Normal</v>
      </c>
    </row>
    <row r="1448" spans="1:20" x14ac:dyDescent="0.3">
      <c r="A1448" t="s">
        <v>924</v>
      </c>
      <c r="B1448">
        <v>16.66</v>
      </c>
      <c r="C1448">
        <v>9.16</v>
      </c>
      <c r="D1448" t="s">
        <v>2380</v>
      </c>
      <c r="E1448" t="s">
        <v>2380</v>
      </c>
      <c r="F1448" t="s">
        <v>2380</v>
      </c>
      <c r="G1448" t="s">
        <v>2381</v>
      </c>
      <c r="H1448" t="s">
        <v>2380</v>
      </c>
      <c r="K1448" t="s">
        <v>924</v>
      </c>
      <c r="L1448">
        <v>16.66</v>
      </c>
      <c r="M1448">
        <v>9.16</v>
      </c>
      <c r="N1448" t="s">
        <v>2380</v>
      </c>
      <c r="O1448" t="s">
        <v>2380</v>
      </c>
      <c r="P1448" t="s">
        <v>2380</v>
      </c>
      <c r="Q1448" s="7" t="str">
        <f>SUBSTITUTE(Table12[[#This Row],[NumberOfMajorSurgeries]],"No major surgery","0")</f>
        <v>0</v>
      </c>
      <c r="R1448" t="str">
        <f>SUBSTITUTE(Table12[[#This Row],[smoker]],"?","unknown")</f>
        <v>No</v>
      </c>
      <c r="S1448" t="str">
        <f t="shared" si="22"/>
        <v>Underweight</v>
      </c>
      <c r="T1448" t="str">
        <f>IF(Table12[[#This Row],[HBA1C]]&lt;5.7,"Normal",IF(Table12[[#This Row],[HBA1C]]&gt;6.5,"Diabetes","Prediabetes"))</f>
        <v>Diabetes</v>
      </c>
    </row>
    <row r="1449" spans="1:20" x14ac:dyDescent="0.3">
      <c r="A1449" t="s">
        <v>923</v>
      </c>
      <c r="B1449">
        <v>16.62</v>
      </c>
      <c r="C1449">
        <v>9.14</v>
      </c>
      <c r="D1449" t="s">
        <v>2380</v>
      </c>
      <c r="E1449" t="s">
        <v>2380</v>
      </c>
      <c r="F1449" t="s">
        <v>2380</v>
      </c>
      <c r="G1449" t="s">
        <v>2381</v>
      </c>
      <c r="H1449" t="s">
        <v>2380</v>
      </c>
      <c r="K1449" t="s">
        <v>923</v>
      </c>
      <c r="L1449">
        <v>16.62</v>
      </c>
      <c r="M1449">
        <v>9.14</v>
      </c>
      <c r="N1449" t="s">
        <v>2380</v>
      </c>
      <c r="O1449" t="s">
        <v>2380</v>
      </c>
      <c r="P1449" t="s">
        <v>2380</v>
      </c>
      <c r="Q1449" s="7" t="str">
        <f>SUBSTITUTE(Table12[[#This Row],[NumberOfMajorSurgeries]],"No major surgery","0")</f>
        <v>0</v>
      </c>
      <c r="R1449" t="str">
        <f>SUBSTITUTE(Table12[[#This Row],[smoker]],"?","unknown")</f>
        <v>No</v>
      </c>
      <c r="S1449" t="str">
        <f t="shared" si="22"/>
        <v>Underweight</v>
      </c>
      <c r="T1449" t="str">
        <f>IF(Table12[[#This Row],[HBA1C]]&lt;5.7,"Normal",IF(Table12[[#This Row],[HBA1C]]&gt;6.5,"Diabetes","Prediabetes"))</f>
        <v>Diabetes</v>
      </c>
    </row>
    <row r="1450" spans="1:20" x14ac:dyDescent="0.3">
      <c r="A1450" t="s">
        <v>922</v>
      </c>
      <c r="B1450">
        <v>15.36</v>
      </c>
      <c r="C1450">
        <v>5.49</v>
      </c>
      <c r="D1450" t="s">
        <v>2382</v>
      </c>
      <c r="E1450" t="s">
        <v>2380</v>
      </c>
      <c r="F1450" t="s">
        <v>2380</v>
      </c>
      <c r="G1450">
        <v>2</v>
      </c>
      <c r="H1450" t="s">
        <v>2380</v>
      </c>
      <c r="K1450" t="s">
        <v>922</v>
      </c>
      <c r="L1450">
        <v>15.36</v>
      </c>
      <c r="M1450">
        <v>5.49</v>
      </c>
      <c r="N1450" t="s">
        <v>2382</v>
      </c>
      <c r="O1450" t="s">
        <v>2380</v>
      </c>
      <c r="P1450" t="s">
        <v>2380</v>
      </c>
      <c r="Q1450" s="7" t="str">
        <f>SUBSTITUTE(Table12[[#This Row],[NumberOfMajorSurgeries]],"No major surgery","0")</f>
        <v>2</v>
      </c>
      <c r="R1450" t="str">
        <f>SUBSTITUTE(Table12[[#This Row],[smoker]],"?","unknown")</f>
        <v>No</v>
      </c>
      <c r="S1450" t="str">
        <f t="shared" si="22"/>
        <v>Underweight</v>
      </c>
      <c r="T1450" t="str">
        <f>IF(Table12[[#This Row],[HBA1C]]&lt;5.7,"Normal",IF(Table12[[#This Row],[HBA1C]]&gt;6.5,"Diabetes","Prediabetes"))</f>
        <v>Normal</v>
      </c>
    </row>
    <row r="1451" spans="1:20" x14ac:dyDescent="0.3">
      <c r="A1451" t="s">
        <v>921</v>
      </c>
      <c r="B1451">
        <v>27.74</v>
      </c>
      <c r="C1451">
        <v>5.96</v>
      </c>
      <c r="D1451" t="s">
        <v>2382</v>
      </c>
      <c r="E1451" t="s">
        <v>2380</v>
      </c>
      <c r="F1451" t="s">
        <v>2380</v>
      </c>
      <c r="G1451" t="s">
        <v>2381</v>
      </c>
      <c r="H1451" t="s">
        <v>2380</v>
      </c>
      <c r="K1451" t="s">
        <v>921</v>
      </c>
      <c r="L1451">
        <v>27.74</v>
      </c>
      <c r="M1451">
        <v>5.96</v>
      </c>
      <c r="N1451" t="s">
        <v>2382</v>
      </c>
      <c r="O1451" t="s">
        <v>2380</v>
      </c>
      <c r="P1451" t="s">
        <v>2380</v>
      </c>
      <c r="Q1451" s="7" t="str">
        <f>SUBSTITUTE(Table12[[#This Row],[NumberOfMajorSurgeries]],"No major surgery","0")</f>
        <v>0</v>
      </c>
      <c r="R1451" t="str">
        <f>SUBSTITUTE(Table12[[#This Row],[smoker]],"?","unknown")</f>
        <v>No</v>
      </c>
      <c r="S1451" t="str">
        <f t="shared" si="22"/>
        <v>Overweight</v>
      </c>
      <c r="T1451" t="str">
        <f>IF(Table12[[#This Row],[HBA1C]]&lt;5.7,"Normal",IF(Table12[[#This Row],[HBA1C]]&gt;6.5,"Diabetes","Prediabetes"))</f>
        <v>Prediabetes</v>
      </c>
    </row>
    <row r="1452" spans="1:20" x14ac:dyDescent="0.3">
      <c r="A1452" t="s">
        <v>920</v>
      </c>
      <c r="B1452">
        <v>22.44</v>
      </c>
      <c r="C1452">
        <v>4.62</v>
      </c>
      <c r="D1452" t="s">
        <v>2382</v>
      </c>
      <c r="E1452" t="s">
        <v>2380</v>
      </c>
      <c r="F1452" t="s">
        <v>2380</v>
      </c>
      <c r="G1452" t="s">
        <v>2381</v>
      </c>
      <c r="H1452" t="s">
        <v>2380</v>
      </c>
      <c r="K1452" t="s">
        <v>920</v>
      </c>
      <c r="L1452">
        <v>22.44</v>
      </c>
      <c r="M1452">
        <v>4.62</v>
      </c>
      <c r="N1452" t="s">
        <v>2382</v>
      </c>
      <c r="O1452" t="s">
        <v>2380</v>
      </c>
      <c r="P1452" t="s">
        <v>2380</v>
      </c>
      <c r="Q1452" s="7" t="str">
        <f>SUBSTITUTE(Table12[[#This Row],[NumberOfMajorSurgeries]],"No major surgery","0")</f>
        <v>0</v>
      </c>
      <c r="R1452" t="str">
        <f>SUBSTITUTE(Table12[[#This Row],[smoker]],"?","unknown")</f>
        <v>No</v>
      </c>
      <c r="S1452" t="str">
        <f t="shared" si="22"/>
        <v>Overweight</v>
      </c>
      <c r="T1452" t="str">
        <f>IF(Table12[[#This Row],[HBA1C]]&lt;5.7,"Normal",IF(Table12[[#This Row],[HBA1C]]&gt;6.5,"Diabetes","Prediabetes"))</f>
        <v>Normal</v>
      </c>
    </row>
    <row r="1453" spans="1:20" x14ac:dyDescent="0.3">
      <c r="A1453" t="s">
        <v>919</v>
      </c>
      <c r="B1453">
        <v>37.049999999999997</v>
      </c>
      <c r="C1453">
        <v>9.9600000000000009</v>
      </c>
      <c r="D1453" t="s">
        <v>2382</v>
      </c>
      <c r="E1453" t="s">
        <v>2380</v>
      </c>
      <c r="F1453" t="s">
        <v>2380</v>
      </c>
      <c r="G1453" t="s">
        <v>2381</v>
      </c>
      <c r="H1453" t="s">
        <v>2380</v>
      </c>
      <c r="K1453" t="s">
        <v>919</v>
      </c>
      <c r="L1453">
        <v>37.049999999999997</v>
      </c>
      <c r="M1453">
        <v>9.9600000000000009</v>
      </c>
      <c r="N1453" t="s">
        <v>2382</v>
      </c>
      <c r="O1453" t="s">
        <v>2380</v>
      </c>
      <c r="P1453" t="s">
        <v>2380</v>
      </c>
      <c r="Q1453" s="7" t="str">
        <f>SUBSTITUTE(Table12[[#This Row],[NumberOfMajorSurgeries]],"No major surgery","0")</f>
        <v>0</v>
      </c>
      <c r="R1453" t="str">
        <f>SUBSTITUTE(Table12[[#This Row],[smoker]],"?","unknown")</f>
        <v>No</v>
      </c>
      <c r="S1453" t="str">
        <f t="shared" si="22"/>
        <v>Obesity</v>
      </c>
      <c r="T1453" t="str">
        <f>IF(Table12[[#This Row],[HBA1C]]&lt;5.7,"Normal",IF(Table12[[#This Row],[HBA1C]]&gt;6.5,"Diabetes","Prediabetes"))</f>
        <v>Diabetes</v>
      </c>
    </row>
    <row r="1454" spans="1:20" x14ac:dyDescent="0.3">
      <c r="A1454" t="s">
        <v>918</v>
      </c>
      <c r="B1454">
        <v>22.95</v>
      </c>
      <c r="C1454">
        <v>10.53</v>
      </c>
      <c r="D1454" t="s">
        <v>2380</v>
      </c>
      <c r="E1454" t="s">
        <v>2380</v>
      </c>
      <c r="F1454" t="s">
        <v>2380</v>
      </c>
      <c r="G1454">
        <v>2</v>
      </c>
      <c r="H1454" t="s">
        <v>2380</v>
      </c>
      <c r="K1454" t="s">
        <v>918</v>
      </c>
      <c r="L1454">
        <v>22.95</v>
      </c>
      <c r="M1454">
        <v>10.53</v>
      </c>
      <c r="N1454" t="s">
        <v>2380</v>
      </c>
      <c r="O1454" t="s">
        <v>2380</v>
      </c>
      <c r="P1454" t="s">
        <v>2380</v>
      </c>
      <c r="Q1454" s="7" t="str">
        <f>SUBSTITUTE(Table12[[#This Row],[NumberOfMajorSurgeries]],"No major surgery","0")</f>
        <v>2</v>
      </c>
      <c r="R1454" t="str">
        <f>SUBSTITUTE(Table12[[#This Row],[smoker]],"?","unknown")</f>
        <v>No</v>
      </c>
      <c r="S1454" t="str">
        <f t="shared" si="22"/>
        <v>Overweight</v>
      </c>
      <c r="T1454" t="str">
        <f>IF(Table12[[#This Row],[HBA1C]]&lt;5.7,"Normal",IF(Table12[[#This Row],[HBA1C]]&gt;6.5,"Diabetes","Prediabetes"))</f>
        <v>Diabetes</v>
      </c>
    </row>
    <row r="1455" spans="1:20" x14ac:dyDescent="0.3">
      <c r="A1455" t="s">
        <v>917</v>
      </c>
      <c r="B1455">
        <v>34.200000000000003</v>
      </c>
      <c r="C1455">
        <v>6.69</v>
      </c>
      <c r="D1455" t="s">
        <v>2382</v>
      </c>
      <c r="E1455" t="s">
        <v>2380</v>
      </c>
      <c r="F1455" t="s">
        <v>2380</v>
      </c>
      <c r="G1455" t="s">
        <v>2381</v>
      </c>
      <c r="H1455" t="s">
        <v>2380</v>
      </c>
      <c r="K1455" t="s">
        <v>917</v>
      </c>
      <c r="L1455">
        <v>34.200000000000003</v>
      </c>
      <c r="M1455">
        <v>6.69</v>
      </c>
      <c r="N1455" t="s">
        <v>2382</v>
      </c>
      <c r="O1455" t="s">
        <v>2380</v>
      </c>
      <c r="P1455" t="s">
        <v>2380</v>
      </c>
      <c r="Q1455" s="7" t="str">
        <f>SUBSTITUTE(Table12[[#This Row],[NumberOfMajorSurgeries]],"No major surgery","0")</f>
        <v>0</v>
      </c>
      <c r="R1455" t="str">
        <f>SUBSTITUTE(Table12[[#This Row],[smoker]],"?","unknown")</f>
        <v>No</v>
      </c>
      <c r="S1455" t="str">
        <f t="shared" si="22"/>
        <v>Obesity</v>
      </c>
      <c r="T1455" t="str">
        <f>IF(Table12[[#This Row],[HBA1C]]&lt;5.7,"Normal",IF(Table12[[#This Row],[HBA1C]]&gt;6.5,"Diabetes","Prediabetes"))</f>
        <v>Diabetes</v>
      </c>
    </row>
    <row r="1456" spans="1:20" x14ac:dyDescent="0.3">
      <c r="A1456" t="s">
        <v>916</v>
      </c>
      <c r="B1456">
        <v>30.59</v>
      </c>
      <c r="C1456">
        <v>9.5500000000000007</v>
      </c>
      <c r="D1456" t="s">
        <v>2382</v>
      </c>
      <c r="E1456" t="s">
        <v>2380</v>
      </c>
      <c r="F1456" t="s">
        <v>2380</v>
      </c>
      <c r="G1456" t="s">
        <v>2381</v>
      </c>
      <c r="H1456" t="s">
        <v>2380</v>
      </c>
      <c r="K1456" t="s">
        <v>916</v>
      </c>
      <c r="L1456">
        <v>30.59</v>
      </c>
      <c r="M1456">
        <v>9.5500000000000007</v>
      </c>
      <c r="N1456" t="s">
        <v>2382</v>
      </c>
      <c r="O1456" t="s">
        <v>2380</v>
      </c>
      <c r="P1456" t="s">
        <v>2380</v>
      </c>
      <c r="Q1456" s="7" t="str">
        <f>SUBSTITUTE(Table12[[#This Row],[NumberOfMajorSurgeries]],"No major surgery","0")</f>
        <v>0</v>
      </c>
      <c r="R1456" t="str">
        <f>SUBSTITUTE(Table12[[#This Row],[smoker]],"?","unknown")</f>
        <v>No</v>
      </c>
      <c r="S1456" t="str">
        <f t="shared" si="22"/>
        <v>Obesity</v>
      </c>
      <c r="T1456" t="str">
        <f>IF(Table12[[#This Row],[HBA1C]]&lt;5.7,"Normal",IF(Table12[[#This Row],[HBA1C]]&gt;6.5,"Diabetes","Prediabetes"))</f>
        <v>Diabetes</v>
      </c>
    </row>
    <row r="1457" spans="1:20" x14ac:dyDescent="0.3">
      <c r="A1457" t="s">
        <v>915</v>
      </c>
      <c r="B1457">
        <v>25.51</v>
      </c>
      <c r="C1457">
        <v>6.05</v>
      </c>
      <c r="D1457" t="s">
        <v>2380</v>
      </c>
      <c r="E1457" t="s">
        <v>2380</v>
      </c>
      <c r="F1457" t="s">
        <v>2380</v>
      </c>
      <c r="G1457" t="s">
        <v>2381</v>
      </c>
      <c r="H1457" t="s">
        <v>2380</v>
      </c>
      <c r="K1457" t="s">
        <v>915</v>
      </c>
      <c r="L1457">
        <v>25.51</v>
      </c>
      <c r="M1457">
        <v>6.05</v>
      </c>
      <c r="N1457" t="s">
        <v>2380</v>
      </c>
      <c r="O1457" t="s">
        <v>2380</v>
      </c>
      <c r="P1457" t="s">
        <v>2380</v>
      </c>
      <c r="Q1457" s="7" t="str">
        <f>SUBSTITUTE(Table12[[#This Row],[NumberOfMajorSurgeries]],"No major surgery","0")</f>
        <v>0</v>
      </c>
      <c r="R1457" t="str">
        <f>SUBSTITUTE(Table12[[#This Row],[smoker]],"?","unknown")</f>
        <v>No</v>
      </c>
      <c r="S1457" t="str">
        <f t="shared" si="22"/>
        <v>Overweight</v>
      </c>
      <c r="T1457" t="str">
        <f>IF(Table12[[#This Row],[HBA1C]]&lt;5.7,"Normal",IF(Table12[[#This Row],[HBA1C]]&gt;6.5,"Diabetes","Prediabetes"))</f>
        <v>Prediabetes</v>
      </c>
    </row>
    <row r="1458" spans="1:20" x14ac:dyDescent="0.3">
      <c r="A1458" t="s">
        <v>914</v>
      </c>
      <c r="B1458">
        <v>29.04</v>
      </c>
      <c r="C1458">
        <v>10.56</v>
      </c>
      <c r="D1458" t="s">
        <v>2382</v>
      </c>
      <c r="E1458" t="s">
        <v>2380</v>
      </c>
      <c r="F1458" t="s">
        <v>2380</v>
      </c>
      <c r="G1458">
        <v>1</v>
      </c>
      <c r="H1458" t="s">
        <v>2380</v>
      </c>
      <c r="K1458" t="s">
        <v>914</v>
      </c>
      <c r="L1458">
        <v>29.04</v>
      </c>
      <c r="M1458">
        <v>10.56</v>
      </c>
      <c r="N1458" t="s">
        <v>2382</v>
      </c>
      <c r="O1458" t="s">
        <v>2380</v>
      </c>
      <c r="P1458" t="s">
        <v>2380</v>
      </c>
      <c r="Q1458" s="7" t="str">
        <f>SUBSTITUTE(Table12[[#This Row],[NumberOfMajorSurgeries]],"No major surgery","0")</f>
        <v>1</v>
      </c>
      <c r="R1458" t="str">
        <f>SUBSTITUTE(Table12[[#This Row],[smoker]],"?","unknown")</f>
        <v>No</v>
      </c>
      <c r="S1458" t="str">
        <f t="shared" si="22"/>
        <v>Overweight</v>
      </c>
      <c r="T1458" t="str">
        <f>IF(Table12[[#This Row],[HBA1C]]&lt;5.7,"Normal",IF(Table12[[#This Row],[HBA1C]]&gt;6.5,"Diabetes","Prediabetes"))</f>
        <v>Diabetes</v>
      </c>
    </row>
    <row r="1459" spans="1:20" x14ac:dyDescent="0.3">
      <c r="A1459" t="s">
        <v>913</v>
      </c>
      <c r="B1459">
        <v>22.135000000000002</v>
      </c>
      <c r="C1459">
        <v>10.81</v>
      </c>
      <c r="D1459" t="s">
        <v>2382</v>
      </c>
      <c r="E1459" t="s">
        <v>2380</v>
      </c>
      <c r="F1459" t="s">
        <v>2380</v>
      </c>
      <c r="G1459">
        <v>1</v>
      </c>
      <c r="H1459" t="s">
        <v>2380</v>
      </c>
      <c r="K1459" t="s">
        <v>913</v>
      </c>
      <c r="L1459">
        <v>22.135000000000002</v>
      </c>
      <c r="M1459">
        <v>10.81</v>
      </c>
      <c r="N1459" t="s">
        <v>2382</v>
      </c>
      <c r="O1459" t="s">
        <v>2380</v>
      </c>
      <c r="P1459" t="s">
        <v>2380</v>
      </c>
      <c r="Q1459" s="7" t="str">
        <f>SUBSTITUTE(Table12[[#This Row],[NumberOfMajorSurgeries]],"No major surgery","0")</f>
        <v>1</v>
      </c>
      <c r="R1459" t="str">
        <f>SUBSTITUTE(Table12[[#This Row],[smoker]],"?","unknown")</f>
        <v>No</v>
      </c>
      <c r="S1459" t="str">
        <f t="shared" si="22"/>
        <v>Overweight</v>
      </c>
      <c r="T1459" t="str">
        <f>IF(Table12[[#This Row],[HBA1C]]&lt;5.7,"Normal",IF(Table12[[#This Row],[HBA1C]]&gt;6.5,"Diabetes","Prediabetes"))</f>
        <v>Diabetes</v>
      </c>
    </row>
    <row r="1460" spans="1:20" x14ac:dyDescent="0.3">
      <c r="A1460" t="s">
        <v>912</v>
      </c>
      <c r="B1460">
        <v>21.375</v>
      </c>
      <c r="C1460">
        <v>4.32</v>
      </c>
      <c r="D1460" t="s">
        <v>2380</v>
      </c>
      <c r="E1460" t="s">
        <v>2380</v>
      </c>
      <c r="F1460" t="s">
        <v>2380</v>
      </c>
      <c r="G1460" t="s">
        <v>2381</v>
      </c>
      <c r="H1460" t="s">
        <v>2380</v>
      </c>
      <c r="K1460" t="s">
        <v>912</v>
      </c>
      <c r="L1460">
        <v>21.375</v>
      </c>
      <c r="M1460">
        <v>4.32</v>
      </c>
      <c r="N1460" t="s">
        <v>2380</v>
      </c>
      <c r="O1460" t="s">
        <v>2380</v>
      </c>
      <c r="P1460" t="s">
        <v>2380</v>
      </c>
      <c r="Q1460" s="7" t="str">
        <f>SUBSTITUTE(Table12[[#This Row],[NumberOfMajorSurgeries]],"No major surgery","0")</f>
        <v>0</v>
      </c>
      <c r="R1460" t="str">
        <f>SUBSTITUTE(Table12[[#This Row],[smoker]],"?","unknown")</f>
        <v>No</v>
      </c>
      <c r="S1460" t="str">
        <f t="shared" si="22"/>
        <v>Overweight</v>
      </c>
      <c r="T1460" t="str">
        <f>IF(Table12[[#This Row],[HBA1C]]&lt;5.7,"Normal",IF(Table12[[#This Row],[HBA1C]]&gt;6.5,"Diabetes","Prediabetes"))</f>
        <v>Normal</v>
      </c>
    </row>
    <row r="1461" spans="1:20" x14ac:dyDescent="0.3">
      <c r="A1461" t="s">
        <v>911</v>
      </c>
      <c r="B1461">
        <v>29.19</v>
      </c>
      <c r="C1461">
        <v>4.37</v>
      </c>
      <c r="D1461" t="s">
        <v>2380</v>
      </c>
      <c r="E1461" t="s">
        <v>2380</v>
      </c>
      <c r="F1461" t="s">
        <v>2380</v>
      </c>
      <c r="G1461" t="s">
        <v>2381</v>
      </c>
      <c r="H1461" t="s">
        <v>2380</v>
      </c>
      <c r="K1461" t="s">
        <v>911</v>
      </c>
      <c r="L1461">
        <v>29.19</v>
      </c>
      <c r="M1461">
        <v>4.37</v>
      </c>
      <c r="N1461" t="s">
        <v>2380</v>
      </c>
      <c r="O1461" t="s">
        <v>2380</v>
      </c>
      <c r="P1461" t="s">
        <v>2380</v>
      </c>
      <c r="Q1461" s="7" t="str">
        <f>SUBSTITUTE(Table12[[#This Row],[NumberOfMajorSurgeries]],"No major surgery","0")</f>
        <v>0</v>
      </c>
      <c r="R1461" t="str">
        <f>SUBSTITUTE(Table12[[#This Row],[smoker]],"?","unknown")</f>
        <v>No</v>
      </c>
      <c r="S1461" t="str">
        <f t="shared" si="22"/>
        <v>Overweight</v>
      </c>
      <c r="T1461" t="str">
        <f>IF(Table12[[#This Row],[HBA1C]]&lt;5.7,"Normal",IF(Table12[[#This Row],[HBA1C]]&gt;6.5,"Diabetes","Prediabetes"))</f>
        <v>Normal</v>
      </c>
    </row>
    <row r="1462" spans="1:20" x14ac:dyDescent="0.3">
      <c r="A1462" t="s">
        <v>910</v>
      </c>
      <c r="B1462">
        <v>31.92</v>
      </c>
      <c r="C1462">
        <v>4.8099999999999996</v>
      </c>
      <c r="D1462" t="s">
        <v>2382</v>
      </c>
      <c r="E1462" t="s">
        <v>2380</v>
      </c>
      <c r="F1462" t="s">
        <v>2383</v>
      </c>
      <c r="G1462">
        <v>1</v>
      </c>
      <c r="H1462" t="s">
        <v>2380</v>
      </c>
      <c r="K1462" t="s">
        <v>910</v>
      </c>
      <c r="L1462">
        <v>31.92</v>
      </c>
      <c r="M1462">
        <v>4.8099999999999996</v>
      </c>
      <c r="N1462" t="s">
        <v>2382</v>
      </c>
      <c r="O1462" t="s">
        <v>2380</v>
      </c>
      <c r="P1462" t="s">
        <v>2383</v>
      </c>
      <c r="Q1462" s="7" t="str">
        <f>SUBSTITUTE(Table12[[#This Row],[NumberOfMajorSurgeries]],"No major surgery","0")</f>
        <v>1</v>
      </c>
      <c r="R1462" t="str">
        <f>SUBSTITUTE(Table12[[#This Row],[smoker]],"?","unknown")</f>
        <v>No</v>
      </c>
      <c r="S1462" t="str">
        <f t="shared" si="22"/>
        <v>Obesity</v>
      </c>
      <c r="T1462" t="str">
        <f>IF(Table12[[#This Row],[HBA1C]]&lt;5.7,"Normal",IF(Table12[[#This Row],[HBA1C]]&gt;6.5,"Diabetes","Prediabetes"))</f>
        <v>Normal</v>
      </c>
    </row>
    <row r="1463" spans="1:20" x14ac:dyDescent="0.3">
      <c r="A1463" t="s">
        <v>909</v>
      </c>
      <c r="B1463">
        <v>26.315000000000001</v>
      </c>
      <c r="C1463">
        <v>4.5599999999999996</v>
      </c>
      <c r="D1463" t="s">
        <v>2382</v>
      </c>
      <c r="E1463" t="s">
        <v>2380</v>
      </c>
      <c r="F1463" t="s">
        <v>2383</v>
      </c>
      <c r="G1463">
        <v>1</v>
      </c>
      <c r="H1463" t="s">
        <v>2380</v>
      </c>
      <c r="K1463" t="s">
        <v>909</v>
      </c>
      <c r="L1463">
        <v>26.315000000000001</v>
      </c>
      <c r="M1463">
        <v>4.5599999999999996</v>
      </c>
      <c r="N1463" t="s">
        <v>2382</v>
      </c>
      <c r="O1463" t="s">
        <v>2380</v>
      </c>
      <c r="P1463" t="s">
        <v>2383</v>
      </c>
      <c r="Q1463" s="7" t="str">
        <f>SUBSTITUTE(Table12[[#This Row],[NumberOfMajorSurgeries]],"No major surgery","0")</f>
        <v>1</v>
      </c>
      <c r="R1463" t="str">
        <f>SUBSTITUTE(Table12[[#This Row],[smoker]],"?","unknown")</f>
        <v>No</v>
      </c>
      <c r="S1463" t="str">
        <f t="shared" si="22"/>
        <v>Overweight</v>
      </c>
      <c r="T1463" t="str">
        <f>IF(Table12[[#This Row],[HBA1C]]&lt;5.7,"Normal",IF(Table12[[#This Row],[HBA1C]]&gt;6.5,"Diabetes","Prediabetes"))</f>
        <v>Normal</v>
      </c>
    </row>
    <row r="1464" spans="1:20" x14ac:dyDescent="0.3">
      <c r="A1464" t="s">
        <v>908</v>
      </c>
      <c r="B1464">
        <v>35.299999999999997</v>
      </c>
      <c r="C1464">
        <v>4.3899999999999997</v>
      </c>
      <c r="D1464" t="s">
        <v>2380</v>
      </c>
      <c r="E1464" t="s">
        <v>2380</v>
      </c>
      <c r="F1464" t="s">
        <v>2380</v>
      </c>
      <c r="G1464" t="s">
        <v>2381</v>
      </c>
      <c r="H1464" t="s">
        <v>2380</v>
      </c>
      <c r="K1464" t="s">
        <v>908</v>
      </c>
      <c r="L1464">
        <v>35.299999999999997</v>
      </c>
      <c r="M1464">
        <v>4.3899999999999997</v>
      </c>
      <c r="N1464" t="s">
        <v>2380</v>
      </c>
      <c r="O1464" t="s">
        <v>2380</v>
      </c>
      <c r="P1464" t="s">
        <v>2380</v>
      </c>
      <c r="Q1464" s="7" t="str">
        <f>SUBSTITUTE(Table12[[#This Row],[NumberOfMajorSurgeries]],"No major surgery","0")</f>
        <v>0</v>
      </c>
      <c r="R1464" t="str">
        <f>SUBSTITUTE(Table12[[#This Row],[smoker]],"?","unknown")</f>
        <v>No</v>
      </c>
      <c r="S1464" t="str">
        <f t="shared" si="22"/>
        <v>Obesity</v>
      </c>
      <c r="T1464" t="str">
        <f>IF(Table12[[#This Row],[HBA1C]]&lt;5.7,"Normal",IF(Table12[[#This Row],[HBA1C]]&gt;6.5,"Diabetes","Prediabetes"))</f>
        <v>Normal</v>
      </c>
    </row>
    <row r="1465" spans="1:20" x14ac:dyDescent="0.3">
      <c r="A1465" t="s">
        <v>907</v>
      </c>
      <c r="B1465">
        <v>18.91</v>
      </c>
      <c r="C1465">
        <v>11.44</v>
      </c>
      <c r="D1465" t="s">
        <v>2380</v>
      </c>
      <c r="E1465" t="s">
        <v>2380</v>
      </c>
      <c r="F1465" t="s">
        <v>2380</v>
      </c>
      <c r="G1465" t="s">
        <v>2381</v>
      </c>
      <c r="H1465" t="s">
        <v>2380</v>
      </c>
      <c r="K1465" t="s">
        <v>907</v>
      </c>
      <c r="L1465">
        <v>18.91</v>
      </c>
      <c r="M1465">
        <v>11.44</v>
      </c>
      <c r="N1465" t="s">
        <v>2380</v>
      </c>
      <c r="O1465" t="s">
        <v>2380</v>
      </c>
      <c r="P1465" t="s">
        <v>2380</v>
      </c>
      <c r="Q1465" s="7" t="str">
        <f>SUBSTITUTE(Table12[[#This Row],[NumberOfMajorSurgeries]],"No major surgery","0")</f>
        <v>0</v>
      </c>
      <c r="R1465" t="str">
        <f>SUBSTITUTE(Table12[[#This Row],[smoker]],"?","unknown")</f>
        <v>No</v>
      </c>
      <c r="S1465" t="str">
        <f t="shared" si="22"/>
        <v>Overweight</v>
      </c>
      <c r="T1465" t="str">
        <f>IF(Table12[[#This Row],[HBA1C]]&lt;5.7,"Normal",IF(Table12[[#This Row],[HBA1C]]&gt;6.5,"Diabetes","Prediabetes"))</f>
        <v>Diabetes</v>
      </c>
    </row>
    <row r="1466" spans="1:20" x14ac:dyDescent="0.3">
      <c r="A1466" t="s">
        <v>906</v>
      </c>
      <c r="B1466">
        <v>22.41</v>
      </c>
      <c r="C1466">
        <v>11.37</v>
      </c>
      <c r="D1466" t="s">
        <v>2382</v>
      </c>
      <c r="E1466" t="s">
        <v>2380</v>
      </c>
      <c r="F1466" t="s">
        <v>2380</v>
      </c>
      <c r="G1466">
        <v>1</v>
      </c>
      <c r="H1466" t="s">
        <v>2380</v>
      </c>
      <c r="K1466" t="s">
        <v>906</v>
      </c>
      <c r="L1466">
        <v>22.41</v>
      </c>
      <c r="M1466">
        <v>11.37</v>
      </c>
      <c r="N1466" t="s">
        <v>2382</v>
      </c>
      <c r="O1466" t="s">
        <v>2380</v>
      </c>
      <c r="P1466" t="s">
        <v>2380</v>
      </c>
      <c r="Q1466" s="7" t="str">
        <f>SUBSTITUTE(Table12[[#This Row],[NumberOfMajorSurgeries]],"No major surgery","0")</f>
        <v>1</v>
      </c>
      <c r="R1466" t="str">
        <f>SUBSTITUTE(Table12[[#This Row],[smoker]],"?","unknown")</f>
        <v>No</v>
      </c>
      <c r="S1466" t="str">
        <f t="shared" si="22"/>
        <v>Overweight</v>
      </c>
      <c r="T1466" t="str">
        <f>IF(Table12[[#This Row],[HBA1C]]&lt;5.7,"Normal",IF(Table12[[#This Row],[HBA1C]]&gt;6.5,"Diabetes","Prediabetes"))</f>
        <v>Diabetes</v>
      </c>
    </row>
    <row r="1467" spans="1:20" x14ac:dyDescent="0.3">
      <c r="A1467" t="s">
        <v>905</v>
      </c>
      <c r="B1467">
        <v>22.704999999999998</v>
      </c>
      <c r="C1467">
        <v>6.14</v>
      </c>
      <c r="D1467" t="s">
        <v>2380</v>
      </c>
      <c r="E1467" t="s">
        <v>2380</v>
      </c>
      <c r="F1467" t="s">
        <v>2380</v>
      </c>
      <c r="G1467" t="s">
        <v>2381</v>
      </c>
      <c r="H1467" t="s">
        <v>2380</v>
      </c>
      <c r="K1467" t="s">
        <v>905</v>
      </c>
      <c r="L1467">
        <v>22.704999999999998</v>
      </c>
      <c r="M1467">
        <v>6.14</v>
      </c>
      <c r="N1467" t="s">
        <v>2380</v>
      </c>
      <c r="O1467" t="s">
        <v>2380</v>
      </c>
      <c r="P1467" t="s">
        <v>2380</v>
      </c>
      <c r="Q1467" s="7" t="str">
        <f>SUBSTITUTE(Table12[[#This Row],[NumberOfMajorSurgeries]],"No major surgery","0")</f>
        <v>0</v>
      </c>
      <c r="R1467" t="str">
        <f>SUBSTITUTE(Table12[[#This Row],[smoker]],"?","unknown")</f>
        <v>No</v>
      </c>
      <c r="S1467" t="str">
        <f t="shared" si="22"/>
        <v>Overweight</v>
      </c>
      <c r="T1467" t="str">
        <f>IF(Table12[[#This Row],[HBA1C]]&lt;5.7,"Normal",IF(Table12[[#This Row],[HBA1C]]&gt;6.5,"Diabetes","Prediabetes"))</f>
        <v>Prediabetes</v>
      </c>
    </row>
    <row r="1468" spans="1:20" x14ac:dyDescent="0.3">
      <c r="A1468" t="s">
        <v>904</v>
      </c>
      <c r="B1468">
        <v>37.18</v>
      </c>
      <c r="C1468">
        <v>4.8899999999999997</v>
      </c>
      <c r="D1468" t="s">
        <v>2380</v>
      </c>
      <c r="E1468" t="s">
        <v>2380</v>
      </c>
      <c r="F1468" t="s">
        <v>2380</v>
      </c>
      <c r="G1468" t="s">
        <v>2381</v>
      </c>
      <c r="H1468" t="s">
        <v>2380</v>
      </c>
      <c r="K1468" t="s">
        <v>904</v>
      </c>
      <c r="L1468">
        <v>37.18</v>
      </c>
      <c r="M1468">
        <v>4.8899999999999997</v>
      </c>
      <c r="N1468" t="s">
        <v>2380</v>
      </c>
      <c r="O1468" t="s">
        <v>2380</v>
      </c>
      <c r="P1468" t="s">
        <v>2380</v>
      </c>
      <c r="Q1468" s="7" t="str">
        <f>SUBSTITUTE(Table12[[#This Row],[NumberOfMajorSurgeries]],"No major surgery","0")</f>
        <v>0</v>
      </c>
      <c r="R1468" t="str">
        <f>SUBSTITUTE(Table12[[#This Row],[smoker]],"?","unknown")</f>
        <v>No</v>
      </c>
      <c r="S1468" t="str">
        <f t="shared" si="22"/>
        <v>Obesity</v>
      </c>
      <c r="T1468" t="str">
        <f>IF(Table12[[#This Row],[HBA1C]]&lt;5.7,"Normal",IF(Table12[[#This Row],[HBA1C]]&gt;6.5,"Diabetes","Prediabetes"))</f>
        <v>Normal</v>
      </c>
    </row>
    <row r="1469" spans="1:20" x14ac:dyDescent="0.3">
      <c r="A1469" t="s">
        <v>903</v>
      </c>
      <c r="B1469">
        <v>35.97</v>
      </c>
      <c r="C1469">
        <v>4.5999999999999996</v>
      </c>
      <c r="D1469" t="s">
        <v>2380</v>
      </c>
      <c r="E1469" t="s">
        <v>2380</v>
      </c>
      <c r="F1469" t="s">
        <v>2380</v>
      </c>
      <c r="G1469" t="s">
        <v>2381</v>
      </c>
      <c r="H1469" t="s">
        <v>2380</v>
      </c>
      <c r="K1469" t="s">
        <v>903</v>
      </c>
      <c r="L1469">
        <v>35.97</v>
      </c>
      <c r="M1469">
        <v>4.5999999999999996</v>
      </c>
      <c r="N1469" t="s">
        <v>2380</v>
      </c>
      <c r="O1469" t="s">
        <v>2380</v>
      </c>
      <c r="P1469" t="s">
        <v>2380</v>
      </c>
      <c r="Q1469" s="7" t="str">
        <f>SUBSTITUTE(Table12[[#This Row],[NumberOfMajorSurgeries]],"No major surgery","0")</f>
        <v>0</v>
      </c>
      <c r="R1469" t="str">
        <f>SUBSTITUTE(Table12[[#This Row],[smoker]],"?","unknown")</f>
        <v>No</v>
      </c>
      <c r="S1469" t="str">
        <f t="shared" si="22"/>
        <v>Obesity</v>
      </c>
      <c r="T1469" t="str">
        <f>IF(Table12[[#This Row],[HBA1C]]&lt;5.7,"Normal",IF(Table12[[#This Row],[HBA1C]]&gt;6.5,"Diabetes","Prediabetes"))</f>
        <v>Normal</v>
      </c>
    </row>
    <row r="1470" spans="1:20" x14ac:dyDescent="0.3">
      <c r="A1470" t="s">
        <v>902</v>
      </c>
      <c r="B1470">
        <v>35.799999999999997</v>
      </c>
      <c r="C1470">
        <v>4.42</v>
      </c>
      <c r="D1470" t="s">
        <v>2380</v>
      </c>
      <c r="E1470" t="s">
        <v>2380</v>
      </c>
      <c r="F1470" t="s">
        <v>2380</v>
      </c>
      <c r="G1470" t="s">
        <v>2381</v>
      </c>
      <c r="H1470" t="s">
        <v>2380</v>
      </c>
      <c r="K1470" t="s">
        <v>902</v>
      </c>
      <c r="L1470">
        <v>35.799999999999997</v>
      </c>
      <c r="M1470">
        <v>4.42</v>
      </c>
      <c r="N1470" t="s">
        <v>2380</v>
      </c>
      <c r="O1470" t="s">
        <v>2380</v>
      </c>
      <c r="P1470" t="s">
        <v>2380</v>
      </c>
      <c r="Q1470" s="7" t="str">
        <f>SUBSTITUTE(Table12[[#This Row],[NumberOfMajorSurgeries]],"No major surgery","0")</f>
        <v>0</v>
      </c>
      <c r="R1470" t="str">
        <f>SUBSTITUTE(Table12[[#This Row],[smoker]],"?","unknown")</f>
        <v>No</v>
      </c>
      <c r="S1470" t="str">
        <f t="shared" si="22"/>
        <v>Obesity</v>
      </c>
      <c r="T1470" t="str">
        <f>IF(Table12[[#This Row],[HBA1C]]&lt;5.7,"Normal",IF(Table12[[#This Row],[HBA1C]]&gt;6.5,"Diabetes","Prediabetes"))</f>
        <v>Normal</v>
      </c>
    </row>
    <row r="1471" spans="1:20" x14ac:dyDescent="0.3">
      <c r="A1471" t="s">
        <v>901</v>
      </c>
      <c r="B1471">
        <v>28.31</v>
      </c>
      <c r="C1471">
        <v>7.48</v>
      </c>
      <c r="D1471" t="s">
        <v>2382</v>
      </c>
      <c r="E1471" t="s">
        <v>2380</v>
      </c>
      <c r="F1471" t="s">
        <v>2380</v>
      </c>
      <c r="G1471" t="s">
        <v>2381</v>
      </c>
      <c r="H1471" t="s">
        <v>2380</v>
      </c>
      <c r="K1471" t="s">
        <v>901</v>
      </c>
      <c r="L1471">
        <v>28.31</v>
      </c>
      <c r="M1471">
        <v>7.48</v>
      </c>
      <c r="N1471" t="s">
        <v>2382</v>
      </c>
      <c r="O1471" t="s">
        <v>2380</v>
      </c>
      <c r="P1471" t="s">
        <v>2380</v>
      </c>
      <c r="Q1471" s="7" t="str">
        <f>SUBSTITUTE(Table12[[#This Row],[NumberOfMajorSurgeries]],"No major surgery","0")</f>
        <v>0</v>
      </c>
      <c r="R1471" t="str">
        <f>SUBSTITUTE(Table12[[#This Row],[smoker]],"?","unknown")</f>
        <v>No</v>
      </c>
      <c r="S1471" t="str">
        <f t="shared" si="22"/>
        <v>Overweight</v>
      </c>
      <c r="T1471" t="str">
        <f>IF(Table12[[#This Row],[HBA1C]]&lt;5.7,"Normal",IF(Table12[[#This Row],[HBA1C]]&gt;6.5,"Diabetes","Prediabetes"))</f>
        <v>Diabetes</v>
      </c>
    </row>
    <row r="1472" spans="1:20" x14ac:dyDescent="0.3">
      <c r="A1472" t="s">
        <v>900</v>
      </c>
      <c r="B1472">
        <v>38.06</v>
      </c>
      <c r="C1472">
        <v>10.74</v>
      </c>
      <c r="D1472" t="s">
        <v>2380</v>
      </c>
      <c r="E1472" t="s">
        <v>2380</v>
      </c>
      <c r="F1472" t="s">
        <v>2380</v>
      </c>
      <c r="G1472" t="s">
        <v>2381</v>
      </c>
      <c r="H1472" t="s">
        <v>2380</v>
      </c>
      <c r="K1472" t="s">
        <v>900</v>
      </c>
      <c r="L1472">
        <v>38.06</v>
      </c>
      <c r="M1472">
        <v>10.74</v>
      </c>
      <c r="N1472" t="s">
        <v>2380</v>
      </c>
      <c r="O1472" t="s">
        <v>2380</v>
      </c>
      <c r="P1472" t="s">
        <v>2380</v>
      </c>
      <c r="Q1472" s="7" t="str">
        <f>SUBSTITUTE(Table12[[#This Row],[NumberOfMajorSurgeries]],"No major surgery","0")</f>
        <v>0</v>
      </c>
      <c r="R1472" t="str">
        <f>SUBSTITUTE(Table12[[#This Row],[smoker]],"?","unknown")</f>
        <v>No</v>
      </c>
      <c r="S1472" t="str">
        <f t="shared" si="22"/>
        <v>Obesity</v>
      </c>
      <c r="T1472" t="str">
        <f>IF(Table12[[#This Row],[HBA1C]]&lt;5.7,"Normal",IF(Table12[[#This Row],[HBA1C]]&gt;6.5,"Diabetes","Prediabetes"))</f>
        <v>Diabetes</v>
      </c>
    </row>
    <row r="1473" spans="1:20" x14ac:dyDescent="0.3">
      <c r="A1473" t="s">
        <v>899</v>
      </c>
      <c r="B1473">
        <v>28</v>
      </c>
      <c r="C1473">
        <v>5.19</v>
      </c>
      <c r="D1473" t="s">
        <v>2380</v>
      </c>
      <c r="E1473" t="s">
        <v>2380</v>
      </c>
      <c r="F1473" t="s">
        <v>2380</v>
      </c>
      <c r="G1473">
        <v>1</v>
      </c>
      <c r="H1473" t="s">
        <v>2380</v>
      </c>
      <c r="K1473" t="s">
        <v>899</v>
      </c>
      <c r="L1473">
        <v>28</v>
      </c>
      <c r="M1473">
        <v>5.19</v>
      </c>
      <c r="N1473" t="s">
        <v>2380</v>
      </c>
      <c r="O1473" t="s">
        <v>2380</v>
      </c>
      <c r="P1473" t="s">
        <v>2380</v>
      </c>
      <c r="Q1473" s="7" t="str">
        <f>SUBSTITUTE(Table12[[#This Row],[NumberOfMajorSurgeries]],"No major surgery","0")</f>
        <v>1</v>
      </c>
      <c r="R1473" t="str">
        <f>SUBSTITUTE(Table12[[#This Row],[smoker]],"?","unknown")</f>
        <v>No</v>
      </c>
      <c r="S1473" t="str">
        <f t="shared" si="22"/>
        <v>Overweight</v>
      </c>
      <c r="T1473" t="str">
        <f>IF(Table12[[#This Row],[HBA1C]]&lt;5.7,"Normal",IF(Table12[[#This Row],[HBA1C]]&gt;6.5,"Diabetes","Prediabetes"))</f>
        <v>Normal</v>
      </c>
    </row>
    <row r="1474" spans="1:20" x14ac:dyDescent="0.3">
      <c r="A1474" t="s">
        <v>898</v>
      </c>
      <c r="B1474">
        <v>34.32</v>
      </c>
      <c r="C1474">
        <v>9.17</v>
      </c>
      <c r="D1474" t="s">
        <v>2380</v>
      </c>
      <c r="E1474" t="s">
        <v>2380</v>
      </c>
      <c r="F1474" t="s">
        <v>2380</v>
      </c>
      <c r="G1474" t="s">
        <v>2381</v>
      </c>
      <c r="H1474" t="s">
        <v>2380</v>
      </c>
      <c r="K1474" t="s">
        <v>898</v>
      </c>
      <c r="L1474">
        <v>34.32</v>
      </c>
      <c r="M1474">
        <v>9.17</v>
      </c>
      <c r="N1474" t="s">
        <v>2380</v>
      </c>
      <c r="O1474" t="s">
        <v>2380</v>
      </c>
      <c r="P1474" t="s">
        <v>2380</v>
      </c>
      <c r="Q1474" s="7" t="str">
        <f>SUBSTITUTE(Table12[[#This Row],[NumberOfMajorSurgeries]],"No major surgery","0")</f>
        <v>0</v>
      </c>
      <c r="R1474" t="str">
        <f>SUBSTITUTE(Table12[[#This Row],[smoker]],"?","unknown")</f>
        <v>No</v>
      </c>
      <c r="S1474" t="str">
        <f t="shared" si="22"/>
        <v>Obesity</v>
      </c>
      <c r="T1474" t="str">
        <f>IF(Table12[[#This Row],[HBA1C]]&lt;5.7,"Normal",IF(Table12[[#This Row],[HBA1C]]&gt;6.5,"Diabetes","Prediabetes"))</f>
        <v>Diabetes</v>
      </c>
    </row>
    <row r="1475" spans="1:20" x14ac:dyDescent="0.3">
      <c r="A1475" t="s">
        <v>897</v>
      </c>
      <c r="B1475">
        <v>22.3</v>
      </c>
      <c r="C1475">
        <v>4.95</v>
      </c>
      <c r="D1475" t="s">
        <v>2382</v>
      </c>
      <c r="E1475" t="s">
        <v>2380</v>
      </c>
      <c r="F1475" t="s">
        <v>2380</v>
      </c>
      <c r="G1475" t="s">
        <v>2381</v>
      </c>
      <c r="H1475" t="s">
        <v>2380</v>
      </c>
      <c r="K1475" t="s">
        <v>897</v>
      </c>
      <c r="L1475">
        <v>22.3</v>
      </c>
      <c r="M1475">
        <v>4.95</v>
      </c>
      <c r="N1475" t="s">
        <v>2382</v>
      </c>
      <c r="O1475" t="s">
        <v>2380</v>
      </c>
      <c r="P1475" t="s">
        <v>2380</v>
      </c>
      <c r="Q1475" s="7" t="str">
        <f>SUBSTITUTE(Table12[[#This Row],[NumberOfMajorSurgeries]],"No major surgery","0")</f>
        <v>0</v>
      </c>
      <c r="R1475" t="str">
        <f>SUBSTITUTE(Table12[[#This Row],[smoker]],"?","unknown")</f>
        <v>No</v>
      </c>
      <c r="S1475" t="str">
        <f t="shared" ref="S1475:S1538" si="23">IF(B1475&lt;18.5,"Underweight",IF(B1475&gt;30,"Obesity",IF(B1475=18.5-24.9,"Normal weight","Overweight")))</f>
        <v>Overweight</v>
      </c>
      <c r="T1475" t="str">
        <f>IF(Table12[[#This Row],[HBA1C]]&lt;5.7,"Normal",IF(Table12[[#This Row],[HBA1C]]&gt;6.5,"Diabetes","Prediabetes"))</f>
        <v>Normal</v>
      </c>
    </row>
    <row r="1476" spans="1:20" x14ac:dyDescent="0.3">
      <c r="A1476" t="s">
        <v>896</v>
      </c>
      <c r="B1476">
        <v>27.835000000000001</v>
      </c>
      <c r="C1476">
        <v>6.03</v>
      </c>
      <c r="D1476" t="s">
        <v>2380</v>
      </c>
      <c r="E1476" t="s">
        <v>2380</v>
      </c>
      <c r="F1476" t="s">
        <v>2380</v>
      </c>
      <c r="G1476">
        <v>1</v>
      </c>
      <c r="H1476" t="s">
        <v>2380</v>
      </c>
      <c r="K1476" t="s">
        <v>896</v>
      </c>
      <c r="L1476">
        <v>27.835000000000001</v>
      </c>
      <c r="M1476">
        <v>6.03</v>
      </c>
      <c r="N1476" t="s">
        <v>2380</v>
      </c>
      <c r="O1476" t="s">
        <v>2380</v>
      </c>
      <c r="P1476" t="s">
        <v>2380</v>
      </c>
      <c r="Q1476" s="7" t="str">
        <f>SUBSTITUTE(Table12[[#This Row],[NumberOfMajorSurgeries]],"No major surgery","0")</f>
        <v>1</v>
      </c>
      <c r="R1476" t="str">
        <f>SUBSTITUTE(Table12[[#This Row],[smoker]],"?","unknown")</f>
        <v>No</v>
      </c>
      <c r="S1476" t="str">
        <f t="shared" si="23"/>
        <v>Overweight</v>
      </c>
      <c r="T1476" t="str">
        <f>IF(Table12[[#This Row],[HBA1C]]&lt;5.7,"Normal",IF(Table12[[#This Row],[HBA1C]]&gt;6.5,"Diabetes","Prediabetes"))</f>
        <v>Prediabetes</v>
      </c>
    </row>
    <row r="1477" spans="1:20" x14ac:dyDescent="0.3">
      <c r="A1477" t="s">
        <v>895</v>
      </c>
      <c r="B1477">
        <v>39.229999999999997</v>
      </c>
      <c r="C1477">
        <v>5.36</v>
      </c>
      <c r="D1477" t="s">
        <v>2380</v>
      </c>
      <c r="E1477" t="s">
        <v>2380</v>
      </c>
      <c r="F1477" t="s">
        <v>2380</v>
      </c>
      <c r="G1477" t="s">
        <v>2381</v>
      </c>
      <c r="H1477" t="s">
        <v>2380</v>
      </c>
      <c r="K1477" t="s">
        <v>895</v>
      </c>
      <c r="L1477">
        <v>39.229999999999997</v>
      </c>
      <c r="M1477">
        <v>5.36</v>
      </c>
      <c r="N1477" t="s">
        <v>2380</v>
      </c>
      <c r="O1477" t="s">
        <v>2380</v>
      </c>
      <c r="P1477" t="s">
        <v>2380</v>
      </c>
      <c r="Q1477" s="7" t="str">
        <f>SUBSTITUTE(Table12[[#This Row],[NumberOfMajorSurgeries]],"No major surgery","0")</f>
        <v>0</v>
      </c>
      <c r="R1477" t="str">
        <f>SUBSTITUTE(Table12[[#This Row],[smoker]],"?","unknown")</f>
        <v>No</v>
      </c>
      <c r="S1477" t="str">
        <f t="shared" si="23"/>
        <v>Obesity</v>
      </c>
      <c r="T1477" t="str">
        <f>IF(Table12[[#This Row],[HBA1C]]&lt;5.7,"Normal",IF(Table12[[#This Row],[HBA1C]]&gt;6.5,"Diabetes","Prediabetes"))</f>
        <v>Normal</v>
      </c>
    </row>
    <row r="1478" spans="1:20" x14ac:dyDescent="0.3">
      <c r="A1478" t="s">
        <v>894</v>
      </c>
      <c r="B1478">
        <v>19.95</v>
      </c>
      <c r="C1478">
        <v>6.11</v>
      </c>
      <c r="D1478" t="s">
        <v>2380</v>
      </c>
      <c r="E1478" t="s">
        <v>2380</v>
      </c>
      <c r="F1478" t="s">
        <v>2380</v>
      </c>
      <c r="G1478">
        <v>1</v>
      </c>
      <c r="H1478" t="s">
        <v>2380</v>
      </c>
      <c r="K1478" t="s">
        <v>894</v>
      </c>
      <c r="L1478">
        <v>19.95</v>
      </c>
      <c r="M1478">
        <v>6.11</v>
      </c>
      <c r="N1478" t="s">
        <v>2380</v>
      </c>
      <c r="O1478" t="s">
        <v>2380</v>
      </c>
      <c r="P1478" t="s">
        <v>2380</v>
      </c>
      <c r="Q1478" s="7" t="str">
        <f>SUBSTITUTE(Table12[[#This Row],[NumberOfMajorSurgeries]],"No major surgery","0")</f>
        <v>1</v>
      </c>
      <c r="R1478" t="str">
        <f>SUBSTITUTE(Table12[[#This Row],[smoker]],"?","unknown")</f>
        <v>No</v>
      </c>
      <c r="S1478" t="str">
        <f t="shared" si="23"/>
        <v>Overweight</v>
      </c>
      <c r="T1478" t="str">
        <f>IF(Table12[[#This Row],[HBA1C]]&lt;5.7,"Normal",IF(Table12[[#This Row],[HBA1C]]&gt;6.5,"Diabetes","Prediabetes"))</f>
        <v>Prediabetes</v>
      </c>
    </row>
    <row r="1479" spans="1:20" x14ac:dyDescent="0.3">
      <c r="A1479" t="s">
        <v>893</v>
      </c>
      <c r="B1479">
        <v>34.64</v>
      </c>
      <c r="C1479">
        <v>4.88</v>
      </c>
      <c r="D1479" t="s">
        <v>2380</v>
      </c>
      <c r="E1479" t="s">
        <v>2380</v>
      </c>
      <c r="F1479" t="s">
        <v>2383</v>
      </c>
      <c r="G1479">
        <v>1</v>
      </c>
      <c r="H1479" t="s">
        <v>2380</v>
      </c>
      <c r="K1479" t="s">
        <v>893</v>
      </c>
      <c r="L1479">
        <v>34.64</v>
      </c>
      <c r="M1479">
        <v>4.88</v>
      </c>
      <c r="N1479" t="s">
        <v>2380</v>
      </c>
      <c r="O1479" t="s">
        <v>2380</v>
      </c>
      <c r="P1479" t="s">
        <v>2383</v>
      </c>
      <c r="Q1479" s="7" t="str">
        <f>SUBSTITUTE(Table12[[#This Row],[NumberOfMajorSurgeries]],"No major surgery","0")</f>
        <v>1</v>
      </c>
      <c r="R1479" t="str">
        <f>SUBSTITUTE(Table12[[#This Row],[smoker]],"?","unknown")</f>
        <v>No</v>
      </c>
      <c r="S1479" t="str">
        <f t="shared" si="23"/>
        <v>Obesity</v>
      </c>
      <c r="T1479" t="str">
        <f>IF(Table12[[#This Row],[HBA1C]]&lt;5.7,"Normal",IF(Table12[[#This Row],[HBA1C]]&gt;6.5,"Diabetes","Prediabetes"))</f>
        <v>Normal</v>
      </c>
    </row>
    <row r="1480" spans="1:20" x14ac:dyDescent="0.3">
      <c r="A1480" t="s">
        <v>892</v>
      </c>
      <c r="B1480">
        <v>18.75</v>
      </c>
      <c r="C1480">
        <v>6.72</v>
      </c>
      <c r="D1480" t="s">
        <v>2380</v>
      </c>
      <c r="E1480" t="s">
        <v>2380</v>
      </c>
      <c r="F1480" t="s">
        <v>2380</v>
      </c>
      <c r="G1480" t="s">
        <v>2381</v>
      </c>
      <c r="H1480" t="s">
        <v>2380</v>
      </c>
      <c r="K1480" t="s">
        <v>892</v>
      </c>
      <c r="L1480">
        <v>18.75</v>
      </c>
      <c r="M1480">
        <v>6.72</v>
      </c>
      <c r="N1480" t="s">
        <v>2380</v>
      </c>
      <c r="O1480" t="s">
        <v>2380</v>
      </c>
      <c r="P1480" t="s">
        <v>2380</v>
      </c>
      <c r="Q1480" s="7" t="str">
        <f>SUBSTITUTE(Table12[[#This Row],[NumberOfMajorSurgeries]],"No major surgery","0")</f>
        <v>0</v>
      </c>
      <c r="R1480" t="str">
        <f>SUBSTITUTE(Table12[[#This Row],[smoker]],"?","unknown")</f>
        <v>No</v>
      </c>
      <c r="S1480" t="str">
        <f t="shared" si="23"/>
        <v>Overweight</v>
      </c>
      <c r="T1480" t="str">
        <f>IF(Table12[[#This Row],[HBA1C]]&lt;5.7,"Normal",IF(Table12[[#This Row],[HBA1C]]&gt;6.5,"Diabetes","Prediabetes"))</f>
        <v>Diabetes</v>
      </c>
    </row>
    <row r="1481" spans="1:20" x14ac:dyDescent="0.3">
      <c r="A1481" t="s">
        <v>891</v>
      </c>
      <c r="B1481">
        <v>26.48</v>
      </c>
      <c r="C1481">
        <v>4.2</v>
      </c>
      <c r="D1481" t="s">
        <v>2380</v>
      </c>
      <c r="E1481" t="s">
        <v>2380</v>
      </c>
      <c r="F1481" t="s">
        <v>2380</v>
      </c>
      <c r="G1481">
        <v>1</v>
      </c>
      <c r="H1481" t="s">
        <v>2380</v>
      </c>
      <c r="K1481" t="s">
        <v>891</v>
      </c>
      <c r="L1481">
        <v>26.48</v>
      </c>
      <c r="M1481">
        <v>4.2</v>
      </c>
      <c r="N1481" t="s">
        <v>2380</v>
      </c>
      <c r="O1481" t="s">
        <v>2380</v>
      </c>
      <c r="P1481" t="s">
        <v>2380</v>
      </c>
      <c r="Q1481" s="7" t="str">
        <f>SUBSTITUTE(Table12[[#This Row],[NumberOfMajorSurgeries]],"No major surgery","0")</f>
        <v>1</v>
      </c>
      <c r="R1481" t="str">
        <f>SUBSTITUTE(Table12[[#This Row],[smoker]],"?","unknown")</f>
        <v>No</v>
      </c>
      <c r="S1481" t="str">
        <f t="shared" si="23"/>
        <v>Overweight</v>
      </c>
      <c r="T1481" t="str">
        <f>IF(Table12[[#This Row],[HBA1C]]&lt;5.7,"Normal",IF(Table12[[#This Row],[HBA1C]]&gt;6.5,"Diabetes","Prediabetes"))</f>
        <v>Normal</v>
      </c>
    </row>
    <row r="1482" spans="1:20" x14ac:dyDescent="0.3">
      <c r="A1482" t="s">
        <v>890</v>
      </c>
      <c r="B1482">
        <v>34.83</v>
      </c>
      <c r="C1482">
        <v>5.79</v>
      </c>
      <c r="D1482" t="s">
        <v>2380</v>
      </c>
      <c r="E1482" t="s">
        <v>2380</v>
      </c>
      <c r="F1482" t="s">
        <v>2380</v>
      </c>
      <c r="G1482">
        <v>1</v>
      </c>
      <c r="H1482" t="s">
        <v>2380</v>
      </c>
      <c r="K1482" t="s">
        <v>890</v>
      </c>
      <c r="L1482">
        <v>34.83</v>
      </c>
      <c r="M1482">
        <v>5.79</v>
      </c>
      <c r="N1482" t="s">
        <v>2380</v>
      </c>
      <c r="O1482" t="s">
        <v>2380</v>
      </c>
      <c r="P1482" t="s">
        <v>2380</v>
      </c>
      <c r="Q1482" s="7" t="str">
        <f>SUBSTITUTE(Table12[[#This Row],[NumberOfMajorSurgeries]],"No major surgery","0")</f>
        <v>1</v>
      </c>
      <c r="R1482" t="str">
        <f>SUBSTITUTE(Table12[[#This Row],[smoker]],"?","unknown")</f>
        <v>No</v>
      </c>
      <c r="S1482" t="str">
        <f t="shared" si="23"/>
        <v>Obesity</v>
      </c>
      <c r="T1482" t="str">
        <f>IF(Table12[[#This Row],[HBA1C]]&lt;5.7,"Normal",IF(Table12[[#This Row],[HBA1C]]&gt;6.5,"Diabetes","Prediabetes"))</f>
        <v>Prediabetes</v>
      </c>
    </row>
    <row r="1483" spans="1:20" x14ac:dyDescent="0.3">
      <c r="A1483" t="s">
        <v>889</v>
      </c>
      <c r="B1483">
        <v>25.46</v>
      </c>
      <c r="C1483">
        <v>4.29</v>
      </c>
      <c r="D1483" t="s">
        <v>2380</v>
      </c>
      <c r="E1483" t="s">
        <v>2380</v>
      </c>
      <c r="F1483" t="s">
        <v>2380</v>
      </c>
      <c r="G1483" t="s">
        <v>2381</v>
      </c>
      <c r="H1483" t="s">
        <v>2380</v>
      </c>
      <c r="K1483" t="s">
        <v>889</v>
      </c>
      <c r="L1483">
        <v>25.46</v>
      </c>
      <c r="M1483">
        <v>4.29</v>
      </c>
      <c r="N1483" t="s">
        <v>2380</v>
      </c>
      <c r="O1483" t="s">
        <v>2380</v>
      </c>
      <c r="P1483" t="s">
        <v>2380</v>
      </c>
      <c r="Q1483" s="7" t="str">
        <f>SUBSTITUTE(Table12[[#This Row],[NumberOfMajorSurgeries]],"No major surgery","0")</f>
        <v>0</v>
      </c>
      <c r="R1483" t="str">
        <f>SUBSTITUTE(Table12[[#This Row],[smoker]],"?","unknown")</f>
        <v>No</v>
      </c>
      <c r="S1483" t="str">
        <f t="shared" si="23"/>
        <v>Overweight</v>
      </c>
      <c r="T1483" t="str">
        <f>IF(Table12[[#This Row],[HBA1C]]&lt;5.7,"Normal",IF(Table12[[#This Row],[HBA1C]]&gt;6.5,"Diabetes","Prediabetes"))</f>
        <v>Normal</v>
      </c>
    </row>
    <row r="1484" spans="1:20" x14ac:dyDescent="0.3">
      <c r="A1484" t="s">
        <v>888</v>
      </c>
      <c r="B1484">
        <v>23.31</v>
      </c>
      <c r="C1484">
        <v>8.27</v>
      </c>
      <c r="D1484" t="s">
        <v>2380</v>
      </c>
      <c r="E1484" t="s">
        <v>2380</v>
      </c>
      <c r="F1484" t="s">
        <v>2380</v>
      </c>
      <c r="G1484" t="s">
        <v>2381</v>
      </c>
      <c r="H1484" t="s">
        <v>2380</v>
      </c>
      <c r="K1484" t="s">
        <v>888</v>
      </c>
      <c r="L1484">
        <v>23.31</v>
      </c>
      <c r="M1484">
        <v>8.27</v>
      </c>
      <c r="N1484" t="s">
        <v>2380</v>
      </c>
      <c r="O1484" t="s">
        <v>2380</v>
      </c>
      <c r="P1484" t="s">
        <v>2380</v>
      </c>
      <c r="Q1484" s="7" t="str">
        <f>SUBSTITUTE(Table12[[#This Row],[NumberOfMajorSurgeries]],"No major surgery","0")</f>
        <v>0</v>
      </c>
      <c r="R1484" t="str">
        <f>SUBSTITUTE(Table12[[#This Row],[smoker]],"?","unknown")</f>
        <v>No</v>
      </c>
      <c r="S1484" t="str">
        <f t="shared" si="23"/>
        <v>Overweight</v>
      </c>
      <c r="T1484" t="str">
        <f>IF(Table12[[#This Row],[HBA1C]]&lt;5.7,"Normal",IF(Table12[[#This Row],[HBA1C]]&gt;6.5,"Diabetes","Prediabetes"))</f>
        <v>Diabetes</v>
      </c>
    </row>
    <row r="1485" spans="1:20" x14ac:dyDescent="0.3">
      <c r="A1485" t="s">
        <v>887</v>
      </c>
      <c r="B1485">
        <v>29</v>
      </c>
      <c r="C1485">
        <v>4.5599999999999996</v>
      </c>
      <c r="D1485" t="s">
        <v>2380</v>
      </c>
      <c r="E1485" t="s">
        <v>2380</v>
      </c>
      <c r="F1485" t="s">
        <v>2380</v>
      </c>
      <c r="G1485" t="s">
        <v>2381</v>
      </c>
      <c r="H1485" t="s">
        <v>2380</v>
      </c>
      <c r="K1485" t="s">
        <v>887</v>
      </c>
      <c r="L1485">
        <v>29</v>
      </c>
      <c r="M1485">
        <v>4.5599999999999996</v>
      </c>
      <c r="N1485" t="s">
        <v>2380</v>
      </c>
      <c r="O1485" t="s">
        <v>2380</v>
      </c>
      <c r="P1485" t="s">
        <v>2380</v>
      </c>
      <c r="Q1485" s="7" t="str">
        <f>SUBSTITUTE(Table12[[#This Row],[NumberOfMajorSurgeries]],"No major surgery","0")</f>
        <v>0</v>
      </c>
      <c r="R1485" t="str">
        <f>SUBSTITUTE(Table12[[#This Row],[smoker]],"?","unknown")</f>
        <v>No</v>
      </c>
      <c r="S1485" t="str">
        <f t="shared" si="23"/>
        <v>Overweight</v>
      </c>
      <c r="T1485" t="str">
        <f>IF(Table12[[#This Row],[HBA1C]]&lt;5.7,"Normal",IF(Table12[[#This Row],[HBA1C]]&gt;6.5,"Diabetes","Prediabetes"))</f>
        <v>Normal</v>
      </c>
    </row>
    <row r="1486" spans="1:20" x14ac:dyDescent="0.3">
      <c r="A1486" t="s">
        <v>886</v>
      </c>
      <c r="B1486">
        <v>32.869999999999997</v>
      </c>
      <c r="C1486">
        <v>5.33</v>
      </c>
      <c r="D1486" t="s">
        <v>2380</v>
      </c>
      <c r="E1486" t="s">
        <v>2380</v>
      </c>
      <c r="F1486" t="s">
        <v>2380</v>
      </c>
      <c r="G1486" t="s">
        <v>2381</v>
      </c>
      <c r="H1486" t="s">
        <v>2380</v>
      </c>
      <c r="K1486" t="s">
        <v>886</v>
      </c>
      <c r="L1486">
        <v>32.869999999999997</v>
      </c>
      <c r="M1486">
        <v>5.33</v>
      </c>
      <c r="N1486" t="s">
        <v>2380</v>
      </c>
      <c r="O1486" t="s">
        <v>2380</v>
      </c>
      <c r="P1486" t="s">
        <v>2380</v>
      </c>
      <c r="Q1486" s="7" t="str">
        <f>SUBSTITUTE(Table12[[#This Row],[NumberOfMajorSurgeries]],"No major surgery","0")</f>
        <v>0</v>
      </c>
      <c r="R1486" t="str">
        <f>SUBSTITUTE(Table12[[#This Row],[smoker]],"?","unknown")</f>
        <v>No</v>
      </c>
      <c r="S1486" t="str">
        <f t="shared" si="23"/>
        <v>Obesity</v>
      </c>
      <c r="T1486" t="str">
        <f>IF(Table12[[#This Row],[HBA1C]]&lt;5.7,"Normal",IF(Table12[[#This Row],[HBA1C]]&gt;6.5,"Diabetes","Prediabetes"))</f>
        <v>Normal</v>
      </c>
    </row>
    <row r="1487" spans="1:20" x14ac:dyDescent="0.3">
      <c r="A1487" t="s">
        <v>885</v>
      </c>
      <c r="B1487">
        <v>26.18</v>
      </c>
      <c r="C1487">
        <v>5.63</v>
      </c>
      <c r="D1487" t="s">
        <v>2380</v>
      </c>
      <c r="E1487" t="s">
        <v>2380</v>
      </c>
      <c r="F1487" t="s">
        <v>2380</v>
      </c>
      <c r="G1487" t="s">
        <v>2381</v>
      </c>
      <c r="H1487" t="s">
        <v>2380</v>
      </c>
      <c r="K1487" t="s">
        <v>885</v>
      </c>
      <c r="L1487">
        <v>26.18</v>
      </c>
      <c r="M1487">
        <v>5.63</v>
      </c>
      <c r="N1487" t="s">
        <v>2380</v>
      </c>
      <c r="O1487" t="s">
        <v>2380</v>
      </c>
      <c r="P1487" t="s">
        <v>2380</v>
      </c>
      <c r="Q1487" s="7" t="str">
        <f>SUBSTITUTE(Table12[[#This Row],[NumberOfMajorSurgeries]],"No major surgery","0")</f>
        <v>0</v>
      </c>
      <c r="R1487" t="str">
        <f>SUBSTITUTE(Table12[[#This Row],[smoker]],"?","unknown")</f>
        <v>No</v>
      </c>
      <c r="S1487" t="str">
        <f t="shared" si="23"/>
        <v>Overweight</v>
      </c>
      <c r="T1487" t="str">
        <f>IF(Table12[[#This Row],[HBA1C]]&lt;5.7,"Normal",IF(Table12[[#This Row],[HBA1C]]&gt;6.5,"Diabetes","Prediabetes"))</f>
        <v>Normal</v>
      </c>
    </row>
    <row r="1488" spans="1:20" x14ac:dyDescent="0.3">
      <c r="A1488" t="s">
        <v>884</v>
      </c>
      <c r="B1488">
        <v>25.3</v>
      </c>
      <c r="C1488">
        <v>5.12</v>
      </c>
      <c r="D1488" t="s">
        <v>2380</v>
      </c>
      <c r="E1488" t="s">
        <v>2380</v>
      </c>
      <c r="F1488" t="s">
        <v>2380</v>
      </c>
      <c r="G1488" t="s">
        <v>2381</v>
      </c>
      <c r="H1488" t="s">
        <v>2380</v>
      </c>
      <c r="K1488" t="s">
        <v>884</v>
      </c>
      <c r="L1488">
        <v>25.3</v>
      </c>
      <c r="M1488">
        <v>5.12</v>
      </c>
      <c r="N1488" t="s">
        <v>2380</v>
      </c>
      <c r="O1488" t="s">
        <v>2380</v>
      </c>
      <c r="P1488" t="s">
        <v>2380</v>
      </c>
      <c r="Q1488" s="7" t="str">
        <f>SUBSTITUTE(Table12[[#This Row],[NumberOfMajorSurgeries]],"No major surgery","0")</f>
        <v>0</v>
      </c>
      <c r="R1488" t="str">
        <f>SUBSTITUTE(Table12[[#This Row],[smoker]],"?","unknown")</f>
        <v>No</v>
      </c>
      <c r="S1488" t="str">
        <f t="shared" si="23"/>
        <v>Overweight</v>
      </c>
      <c r="T1488" t="str">
        <f>IF(Table12[[#This Row],[HBA1C]]&lt;5.7,"Normal",IF(Table12[[#This Row],[HBA1C]]&gt;6.5,"Diabetes","Prediabetes"))</f>
        <v>Normal</v>
      </c>
    </row>
    <row r="1489" spans="1:20" x14ac:dyDescent="0.3">
      <c r="A1489" t="s">
        <v>883</v>
      </c>
      <c r="B1489">
        <v>36.94</v>
      </c>
      <c r="C1489">
        <v>5.15</v>
      </c>
      <c r="D1489" t="s">
        <v>2382</v>
      </c>
      <c r="E1489" t="s">
        <v>2380</v>
      </c>
      <c r="F1489" t="s">
        <v>2380</v>
      </c>
      <c r="G1489">
        <v>1</v>
      </c>
      <c r="H1489" t="s">
        <v>2380</v>
      </c>
      <c r="K1489" t="s">
        <v>883</v>
      </c>
      <c r="L1489">
        <v>36.94</v>
      </c>
      <c r="M1489">
        <v>5.15</v>
      </c>
      <c r="N1489" t="s">
        <v>2382</v>
      </c>
      <c r="O1489" t="s">
        <v>2380</v>
      </c>
      <c r="P1489" t="s">
        <v>2380</v>
      </c>
      <c r="Q1489" s="7" t="str">
        <f>SUBSTITUTE(Table12[[#This Row],[NumberOfMajorSurgeries]],"No major surgery","0")</f>
        <v>1</v>
      </c>
      <c r="R1489" t="str">
        <f>SUBSTITUTE(Table12[[#This Row],[smoker]],"?","unknown")</f>
        <v>No</v>
      </c>
      <c r="S1489" t="str">
        <f t="shared" si="23"/>
        <v>Obesity</v>
      </c>
      <c r="T1489" t="str">
        <f>IF(Table12[[#This Row],[HBA1C]]&lt;5.7,"Normal",IF(Table12[[#This Row],[HBA1C]]&gt;6.5,"Diabetes","Prediabetes"))</f>
        <v>Normal</v>
      </c>
    </row>
    <row r="1490" spans="1:20" x14ac:dyDescent="0.3">
      <c r="A1490" t="s">
        <v>882</v>
      </c>
      <c r="B1490">
        <v>22.86</v>
      </c>
      <c r="C1490">
        <v>7.5</v>
      </c>
      <c r="D1490" t="s">
        <v>2380</v>
      </c>
      <c r="E1490" t="s">
        <v>2380</v>
      </c>
      <c r="F1490" t="s">
        <v>2380</v>
      </c>
      <c r="G1490" t="s">
        <v>2381</v>
      </c>
      <c r="H1490" t="s">
        <v>2380</v>
      </c>
      <c r="K1490" t="s">
        <v>882</v>
      </c>
      <c r="L1490">
        <v>22.86</v>
      </c>
      <c r="M1490">
        <v>7.5</v>
      </c>
      <c r="N1490" t="s">
        <v>2380</v>
      </c>
      <c r="O1490" t="s">
        <v>2380</v>
      </c>
      <c r="P1490" t="s">
        <v>2380</v>
      </c>
      <c r="Q1490" s="7" t="str">
        <f>SUBSTITUTE(Table12[[#This Row],[NumberOfMajorSurgeries]],"No major surgery","0")</f>
        <v>0</v>
      </c>
      <c r="R1490" t="str">
        <f>SUBSTITUTE(Table12[[#This Row],[smoker]],"?","unknown")</f>
        <v>No</v>
      </c>
      <c r="S1490" t="str">
        <f t="shared" si="23"/>
        <v>Overweight</v>
      </c>
      <c r="T1490" t="str">
        <f>IF(Table12[[#This Row],[HBA1C]]&lt;5.7,"Normal",IF(Table12[[#This Row],[HBA1C]]&gt;6.5,"Diabetes","Prediabetes"))</f>
        <v>Diabetes</v>
      </c>
    </row>
    <row r="1491" spans="1:20" x14ac:dyDescent="0.3">
      <c r="A1491" t="s">
        <v>881</v>
      </c>
      <c r="B1491">
        <v>18.760000000000002</v>
      </c>
      <c r="C1491">
        <v>4.88</v>
      </c>
      <c r="D1491" t="s">
        <v>2382</v>
      </c>
      <c r="E1491" t="s">
        <v>2380</v>
      </c>
      <c r="F1491" t="s">
        <v>2383</v>
      </c>
      <c r="G1491">
        <v>1</v>
      </c>
      <c r="H1491" t="s">
        <v>2380</v>
      </c>
      <c r="K1491" t="s">
        <v>881</v>
      </c>
      <c r="L1491">
        <v>18.760000000000002</v>
      </c>
      <c r="M1491">
        <v>4.88</v>
      </c>
      <c r="N1491" t="s">
        <v>2382</v>
      </c>
      <c r="O1491" t="s">
        <v>2380</v>
      </c>
      <c r="P1491" t="s">
        <v>2383</v>
      </c>
      <c r="Q1491" s="7" t="str">
        <f>SUBSTITUTE(Table12[[#This Row],[NumberOfMajorSurgeries]],"No major surgery","0")</f>
        <v>1</v>
      </c>
      <c r="R1491" t="str">
        <f>SUBSTITUTE(Table12[[#This Row],[smoker]],"?","unknown")</f>
        <v>No</v>
      </c>
      <c r="S1491" t="str">
        <f t="shared" si="23"/>
        <v>Overweight</v>
      </c>
      <c r="T1491" t="str">
        <f>IF(Table12[[#This Row],[HBA1C]]&lt;5.7,"Normal",IF(Table12[[#This Row],[HBA1C]]&gt;6.5,"Diabetes","Prediabetes"))</f>
        <v>Normal</v>
      </c>
    </row>
    <row r="1492" spans="1:20" x14ac:dyDescent="0.3">
      <c r="A1492" t="s">
        <v>880</v>
      </c>
      <c r="B1492">
        <v>24.36</v>
      </c>
      <c r="C1492">
        <v>5.57</v>
      </c>
      <c r="D1492" t="s">
        <v>2380</v>
      </c>
      <c r="E1492" t="s">
        <v>2380</v>
      </c>
      <c r="F1492" t="s">
        <v>2380</v>
      </c>
      <c r="G1492" t="s">
        <v>2381</v>
      </c>
      <c r="H1492" t="s">
        <v>2380</v>
      </c>
      <c r="K1492" t="s">
        <v>880</v>
      </c>
      <c r="L1492">
        <v>24.36</v>
      </c>
      <c r="M1492">
        <v>5.57</v>
      </c>
      <c r="N1492" t="s">
        <v>2380</v>
      </c>
      <c r="O1492" t="s">
        <v>2380</v>
      </c>
      <c r="P1492" t="s">
        <v>2380</v>
      </c>
      <c r="Q1492" s="7" t="str">
        <f>SUBSTITUTE(Table12[[#This Row],[NumberOfMajorSurgeries]],"No major surgery","0")</f>
        <v>0</v>
      </c>
      <c r="R1492" t="str">
        <f>SUBSTITUTE(Table12[[#This Row],[smoker]],"?","unknown")</f>
        <v>No</v>
      </c>
      <c r="S1492" t="str">
        <f t="shared" si="23"/>
        <v>Overweight</v>
      </c>
      <c r="T1492" t="str">
        <f>IF(Table12[[#This Row],[HBA1C]]&lt;5.7,"Normal",IF(Table12[[#This Row],[HBA1C]]&gt;6.5,"Diabetes","Prediabetes"))</f>
        <v>Normal</v>
      </c>
    </row>
    <row r="1493" spans="1:20" x14ac:dyDescent="0.3">
      <c r="A1493" t="s">
        <v>879</v>
      </c>
      <c r="B1493">
        <v>32.299999999999997</v>
      </c>
      <c r="C1493">
        <v>5.31</v>
      </c>
      <c r="D1493" t="s">
        <v>2380</v>
      </c>
      <c r="E1493" t="s">
        <v>2380</v>
      </c>
      <c r="F1493" t="s">
        <v>2380</v>
      </c>
      <c r="G1493" t="s">
        <v>2381</v>
      </c>
      <c r="H1493" t="s">
        <v>2380</v>
      </c>
      <c r="K1493" t="s">
        <v>879</v>
      </c>
      <c r="L1493">
        <v>32.299999999999997</v>
      </c>
      <c r="M1493">
        <v>5.31</v>
      </c>
      <c r="N1493" t="s">
        <v>2380</v>
      </c>
      <c r="O1493" t="s">
        <v>2380</v>
      </c>
      <c r="P1493" t="s">
        <v>2380</v>
      </c>
      <c r="Q1493" s="7" t="str">
        <f>SUBSTITUTE(Table12[[#This Row],[NumberOfMajorSurgeries]],"No major surgery","0")</f>
        <v>0</v>
      </c>
      <c r="R1493" t="str">
        <f>SUBSTITUTE(Table12[[#This Row],[smoker]],"?","unknown")</f>
        <v>No</v>
      </c>
      <c r="S1493" t="str">
        <f t="shared" si="23"/>
        <v>Obesity</v>
      </c>
      <c r="T1493" t="str">
        <f>IF(Table12[[#This Row],[HBA1C]]&lt;5.7,"Normal",IF(Table12[[#This Row],[HBA1C]]&gt;6.5,"Diabetes","Prediabetes"))</f>
        <v>Normal</v>
      </c>
    </row>
    <row r="1494" spans="1:20" x14ac:dyDescent="0.3">
      <c r="A1494" t="s">
        <v>878</v>
      </c>
      <c r="B1494">
        <v>22.704999999999998</v>
      </c>
      <c r="C1494">
        <v>4.57</v>
      </c>
      <c r="D1494" t="s">
        <v>2382</v>
      </c>
      <c r="E1494" t="s">
        <v>2380</v>
      </c>
      <c r="F1494" t="s">
        <v>2380</v>
      </c>
      <c r="G1494" t="s">
        <v>2381</v>
      </c>
      <c r="H1494" t="s">
        <v>2380</v>
      </c>
      <c r="K1494" t="s">
        <v>878</v>
      </c>
      <c r="L1494">
        <v>22.704999999999998</v>
      </c>
      <c r="M1494">
        <v>4.57</v>
      </c>
      <c r="N1494" t="s">
        <v>2382</v>
      </c>
      <c r="O1494" t="s">
        <v>2380</v>
      </c>
      <c r="P1494" t="s">
        <v>2380</v>
      </c>
      <c r="Q1494" s="7" t="str">
        <f>SUBSTITUTE(Table12[[#This Row],[NumberOfMajorSurgeries]],"No major surgery","0")</f>
        <v>0</v>
      </c>
      <c r="R1494" t="str">
        <f>SUBSTITUTE(Table12[[#This Row],[smoker]],"?","unknown")</f>
        <v>No</v>
      </c>
      <c r="S1494" t="str">
        <f t="shared" si="23"/>
        <v>Overweight</v>
      </c>
      <c r="T1494" t="str">
        <f>IF(Table12[[#This Row],[HBA1C]]&lt;5.7,"Normal",IF(Table12[[#This Row],[HBA1C]]&gt;6.5,"Diabetes","Prediabetes"))</f>
        <v>Normal</v>
      </c>
    </row>
    <row r="1495" spans="1:20" x14ac:dyDescent="0.3">
      <c r="A1495" t="s">
        <v>877</v>
      </c>
      <c r="B1495">
        <v>21.79</v>
      </c>
      <c r="C1495">
        <v>8.6999999999999993</v>
      </c>
      <c r="D1495" t="s">
        <v>2382</v>
      </c>
      <c r="E1495" t="s">
        <v>2380</v>
      </c>
      <c r="F1495" t="s">
        <v>2380</v>
      </c>
      <c r="G1495">
        <v>1</v>
      </c>
      <c r="H1495" t="s">
        <v>2380</v>
      </c>
      <c r="K1495" t="s">
        <v>877</v>
      </c>
      <c r="L1495">
        <v>21.79</v>
      </c>
      <c r="M1495">
        <v>8.6999999999999993</v>
      </c>
      <c r="N1495" t="s">
        <v>2382</v>
      </c>
      <c r="O1495" t="s">
        <v>2380</v>
      </c>
      <c r="P1495" t="s">
        <v>2380</v>
      </c>
      <c r="Q1495" s="7" t="str">
        <f>SUBSTITUTE(Table12[[#This Row],[NumberOfMajorSurgeries]],"No major surgery","0")</f>
        <v>1</v>
      </c>
      <c r="R1495" t="str">
        <f>SUBSTITUTE(Table12[[#This Row],[smoker]],"?","unknown")</f>
        <v>No</v>
      </c>
      <c r="S1495" t="str">
        <f t="shared" si="23"/>
        <v>Overweight</v>
      </c>
      <c r="T1495" t="str">
        <f>IF(Table12[[#This Row],[HBA1C]]&lt;5.7,"Normal",IF(Table12[[#This Row],[HBA1C]]&gt;6.5,"Diabetes","Prediabetes"))</f>
        <v>Diabetes</v>
      </c>
    </row>
    <row r="1496" spans="1:20" x14ac:dyDescent="0.3">
      <c r="A1496" t="s">
        <v>876</v>
      </c>
      <c r="B1496">
        <v>24.52</v>
      </c>
      <c r="C1496">
        <v>4.76</v>
      </c>
      <c r="D1496" t="s">
        <v>2380</v>
      </c>
      <c r="E1496" t="s">
        <v>2380</v>
      </c>
      <c r="F1496" t="s">
        <v>2380</v>
      </c>
      <c r="G1496" t="s">
        <v>2381</v>
      </c>
      <c r="H1496" t="s">
        <v>2380</v>
      </c>
      <c r="K1496" t="s">
        <v>876</v>
      </c>
      <c r="L1496">
        <v>24.52</v>
      </c>
      <c r="M1496">
        <v>4.76</v>
      </c>
      <c r="N1496" t="s">
        <v>2380</v>
      </c>
      <c r="O1496" t="s">
        <v>2380</v>
      </c>
      <c r="P1496" t="s">
        <v>2380</v>
      </c>
      <c r="Q1496" s="7" t="str">
        <f>SUBSTITUTE(Table12[[#This Row],[NumberOfMajorSurgeries]],"No major surgery","0")</f>
        <v>0</v>
      </c>
      <c r="R1496" t="str">
        <f>SUBSTITUTE(Table12[[#This Row],[smoker]],"?","unknown")</f>
        <v>No</v>
      </c>
      <c r="S1496" t="str">
        <f t="shared" si="23"/>
        <v>Overweight</v>
      </c>
      <c r="T1496" t="str">
        <f>IF(Table12[[#This Row],[HBA1C]]&lt;5.7,"Normal",IF(Table12[[#This Row],[HBA1C]]&gt;6.5,"Diabetes","Prediabetes"))</f>
        <v>Normal</v>
      </c>
    </row>
    <row r="1497" spans="1:20" x14ac:dyDescent="0.3">
      <c r="A1497" t="s">
        <v>875</v>
      </c>
      <c r="B1497">
        <v>39.520000000000003</v>
      </c>
      <c r="C1497">
        <v>11.81</v>
      </c>
      <c r="D1497" t="s">
        <v>2380</v>
      </c>
      <c r="E1497" t="s">
        <v>2380</v>
      </c>
      <c r="F1497" t="s">
        <v>2380</v>
      </c>
      <c r="G1497" t="s">
        <v>2381</v>
      </c>
      <c r="H1497" t="s">
        <v>2380</v>
      </c>
      <c r="K1497" t="s">
        <v>875</v>
      </c>
      <c r="L1497">
        <v>39.520000000000003</v>
      </c>
      <c r="M1497">
        <v>11.81</v>
      </c>
      <c r="N1497" t="s">
        <v>2380</v>
      </c>
      <c r="O1497" t="s">
        <v>2380</v>
      </c>
      <c r="P1497" t="s">
        <v>2380</v>
      </c>
      <c r="Q1497" s="7" t="str">
        <f>SUBSTITUTE(Table12[[#This Row],[NumberOfMajorSurgeries]],"No major surgery","0")</f>
        <v>0</v>
      </c>
      <c r="R1497" t="str">
        <f>SUBSTITUTE(Table12[[#This Row],[smoker]],"?","unknown")</f>
        <v>No</v>
      </c>
      <c r="S1497" t="str">
        <f t="shared" si="23"/>
        <v>Obesity</v>
      </c>
      <c r="T1497" t="str">
        <f>IF(Table12[[#This Row],[HBA1C]]&lt;5.7,"Normal",IF(Table12[[#This Row],[HBA1C]]&gt;6.5,"Diabetes","Prediabetes"))</f>
        <v>Diabetes</v>
      </c>
    </row>
    <row r="1498" spans="1:20" x14ac:dyDescent="0.3">
      <c r="A1498" t="s">
        <v>874</v>
      </c>
      <c r="B1498">
        <v>24.49</v>
      </c>
      <c r="C1498">
        <v>4.67</v>
      </c>
      <c r="D1498" t="s">
        <v>2380</v>
      </c>
      <c r="E1498" t="s">
        <v>2380</v>
      </c>
      <c r="F1498" t="s">
        <v>2380</v>
      </c>
      <c r="G1498" t="s">
        <v>2381</v>
      </c>
      <c r="H1498" t="s">
        <v>2380</v>
      </c>
      <c r="K1498" t="s">
        <v>874</v>
      </c>
      <c r="L1498">
        <v>24.49</v>
      </c>
      <c r="M1498">
        <v>4.67</v>
      </c>
      <c r="N1498" t="s">
        <v>2380</v>
      </c>
      <c r="O1498" t="s">
        <v>2380</v>
      </c>
      <c r="P1498" t="s">
        <v>2380</v>
      </c>
      <c r="Q1498" s="7" t="str">
        <f>SUBSTITUTE(Table12[[#This Row],[NumberOfMajorSurgeries]],"No major surgery","0")</f>
        <v>0</v>
      </c>
      <c r="R1498" t="str">
        <f>SUBSTITUTE(Table12[[#This Row],[smoker]],"?","unknown")</f>
        <v>No</v>
      </c>
      <c r="S1498" t="str">
        <f t="shared" si="23"/>
        <v>Overweight</v>
      </c>
      <c r="T1498" t="str">
        <f>IF(Table12[[#This Row],[HBA1C]]&lt;5.7,"Normal",IF(Table12[[#This Row],[HBA1C]]&gt;6.5,"Diabetes","Prediabetes"))</f>
        <v>Normal</v>
      </c>
    </row>
    <row r="1499" spans="1:20" x14ac:dyDescent="0.3">
      <c r="A1499" t="s">
        <v>873</v>
      </c>
      <c r="B1499">
        <v>26.315000000000001</v>
      </c>
      <c r="C1499">
        <v>6.02</v>
      </c>
      <c r="D1499" t="s">
        <v>2380</v>
      </c>
      <c r="E1499" t="s">
        <v>2380</v>
      </c>
      <c r="F1499" t="s">
        <v>2380</v>
      </c>
      <c r="G1499" t="s">
        <v>2381</v>
      </c>
      <c r="H1499" t="s">
        <v>2380</v>
      </c>
      <c r="K1499" t="s">
        <v>873</v>
      </c>
      <c r="L1499">
        <v>26.315000000000001</v>
      </c>
      <c r="M1499">
        <v>6.02</v>
      </c>
      <c r="N1499" t="s">
        <v>2380</v>
      </c>
      <c r="O1499" t="s">
        <v>2380</v>
      </c>
      <c r="P1499" t="s">
        <v>2380</v>
      </c>
      <c r="Q1499" s="7" t="str">
        <f>SUBSTITUTE(Table12[[#This Row],[NumberOfMajorSurgeries]],"No major surgery","0")</f>
        <v>0</v>
      </c>
      <c r="R1499" t="str">
        <f>SUBSTITUTE(Table12[[#This Row],[smoker]],"?","unknown")</f>
        <v>No</v>
      </c>
      <c r="S1499" t="str">
        <f t="shared" si="23"/>
        <v>Overweight</v>
      </c>
      <c r="T1499" t="str">
        <f>IF(Table12[[#This Row],[HBA1C]]&lt;5.7,"Normal",IF(Table12[[#This Row],[HBA1C]]&gt;6.5,"Diabetes","Prediabetes"))</f>
        <v>Prediabetes</v>
      </c>
    </row>
    <row r="1500" spans="1:20" x14ac:dyDescent="0.3">
      <c r="A1500" t="s">
        <v>872</v>
      </c>
      <c r="B1500">
        <v>22.58</v>
      </c>
      <c r="C1500">
        <v>7.46</v>
      </c>
      <c r="D1500" t="s">
        <v>2380</v>
      </c>
      <c r="E1500" t="s">
        <v>2380</v>
      </c>
      <c r="F1500" t="s">
        <v>2380</v>
      </c>
      <c r="G1500" t="s">
        <v>2381</v>
      </c>
      <c r="H1500" t="s">
        <v>2380</v>
      </c>
      <c r="K1500" t="s">
        <v>872</v>
      </c>
      <c r="L1500">
        <v>22.58</v>
      </c>
      <c r="M1500">
        <v>7.46</v>
      </c>
      <c r="N1500" t="s">
        <v>2380</v>
      </c>
      <c r="O1500" t="s">
        <v>2380</v>
      </c>
      <c r="P1500" t="s">
        <v>2380</v>
      </c>
      <c r="Q1500" s="7" t="str">
        <f>SUBSTITUTE(Table12[[#This Row],[NumberOfMajorSurgeries]],"No major surgery","0")</f>
        <v>0</v>
      </c>
      <c r="R1500" t="str">
        <f>SUBSTITUTE(Table12[[#This Row],[smoker]],"?","unknown")</f>
        <v>No</v>
      </c>
      <c r="S1500" t="str">
        <f t="shared" si="23"/>
        <v>Overweight</v>
      </c>
      <c r="T1500" t="str">
        <f>IF(Table12[[#This Row],[HBA1C]]&lt;5.7,"Normal",IF(Table12[[#This Row],[HBA1C]]&gt;6.5,"Diabetes","Prediabetes"))</f>
        <v>Diabetes</v>
      </c>
    </row>
    <row r="1501" spans="1:20" x14ac:dyDescent="0.3">
      <c r="A1501" t="s">
        <v>871</v>
      </c>
      <c r="B1501">
        <v>19.475000000000001</v>
      </c>
      <c r="C1501">
        <v>4.74</v>
      </c>
      <c r="D1501" t="s">
        <v>2380</v>
      </c>
      <c r="E1501" t="s">
        <v>2380</v>
      </c>
      <c r="F1501" t="s">
        <v>2380</v>
      </c>
      <c r="G1501">
        <v>1</v>
      </c>
      <c r="H1501" t="s">
        <v>2380</v>
      </c>
      <c r="K1501" t="s">
        <v>871</v>
      </c>
      <c r="L1501">
        <v>19.475000000000001</v>
      </c>
      <c r="M1501">
        <v>4.74</v>
      </c>
      <c r="N1501" t="s">
        <v>2380</v>
      </c>
      <c r="O1501" t="s">
        <v>2380</v>
      </c>
      <c r="P1501" t="s">
        <v>2380</v>
      </c>
      <c r="Q1501" s="7" t="str">
        <f>SUBSTITUTE(Table12[[#This Row],[NumberOfMajorSurgeries]],"No major surgery","0")</f>
        <v>1</v>
      </c>
      <c r="R1501" t="str">
        <f>SUBSTITUTE(Table12[[#This Row],[smoker]],"?","unknown")</f>
        <v>No</v>
      </c>
      <c r="S1501" t="str">
        <f t="shared" si="23"/>
        <v>Overweight</v>
      </c>
      <c r="T1501" t="str">
        <f>IF(Table12[[#This Row],[HBA1C]]&lt;5.7,"Normal",IF(Table12[[#This Row],[HBA1C]]&gt;6.5,"Diabetes","Prediabetes"))</f>
        <v>Normal</v>
      </c>
    </row>
    <row r="1502" spans="1:20" x14ac:dyDescent="0.3">
      <c r="A1502" t="s">
        <v>870</v>
      </c>
      <c r="B1502">
        <v>26.33</v>
      </c>
      <c r="C1502">
        <v>4.79</v>
      </c>
      <c r="D1502" t="s">
        <v>2380</v>
      </c>
      <c r="E1502" t="s">
        <v>2380</v>
      </c>
      <c r="F1502" t="s">
        <v>2380</v>
      </c>
      <c r="G1502" t="s">
        <v>2381</v>
      </c>
      <c r="H1502" t="s">
        <v>2380</v>
      </c>
      <c r="K1502" t="s">
        <v>870</v>
      </c>
      <c r="L1502">
        <v>26.33</v>
      </c>
      <c r="M1502">
        <v>4.79</v>
      </c>
      <c r="N1502" t="s">
        <v>2380</v>
      </c>
      <c r="O1502" t="s">
        <v>2380</v>
      </c>
      <c r="P1502" t="s">
        <v>2380</v>
      </c>
      <c r="Q1502" s="7" t="str">
        <f>SUBSTITUTE(Table12[[#This Row],[NumberOfMajorSurgeries]],"No major surgery","0")</f>
        <v>0</v>
      </c>
      <c r="R1502" t="str">
        <f>SUBSTITUTE(Table12[[#This Row],[smoker]],"?","unknown")</f>
        <v>No</v>
      </c>
      <c r="S1502" t="str">
        <f t="shared" si="23"/>
        <v>Overweight</v>
      </c>
      <c r="T1502" t="str">
        <f>IF(Table12[[#This Row],[HBA1C]]&lt;5.7,"Normal",IF(Table12[[#This Row],[HBA1C]]&gt;6.5,"Diabetes","Prediabetes"))</f>
        <v>Normal</v>
      </c>
    </row>
    <row r="1503" spans="1:20" x14ac:dyDescent="0.3">
      <c r="A1503" t="s">
        <v>869</v>
      </c>
      <c r="B1503">
        <v>17.29</v>
      </c>
      <c r="C1503">
        <v>5.35</v>
      </c>
      <c r="D1503" t="s">
        <v>2382</v>
      </c>
      <c r="E1503" t="s">
        <v>2380</v>
      </c>
      <c r="F1503" t="s">
        <v>2380</v>
      </c>
      <c r="G1503" t="s">
        <v>2381</v>
      </c>
      <c r="H1503" t="s">
        <v>2380</v>
      </c>
      <c r="K1503" t="s">
        <v>869</v>
      </c>
      <c r="L1503">
        <v>17.29</v>
      </c>
      <c r="M1503">
        <v>5.35</v>
      </c>
      <c r="N1503" t="s">
        <v>2382</v>
      </c>
      <c r="O1503" t="s">
        <v>2380</v>
      </c>
      <c r="P1503" t="s">
        <v>2380</v>
      </c>
      <c r="Q1503" s="7" t="str">
        <f>SUBSTITUTE(Table12[[#This Row],[NumberOfMajorSurgeries]],"No major surgery","0")</f>
        <v>0</v>
      </c>
      <c r="R1503" t="str">
        <f>SUBSTITUTE(Table12[[#This Row],[smoker]],"?","unknown")</f>
        <v>No</v>
      </c>
      <c r="S1503" t="str">
        <f t="shared" si="23"/>
        <v>Underweight</v>
      </c>
      <c r="T1503" t="str">
        <f>IF(Table12[[#This Row],[HBA1C]]&lt;5.7,"Normal",IF(Table12[[#This Row],[HBA1C]]&gt;6.5,"Diabetes","Prediabetes"))</f>
        <v>Normal</v>
      </c>
    </row>
    <row r="1504" spans="1:20" x14ac:dyDescent="0.3">
      <c r="A1504" t="s">
        <v>868</v>
      </c>
      <c r="B1504">
        <v>42.88</v>
      </c>
      <c r="C1504">
        <v>4.87</v>
      </c>
      <c r="D1504" t="s">
        <v>2380</v>
      </c>
      <c r="E1504" t="s">
        <v>2382</v>
      </c>
      <c r="F1504" t="s">
        <v>2380</v>
      </c>
      <c r="G1504">
        <v>1</v>
      </c>
      <c r="H1504" t="s">
        <v>2380</v>
      </c>
      <c r="K1504" t="s">
        <v>868</v>
      </c>
      <c r="L1504">
        <v>42.88</v>
      </c>
      <c r="M1504">
        <v>4.87</v>
      </c>
      <c r="N1504" t="s">
        <v>2380</v>
      </c>
      <c r="O1504" t="s">
        <v>2382</v>
      </c>
      <c r="P1504" t="s">
        <v>2380</v>
      </c>
      <c r="Q1504" s="7" t="str">
        <f>SUBSTITUTE(Table12[[#This Row],[NumberOfMajorSurgeries]],"No major surgery","0")</f>
        <v>1</v>
      </c>
      <c r="R1504" t="str">
        <f>SUBSTITUTE(Table12[[#This Row],[smoker]],"?","unknown")</f>
        <v>No</v>
      </c>
      <c r="S1504" t="str">
        <f t="shared" si="23"/>
        <v>Obesity</v>
      </c>
      <c r="T1504" t="str">
        <f>IF(Table12[[#This Row],[HBA1C]]&lt;5.7,"Normal",IF(Table12[[#This Row],[HBA1C]]&gt;6.5,"Diabetes","Prediabetes"))</f>
        <v>Normal</v>
      </c>
    </row>
    <row r="1505" spans="1:20" x14ac:dyDescent="0.3">
      <c r="A1505" t="s">
        <v>867</v>
      </c>
      <c r="B1505">
        <v>32.200000000000003</v>
      </c>
      <c r="C1505">
        <v>10.09</v>
      </c>
      <c r="D1505" t="s">
        <v>2382</v>
      </c>
      <c r="E1505" t="s">
        <v>2380</v>
      </c>
      <c r="F1505" t="s">
        <v>2380</v>
      </c>
      <c r="G1505" t="s">
        <v>2381</v>
      </c>
      <c r="H1505" t="s">
        <v>2380</v>
      </c>
      <c r="K1505" t="s">
        <v>867</v>
      </c>
      <c r="L1505">
        <v>32.200000000000003</v>
      </c>
      <c r="M1505">
        <v>10.09</v>
      </c>
      <c r="N1505" t="s">
        <v>2382</v>
      </c>
      <c r="O1505" t="s">
        <v>2380</v>
      </c>
      <c r="P1505" t="s">
        <v>2380</v>
      </c>
      <c r="Q1505" s="7" t="str">
        <f>SUBSTITUTE(Table12[[#This Row],[NumberOfMajorSurgeries]],"No major surgery","0")</f>
        <v>0</v>
      </c>
      <c r="R1505" t="str">
        <f>SUBSTITUTE(Table12[[#This Row],[smoker]],"?","unknown")</f>
        <v>No</v>
      </c>
      <c r="S1505" t="str">
        <f t="shared" si="23"/>
        <v>Obesity</v>
      </c>
      <c r="T1505" t="str">
        <f>IF(Table12[[#This Row],[HBA1C]]&lt;5.7,"Normal",IF(Table12[[#This Row],[HBA1C]]&gt;6.5,"Diabetes","Prediabetes"))</f>
        <v>Diabetes</v>
      </c>
    </row>
    <row r="1506" spans="1:20" x14ac:dyDescent="0.3">
      <c r="A1506" t="s">
        <v>866</v>
      </c>
      <c r="B1506">
        <v>18.75</v>
      </c>
      <c r="C1506">
        <v>5.47</v>
      </c>
      <c r="D1506" t="s">
        <v>2382</v>
      </c>
      <c r="E1506" t="s">
        <v>2380</v>
      </c>
      <c r="F1506" t="s">
        <v>2383</v>
      </c>
      <c r="G1506">
        <v>1</v>
      </c>
      <c r="H1506" t="s">
        <v>2380</v>
      </c>
      <c r="K1506" t="s">
        <v>866</v>
      </c>
      <c r="L1506">
        <v>18.75</v>
      </c>
      <c r="M1506">
        <v>5.47</v>
      </c>
      <c r="N1506" t="s">
        <v>2382</v>
      </c>
      <c r="O1506" t="s">
        <v>2380</v>
      </c>
      <c r="P1506" t="s">
        <v>2383</v>
      </c>
      <c r="Q1506" s="7" t="str">
        <f>SUBSTITUTE(Table12[[#This Row],[NumberOfMajorSurgeries]],"No major surgery","0")</f>
        <v>1</v>
      </c>
      <c r="R1506" t="str">
        <f>SUBSTITUTE(Table12[[#This Row],[smoker]],"?","unknown")</f>
        <v>No</v>
      </c>
      <c r="S1506" t="str">
        <f t="shared" si="23"/>
        <v>Overweight</v>
      </c>
      <c r="T1506" t="str">
        <f>IF(Table12[[#This Row],[HBA1C]]&lt;5.7,"Normal",IF(Table12[[#This Row],[HBA1C]]&gt;6.5,"Diabetes","Prediabetes"))</f>
        <v>Normal</v>
      </c>
    </row>
    <row r="1507" spans="1:20" x14ac:dyDescent="0.3">
      <c r="A1507" t="s">
        <v>865</v>
      </c>
      <c r="B1507">
        <v>22.36</v>
      </c>
      <c r="C1507">
        <v>8.6</v>
      </c>
      <c r="D1507" t="s">
        <v>2380</v>
      </c>
      <c r="E1507" t="s">
        <v>2380</v>
      </c>
      <c r="F1507" t="s">
        <v>2380</v>
      </c>
      <c r="G1507" t="s">
        <v>2381</v>
      </c>
      <c r="H1507" t="s">
        <v>2380</v>
      </c>
      <c r="K1507" t="s">
        <v>865</v>
      </c>
      <c r="L1507">
        <v>22.36</v>
      </c>
      <c r="M1507">
        <v>8.6</v>
      </c>
      <c r="N1507" t="s">
        <v>2380</v>
      </c>
      <c r="O1507" t="s">
        <v>2380</v>
      </c>
      <c r="P1507" t="s">
        <v>2380</v>
      </c>
      <c r="Q1507" s="7" t="str">
        <f>SUBSTITUTE(Table12[[#This Row],[NumberOfMajorSurgeries]],"No major surgery","0")</f>
        <v>0</v>
      </c>
      <c r="R1507" t="str">
        <f>SUBSTITUTE(Table12[[#This Row],[smoker]],"?","unknown")</f>
        <v>No</v>
      </c>
      <c r="S1507" t="str">
        <f t="shared" si="23"/>
        <v>Overweight</v>
      </c>
      <c r="T1507" t="str">
        <f>IF(Table12[[#This Row],[HBA1C]]&lt;5.7,"Normal",IF(Table12[[#This Row],[HBA1C]]&gt;6.5,"Diabetes","Prediabetes"))</f>
        <v>Diabetes</v>
      </c>
    </row>
    <row r="1508" spans="1:20" x14ac:dyDescent="0.3">
      <c r="A1508" t="s">
        <v>864</v>
      </c>
      <c r="B1508">
        <v>23.94</v>
      </c>
      <c r="C1508">
        <v>10.74</v>
      </c>
      <c r="D1508" t="s">
        <v>2382</v>
      </c>
      <c r="E1508" t="s">
        <v>2380</v>
      </c>
      <c r="F1508" t="s">
        <v>2380</v>
      </c>
      <c r="G1508" t="s">
        <v>2381</v>
      </c>
      <c r="H1508" t="s">
        <v>2380</v>
      </c>
      <c r="K1508" t="s">
        <v>864</v>
      </c>
      <c r="L1508">
        <v>23.94</v>
      </c>
      <c r="M1508">
        <v>10.74</v>
      </c>
      <c r="N1508" t="s">
        <v>2382</v>
      </c>
      <c r="O1508" t="s">
        <v>2380</v>
      </c>
      <c r="P1508" t="s">
        <v>2380</v>
      </c>
      <c r="Q1508" s="7" t="str">
        <f>SUBSTITUTE(Table12[[#This Row],[NumberOfMajorSurgeries]],"No major surgery","0")</f>
        <v>0</v>
      </c>
      <c r="R1508" t="str">
        <f>SUBSTITUTE(Table12[[#This Row],[smoker]],"?","unknown")</f>
        <v>No</v>
      </c>
      <c r="S1508" t="str">
        <f t="shared" si="23"/>
        <v>Overweight</v>
      </c>
      <c r="T1508" t="str">
        <f>IF(Table12[[#This Row],[HBA1C]]&lt;5.7,"Normal",IF(Table12[[#This Row],[HBA1C]]&gt;6.5,"Diabetes","Prediabetes"))</f>
        <v>Diabetes</v>
      </c>
    </row>
    <row r="1509" spans="1:20" x14ac:dyDescent="0.3">
      <c r="A1509" t="s">
        <v>863</v>
      </c>
      <c r="B1509">
        <v>30.1</v>
      </c>
      <c r="C1509">
        <v>4.3899999999999997</v>
      </c>
      <c r="D1509" t="s">
        <v>2380</v>
      </c>
      <c r="E1509" t="s">
        <v>2380</v>
      </c>
      <c r="F1509" t="s">
        <v>2383</v>
      </c>
      <c r="G1509">
        <v>1</v>
      </c>
      <c r="H1509" t="s">
        <v>2380</v>
      </c>
      <c r="K1509" t="s">
        <v>863</v>
      </c>
      <c r="L1509">
        <v>30.1</v>
      </c>
      <c r="M1509">
        <v>4.3899999999999997</v>
      </c>
      <c r="N1509" t="s">
        <v>2380</v>
      </c>
      <c r="O1509" t="s">
        <v>2380</v>
      </c>
      <c r="P1509" t="s">
        <v>2383</v>
      </c>
      <c r="Q1509" s="7" t="str">
        <f>SUBSTITUTE(Table12[[#This Row],[NumberOfMajorSurgeries]],"No major surgery","0")</f>
        <v>1</v>
      </c>
      <c r="R1509" t="str">
        <f>SUBSTITUTE(Table12[[#This Row],[smoker]],"?","unknown")</f>
        <v>No</v>
      </c>
      <c r="S1509" t="str">
        <f t="shared" si="23"/>
        <v>Obesity</v>
      </c>
      <c r="T1509" t="str">
        <f>IF(Table12[[#This Row],[HBA1C]]&lt;5.7,"Normal",IF(Table12[[#This Row],[HBA1C]]&gt;6.5,"Diabetes","Prediabetes"))</f>
        <v>Normal</v>
      </c>
    </row>
    <row r="1510" spans="1:20" x14ac:dyDescent="0.3">
      <c r="A1510" t="s">
        <v>862</v>
      </c>
      <c r="B1510">
        <v>21.93</v>
      </c>
      <c r="C1510">
        <v>6.3</v>
      </c>
      <c r="D1510" t="s">
        <v>2380</v>
      </c>
      <c r="E1510" t="s">
        <v>2380</v>
      </c>
      <c r="F1510" t="s">
        <v>2380</v>
      </c>
      <c r="G1510" t="s">
        <v>2381</v>
      </c>
      <c r="H1510" t="s">
        <v>2380</v>
      </c>
      <c r="K1510" t="s">
        <v>862</v>
      </c>
      <c r="L1510">
        <v>21.93</v>
      </c>
      <c r="M1510">
        <v>6.3</v>
      </c>
      <c r="N1510" t="s">
        <v>2380</v>
      </c>
      <c r="O1510" t="s">
        <v>2380</v>
      </c>
      <c r="P1510" t="s">
        <v>2380</v>
      </c>
      <c r="Q1510" s="7" t="str">
        <f>SUBSTITUTE(Table12[[#This Row],[NumberOfMajorSurgeries]],"No major surgery","0")</f>
        <v>0</v>
      </c>
      <c r="R1510" t="str">
        <f>SUBSTITUTE(Table12[[#This Row],[smoker]],"?","unknown")</f>
        <v>No</v>
      </c>
      <c r="S1510" t="str">
        <f t="shared" si="23"/>
        <v>Overweight</v>
      </c>
      <c r="T1510" t="str">
        <f>IF(Table12[[#This Row],[HBA1C]]&lt;5.7,"Normal",IF(Table12[[#This Row],[HBA1C]]&gt;6.5,"Diabetes","Prediabetes"))</f>
        <v>Prediabetes</v>
      </c>
    </row>
    <row r="1511" spans="1:20" x14ac:dyDescent="0.3">
      <c r="A1511" t="s">
        <v>861</v>
      </c>
      <c r="B1511">
        <v>39.75</v>
      </c>
      <c r="C1511">
        <v>5.41</v>
      </c>
      <c r="D1511" t="s">
        <v>2380</v>
      </c>
      <c r="E1511" t="s">
        <v>2382</v>
      </c>
      <c r="F1511" t="s">
        <v>2380</v>
      </c>
      <c r="G1511">
        <v>1</v>
      </c>
      <c r="H1511" t="s">
        <v>2380</v>
      </c>
      <c r="K1511" t="s">
        <v>861</v>
      </c>
      <c r="L1511">
        <v>39.75</v>
      </c>
      <c r="M1511">
        <v>5.41</v>
      </c>
      <c r="N1511" t="s">
        <v>2380</v>
      </c>
      <c r="O1511" t="s">
        <v>2382</v>
      </c>
      <c r="P1511" t="s">
        <v>2380</v>
      </c>
      <c r="Q1511" s="7" t="str">
        <f>SUBSTITUTE(Table12[[#This Row],[NumberOfMajorSurgeries]],"No major surgery","0")</f>
        <v>1</v>
      </c>
      <c r="R1511" t="str">
        <f>SUBSTITUTE(Table12[[#This Row],[smoker]],"?","unknown")</f>
        <v>No</v>
      </c>
      <c r="S1511" t="str">
        <f t="shared" si="23"/>
        <v>Obesity</v>
      </c>
      <c r="T1511" t="str">
        <f>IF(Table12[[#This Row],[HBA1C]]&lt;5.7,"Normal",IF(Table12[[#This Row],[HBA1C]]&gt;6.5,"Diabetes","Prediabetes"))</f>
        <v>Normal</v>
      </c>
    </row>
    <row r="1512" spans="1:20" x14ac:dyDescent="0.3">
      <c r="A1512" t="s">
        <v>860</v>
      </c>
      <c r="B1512">
        <v>26.03</v>
      </c>
      <c r="C1512">
        <v>4.47</v>
      </c>
      <c r="D1512" t="s">
        <v>2380</v>
      </c>
      <c r="E1512" t="s">
        <v>2380</v>
      </c>
      <c r="F1512" t="s">
        <v>2383</v>
      </c>
      <c r="G1512">
        <v>1</v>
      </c>
      <c r="H1512" t="s">
        <v>2380</v>
      </c>
      <c r="K1512" t="s">
        <v>860</v>
      </c>
      <c r="L1512">
        <v>26.03</v>
      </c>
      <c r="M1512">
        <v>4.47</v>
      </c>
      <c r="N1512" t="s">
        <v>2380</v>
      </c>
      <c r="O1512" t="s">
        <v>2380</v>
      </c>
      <c r="P1512" t="s">
        <v>2383</v>
      </c>
      <c r="Q1512" s="7" t="str">
        <f>SUBSTITUTE(Table12[[#This Row],[NumberOfMajorSurgeries]],"No major surgery","0")</f>
        <v>1</v>
      </c>
      <c r="R1512" t="str">
        <f>SUBSTITUTE(Table12[[#This Row],[smoker]],"?","unknown")</f>
        <v>No</v>
      </c>
      <c r="S1512" t="str">
        <f t="shared" si="23"/>
        <v>Overweight</v>
      </c>
      <c r="T1512" t="str">
        <f>IF(Table12[[#This Row],[HBA1C]]&lt;5.7,"Normal",IF(Table12[[#This Row],[HBA1C]]&gt;6.5,"Diabetes","Prediabetes"))</f>
        <v>Normal</v>
      </c>
    </row>
    <row r="1513" spans="1:20" x14ac:dyDescent="0.3">
      <c r="A1513" t="s">
        <v>859</v>
      </c>
      <c r="B1513">
        <v>34.51</v>
      </c>
      <c r="C1513">
        <v>6.26</v>
      </c>
      <c r="D1513" t="s">
        <v>2380</v>
      </c>
      <c r="E1513" t="s">
        <v>2380</v>
      </c>
      <c r="F1513" t="s">
        <v>2380</v>
      </c>
      <c r="G1513" t="s">
        <v>2381</v>
      </c>
      <c r="H1513" t="s">
        <v>2380</v>
      </c>
      <c r="K1513" t="s">
        <v>859</v>
      </c>
      <c r="L1513">
        <v>34.51</v>
      </c>
      <c r="M1513">
        <v>6.26</v>
      </c>
      <c r="N1513" t="s">
        <v>2380</v>
      </c>
      <c r="O1513" t="s">
        <v>2380</v>
      </c>
      <c r="P1513" t="s">
        <v>2380</v>
      </c>
      <c r="Q1513" s="7" t="str">
        <f>SUBSTITUTE(Table12[[#This Row],[NumberOfMajorSurgeries]],"No major surgery","0")</f>
        <v>0</v>
      </c>
      <c r="R1513" t="str">
        <f>SUBSTITUTE(Table12[[#This Row],[smoker]],"?","unknown")</f>
        <v>No</v>
      </c>
      <c r="S1513" t="str">
        <f t="shared" si="23"/>
        <v>Obesity</v>
      </c>
      <c r="T1513" t="str">
        <f>IF(Table12[[#This Row],[HBA1C]]&lt;5.7,"Normal",IF(Table12[[#This Row],[HBA1C]]&gt;6.5,"Diabetes","Prediabetes"))</f>
        <v>Prediabetes</v>
      </c>
    </row>
    <row r="1514" spans="1:20" x14ac:dyDescent="0.3">
      <c r="A1514" t="s">
        <v>858</v>
      </c>
      <c r="B1514">
        <v>19.32</v>
      </c>
      <c r="C1514">
        <v>11.58</v>
      </c>
      <c r="D1514" t="s">
        <v>2382</v>
      </c>
      <c r="E1514" t="s">
        <v>2380</v>
      </c>
      <c r="F1514" t="s">
        <v>2380</v>
      </c>
      <c r="G1514">
        <v>1</v>
      </c>
      <c r="H1514" t="s">
        <v>2380</v>
      </c>
      <c r="K1514" t="s">
        <v>858</v>
      </c>
      <c r="L1514">
        <v>19.32</v>
      </c>
      <c r="M1514">
        <v>11.58</v>
      </c>
      <c r="N1514" t="s">
        <v>2382</v>
      </c>
      <c r="O1514" t="s">
        <v>2380</v>
      </c>
      <c r="P1514" t="s">
        <v>2380</v>
      </c>
      <c r="Q1514" s="7" t="str">
        <f>SUBSTITUTE(Table12[[#This Row],[NumberOfMajorSurgeries]],"No major surgery","0")</f>
        <v>1</v>
      </c>
      <c r="R1514" t="str">
        <f>SUBSTITUTE(Table12[[#This Row],[smoker]],"?","unknown")</f>
        <v>No</v>
      </c>
      <c r="S1514" t="str">
        <f t="shared" si="23"/>
        <v>Overweight</v>
      </c>
      <c r="T1514" t="str">
        <f>IF(Table12[[#This Row],[HBA1C]]&lt;5.7,"Normal",IF(Table12[[#This Row],[HBA1C]]&gt;6.5,"Diabetes","Prediabetes"))</f>
        <v>Diabetes</v>
      </c>
    </row>
    <row r="1515" spans="1:20" x14ac:dyDescent="0.3">
      <c r="A1515" t="s">
        <v>857</v>
      </c>
      <c r="B1515">
        <v>28.5</v>
      </c>
      <c r="C1515">
        <v>4.3600000000000003</v>
      </c>
      <c r="D1515" t="s">
        <v>2380</v>
      </c>
      <c r="E1515" t="s">
        <v>2380</v>
      </c>
      <c r="F1515" t="s">
        <v>2380</v>
      </c>
      <c r="G1515" t="s">
        <v>2381</v>
      </c>
      <c r="H1515" t="s">
        <v>2380</v>
      </c>
      <c r="K1515" t="s">
        <v>857</v>
      </c>
      <c r="L1515">
        <v>28.5</v>
      </c>
      <c r="M1515">
        <v>4.3600000000000003</v>
      </c>
      <c r="N1515" t="s">
        <v>2380</v>
      </c>
      <c r="O1515" t="s">
        <v>2380</v>
      </c>
      <c r="P1515" t="s">
        <v>2380</v>
      </c>
      <c r="Q1515" s="7" t="str">
        <f>SUBSTITUTE(Table12[[#This Row],[NumberOfMajorSurgeries]],"No major surgery","0")</f>
        <v>0</v>
      </c>
      <c r="R1515" t="str">
        <f>SUBSTITUTE(Table12[[#This Row],[smoker]],"?","unknown")</f>
        <v>No</v>
      </c>
      <c r="S1515" t="str">
        <f t="shared" si="23"/>
        <v>Overweight</v>
      </c>
      <c r="T1515" t="str">
        <f>IF(Table12[[#This Row],[HBA1C]]&lt;5.7,"Normal",IF(Table12[[#This Row],[HBA1C]]&gt;6.5,"Diabetes","Prediabetes"))</f>
        <v>Normal</v>
      </c>
    </row>
    <row r="1516" spans="1:20" x14ac:dyDescent="0.3">
      <c r="A1516" t="s">
        <v>856</v>
      </c>
      <c r="B1516">
        <v>30.875</v>
      </c>
      <c r="C1516">
        <v>4.1399999999999997</v>
      </c>
      <c r="D1516" t="s">
        <v>2382</v>
      </c>
      <c r="E1516" t="s">
        <v>2380</v>
      </c>
      <c r="F1516" t="s">
        <v>2380</v>
      </c>
      <c r="G1516" t="s">
        <v>2381</v>
      </c>
      <c r="H1516" t="s">
        <v>2380</v>
      </c>
      <c r="K1516" t="s">
        <v>856</v>
      </c>
      <c r="L1516">
        <v>30.875</v>
      </c>
      <c r="M1516">
        <v>4.1399999999999997</v>
      </c>
      <c r="N1516" t="s">
        <v>2382</v>
      </c>
      <c r="O1516" t="s">
        <v>2380</v>
      </c>
      <c r="P1516" t="s">
        <v>2380</v>
      </c>
      <c r="Q1516" s="7" t="str">
        <f>SUBSTITUTE(Table12[[#This Row],[NumberOfMajorSurgeries]],"No major surgery","0")</f>
        <v>0</v>
      </c>
      <c r="R1516" t="str">
        <f>SUBSTITUTE(Table12[[#This Row],[smoker]],"?","unknown")</f>
        <v>No</v>
      </c>
      <c r="S1516" t="str">
        <f t="shared" si="23"/>
        <v>Obesity</v>
      </c>
      <c r="T1516" t="str">
        <f>IF(Table12[[#This Row],[HBA1C]]&lt;5.7,"Normal",IF(Table12[[#This Row],[HBA1C]]&gt;6.5,"Diabetes","Prediabetes"))</f>
        <v>Normal</v>
      </c>
    </row>
    <row r="1517" spans="1:20" x14ac:dyDescent="0.3">
      <c r="A1517" t="s">
        <v>855</v>
      </c>
      <c r="B1517">
        <v>24.02</v>
      </c>
      <c r="C1517">
        <v>4.38</v>
      </c>
      <c r="D1517" t="s">
        <v>2380</v>
      </c>
      <c r="E1517" t="s">
        <v>2380</v>
      </c>
      <c r="F1517" t="s">
        <v>2380</v>
      </c>
      <c r="G1517" t="s">
        <v>2381</v>
      </c>
      <c r="H1517" t="s">
        <v>2380</v>
      </c>
      <c r="K1517" t="s">
        <v>855</v>
      </c>
      <c r="L1517">
        <v>24.02</v>
      </c>
      <c r="M1517">
        <v>4.38</v>
      </c>
      <c r="N1517" t="s">
        <v>2380</v>
      </c>
      <c r="O1517" t="s">
        <v>2380</v>
      </c>
      <c r="P1517" t="s">
        <v>2380</v>
      </c>
      <c r="Q1517" s="7" t="str">
        <f>SUBSTITUTE(Table12[[#This Row],[NumberOfMajorSurgeries]],"No major surgery","0")</f>
        <v>0</v>
      </c>
      <c r="R1517" t="str">
        <f>SUBSTITUTE(Table12[[#This Row],[smoker]],"?","unknown")</f>
        <v>No</v>
      </c>
      <c r="S1517" t="str">
        <f t="shared" si="23"/>
        <v>Overweight</v>
      </c>
      <c r="T1517" t="str">
        <f>IF(Table12[[#This Row],[HBA1C]]&lt;5.7,"Normal",IF(Table12[[#This Row],[HBA1C]]&gt;6.5,"Diabetes","Prediabetes"))</f>
        <v>Normal</v>
      </c>
    </row>
    <row r="1518" spans="1:20" x14ac:dyDescent="0.3">
      <c r="A1518" t="s">
        <v>854</v>
      </c>
      <c r="B1518">
        <v>36.08</v>
      </c>
      <c r="C1518">
        <v>11.61</v>
      </c>
      <c r="D1518" t="s">
        <v>2382</v>
      </c>
      <c r="E1518" t="s">
        <v>2380</v>
      </c>
      <c r="F1518" t="s">
        <v>2380</v>
      </c>
      <c r="G1518" t="s">
        <v>2381</v>
      </c>
      <c r="H1518" t="s">
        <v>2380</v>
      </c>
      <c r="K1518" t="s">
        <v>854</v>
      </c>
      <c r="L1518">
        <v>36.08</v>
      </c>
      <c r="M1518">
        <v>11.61</v>
      </c>
      <c r="N1518" t="s">
        <v>2382</v>
      </c>
      <c r="O1518" t="s">
        <v>2380</v>
      </c>
      <c r="P1518" t="s">
        <v>2380</v>
      </c>
      <c r="Q1518" s="7" t="str">
        <f>SUBSTITUTE(Table12[[#This Row],[NumberOfMajorSurgeries]],"No major surgery","0")</f>
        <v>0</v>
      </c>
      <c r="R1518" t="str">
        <f>SUBSTITUTE(Table12[[#This Row],[smoker]],"?","unknown")</f>
        <v>No</v>
      </c>
      <c r="S1518" t="str">
        <f t="shared" si="23"/>
        <v>Obesity</v>
      </c>
      <c r="T1518" t="str">
        <f>IF(Table12[[#This Row],[HBA1C]]&lt;5.7,"Normal",IF(Table12[[#This Row],[HBA1C]]&gt;6.5,"Diabetes","Prediabetes"))</f>
        <v>Diabetes</v>
      </c>
    </row>
    <row r="1519" spans="1:20" x14ac:dyDescent="0.3">
      <c r="A1519" t="s">
        <v>853</v>
      </c>
      <c r="B1519">
        <v>32.200000000000003</v>
      </c>
      <c r="C1519">
        <v>10.59</v>
      </c>
      <c r="D1519" t="s">
        <v>2382</v>
      </c>
      <c r="E1519" t="s">
        <v>2380</v>
      </c>
      <c r="F1519" t="s">
        <v>2380</v>
      </c>
      <c r="G1519" t="s">
        <v>2381</v>
      </c>
      <c r="H1519" t="s">
        <v>2380</v>
      </c>
      <c r="K1519" t="s">
        <v>853</v>
      </c>
      <c r="L1519">
        <v>32.200000000000003</v>
      </c>
      <c r="M1519">
        <v>10.59</v>
      </c>
      <c r="N1519" t="s">
        <v>2382</v>
      </c>
      <c r="O1519" t="s">
        <v>2380</v>
      </c>
      <c r="P1519" t="s">
        <v>2380</v>
      </c>
      <c r="Q1519" s="7" t="str">
        <f>SUBSTITUTE(Table12[[#This Row],[NumberOfMajorSurgeries]],"No major surgery","0")</f>
        <v>0</v>
      </c>
      <c r="R1519" t="str">
        <f>SUBSTITUTE(Table12[[#This Row],[smoker]],"?","unknown")</f>
        <v>No</v>
      </c>
      <c r="S1519" t="str">
        <f t="shared" si="23"/>
        <v>Obesity</v>
      </c>
      <c r="T1519" t="str">
        <f>IF(Table12[[#This Row],[HBA1C]]&lt;5.7,"Normal",IF(Table12[[#This Row],[HBA1C]]&gt;6.5,"Diabetes","Prediabetes"))</f>
        <v>Diabetes</v>
      </c>
    </row>
    <row r="1520" spans="1:20" x14ac:dyDescent="0.3">
      <c r="A1520" t="s">
        <v>852</v>
      </c>
      <c r="B1520">
        <v>28.05</v>
      </c>
      <c r="C1520">
        <v>11.85</v>
      </c>
      <c r="D1520" t="s">
        <v>2382</v>
      </c>
      <c r="E1520" t="s">
        <v>2380</v>
      </c>
      <c r="F1520" t="s">
        <v>2380</v>
      </c>
      <c r="G1520" t="s">
        <v>2381</v>
      </c>
      <c r="H1520" t="s">
        <v>2380</v>
      </c>
      <c r="K1520" t="s">
        <v>852</v>
      </c>
      <c r="L1520">
        <v>28.05</v>
      </c>
      <c r="M1520">
        <v>11.85</v>
      </c>
      <c r="N1520" t="s">
        <v>2382</v>
      </c>
      <c r="O1520" t="s">
        <v>2380</v>
      </c>
      <c r="P1520" t="s">
        <v>2380</v>
      </c>
      <c r="Q1520" s="7" t="str">
        <f>SUBSTITUTE(Table12[[#This Row],[NumberOfMajorSurgeries]],"No major surgery","0")</f>
        <v>0</v>
      </c>
      <c r="R1520" t="str">
        <f>SUBSTITUTE(Table12[[#This Row],[smoker]],"?","unknown")</f>
        <v>No</v>
      </c>
      <c r="S1520" t="str">
        <f t="shared" si="23"/>
        <v>Overweight</v>
      </c>
      <c r="T1520" t="str">
        <f>IF(Table12[[#This Row],[HBA1C]]&lt;5.7,"Normal",IF(Table12[[#This Row],[HBA1C]]&gt;6.5,"Diabetes","Prediabetes"))</f>
        <v>Diabetes</v>
      </c>
    </row>
    <row r="1521" spans="1:20" x14ac:dyDescent="0.3">
      <c r="A1521" t="s">
        <v>851</v>
      </c>
      <c r="B1521">
        <v>19</v>
      </c>
      <c r="C1521">
        <v>5.46</v>
      </c>
      <c r="D1521" t="s">
        <v>2382</v>
      </c>
      <c r="E1521" t="s">
        <v>2380</v>
      </c>
      <c r="F1521" t="s">
        <v>2380</v>
      </c>
      <c r="G1521">
        <v>1</v>
      </c>
      <c r="H1521" t="s">
        <v>2380</v>
      </c>
      <c r="K1521" t="s">
        <v>851</v>
      </c>
      <c r="L1521">
        <v>19</v>
      </c>
      <c r="M1521">
        <v>5.46</v>
      </c>
      <c r="N1521" t="s">
        <v>2382</v>
      </c>
      <c r="O1521" t="s">
        <v>2380</v>
      </c>
      <c r="P1521" t="s">
        <v>2380</v>
      </c>
      <c r="Q1521" s="7" t="str">
        <f>SUBSTITUTE(Table12[[#This Row],[NumberOfMajorSurgeries]],"No major surgery","0")</f>
        <v>1</v>
      </c>
      <c r="R1521" t="str">
        <f>SUBSTITUTE(Table12[[#This Row],[smoker]],"?","unknown")</f>
        <v>No</v>
      </c>
      <c r="S1521" t="str">
        <f t="shared" si="23"/>
        <v>Overweight</v>
      </c>
      <c r="T1521" t="str">
        <f>IF(Table12[[#This Row],[HBA1C]]&lt;5.7,"Normal",IF(Table12[[#This Row],[HBA1C]]&gt;6.5,"Diabetes","Prediabetes"))</f>
        <v>Normal</v>
      </c>
    </row>
    <row r="1522" spans="1:20" x14ac:dyDescent="0.3">
      <c r="A1522" t="s">
        <v>850</v>
      </c>
      <c r="B1522">
        <v>16.13</v>
      </c>
      <c r="C1522">
        <v>4.54</v>
      </c>
      <c r="D1522" t="s">
        <v>2382</v>
      </c>
      <c r="E1522" t="s">
        <v>2380</v>
      </c>
      <c r="F1522" t="s">
        <v>2380</v>
      </c>
      <c r="G1522">
        <v>2</v>
      </c>
      <c r="H1522" t="s">
        <v>2380</v>
      </c>
      <c r="K1522" t="s">
        <v>850</v>
      </c>
      <c r="L1522">
        <v>16.13</v>
      </c>
      <c r="M1522">
        <v>4.54</v>
      </c>
      <c r="N1522" t="s">
        <v>2382</v>
      </c>
      <c r="O1522" t="s">
        <v>2380</v>
      </c>
      <c r="P1522" t="s">
        <v>2380</v>
      </c>
      <c r="Q1522" s="7" t="str">
        <f>SUBSTITUTE(Table12[[#This Row],[NumberOfMajorSurgeries]],"No major surgery","0")</f>
        <v>2</v>
      </c>
      <c r="R1522" t="str">
        <f>SUBSTITUTE(Table12[[#This Row],[smoker]],"?","unknown")</f>
        <v>No</v>
      </c>
      <c r="S1522" t="str">
        <f t="shared" si="23"/>
        <v>Underweight</v>
      </c>
      <c r="T1522" t="str">
        <f>IF(Table12[[#This Row],[HBA1C]]&lt;5.7,"Normal",IF(Table12[[#This Row],[HBA1C]]&gt;6.5,"Diabetes","Prediabetes"))</f>
        <v>Normal</v>
      </c>
    </row>
    <row r="1523" spans="1:20" x14ac:dyDescent="0.3">
      <c r="A1523" t="s">
        <v>849</v>
      </c>
      <c r="B1523">
        <v>18.77</v>
      </c>
      <c r="C1523">
        <v>11.98</v>
      </c>
      <c r="D1523" t="s">
        <v>2382</v>
      </c>
      <c r="E1523" t="s">
        <v>2380</v>
      </c>
      <c r="F1523" t="s">
        <v>2380</v>
      </c>
      <c r="G1523">
        <v>2</v>
      </c>
      <c r="H1523" t="s">
        <v>2380</v>
      </c>
      <c r="K1523" t="s">
        <v>849</v>
      </c>
      <c r="L1523">
        <v>18.77</v>
      </c>
      <c r="M1523">
        <v>11.98</v>
      </c>
      <c r="N1523" t="s">
        <v>2382</v>
      </c>
      <c r="O1523" t="s">
        <v>2380</v>
      </c>
      <c r="P1523" t="s">
        <v>2380</v>
      </c>
      <c r="Q1523" s="7" t="str">
        <f>SUBSTITUTE(Table12[[#This Row],[NumberOfMajorSurgeries]],"No major surgery","0")</f>
        <v>2</v>
      </c>
      <c r="R1523" t="str">
        <f>SUBSTITUTE(Table12[[#This Row],[smoker]],"?","unknown")</f>
        <v>No</v>
      </c>
      <c r="S1523" t="str">
        <f t="shared" si="23"/>
        <v>Overweight</v>
      </c>
      <c r="T1523" t="str">
        <f>IF(Table12[[#This Row],[HBA1C]]&lt;5.7,"Normal",IF(Table12[[#This Row],[HBA1C]]&gt;6.5,"Diabetes","Prediabetes"))</f>
        <v>Diabetes</v>
      </c>
    </row>
    <row r="1524" spans="1:20" x14ac:dyDescent="0.3">
      <c r="A1524" t="s">
        <v>848</v>
      </c>
      <c r="B1524">
        <v>28.88</v>
      </c>
      <c r="C1524">
        <v>6.59</v>
      </c>
      <c r="D1524" t="s">
        <v>2382</v>
      </c>
      <c r="E1524" t="s">
        <v>2380</v>
      </c>
      <c r="F1524" t="s">
        <v>2380</v>
      </c>
      <c r="G1524">
        <v>1</v>
      </c>
      <c r="H1524" t="s">
        <v>2380</v>
      </c>
      <c r="K1524" t="s">
        <v>848</v>
      </c>
      <c r="L1524">
        <v>28.88</v>
      </c>
      <c r="M1524">
        <v>6.59</v>
      </c>
      <c r="N1524" t="s">
        <v>2382</v>
      </c>
      <c r="O1524" t="s">
        <v>2380</v>
      </c>
      <c r="P1524" t="s">
        <v>2380</v>
      </c>
      <c r="Q1524" s="7" t="str">
        <f>SUBSTITUTE(Table12[[#This Row],[NumberOfMajorSurgeries]],"No major surgery","0")</f>
        <v>1</v>
      </c>
      <c r="R1524" t="str">
        <f>SUBSTITUTE(Table12[[#This Row],[smoker]],"?","unknown")</f>
        <v>No</v>
      </c>
      <c r="S1524" t="str">
        <f t="shared" si="23"/>
        <v>Overweight</v>
      </c>
      <c r="T1524" t="str">
        <f>IF(Table12[[#This Row],[HBA1C]]&lt;5.7,"Normal",IF(Table12[[#This Row],[HBA1C]]&gt;6.5,"Diabetes","Prediabetes"))</f>
        <v>Diabetes</v>
      </c>
    </row>
    <row r="1525" spans="1:20" x14ac:dyDescent="0.3">
      <c r="A1525" t="s">
        <v>847</v>
      </c>
      <c r="B1525">
        <v>27.55</v>
      </c>
      <c r="C1525">
        <v>10.83</v>
      </c>
      <c r="D1525" t="s">
        <v>2382</v>
      </c>
      <c r="E1525" t="s">
        <v>2380</v>
      </c>
      <c r="F1525" t="s">
        <v>2380</v>
      </c>
      <c r="G1525">
        <v>1</v>
      </c>
      <c r="H1525" t="s">
        <v>2380</v>
      </c>
      <c r="K1525" t="s">
        <v>847</v>
      </c>
      <c r="L1525">
        <v>27.55</v>
      </c>
      <c r="M1525">
        <v>10.83</v>
      </c>
      <c r="N1525" t="s">
        <v>2382</v>
      </c>
      <c r="O1525" t="s">
        <v>2380</v>
      </c>
      <c r="P1525" t="s">
        <v>2380</v>
      </c>
      <c r="Q1525" s="7" t="str">
        <f>SUBSTITUTE(Table12[[#This Row],[NumberOfMajorSurgeries]],"No major surgery","0")</f>
        <v>1</v>
      </c>
      <c r="R1525" t="str">
        <f>SUBSTITUTE(Table12[[#This Row],[smoker]],"?","unknown")</f>
        <v>No</v>
      </c>
      <c r="S1525" t="str">
        <f t="shared" si="23"/>
        <v>Overweight</v>
      </c>
      <c r="T1525" t="str">
        <f>IF(Table12[[#This Row],[HBA1C]]&lt;5.7,"Normal",IF(Table12[[#This Row],[HBA1C]]&gt;6.5,"Diabetes","Prediabetes"))</f>
        <v>Diabetes</v>
      </c>
    </row>
    <row r="1526" spans="1:20" x14ac:dyDescent="0.3">
      <c r="A1526" t="s">
        <v>846</v>
      </c>
      <c r="B1526">
        <v>15.6</v>
      </c>
      <c r="C1526">
        <v>8.6</v>
      </c>
      <c r="D1526" t="s">
        <v>2380</v>
      </c>
      <c r="E1526" t="s">
        <v>2380</v>
      </c>
      <c r="F1526" t="s">
        <v>2380</v>
      </c>
      <c r="G1526" t="s">
        <v>2381</v>
      </c>
      <c r="H1526" t="s">
        <v>2380</v>
      </c>
      <c r="K1526" t="s">
        <v>846</v>
      </c>
      <c r="L1526">
        <v>15.6</v>
      </c>
      <c r="M1526">
        <v>8.6</v>
      </c>
      <c r="N1526" t="s">
        <v>2380</v>
      </c>
      <c r="O1526" t="s">
        <v>2380</v>
      </c>
      <c r="P1526" t="s">
        <v>2380</v>
      </c>
      <c r="Q1526" s="7" t="str">
        <f>SUBSTITUTE(Table12[[#This Row],[NumberOfMajorSurgeries]],"No major surgery","0")</f>
        <v>0</v>
      </c>
      <c r="R1526" t="str">
        <f>SUBSTITUTE(Table12[[#This Row],[smoker]],"?","unknown")</f>
        <v>No</v>
      </c>
      <c r="S1526" t="str">
        <f t="shared" si="23"/>
        <v>Underweight</v>
      </c>
      <c r="T1526" t="str">
        <f>IF(Table12[[#This Row],[HBA1C]]&lt;5.7,"Normal",IF(Table12[[#This Row],[HBA1C]]&gt;6.5,"Diabetes","Prediabetes"))</f>
        <v>Diabetes</v>
      </c>
    </row>
    <row r="1527" spans="1:20" x14ac:dyDescent="0.3">
      <c r="A1527" t="s">
        <v>845</v>
      </c>
      <c r="B1527">
        <v>21.99</v>
      </c>
      <c r="C1527">
        <v>11.17</v>
      </c>
      <c r="D1527" t="s">
        <v>2380</v>
      </c>
      <c r="E1527" t="s">
        <v>2380</v>
      </c>
      <c r="F1527" t="s">
        <v>2380</v>
      </c>
      <c r="G1527" t="s">
        <v>2381</v>
      </c>
      <c r="H1527" t="s">
        <v>2380</v>
      </c>
      <c r="K1527" t="s">
        <v>845</v>
      </c>
      <c r="L1527">
        <v>21.99</v>
      </c>
      <c r="M1527">
        <v>11.17</v>
      </c>
      <c r="N1527" t="s">
        <v>2380</v>
      </c>
      <c r="O1527" t="s">
        <v>2380</v>
      </c>
      <c r="P1527" t="s">
        <v>2380</v>
      </c>
      <c r="Q1527" s="7" t="str">
        <f>SUBSTITUTE(Table12[[#This Row],[NumberOfMajorSurgeries]],"No major surgery","0")</f>
        <v>0</v>
      </c>
      <c r="R1527" t="str">
        <f>SUBSTITUTE(Table12[[#This Row],[smoker]],"?","unknown")</f>
        <v>No</v>
      </c>
      <c r="S1527" t="str">
        <f t="shared" si="23"/>
        <v>Overweight</v>
      </c>
      <c r="T1527" t="str">
        <f>IF(Table12[[#This Row],[HBA1C]]&lt;5.7,"Normal",IF(Table12[[#This Row],[HBA1C]]&gt;6.5,"Diabetes","Prediabetes"))</f>
        <v>Diabetes</v>
      </c>
    </row>
    <row r="1528" spans="1:20" x14ac:dyDescent="0.3">
      <c r="A1528" t="s">
        <v>844</v>
      </c>
      <c r="B1528">
        <v>34.85</v>
      </c>
      <c r="C1528">
        <v>5.75</v>
      </c>
      <c r="D1528" t="s">
        <v>2380</v>
      </c>
      <c r="E1528" t="s">
        <v>2380</v>
      </c>
      <c r="F1528" t="s">
        <v>2380</v>
      </c>
      <c r="G1528" t="s">
        <v>2381</v>
      </c>
      <c r="H1528" t="s">
        <v>2380</v>
      </c>
      <c r="K1528" t="s">
        <v>844</v>
      </c>
      <c r="L1528">
        <v>34.85</v>
      </c>
      <c r="M1528">
        <v>5.75</v>
      </c>
      <c r="N1528" t="s">
        <v>2380</v>
      </c>
      <c r="O1528" t="s">
        <v>2380</v>
      </c>
      <c r="P1528" t="s">
        <v>2380</v>
      </c>
      <c r="Q1528" s="7" t="str">
        <f>SUBSTITUTE(Table12[[#This Row],[NumberOfMajorSurgeries]],"No major surgery","0")</f>
        <v>0</v>
      </c>
      <c r="R1528" t="str">
        <f>SUBSTITUTE(Table12[[#This Row],[smoker]],"?","unknown")</f>
        <v>No</v>
      </c>
      <c r="S1528" t="str">
        <f t="shared" si="23"/>
        <v>Obesity</v>
      </c>
      <c r="T1528" t="str">
        <f>IF(Table12[[#This Row],[HBA1C]]&lt;5.7,"Normal",IF(Table12[[#This Row],[HBA1C]]&gt;6.5,"Diabetes","Prediabetes"))</f>
        <v>Prediabetes</v>
      </c>
    </row>
    <row r="1529" spans="1:20" x14ac:dyDescent="0.3">
      <c r="A1529" t="s">
        <v>843</v>
      </c>
      <c r="B1529">
        <v>24.51</v>
      </c>
      <c r="C1529">
        <v>4.83</v>
      </c>
      <c r="D1529" t="s">
        <v>2382</v>
      </c>
      <c r="E1529" t="s">
        <v>2380</v>
      </c>
      <c r="F1529" t="s">
        <v>2383</v>
      </c>
      <c r="G1529">
        <v>1</v>
      </c>
      <c r="H1529" t="s">
        <v>2380</v>
      </c>
      <c r="K1529" t="s">
        <v>843</v>
      </c>
      <c r="L1529">
        <v>24.51</v>
      </c>
      <c r="M1529">
        <v>4.83</v>
      </c>
      <c r="N1529" t="s">
        <v>2382</v>
      </c>
      <c r="O1529" t="s">
        <v>2380</v>
      </c>
      <c r="P1529" t="s">
        <v>2383</v>
      </c>
      <c r="Q1529" s="7" t="str">
        <f>SUBSTITUTE(Table12[[#This Row],[NumberOfMajorSurgeries]],"No major surgery","0")</f>
        <v>1</v>
      </c>
      <c r="R1529" t="str">
        <f>SUBSTITUTE(Table12[[#This Row],[smoker]],"?","unknown")</f>
        <v>No</v>
      </c>
      <c r="S1529" t="str">
        <f t="shared" si="23"/>
        <v>Overweight</v>
      </c>
      <c r="T1529" t="str">
        <f>IF(Table12[[#This Row],[HBA1C]]&lt;5.7,"Normal",IF(Table12[[#This Row],[HBA1C]]&gt;6.5,"Diabetes","Prediabetes"))</f>
        <v>Normal</v>
      </c>
    </row>
    <row r="1530" spans="1:20" x14ac:dyDescent="0.3">
      <c r="A1530" t="s">
        <v>842</v>
      </c>
      <c r="B1530">
        <v>19.399999999999999</v>
      </c>
      <c r="C1530">
        <v>11.93</v>
      </c>
      <c r="D1530" t="s">
        <v>2380</v>
      </c>
      <c r="E1530" t="s">
        <v>2380</v>
      </c>
      <c r="F1530" t="s">
        <v>2380</v>
      </c>
      <c r="G1530" t="s">
        <v>2381</v>
      </c>
      <c r="H1530" t="s">
        <v>2380</v>
      </c>
      <c r="K1530" t="s">
        <v>842</v>
      </c>
      <c r="L1530">
        <v>19.399999999999999</v>
      </c>
      <c r="M1530">
        <v>11.93</v>
      </c>
      <c r="N1530" t="s">
        <v>2380</v>
      </c>
      <c r="O1530" t="s">
        <v>2380</v>
      </c>
      <c r="P1530" t="s">
        <v>2380</v>
      </c>
      <c r="Q1530" s="7" t="str">
        <f>SUBSTITUTE(Table12[[#This Row],[NumberOfMajorSurgeries]],"No major surgery","0")</f>
        <v>0</v>
      </c>
      <c r="R1530" t="str">
        <f>SUBSTITUTE(Table12[[#This Row],[smoker]],"?","unknown")</f>
        <v>No</v>
      </c>
      <c r="S1530" t="str">
        <f t="shared" si="23"/>
        <v>Overweight</v>
      </c>
      <c r="T1530" t="str">
        <f>IF(Table12[[#This Row],[HBA1C]]&lt;5.7,"Normal",IF(Table12[[#This Row],[HBA1C]]&gt;6.5,"Diabetes","Prediabetes"))</f>
        <v>Diabetes</v>
      </c>
    </row>
    <row r="1531" spans="1:20" x14ac:dyDescent="0.3">
      <c r="A1531" t="s">
        <v>841</v>
      </c>
      <c r="B1531">
        <v>15.1</v>
      </c>
      <c r="C1531">
        <v>8.41</v>
      </c>
      <c r="D1531" t="s">
        <v>2380</v>
      </c>
      <c r="E1531" t="s">
        <v>2380</v>
      </c>
      <c r="F1531" t="s">
        <v>2380</v>
      </c>
      <c r="G1531" t="s">
        <v>2381</v>
      </c>
      <c r="H1531" t="s">
        <v>2380</v>
      </c>
      <c r="K1531" t="s">
        <v>841</v>
      </c>
      <c r="L1531">
        <v>15.1</v>
      </c>
      <c r="M1531">
        <v>8.41</v>
      </c>
      <c r="N1531" t="s">
        <v>2380</v>
      </c>
      <c r="O1531" t="s">
        <v>2380</v>
      </c>
      <c r="P1531" t="s">
        <v>2380</v>
      </c>
      <c r="Q1531" s="7" t="str">
        <f>SUBSTITUTE(Table12[[#This Row],[NumberOfMajorSurgeries]],"No major surgery","0")</f>
        <v>0</v>
      </c>
      <c r="R1531" t="str">
        <f>SUBSTITUTE(Table12[[#This Row],[smoker]],"?","unknown")</f>
        <v>No</v>
      </c>
      <c r="S1531" t="str">
        <f t="shared" si="23"/>
        <v>Underweight</v>
      </c>
      <c r="T1531" t="str">
        <f>IF(Table12[[#This Row],[HBA1C]]&lt;5.7,"Normal",IF(Table12[[#This Row],[HBA1C]]&gt;6.5,"Diabetes","Prediabetes"))</f>
        <v>Diabetes</v>
      </c>
    </row>
    <row r="1532" spans="1:20" x14ac:dyDescent="0.3">
      <c r="A1532" t="s">
        <v>840</v>
      </c>
      <c r="B1532">
        <v>23.37</v>
      </c>
      <c r="C1532">
        <v>5.59</v>
      </c>
      <c r="D1532" t="s">
        <v>2382</v>
      </c>
      <c r="E1532" t="s">
        <v>2380</v>
      </c>
      <c r="F1532" t="s">
        <v>2380</v>
      </c>
      <c r="G1532" t="s">
        <v>2381</v>
      </c>
      <c r="H1532" t="s">
        <v>2380</v>
      </c>
      <c r="K1532" t="s">
        <v>840</v>
      </c>
      <c r="L1532">
        <v>23.37</v>
      </c>
      <c r="M1532">
        <v>5.59</v>
      </c>
      <c r="N1532" t="s">
        <v>2382</v>
      </c>
      <c r="O1532" t="s">
        <v>2380</v>
      </c>
      <c r="P1532" t="s">
        <v>2380</v>
      </c>
      <c r="Q1532" s="7" t="str">
        <f>SUBSTITUTE(Table12[[#This Row],[NumberOfMajorSurgeries]],"No major surgery","0")</f>
        <v>0</v>
      </c>
      <c r="R1532" t="str">
        <f>SUBSTITUTE(Table12[[#This Row],[smoker]],"?","unknown")</f>
        <v>No</v>
      </c>
      <c r="S1532" t="str">
        <f t="shared" si="23"/>
        <v>Overweight</v>
      </c>
      <c r="T1532" t="str">
        <f>IF(Table12[[#This Row],[HBA1C]]&lt;5.7,"Normal",IF(Table12[[#This Row],[HBA1C]]&gt;6.5,"Diabetes","Prediabetes"))</f>
        <v>Normal</v>
      </c>
    </row>
    <row r="1533" spans="1:20" x14ac:dyDescent="0.3">
      <c r="A1533" t="s">
        <v>839</v>
      </c>
      <c r="B1533">
        <v>42.4</v>
      </c>
      <c r="C1533">
        <v>4.0599999999999996</v>
      </c>
      <c r="D1533" t="s">
        <v>2380</v>
      </c>
      <c r="E1533" t="s">
        <v>2380</v>
      </c>
      <c r="F1533" t="s">
        <v>2380</v>
      </c>
      <c r="G1533" t="s">
        <v>2381</v>
      </c>
      <c r="H1533" t="s">
        <v>2380</v>
      </c>
      <c r="K1533" t="s">
        <v>839</v>
      </c>
      <c r="L1533">
        <v>42.4</v>
      </c>
      <c r="M1533">
        <v>4.0599999999999996</v>
      </c>
      <c r="N1533" t="s">
        <v>2380</v>
      </c>
      <c r="O1533" t="s">
        <v>2380</v>
      </c>
      <c r="P1533" t="s">
        <v>2380</v>
      </c>
      <c r="Q1533" s="7" t="str">
        <f>SUBSTITUTE(Table12[[#This Row],[NumberOfMajorSurgeries]],"No major surgery","0")</f>
        <v>0</v>
      </c>
      <c r="R1533" t="str">
        <f>SUBSTITUTE(Table12[[#This Row],[smoker]],"?","unknown")</f>
        <v>No</v>
      </c>
      <c r="S1533" t="str">
        <f t="shared" si="23"/>
        <v>Obesity</v>
      </c>
      <c r="T1533" t="str">
        <f>IF(Table12[[#This Row],[HBA1C]]&lt;5.7,"Normal",IF(Table12[[#This Row],[HBA1C]]&gt;6.5,"Diabetes","Prediabetes"))</f>
        <v>Normal</v>
      </c>
    </row>
    <row r="1534" spans="1:20" x14ac:dyDescent="0.3">
      <c r="A1534" t="s">
        <v>838</v>
      </c>
      <c r="B1534">
        <v>28.405000000000001</v>
      </c>
      <c r="C1534">
        <v>7.02</v>
      </c>
      <c r="D1534" t="s">
        <v>2382</v>
      </c>
      <c r="E1534" t="s">
        <v>2380</v>
      </c>
      <c r="F1534" t="s">
        <v>2380</v>
      </c>
      <c r="G1534" t="s">
        <v>2381</v>
      </c>
      <c r="H1534" t="s">
        <v>2380</v>
      </c>
      <c r="K1534" t="s">
        <v>838</v>
      </c>
      <c r="L1534">
        <v>28.405000000000001</v>
      </c>
      <c r="M1534">
        <v>7.02</v>
      </c>
      <c r="N1534" t="s">
        <v>2382</v>
      </c>
      <c r="O1534" t="s">
        <v>2380</v>
      </c>
      <c r="P1534" t="s">
        <v>2380</v>
      </c>
      <c r="Q1534" s="7" t="str">
        <f>SUBSTITUTE(Table12[[#This Row],[NumberOfMajorSurgeries]],"No major surgery","0")</f>
        <v>0</v>
      </c>
      <c r="R1534" t="str">
        <f>SUBSTITUTE(Table12[[#This Row],[smoker]],"?","unknown")</f>
        <v>No</v>
      </c>
      <c r="S1534" t="str">
        <f t="shared" si="23"/>
        <v>Overweight</v>
      </c>
      <c r="T1534" t="str">
        <f>IF(Table12[[#This Row],[HBA1C]]&lt;5.7,"Normal",IF(Table12[[#This Row],[HBA1C]]&gt;6.5,"Diabetes","Prediabetes"))</f>
        <v>Diabetes</v>
      </c>
    </row>
    <row r="1535" spans="1:20" x14ac:dyDescent="0.3">
      <c r="A1535" t="s">
        <v>837</v>
      </c>
      <c r="B1535">
        <v>23.4</v>
      </c>
      <c r="C1535">
        <v>4.47</v>
      </c>
      <c r="D1535" t="s">
        <v>2380</v>
      </c>
      <c r="E1535" t="s">
        <v>2380</v>
      </c>
      <c r="F1535" t="s">
        <v>2380</v>
      </c>
      <c r="G1535" t="s">
        <v>2381</v>
      </c>
      <c r="H1535" t="s">
        <v>2380</v>
      </c>
      <c r="K1535" t="s">
        <v>837</v>
      </c>
      <c r="L1535">
        <v>23.4</v>
      </c>
      <c r="M1535">
        <v>4.47</v>
      </c>
      <c r="N1535" t="s">
        <v>2380</v>
      </c>
      <c r="O1535" t="s">
        <v>2380</v>
      </c>
      <c r="P1535" t="s">
        <v>2380</v>
      </c>
      <c r="Q1535" s="7" t="str">
        <f>SUBSTITUTE(Table12[[#This Row],[NumberOfMajorSurgeries]],"No major surgery","0")</f>
        <v>0</v>
      </c>
      <c r="R1535" t="str">
        <f>SUBSTITUTE(Table12[[#This Row],[smoker]],"?","unknown")</f>
        <v>No</v>
      </c>
      <c r="S1535" t="str">
        <f t="shared" si="23"/>
        <v>Overweight</v>
      </c>
      <c r="T1535" t="str">
        <f>IF(Table12[[#This Row],[HBA1C]]&lt;5.7,"Normal",IF(Table12[[#This Row],[HBA1C]]&gt;6.5,"Diabetes","Prediabetes"))</f>
        <v>Normal</v>
      </c>
    </row>
    <row r="1536" spans="1:20" x14ac:dyDescent="0.3">
      <c r="A1536" t="s">
        <v>836</v>
      </c>
      <c r="B1536">
        <v>33.44</v>
      </c>
      <c r="C1536">
        <v>4.54</v>
      </c>
      <c r="D1536" t="s">
        <v>2380</v>
      </c>
      <c r="E1536" t="s">
        <v>2380</v>
      </c>
      <c r="F1536" t="s">
        <v>2380</v>
      </c>
      <c r="G1536" t="s">
        <v>2381</v>
      </c>
      <c r="H1536" t="s">
        <v>2380</v>
      </c>
      <c r="K1536" t="s">
        <v>836</v>
      </c>
      <c r="L1536">
        <v>33.44</v>
      </c>
      <c r="M1536">
        <v>4.54</v>
      </c>
      <c r="N1536" t="s">
        <v>2380</v>
      </c>
      <c r="O1536" t="s">
        <v>2380</v>
      </c>
      <c r="P1536" t="s">
        <v>2380</v>
      </c>
      <c r="Q1536" s="7" t="str">
        <f>SUBSTITUTE(Table12[[#This Row],[NumberOfMajorSurgeries]],"No major surgery","0")</f>
        <v>0</v>
      </c>
      <c r="R1536" t="str">
        <f>SUBSTITUTE(Table12[[#This Row],[smoker]],"?","unknown")</f>
        <v>No</v>
      </c>
      <c r="S1536" t="str">
        <f t="shared" si="23"/>
        <v>Obesity</v>
      </c>
      <c r="T1536" t="str">
        <f>IF(Table12[[#This Row],[HBA1C]]&lt;5.7,"Normal",IF(Table12[[#This Row],[HBA1C]]&gt;6.5,"Diabetes","Prediabetes"))</f>
        <v>Normal</v>
      </c>
    </row>
    <row r="1537" spans="1:20" x14ac:dyDescent="0.3">
      <c r="A1537" t="s">
        <v>835</v>
      </c>
      <c r="B1537">
        <v>21.12</v>
      </c>
      <c r="C1537">
        <v>4.99</v>
      </c>
      <c r="D1537" t="s">
        <v>2380</v>
      </c>
      <c r="E1537" t="s">
        <v>2380</v>
      </c>
      <c r="F1537" t="s">
        <v>2380</v>
      </c>
      <c r="G1537">
        <v>1</v>
      </c>
      <c r="H1537" t="s">
        <v>2380</v>
      </c>
      <c r="K1537" t="s">
        <v>835</v>
      </c>
      <c r="L1537">
        <v>21.12</v>
      </c>
      <c r="M1537">
        <v>4.99</v>
      </c>
      <c r="N1537" t="s">
        <v>2380</v>
      </c>
      <c r="O1537" t="s">
        <v>2380</v>
      </c>
      <c r="P1537" t="s">
        <v>2380</v>
      </c>
      <c r="Q1537" s="7" t="str">
        <f>SUBSTITUTE(Table12[[#This Row],[NumberOfMajorSurgeries]],"No major surgery","0")</f>
        <v>1</v>
      </c>
      <c r="R1537" t="str">
        <f>SUBSTITUTE(Table12[[#This Row],[smoker]],"?","unknown")</f>
        <v>No</v>
      </c>
      <c r="S1537" t="str">
        <f t="shared" si="23"/>
        <v>Overweight</v>
      </c>
      <c r="T1537" t="str">
        <f>IF(Table12[[#This Row],[HBA1C]]&lt;5.7,"Normal",IF(Table12[[#This Row],[HBA1C]]&gt;6.5,"Diabetes","Prediabetes"))</f>
        <v>Normal</v>
      </c>
    </row>
    <row r="1538" spans="1:20" x14ac:dyDescent="0.3">
      <c r="A1538" t="s">
        <v>834</v>
      </c>
      <c r="B1538">
        <v>18.48</v>
      </c>
      <c r="C1538">
        <v>10.84</v>
      </c>
      <c r="D1538" t="s">
        <v>2382</v>
      </c>
      <c r="E1538" t="s">
        <v>2380</v>
      </c>
      <c r="F1538" t="s">
        <v>2380</v>
      </c>
      <c r="G1538">
        <v>2</v>
      </c>
      <c r="H1538" t="s">
        <v>2380</v>
      </c>
      <c r="K1538" t="s">
        <v>834</v>
      </c>
      <c r="L1538">
        <v>18.48</v>
      </c>
      <c r="M1538">
        <v>10.84</v>
      </c>
      <c r="N1538" t="s">
        <v>2382</v>
      </c>
      <c r="O1538" t="s">
        <v>2380</v>
      </c>
      <c r="P1538" t="s">
        <v>2380</v>
      </c>
      <c r="Q1538" s="7" t="str">
        <f>SUBSTITUTE(Table12[[#This Row],[NumberOfMajorSurgeries]],"No major surgery","0")</f>
        <v>2</v>
      </c>
      <c r="R1538" t="str">
        <f>SUBSTITUTE(Table12[[#This Row],[smoker]],"?","unknown")</f>
        <v>No</v>
      </c>
      <c r="S1538" t="str">
        <f t="shared" si="23"/>
        <v>Underweight</v>
      </c>
      <c r="T1538" t="str">
        <f>IF(Table12[[#This Row],[HBA1C]]&lt;5.7,"Normal",IF(Table12[[#This Row],[HBA1C]]&gt;6.5,"Diabetes","Prediabetes"))</f>
        <v>Diabetes</v>
      </c>
    </row>
    <row r="1539" spans="1:20" x14ac:dyDescent="0.3">
      <c r="A1539" t="s">
        <v>833</v>
      </c>
      <c r="B1539">
        <v>16.815000000000001</v>
      </c>
      <c r="C1539">
        <v>5.63</v>
      </c>
      <c r="D1539" t="s">
        <v>2380</v>
      </c>
      <c r="E1539" t="s">
        <v>2380</v>
      </c>
      <c r="F1539" t="s">
        <v>2380</v>
      </c>
      <c r="G1539">
        <v>1</v>
      </c>
      <c r="H1539" t="s">
        <v>2380</v>
      </c>
      <c r="K1539" t="s">
        <v>833</v>
      </c>
      <c r="L1539">
        <v>16.815000000000001</v>
      </c>
      <c r="M1539">
        <v>5.63</v>
      </c>
      <c r="N1539" t="s">
        <v>2380</v>
      </c>
      <c r="O1539" t="s">
        <v>2380</v>
      </c>
      <c r="P1539" t="s">
        <v>2380</v>
      </c>
      <c r="Q1539" s="7" t="str">
        <f>SUBSTITUTE(Table12[[#This Row],[NumberOfMajorSurgeries]],"No major surgery","0")</f>
        <v>1</v>
      </c>
      <c r="R1539" t="str">
        <f>SUBSTITUTE(Table12[[#This Row],[smoker]],"?","unknown")</f>
        <v>No</v>
      </c>
      <c r="S1539" t="str">
        <f t="shared" ref="S1539:S1602" si="24">IF(B1539&lt;18.5,"Underweight",IF(B1539&gt;30,"Obesity",IF(B1539=18.5-24.9,"Normal weight","Overweight")))</f>
        <v>Underweight</v>
      </c>
      <c r="T1539" t="str">
        <f>IF(Table12[[#This Row],[HBA1C]]&lt;5.7,"Normal",IF(Table12[[#This Row],[HBA1C]]&gt;6.5,"Diabetes","Prediabetes"))</f>
        <v>Normal</v>
      </c>
    </row>
    <row r="1540" spans="1:20" x14ac:dyDescent="0.3">
      <c r="A1540" t="s">
        <v>832</v>
      </c>
      <c r="B1540">
        <v>26.72</v>
      </c>
      <c r="C1540">
        <v>4.1399999999999997</v>
      </c>
      <c r="D1540" t="s">
        <v>2380</v>
      </c>
      <c r="E1540" t="s">
        <v>2380</v>
      </c>
      <c r="F1540" t="s">
        <v>2380</v>
      </c>
      <c r="G1540" t="s">
        <v>2381</v>
      </c>
      <c r="H1540" t="s">
        <v>2380</v>
      </c>
      <c r="K1540" t="s">
        <v>832</v>
      </c>
      <c r="L1540">
        <v>26.72</v>
      </c>
      <c r="M1540">
        <v>4.1399999999999997</v>
      </c>
      <c r="N1540" t="s">
        <v>2380</v>
      </c>
      <c r="O1540" t="s">
        <v>2380</v>
      </c>
      <c r="P1540" t="s">
        <v>2380</v>
      </c>
      <c r="Q1540" s="7" t="str">
        <f>SUBSTITUTE(Table12[[#This Row],[NumberOfMajorSurgeries]],"No major surgery","0")</f>
        <v>0</v>
      </c>
      <c r="R1540" t="str">
        <f>SUBSTITUTE(Table12[[#This Row],[smoker]],"?","unknown")</f>
        <v>No</v>
      </c>
      <c r="S1540" t="str">
        <f t="shared" si="24"/>
        <v>Overweight</v>
      </c>
      <c r="T1540" t="str">
        <f>IF(Table12[[#This Row],[HBA1C]]&lt;5.7,"Normal",IF(Table12[[#This Row],[HBA1C]]&gt;6.5,"Diabetes","Prediabetes"))</f>
        <v>Normal</v>
      </c>
    </row>
    <row r="1541" spans="1:20" x14ac:dyDescent="0.3">
      <c r="A1541" t="s">
        <v>831</v>
      </c>
      <c r="B1541">
        <v>41.42</v>
      </c>
      <c r="C1541">
        <v>5.17</v>
      </c>
      <c r="D1541" t="s">
        <v>2380</v>
      </c>
      <c r="E1541" t="s">
        <v>2380</v>
      </c>
      <c r="F1541" t="s">
        <v>2383</v>
      </c>
      <c r="G1541">
        <v>1</v>
      </c>
      <c r="H1541" t="s">
        <v>2380</v>
      </c>
      <c r="K1541" t="s">
        <v>831</v>
      </c>
      <c r="L1541">
        <v>41.42</v>
      </c>
      <c r="M1541">
        <v>5.17</v>
      </c>
      <c r="N1541" t="s">
        <v>2380</v>
      </c>
      <c r="O1541" t="s">
        <v>2380</v>
      </c>
      <c r="P1541" t="s">
        <v>2383</v>
      </c>
      <c r="Q1541" s="7" t="str">
        <f>SUBSTITUTE(Table12[[#This Row],[NumberOfMajorSurgeries]],"No major surgery","0")</f>
        <v>1</v>
      </c>
      <c r="R1541" t="str">
        <f>SUBSTITUTE(Table12[[#This Row],[smoker]],"?","unknown")</f>
        <v>No</v>
      </c>
      <c r="S1541" t="str">
        <f t="shared" si="24"/>
        <v>Obesity</v>
      </c>
      <c r="T1541" t="str">
        <f>IF(Table12[[#This Row],[HBA1C]]&lt;5.7,"Normal",IF(Table12[[#This Row],[HBA1C]]&gt;6.5,"Diabetes","Prediabetes"))</f>
        <v>Normal</v>
      </c>
    </row>
    <row r="1542" spans="1:20" x14ac:dyDescent="0.3">
      <c r="A1542" t="s">
        <v>830</v>
      </c>
      <c r="B1542">
        <v>20.69</v>
      </c>
      <c r="C1542">
        <v>6.93</v>
      </c>
      <c r="D1542" t="s">
        <v>2380</v>
      </c>
      <c r="E1542" t="s">
        <v>2380</v>
      </c>
      <c r="F1542" t="s">
        <v>2380</v>
      </c>
      <c r="G1542">
        <v>2</v>
      </c>
      <c r="H1542" t="s">
        <v>2380</v>
      </c>
      <c r="K1542" t="s">
        <v>830</v>
      </c>
      <c r="L1542">
        <v>20.69</v>
      </c>
      <c r="M1542">
        <v>6.93</v>
      </c>
      <c r="N1542" t="s">
        <v>2380</v>
      </c>
      <c r="O1542" t="s">
        <v>2380</v>
      </c>
      <c r="P1542" t="s">
        <v>2380</v>
      </c>
      <c r="Q1542" s="7" t="str">
        <f>SUBSTITUTE(Table12[[#This Row],[NumberOfMajorSurgeries]],"No major surgery","0")</f>
        <v>2</v>
      </c>
      <c r="R1542" t="str">
        <f>SUBSTITUTE(Table12[[#This Row],[smoker]],"?","unknown")</f>
        <v>No</v>
      </c>
      <c r="S1542" t="str">
        <f t="shared" si="24"/>
        <v>Overweight</v>
      </c>
      <c r="T1542" t="str">
        <f>IF(Table12[[#This Row],[HBA1C]]&lt;5.7,"Normal",IF(Table12[[#This Row],[HBA1C]]&gt;6.5,"Diabetes","Prediabetes"))</f>
        <v>Diabetes</v>
      </c>
    </row>
    <row r="1543" spans="1:20" x14ac:dyDescent="0.3">
      <c r="A1543" t="s">
        <v>829</v>
      </c>
      <c r="B1543">
        <v>41.23</v>
      </c>
      <c r="C1543">
        <v>4.24</v>
      </c>
      <c r="D1543" t="s">
        <v>2380</v>
      </c>
      <c r="E1543" t="s">
        <v>2380</v>
      </c>
      <c r="F1543" t="s">
        <v>2380</v>
      </c>
      <c r="G1543" t="s">
        <v>2381</v>
      </c>
      <c r="H1543" t="s">
        <v>2380</v>
      </c>
      <c r="K1543" t="s">
        <v>829</v>
      </c>
      <c r="L1543">
        <v>41.23</v>
      </c>
      <c r="M1543">
        <v>4.24</v>
      </c>
      <c r="N1543" t="s">
        <v>2380</v>
      </c>
      <c r="O1543" t="s">
        <v>2380</v>
      </c>
      <c r="P1543" t="s">
        <v>2380</v>
      </c>
      <c r="Q1543" s="7" t="str">
        <f>SUBSTITUTE(Table12[[#This Row],[NumberOfMajorSurgeries]],"No major surgery","0")</f>
        <v>0</v>
      </c>
      <c r="R1543" t="str">
        <f>SUBSTITUTE(Table12[[#This Row],[smoker]],"?","unknown")</f>
        <v>No</v>
      </c>
      <c r="S1543" t="str">
        <f t="shared" si="24"/>
        <v>Obesity</v>
      </c>
      <c r="T1543" t="str">
        <f>IF(Table12[[#This Row],[HBA1C]]&lt;5.7,"Normal",IF(Table12[[#This Row],[HBA1C]]&gt;6.5,"Diabetes","Prediabetes"))</f>
        <v>Normal</v>
      </c>
    </row>
    <row r="1544" spans="1:20" x14ac:dyDescent="0.3">
      <c r="A1544" t="s">
        <v>828</v>
      </c>
      <c r="B1544">
        <v>29.9</v>
      </c>
      <c r="C1544">
        <v>5.91</v>
      </c>
      <c r="D1544" t="s">
        <v>2380</v>
      </c>
      <c r="E1544" t="s">
        <v>2380</v>
      </c>
      <c r="F1544" t="s">
        <v>2380</v>
      </c>
      <c r="G1544" t="s">
        <v>2381</v>
      </c>
      <c r="H1544" t="s">
        <v>2380</v>
      </c>
      <c r="K1544" t="s">
        <v>828</v>
      </c>
      <c r="L1544">
        <v>29.9</v>
      </c>
      <c r="M1544">
        <v>5.91</v>
      </c>
      <c r="N1544" t="s">
        <v>2380</v>
      </c>
      <c r="O1544" t="s">
        <v>2380</v>
      </c>
      <c r="P1544" t="s">
        <v>2380</v>
      </c>
      <c r="Q1544" s="7" t="str">
        <f>SUBSTITUTE(Table12[[#This Row],[NumberOfMajorSurgeries]],"No major surgery","0")</f>
        <v>0</v>
      </c>
      <c r="R1544" t="str">
        <f>SUBSTITUTE(Table12[[#This Row],[smoker]],"?","unknown")</f>
        <v>No</v>
      </c>
      <c r="S1544" t="str">
        <f t="shared" si="24"/>
        <v>Overweight</v>
      </c>
      <c r="T1544" t="str">
        <f>IF(Table12[[#This Row],[HBA1C]]&lt;5.7,"Normal",IF(Table12[[#This Row],[HBA1C]]&gt;6.5,"Diabetes","Prediabetes"))</f>
        <v>Prediabetes</v>
      </c>
    </row>
    <row r="1545" spans="1:20" x14ac:dyDescent="0.3">
      <c r="A1545" t="s">
        <v>827</v>
      </c>
      <c r="B1545">
        <v>34.104999999999997</v>
      </c>
      <c r="C1545">
        <v>5.93</v>
      </c>
      <c r="D1545" t="s">
        <v>2380</v>
      </c>
      <c r="E1545" t="s">
        <v>2380</v>
      </c>
      <c r="F1545" t="s">
        <v>2380</v>
      </c>
      <c r="G1545" t="s">
        <v>2381</v>
      </c>
      <c r="H1545" t="s">
        <v>2380</v>
      </c>
      <c r="K1545" t="s">
        <v>827</v>
      </c>
      <c r="L1545">
        <v>34.104999999999997</v>
      </c>
      <c r="M1545">
        <v>5.93</v>
      </c>
      <c r="N1545" t="s">
        <v>2380</v>
      </c>
      <c r="O1545" t="s">
        <v>2380</v>
      </c>
      <c r="P1545" t="s">
        <v>2380</v>
      </c>
      <c r="Q1545" s="7" t="str">
        <f>SUBSTITUTE(Table12[[#This Row],[NumberOfMajorSurgeries]],"No major surgery","0")</f>
        <v>0</v>
      </c>
      <c r="R1545" t="str">
        <f>SUBSTITUTE(Table12[[#This Row],[smoker]],"?","unknown")</f>
        <v>No</v>
      </c>
      <c r="S1545" t="str">
        <f t="shared" si="24"/>
        <v>Obesity</v>
      </c>
      <c r="T1545" t="str">
        <f>IF(Table12[[#This Row],[HBA1C]]&lt;5.7,"Normal",IF(Table12[[#This Row],[HBA1C]]&gt;6.5,"Diabetes","Prediabetes"))</f>
        <v>Prediabetes</v>
      </c>
    </row>
    <row r="1546" spans="1:20" x14ac:dyDescent="0.3">
      <c r="A1546" t="s">
        <v>826</v>
      </c>
      <c r="B1546">
        <v>24.97</v>
      </c>
      <c r="C1546">
        <v>5.66</v>
      </c>
      <c r="D1546" t="s">
        <v>2380</v>
      </c>
      <c r="E1546" t="s">
        <v>2380</v>
      </c>
      <c r="F1546" t="s">
        <v>2380</v>
      </c>
      <c r="G1546" t="s">
        <v>2381</v>
      </c>
      <c r="H1546" t="s">
        <v>2380</v>
      </c>
      <c r="K1546" t="s">
        <v>826</v>
      </c>
      <c r="L1546">
        <v>24.97</v>
      </c>
      <c r="M1546">
        <v>5.66</v>
      </c>
      <c r="N1546" t="s">
        <v>2380</v>
      </c>
      <c r="O1546" t="s">
        <v>2380</v>
      </c>
      <c r="P1546" t="s">
        <v>2380</v>
      </c>
      <c r="Q1546" s="7" t="str">
        <f>SUBSTITUTE(Table12[[#This Row],[NumberOfMajorSurgeries]],"No major surgery","0")</f>
        <v>0</v>
      </c>
      <c r="R1546" t="str">
        <f>SUBSTITUTE(Table12[[#This Row],[smoker]],"?","unknown")</f>
        <v>No</v>
      </c>
      <c r="S1546" t="str">
        <f t="shared" si="24"/>
        <v>Overweight</v>
      </c>
      <c r="T1546" t="str">
        <f>IF(Table12[[#This Row],[HBA1C]]&lt;5.7,"Normal",IF(Table12[[#This Row],[HBA1C]]&gt;6.5,"Diabetes","Prediabetes"))</f>
        <v>Normal</v>
      </c>
    </row>
    <row r="1547" spans="1:20" x14ac:dyDescent="0.3">
      <c r="A1547" t="s">
        <v>825</v>
      </c>
      <c r="B1547">
        <v>34.799999999999997</v>
      </c>
      <c r="C1547">
        <v>4.1900000000000004</v>
      </c>
      <c r="D1547" t="s">
        <v>2380</v>
      </c>
      <c r="E1547" t="s">
        <v>2380</v>
      </c>
      <c r="F1547" t="s">
        <v>2380</v>
      </c>
      <c r="G1547">
        <v>1</v>
      </c>
      <c r="H1547" t="s">
        <v>2380</v>
      </c>
      <c r="K1547" t="s">
        <v>825</v>
      </c>
      <c r="L1547">
        <v>34.799999999999997</v>
      </c>
      <c r="M1547">
        <v>4.1900000000000004</v>
      </c>
      <c r="N1547" t="s">
        <v>2380</v>
      </c>
      <c r="O1547" t="s">
        <v>2380</v>
      </c>
      <c r="P1547" t="s">
        <v>2380</v>
      </c>
      <c r="Q1547" s="7" t="str">
        <f>SUBSTITUTE(Table12[[#This Row],[NumberOfMajorSurgeries]],"No major surgery","0")</f>
        <v>1</v>
      </c>
      <c r="R1547" t="str">
        <f>SUBSTITUTE(Table12[[#This Row],[smoker]],"?","unknown")</f>
        <v>No</v>
      </c>
      <c r="S1547" t="str">
        <f t="shared" si="24"/>
        <v>Obesity</v>
      </c>
      <c r="T1547" t="str">
        <f>IF(Table12[[#This Row],[HBA1C]]&lt;5.7,"Normal",IF(Table12[[#This Row],[HBA1C]]&gt;6.5,"Diabetes","Prediabetes"))</f>
        <v>Normal</v>
      </c>
    </row>
    <row r="1548" spans="1:20" x14ac:dyDescent="0.3">
      <c r="A1548" t="s">
        <v>824</v>
      </c>
      <c r="B1548">
        <v>32.965000000000003</v>
      </c>
      <c r="C1548">
        <v>9.2100000000000009</v>
      </c>
      <c r="D1548" t="s">
        <v>2382</v>
      </c>
      <c r="E1548" t="s">
        <v>2380</v>
      </c>
      <c r="F1548" t="s">
        <v>2380</v>
      </c>
      <c r="G1548" t="s">
        <v>2381</v>
      </c>
      <c r="H1548" t="s">
        <v>2380</v>
      </c>
      <c r="K1548" t="s">
        <v>824</v>
      </c>
      <c r="L1548">
        <v>32.965000000000003</v>
      </c>
      <c r="M1548">
        <v>9.2100000000000009</v>
      </c>
      <c r="N1548" t="s">
        <v>2382</v>
      </c>
      <c r="O1548" t="s">
        <v>2380</v>
      </c>
      <c r="P1548" t="s">
        <v>2380</v>
      </c>
      <c r="Q1548" s="7" t="str">
        <f>SUBSTITUTE(Table12[[#This Row],[NumberOfMajorSurgeries]],"No major surgery","0")</f>
        <v>0</v>
      </c>
      <c r="R1548" t="str">
        <f>SUBSTITUTE(Table12[[#This Row],[smoker]],"?","unknown")</f>
        <v>No</v>
      </c>
      <c r="S1548" t="str">
        <f t="shared" si="24"/>
        <v>Obesity</v>
      </c>
      <c r="T1548" t="str">
        <f>IF(Table12[[#This Row],[HBA1C]]&lt;5.7,"Normal",IF(Table12[[#This Row],[HBA1C]]&gt;6.5,"Diabetes","Prediabetes"))</f>
        <v>Diabetes</v>
      </c>
    </row>
    <row r="1549" spans="1:20" x14ac:dyDescent="0.3">
      <c r="A1549" t="s">
        <v>823</v>
      </c>
      <c r="B1549">
        <v>27.265000000000001</v>
      </c>
      <c r="C1549">
        <v>5.51</v>
      </c>
      <c r="D1549" t="s">
        <v>2380</v>
      </c>
      <c r="E1549" t="s">
        <v>2380</v>
      </c>
      <c r="F1549" t="s">
        <v>2380</v>
      </c>
      <c r="G1549">
        <v>1</v>
      </c>
      <c r="H1549" t="s">
        <v>2380</v>
      </c>
      <c r="K1549" t="s">
        <v>823</v>
      </c>
      <c r="L1549">
        <v>27.265000000000001</v>
      </c>
      <c r="M1549">
        <v>5.51</v>
      </c>
      <c r="N1549" t="s">
        <v>2380</v>
      </c>
      <c r="O1549" t="s">
        <v>2380</v>
      </c>
      <c r="P1549" t="s">
        <v>2380</v>
      </c>
      <c r="Q1549" s="7" t="str">
        <f>SUBSTITUTE(Table12[[#This Row],[NumberOfMajorSurgeries]],"No major surgery","0")</f>
        <v>1</v>
      </c>
      <c r="R1549" t="str">
        <f>SUBSTITUTE(Table12[[#This Row],[smoker]],"?","unknown")</f>
        <v>No</v>
      </c>
      <c r="S1549" t="str">
        <f t="shared" si="24"/>
        <v>Overweight</v>
      </c>
      <c r="T1549" t="str">
        <f>IF(Table12[[#This Row],[HBA1C]]&lt;5.7,"Normal",IF(Table12[[#This Row],[HBA1C]]&gt;6.5,"Diabetes","Prediabetes"))</f>
        <v>Normal</v>
      </c>
    </row>
    <row r="1550" spans="1:20" x14ac:dyDescent="0.3">
      <c r="A1550" t="s">
        <v>822</v>
      </c>
      <c r="B1550">
        <v>17.059999999999999</v>
      </c>
      <c r="C1550">
        <v>8.5</v>
      </c>
      <c r="D1550" t="s">
        <v>2380</v>
      </c>
      <c r="E1550" t="s">
        <v>2380</v>
      </c>
      <c r="F1550" t="s">
        <v>2380</v>
      </c>
      <c r="G1550" t="s">
        <v>2381</v>
      </c>
      <c r="H1550" t="s">
        <v>2380</v>
      </c>
      <c r="K1550" t="s">
        <v>822</v>
      </c>
      <c r="L1550">
        <v>17.059999999999999</v>
      </c>
      <c r="M1550">
        <v>8.5</v>
      </c>
      <c r="N1550" t="s">
        <v>2380</v>
      </c>
      <c r="O1550" t="s">
        <v>2380</v>
      </c>
      <c r="P1550" t="s">
        <v>2380</v>
      </c>
      <c r="Q1550" s="7" t="str">
        <f>SUBSTITUTE(Table12[[#This Row],[NumberOfMajorSurgeries]],"No major surgery","0")</f>
        <v>0</v>
      </c>
      <c r="R1550" t="str">
        <f>SUBSTITUTE(Table12[[#This Row],[smoker]],"?","unknown")</f>
        <v>No</v>
      </c>
      <c r="S1550" t="str">
        <f t="shared" si="24"/>
        <v>Underweight</v>
      </c>
      <c r="T1550" t="str">
        <f>IF(Table12[[#This Row],[HBA1C]]&lt;5.7,"Normal",IF(Table12[[#This Row],[HBA1C]]&gt;6.5,"Diabetes","Prediabetes"))</f>
        <v>Diabetes</v>
      </c>
    </row>
    <row r="1551" spans="1:20" x14ac:dyDescent="0.3">
      <c r="A1551" t="s">
        <v>821</v>
      </c>
      <c r="B1551">
        <v>36.29</v>
      </c>
      <c r="C1551">
        <v>6.23</v>
      </c>
      <c r="D1551" t="s">
        <v>2380</v>
      </c>
      <c r="E1551" t="s">
        <v>2380</v>
      </c>
      <c r="F1551" t="s">
        <v>2380</v>
      </c>
      <c r="G1551" t="s">
        <v>2381</v>
      </c>
      <c r="H1551" t="s">
        <v>2380</v>
      </c>
      <c r="K1551" t="s">
        <v>821</v>
      </c>
      <c r="L1551">
        <v>36.29</v>
      </c>
      <c r="M1551">
        <v>6.23</v>
      </c>
      <c r="N1551" t="s">
        <v>2380</v>
      </c>
      <c r="O1551" t="s">
        <v>2380</v>
      </c>
      <c r="P1551" t="s">
        <v>2380</v>
      </c>
      <c r="Q1551" s="7" t="str">
        <f>SUBSTITUTE(Table12[[#This Row],[NumberOfMajorSurgeries]],"No major surgery","0")</f>
        <v>0</v>
      </c>
      <c r="R1551" t="str">
        <f>SUBSTITUTE(Table12[[#This Row],[smoker]],"?","unknown")</f>
        <v>No</v>
      </c>
      <c r="S1551" t="str">
        <f t="shared" si="24"/>
        <v>Obesity</v>
      </c>
      <c r="T1551" t="str">
        <f>IF(Table12[[#This Row],[HBA1C]]&lt;5.7,"Normal",IF(Table12[[#This Row],[HBA1C]]&gt;6.5,"Diabetes","Prediabetes"))</f>
        <v>Prediabetes</v>
      </c>
    </row>
    <row r="1552" spans="1:20" x14ac:dyDescent="0.3">
      <c r="A1552" t="s">
        <v>820</v>
      </c>
      <c r="B1552">
        <v>28.594999999999999</v>
      </c>
      <c r="C1552">
        <v>8.5299999999999994</v>
      </c>
      <c r="D1552" t="s">
        <v>2382</v>
      </c>
      <c r="E1552" t="s">
        <v>2380</v>
      </c>
      <c r="F1552" t="s">
        <v>2380</v>
      </c>
      <c r="G1552">
        <v>1</v>
      </c>
      <c r="H1552" t="s">
        <v>2380</v>
      </c>
      <c r="K1552" t="s">
        <v>820</v>
      </c>
      <c r="L1552">
        <v>28.594999999999999</v>
      </c>
      <c r="M1552">
        <v>8.5299999999999994</v>
      </c>
      <c r="N1552" t="s">
        <v>2382</v>
      </c>
      <c r="O1552" t="s">
        <v>2380</v>
      </c>
      <c r="P1552" t="s">
        <v>2380</v>
      </c>
      <c r="Q1552" s="7" t="str">
        <f>SUBSTITUTE(Table12[[#This Row],[NumberOfMajorSurgeries]],"No major surgery","0")</f>
        <v>1</v>
      </c>
      <c r="R1552" t="str">
        <f>SUBSTITUTE(Table12[[#This Row],[smoker]],"?","unknown")</f>
        <v>No</v>
      </c>
      <c r="S1552" t="str">
        <f t="shared" si="24"/>
        <v>Overweight</v>
      </c>
      <c r="T1552" t="str">
        <f>IF(Table12[[#This Row],[HBA1C]]&lt;5.7,"Normal",IF(Table12[[#This Row],[HBA1C]]&gt;6.5,"Diabetes","Prediabetes"))</f>
        <v>Diabetes</v>
      </c>
    </row>
    <row r="1553" spans="1:20" x14ac:dyDescent="0.3">
      <c r="A1553" t="s">
        <v>819</v>
      </c>
      <c r="B1553">
        <v>17.8</v>
      </c>
      <c r="C1553">
        <v>5.75</v>
      </c>
      <c r="D1553" t="s">
        <v>2382</v>
      </c>
      <c r="E1553" t="s">
        <v>2380</v>
      </c>
      <c r="F1553" t="s">
        <v>2383</v>
      </c>
      <c r="G1553">
        <v>1</v>
      </c>
      <c r="H1553" t="s">
        <v>2380</v>
      </c>
      <c r="K1553" t="s">
        <v>819</v>
      </c>
      <c r="L1553">
        <v>17.8</v>
      </c>
      <c r="M1553">
        <v>5.75</v>
      </c>
      <c r="N1553" t="s">
        <v>2382</v>
      </c>
      <c r="O1553" t="s">
        <v>2380</v>
      </c>
      <c r="P1553" t="s">
        <v>2383</v>
      </c>
      <c r="Q1553" s="7" t="str">
        <f>SUBSTITUTE(Table12[[#This Row],[NumberOfMajorSurgeries]],"No major surgery","0")</f>
        <v>1</v>
      </c>
      <c r="R1553" t="str">
        <f>SUBSTITUTE(Table12[[#This Row],[smoker]],"?","unknown")</f>
        <v>No</v>
      </c>
      <c r="S1553" t="str">
        <f t="shared" si="24"/>
        <v>Underweight</v>
      </c>
      <c r="T1553" t="str">
        <f>IF(Table12[[#This Row],[HBA1C]]&lt;5.7,"Normal",IF(Table12[[#This Row],[HBA1C]]&gt;6.5,"Diabetes","Prediabetes"))</f>
        <v>Prediabetes</v>
      </c>
    </row>
    <row r="1554" spans="1:20" x14ac:dyDescent="0.3">
      <c r="A1554" t="s">
        <v>818</v>
      </c>
      <c r="B1554">
        <v>21.4</v>
      </c>
      <c r="C1554">
        <v>5.6</v>
      </c>
      <c r="D1554" t="s">
        <v>2380</v>
      </c>
      <c r="E1554" t="s">
        <v>2380</v>
      </c>
      <c r="F1554" t="s">
        <v>2380</v>
      </c>
      <c r="G1554" t="s">
        <v>2381</v>
      </c>
      <c r="H1554" t="s">
        <v>2380</v>
      </c>
      <c r="K1554" t="s">
        <v>818</v>
      </c>
      <c r="L1554">
        <v>21.4</v>
      </c>
      <c r="M1554">
        <v>5.6</v>
      </c>
      <c r="N1554" t="s">
        <v>2380</v>
      </c>
      <c r="O1554" t="s">
        <v>2380</v>
      </c>
      <c r="P1554" t="s">
        <v>2380</v>
      </c>
      <c r="Q1554" s="7" t="str">
        <f>SUBSTITUTE(Table12[[#This Row],[NumberOfMajorSurgeries]],"No major surgery","0")</f>
        <v>0</v>
      </c>
      <c r="R1554" t="str">
        <f>SUBSTITUTE(Table12[[#This Row],[smoker]],"?","unknown")</f>
        <v>No</v>
      </c>
      <c r="S1554" t="str">
        <f t="shared" si="24"/>
        <v>Overweight</v>
      </c>
      <c r="T1554" t="str">
        <f>IF(Table12[[#This Row],[HBA1C]]&lt;5.7,"Normal",IF(Table12[[#This Row],[HBA1C]]&gt;6.5,"Diabetes","Prediabetes"))</f>
        <v>Normal</v>
      </c>
    </row>
    <row r="1555" spans="1:20" x14ac:dyDescent="0.3">
      <c r="A1555" t="s">
        <v>817</v>
      </c>
      <c r="B1555">
        <v>23.01</v>
      </c>
      <c r="C1555">
        <v>4.68</v>
      </c>
      <c r="D1555" t="s">
        <v>2380</v>
      </c>
      <c r="E1555" t="s">
        <v>2380</v>
      </c>
      <c r="F1555" t="s">
        <v>2380</v>
      </c>
      <c r="G1555" t="s">
        <v>2381</v>
      </c>
      <c r="H1555" t="s">
        <v>2380</v>
      </c>
      <c r="K1555" t="s">
        <v>817</v>
      </c>
      <c r="L1555">
        <v>23.01</v>
      </c>
      <c r="M1555">
        <v>4.68</v>
      </c>
      <c r="N1555" t="s">
        <v>2380</v>
      </c>
      <c r="O1555" t="s">
        <v>2380</v>
      </c>
      <c r="P1555" t="s">
        <v>2380</v>
      </c>
      <c r="Q1555" s="7" t="str">
        <f>SUBSTITUTE(Table12[[#This Row],[NumberOfMajorSurgeries]],"No major surgery","0")</f>
        <v>0</v>
      </c>
      <c r="R1555" t="str">
        <f>SUBSTITUTE(Table12[[#This Row],[smoker]],"?","unknown")</f>
        <v>No</v>
      </c>
      <c r="S1555" t="str">
        <f t="shared" si="24"/>
        <v>Overweight</v>
      </c>
      <c r="T1555" t="str">
        <f>IF(Table12[[#This Row],[HBA1C]]&lt;5.7,"Normal",IF(Table12[[#This Row],[HBA1C]]&gt;6.5,"Diabetes","Prediabetes"))</f>
        <v>Normal</v>
      </c>
    </row>
    <row r="1556" spans="1:20" x14ac:dyDescent="0.3">
      <c r="A1556" t="s">
        <v>816</v>
      </c>
      <c r="B1556">
        <v>19.86</v>
      </c>
      <c r="C1556">
        <v>5.62</v>
      </c>
      <c r="D1556" t="s">
        <v>2382</v>
      </c>
      <c r="E1556" t="s">
        <v>2380</v>
      </c>
      <c r="F1556" t="s">
        <v>2380</v>
      </c>
      <c r="G1556" t="s">
        <v>2381</v>
      </c>
      <c r="H1556" t="s">
        <v>2380</v>
      </c>
      <c r="K1556" t="s">
        <v>816</v>
      </c>
      <c r="L1556">
        <v>19.86</v>
      </c>
      <c r="M1556">
        <v>5.62</v>
      </c>
      <c r="N1556" t="s">
        <v>2382</v>
      </c>
      <c r="O1556" t="s">
        <v>2380</v>
      </c>
      <c r="P1556" t="s">
        <v>2380</v>
      </c>
      <c r="Q1556" s="7" t="str">
        <f>SUBSTITUTE(Table12[[#This Row],[NumberOfMajorSurgeries]],"No major surgery","0")</f>
        <v>0</v>
      </c>
      <c r="R1556" t="str">
        <f>SUBSTITUTE(Table12[[#This Row],[smoker]],"?","unknown")</f>
        <v>No</v>
      </c>
      <c r="S1556" t="str">
        <f t="shared" si="24"/>
        <v>Overweight</v>
      </c>
      <c r="T1556" t="str">
        <f>IF(Table12[[#This Row],[HBA1C]]&lt;5.7,"Normal",IF(Table12[[#This Row],[HBA1C]]&gt;6.5,"Diabetes","Prediabetes"))</f>
        <v>Normal</v>
      </c>
    </row>
    <row r="1557" spans="1:20" x14ac:dyDescent="0.3">
      <c r="A1557" t="s">
        <v>815</v>
      </c>
      <c r="B1557">
        <v>33.58</v>
      </c>
      <c r="C1557">
        <v>5.08</v>
      </c>
      <c r="D1557" t="s">
        <v>2380</v>
      </c>
      <c r="E1557" t="s">
        <v>2380</v>
      </c>
      <c r="F1557" t="s">
        <v>2380</v>
      </c>
      <c r="G1557" t="s">
        <v>2381</v>
      </c>
      <c r="H1557" t="s">
        <v>2380</v>
      </c>
      <c r="K1557" t="s">
        <v>815</v>
      </c>
      <c r="L1557">
        <v>33.58</v>
      </c>
      <c r="M1557">
        <v>5.08</v>
      </c>
      <c r="N1557" t="s">
        <v>2380</v>
      </c>
      <c r="O1557" t="s">
        <v>2380</v>
      </c>
      <c r="P1557" t="s">
        <v>2380</v>
      </c>
      <c r="Q1557" s="7" t="str">
        <f>SUBSTITUTE(Table12[[#This Row],[NumberOfMajorSurgeries]],"No major surgery","0")</f>
        <v>0</v>
      </c>
      <c r="R1557" t="str">
        <f>SUBSTITUTE(Table12[[#This Row],[smoker]],"?","unknown")</f>
        <v>No</v>
      </c>
      <c r="S1557" t="str">
        <f t="shared" si="24"/>
        <v>Obesity</v>
      </c>
      <c r="T1557" t="str">
        <f>IF(Table12[[#This Row],[HBA1C]]&lt;5.7,"Normal",IF(Table12[[#This Row],[HBA1C]]&gt;6.5,"Diabetes","Prediabetes"))</f>
        <v>Normal</v>
      </c>
    </row>
    <row r="1558" spans="1:20" x14ac:dyDescent="0.3">
      <c r="A1558" t="s">
        <v>814</v>
      </c>
      <c r="B1558">
        <v>29.81</v>
      </c>
      <c r="C1558">
        <v>5.28</v>
      </c>
      <c r="D1558" t="s">
        <v>2380</v>
      </c>
      <c r="E1558" t="s">
        <v>2380</v>
      </c>
      <c r="F1558" t="s">
        <v>2380</v>
      </c>
      <c r="G1558" t="s">
        <v>2381</v>
      </c>
      <c r="H1558" t="s">
        <v>2380</v>
      </c>
      <c r="K1558" t="s">
        <v>814</v>
      </c>
      <c r="L1558">
        <v>29.81</v>
      </c>
      <c r="M1558">
        <v>5.28</v>
      </c>
      <c r="N1558" t="s">
        <v>2380</v>
      </c>
      <c r="O1558" t="s">
        <v>2380</v>
      </c>
      <c r="P1558" t="s">
        <v>2380</v>
      </c>
      <c r="Q1558" s="7" t="str">
        <f>SUBSTITUTE(Table12[[#This Row],[NumberOfMajorSurgeries]],"No major surgery","0")</f>
        <v>0</v>
      </c>
      <c r="R1558" t="str">
        <f>SUBSTITUTE(Table12[[#This Row],[smoker]],"?","unknown")</f>
        <v>No</v>
      </c>
      <c r="S1558" t="str">
        <f t="shared" si="24"/>
        <v>Overweight</v>
      </c>
      <c r="T1558" t="str">
        <f>IF(Table12[[#This Row],[HBA1C]]&lt;5.7,"Normal",IF(Table12[[#This Row],[HBA1C]]&gt;6.5,"Diabetes","Prediabetes"))</f>
        <v>Normal</v>
      </c>
    </row>
    <row r="1559" spans="1:20" x14ac:dyDescent="0.3">
      <c r="A1559" t="s">
        <v>813</v>
      </c>
      <c r="B1559">
        <v>27.4</v>
      </c>
      <c r="C1559">
        <v>4.6100000000000003</v>
      </c>
      <c r="D1559" t="s">
        <v>2380</v>
      </c>
      <c r="E1559" t="s">
        <v>2380</v>
      </c>
      <c r="F1559" t="s">
        <v>2380</v>
      </c>
      <c r="G1559" t="s">
        <v>2381</v>
      </c>
      <c r="H1559" t="s">
        <v>2380</v>
      </c>
      <c r="K1559" t="s">
        <v>813</v>
      </c>
      <c r="L1559">
        <v>27.4</v>
      </c>
      <c r="M1559">
        <v>4.6100000000000003</v>
      </c>
      <c r="N1559" t="s">
        <v>2380</v>
      </c>
      <c r="O1559" t="s">
        <v>2380</v>
      </c>
      <c r="P1559" t="s">
        <v>2380</v>
      </c>
      <c r="Q1559" s="7" t="str">
        <f>SUBSTITUTE(Table12[[#This Row],[NumberOfMajorSurgeries]],"No major surgery","0")</f>
        <v>0</v>
      </c>
      <c r="R1559" t="str">
        <f>SUBSTITUTE(Table12[[#This Row],[smoker]],"?","unknown")</f>
        <v>No</v>
      </c>
      <c r="S1559" t="str">
        <f t="shared" si="24"/>
        <v>Overweight</v>
      </c>
      <c r="T1559" t="str">
        <f>IF(Table12[[#This Row],[HBA1C]]&lt;5.7,"Normal",IF(Table12[[#This Row],[HBA1C]]&gt;6.5,"Diabetes","Prediabetes"))</f>
        <v>Normal</v>
      </c>
    </row>
    <row r="1560" spans="1:20" x14ac:dyDescent="0.3">
      <c r="A1560" t="s">
        <v>812</v>
      </c>
      <c r="B1560">
        <v>17.98</v>
      </c>
      <c r="C1560">
        <v>6.57</v>
      </c>
      <c r="D1560" t="s">
        <v>2382</v>
      </c>
      <c r="E1560" t="s">
        <v>2380</v>
      </c>
      <c r="F1560" t="s">
        <v>2380</v>
      </c>
      <c r="G1560">
        <v>2</v>
      </c>
      <c r="H1560" t="s">
        <v>2380</v>
      </c>
      <c r="K1560" t="s">
        <v>812</v>
      </c>
      <c r="L1560">
        <v>17.98</v>
      </c>
      <c r="M1560">
        <v>6.57</v>
      </c>
      <c r="N1560" t="s">
        <v>2382</v>
      </c>
      <c r="O1560" t="s">
        <v>2380</v>
      </c>
      <c r="P1560" t="s">
        <v>2380</v>
      </c>
      <c r="Q1560" s="7" t="str">
        <f>SUBSTITUTE(Table12[[#This Row],[NumberOfMajorSurgeries]],"No major surgery","0")</f>
        <v>2</v>
      </c>
      <c r="R1560" t="str">
        <f>SUBSTITUTE(Table12[[#This Row],[smoker]],"?","unknown")</f>
        <v>No</v>
      </c>
      <c r="S1560" t="str">
        <f t="shared" si="24"/>
        <v>Underweight</v>
      </c>
      <c r="T1560" t="str">
        <f>IF(Table12[[#This Row],[HBA1C]]&lt;5.7,"Normal",IF(Table12[[#This Row],[HBA1C]]&gt;6.5,"Diabetes","Prediabetes"))</f>
        <v>Diabetes</v>
      </c>
    </row>
    <row r="1561" spans="1:20" x14ac:dyDescent="0.3">
      <c r="A1561" t="s">
        <v>811</v>
      </c>
      <c r="B1561">
        <v>37.9</v>
      </c>
      <c r="C1561">
        <v>5.83</v>
      </c>
      <c r="D1561" t="s">
        <v>2380</v>
      </c>
      <c r="E1561" t="s">
        <v>2380</v>
      </c>
      <c r="F1561" t="s">
        <v>2380</v>
      </c>
      <c r="G1561" t="s">
        <v>2381</v>
      </c>
      <c r="H1561" t="s">
        <v>2380</v>
      </c>
      <c r="K1561" t="s">
        <v>811</v>
      </c>
      <c r="L1561">
        <v>37.9</v>
      </c>
      <c r="M1561">
        <v>5.83</v>
      </c>
      <c r="N1561" t="s">
        <v>2380</v>
      </c>
      <c r="O1561" t="s">
        <v>2380</v>
      </c>
      <c r="P1561" t="s">
        <v>2380</v>
      </c>
      <c r="Q1561" s="7" t="str">
        <f>SUBSTITUTE(Table12[[#This Row],[NumberOfMajorSurgeries]],"No major surgery","0")</f>
        <v>0</v>
      </c>
      <c r="R1561" t="str">
        <f>SUBSTITUTE(Table12[[#This Row],[smoker]],"?","unknown")</f>
        <v>No</v>
      </c>
      <c r="S1561" t="str">
        <f t="shared" si="24"/>
        <v>Obesity</v>
      </c>
      <c r="T1561" t="str">
        <f>IF(Table12[[#This Row],[HBA1C]]&lt;5.7,"Normal",IF(Table12[[#This Row],[HBA1C]]&gt;6.5,"Diabetes","Prediabetes"))</f>
        <v>Prediabetes</v>
      </c>
    </row>
    <row r="1562" spans="1:20" x14ac:dyDescent="0.3">
      <c r="A1562" t="s">
        <v>810</v>
      </c>
      <c r="B1562">
        <v>25.27</v>
      </c>
      <c r="C1562">
        <v>6.98</v>
      </c>
      <c r="D1562" t="s">
        <v>2382</v>
      </c>
      <c r="E1562" t="s">
        <v>2380</v>
      </c>
      <c r="F1562" t="s">
        <v>2380</v>
      </c>
      <c r="G1562" t="s">
        <v>2381</v>
      </c>
      <c r="H1562" t="s">
        <v>2380</v>
      </c>
      <c r="K1562" t="s">
        <v>810</v>
      </c>
      <c r="L1562">
        <v>25.27</v>
      </c>
      <c r="M1562">
        <v>6.98</v>
      </c>
      <c r="N1562" t="s">
        <v>2382</v>
      </c>
      <c r="O1562" t="s">
        <v>2380</v>
      </c>
      <c r="P1562" t="s">
        <v>2380</v>
      </c>
      <c r="Q1562" s="7" t="str">
        <f>SUBSTITUTE(Table12[[#This Row],[NumberOfMajorSurgeries]],"No major surgery","0")</f>
        <v>0</v>
      </c>
      <c r="R1562" t="str">
        <f>SUBSTITUTE(Table12[[#This Row],[smoker]],"?","unknown")</f>
        <v>No</v>
      </c>
      <c r="S1562" t="str">
        <f t="shared" si="24"/>
        <v>Overweight</v>
      </c>
      <c r="T1562" t="str">
        <f>IF(Table12[[#This Row],[HBA1C]]&lt;5.7,"Normal",IF(Table12[[#This Row],[HBA1C]]&gt;6.5,"Diabetes","Prediabetes"))</f>
        <v>Diabetes</v>
      </c>
    </row>
    <row r="1563" spans="1:20" x14ac:dyDescent="0.3">
      <c r="A1563" t="s">
        <v>809</v>
      </c>
      <c r="B1563">
        <v>29.26</v>
      </c>
      <c r="C1563">
        <v>4.03</v>
      </c>
      <c r="D1563" t="s">
        <v>2380</v>
      </c>
      <c r="E1563" t="s">
        <v>2380</v>
      </c>
      <c r="F1563" t="s">
        <v>2380</v>
      </c>
      <c r="G1563">
        <v>1</v>
      </c>
      <c r="H1563" t="s">
        <v>2380</v>
      </c>
      <c r="K1563" t="s">
        <v>809</v>
      </c>
      <c r="L1563">
        <v>29.26</v>
      </c>
      <c r="M1563">
        <v>4.03</v>
      </c>
      <c r="N1563" t="s">
        <v>2380</v>
      </c>
      <c r="O1563" t="s">
        <v>2380</v>
      </c>
      <c r="P1563" t="s">
        <v>2380</v>
      </c>
      <c r="Q1563" s="7" t="str">
        <f>SUBSTITUTE(Table12[[#This Row],[NumberOfMajorSurgeries]],"No major surgery","0")</f>
        <v>1</v>
      </c>
      <c r="R1563" t="str">
        <f>SUBSTITUTE(Table12[[#This Row],[smoker]],"?","unknown")</f>
        <v>No</v>
      </c>
      <c r="S1563" t="str">
        <f t="shared" si="24"/>
        <v>Overweight</v>
      </c>
      <c r="T1563" t="str">
        <f>IF(Table12[[#This Row],[HBA1C]]&lt;5.7,"Normal",IF(Table12[[#This Row],[HBA1C]]&gt;6.5,"Diabetes","Prediabetes"))</f>
        <v>Normal</v>
      </c>
    </row>
    <row r="1564" spans="1:20" x14ac:dyDescent="0.3">
      <c r="A1564" t="s">
        <v>808</v>
      </c>
      <c r="B1564">
        <v>27.835000000000001</v>
      </c>
      <c r="C1564">
        <v>4.5599999999999996</v>
      </c>
      <c r="D1564" t="s">
        <v>2380</v>
      </c>
      <c r="E1564" t="s">
        <v>2380</v>
      </c>
      <c r="F1564" t="s">
        <v>2380</v>
      </c>
      <c r="G1564">
        <v>1</v>
      </c>
      <c r="H1564" t="s">
        <v>2380</v>
      </c>
      <c r="K1564" t="s">
        <v>808</v>
      </c>
      <c r="L1564">
        <v>27.835000000000001</v>
      </c>
      <c r="M1564">
        <v>4.5599999999999996</v>
      </c>
      <c r="N1564" t="s">
        <v>2380</v>
      </c>
      <c r="O1564" t="s">
        <v>2380</v>
      </c>
      <c r="P1564" t="s">
        <v>2380</v>
      </c>
      <c r="Q1564" s="7" t="str">
        <f>SUBSTITUTE(Table12[[#This Row],[NumberOfMajorSurgeries]],"No major surgery","0")</f>
        <v>1</v>
      </c>
      <c r="R1564" t="str">
        <f>SUBSTITUTE(Table12[[#This Row],[smoker]],"?","unknown")</f>
        <v>No</v>
      </c>
      <c r="S1564" t="str">
        <f t="shared" si="24"/>
        <v>Overweight</v>
      </c>
      <c r="T1564" t="str">
        <f>IF(Table12[[#This Row],[HBA1C]]&lt;5.7,"Normal",IF(Table12[[#This Row],[HBA1C]]&gt;6.5,"Diabetes","Prediabetes"))</f>
        <v>Normal</v>
      </c>
    </row>
    <row r="1565" spans="1:20" x14ac:dyDescent="0.3">
      <c r="A1565" t="s">
        <v>807</v>
      </c>
      <c r="B1565">
        <v>46.53</v>
      </c>
      <c r="C1565">
        <v>5.38</v>
      </c>
      <c r="D1565" t="s">
        <v>2382</v>
      </c>
      <c r="E1565" t="s">
        <v>2380</v>
      </c>
      <c r="F1565" t="s">
        <v>2380</v>
      </c>
      <c r="G1565" t="s">
        <v>2381</v>
      </c>
      <c r="H1565" t="s">
        <v>2380</v>
      </c>
      <c r="K1565" t="s">
        <v>807</v>
      </c>
      <c r="L1565">
        <v>46.53</v>
      </c>
      <c r="M1565">
        <v>5.38</v>
      </c>
      <c r="N1565" t="s">
        <v>2382</v>
      </c>
      <c r="O1565" t="s">
        <v>2380</v>
      </c>
      <c r="P1565" t="s">
        <v>2380</v>
      </c>
      <c r="Q1565" s="7" t="str">
        <f>SUBSTITUTE(Table12[[#This Row],[NumberOfMajorSurgeries]],"No major surgery","0")</f>
        <v>0</v>
      </c>
      <c r="R1565" t="str">
        <f>SUBSTITUTE(Table12[[#This Row],[smoker]],"?","unknown")</f>
        <v>No</v>
      </c>
      <c r="S1565" t="str">
        <f t="shared" si="24"/>
        <v>Obesity</v>
      </c>
      <c r="T1565" t="str">
        <f>IF(Table12[[#This Row],[HBA1C]]&lt;5.7,"Normal",IF(Table12[[#This Row],[HBA1C]]&gt;6.5,"Diabetes","Prediabetes"))</f>
        <v>Normal</v>
      </c>
    </row>
    <row r="1566" spans="1:20" x14ac:dyDescent="0.3">
      <c r="A1566" t="s">
        <v>806</v>
      </c>
      <c r="B1566">
        <v>20.58</v>
      </c>
      <c r="C1566">
        <v>11.04</v>
      </c>
      <c r="D1566" t="s">
        <v>2382</v>
      </c>
      <c r="E1566" t="s">
        <v>2380</v>
      </c>
      <c r="F1566" t="s">
        <v>2380</v>
      </c>
      <c r="G1566">
        <v>1</v>
      </c>
      <c r="H1566" t="s">
        <v>2380</v>
      </c>
      <c r="K1566" t="s">
        <v>806</v>
      </c>
      <c r="L1566">
        <v>20.58</v>
      </c>
      <c r="M1566">
        <v>11.04</v>
      </c>
      <c r="N1566" t="s">
        <v>2382</v>
      </c>
      <c r="O1566" t="s">
        <v>2380</v>
      </c>
      <c r="P1566" t="s">
        <v>2380</v>
      </c>
      <c r="Q1566" s="7" t="str">
        <f>SUBSTITUTE(Table12[[#This Row],[NumberOfMajorSurgeries]],"No major surgery","0")</f>
        <v>1</v>
      </c>
      <c r="R1566" t="str">
        <f>SUBSTITUTE(Table12[[#This Row],[smoker]],"?","unknown")</f>
        <v>No</v>
      </c>
      <c r="S1566" t="str">
        <f t="shared" si="24"/>
        <v>Overweight</v>
      </c>
      <c r="T1566" t="str">
        <f>IF(Table12[[#This Row],[HBA1C]]&lt;5.7,"Normal",IF(Table12[[#This Row],[HBA1C]]&gt;6.5,"Diabetes","Prediabetes"))</f>
        <v>Diabetes</v>
      </c>
    </row>
    <row r="1567" spans="1:20" x14ac:dyDescent="0.3">
      <c r="A1567" t="s">
        <v>805</v>
      </c>
      <c r="B1567">
        <v>19.53</v>
      </c>
      <c r="C1567">
        <v>6.09</v>
      </c>
      <c r="D1567" t="s">
        <v>2382</v>
      </c>
      <c r="E1567" t="s">
        <v>2380</v>
      </c>
      <c r="F1567" t="s">
        <v>2380</v>
      </c>
      <c r="G1567" t="s">
        <v>2381</v>
      </c>
      <c r="H1567" t="s">
        <v>2380</v>
      </c>
      <c r="K1567" t="s">
        <v>805</v>
      </c>
      <c r="L1567">
        <v>19.53</v>
      </c>
      <c r="M1567">
        <v>6.09</v>
      </c>
      <c r="N1567" t="s">
        <v>2382</v>
      </c>
      <c r="O1567" t="s">
        <v>2380</v>
      </c>
      <c r="P1567" t="s">
        <v>2380</v>
      </c>
      <c r="Q1567" s="7" t="str">
        <f>SUBSTITUTE(Table12[[#This Row],[NumberOfMajorSurgeries]],"No major surgery","0")</f>
        <v>0</v>
      </c>
      <c r="R1567" t="str">
        <f>SUBSTITUTE(Table12[[#This Row],[smoker]],"?","unknown")</f>
        <v>No</v>
      </c>
      <c r="S1567" t="str">
        <f t="shared" si="24"/>
        <v>Overweight</v>
      </c>
      <c r="T1567" t="str">
        <f>IF(Table12[[#This Row],[HBA1C]]&lt;5.7,"Normal",IF(Table12[[#This Row],[HBA1C]]&gt;6.5,"Diabetes","Prediabetes"))</f>
        <v>Prediabetes</v>
      </c>
    </row>
    <row r="1568" spans="1:20" x14ac:dyDescent="0.3">
      <c r="A1568" t="s">
        <v>804</v>
      </c>
      <c r="B1568">
        <v>27.7</v>
      </c>
      <c r="C1568">
        <v>4.71</v>
      </c>
      <c r="D1568" t="s">
        <v>2380</v>
      </c>
      <c r="E1568" t="s">
        <v>2380</v>
      </c>
      <c r="F1568" t="s">
        <v>2380</v>
      </c>
      <c r="G1568">
        <v>1</v>
      </c>
      <c r="H1568" t="s">
        <v>2380</v>
      </c>
      <c r="K1568" t="s">
        <v>804</v>
      </c>
      <c r="L1568">
        <v>27.7</v>
      </c>
      <c r="M1568">
        <v>4.71</v>
      </c>
      <c r="N1568" t="s">
        <v>2380</v>
      </c>
      <c r="O1568" t="s">
        <v>2380</v>
      </c>
      <c r="P1568" t="s">
        <v>2380</v>
      </c>
      <c r="Q1568" s="7" t="str">
        <f>SUBSTITUTE(Table12[[#This Row],[NumberOfMajorSurgeries]],"No major surgery","0")</f>
        <v>1</v>
      </c>
      <c r="R1568" t="str">
        <f>SUBSTITUTE(Table12[[#This Row],[smoker]],"?","unknown")</f>
        <v>No</v>
      </c>
      <c r="S1568" t="str">
        <f t="shared" si="24"/>
        <v>Overweight</v>
      </c>
      <c r="T1568" t="str">
        <f>IF(Table12[[#This Row],[HBA1C]]&lt;5.7,"Normal",IF(Table12[[#This Row],[HBA1C]]&gt;6.5,"Diabetes","Prediabetes"))</f>
        <v>Normal</v>
      </c>
    </row>
    <row r="1569" spans="1:20" x14ac:dyDescent="0.3">
      <c r="A1569" t="s">
        <v>803</v>
      </c>
      <c r="B1569">
        <v>18.920000000000002</v>
      </c>
      <c r="C1569">
        <v>8.18</v>
      </c>
      <c r="D1569" t="s">
        <v>2380</v>
      </c>
      <c r="E1569" t="s">
        <v>2380</v>
      </c>
      <c r="F1569" t="s">
        <v>2380</v>
      </c>
      <c r="G1569" t="s">
        <v>2381</v>
      </c>
      <c r="H1569" t="s">
        <v>2380</v>
      </c>
      <c r="K1569" t="s">
        <v>803</v>
      </c>
      <c r="L1569">
        <v>18.920000000000002</v>
      </c>
      <c r="M1569">
        <v>8.18</v>
      </c>
      <c r="N1569" t="s">
        <v>2380</v>
      </c>
      <c r="O1569" t="s">
        <v>2380</v>
      </c>
      <c r="P1569" t="s">
        <v>2380</v>
      </c>
      <c r="Q1569" s="7" t="str">
        <f>SUBSTITUTE(Table12[[#This Row],[NumberOfMajorSurgeries]],"No major surgery","0")</f>
        <v>0</v>
      </c>
      <c r="R1569" t="str">
        <f>SUBSTITUTE(Table12[[#This Row],[smoker]],"?","unknown")</f>
        <v>No</v>
      </c>
      <c r="S1569" t="str">
        <f t="shared" si="24"/>
        <v>Overweight</v>
      </c>
      <c r="T1569" t="str">
        <f>IF(Table12[[#This Row],[HBA1C]]&lt;5.7,"Normal",IF(Table12[[#This Row],[HBA1C]]&gt;6.5,"Diabetes","Prediabetes"))</f>
        <v>Diabetes</v>
      </c>
    </row>
    <row r="1570" spans="1:20" x14ac:dyDescent="0.3">
      <c r="A1570" t="s">
        <v>802</v>
      </c>
      <c r="B1570">
        <v>17.760000000000002</v>
      </c>
      <c r="C1570">
        <v>11.18</v>
      </c>
      <c r="D1570" t="s">
        <v>2382</v>
      </c>
      <c r="E1570" t="s">
        <v>2380</v>
      </c>
      <c r="F1570" t="s">
        <v>2380</v>
      </c>
      <c r="G1570">
        <v>2</v>
      </c>
      <c r="H1570" t="s">
        <v>2380</v>
      </c>
      <c r="K1570" t="s">
        <v>802</v>
      </c>
      <c r="L1570">
        <v>17.760000000000002</v>
      </c>
      <c r="M1570">
        <v>11.18</v>
      </c>
      <c r="N1570" t="s">
        <v>2382</v>
      </c>
      <c r="O1570" t="s">
        <v>2380</v>
      </c>
      <c r="P1570" t="s">
        <v>2380</v>
      </c>
      <c r="Q1570" s="7" t="str">
        <f>SUBSTITUTE(Table12[[#This Row],[NumberOfMajorSurgeries]],"No major surgery","0")</f>
        <v>2</v>
      </c>
      <c r="R1570" t="str">
        <f>SUBSTITUTE(Table12[[#This Row],[smoker]],"?","unknown")</f>
        <v>No</v>
      </c>
      <c r="S1570" t="str">
        <f t="shared" si="24"/>
        <v>Underweight</v>
      </c>
      <c r="T1570" t="str">
        <f>IF(Table12[[#This Row],[HBA1C]]&lt;5.7,"Normal",IF(Table12[[#This Row],[HBA1C]]&gt;6.5,"Diabetes","Prediabetes"))</f>
        <v>Diabetes</v>
      </c>
    </row>
    <row r="1571" spans="1:20" x14ac:dyDescent="0.3">
      <c r="A1571" t="s">
        <v>801</v>
      </c>
      <c r="B1571">
        <v>29.83</v>
      </c>
      <c r="C1571">
        <v>5.03</v>
      </c>
      <c r="D1571" t="s">
        <v>2382</v>
      </c>
      <c r="E1571" t="s">
        <v>2380</v>
      </c>
      <c r="F1571" t="s">
        <v>2380</v>
      </c>
      <c r="G1571" t="s">
        <v>2381</v>
      </c>
      <c r="H1571" t="s">
        <v>2380</v>
      </c>
      <c r="K1571" t="s">
        <v>801</v>
      </c>
      <c r="L1571">
        <v>29.83</v>
      </c>
      <c r="M1571">
        <v>5.03</v>
      </c>
      <c r="N1571" t="s">
        <v>2382</v>
      </c>
      <c r="O1571" t="s">
        <v>2380</v>
      </c>
      <c r="P1571" t="s">
        <v>2380</v>
      </c>
      <c r="Q1571" s="7" t="str">
        <f>SUBSTITUTE(Table12[[#This Row],[NumberOfMajorSurgeries]],"No major surgery","0")</f>
        <v>0</v>
      </c>
      <c r="R1571" t="str">
        <f>SUBSTITUTE(Table12[[#This Row],[smoker]],"?","unknown")</f>
        <v>No</v>
      </c>
      <c r="S1571" t="str">
        <f t="shared" si="24"/>
        <v>Overweight</v>
      </c>
      <c r="T1571" t="str">
        <f>IF(Table12[[#This Row],[HBA1C]]&lt;5.7,"Normal",IF(Table12[[#This Row],[HBA1C]]&gt;6.5,"Diabetes","Prediabetes"))</f>
        <v>Normal</v>
      </c>
    </row>
    <row r="1572" spans="1:20" x14ac:dyDescent="0.3">
      <c r="A1572" t="s">
        <v>800</v>
      </c>
      <c r="B1572">
        <v>23.465</v>
      </c>
      <c r="C1572">
        <v>5.56</v>
      </c>
      <c r="D1572" t="s">
        <v>2380</v>
      </c>
      <c r="E1572" t="s">
        <v>2380</v>
      </c>
      <c r="F1572" t="s">
        <v>2380</v>
      </c>
      <c r="G1572">
        <v>1</v>
      </c>
      <c r="H1572" t="s">
        <v>2380</v>
      </c>
      <c r="K1572" t="s">
        <v>800</v>
      </c>
      <c r="L1572">
        <v>23.465</v>
      </c>
      <c r="M1572">
        <v>5.56</v>
      </c>
      <c r="N1572" t="s">
        <v>2380</v>
      </c>
      <c r="O1572" t="s">
        <v>2380</v>
      </c>
      <c r="P1572" t="s">
        <v>2380</v>
      </c>
      <c r="Q1572" s="7" t="str">
        <f>SUBSTITUTE(Table12[[#This Row],[NumberOfMajorSurgeries]],"No major surgery","0")</f>
        <v>1</v>
      </c>
      <c r="R1572" t="str">
        <f>SUBSTITUTE(Table12[[#This Row],[smoker]],"?","unknown")</f>
        <v>No</v>
      </c>
      <c r="S1572" t="str">
        <f t="shared" si="24"/>
        <v>Overweight</v>
      </c>
      <c r="T1572" t="str">
        <f>IF(Table12[[#This Row],[HBA1C]]&lt;5.7,"Normal",IF(Table12[[#This Row],[HBA1C]]&gt;6.5,"Diabetes","Prediabetes"))</f>
        <v>Normal</v>
      </c>
    </row>
    <row r="1573" spans="1:20" x14ac:dyDescent="0.3">
      <c r="A1573" t="s">
        <v>799</v>
      </c>
      <c r="B1573">
        <v>29.355</v>
      </c>
      <c r="C1573">
        <v>4.33</v>
      </c>
      <c r="D1573" t="s">
        <v>2380</v>
      </c>
      <c r="E1573" t="s">
        <v>2380</v>
      </c>
      <c r="F1573" t="s">
        <v>2380</v>
      </c>
      <c r="G1573" t="s">
        <v>2381</v>
      </c>
      <c r="H1573" t="s">
        <v>2380</v>
      </c>
      <c r="K1573" t="s">
        <v>799</v>
      </c>
      <c r="L1573">
        <v>29.355</v>
      </c>
      <c r="M1573">
        <v>4.33</v>
      </c>
      <c r="N1573" t="s">
        <v>2380</v>
      </c>
      <c r="O1573" t="s">
        <v>2380</v>
      </c>
      <c r="P1573" t="s">
        <v>2380</v>
      </c>
      <c r="Q1573" s="7" t="str">
        <f>SUBSTITUTE(Table12[[#This Row],[NumberOfMajorSurgeries]],"No major surgery","0")</f>
        <v>0</v>
      </c>
      <c r="R1573" t="str">
        <f>SUBSTITUTE(Table12[[#This Row],[smoker]],"?","unknown")</f>
        <v>No</v>
      </c>
      <c r="S1573" t="str">
        <f t="shared" si="24"/>
        <v>Overweight</v>
      </c>
      <c r="T1573" t="str">
        <f>IF(Table12[[#This Row],[HBA1C]]&lt;5.7,"Normal",IF(Table12[[#This Row],[HBA1C]]&gt;6.5,"Diabetes","Prediabetes"))</f>
        <v>Normal</v>
      </c>
    </row>
    <row r="1574" spans="1:20" x14ac:dyDescent="0.3">
      <c r="A1574" t="s">
        <v>798</v>
      </c>
      <c r="B1574">
        <v>35.49</v>
      </c>
      <c r="C1574">
        <v>5.21</v>
      </c>
      <c r="D1574" t="s">
        <v>2382</v>
      </c>
      <c r="E1574" t="s">
        <v>2380</v>
      </c>
      <c r="F1574" t="s">
        <v>2383</v>
      </c>
      <c r="G1574">
        <v>1</v>
      </c>
      <c r="H1574" t="s">
        <v>2380</v>
      </c>
      <c r="K1574" t="s">
        <v>798</v>
      </c>
      <c r="L1574">
        <v>35.49</v>
      </c>
      <c r="M1574">
        <v>5.21</v>
      </c>
      <c r="N1574" t="s">
        <v>2382</v>
      </c>
      <c r="O1574" t="s">
        <v>2380</v>
      </c>
      <c r="P1574" t="s">
        <v>2383</v>
      </c>
      <c r="Q1574" s="7" t="str">
        <f>SUBSTITUTE(Table12[[#This Row],[NumberOfMajorSurgeries]],"No major surgery","0")</f>
        <v>1</v>
      </c>
      <c r="R1574" t="str">
        <f>SUBSTITUTE(Table12[[#This Row],[smoker]],"?","unknown")</f>
        <v>No</v>
      </c>
      <c r="S1574" t="str">
        <f t="shared" si="24"/>
        <v>Obesity</v>
      </c>
      <c r="T1574" t="str">
        <f>IF(Table12[[#This Row],[HBA1C]]&lt;5.7,"Normal",IF(Table12[[#This Row],[HBA1C]]&gt;6.5,"Diabetes","Prediabetes"))</f>
        <v>Normal</v>
      </c>
    </row>
    <row r="1575" spans="1:20" x14ac:dyDescent="0.3">
      <c r="A1575" t="s">
        <v>797</v>
      </c>
      <c r="B1575">
        <v>26.315000000000001</v>
      </c>
      <c r="C1575">
        <v>5.89</v>
      </c>
      <c r="D1575" t="s">
        <v>2380</v>
      </c>
      <c r="E1575" t="s">
        <v>2380</v>
      </c>
      <c r="F1575" t="s">
        <v>2380</v>
      </c>
      <c r="G1575" t="s">
        <v>2381</v>
      </c>
      <c r="H1575" t="s">
        <v>2380</v>
      </c>
      <c r="K1575" t="s">
        <v>797</v>
      </c>
      <c r="L1575">
        <v>26.315000000000001</v>
      </c>
      <c r="M1575">
        <v>5.89</v>
      </c>
      <c r="N1575" t="s">
        <v>2380</v>
      </c>
      <c r="O1575" t="s">
        <v>2380</v>
      </c>
      <c r="P1575" t="s">
        <v>2380</v>
      </c>
      <c r="Q1575" s="7" t="str">
        <f>SUBSTITUTE(Table12[[#This Row],[NumberOfMajorSurgeries]],"No major surgery","0")</f>
        <v>0</v>
      </c>
      <c r="R1575" t="str">
        <f>SUBSTITUTE(Table12[[#This Row],[smoker]],"?","unknown")</f>
        <v>No</v>
      </c>
      <c r="S1575" t="str">
        <f t="shared" si="24"/>
        <v>Overweight</v>
      </c>
      <c r="T1575" t="str">
        <f>IF(Table12[[#This Row],[HBA1C]]&lt;5.7,"Normal",IF(Table12[[#This Row],[HBA1C]]&gt;6.5,"Diabetes","Prediabetes"))</f>
        <v>Prediabetes</v>
      </c>
    </row>
    <row r="1576" spans="1:20" x14ac:dyDescent="0.3">
      <c r="A1576" t="s">
        <v>796</v>
      </c>
      <c r="B1576">
        <v>19.79</v>
      </c>
      <c r="C1576">
        <v>4.8099999999999996</v>
      </c>
      <c r="D1576" t="s">
        <v>2382</v>
      </c>
      <c r="E1576" t="s">
        <v>2380</v>
      </c>
      <c r="F1576" t="s">
        <v>2380</v>
      </c>
      <c r="G1576" t="s">
        <v>2381</v>
      </c>
      <c r="H1576" t="s">
        <v>2380</v>
      </c>
      <c r="K1576" t="s">
        <v>796</v>
      </c>
      <c r="L1576">
        <v>19.79</v>
      </c>
      <c r="M1576">
        <v>4.8099999999999996</v>
      </c>
      <c r="N1576" t="s">
        <v>2382</v>
      </c>
      <c r="O1576" t="s">
        <v>2380</v>
      </c>
      <c r="P1576" t="s">
        <v>2380</v>
      </c>
      <c r="Q1576" s="7" t="str">
        <f>SUBSTITUTE(Table12[[#This Row],[NumberOfMajorSurgeries]],"No major surgery","0")</f>
        <v>0</v>
      </c>
      <c r="R1576" t="str">
        <f>SUBSTITUTE(Table12[[#This Row],[smoker]],"?","unknown")</f>
        <v>No</v>
      </c>
      <c r="S1576" t="str">
        <f t="shared" si="24"/>
        <v>Overweight</v>
      </c>
      <c r="T1576" t="str">
        <f>IF(Table12[[#This Row],[HBA1C]]&lt;5.7,"Normal",IF(Table12[[#This Row],[HBA1C]]&gt;6.5,"Diabetes","Prediabetes"))</f>
        <v>Normal</v>
      </c>
    </row>
    <row r="1577" spans="1:20" x14ac:dyDescent="0.3">
      <c r="A1577" t="s">
        <v>795</v>
      </c>
      <c r="B1577">
        <v>40.564999999999998</v>
      </c>
      <c r="C1577">
        <v>5.66</v>
      </c>
      <c r="D1577" t="s">
        <v>2380</v>
      </c>
      <c r="E1577" t="s">
        <v>2380</v>
      </c>
      <c r="F1577" t="s">
        <v>2380</v>
      </c>
      <c r="G1577">
        <v>1</v>
      </c>
      <c r="H1577" t="s">
        <v>2380</v>
      </c>
      <c r="K1577" t="s">
        <v>795</v>
      </c>
      <c r="L1577">
        <v>40.564999999999998</v>
      </c>
      <c r="M1577">
        <v>5.66</v>
      </c>
      <c r="N1577" t="s">
        <v>2380</v>
      </c>
      <c r="O1577" t="s">
        <v>2380</v>
      </c>
      <c r="P1577" t="s">
        <v>2380</v>
      </c>
      <c r="Q1577" s="7" t="str">
        <f>SUBSTITUTE(Table12[[#This Row],[NumberOfMajorSurgeries]],"No major surgery","0")</f>
        <v>1</v>
      </c>
      <c r="R1577" t="str">
        <f>SUBSTITUTE(Table12[[#This Row],[smoker]],"?","unknown")</f>
        <v>No</v>
      </c>
      <c r="S1577" t="str">
        <f t="shared" si="24"/>
        <v>Obesity</v>
      </c>
      <c r="T1577" t="str">
        <f>IF(Table12[[#This Row],[HBA1C]]&lt;5.7,"Normal",IF(Table12[[#This Row],[HBA1C]]&gt;6.5,"Diabetes","Prediabetes"))</f>
        <v>Normal</v>
      </c>
    </row>
    <row r="1578" spans="1:20" x14ac:dyDescent="0.3">
      <c r="A1578" t="s">
        <v>794</v>
      </c>
      <c r="B1578">
        <v>18.03</v>
      </c>
      <c r="C1578">
        <v>10.66</v>
      </c>
      <c r="D1578" t="s">
        <v>2382</v>
      </c>
      <c r="E1578" t="s">
        <v>2380</v>
      </c>
      <c r="F1578" t="s">
        <v>2380</v>
      </c>
      <c r="G1578">
        <v>2</v>
      </c>
      <c r="H1578" t="s">
        <v>2380</v>
      </c>
      <c r="K1578" t="s">
        <v>794</v>
      </c>
      <c r="L1578">
        <v>18.03</v>
      </c>
      <c r="M1578">
        <v>10.66</v>
      </c>
      <c r="N1578" t="s">
        <v>2382</v>
      </c>
      <c r="O1578" t="s">
        <v>2380</v>
      </c>
      <c r="P1578" t="s">
        <v>2380</v>
      </c>
      <c r="Q1578" s="7" t="str">
        <f>SUBSTITUTE(Table12[[#This Row],[NumberOfMajorSurgeries]],"No major surgery","0")</f>
        <v>2</v>
      </c>
      <c r="R1578" t="str">
        <f>SUBSTITUTE(Table12[[#This Row],[smoker]],"?","unknown")</f>
        <v>No</v>
      </c>
      <c r="S1578" t="str">
        <f t="shared" si="24"/>
        <v>Underweight</v>
      </c>
      <c r="T1578" t="str">
        <f>IF(Table12[[#This Row],[HBA1C]]&lt;5.7,"Normal",IF(Table12[[#This Row],[HBA1C]]&gt;6.5,"Diabetes","Prediabetes"))</f>
        <v>Diabetes</v>
      </c>
    </row>
    <row r="1579" spans="1:20" x14ac:dyDescent="0.3">
      <c r="A1579" t="s">
        <v>793</v>
      </c>
      <c r="B1579">
        <v>34.65</v>
      </c>
      <c r="C1579">
        <v>5.98</v>
      </c>
      <c r="D1579" t="s">
        <v>2382</v>
      </c>
      <c r="E1579" t="s">
        <v>2380</v>
      </c>
      <c r="F1579" t="s">
        <v>2380</v>
      </c>
      <c r="G1579" t="s">
        <v>2381</v>
      </c>
      <c r="H1579" t="s">
        <v>2380</v>
      </c>
      <c r="K1579" t="s">
        <v>793</v>
      </c>
      <c r="L1579">
        <v>34.65</v>
      </c>
      <c r="M1579">
        <v>5.98</v>
      </c>
      <c r="N1579" t="s">
        <v>2382</v>
      </c>
      <c r="O1579" t="s">
        <v>2380</v>
      </c>
      <c r="P1579" t="s">
        <v>2380</v>
      </c>
      <c r="Q1579" s="7" t="str">
        <f>SUBSTITUTE(Table12[[#This Row],[NumberOfMajorSurgeries]],"No major surgery","0")</f>
        <v>0</v>
      </c>
      <c r="R1579" t="str">
        <f>SUBSTITUTE(Table12[[#This Row],[smoker]],"?","unknown")</f>
        <v>No</v>
      </c>
      <c r="S1579" t="str">
        <f t="shared" si="24"/>
        <v>Obesity</v>
      </c>
      <c r="T1579" t="str">
        <f>IF(Table12[[#This Row],[HBA1C]]&lt;5.7,"Normal",IF(Table12[[#This Row],[HBA1C]]&gt;6.5,"Diabetes","Prediabetes"))</f>
        <v>Prediabetes</v>
      </c>
    </row>
    <row r="1580" spans="1:20" x14ac:dyDescent="0.3">
      <c r="A1580" t="s">
        <v>792</v>
      </c>
      <c r="B1580">
        <v>42.94</v>
      </c>
      <c r="C1580">
        <v>4.34</v>
      </c>
      <c r="D1580" t="s">
        <v>2380</v>
      </c>
      <c r="E1580" t="s">
        <v>2380</v>
      </c>
      <c r="F1580" t="s">
        <v>2380</v>
      </c>
      <c r="G1580" t="s">
        <v>2381</v>
      </c>
      <c r="H1580" t="s">
        <v>2380</v>
      </c>
      <c r="K1580" t="s">
        <v>792</v>
      </c>
      <c r="L1580">
        <v>42.94</v>
      </c>
      <c r="M1580">
        <v>4.34</v>
      </c>
      <c r="N1580" t="s">
        <v>2380</v>
      </c>
      <c r="O1580" t="s">
        <v>2380</v>
      </c>
      <c r="P1580" t="s">
        <v>2380</v>
      </c>
      <c r="Q1580" s="7" t="str">
        <f>SUBSTITUTE(Table12[[#This Row],[NumberOfMajorSurgeries]],"No major surgery","0")</f>
        <v>0</v>
      </c>
      <c r="R1580" t="str">
        <f>SUBSTITUTE(Table12[[#This Row],[smoker]],"?","unknown")</f>
        <v>No</v>
      </c>
      <c r="S1580" t="str">
        <f t="shared" si="24"/>
        <v>Obesity</v>
      </c>
      <c r="T1580" t="str">
        <f>IF(Table12[[#This Row],[HBA1C]]&lt;5.7,"Normal",IF(Table12[[#This Row],[HBA1C]]&gt;6.5,"Diabetes","Prediabetes"))</f>
        <v>Normal</v>
      </c>
    </row>
    <row r="1581" spans="1:20" x14ac:dyDescent="0.3">
      <c r="A1581" t="s">
        <v>791</v>
      </c>
      <c r="B1581">
        <v>31.254999999999999</v>
      </c>
      <c r="C1581">
        <v>5.17</v>
      </c>
      <c r="D1581" t="s">
        <v>2380</v>
      </c>
      <c r="E1581" t="s">
        <v>2380</v>
      </c>
      <c r="F1581" t="s">
        <v>2380</v>
      </c>
      <c r="G1581" t="s">
        <v>2381</v>
      </c>
      <c r="H1581" t="s">
        <v>2380</v>
      </c>
      <c r="K1581" t="s">
        <v>791</v>
      </c>
      <c r="L1581">
        <v>31.254999999999999</v>
      </c>
      <c r="M1581">
        <v>5.17</v>
      </c>
      <c r="N1581" t="s">
        <v>2380</v>
      </c>
      <c r="O1581" t="s">
        <v>2380</v>
      </c>
      <c r="P1581" t="s">
        <v>2380</v>
      </c>
      <c r="Q1581" s="7" t="str">
        <f>SUBSTITUTE(Table12[[#This Row],[NumberOfMajorSurgeries]],"No major surgery","0")</f>
        <v>0</v>
      </c>
      <c r="R1581" t="str">
        <f>SUBSTITUTE(Table12[[#This Row],[smoker]],"?","unknown")</f>
        <v>No</v>
      </c>
      <c r="S1581" t="str">
        <f t="shared" si="24"/>
        <v>Obesity</v>
      </c>
      <c r="T1581" t="str">
        <f>IF(Table12[[#This Row],[HBA1C]]&lt;5.7,"Normal",IF(Table12[[#This Row],[HBA1C]]&gt;6.5,"Diabetes","Prediabetes"))</f>
        <v>Normal</v>
      </c>
    </row>
    <row r="1582" spans="1:20" x14ac:dyDescent="0.3">
      <c r="A1582" t="s">
        <v>790</v>
      </c>
      <c r="B1582">
        <v>45.43</v>
      </c>
      <c r="C1582">
        <v>4.2300000000000004</v>
      </c>
      <c r="D1582" t="s">
        <v>2382</v>
      </c>
      <c r="E1582" t="s">
        <v>2380</v>
      </c>
      <c r="F1582" t="s">
        <v>2383</v>
      </c>
      <c r="G1582">
        <v>1</v>
      </c>
      <c r="H1582" t="s">
        <v>2380</v>
      </c>
      <c r="K1582" t="s">
        <v>790</v>
      </c>
      <c r="L1582">
        <v>45.43</v>
      </c>
      <c r="M1582">
        <v>4.2300000000000004</v>
      </c>
      <c r="N1582" t="s">
        <v>2382</v>
      </c>
      <c r="O1582" t="s">
        <v>2380</v>
      </c>
      <c r="P1582" t="s">
        <v>2383</v>
      </c>
      <c r="Q1582" s="7" t="str">
        <f>SUBSTITUTE(Table12[[#This Row],[NumberOfMajorSurgeries]],"No major surgery","0")</f>
        <v>1</v>
      </c>
      <c r="R1582" t="str">
        <f>SUBSTITUTE(Table12[[#This Row],[smoker]],"?","unknown")</f>
        <v>No</v>
      </c>
      <c r="S1582" t="str">
        <f t="shared" si="24"/>
        <v>Obesity</v>
      </c>
      <c r="T1582" t="str">
        <f>IF(Table12[[#This Row],[HBA1C]]&lt;5.7,"Normal",IF(Table12[[#This Row],[HBA1C]]&gt;6.5,"Diabetes","Prediabetes"))</f>
        <v>Normal</v>
      </c>
    </row>
    <row r="1583" spans="1:20" x14ac:dyDescent="0.3">
      <c r="A1583" t="s">
        <v>789</v>
      </c>
      <c r="B1583">
        <v>32.340000000000003</v>
      </c>
      <c r="C1583">
        <v>4.88</v>
      </c>
      <c r="D1583" t="s">
        <v>2382</v>
      </c>
      <c r="E1583" t="s">
        <v>2380</v>
      </c>
      <c r="F1583" t="s">
        <v>2383</v>
      </c>
      <c r="G1583">
        <v>1</v>
      </c>
      <c r="H1583" t="s">
        <v>2380</v>
      </c>
      <c r="K1583" t="s">
        <v>789</v>
      </c>
      <c r="L1583">
        <v>32.340000000000003</v>
      </c>
      <c r="M1583">
        <v>4.88</v>
      </c>
      <c r="N1583" t="s">
        <v>2382</v>
      </c>
      <c r="O1583" t="s">
        <v>2380</v>
      </c>
      <c r="P1583" t="s">
        <v>2383</v>
      </c>
      <c r="Q1583" s="7" t="str">
        <f>SUBSTITUTE(Table12[[#This Row],[NumberOfMajorSurgeries]],"No major surgery","0")</f>
        <v>1</v>
      </c>
      <c r="R1583" t="str">
        <f>SUBSTITUTE(Table12[[#This Row],[smoker]],"?","unknown")</f>
        <v>No</v>
      </c>
      <c r="S1583" t="str">
        <f t="shared" si="24"/>
        <v>Obesity</v>
      </c>
      <c r="T1583" t="str">
        <f>IF(Table12[[#This Row],[HBA1C]]&lt;5.7,"Normal",IF(Table12[[#This Row],[HBA1C]]&gt;6.5,"Diabetes","Prediabetes"))</f>
        <v>Normal</v>
      </c>
    </row>
    <row r="1584" spans="1:20" x14ac:dyDescent="0.3">
      <c r="A1584" t="s">
        <v>788</v>
      </c>
      <c r="B1584">
        <v>25.46</v>
      </c>
      <c r="C1584">
        <v>9.7100000000000009</v>
      </c>
      <c r="D1584" t="s">
        <v>2382</v>
      </c>
      <c r="E1584" t="s">
        <v>2380</v>
      </c>
      <c r="F1584" t="s">
        <v>2380</v>
      </c>
      <c r="G1584">
        <v>1</v>
      </c>
      <c r="H1584" t="s">
        <v>2380</v>
      </c>
      <c r="K1584" t="s">
        <v>788</v>
      </c>
      <c r="L1584">
        <v>25.46</v>
      </c>
      <c r="M1584">
        <v>9.7100000000000009</v>
      </c>
      <c r="N1584" t="s">
        <v>2382</v>
      </c>
      <c r="O1584" t="s">
        <v>2380</v>
      </c>
      <c r="P1584" t="s">
        <v>2380</v>
      </c>
      <c r="Q1584" s="7" t="str">
        <f>SUBSTITUTE(Table12[[#This Row],[NumberOfMajorSurgeries]],"No major surgery","0")</f>
        <v>1</v>
      </c>
      <c r="R1584" t="str">
        <f>SUBSTITUTE(Table12[[#This Row],[smoker]],"?","unknown")</f>
        <v>No</v>
      </c>
      <c r="S1584" t="str">
        <f t="shared" si="24"/>
        <v>Overweight</v>
      </c>
      <c r="T1584" t="str">
        <f>IF(Table12[[#This Row],[HBA1C]]&lt;5.7,"Normal",IF(Table12[[#This Row],[HBA1C]]&gt;6.5,"Diabetes","Prediabetes"))</f>
        <v>Diabetes</v>
      </c>
    </row>
    <row r="1585" spans="1:20" x14ac:dyDescent="0.3">
      <c r="A1585" t="s">
        <v>787</v>
      </c>
      <c r="B1585">
        <v>37.145000000000003</v>
      </c>
      <c r="C1585">
        <v>5.32</v>
      </c>
      <c r="D1585" t="s">
        <v>2380</v>
      </c>
      <c r="E1585" t="s">
        <v>2380</v>
      </c>
      <c r="F1585" t="s">
        <v>2380</v>
      </c>
      <c r="G1585" t="s">
        <v>2381</v>
      </c>
      <c r="H1585" t="s">
        <v>2380</v>
      </c>
      <c r="K1585" t="s">
        <v>787</v>
      </c>
      <c r="L1585">
        <v>37.145000000000003</v>
      </c>
      <c r="M1585">
        <v>5.32</v>
      </c>
      <c r="N1585" t="s">
        <v>2380</v>
      </c>
      <c r="O1585" t="s">
        <v>2380</v>
      </c>
      <c r="P1585" t="s">
        <v>2380</v>
      </c>
      <c r="Q1585" s="7" t="str">
        <f>SUBSTITUTE(Table12[[#This Row],[NumberOfMajorSurgeries]],"No major surgery","0")</f>
        <v>0</v>
      </c>
      <c r="R1585" t="str">
        <f>SUBSTITUTE(Table12[[#This Row],[smoker]],"?","unknown")</f>
        <v>No</v>
      </c>
      <c r="S1585" t="str">
        <f t="shared" si="24"/>
        <v>Obesity</v>
      </c>
      <c r="T1585" t="str">
        <f>IF(Table12[[#This Row],[HBA1C]]&lt;5.7,"Normal",IF(Table12[[#This Row],[HBA1C]]&gt;6.5,"Diabetes","Prediabetes"))</f>
        <v>Normal</v>
      </c>
    </row>
    <row r="1586" spans="1:20" x14ac:dyDescent="0.3">
      <c r="A1586" t="s">
        <v>786</v>
      </c>
      <c r="B1586">
        <v>30.8</v>
      </c>
      <c r="C1586">
        <v>5.83</v>
      </c>
      <c r="D1586" t="s">
        <v>2382</v>
      </c>
      <c r="E1586" t="s">
        <v>2380</v>
      </c>
      <c r="F1586" t="s">
        <v>2380</v>
      </c>
      <c r="G1586" t="s">
        <v>2381</v>
      </c>
      <c r="H1586" t="s">
        <v>2380</v>
      </c>
      <c r="K1586" t="s">
        <v>786</v>
      </c>
      <c r="L1586">
        <v>30.8</v>
      </c>
      <c r="M1586">
        <v>5.83</v>
      </c>
      <c r="N1586" t="s">
        <v>2382</v>
      </c>
      <c r="O1586" t="s">
        <v>2380</v>
      </c>
      <c r="P1586" t="s">
        <v>2380</v>
      </c>
      <c r="Q1586" s="7" t="str">
        <f>SUBSTITUTE(Table12[[#This Row],[NumberOfMajorSurgeries]],"No major surgery","0")</f>
        <v>0</v>
      </c>
      <c r="R1586" t="str">
        <f>SUBSTITUTE(Table12[[#This Row],[smoker]],"?","unknown")</f>
        <v>No</v>
      </c>
      <c r="S1586" t="str">
        <f t="shared" si="24"/>
        <v>Obesity</v>
      </c>
      <c r="T1586" t="str">
        <f>IF(Table12[[#This Row],[HBA1C]]&lt;5.7,"Normal",IF(Table12[[#This Row],[HBA1C]]&gt;6.5,"Diabetes","Prediabetes"))</f>
        <v>Prediabetes</v>
      </c>
    </row>
    <row r="1587" spans="1:20" x14ac:dyDescent="0.3">
      <c r="A1587" t="s">
        <v>785</v>
      </c>
      <c r="B1587">
        <v>29.5</v>
      </c>
      <c r="C1587">
        <v>5.54</v>
      </c>
      <c r="D1587" t="s">
        <v>2382</v>
      </c>
      <c r="E1587" t="s">
        <v>2380</v>
      </c>
      <c r="F1587" t="s">
        <v>2380</v>
      </c>
      <c r="G1587" t="s">
        <v>2381</v>
      </c>
      <c r="H1587" t="s">
        <v>2380</v>
      </c>
      <c r="K1587" t="s">
        <v>785</v>
      </c>
      <c r="L1587">
        <v>29.5</v>
      </c>
      <c r="M1587">
        <v>5.54</v>
      </c>
      <c r="N1587" t="s">
        <v>2382</v>
      </c>
      <c r="O1587" t="s">
        <v>2380</v>
      </c>
      <c r="P1587" t="s">
        <v>2380</v>
      </c>
      <c r="Q1587" s="7" t="str">
        <f>SUBSTITUTE(Table12[[#This Row],[NumberOfMajorSurgeries]],"No major surgery","0")</f>
        <v>0</v>
      </c>
      <c r="R1587" t="str">
        <f>SUBSTITUTE(Table12[[#This Row],[smoker]],"?","unknown")</f>
        <v>No</v>
      </c>
      <c r="S1587" t="str">
        <f t="shared" si="24"/>
        <v>Overweight</v>
      </c>
      <c r="T1587" t="str">
        <f>IF(Table12[[#This Row],[HBA1C]]&lt;5.7,"Normal",IF(Table12[[#This Row],[HBA1C]]&gt;6.5,"Diabetes","Prediabetes"))</f>
        <v>Normal</v>
      </c>
    </row>
    <row r="1588" spans="1:20" x14ac:dyDescent="0.3">
      <c r="A1588" t="s">
        <v>784</v>
      </c>
      <c r="B1588">
        <v>43.39</v>
      </c>
      <c r="C1588">
        <v>5.85</v>
      </c>
      <c r="D1588" t="s">
        <v>2380</v>
      </c>
      <c r="E1588" t="s">
        <v>2382</v>
      </c>
      <c r="F1588" t="s">
        <v>2380</v>
      </c>
      <c r="G1588">
        <v>1</v>
      </c>
      <c r="H1588" t="s">
        <v>2380</v>
      </c>
      <c r="K1588" t="s">
        <v>784</v>
      </c>
      <c r="L1588">
        <v>43.39</v>
      </c>
      <c r="M1588">
        <v>5.85</v>
      </c>
      <c r="N1588" t="s">
        <v>2380</v>
      </c>
      <c r="O1588" t="s">
        <v>2382</v>
      </c>
      <c r="P1588" t="s">
        <v>2380</v>
      </c>
      <c r="Q1588" s="7" t="str">
        <f>SUBSTITUTE(Table12[[#This Row],[NumberOfMajorSurgeries]],"No major surgery","0")</f>
        <v>1</v>
      </c>
      <c r="R1588" t="str">
        <f>SUBSTITUTE(Table12[[#This Row],[smoker]],"?","unknown")</f>
        <v>No</v>
      </c>
      <c r="S1588" t="str">
        <f t="shared" si="24"/>
        <v>Obesity</v>
      </c>
      <c r="T1588" t="str">
        <f>IF(Table12[[#This Row],[HBA1C]]&lt;5.7,"Normal",IF(Table12[[#This Row],[HBA1C]]&gt;6.5,"Diabetes","Prediabetes"))</f>
        <v>Prediabetes</v>
      </c>
    </row>
    <row r="1589" spans="1:20" x14ac:dyDescent="0.3">
      <c r="A1589" t="s">
        <v>783</v>
      </c>
      <c r="B1589">
        <v>15.08</v>
      </c>
      <c r="C1589">
        <v>4.8499999999999996</v>
      </c>
      <c r="D1589" t="s">
        <v>2382</v>
      </c>
      <c r="E1589" t="s">
        <v>2380</v>
      </c>
      <c r="F1589" t="s">
        <v>2383</v>
      </c>
      <c r="G1589">
        <v>1</v>
      </c>
      <c r="H1589" t="s">
        <v>2380</v>
      </c>
      <c r="K1589" t="s">
        <v>783</v>
      </c>
      <c r="L1589">
        <v>15.08</v>
      </c>
      <c r="M1589">
        <v>4.8499999999999996</v>
      </c>
      <c r="N1589" t="s">
        <v>2382</v>
      </c>
      <c r="O1589" t="s">
        <v>2380</v>
      </c>
      <c r="P1589" t="s">
        <v>2383</v>
      </c>
      <c r="Q1589" s="7" t="str">
        <f>SUBSTITUTE(Table12[[#This Row],[NumberOfMajorSurgeries]],"No major surgery","0")</f>
        <v>1</v>
      </c>
      <c r="R1589" t="str">
        <f>SUBSTITUTE(Table12[[#This Row],[smoker]],"?","unknown")</f>
        <v>No</v>
      </c>
      <c r="S1589" t="str">
        <f t="shared" si="24"/>
        <v>Underweight</v>
      </c>
      <c r="T1589" t="str">
        <f>IF(Table12[[#This Row],[HBA1C]]&lt;5.7,"Normal",IF(Table12[[#This Row],[HBA1C]]&gt;6.5,"Diabetes","Prediabetes"))</f>
        <v>Normal</v>
      </c>
    </row>
    <row r="1590" spans="1:20" x14ac:dyDescent="0.3">
      <c r="A1590" t="s">
        <v>782</v>
      </c>
      <c r="B1590">
        <v>20.48</v>
      </c>
      <c r="C1590">
        <v>11.09</v>
      </c>
      <c r="D1590" t="s">
        <v>2380</v>
      </c>
      <c r="E1590" t="s">
        <v>2380</v>
      </c>
      <c r="F1590" t="s">
        <v>2380</v>
      </c>
      <c r="G1590" t="s">
        <v>2381</v>
      </c>
      <c r="H1590" t="s">
        <v>2380</v>
      </c>
      <c r="K1590" t="s">
        <v>782</v>
      </c>
      <c r="L1590">
        <v>20.48</v>
      </c>
      <c r="M1590">
        <v>11.09</v>
      </c>
      <c r="N1590" t="s">
        <v>2380</v>
      </c>
      <c r="O1590" t="s">
        <v>2380</v>
      </c>
      <c r="P1590" t="s">
        <v>2380</v>
      </c>
      <c r="Q1590" s="7" t="str">
        <f>SUBSTITUTE(Table12[[#This Row],[NumberOfMajorSurgeries]],"No major surgery","0")</f>
        <v>0</v>
      </c>
      <c r="R1590" t="str">
        <f>SUBSTITUTE(Table12[[#This Row],[smoker]],"?","unknown")</f>
        <v>No</v>
      </c>
      <c r="S1590" t="str">
        <f t="shared" si="24"/>
        <v>Overweight</v>
      </c>
      <c r="T1590" t="str">
        <f>IF(Table12[[#This Row],[HBA1C]]&lt;5.7,"Normal",IF(Table12[[#This Row],[HBA1C]]&gt;6.5,"Diabetes","Prediabetes"))</f>
        <v>Diabetes</v>
      </c>
    </row>
    <row r="1591" spans="1:20" x14ac:dyDescent="0.3">
      <c r="A1591" t="s">
        <v>781</v>
      </c>
      <c r="B1591">
        <v>34.450000000000003</v>
      </c>
      <c r="C1591">
        <v>5.58</v>
      </c>
      <c r="D1591" t="s">
        <v>2382</v>
      </c>
      <c r="E1591" t="s">
        <v>2380</v>
      </c>
      <c r="F1591" t="s">
        <v>2380</v>
      </c>
      <c r="G1591" t="s">
        <v>2381</v>
      </c>
      <c r="H1591" t="s">
        <v>2380</v>
      </c>
      <c r="K1591" t="s">
        <v>781</v>
      </c>
      <c r="L1591">
        <v>34.450000000000003</v>
      </c>
      <c r="M1591">
        <v>5.58</v>
      </c>
      <c r="N1591" t="s">
        <v>2382</v>
      </c>
      <c r="O1591" t="s">
        <v>2380</v>
      </c>
      <c r="P1591" t="s">
        <v>2380</v>
      </c>
      <c r="Q1591" s="7" t="str">
        <f>SUBSTITUTE(Table12[[#This Row],[NumberOfMajorSurgeries]],"No major surgery","0")</f>
        <v>0</v>
      </c>
      <c r="R1591" t="str">
        <f>SUBSTITUTE(Table12[[#This Row],[smoker]],"?","unknown")</f>
        <v>No</v>
      </c>
      <c r="S1591" t="str">
        <f t="shared" si="24"/>
        <v>Obesity</v>
      </c>
      <c r="T1591" t="str">
        <f>IF(Table12[[#This Row],[HBA1C]]&lt;5.7,"Normal",IF(Table12[[#This Row],[HBA1C]]&gt;6.5,"Diabetes","Prediabetes"))</f>
        <v>Normal</v>
      </c>
    </row>
    <row r="1592" spans="1:20" x14ac:dyDescent="0.3">
      <c r="A1592" t="s">
        <v>780</v>
      </c>
      <c r="B1592">
        <v>34.21</v>
      </c>
      <c r="C1592">
        <v>9.7200000000000006</v>
      </c>
      <c r="D1592" t="s">
        <v>2382</v>
      </c>
      <c r="E1592" t="s">
        <v>2380</v>
      </c>
      <c r="F1592" t="s">
        <v>2380</v>
      </c>
      <c r="G1592" t="s">
        <v>2381</v>
      </c>
      <c r="H1592" t="s">
        <v>2380</v>
      </c>
      <c r="K1592" t="s">
        <v>780</v>
      </c>
      <c r="L1592">
        <v>34.21</v>
      </c>
      <c r="M1592">
        <v>9.7200000000000006</v>
      </c>
      <c r="N1592" t="s">
        <v>2382</v>
      </c>
      <c r="O1592" t="s">
        <v>2380</v>
      </c>
      <c r="P1592" t="s">
        <v>2380</v>
      </c>
      <c r="Q1592" s="7" t="str">
        <f>SUBSTITUTE(Table12[[#This Row],[NumberOfMajorSurgeries]],"No major surgery","0")</f>
        <v>0</v>
      </c>
      <c r="R1592" t="str">
        <f>SUBSTITUTE(Table12[[#This Row],[smoker]],"?","unknown")</f>
        <v>No</v>
      </c>
      <c r="S1592" t="str">
        <f t="shared" si="24"/>
        <v>Obesity</v>
      </c>
      <c r="T1592" t="str">
        <f>IF(Table12[[#This Row],[HBA1C]]&lt;5.7,"Normal",IF(Table12[[#This Row],[HBA1C]]&gt;6.5,"Diabetes","Prediabetes"))</f>
        <v>Diabetes</v>
      </c>
    </row>
    <row r="1593" spans="1:20" x14ac:dyDescent="0.3">
      <c r="A1593" t="s">
        <v>779</v>
      </c>
      <c r="B1593">
        <v>28.8</v>
      </c>
      <c r="C1593">
        <v>11.41</v>
      </c>
      <c r="D1593" t="s">
        <v>2382</v>
      </c>
      <c r="E1593" t="s">
        <v>2380</v>
      </c>
      <c r="F1593" t="s">
        <v>2380</v>
      </c>
      <c r="G1593" t="s">
        <v>2381</v>
      </c>
      <c r="H1593" t="s">
        <v>2380</v>
      </c>
      <c r="K1593" t="s">
        <v>779</v>
      </c>
      <c r="L1593">
        <v>28.8</v>
      </c>
      <c r="M1593">
        <v>11.41</v>
      </c>
      <c r="N1593" t="s">
        <v>2382</v>
      </c>
      <c r="O1593" t="s">
        <v>2380</v>
      </c>
      <c r="P1593" t="s">
        <v>2380</v>
      </c>
      <c r="Q1593" s="7" t="str">
        <f>SUBSTITUTE(Table12[[#This Row],[NumberOfMajorSurgeries]],"No major surgery","0")</f>
        <v>0</v>
      </c>
      <c r="R1593" t="str">
        <f>SUBSTITUTE(Table12[[#This Row],[smoker]],"?","unknown")</f>
        <v>No</v>
      </c>
      <c r="S1593" t="str">
        <f t="shared" si="24"/>
        <v>Overweight</v>
      </c>
      <c r="T1593" t="str">
        <f>IF(Table12[[#This Row],[HBA1C]]&lt;5.7,"Normal",IF(Table12[[#This Row],[HBA1C]]&gt;6.5,"Diabetes","Prediabetes"))</f>
        <v>Diabetes</v>
      </c>
    </row>
    <row r="1594" spans="1:20" x14ac:dyDescent="0.3">
      <c r="A1594" t="s">
        <v>778</v>
      </c>
      <c r="B1594">
        <v>31.74</v>
      </c>
      <c r="C1594">
        <v>4.46</v>
      </c>
      <c r="D1594" t="s">
        <v>2380</v>
      </c>
      <c r="E1594" t="s">
        <v>2380</v>
      </c>
      <c r="F1594" t="s">
        <v>2383</v>
      </c>
      <c r="G1594">
        <v>1</v>
      </c>
      <c r="H1594" t="s">
        <v>2380</v>
      </c>
      <c r="K1594" t="s">
        <v>778</v>
      </c>
      <c r="L1594">
        <v>31.74</v>
      </c>
      <c r="M1594">
        <v>4.46</v>
      </c>
      <c r="N1594" t="s">
        <v>2380</v>
      </c>
      <c r="O1594" t="s">
        <v>2380</v>
      </c>
      <c r="P1594" t="s">
        <v>2383</v>
      </c>
      <c r="Q1594" s="7" t="str">
        <f>SUBSTITUTE(Table12[[#This Row],[NumberOfMajorSurgeries]],"No major surgery","0")</f>
        <v>1</v>
      </c>
      <c r="R1594" t="str">
        <f>SUBSTITUTE(Table12[[#This Row],[smoker]],"?","unknown")</f>
        <v>No</v>
      </c>
      <c r="S1594" t="str">
        <f t="shared" si="24"/>
        <v>Obesity</v>
      </c>
      <c r="T1594" t="str">
        <f>IF(Table12[[#This Row],[HBA1C]]&lt;5.7,"Normal",IF(Table12[[#This Row],[HBA1C]]&gt;6.5,"Diabetes","Prediabetes"))</f>
        <v>Normal</v>
      </c>
    </row>
    <row r="1595" spans="1:20" x14ac:dyDescent="0.3">
      <c r="A1595" t="s">
        <v>777</v>
      </c>
      <c r="B1595">
        <v>21.78</v>
      </c>
      <c r="C1595">
        <v>9.31</v>
      </c>
      <c r="D1595" t="s">
        <v>2382</v>
      </c>
      <c r="E1595" t="s">
        <v>2380</v>
      </c>
      <c r="F1595" t="s">
        <v>2380</v>
      </c>
      <c r="G1595" t="s">
        <v>2381</v>
      </c>
      <c r="H1595" t="s">
        <v>2380</v>
      </c>
      <c r="K1595" t="s">
        <v>777</v>
      </c>
      <c r="L1595">
        <v>21.78</v>
      </c>
      <c r="M1595">
        <v>9.31</v>
      </c>
      <c r="N1595" t="s">
        <v>2382</v>
      </c>
      <c r="O1595" t="s">
        <v>2380</v>
      </c>
      <c r="P1595" t="s">
        <v>2380</v>
      </c>
      <c r="Q1595" s="7" t="str">
        <f>SUBSTITUTE(Table12[[#This Row],[NumberOfMajorSurgeries]],"No major surgery","0")</f>
        <v>0</v>
      </c>
      <c r="R1595" t="str">
        <f>SUBSTITUTE(Table12[[#This Row],[smoker]],"?","unknown")</f>
        <v>No</v>
      </c>
      <c r="S1595" t="str">
        <f t="shared" si="24"/>
        <v>Overweight</v>
      </c>
      <c r="T1595" t="str">
        <f>IF(Table12[[#This Row],[HBA1C]]&lt;5.7,"Normal",IF(Table12[[#This Row],[HBA1C]]&gt;6.5,"Diabetes","Prediabetes"))</f>
        <v>Diabetes</v>
      </c>
    </row>
    <row r="1596" spans="1:20" x14ac:dyDescent="0.3">
      <c r="A1596" t="s">
        <v>776</v>
      </c>
      <c r="B1596">
        <v>23.75</v>
      </c>
      <c r="C1596">
        <v>5.03</v>
      </c>
      <c r="D1596" t="s">
        <v>2380</v>
      </c>
      <c r="E1596" t="s">
        <v>2380</v>
      </c>
      <c r="F1596" t="s">
        <v>2380</v>
      </c>
      <c r="G1596">
        <v>1</v>
      </c>
      <c r="H1596" t="s">
        <v>2380</v>
      </c>
      <c r="K1596" t="s">
        <v>776</v>
      </c>
      <c r="L1596">
        <v>23.75</v>
      </c>
      <c r="M1596">
        <v>5.03</v>
      </c>
      <c r="N1596" t="s">
        <v>2380</v>
      </c>
      <c r="O1596" t="s">
        <v>2380</v>
      </c>
      <c r="P1596" t="s">
        <v>2380</v>
      </c>
      <c r="Q1596" s="7" t="str">
        <f>SUBSTITUTE(Table12[[#This Row],[NumberOfMajorSurgeries]],"No major surgery","0")</f>
        <v>1</v>
      </c>
      <c r="R1596" t="str">
        <f>SUBSTITUTE(Table12[[#This Row],[smoker]],"?","unknown")</f>
        <v>No</v>
      </c>
      <c r="S1596" t="str">
        <f t="shared" si="24"/>
        <v>Overweight</v>
      </c>
      <c r="T1596" t="str">
        <f>IF(Table12[[#This Row],[HBA1C]]&lt;5.7,"Normal",IF(Table12[[#This Row],[HBA1C]]&gt;6.5,"Diabetes","Prediabetes"))</f>
        <v>Normal</v>
      </c>
    </row>
    <row r="1597" spans="1:20" x14ac:dyDescent="0.3">
      <c r="A1597" t="s">
        <v>775</v>
      </c>
      <c r="B1597">
        <v>33.21</v>
      </c>
      <c r="C1597">
        <v>5.07</v>
      </c>
      <c r="D1597" t="s">
        <v>2382</v>
      </c>
      <c r="E1597" t="s">
        <v>2380</v>
      </c>
      <c r="F1597" t="s">
        <v>2380</v>
      </c>
      <c r="G1597">
        <v>1</v>
      </c>
      <c r="H1597" t="s">
        <v>2380</v>
      </c>
      <c r="K1597" t="s">
        <v>775</v>
      </c>
      <c r="L1597">
        <v>33.21</v>
      </c>
      <c r="M1597">
        <v>5.07</v>
      </c>
      <c r="N1597" t="s">
        <v>2382</v>
      </c>
      <c r="O1597" t="s">
        <v>2380</v>
      </c>
      <c r="P1597" t="s">
        <v>2380</v>
      </c>
      <c r="Q1597" s="7" t="str">
        <f>SUBSTITUTE(Table12[[#This Row],[NumberOfMajorSurgeries]],"No major surgery","0")</f>
        <v>1</v>
      </c>
      <c r="R1597" t="str">
        <f>SUBSTITUTE(Table12[[#This Row],[smoker]],"?","unknown")</f>
        <v>No</v>
      </c>
      <c r="S1597" t="str">
        <f t="shared" si="24"/>
        <v>Obesity</v>
      </c>
      <c r="T1597" t="str">
        <f>IF(Table12[[#This Row],[HBA1C]]&lt;5.7,"Normal",IF(Table12[[#This Row],[HBA1C]]&gt;6.5,"Diabetes","Prediabetes"))</f>
        <v>Normal</v>
      </c>
    </row>
    <row r="1598" spans="1:20" x14ac:dyDescent="0.3">
      <c r="A1598" t="s">
        <v>774</v>
      </c>
      <c r="B1598">
        <v>17.7</v>
      </c>
      <c r="C1598">
        <v>10.42</v>
      </c>
      <c r="D1598" t="s">
        <v>2382</v>
      </c>
      <c r="E1598" t="s">
        <v>2380</v>
      </c>
      <c r="F1598" t="s">
        <v>2380</v>
      </c>
      <c r="G1598">
        <v>2</v>
      </c>
      <c r="H1598" t="s">
        <v>2380</v>
      </c>
      <c r="K1598" t="s">
        <v>774</v>
      </c>
      <c r="L1598">
        <v>17.7</v>
      </c>
      <c r="M1598">
        <v>10.42</v>
      </c>
      <c r="N1598" t="s">
        <v>2382</v>
      </c>
      <c r="O1598" t="s">
        <v>2380</v>
      </c>
      <c r="P1598" t="s">
        <v>2380</v>
      </c>
      <c r="Q1598" s="7" t="str">
        <f>SUBSTITUTE(Table12[[#This Row],[NumberOfMajorSurgeries]],"No major surgery","0")</f>
        <v>2</v>
      </c>
      <c r="R1598" t="str">
        <f>SUBSTITUTE(Table12[[#This Row],[smoker]],"?","unknown")</f>
        <v>No</v>
      </c>
      <c r="S1598" t="str">
        <f t="shared" si="24"/>
        <v>Underweight</v>
      </c>
      <c r="T1598" t="str">
        <f>IF(Table12[[#This Row],[HBA1C]]&lt;5.7,"Normal",IF(Table12[[#This Row],[HBA1C]]&gt;6.5,"Diabetes","Prediabetes"))</f>
        <v>Diabetes</v>
      </c>
    </row>
    <row r="1599" spans="1:20" x14ac:dyDescent="0.3">
      <c r="A1599" t="s">
        <v>773</v>
      </c>
      <c r="B1599">
        <v>17.2</v>
      </c>
      <c r="C1599">
        <v>6.45</v>
      </c>
      <c r="D1599" t="s">
        <v>2380</v>
      </c>
      <c r="E1599" t="s">
        <v>2380</v>
      </c>
      <c r="F1599" t="s">
        <v>2380</v>
      </c>
      <c r="G1599">
        <v>2</v>
      </c>
      <c r="H1599" t="s">
        <v>2380</v>
      </c>
      <c r="K1599" t="s">
        <v>773</v>
      </c>
      <c r="L1599">
        <v>17.2</v>
      </c>
      <c r="M1599">
        <v>6.45</v>
      </c>
      <c r="N1599" t="s">
        <v>2380</v>
      </c>
      <c r="O1599" t="s">
        <v>2380</v>
      </c>
      <c r="P1599" t="s">
        <v>2380</v>
      </c>
      <c r="Q1599" s="7" t="str">
        <f>SUBSTITUTE(Table12[[#This Row],[NumberOfMajorSurgeries]],"No major surgery","0")</f>
        <v>2</v>
      </c>
      <c r="R1599" t="str">
        <f>SUBSTITUTE(Table12[[#This Row],[smoker]],"?","unknown")</f>
        <v>No</v>
      </c>
      <c r="S1599" t="str">
        <f t="shared" si="24"/>
        <v>Underweight</v>
      </c>
      <c r="T1599" t="str">
        <f>IF(Table12[[#This Row],[HBA1C]]&lt;5.7,"Normal",IF(Table12[[#This Row],[HBA1C]]&gt;6.5,"Diabetes","Prediabetes"))</f>
        <v>Prediabetes</v>
      </c>
    </row>
    <row r="1600" spans="1:20" x14ac:dyDescent="0.3">
      <c r="A1600" t="s">
        <v>772</v>
      </c>
      <c r="B1600">
        <v>19.21</v>
      </c>
      <c r="C1600">
        <v>5.52</v>
      </c>
      <c r="D1600" t="s">
        <v>2380</v>
      </c>
      <c r="E1600" t="s">
        <v>2380</v>
      </c>
      <c r="F1600" t="s">
        <v>2380</v>
      </c>
      <c r="G1600">
        <v>2</v>
      </c>
      <c r="H1600" t="s">
        <v>2380</v>
      </c>
      <c r="K1600" t="s">
        <v>772</v>
      </c>
      <c r="L1600">
        <v>19.21</v>
      </c>
      <c r="M1600">
        <v>5.52</v>
      </c>
      <c r="N1600" t="s">
        <v>2380</v>
      </c>
      <c r="O1600" t="s">
        <v>2380</v>
      </c>
      <c r="P1600" t="s">
        <v>2380</v>
      </c>
      <c r="Q1600" s="7" t="str">
        <f>SUBSTITUTE(Table12[[#This Row],[NumberOfMajorSurgeries]],"No major surgery","0")</f>
        <v>2</v>
      </c>
      <c r="R1600" t="str">
        <f>SUBSTITUTE(Table12[[#This Row],[smoker]],"?","unknown")</f>
        <v>No</v>
      </c>
      <c r="S1600" t="str">
        <f t="shared" si="24"/>
        <v>Overweight</v>
      </c>
      <c r="T1600" t="str">
        <f>IF(Table12[[#This Row],[HBA1C]]&lt;5.7,"Normal",IF(Table12[[#This Row],[HBA1C]]&gt;6.5,"Diabetes","Prediabetes"))</f>
        <v>Normal</v>
      </c>
    </row>
    <row r="1601" spans="1:20" x14ac:dyDescent="0.3">
      <c r="A1601" t="s">
        <v>771</v>
      </c>
      <c r="B1601">
        <v>23.2</v>
      </c>
      <c r="C1601">
        <v>4.41</v>
      </c>
      <c r="D1601" t="s">
        <v>2380</v>
      </c>
      <c r="E1601" t="s">
        <v>2380</v>
      </c>
      <c r="F1601" t="s">
        <v>2383</v>
      </c>
      <c r="G1601">
        <v>1</v>
      </c>
      <c r="H1601" t="s">
        <v>2380</v>
      </c>
      <c r="K1601" t="s">
        <v>771</v>
      </c>
      <c r="L1601">
        <v>23.2</v>
      </c>
      <c r="M1601">
        <v>4.41</v>
      </c>
      <c r="N1601" t="s">
        <v>2380</v>
      </c>
      <c r="O1601" t="s">
        <v>2380</v>
      </c>
      <c r="P1601" t="s">
        <v>2383</v>
      </c>
      <c r="Q1601" s="7" t="str">
        <f>SUBSTITUTE(Table12[[#This Row],[NumberOfMajorSurgeries]],"No major surgery","0")</f>
        <v>1</v>
      </c>
      <c r="R1601" t="str">
        <f>SUBSTITUTE(Table12[[#This Row],[smoker]],"?","unknown")</f>
        <v>No</v>
      </c>
      <c r="S1601" t="str">
        <f t="shared" si="24"/>
        <v>Overweight</v>
      </c>
      <c r="T1601" t="str">
        <f>IF(Table12[[#This Row],[HBA1C]]&lt;5.7,"Normal",IF(Table12[[#This Row],[HBA1C]]&gt;6.5,"Diabetes","Prediabetes"))</f>
        <v>Normal</v>
      </c>
    </row>
    <row r="1602" spans="1:20" x14ac:dyDescent="0.3">
      <c r="A1602" t="s">
        <v>770</v>
      </c>
      <c r="B1602">
        <v>32.5</v>
      </c>
      <c r="C1602">
        <v>4.6900000000000004</v>
      </c>
      <c r="D1602" t="s">
        <v>2382</v>
      </c>
      <c r="E1602" t="s">
        <v>2380</v>
      </c>
      <c r="F1602" t="s">
        <v>2383</v>
      </c>
      <c r="G1602">
        <v>1</v>
      </c>
      <c r="H1602" t="s">
        <v>2380</v>
      </c>
      <c r="K1602" t="s">
        <v>770</v>
      </c>
      <c r="L1602">
        <v>32.5</v>
      </c>
      <c r="M1602">
        <v>4.6900000000000004</v>
      </c>
      <c r="N1602" t="s">
        <v>2382</v>
      </c>
      <c r="O1602" t="s">
        <v>2380</v>
      </c>
      <c r="P1602" t="s">
        <v>2383</v>
      </c>
      <c r="Q1602" s="7" t="str">
        <f>SUBSTITUTE(Table12[[#This Row],[NumberOfMajorSurgeries]],"No major surgery","0")</f>
        <v>1</v>
      </c>
      <c r="R1602" t="str">
        <f>SUBSTITUTE(Table12[[#This Row],[smoker]],"?","unknown")</f>
        <v>No</v>
      </c>
      <c r="S1602" t="str">
        <f t="shared" si="24"/>
        <v>Obesity</v>
      </c>
      <c r="T1602" t="str">
        <f>IF(Table12[[#This Row],[HBA1C]]&lt;5.7,"Normal",IF(Table12[[#This Row],[HBA1C]]&gt;6.5,"Diabetes","Prediabetes"))</f>
        <v>Normal</v>
      </c>
    </row>
    <row r="1603" spans="1:20" x14ac:dyDescent="0.3">
      <c r="A1603" t="s">
        <v>769</v>
      </c>
      <c r="B1603">
        <v>20.9</v>
      </c>
      <c r="C1603">
        <v>6.94</v>
      </c>
      <c r="D1603" t="s">
        <v>2380</v>
      </c>
      <c r="E1603" t="s">
        <v>2380</v>
      </c>
      <c r="F1603" t="s">
        <v>2380</v>
      </c>
      <c r="G1603" t="s">
        <v>2381</v>
      </c>
      <c r="H1603" t="s">
        <v>2380</v>
      </c>
      <c r="K1603" t="s">
        <v>769</v>
      </c>
      <c r="L1603">
        <v>20.9</v>
      </c>
      <c r="M1603">
        <v>6.94</v>
      </c>
      <c r="N1603" t="s">
        <v>2380</v>
      </c>
      <c r="O1603" t="s">
        <v>2380</v>
      </c>
      <c r="P1603" t="s">
        <v>2380</v>
      </c>
      <c r="Q1603" s="7" t="str">
        <f>SUBSTITUTE(Table12[[#This Row],[NumberOfMajorSurgeries]],"No major surgery","0")</f>
        <v>0</v>
      </c>
      <c r="R1603" t="str">
        <f>SUBSTITUTE(Table12[[#This Row],[smoker]],"?","unknown")</f>
        <v>No</v>
      </c>
      <c r="S1603" t="str">
        <f t="shared" ref="S1603:S1666" si="25">IF(B1603&lt;18.5,"Underweight",IF(B1603&gt;30,"Obesity",IF(B1603=18.5-24.9,"Normal weight","Overweight")))</f>
        <v>Overweight</v>
      </c>
      <c r="T1603" t="str">
        <f>IF(Table12[[#This Row],[HBA1C]]&lt;5.7,"Normal",IF(Table12[[#This Row],[HBA1C]]&gt;6.5,"Diabetes","Prediabetes"))</f>
        <v>Diabetes</v>
      </c>
    </row>
    <row r="1604" spans="1:20" x14ac:dyDescent="0.3">
      <c r="A1604" t="s">
        <v>768</v>
      </c>
      <c r="B1604">
        <v>19.11</v>
      </c>
      <c r="C1604">
        <v>4.3499999999999996</v>
      </c>
      <c r="D1604" t="s">
        <v>2380</v>
      </c>
      <c r="E1604" t="s">
        <v>2380</v>
      </c>
      <c r="F1604" t="s">
        <v>2380</v>
      </c>
      <c r="G1604">
        <v>2</v>
      </c>
      <c r="H1604" t="s">
        <v>2380</v>
      </c>
      <c r="K1604" t="s">
        <v>768</v>
      </c>
      <c r="L1604">
        <v>19.11</v>
      </c>
      <c r="M1604">
        <v>4.3499999999999996</v>
      </c>
      <c r="N1604" t="s">
        <v>2380</v>
      </c>
      <c r="O1604" t="s">
        <v>2380</v>
      </c>
      <c r="P1604" t="s">
        <v>2380</v>
      </c>
      <c r="Q1604" s="7" t="str">
        <f>SUBSTITUTE(Table12[[#This Row],[NumberOfMajorSurgeries]],"No major surgery","0")</f>
        <v>2</v>
      </c>
      <c r="R1604" t="str">
        <f>SUBSTITUTE(Table12[[#This Row],[smoker]],"?","unknown")</f>
        <v>No</v>
      </c>
      <c r="S1604" t="str">
        <f t="shared" si="25"/>
        <v>Overweight</v>
      </c>
      <c r="T1604" t="str">
        <f>IF(Table12[[#This Row],[HBA1C]]&lt;5.7,"Normal",IF(Table12[[#This Row],[HBA1C]]&gt;6.5,"Diabetes","Prediabetes"))</f>
        <v>Normal</v>
      </c>
    </row>
    <row r="1605" spans="1:20" x14ac:dyDescent="0.3">
      <c r="A1605" t="s">
        <v>767</v>
      </c>
      <c r="B1605">
        <v>31.17</v>
      </c>
      <c r="C1605">
        <v>5.28</v>
      </c>
      <c r="D1605" t="s">
        <v>2380</v>
      </c>
      <c r="E1605" t="s">
        <v>2380</v>
      </c>
      <c r="F1605" t="s">
        <v>2380</v>
      </c>
      <c r="G1605">
        <v>1</v>
      </c>
      <c r="H1605" t="s">
        <v>2380</v>
      </c>
      <c r="K1605" t="s">
        <v>767</v>
      </c>
      <c r="L1605">
        <v>31.17</v>
      </c>
      <c r="M1605">
        <v>5.28</v>
      </c>
      <c r="N1605" t="s">
        <v>2380</v>
      </c>
      <c r="O1605" t="s">
        <v>2380</v>
      </c>
      <c r="P1605" t="s">
        <v>2380</v>
      </c>
      <c r="Q1605" s="7" t="str">
        <f>SUBSTITUTE(Table12[[#This Row],[NumberOfMajorSurgeries]],"No major surgery","0")</f>
        <v>1</v>
      </c>
      <c r="R1605" t="str">
        <f>SUBSTITUTE(Table12[[#This Row],[smoker]],"?","unknown")</f>
        <v>No</v>
      </c>
      <c r="S1605" t="str">
        <f t="shared" si="25"/>
        <v>Obesity</v>
      </c>
      <c r="T1605" t="str">
        <f>IF(Table12[[#This Row],[HBA1C]]&lt;5.7,"Normal",IF(Table12[[#This Row],[HBA1C]]&gt;6.5,"Diabetes","Prediabetes"))</f>
        <v>Normal</v>
      </c>
    </row>
    <row r="1606" spans="1:20" x14ac:dyDescent="0.3">
      <c r="A1606" t="s">
        <v>766</v>
      </c>
      <c r="B1606">
        <v>36.08</v>
      </c>
      <c r="C1606">
        <v>4.29</v>
      </c>
      <c r="D1606" t="s">
        <v>2380</v>
      </c>
      <c r="E1606" t="s">
        <v>2380</v>
      </c>
      <c r="F1606" t="s">
        <v>2380</v>
      </c>
      <c r="G1606" t="s">
        <v>2381</v>
      </c>
      <c r="H1606" t="s">
        <v>2380</v>
      </c>
      <c r="K1606" t="s">
        <v>766</v>
      </c>
      <c r="L1606">
        <v>36.08</v>
      </c>
      <c r="M1606">
        <v>4.29</v>
      </c>
      <c r="N1606" t="s">
        <v>2380</v>
      </c>
      <c r="O1606" t="s">
        <v>2380</v>
      </c>
      <c r="P1606" t="s">
        <v>2380</v>
      </c>
      <c r="Q1606" s="7" t="str">
        <f>SUBSTITUTE(Table12[[#This Row],[NumberOfMajorSurgeries]],"No major surgery","0")</f>
        <v>0</v>
      </c>
      <c r="R1606" t="str">
        <f>SUBSTITUTE(Table12[[#This Row],[smoker]],"?","unknown")</f>
        <v>No</v>
      </c>
      <c r="S1606" t="str">
        <f t="shared" si="25"/>
        <v>Obesity</v>
      </c>
      <c r="T1606" t="str">
        <f>IF(Table12[[#This Row],[HBA1C]]&lt;5.7,"Normal",IF(Table12[[#This Row],[HBA1C]]&gt;6.5,"Diabetes","Prediabetes"))</f>
        <v>Normal</v>
      </c>
    </row>
    <row r="1607" spans="1:20" x14ac:dyDescent="0.3">
      <c r="A1607" t="s">
        <v>765</v>
      </c>
      <c r="B1607">
        <v>28.024999999999999</v>
      </c>
      <c r="C1607">
        <v>5.69</v>
      </c>
      <c r="D1607" t="s">
        <v>2382</v>
      </c>
      <c r="E1607" t="s">
        <v>2380</v>
      </c>
      <c r="F1607" t="s">
        <v>2380</v>
      </c>
      <c r="G1607" t="s">
        <v>2381</v>
      </c>
      <c r="H1607" t="s">
        <v>2380</v>
      </c>
      <c r="K1607" t="s">
        <v>765</v>
      </c>
      <c r="L1607">
        <v>28.024999999999999</v>
      </c>
      <c r="M1607">
        <v>5.69</v>
      </c>
      <c r="N1607" t="s">
        <v>2382</v>
      </c>
      <c r="O1607" t="s">
        <v>2380</v>
      </c>
      <c r="P1607" t="s">
        <v>2380</v>
      </c>
      <c r="Q1607" s="7" t="str">
        <f>SUBSTITUTE(Table12[[#This Row],[NumberOfMajorSurgeries]],"No major surgery","0")</f>
        <v>0</v>
      </c>
      <c r="R1607" t="str">
        <f>SUBSTITUTE(Table12[[#This Row],[smoker]],"?","unknown")</f>
        <v>No</v>
      </c>
      <c r="S1607" t="str">
        <f t="shared" si="25"/>
        <v>Overweight</v>
      </c>
      <c r="T1607" t="str">
        <f>IF(Table12[[#This Row],[HBA1C]]&lt;5.7,"Normal",IF(Table12[[#This Row],[HBA1C]]&gt;6.5,"Diabetes","Prediabetes"))</f>
        <v>Normal</v>
      </c>
    </row>
    <row r="1608" spans="1:20" x14ac:dyDescent="0.3">
      <c r="A1608" t="s">
        <v>764</v>
      </c>
      <c r="B1608">
        <v>24.32</v>
      </c>
      <c r="C1608">
        <v>5.56</v>
      </c>
      <c r="D1608" t="s">
        <v>2382</v>
      </c>
      <c r="E1608" t="s">
        <v>2380</v>
      </c>
      <c r="F1608" t="s">
        <v>2380</v>
      </c>
      <c r="G1608" t="s">
        <v>2381</v>
      </c>
      <c r="H1608" t="s">
        <v>2380</v>
      </c>
      <c r="K1608" t="s">
        <v>764</v>
      </c>
      <c r="L1608">
        <v>24.32</v>
      </c>
      <c r="M1608">
        <v>5.56</v>
      </c>
      <c r="N1608" t="s">
        <v>2382</v>
      </c>
      <c r="O1608" t="s">
        <v>2380</v>
      </c>
      <c r="P1608" t="s">
        <v>2380</v>
      </c>
      <c r="Q1608" s="7" t="str">
        <f>SUBSTITUTE(Table12[[#This Row],[NumberOfMajorSurgeries]],"No major surgery","0")</f>
        <v>0</v>
      </c>
      <c r="R1608" t="str">
        <f>SUBSTITUTE(Table12[[#This Row],[smoker]],"?","unknown")</f>
        <v>No</v>
      </c>
      <c r="S1608" t="str">
        <f t="shared" si="25"/>
        <v>Overweight</v>
      </c>
      <c r="T1608" t="str">
        <f>IF(Table12[[#This Row],[HBA1C]]&lt;5.7,"Normal",IF(Table12[[#This Row],[HBA1C]]&gt;6.5,"Diabetes","Prediabetes"))</f>
        <v>Normal</v>
      </c>
    </row>
    <row r="1609" spans="1:20" x14ac:dyDescent="0.3">
      <c r="A1609" t="s">
        <v>763</v>
      </c>
      <c r="B1609">
        <v>38</v>
      </c>
      <c r="C1609">
        <v>5.41</v>
      </c>
      <c r="D1609" t="s">
        <v>2382</v>
      </c>
      <c r="E1609" t="s">
        <v>2380</v>
      </c>
      <c r="F1609" t="s">
        <v>2380</v>
      </c>
      <c r="G1609">
        <v>1</v>
      </c>
      <c r="H1609" t="s">
        <v>2380</v>
      </c>
      <c r="K1609" t="s">
        <v>763</v>
      </c>
      <c r="L1609">
        <v>38</v>
      </c>
      <c r="M1609">
        <v>5.41</v>
      </c>
      <c r="N1609" t="s">
        <v>2382</v>
      </c>
      <c r="O1609" t="s">
        <v>2380</v>
      </c>
      <c r="P1609" t="s">
        <v>2380</v>
      </c>
      <c r="Q1609" s="7" t="str">
        <f>SUBSTITUTE(Table12[[#This Row],[NumberOfMajorSurgeries]],"No major surgery","0")</f>
        <v>1</v>
      </c>
      <c r="R1609" t="str">
        <f>SUBSTITUTE(Table12[[#This Row],[smoker]],"?","unknown")</f>
        <v>No</v>
      </c>
      <c r="S1609" t="str">
        <f t="shared" si="25"/>
        <v>Obesity</v>
      </c>
      <c r="T1609" t="str">
        <f>IF(Table12[[#This Row],[HBA1C]]&lt;5.7,"Normal",IF(Table12[[#This Row],[HBA1C]]&gt;6.5,"Diabetes","Prediabetes"))</f>
        <v>Normal</v>
      </c>
    </row>
    <row r="1610" spans="1:20" x14ac:dyDescent="0.3">
      <c r="A1610" t="s">
        <v>762</v>
      </c>
      <c r="B1610">
        <v>31.6</v>
      </c>
      <c r="C1610">
        <v>10.85</v>
      </c>
      <c r="D1610" t="s">
        <v>2382</v>
      </c>
      <c r="E1610" t="s">
        <v>2380</v>
      </c>
      <c r="F1610" t="s">
        <v>2380</v>
      </c>
      <c r="G1610" t="s">
        <v>2381</v>
      </c>
      <c r="H1610" t="s">
        <v>2380</v>
      </c>
      <c r="K1610" t="s">
        <v>762</v>
      </c>
      <c r="L1610">
        <v>31.6</v>
      </c>
      <c r="M1610">
        <v>10.85</v>
      </c>
      <c r="N1610" t="s">
        <v>2382</v>
      </c>
      <c r="O1610" t="s">
        <v>2380</v>
      </c>
      <c r="P1610" t="s">
        <v>2380</v>
      </c>
      <c r="Q1610" s="7" t="str">
        <f>SUBSTITUTE(Table12[[#This Row],[NumberOfMajorSurgeries]],"No major surgery","0")</f>
        <v>0</v>
      </c>
      <c r="R1610" t="str">
        <f>SUBSTITUTE(Table12[[#This Row],[smoker]],"?","unknown")</f>
        <v>No</v>
      </c>
      <c r="S1610" t="str">
        <f t="shared" si="25"/>
        <v>Obesity</v>
      </c>
      <c r="T1610" t="str">
        <f>IF(Table12[[#This Row],[HBA1C]]&lt;5.7,"Normal",IF(Table12[[#This Row],[HBA1C]]&gt;6.5,"Diabetes","Prediabetes"))</f>
        <v>Diabetes</v>
      </c>
    </row>
    <row r="1611" spans="1:20" x14ac:dyDescent="0.3">
      <c r="A1611" t="s">
        <v>761</v>
      </c>
      <c r="B1611">
        <v>31.02</v>
      </c>
      <c r="C1611">
        <v>11.63</v>
      </c>
      <c r="D1611" t="s">
        <v>2382</v>
      </c>
      <c r="E1611" t="s">
        <v>2380</v>
      </c>
      <c r="F1611" t="s">
        <v>2380</v>
      </c>
      <c r="G1611" t="s">
        <v>2381</v>
      </c>
      <c r="H1611" t="s">
        <v>2380</v>
      </c>
      <c r="K1611" t="s">
        <v>761</v>
      </c>
      <c r="L1611">
        <v>31.02</v>
      </c>
      <c r="M1611">
        <v>11.63</v>
      </c>
      <c r="N1611" t="s">
        <v>2382</v>
      </c>
      <c r="O1611" t="s">
        <v>2380</v>
      </c>
      <c r="P1611" t="s">
        <v>2380</v>
      </c>
      <c r="Q1611" s="7" t="str">
        <f>SUBSTITUTE(Table12[[#This Row],[NumberOfMajorSurgeries]],"No major surgery","0")</f>
        <v>0</v>
      </c>
      <c r="R1611" t="str">
        <f>SUBSTITUTE(Table12[[#This Row],[smoker]],"?","unknown")</f>
        <v>No</v>
      </c>
      <c r="S1611" t="str">
        <f t="shared" si="25"/>
        <v>Obesity</v>
      </c>
      <c r="T1611" t="str">
        <f>IF(Table12[[#This Row],[HBA1C]]&lt;5.7,"Normal",IF(Table12[[#This Row],[HBA1C]]&gt;6.5,"Diabetes","Prediabetes"))</f>
        <v>Diabetes</v>
      </c>
    </row>
    <row r="1612" spans="1:20" x14ac:dyDescent="0.3">
      <c r="A1612" t="s">
        <v>760</v>
      </c>
      <c r="B1612">
        <v>29.26</v>
      </c>
      <c r="C1612">
        <v>5.68</v>
      </c>
      <c r="D1612" t="s">
        <v>2382</v>
      </c>
      <c r="E1612" t="s">
        <v>2380</v>
      </c>
      <c r="F1612" t="s">
        <v>2380</v>
      </c>
      <c r="G1612">
        <v>1</v>
      </c>
      <c r="H1612" t="s">
        <v>2380</v>
      </c>
      <c r="K1612" t="s">
        <v>760</v>
      </c>
      <c r="L1612">
        <v>29.26</v>
      </c>
      <c r="M1612">
        <v>5.68</v>
      </c>
      <c r="N1612" t="s">
        <v>2382</v>
      </c>
      <c r="O1612" t="s">
        <v>2380</v>
      </c>
      <c r="P1612" t="s">
        <v>2380</v>
      </c>
      <c r="Q1612" s="7" t="str">
        <f>SUBSTITUTE(Table12[[#This Row],[NumberOfMajorSurgeries]],"No major surgery","0")</f>
        <v>1</v>
      </c>
      <c r="R1612" t="str">
        <f>SUBSTITUTE(Table12[[#This Row],[smoker]],"?","unknown")</f>
        <v>No</v>
      </c>
      <c r="S1612" t="str">
        <f t="shared" si="25"/>
        <v>Overweight</v>
      </c>
      <c r="T1612" t="str">
        <f>IF(Table12[[#This Row],[HBA1C]]&lt;5.7,"Normal",IF(Table12[[#This Row],[HBA1C]]&gt;6.5,"Diabetes","Prediabetes"))</f>
        <v>Normal</v>
      </c>
    </row>
    <row r="1613" spans="1:20" x14ac:dyDescent="0.3">
      <c r="A1613" t="s">
        <v>759</v>
      </c>
      <c r="B1613">
        <v>15.09</v>
      </c>
      <c r="C1613">
        <v>7.59</v>
      </c>
      <c r="D1613" t="s">
        <v>2382</v>
      </c>
      <c r="E1613" t="s">
        <v>2380</v>
      </c>
      <c r="F1613" t="s">
        <v>2380</v>
      </c>
      <c r="G1613">
        <v>2</v>
      </c>
      <c r="H1613" t="s">
        <v>2380</v>
      </c>
      <c r="K1613" t="s">
        <v>759</v>
      </c>
      <c r="L1613">
        <v>15.09</v>
      </c>
      <c r="M1613">
        <v>7.59</v>
      </c>
      <c r="N1613" t="s">
        <v>2382</v>
      </c>
      <c r="O1613" t="s">
        <v>2380</v>
      </c>
      <c r="P1613" t="s">
        <v>2380</v>
      </c>
      <c r="Q1613" s="7" t="str">
        <f>SUBSTITUTE(Table12[[#This Row],[NumberOfMajorSurgeries]],"No major surgery","0")</f>
        <v>2</v>
      </c>
      <c r="R1613" t="str">
        <f>SUBSTITUTE(Table12[[#This Row],[smoker]],"?","unknown")</f>
        <v>No</v>
      </c>
      <c r="S1613" t="str">
        <f t="shared" si="25"/>
        <v>Underweight</v>
      </c>
      <c r="T1613" t="str">
        <f>IF(Table12[[#This Row],[HBA1C]]&lt;5.7,"Normal",IF(Table12[[#This Row],[HBA1C]]&gt;6.5,"Diabetes","Prediabetes"))</f>
        <v>Diabetes</v>
      </c>
    </row>
    <row r="1614" spans="1:20" x14ac:dyDescent="0.3">
      <c r="A1614" t="s">
        <v>758</v>
      </c>
      <c r="B1614">
        <v>22.63</v>
      </c>
      <c r="C1614">
        <v>5.09</v>
      </c>
      <c r="D1614" t="s">
        <v>2382</v>
      </c>
      <c r="E1614" t="s">
        <v>2380</v>
      </c>
      <c r="F1614" t="s">
        <v>2380</v>
      </c>
      <c r="G1614" t="s">
        <v>2381</v>
      </c>
      <c r="H1614" t="s">
        <v>2380</v>
      </c>
      <c r="K1614" t="s">
        <v>758</v>
      </c>
      <c r="L1614">
        <v>22.63</v>
      </c>
      <c r="M1614">
        <v>5.09</v>
      </c>
      <c r="N1614" t="s">
        <v>2382</v>
      </c>
      <c r="O1614" t="s">
        <v>2380</v>
      </c>
      <c r="P1614" t="s">
        <v>2380</v>
      </c>
      <c r="Q1614" s="7" t="str">
        <f>SUBSTITUTE(Table12[[#This Row],[NumberOfMajorSurgeries]],"No major surgery","0")</f>
        <v>0</v>
      </c>
      <c r="R1614" t="str">
        <f>SUBSTITUTE(Table12[[#This Row],[smoker]],"?","unknown")</f>
        <v>No</v>
      </c>
      <c r="S1614" t="str">
        <f t="shared" si="25"/>
        <v>Overweight</v>
      </c>
      <c r="T1614" t="str">
        <f>IF(Table12[[#This Row],[HBA1C]]&lt;5.7,"Normal",IF(Table12[[#This Row],[HBA1C]]&gt;6.5,"Diabetes","Prediabetes"))</f>
        <v>Normal</v>
      </c>
    </row>
    <row r="1615" spans="1:20" x14ac:dyDescent="0.3">
      <c r="A1615" t="s">
        <v>757</v>
      </c>
      <c r="B1615">
        <v>23.46</v>
      </c>
      <c r="C1615">
        <v>4.21</v>
      </c>
      <c r="D1615" t="s">
        <v>2380</v>
      </c>
      <c r="E1615" t="s">
        <v>2380</v>
      </c>
      <c r="F1615" t="s">
        <v>2380</v>
      </c>
      <c r="G1615">
        <v>1</v>
      </c>
      <c r="H1615" t="s">
        <v>2380</v>
      </c>
      <c r="K1615" t="s">
        <v>757</v>
      </c>
      <c r="L1615">
        <v>23.46</v>
      </c>
      <c r="M1615">
        <v>4.21</v>
      </c>
      <c r="N1615" t="s">
        <v>2380</v>
      </c>
      <c r="O1615" t="s">
        <v>2380</v>
      </c>
      <c r="P1615" t="s">
        <v>2380</v>
      </c>
      <c r="Q1615" s="7" t="str">
        <f>SUBSTITUTE(Table12[[#This Row],[NumberOfMajorSurgeries]],"No major surgery","0")</f>
        <v>1</v>
      </c>
      <c r="R1615" t="str">
        <f>SUBSTITUTE(Table12[[#This Row],[smoker]],"?","unknown")</f>
        <v>No</v>
      </c>
      <c r="S1615" t="str">
        <f t="shared" si="25"/>
        <v>Overweight</v>
      </c>
      <c r="T1615" t="str">
        <f>IF(Table12[[#This Row],[HBA1C]]&lt;5.7,"Normal",IF(Table12[[#This Row],[HBA1C]]&gt;6.5,"Diabetes","Prediabetes"))</f>
        <v>Normal</v>
      </c>
    </row>
    <row r="1616" spans="1:20" x14ac:dyDescent="0.3">
      <c r="A1616" t="s">
        <v>756</v>
      </c>
      <c r="B1616">
        <v>22.56</v>
      </c>
      <c r="C1616">
        <v>4.34</v>
      </c>
      <c r="D1616" t="s">
        <v>2382</v>
      </c>
      <c r="E1616" t="s">
        <v>2380</v>
      </c>
      <c r="F1616" t="s">
        <v>2380</v>
      </c>
      <c r="G1616" t="s">
        <v>2381</v>
      </c>
      <c r="H1616" t="s">
        <v>2380</v>
      </c>
      <c r="K1616" t="s">
        <v>756</v>
      </c>
      <c r="L1616">
        <v>22.56</v>
      </c>
      <c r="M1616">
        <v>4.34</v>
      </c>
      <c r="N1616" t="s">
        <v>2382</v>
      </c>
      <c r="O1616" t="s">
        <v>2380</v>
      </c>
      <c r="P1616" t="s">
        <v>2380</v>
      </c>
      <c r="Q1616" s="7" t="str">
        <f>SUBSTITUTE(Table12[[#This Row],[NumberOfMajorSurgeries]],"No major surgery","0")</f>
        <v>0</v>
      </c>
      <c r="R1616" t="str">
        <f>SUBSTITUTE(Table12[[#This Row],[smoker]],"?","unknown")</f>
        <v>No</v>
      </c>
      <c r="S1616" t="str">
        <f t="shared" si="25"/>
        <v>Overweight</v>
      </c>
      <c r="T1616" t="str">
        <f>IF(Table12[[#This Row],[HBA1C]]&lt;5.7,"Normal",IF(Table12[[#This Row],[HBA1C]]&gt;6.5,"Diabetes","Prediabetes"))</f>
        <v>Normal</v>
      </c>
    </row>
    <row r="1617" spans="1:20" x14ac:dyDescent="0.3">
      <c r="A1617" t="s">
        <v>755</v>
      </c>
      <c r="B1617">
        <v>19.28</v>
      </c>
      <c r="C1617">
        <v>11.85</v>
      </c>
      <c r="D1617" t="s">
        <v>2380</v>
      </c>
      <c r="E1617" t="s">
        <v>2380</v>
      </c>
      <c r="F1617" t="s">
        <v>2380</v>
      </c>
      <c r="G1617">
        <v>2</v>
      </c>
      <c r="H1617" t="s">
        <v>2380</v>
      </c>
      <c r="K1617" t="s">
        <v>755</v>
      </c>
      <c r="L1617">
        <v>19.28</v>
      </c>
      <c r="M1617">
        <v>11.85</v>
      </c>
      <c r="N1617" t="s">
        <v>2380</v>
      </c>
      <c r="O1617" t="s">
        <v>2380</v>
      </c>
      <c r="P1617" t="s">
        <v>2380</v>
      </c>
      <c r="Q1617" s="7" t="str">
        <f>SUBSTITUTE(Table12[[#This Row],[NumberOfMajorSurgeries]],"No major surgery","0")</f>
        <v>2</v>
      </c>
      <c r="R1617" t="str">
        <f>SUBSTITUTE(Table12[[#This Row],[smoker]],"?","unknown")</f>
        <v>No</v>
      </c>
      <c r="S1617" t="str">
        <f t="shared" si="25"/>
        <v>Overweight</v>
      </c>
      <c r="T1617" t="str">
        <f>IF(Table12[[#This Row],[HBA1C]]&lt;5.7,"Normal",IF(Table12[[#This Row],[HBA1C]]&gt;6.5,"Diabetes","Prediabetes"))</f>
        <v>Diabetes</v>
      </c>
    </row>
    <row r="1618" spans="1:20" x14ac:dyDescent="0.3">
      <c r="A1618" t="s">
        <v>754</v>
      </c>
      <c r="B1618">
        <v>15.37</v>
      </c>
      <c r="C1618">
        <v>9.61</v>
      </c>
      <c r="D1618" t="s">
        <v>2382</v>
      </c>
      <c r="E1618" t="s">
        <v>2380</v>
      </c>
      <c r="F1618" t="s">
        <v>2380</v>
      </c>
      <c r="G1618">
        <v>2</v>
      </c>
      <c r="H1618" t="s">
        <v>2380</v>
      </c>
      <c r="K1618" t="s">
        <v>754</v>
      </c>
      <c r="L1618">
        <v>15.37</v>
      </c>
      <c r="M1618">
        <v>9.61</v>
      </c>
      <c r="N1618" t="s">
        <v>2382</v>
      </c>
      <c r="O1618" t="s">
        <v>2380</v>
      </c>
      <c r="P1618" t="s">
        <v>2380</v>
      </c>
      <c r="Q1618" s="7" t="str">
        <f>SUBSTITUTE(Table12[[#This Row],[NumberOfMajorSurgeries]],"No major surgery","0")</f>
        <v>2</v>
      </c>
      <c r="R1618" t="str">
        <f>SUBSTITUTE(Table12[[#This Row],[smoker]],"?","unknown")</f>
        <v>No</v>
      </c>
      <c r="S1618" t="str">
        <f t="shared" si="25"/>
        <v>Underweight</v>
      </c>
      <c r="T1618" t="str">
        <f>IF(Table12[[#This Row],[HBA1C]]&lt;5.7,"Normal",IF(Table12[[#This Row],[HBA1C]]&gt;6.5,"Diabetes","Prediabetes"))</f>
        <v>Diabetes</v>
      </c>
    </row>
    <row r="1619" spans="1:20" x14ac:dyDescent="0.3">
      <c r="A1619" t="s">
        <v>753</v>
      </c>
      <c r="B1619">
        <v>18.71</v>
      </c>
      <c r="C1619">
        <v>5.29</v>
      </c>
      <c r="D1619" t="s">
        <v>2382</v>
      </c>
      <c r="E1619" t="s">
        <v>2380</v>
      </c>
      <c r="F1619" t="s">
        <v>2380</v>
      </c>
      <c r="G1619" t="s">
        <v>2381</v>
      </c>
      <c r="H1619" t="s">
        <v>2380</v>
      </c>
      <c r="K1619" t="s">
        <v>753</v>
      </c>
      <c r="L1619">
        <v>18.71</v>
      </c>
      <c r="M1619">
        <v>5.29</v>
      </c>
      <c r="N1619" t="s">
        <v>2382</v>
      </c>
      <c r="O1619" t="s">
        <v>2380</v>
      </c>
      <c r="P1619" t="s">
        <v>2380</v>
      </c>
      <c r="Q1619" s="7" t="str">
        <f>SUBSTITUTE(Table12[[#This Row],[NumberOfMajorSurgeries]],"No major surgery","0")</f>
        <v>0</v>
      </c>
      <c r="R1619" t="str">
        <f>SUBSTITUTE(Table12[[#This Row],[smoker]],"?","unknown")</f>
        <v>No</v>
      </c>
      <c r="S1619" t="str">
        <f t="shared" si="25"/>
        <v>Overweight</v>
      </c>
      <c r="T1619" t="str">
        <f>IF(Table12[[#This Row],[HBA1C]]&lt;5.7,"Normal",IF(Table12[[#This Row],[HBA1C]]&gt;6.5,"Diabetes","Prediabetes"))</f>
        <v>Normal</v>
      </c>
    </row>
    <row r="1620" spans="1:20" x14ac:dyDescent="0.3">
      <c r="A1620" t="s">
        <v>752</v>
      </c>
      <c r="B1620">
        <v>20.61</v>
      </c>
      <c r="C1620">
        <v>6.89</v>
      </c>
      <c r="D1620" t="s">
        <v>2380</v>
      </c>
      <c r="E1620" t="s">
        <v>2380</v>
      </c>
      <c r="F1620" t="s">
        <v>2380</v>
      </c>
      <c r="G1620" t="s">
        <v>2381</v>
      </c>
      <c r="H1620" t="s">
        <v>2380</v>
      </c>
      <c r="K1620" t="s">
        <v>752</v>
      </c>
      <c r="L1620">
        <v>20.61</v>
      </c>
      <c r="M1620">
        <v>6.89</v>
      </c>
      <c r="N1620" t="s">
        <v>2380</v>
      </c>
      <c r="O1620" t="s">
        <v>2380</v>
      </c>
      <c r="P1620" t="s">
        <v>2380</v>
      </c>
      <c r="Q1620" s="7" t="str">
        <f>SUBSTITUTE(Table12[[#This Row],[NumberOfMajorSurgeries]],"No major surgery","0")</f>
        <v>0</v>
      </c>
      <c r="R1620" t="str">
        <f>SUBSTITUTE(Table12[[#This Row],[smoker]],"?","unknown")</f>
        <v>No</v>
      </c>
      <c r="S1620" t="str">
        <f t="shared" si="25"/>
        <v>Overweight</v>
      </c>
      <c r="T1620" t="str">
        <f>IF(Table12[[#This Row],[HBA1C]]&lt;5.7,"Normal",IF(Table12[[#This Row],[HBA1C]]&gt;6.5,"Diabetes","Prediabetes"))</f>
        <v>Diabetes</v>
      </c>
    </row>
    <row r="1621" spans="1:20" x14ac:dyDescent="0.3">
      <c r="A1621" t="s">
        <v>751</v>
      </c>
      <c r="B1621">
        <v>15.99</v>
      </c>
      <c r="C1621">
        <v>4.57</v>
      </c>
      <c r="D1621" t="s">
        <v>2382</v>
      </c>
      <c r="E1621" t="s">
        <v>2380</v>
      </c>
      <c r="F1621" t="s">
        <v>2383</v>
      </c>
      <c r="G1621">
        <v>1</v>
      </c>
      <c r="H1621" t="s">
        <v>2380</v>
      </c>
      <c r="K1621" t="s">
        <v>751</v>
      </c>
      <c r="L1621">
        <v>15.99</v>
      </c>
      <c r="M1621">
        <v>4.57</v>
      </c>
      <c r="N1621" t="s">
        <v>2382</v>
      </c>
      <c r="O1621" t="s">
        <v>2380</v>
      </c>
      <c r="P1621" t="s">
        <v>2383</v>
      </c>
      <c r="Q1621" s="7" t="str">
        <f>SUBSTITUTE(Table12[[#This Row],[NumberOfMajorSurgeries]],"No major surgery","0")</f>
        <v>1</v>
      </c>
      <c r="R1621" t="str">
        <f>SUBSTITUTE(Table12[[#This Row],[smoker]],"?","unknown")</f>
        <v>No</v>
      </c>
      <c r="S1621" t="str">
        <f t="shared" si="25"/>
        <v>Underweight</v>
      </c>
      <c r="T1621" t="str">
        <f>IF(Table12[[#This Row],[HBA1C]]&lt;5.7,"Normal",IF(Table12[[#This Row],[HBA1C]]&gt;6.5,"Diabetes","Prediabetes"))</f>
        <v>Normal</v>
      </c>
    </row>
    <row r="1622" spans="1:20" x14ac:dyDescent="0.3">
      <c r="A1622" t="s">
        <v>750</v>
      </c>
      <c r="B1622">
        <v>33.155000000000001</v>
      </c>
      <c r="C1622">
        <v>4.32</v>
      </c>
      <c r="D1622" t="s">
        <v>2380</v>
      </c>
      <c r="E1622" t="s">
        <v>2380</v>
      </c>
      <c r="F1622" t="s">
        <v>2380</v>
      </c>
      <c r="G1622" t="s">
        <v>2381</v>
      </c>
      <c r="H1622" t="s">
        <v>2380</v>
      </c>
      <c r="K1622" t="s">
        <v>750</v>
      </c>
      <c r="L1622">
        <v>33.155000000000001</v>
      </c>
      <c r="M1622">
        <v>4.32</v>
      </c>
      <c r="N1622" t="s">
        <v>2380</v>
      </c>
      <c r="O1622" t="s">
        <v>2380</v>
      </c>
      <c r="P1622" t="s">
        <v>2380</v>
      </c>
      <c r="Q1622" s="7" t="str">
        <f>SUBSTITUTE(Table12[[#This Row],[NumberOfMajorSurgeries]],"No major surgery","0")</f>
        <v>0</v>
      </c>
      <c r="R1622" t="str">
        <f>SUBSTITUTE(Table12[[#This Row],[smoker]],"?","unknown")</f>
        <v>No</v>
      </c>
      <c r="S1622" t="str">
        <f t="shared" si="25"/>
        <v>Obesity</v>
      </c>
      <c r="T1622" t="str">
        <f>IF(Table12[[#This Row],[HBA1C]]&lt;5.7,"Normal",IF(Table12[[#This Row],[HBA1C]]&gt;6.5,"Diabetes","Prediabetes"))</f>
        <v>Normal</v>
      </c>
    </row>
    <row r="1623" spans="1:20" x14ac:dyDescent="0.3">
      <c r="A1623" t="s">
        <v>749</v>
      </c>
      <c r="B1623">
        <v>26.22</v>
      </c>
      <c r="C1623">
        <v>5.57</v>
      </c>
      <c r="D1623" t="s">
        <v>2382</v>
      </c>
      <c r="E1623" t="s">
        <v>2380</v>
      </c>
      <c r="F1623" t="s">
        <v>2383</v>
      </c>
      <c r="G1623">
        <v>1</v>
      </c>
      <c r="H1623" t="s">
        <v>2380</v>
      </c>
      <c r="K1623" t="s">
        <v>749</v>
      </c>
      <c r="L1623">
        <v>26.22</v>
      </c>
      <c r="M1623">
        <v>5.57</v>
      </c>
      <c r="N1623" t="s">
        <v>2382</v>
      </c>
      <c r="O1623" t="s">
        <v>2380</v>
      </c>
      <c r="P1623" t="s">
        <v>2383</v>
      </c>
      <c r="Q1623" s="7" t="str">
        <f>SUBSTITUTE(Table12[[#This Row],[NumberOfMajorSurgeries]],"No major surgery","0")</f>
        <v>1</v>
      </c>
      <c r="R1623" t="str">
        <f>SUBSTITUTE(Table12[[#This Row],[smoker]],"?","unknown")</f>
        <v>No</v>
      </c>
      <c r="S1623" t="str">
        <f t="shared" si="25"/>
        <v>Overweight</v>
      </c>
      <c r="T1623" t="str">
        <f>IF(Table12[[#This Row],[HBA1C]]&lt;5.7,"Normal",IF(Table12[[#This Row],[HBA1C]]&gt;6.5,"Diabetes","Prediabetes"))</f>
        <v>Normal</v>
      </c>
    </row>
    <row r="1624" spans="1:20" x14ac:dyDescent="0.3">
      <c r="A1624" t="s">
        <v>748</v>
      </c>
      <c r="B1624">
        <v>21.85</v>
      </c>
      <c r="C1624">
        <v>5.26</v>
      </c>
      <c r="D1624" t="s">
        <v>2382</v>
      </c>
      <c r="E1624" t="s">
        <v>2380</v>
      </c>
      <c r="F1624" t="s">
        <v>2383</v>
      </c>
      <c r="G1624">
        <v>1</v>
      </c>
      <c r="H1624" t="s">
        <v>2380</v>
      </c>
      <c r="K1624" t="s">
        <v>748</v>
      </c>
      <c r="L1624">
        <v>21.85</v>
      </c>
      <c r="M1624">
        <v>5.26</v>
      </c>
      <c r="N1624" t="s">
        <v>2382</v>
      </c>
      <c r="O1624" t="s">
        <v>2380</v>
      </c>
      <c r="P1624" t="s">
        <v>2383</v>
      </c>
      <c r="Q1624" s="7" t="str">
        <f>SUBSTITUTE(Table12[[#This Row],[NumberOfMajorSurgeries]],"No major surgery","0")</f>
        <v>1</v>
      </c>
      <c r="R1624" t="str">
        <f>SUBSTITUTE(Table12[[#This Row],[smoker]],"?","unknown")</f>
        <v>No</v>
      </c>
      <c r="S1624" t="str">
        <f t="shared" si="25"/>
        <v>Overweight</v>
      </c>
      <c r="T1624" t="str">
        <f>IF(Table12[[#This Row],[HBA1C]]&lt;5.7,"Normal",IF(Table12[[#This Row],[HBA1C]]&gt;6.5,"Diabetes","Prediabetes"))</f>
        <v>Normal</v>
      </c>
    </row>
    <row r="1625" spans="1:20" x14ac:dyDescent="0.3">
      <c r="A1625" t="s">
        <v>747</v>
      </c>
      <c r="B1625">
        <v>30.495000000000001</v>
      </c>
      <c r="C1625">
        <v>6.25</v>
      </c>
      <c r="D1625" t="s">
        <v>2380</v>
      </c>
      <c r="E1625" t="s">
        <v>2380</v>
      </c>
      <c r="F1625" t="s">
        <v>2380</v>
      </c>
      <c r="G1625" t="s">
        <v>2381</v>
      </c>
      <c r="H1625" t="s">
        <v>2380</v>
      </c>
      <c r="K1625" t="s">
        <v>747</v>
      </c>
      <c r="L1625">
        <v>30.495000000000001</v>
      </c>
      <c r="M1625">
        <v>6.25</v>
      </c>
      <c r="N1625" t="s">
        <v>2380</v>
      </c>
      <c r="O1625" t="s">
        <v>2380</v>
      </c>
      <c r="P1625" t="s">
        <v>2380</v>
      </c>
      <c r="Q1625" s="7" t="str">
        <f>SUBSTITUTE(Table12[[#This Row],[NumberOfMajorSurgeries]],"No major surgery","0")</f>
        <v>0</v>
      </c>
      <c r="R1625" t="str">
        <f>SUBSTITUTE(Table12[[#This Row],[smoker]],"?","unknown")</f>
        <v>No</v>
      </c>
      <c r="S1625" t="str">
        <f t="shared" si="25"/>
        <v>Obesity</v>
      </c>
      <c r="T1625" t="str">
        <f>IF(Table12[[#This Row],[HBA1C]]&lt;5.7,"Normal",IF(Table12[[#This Row],[HBA1C]]&gt;6.5,"Diabetes","Prediabetes"))</f>
        <v>Prediabetes</v>
      </c>
    </row>
    <row r="1626" spans="1:20" x14ac:dyDescent="0.3">
      <c r="A1626" t="s">
        <v>746</v>
      </c>
      <c r="B1626">
        <v>34.104999999999997</v>
      </c>
      <c r="C1626">
        <v>5.67</v>
      </c>
      <c r="D1626" t="s">
        <v>2382</v>
      </c>
      <c r="E1626" t="s">
        <v>2380</v>
      </c>
      <c r="F1626" t="s">
        <v>2380</v>
      </c>
      <c r="G1626" t="s">
        <v>2381</v>
      </c>
      <c r="H1626" t="s">
        <v>2380</v>
      </c>
      <c r="K1626" t="s">
        <v>746</v>
      </c>
      <c r="L1626">
        <v>34.104999999999997</v>
      </c>
      <c r="M1626">
        <v>5.67</v>
      </c>
      <c r="N1626" t="s">
        <v>2382</v>
      </c>
      <c r="O1626" t="s">
        <v>2380</v>
      </c>
      <c r="P1626" t="s">
        <v>2380</v>
      </c>
      <c r="Q1626" s="7" t="str">
        <f>SUBSTITUTE(Table12[[#This Row],[NumberOfMajorSurgeries]],"No major surgery","0")</f>
        <v>0</v>
      </c>
      <c r="R1626" t="str">
        <f>SUBSTITUTE(Table12[[#This Row],[smoker]],"?","unknown")</f>
        <v>No</v>
      </c>
      <c r="S1626" t="str">
        <f t="shared" si="25"/>
        <v>Obesity</v>
      </c>
      <c r="T1626" t="str">
        <f>IF(Table12[[#This Row],[HBA1C]]&lt;5.7,"Normal",IF(Table12[[#This Row],[HBA1C]]&gt;6.5,"Diabetes","Prediabetes"))</f>
        <v>Normal</v>
      </c>
    </row>
    <row r="1627" spans="1:20" x14ac:dyDescent="0.3">
      <c r="A1627" t="s">
        <v>745</v>
      </c>
      <c r="B1627">
        <v>32.770000000000003</v>
      </c>
      <c r="C1627">
        <v>4.42</v>
      </c>
      <c r="D1627" t="s">
        <v>2382</v>
      </c>
      <c r="E1627" t="s">
        <v>2380</v>
      </c>
      <c r="F1627" t="s">
        <v>2380</v>
      </c>
      <c r="G1627">
        <v>1</v>
      </c>
      <c r="H1627" t="s">
        <v>2380</v>
      </c>
      <c r="K1627" t="s">
        <v>745</v>
      </c>
      <c r="L1627">
        <v>32.770000000000003</v>
      </c>
      <c r="M1627">
        <v>4.42</v>
      </c>
      <c r="N1627" t="s">
        <v>2382</v>
      </c>
      <c r="O1627" t="s">
        <v>2380</v>
      </c>
      <c r="P1627" t="s">
        <v>2380</v>
      </c>
      <c r="Q1627" s="7" t="str">
        <f>SUBSTITUTE(Table12[[#This Row],[NumberOfMajorSurgeries]],"No major surgery","0")</f>
        <v>1</v>
      </c>
      <c r="R1627" t="str">
        <f>SUBSTITUTE(Table12[[#This Row],[smoker]],"?","unknown")</f>
        <v>No</v>
      </c>
      <c r="S1627" t="str">
        <f t="shared" si="25"/>
        <v>Obesity</v>
      </c>
      <c r="T1627" t="str">
        <f>IF(Table12[[#This Row],[HBA1C]]&lt;5.7,"Normal",IF(Table12[[#This Row],[HBA1C]]&gt;6.5,"Diabetes","Prediabetes"))</f>
        <v>Normal</v>
      </c>
    </row>
    <row r="1628" spans="1:20" x14ac:dyDescent="0.3">
      <c r="A1628" t="s">
        <v>744</v>
      </c>
      <c r="B1628">
        <v>16.850000000000001</v>
      </c>
      <c r="C1628">
        <v>11.75</v>
      </c>
      <c r="D1628" t="s">
        <v>2382</v>
      </c>
      <c r="E1628" t="s">
        <v>2380</v>
      </c>
      <c r="F1628" t="s">
        <v>2380</v>
      </c>
      <c r="G1628">
        <v>2</v>
      </c>
      <c r="H1628" t="s">
        <v>2380</v>
      </c>
      <c r="K1628" t="s">
        <v>744</v>
      </c>
      <c r="L1628">
        <v>16.850000000000001</v>
      </c>
      <c r="M1628">
        <v>11.75</v>
      </c>
      <c r="N1628" t="s">
        <v>2382</v>
      </c>
      <c r="O1628" t="s">
        <v>2380</v>
      </c>
      <c r="P1628" t="s">
        <v>2380</v>
      </c>
      <c r="Q1628" s="7" t="str">
        <f>SUBSTITUTE(Table12[[#This Row],[NumberOfMajorSurgeries]],"No major surgery","0")</f>
        <v>2</v>
      </c>
      <c r="R1628" t="str">
        <f>SUBSTITUTE(Table12[[#This Row],[smoker]],"?","unknown")</f>
        <v>No</v>
      </c>
      <c r="S1628" t="str">
        <f t="shared" si="25"/>
        <v>Underweight</v>
      </c>
      <c r="T1628" t="str">
        <f>IF(Table12[[#This Row],[HBA1C]]&lt;5.7,"Normal",IF(Table12[[#This Row],[HBA1C]]&gt;6.5,"Diabetes","Prediabetes"))</f>
        <v>Diabetes</v>
      </c>
    </row>
    <row r="1629" spans="1:20" x14ac:dyDescent="0.3">
      <c r="A1629" t="s">
        <v>743</v>
      </c>
      <c r="B1629">
        <v>34.700000000000003</v>
      </c>
      <c r="C1629">
        <v>6.06</v>
      </c>
      <c r="D1629" t="s">
        <v>2380</v>
      </c>
      <c r="E1629" t="s">
        <v>2380</v>
      </c>
      <c r="F1629" t="s">
        <v>2380</v>
      </c>
      <c r="G1629">
        <v>1</v>
      </c>
      <c r="H1629" t="s">
        <v>2380</v>
      </c>
      <c r="K1629" t="s">
        <v>743</v>
      </c>
      <c r="L1629">
        <v>34.700000000000003</v>
      </c>
      <c r="M1629">
        <v>6.06</v>
      </c>
      <c r="N1629" t="s">
        <v>2380</v>
      </c>
      <c r="O1629" t="s">
        <v>2380</v>
      </c>
      <c r="P1629" t="s">
        <v>2380</v>
      </c>
      <c r="Q1629" s="7" t="str">
        <f>SUBSTITUTE(Table12[[#This Row],[NumberOfMajorSurgeries]],"No major surgery","0")</f>
        <v>1</v>
      </c>
      <c r="R1629" t="str">
        <f>SUBSTITUTE(Table12[[#This Row],[smoker]],"?","unknown")</f>
        <v>No</v>
      </c>
      <c r="S1629" t="str">
        <f t="shared" si="25"/>
        <v>Obesity</v>
      </c>
      <c r="T1629" t="str">
        <f>IF(Table12[[#This Row],[HBA1C]]&lt;5.7,"Normal",IF(Table12[[#This Row],[HBA1C]]&gt;6.5,"Diabetes","Prediabetes"))</f>
        <v>Prediabetes</v>
      </c>
    </row>
    <row r="1630" spans="1:20" x14ac:dyDescent="0.3">
      <c r="A1630" t="s">
        <v>742</v>
      </c>
      <c r="B1630">
        <v>37.049999999999997</v>
      </c>
      <c r="C1630">
        <v>5.48</v>
      </c>
      <c r="D1630" t="s">
        <v>2380</v>
      </c>
      <c r="E1630" t="s">
        <v>2380</v>
      </c>
      <c r="F1630" t="s">
        <v>2380</v>
      </c>
      <c r="G1630">
        <v>1</v>
      </c>
      <c r="H1630" t="s">
        <v>2380</v>
      </c>
      <c r="K1630" t="s">
        <v>742</v>
      </c>
      <c r="L1630">
        <v>37.049999999999997</v>
      </c>
      <c r="M1630">
        <v>5.48</v>
      </c>
      <c r="N1630" t="s">
        <v>2380</v>
      </c>
      <c r="O1630" t="s">
        <v>2380</v>
      </c>
      <c r="P1630" t="s">
        <v>2380</v>
      </c>
      <c r="Q1630" s="7" t="str">
        <f>SUBSTITUTE(Table12[[#This Row],[NumberOfMajorSurgeries]],"No major surgery","0")</f>
        <v>1</v>
      </c>
      <c r="R1630" t="str">
        <f>SUBSTITUTE(Table12[[#This Row],[smoker]],"?","unknown")</f>
        <v>No</v>
      </c>
      <c r="S1630" t="str">
        <f t="shared" si="25"/>
        <v>Obesity</v>
      </c>
      <c r="T1630" t="str">
        <f>IF(Table12[[#This Row],[HBA1C]]&lt;5.7,"Normal",IF(Table12[[#This Row],[HBA1C]]&gt;6.5,"Diabetes","Prediabetes"))</f>
        <v>Normal</v>
      </c>
    </row>
    <row r="1631" spans="1:20" x14ac:dyDescent="0.3">
      <c r="A1631" t="s">
        <v>741</v>
      </c>
      <c r="B1631">
        <v>18.78</v>
      </c>
      <c r="C1631">
        <v>4.45</v>
      </c>
      <c r="D1631" t="s">
        <v>2380</v>
      </c>
      <c r="E1631" t="s">
        <v>2380</v>
      </c>
      <c r="F1631" t="s">
        <v>2383</v>
      </c>
      <c r="G1631">
        <v>1</v>
      </c>
      <c r="H1631" t="s">
        <v>2380</v>
      </c>
      <c r="K1631" t="s">
        <v>741</v>
      </c>
      <c r="L1631">
        <v>18.78</v>
      </c>
      <c r="M1631">
        <v>4.45</v>
      </c>
      <c r="N1631" t="s">
        <v>2380</v>
      </c>
      <c r="O1631" t="s">
        <v>2380</v>
      </c>
      <c r="P1631" t="s">
        <v>2383</v>
      </c>
      <c r="Q1631" s="7" t="str">
        <f>SUBSTITUTE(Table12[[#This Row],[NumberOfMajorSurgeries]],"No major surgery","0")</f>
        <v>1</v>
      </c>
      <c r="R1631" t="str">
        <f>SUBSTITUTE(Table12[[#This Row],[smoker]],"?","unknown")</f>
        <v>No</v>
      </c>
      <c r="S1631" t="str">
        <f t="shared" si="25"/>
        <v>Overweight</v>
      </c>
      <c r="T1631" t="str">
        <f>IF(Table12[[#This Row],[HBA1C]]&lt;5.7,"Normal",IF(Table12[[#This Row],[HBA1C]]&gt;6.5,"Diabetes","Prediabetes"))</f>
        <v>Normal</v>
      </c>
    </row>
    <row r="1632" spans="1:20" x14ac:dyDescent="0.3">
      <c r="A1632" t="s">
        <v>740</v>
      </c>
      <c r="B1632">
        <v>28.024999999999999</v>
      </c>
      <c r="C1632">
        <v>5</v>
      </c>
      <c r="D1632" t="s">
        <v>2380</v>
      </c>
      <c r="E1632" t="s">
        <v>2380</v>
      </c>
      <c r="F1632" t="s">
        <v>2380</v>
      </c>
      <c r="G1632">
        <v>1</v>
      </c>
      <c r="H1632" t="s">
        <v>2380</v>
      </c>
      <c r="K1632" t="s">
        <v>740</v>
      </c>
      <c r="L1632">
        <v>28.024999999999999</v>
      </c>
      <c r="M1632">
        <v>5</v>
      </c>
      <c r="N1632" t="s">
        <v>2380</v>
      </c>
      <c r="O1632" t="s">
        <v>2380</v>
      </c>
      <c r="P1632" t="s">
        <v>2380</v>
      </c>
      <c r="Q1632" s="7" t="str">
        <f>SUBSTITUTE(Table12[[#This Row],[NumberOfMajorSurgeries]],"No major surgery","0")</f>
        <v>1</v>
      </c>
      <c r="R1632" t="str">
        <f>SUBSTITUTE(Table12[[#This Row],[smoker]],"?","unknown")</f>
        <v>No</v>
      </c>
      <c r="S1632" t="str">
        <f t="shared" si="25"/>
        <v>Overweight</v>
      </c>
      <c r="T1632" t="str">
        <f>IF(Table12[[#This Row],[HBA1C]]&lt;5.7,"Normal",IF(Table12[[#This Row],[HBA1C]]&gt;6.5,"Diabetes","Prediabetes"))</f>
        <v>Normal</v>
      </c>
    </row>
    <row r="1633" spans="1:20" x14ac:dyDescent="0.3">
      <c r="A1633" t="s">
        <v>739</v>
      </c>
      <c r="B1633">
        <v>35.090000000000003</v>
      </c>
      <c r="C1633">
        <v>5.84</v>
      </c>
      <c r="D1633" t="s">
        <v>2380</v>
      </c>
      <c r="E1633" t="s">
        <v>2380</v>
      </c>
      <c r="F1633" t="s">
        <v>2380</v>
      </c>
      <c r="G1633" t="s">
        <v>2381</v>
      </c>
      <c r="H1633" t="s">
        <v>2380</v>
      </c>
      <c r="K1633" t="s">
        <v>739</v>
      </c>
      <c r="L1633">
        <v>35.090000000000003</v>
      </c>
      <c r="M1633">
        <v>5.84</v>
      </c>
      <c r="N1633" t="s">
        <v>2380</v>
      </c>
      <c r="O1633" t="s">
        <v>2380</v>
      </c>
      <c r="P1633" t="s">
        <v>2380</v>
      </c>
      <c r="Q1633" s="7" t="str">
        <f>SUBSTITUTE(Table12[[#This Row],[NumberOfMajorSurgeries]],"No major surgery","0")</f>
        <v>0</v>
      </c>
      <c r="R1633" t="str">
        <f>SUBSTITUTE(Table12[[#This Row],[smoker]],"?","unknown")</f>
        <v>No</v>
      </c>
      <c r="S1633" t="str">
        <f t="shared" si="25"/>
        <v>Obesity</v>
      </c>
      <c r="T1633" t="str">
        <f>IF(Table12[[#This Row],[HBA1C]]&lt;5.7,"Normal",IF(Table12[[#This Row],[HBA1C]]&gt;6.5,"Diabetes","Prediabetes"))</f>
        <v>Prediabetes</v>
      </c>
    </row>
    <row r="1634" spans="1:20" x14ac:dyDescent="0.3">
      <c r="A1634" t="s">
        <v>738</v>
      </c>
      <c r="B1634">
        <v>34.42</v>
      </c>
      <c r="C1634">
        <v>5.21</v>
      </c>
      <c r="D1634" t="s">
        <v>2382</v>
      </c>
      <c r="E1634" t="s">
        <v>2380</v>
      </c>
      <c r="F1634" t="s">
        <v>2380</v>
      </c>
      <c r="G1634" t="s">
        <v>2381</v>
      </c>
      <c r="H1634" t="s">
        <v>2380</v>
      </c>
      <c r="K1634" t="s">
        <v>738</v>
      </c>
      <c r="L1634">
        <v>34.42</v>
      </c>
      <c r="M1634">
        <v>5.21</v>
      </c>
      <c r="N1634" t="s">
        <v>2382</v>
      </c>
      <c r="O1634" t="s">
        <v>2380</v>
      </c>
      <c r="P1634" t="s">
        <v>2380</v>
      </c>
      <c r="Q1634" s="7" t="str">
        <f>SUBSTITUTE(Table12[[#This Row],[NumberOfMajorSurgeries]],"No major surgery","0")</f>
        <v>0</v>
      </c>
      <c r="R1634" t="str">
        <f>SUBSTITUTE(Table12[[#This Row],[smoker]],"?","unknown")</f>
        <v>No</v>
      </c>
      <c r="S1634" t="str">
        <f t="shared" si="25"/>
        <v>Obesity</v>
      </c>
      <c r="T1634" t="str">
        <f>IF(Table12[[#This Row],[HBA1C]]&lt;5.7,"Normal",IF(Table12[[#This Row],[HBA1C]]&gt;6.5,"Diabetes","Prediabetes"))</f>
        <v>Normal</v>
      </c>
    </row>
    <row r="1635" spans="1:20" x14ac:dyDescent="0.3">
      <c r="A1635" t="s">
        <v>737</v>
      </c>
      <c r="B1635">
        <v>29.4</v>
      </c>
      <c r="C1635">
        <v>4.26</v>
      </c>
      <c r="D1635" t="s">
        <v>2380</v>
      </c>
      <c r="E1635" t="s">
        <v>2380</v>
      </c>
      <c r="F1635" t="s">
        <v>2380</v>
      </c>
      <c r="G1635" t="s">
        <v>2381</v>
      </c>
      <c r="H1635" t="s">
        <v>2380</v>
      </c>
      <c r="K1635" t="s">
        <v>737</v>
      </c>
      <c r="L1635">
        <v>29.4</v>
      </c>
      <c r="M1635">
        <v>4.26</v>
      </c>
      <c r="N1635" t="s">
        <v>2380</v>
      </c>
      <c r="O1635" t="s">
        <v>2380</v>
      </c>
      <c r="P1635" t="s">
        <v>2380</v>
      </c>
      <c r="Q1635" s="7" t="str">
        <f>SUBSTITUTE(Table12[[#This Row],[NumberOfMajorSurgeries]],"No major surgery","0")</f>
        <v>0</v>
      </c>
      <c r="R1635" t="str">
        <f>SUBSTITUTE(Table12[[#This Row],[smoker]],"?","unknown")</f>
        <v>No</v>
      </c>
      <c r="S1635" t="str">
        <f t="shared" si="25"/>
        <v>Overweight</v>
      </c>
      <c r="T1635" t="str">
        <f>IF(Table12[[#This Row],[HBA1C]]&lt;5.7,"Normal",IF(Table12[[#This Row],[HBA1C]]&gt;6.5,"Diabetes","Prediabetes"))</f>
        <v>Normal</v>
      </c>
    </row>
    <row r="1636" spans="1:20" x14ac:dyDescent="0.3">
      <c r="A1636" t="s">
        <v>736</v>
      </c>
      <c r="B1636">
        <v>21.31</v>
      </c>
      <c r="C1636">
        <v>4.17</v>
      </c>
      <c r="D1636" t="s">
        <v>2380</v>
      </c>
      <c r="E1636" t="s">
        <v>2380</v>
      </c>
      <c r="F1636" t="s">
        <v>2380</v>
      </c>
      <c r="G1636" t="s">
        <v>2381</v>
      </c>
      <c r="H1636" t="s">
        <v>2380</v>
      </c>
      <c r="K1636" t="s">
        <v>736</v>
      </c>
      <c r="L1636">
        <v>21.31</v>
      </c>
      <c r="M1636">
        <v>4.17</v>
      </c>
      <c r="N1636" t="s">
        <v>2380</v>
      </c>
      <c r="O1636" t="s">
        <v>2380</v>
      </c>
      <c r="P1636" t="s">
        <v>2380</v>
      </c>
      <c r="Q1636" s="7" t="str">
        <f>SUBSTITUTE(Table12[[#This Row],[NumberOfMajorSurgeries]],"No major surgery","0")</f>
        <v>0</v>
      </c>
      <c r="R1636" t="str">
        <f>SUBSTITUTE(Table12[[#This Row],[smoker]],"?","unknown")</f>
        <v>No</v>
      </c>
      <c r="S1636" t="str">
        <f t="shared" si="25"/>
        <v>Overweight</v>
      </c>
      <c r="T1636" t="str">
        <f>IF(Table12[[#This Row],[HBA1C]]&lt;5.7,"Normal",IF(Table12[[#This Row],[HBA1C]]&gt;6.5,"Diabetes","Prediabetes"))</f>
        <v>Normal</v>
      </c>
    </row>
    <row r="1637" spans="1:20" x14ac:dyDescent="0.3">
      <c r="A1637" t="s">
        <v>735</v>
      </c>
      <c r="B1637">
        <v>19.559999999999999</v>
      </c>
      <c r="C1637">
        <v>11.96</v>
      </c>
      <c r="D1637" t="s">
        <v>2380</v>
      </c>
      <c r="E1637" t="s">
        <v>2380</v>
      </c>
      <c r="F1637" t="s">
        <v>2380</v>
      </c>
      <c r="G1637" t="s">
        <v>2381</v>
      </c>
      <c r="H1637" t="s">
        <v>2380</v>
      </c>
      <c r="K1637" t="s">
        <v>735</v>
      </c>
      <c r="L1637">
        <v>19.559999999999999</v>
      </c>
      <c r="M1637">
        <v>11.96</v>
      </c>
      <c r="N1637" t="s">
        <v>2380</v>
      </c>
      <c r="O1637" t="s">
        <v>2380</v>
      </c>
      <c r="P1637" t="s">
        <v>2380</v>
      </c>
      <c r="Q1637" s="7" t="str">
        <f>SUBSTITUTE(Table12[[#This Row],[NumberOfMajorSurgeries]],"No major surgery","0")</f>
        <v>0</v>
      </c>
      <c r="R1637" t="str">
        <f>SUBSTITUTE(Table12[[#This Row],[smoker]],"?","unknown")</f>
        <v>No</v>
      </c>
      <c r="S1637" t="str">
        <f t="shared" si="25"/>
        <v>Overweight</v>
      </c>
      <c r="T1637" t="str">
        <f>IF(Table12[[#This Row],[HBA1C]]&lt;5.7,"Normal",IF(Table12[[#This Row],[HBA1C]]&gt;6.5,"Diabetes","Prediabetes"))</f>
        <v>Diabetes</v>
      </c>
    </row>
    <row r="1638" spans="1:20" x14ac:dyDescent="0.3">
      <c r="A1638" t="s">
        <v>734</v>
      </c>
      <c r="B1638">
        <v>37.335000000000001</v>
      </c>
      <c r="C1638">
        <v>6.26</v>
      </c>
      <c r="D1638" t="s">
        <v>2382</v>
      </c>
      <c r="E1638" t="s">
        <v>2380</v>
      </c>
      <c r="F1638" t="s">
        <v>2380</v>
      </c>
      <c r="G1638">
        <v>1</v>
      </c>
      <c r="H1638" t="s">
        <v>2380</v>
      </c>
      <c r="K1638" t="s">
        <v>734</v>
      </c>
      <c r="L1638">
        <v>37.335000000000001</v>
      </c>
      <c r="M1638">
        <v>6.26</v>
      </c>
      <c r="N1638" t="s">
        <v>2382</v>
      </c>
      <c r="O1638" t="s">
        <v>2380</v>
      </c>
      <c r="P1638" t="s">
        <v>2380</v>
      </c>
      <c r="Q1638" s="7" t="str">
        <f>SUBSTITUTE(Table12[[#This Row],[NumberOfMajorSurgeries]],"No major surgery","0")</f>
        <v>1</v>
      </c>
      <c r="R1638" t="str">
        <f>SUBSTITUTE(Table12[[#This Row],[smoker]],"?","unknown")</f>
        <v>No</v>
      </c>
      <c r="S1638" t="str">
        <f t="shared" si="25"/>
        <v>Obesity</v>
      </c>
      <c r="T1638" t="str">
        <f>IF(Table12[[#This Row],[HBA1C]]&lt;5.7,"Normal",IF(Table12[[#This Row],[HBA1C]]&gt;6.5,"Diabetes","Prediabetes"))</f>
        <v>Prediabetes</v>
      </c>
    </row>
    <row r="1639" spans="1:20" x14ac:dyDescent="0.3">
      <c r="A1639" t="s">
        <v>733</v>
      </c>
      <c r="B1639">
        <v>19.53</v>
      </c>
      <c r="C1639">
        <v>11.68</v>
      </c>
      <c r="D1639" t="s">
        <v>2380</v>
      </c>
      <c r="E1639" t="s">
        <v>2380</v>
      </c>
      <c r="F1639" t="s">
        <v>2380</v>
      </c>
      <c r="G1639" t="s">
        <v>2381</v>
      </c>
      <c r="H1639" t="s">
        <v>2380</v>
      </c>
      <c r="K1639" t="s">
        <v>733</v>
      </c>
      <c r="L1639">
        <v>19.53</v>
      </c>
      <c r="M1639">
        <v>11.68</v>
      </c>
      <c r="N1639" t="s">
        <v>2380</v>
      </c>
      <c r="O1639" t="s">
        <v>2380</v>
      </c>
      <c r="P1639" t="s">
        <v>2380</v>
      </c>
      <c r="Q1639" s="7" t="str">
        <f>SUBSTITUTE(Table12[[#This Row],[NumberOfMajorSurgeries]],"No major surgery","0")</f>
        <v>0</v>
      </c>
      <c r="R1639" t="str">
        <f>SUBSTITUTE(Table12[[#This Row],[smoker]],"?","unknown")</f>
        <v>No</v>
      </c>
      <c r="S1639" t="str">
        <f t="shared" si="25"/>
        <v>Overweight</v>
      </c>
      <c r="T1639" t="str">
        <f>IF(Table12[[#This Row],[HBA1C]]&lt;5.7,"Normal",IF(Table12[[#This Row],[HBA1C]]&gt;6.5,"Diabetes","Prediabetes"))</f>
        <v>Diabetes</v>
      </c>
    </row>
    <row r="1640" spans="1:20" x14ac:dyDescent="0.3">
      <c r="A1640" t="s">
        <v>732</v>
      </c>
      <c r="B1640">
        <v>34.1</v>
      </c>
      <c r="C1640">
        <v>5.16</v>
      </c>
      <c r="D1640" t="s">
        <v>2380</v>
      </c>
      <c r="E1640" t="s">
        <v>2380</v>
      </c>
      <c r="F1640" t="s">
        <v>2380</v>
      </c>
      <c r="G1640" t="s">
        <v>2381</v>
      </c>
      <c r="H1640" t="s">
        <v>2380</v>
      </c>
      <c r="K1640" t="s">
        <v>732</v>
      </c>
      <c r="L1640">
        <v>34.1</v>
      </c>
      <c r="M1640">
        <v>5.16</v>
      </c>
      <c r="N1640" t="s">
        <v>2380</v>
      </c>
      <c r="O1640" t="s">
        <v>2380</v>
      </c>
      <c r="P1640" t="s">
        <v>2380</v>
      </c>
      <c r="Q1640" s="7" t="str">
        <f>SUBSTITUTE(Table12[[#This Row],[NumberOfMajorSurgeries]],"No major surgery","0")</f>
        <v>0</v>
      </c>
      <c r="R1640" t="str">
        <f>SUBSTITUTE(Table12[[#This Row],[smoker]],"?","unknown")</f>
        <v>No</v>
      </c>
      <c r="S1640" t="str">
        <f t="shared" si="25"/>
        <v>Obesity</v>
      </c>
      <c r="T1640" t="str">
        <f>IF(Table12[[#This Row],[HBA1C]]&lt;5.7,"Normal",IF(Table12[[#This Row],[HBA1C]]&gt;6.5,"Diabetes","Prediabetes"))</f>
        <v>Normal</v>
      </c>
    </row>
    <row r="1641" spans="1:20" x14ac:dyDescent="0.3">
      <c r="A1641" t="s">
        <v>731</v>
      </c>
      <c r="B1641">
        <v>16.5</v>
      </c>
      <c r="C1641">
        <v>6.9</v>
      </c>
      <c r="D1641" t="s">
        <v>2382</v>
      </c>
      <c r="E1641" t="s">
        <v>2380</v>
      </c>
      <c r="F1641" t="s">
        <v>2380</v>
      </c>
      <c r="G1641">
        <v>2</v>
      </c>
      <c r="H1641" t="s">
        <v>2380</v>
      </c>
      <c r="K1641" t="s">
        <v>731</v>
      </c>
      <c r="L1641">
        <v>16.5</v>
      </c>
      <c r="M1641">
        <v>6.9</v>
      </c>
      <c r="N1641" t="s">
        <v>2382</v>
      </c>
      <c r="O1641" t="s">
        <v>2380</v>
      </c>
      <c r="P1641" t="s">
        <v>2380</v>
      </c>
      <c r="Q1641" s="7" t="str">
        <f>SUBSTITUTE(Table12[[#This Row],[NumberOfMajorSurgeries]],"No major surgery","0")</f>
        <v>2</v>
      </c>
      <c r="R1641" t="str">
        <f>SUBSTITUTE(Table12[[#This Row],[smoker]],"?","unknown")</f>
        <v>No</v>
      </c>
      <c r="S1641" t="str">
        <f t="shared" si="25"/>
        <v>Underweight</v>
      </c>
      <c r="T1641" t="str">
        <f>IF(Table12[[#This Row],[HBA1C]]&lt;5.7,"Normal",IF(Table12[[#This Row],[HBA1C]]&gt;6.5,"Diabetes","Prediabetes"))</f>
        <v>Diabetes</v>
      </c>
    </row>
    <row r="1642" spans="1:20" x14ac:dyDescent="0.3">
      <c r="A1642" t="s">
        <v>730</v>
      </c>
      <c r="B1642">
        <v>30.69</v>
      </c>
      <c r="C1642">
        <v>4.83</v>
      </c>
      <c r="D1642" t="s">
        <v>2380</v>
      </c>
      <c r="E1642" t="s">
        <v>2380</v>
      </c>
      <c r="F1642" t="s">
        <v>2380</v>
      </c>
      <c r="G1642">
        <v>1</v>
      </c>
      <c r="H1642" t="s">
        <v>2380</v>
      </c>
      <c r="K1642" t="s">
        <v>730</v>
      </c>
      <c r="L1642">
        <v>30.69</v>
      </c>
      <c r="M1642">
        <v>4.83</v>
      </c>
      <c r="N1642" t="s">
        <v>2380</v>
      </c>
      <c r="O1642" t="s">
        <v>2380</v>
      </c>
      <c r="P1642" t="s">
        <v>2380</v>
      </c>
      <c r="Q1642" s="7" t="str">
        <f>SUBSTITUTE(Table12[[#This Row],[NumberOfMajorSurgeries]],"No major surgery","0")</f>
        <v>1</v>
      </c>
      <c r="R1642" t="str">
        <f>SUBSTITUTE(Table12[[#This Row],[smoker]],"?","unknown")</f>
        <v>No</v>
      </c>
      <c r="S1642" t="str">
        <f t="shared" si="25"/>
        <v>Obesity</v>
      </c>
      <c r="T1642" t="str">
        <f>IF(Table12[[#This Row],[HBA1C]]&lt;5.7,"Normal",IF(Table12[[#This Row],[HBA1C]]&gt;6.5,"Diabetes","Prediabetes"))</f>
        <v>Normal</v>
      </c>
    </row>
    <row r="1643" spans="1:20" x14ac:dyDescent="0.3">
      <c r="A1643" t="s">
        <v>729</v>
      </c>
      <c r="B1643">
        <v>28.93</v>
      </c>
      <c r="C1643">
        <v>4.87</v>
      </c>
      <c r="D1643" t="s">
        <v>2380</v>
      </c>
      <c r="E1643" t="s">
        <v>2380</v>
      </c>
      <c r="F1643" t="s">
        <v>2380</v>
      </c>
      <c r="G1643">
        <v>1</v>
      </c>
      <c r="H1643" t="s">
        <v>2380</v>
      </c>
      <c r="K1643" t="s">
        <v>729</v>
      </c>
      <c r="L1643">
        <v>28.93</v>
      </c>
      <c r="M1643">
        <v>4.87</v>
      </c>
      <c r="N1643" t="s">
        <v>2380</v>
      </c>
      <c r="O1643" t="s">
        <v>2380</v>
      </c>
      <c r="P1643" t="s">
        <v>2380</v>
      </c>
      <c r="Q1643" s="7" t="str">
        <f>SUBSTITUTE(Table12[[#This Row],[NumberOfMajorSurgeries]],"No major surgery","0")</f>
        <v>1</v>
      </c>
      <c r="R1643" t="str">
        <f>SUBSTITUTE(Table12[[#This Row],[smoker]],"?","unknown")</f>
        <v>No</v>
      </c>
      <c r="S1643" t="str">
        <f t="shared" si="25"/>
        <v>Overweight</v>
      </c>
      <c r="T1643" t="str">
        <f>IF(Table12[[#This Row],[HBA1C]]&lt;5.7,"Normal",IF(Table12[[#This Row],[HBA1C]]&gt;6.5,"Diabetes","Prediabetes"))</f>
        <v>Normal</v>
      </c>
    </row>
    <row r="1644" spans="1:20" x14ac:dyDescent="0.3">
      <c r="A1644" t="s">
        <v>728</v>
      </c>
      <c r="B1644">
        <v>38.9</v>
      </c>
      <c r="C1644">
        <v>4.28</v>
      </c>
      <c r="D1644" t="s">
        <v>2380</v>
      </c>
      <c r="E1644" t="s">
        <v>2380</v>
      </c>
      <c r="F1644" t="s">
        <v>2380</v>
      </c>
      <c r="G1644" t="s">
        <v>2381</v>
      </c>
      <c r="H1644" t="s">
        <v>2380</v>
      </c>
      <c r="K1644" t="s">
        <v>728</v>
      </c>
      <c r="L1644">
        <v>38.9</v>
      </c>
      <c r="M1644">
        <v>4.28</v>
      </c>
      <c r="N1644" t="s">
        <v>2380</v>
      </c>
      <c r="O1644" t="s">
        <v>2380</v>
      </c>
      <c r="P1644" t="s">
        <v>2380</v>
      </c>
      <c r="Q1644" s="7" t="str">
        <f>SUBSTITUTE(Table12[[#This Row],[NumberOfMajorSurgeries]],"No major surgery","0")</f>
        <v>0</v>
      </c>
      <c r="R1644" t="str">
        <f>SUBSTITUTE(Table12[[#This Row],[smoker]],"?","unknown")</f>
        <v>No</v>
      </c>
      <c r="S1644" t="str">
        <f t="shared" si="25"/>
        <v>Obesity</v>
      </c>
      <c r="T1644" t="str">
        <f>IF(Table12[[#This Row],[HBA1C]]&lt;5.7,"Normal",IF(Table12[[#This Row],[HBA1C]]&gt;6.5,"Diabetes","Prediabetes"))</f>
        <v>Normal</v>
      </c>
    </row>
    <row r="1645" spans="1:20" x14ac:dyDescent="0.3">
      <c r="A1645" t="s">
        <v>727</v>
      </c>
      <c r="B1645">
        <v>26.9</v>
      </c>
      <c r="C1645">
        <v>4.07</v>
      </c>
      <c r="D1645" t="s">
        <v>2380</v>
      </c>
      <c r="E1645" t="s">
        <v>2380</v>
      </c>
      <c r="F1645" t="s">
        <v>2380</v>
      </c>
      <c r="G1645" t="s">
        <v>2381</v>
      </c>
      <c r="H1645" t="s">
        <v>2380</v>
      </c>
      <c r="K1645" t="s">
        <v>727</v>
      </c>
      <c r="L1645">
        <v>26.9</v>
      </c>
      <c r="M1645">
        <v>4.07</v>
      </c>
      <c r="N1645" t="s">
        <v>2380</v>
      </c>
      <c r="O1645" t="s">
        <v>2380</v>
      </c>
      <c r="P1645" t="s">
        <v>2380</v>
      </c>
      <c r="Q1645" s="7" t="str">
        <f>SUBSTITUTE(Table12[[#This Row],[NumberOfMajorSurgeries]],"No major surgery","0")</f>
        <v>0</v>
      </c>
      <c r="R1645" t="str">
        <f>SUBSTITUTE(Table12[[#This Row],[smoker]],"?","unknown")</f>
        <v>No</v>
      </c>
      <c r="S1645" t="str">
        <f t="shared" si="25"/>
        <v>Overweight</v>
      </c>
      <c r="T1645" t="str">
        <f>IF(Table12[[#This Row],[HBA1C]]&lt;5.7,"Normal",IF(Table12[[#This Row],[HBA1C]]&gt;6.5,"Diabetes","Prediabetes"))</f>
        <v>Normal</v>
      </c>
    </row>
    <row r="1646" spans="1:20" x14ac:dyDescent="0.3">
      <c r="A1646" t="s">
        <v>726</v>
      </c>
      <c r="B1646">
        <v>24.86</v>
      </c>
      <c r="C1646">
        <v>6.23</v>
      </c>
      <c r="D1646" t="s">
        <v>2380</v>
      </c>
      <c r="E1646" t="s">
        <v>2380</v>
      </c>
      <c r="F1646" t="s">
        <v>2380</v>
      </c>
      <c r="G1646" t="s">
        <v>2381</v>
      </c>
      <c r="H1646" t="s">
        <v>2380</v>
      </c>
      <c r="K1646" t="s">
        <v>726</v>
      </c>
      <c r="L1646">
        <v>24.86</v>
      </c>
      <c r="M1646">
        <v>6.23</v>
      </c>
      <c r="N1646" t="s">
        <v>2380</v>
      </c>
      <c r="O1646" t="s">
        <v>2380</v>
      </c>
      <c r="P1646" t="s">
        <v>2380</v>
      </c>
      <c r="Q1646" s="7" t="str">
        <f>SUBSTITUTE(Table12[[#This Row],[NumberOfMajorSurgeries]],"No major surgery","0")</f>
        <v>0</v>
      </c>
      <c r="R1646" t="str">
        <f>SUBSTITUTE(Table12[[#This Row],[smoker]],"?","unknown")</f>
        <v>No</v>
      </c>
      <c r="S1646" t="str">
        <f t="shared" si="25"/>
        <v>Overweight</v>
      </c>
      <c r="T1646" t="str">
        <f>IF(Table12[[#This Row],[HBA1C]]&lt;5.7,"Normal",IF(Table12[[#This Row],[HBA1C]]&gt;6.5,"Diabetes","Prediabetes"))</f>
        <v>Prediabetes</v>
      </c>
    </row>
    <row r="1647" spans="1:20" x14ac:dyDescent="0.3">
      <c r="A1647" t="s">
        <v>725</v>
      </c>
      <c r="B1647">
        <v>39.14</v>
      </c>
      <c r="C1647">
        <v>6.24</v>
      </c>
      <c r="D1647" t="s">
        <v>2380</v>
      </c>
      <c r="E1647" t="s">
        <v>2382</v>
      </c>
      <c r="F1647" t="s">
        <v>2380</v>
      </c>
      <c r="G1647">
        <v>1</v>
      </c>
      <c r="H1647" t="s">
        <v>2380</v>
      </c>
      <c r="K1647" t="s">
        <v>725</v>
      </c>
      <c r="L1647">
        <v>39.14</v>
      </c>
      <c r="M1647">
        <v>6.24</v>
      </c>
      <c r="N1647" t="s">
        <v>2380</v>
      </c>
      <c r="O1647" t="s">
        <v>2382</v>
      </c>
      <c r="P1647" t="s">
        <v>2380</v>
      </c>
      <c r="Q1647" s="7" t="str">
        <f>SUBSTITUTE(Table12[[#This Row],[NumberOfMajorSurgeries]],"No major surgery","0")</f>
        <v>1</v>
      </c>
      <c r="R1647" t="str">
        <f>SUBSTITUTE(Table12[[#This Row],[smoker]],"?","unknown")</f>
        <v>No</v>
      </c>
      <c r="S1647" t="str">
        <f t="shared" si="25"/>
        <v>Obesity</v>
      </c>
      <c r="T1647" t="str">
        <f>IF(Table12[[#This Row],[HBA1C]]&lt;5.7,"Normal",IF(Table12[[#This Row],[HBA1C]]&gt;6.5,"Diabetes","Prediabetes"))</f>
        <v>Prediabetes</v>
      </c>
    </row>
    <row r="1648" spans="1:20" x14ac:dyDescent="0.3">
      <c r="A1648" t="s">
        <v>724</v>
      </c>
      <c r="B1648">
        <v>39.799999999999997</v>
      </c>
      <c r="C1648">
        <v>6.17</v>
      </c>
      <c r="D1648" t="s">
        <v>2380</v>
      </c>
      <c r="E1648" t="s">
        <v>2380</v>
      </c>
      <c r="F1648" t="s">
        <v>2383</v>
      </c>
      <c r="G1648">
        <v>1</v>
      </c>
      <c r="H1648" t="s">
        <v>2380</v>
      </c>
      <c r="K1648" t="s">
        <v>724</v>
      </c>
      <c r="L1648">
        <v>39.799999999999997</v>
      </c>
      <c r="M1648">
        <v>6.17</v>
      </c>
      <c r="N1648" t="s">
        <v>2380</v>
      </c>
      <c r="O1648" t="s">
        <v>2380</v>
      </c>
      <c r="P1648" t="s">
        <v>2383</v>
      </c>
      <c r="Q1648" s="7" t="str">
        <f>SUBSTITUTE(Table12[[#This Row],[NumberOfMajorSurgeries]],"No major surgery","0")</f>
        <v>1</v>
      </c>
      <c r="R1648" t="str">
        <f>SUBSTITUTE(Table12[[#This Row],[smoker]],"?","unknown")</f>
        <v>No</v>
      </c>
      <c r="S1648" t="str">
        <f t="shared" si="25"/>
        <v>Obesity</v>
      </c>
      <c r="T1648" t="str">
        <f>IF(Table12[[#This Row],[HBA1C]]&lt;5.7,"Normal",IF(Table12[[#This Row],[HBA1C]]&gt;6.5,"Diabetes","Prediabetes"))</f>
        <v>Prediabetes</v>
      </c>
    </row>
    <row r="1649" spans="1:20" x14ac:dyDescent="0.3">
      <c r="A1649" t="s">
        <v>723</v>
      </c>
      <c r="B1649">
        <v>34.32</v>
      </c>
      <c r="C1649">
        <v>5.16</v>
      </c>
      <c r="D1649" t="s">
        <v>2380</v>
      </c>
      <c r="E1649" t="s">
        <v>2380</v>
      </c>
      <c r="F1649" t="s">
        <v>2380</v>
      </c>
      <c r="G1649">
        <v>1</v>
      </c>
      <c r="H1649" t="s">
        <v>2380</v>
      </c>
      <c r="K1649" t="s">
        <v>723</v>
      </c>
      <c r="L1649">
        <v>34.32</v>
      </c>
      <c r="M1649">
        <v>5.16</v>
      </c>
      <c r="N1649" t="s">
        <v>2380</v>
      </c>
      <c r="O1649" t="s">
        <v>2380</v>
      </c>
      <c r="P1649" t="s">
        <v>2380</v>
      </c>
      <c r="Q1649" s="7" t="str">
        <f>SUBSTITUTE(Table12[[#This Row],[NumberOfMajorSurgeries]],"No major surgery","0")</f>
        <v>1</v>
      </c>
      <c r="R1649" t="str">
        <f>SUBSTITUTE(Table12[[#This Row],[smoker]],"?","unknown")</f>
        <v>No</v>
      </c>
      <c r="S1649" t="str">
        <f t="shared" si="25"/>
        <v>Obesity</v>
      </c>
      <c r="T1649" t="str">
        <f>IF(Table12[[#This Row],[HBA1C]]&lt;5.7,"Normal",IF(Table12[[#This Row],[HBA1C]]&gt;6.5,"Diabetes","Prediabetes"))</f>
        <v>Normal</v>
      </c>
    </row>
    <row r="1650" spans="1:20" x14ac:dyDescent="0.3">
      <c r="A1650" t="s">
        <v>722</v>
      </c>
      <c r="B1650">
        <v>32.51</v>
      </c>
      <c r="C1650">
        <v>4.3</v>
      </c>
      <c r="D1650" t="s">
        <v>2380</v>
      </c>
      <c r="E1650" t="s">
        <v>2380</v>
      </c>
      <c r="F1650" t="s">
        <v>2380</v>
      </c>
      <c r="G1650" t="s">
        <v>2381</v>
      </c>
      <c r="H1650" t="s">
        <v>2380</v>
      </c>
      <c r="K1650" t="s">
        <v>722</v>
      </c>
      <c r="L1650">
        <v>32.51</v>
      </c>
      <c r="M1650">
        <v>4.3</v>
      </c>
      <c r="N1650" t="s">
        <v>2380</v>
      </c>
      <c r="O1650" t="s">
        <v>2380</v>
      </c>
      <c r="P1650" t="s">
        <v>2380</v>
      </c>
      <c r="Q1650" s="7" t="str">
        <f>SUBSTITUTE(Table12[[#This Row],[NumberOfMajorSurgeries]],"No major surgery","0")</f>
        <v>0</v>
      </c>
      <c r="R1650" t="str">
        <f>SUBSTITUTE(Table12[[#This Row],[smoker]],"?","unknown")</f>
        <v>No</v>
      </c>
      <c r="S1650" t="str">
        <f t="shared" si="25"/>
        <v>Obesity</v>
      </c>
      <c r="T1650" t="str">
        <f>IF(Table12[[#This Row],[HBA1C]]&lt;5.7,"Normal",IF(Table12[[#This Row],[HBA1C]]&gt;6.5,"Diabetes","Prediabetes"))</f>
        <v>Normal</v>
      </c>
    </row>
    <row r="1651" spans="1:20" x14ac:dyDescent="0.3">
      <c r="A1651" t="s">
        <v>721</v>
      </c>
      <c r="B1651">
        <v>30.71</v>
      </c>
      <c r="C1651">
        <v>6.14</v>
      </c>
      <c r="D1651" t="s">
        <v>2380</v>
      </c>
      <c r="E1651" t="s">
        <v>2380</v>
      </c>
      <c r="F1651" t="s">
        <v>2383</v>
      </c>
      <c r="G1651">
        <v>1</v>
      </c>
      <c r="H1651" t="s">
        <v>2380</v>
      </c>
      <c r="K1651" t="s">
        <v>721</v>
      </c>
      <c r="L1651">
        <v>30.71</v>
      </c>
      <c r="M1651">
        <v>6.14</v>
      </c>
      <c r="N1651" t="s">
        <v>2380</v>
      </c>
      <c r="O1651" t="s">
        <v>2380</v>
      </c>
      <c r="P1651" t="s">
        <v>2383</v>
      </c>
      <c r="Q1651" s="7" t="str">
        <f>SUBSTITUTE(Table12[[#This Row],[NumberOfMajorSurgeries]],"No major surgery","0")</f>
        <v>1</v>
      </c>
      <c r="R1651" t="str">
        <f>SUBSTITUTE(Table12[[#This Row],[smoker]],"?","unknown")</f>
        <v>No</v>
      </c>
      <c r="S1651" t="str">
        <f t="shared" si="25"/>
        <v>Obesity</v>
      </c>
      <c r="T1651" t="str">
        <f>IF(Table12[[#This Row],[HBA1C]]&lt;5.7,"Normal",IF(Table12[[#This Row],[HBA1C]]&gt;6.5,"Diabetes","Prediabetes"))</f>
        <v>Prediabetes</v>
      </c>
    </row>
    <row r="1652" spans="1:20" x14ac:dyDescent="0.3">
      <c r="A1652" t="s">
        <v>720</v>
      </c>
      <c r="B1652">
        <v>28.9</v>
      </c>
      <c r="C1652">
        <v>5.36</v>
      </c>
      <c r="D1652" t="s">
        <v>2380</v>
      </c>
      <c r="E1652" t="s">
        <v>2380</v>
      </c>
      <c r="F1652" t="s">
        <v>2380</v>
      </c>
      <c r="G1652">
        <v>1</v>
      </c>
      <c r="H1652" t="s">
        <v>2380</v>
      </c>
      <c r="K1652" t="s">
        <v>720</v>
      </c>
      <c r="L1652">
        <v>28.9</v>
      </c>
      <c r="M1652">
        <v>5.36</v>
      </c>
      <c r="N1652" t="s">
        <v>2380</v>
      </c>
      <c r="O1652" t="s">
        <v>2380</v>
      </c>
      <c r="P1652" t="s">
        <v>2380</v>
      </c>
      <c r="Q1652" s="7" t="str">
        <f>SUBSTITUTE(Table12[[#This Row],[NumberOfMajorSurgeries]],"No major surgery","0")</f>
        <v>1</v>
      </c>
      <c r="R1652" t="str">
        <f>SUBSTITUTE(Table12[[#This Row],[smoker]],"?","unknown")</f>
        <v>No</v>
      </c>
      <c r="S1652" t="str">
        <f t="shared" si="25"/>
        <v>Overweight</v>
      </c>
      <c r="T1652" t="str">
        <f>IF(Table12[[#This Row],[HBA1C]]&lt;5.7,"Normal",IF(Table12[[#This Row],[HBA1C]]&gt;6.5,"Diabetes","Prediabetes"))</f>
        <v>Normal</v>
      </c>
    </row>
    <row r="1653" spans="1:20" x14ac:dyDescent="0.3">
      <c r="A1653" t="s">
        <v>719</v>
      </c>
      <c r="B1653">
        <v>36.19</v>
      </c>
      <c r="C1653">
        <v>4.3</v>
      </c>
      <c r="D1653" t="s">
        <v>2380</v>
      </c>
      <c r="E1653" t="s">
        <v>2380</v>
      </c>
      <c r="F1653" t="s">
        <v>2380</v>
      </c>
      <c r="G1653" t="s">
        <v>2381</v>
      </c>
      <c r="H1653" t="s">
        <v>2380</v>
      </c>
      <c r="K1653" t="s">
        <v>719</v>
      </c>
      <c r="L1653">
        <v>36.19</v>
      </c>
      <c r="M1653">
        <v>4.3</v>
      </c>
      <c r="N1653" t="s">
        <v>2380</v>
      </c>
      <c r="O1653" t="s">
        <v>2380</v>
      </c>
      <c r="P1653" t="s">
        <v>2380</v>
      </c>
      <c r="Q1653" s="7" t="str">
        <f>SUBSTITUTE(Table12[[#This Row],[NumberOfMajorSurgeries]],"No major surgery","0")</f>
        <v>0</v>
      </c>
      <c r="R1653" t="str">
        <f>SUBSTITUTE(Table12[[#This Row],[smoker]],"?","unknown")</f>
        <v>No</v>
      </c>
      <c r="S1653" t="str">
        <f t="shared" si="25"/>
        <v>Obesity</v>
      </c>
      <c r="T1653" t="str">
        <f>IF(Table12[[#This Row],[HBA1C]]&lt;5.7,"Normal",IF(Table12[[#This Row],[HBA1C]]&gt;6.5,"Diabetes","Prediabetes"))</f>
        <v>Normal</v>
      </c>
    </row>
    <row r="1654" spans="1:20" x14ac:dyDescent="0.3">
      <c r="A1654" t="s">
        <v>718</v>
      </c>
      <c r="B1654">
        <v>29.6</v>
      </c>
      <c r="C1654">
        <v>4.09</v>
      </c>
      <c r="D1654" t="s">
        <v>2380</v>
      </c>
      <c r="E1654" t="s">
        <v>2380</v>
      </c>
      <c r="F1654" t="s">
        <v>2380</v>
      </c>
      <c r="G1654" t="s">
        <v>2381</v>
      </c>
      <c r="H1654" t="s">
        <v>2380</v>
      </c>
      <c r="K1654" t="s">
        <v>718</v>
      </c>
      <c r="L1654">
        <v>29.6</v>
      </c>
      <c r="M1654">
        <v>4.09</v>
      </c>
      <c r="N1654" t="s">
        <v>2380</v>
      </c>
      <c r="O1654" t="s">
        <v>2380</v>
      </c>
      <c r="P1654" t="s">
        <v>2380</v>
      </c>
      <c r="Q1654" s="7" t="str">
        <f>SUBSTITUTE(Table12[[#This Row],[NumberOfMajorSurgeries]],"No major surgery","0")</f>
        <v>0</v>
      </c>
      <c r="R1654" t="str">
        <f>SUBSTITUTE(Table12[[#This Row],[smoker]],"?","unknown")</f>
        <v>No</v>
      </c>
      <c r="S1654" t="str">
        <f t="shared" si="25"/>
        <v>Overweight</v>
      </c>
      <c r="T1654" t="str">
        <f>IF(Table12[[#This Row],[HBA1C]]&lt;5.7,"Normal",IF(Table12[[#This Row],[HBA1C]]&gt;6.5,"Diabetes","Prediabetes"))</f>
        <v>Normal</v>
      </c>
    </row>
    <row r="1655" spans="1:20" x14ac:dyDescent="0.3">
      <c r="A1655" t="s">
        <v>717</v>
      </c>
      <c r="B1655">
        <v>30.95</v>
      </c>
      <c r="C1655">
        <v>6.27</v>
      </c>
      <c r="D1655" t="s">
        <v>2380</v>
      </c>
      <c r="E1655" t="s">
        <v>2380</v>
      </c>
      <c r="F1655" t="s">
        <v>2383</v>
      </c>
      <c r="G1655">
        <v>1</v>
      </c>
      <c r="H1655" t="s">
        <v>2380</v>
      </c>
      <c r="K1655" t="s">
        <v>717</v>
      </c>
      <c r="L1655">
        <v>30.95</v>
      </c>
      <c r="M1655">
        <v>6.27</v>
      </c>
      <c r="N1655" t="s">
        <v>2380</v>
      </c>
      <c r="O1655" t="s">
        <v>2380</v>
      </c>
      <c r="P1655" t="s">
        <v>2383</v>
      </c>
      <c r="Q1655" s="7" t="str">
        <f>SUBSTITUTE(Table12[[#This Row],[NumberOfMajorSurgeries]],"No major surgery","0")</f>
        <v>1</v>
      </c>
      <c r="R1655" t="str">
        <f>SUBSTITUTE(Table12[[#This Row],[smoker]],"?","unknown")</f>
        <v>No</v>
      </c>
      <c r="S1655" t="str">
        <f t="shared" si="25"/>
        <v>Obesity</v>
      </c>
      <c r="T1655" t="str">
        <f>IF(Table12[[#This Row],[HBA1C]]&lt;5.7,"Normal",IF(Table12[[#This Row],[HBA1C]]&gt;6.5,"Diabetes","Prediabetes"))</f>
        <v>Prediabetes</v>
      </c>
    </row>
    <row r="1656" spans="1:20" x14ac:dyDescent="0.3">
      <c r="A1656" t="s">
        <v>716</v>
      </c>
      <c r="B1656">
        <v>19.95</v>
      </c>
      <c r="C1656">
        <v>5.39</v>
      </c>
      <c r="D1656" t="s">
        <v>2380</v>
      </c>
      <c r="E1656" t="s">
        <v>2380</v>
      </c>
      <c r="F1656" t="s">
        <v>2380</v>
      </c>
      <c r="G1656">
        <v>1</v>
      </c>
      <c r="H1656" t="s">
        <v>2380</v>
      </c>
      <c r="K1656" t="s">
        <v>716</v>
      </c>
      <c r="L1656">
        <v>19.95</v>
      </c>
      <c r="M1656">
        <v>5.39</v>
      </c>
      <c r="N1656" t="s">
        <v>2380</v>
      </c>
      <c r="O1656" t="s">
        <v>2380</v>
      </c>
      <c r="P1656" t="s">
        <v>2380</v>
      </c>
      <c r="Q1656" s="7" t="str">
        <f>SUBSTITUTE(Table12[[#This Row],[NumberOfMajorSurgeries]],"No major surgery","0")</f>
        <v>1</v>
      </c>
      <c r="R1656" t="str">
        <f>SUBSTITUTE(Table12[[#This Row],[smoker]],"?","unknown")</f>
        <v>No</v>
      </c>
      <c r="S1656" t="str">
        <f t="shared" si="25"/>
        <v>Overweight</v>
      </c>
      <c r="T1656" t="str">
        <f>IF(Table12[[#This Row],[HBA1C]]&lt;5.7,"Normal",IF(Table12[[#This Row],[HBA1C]]&gt;6.5,"Diabetes","Prediabetes"))</f>
        <v>Normal</v>
      </c>
    </row>
    <row r="1657" spans="1:20" x14ac:dyDescent="0.3">
      <c r="A1657" t="s">
        <v>715</v>
      </c>
      <c r="B1657">
        <v>23.65</v>
      </c>
      <c r="C1657">
        <v>5.75</v>
      </c>
      <c r="D1657" t="s">
        <v>2382</v>
      </c>
      <c r="E1657" t="s">
        <v>2380</v>
      </c>
      <c r="F1657" t="s">
        <v>2380</v>
      </c>
      <c r="G1657" t="s">
        <v>2381</v>
      </c>
      <c r="H1657" t="s">
        <v>2380</v>
      </c>
      <c r="K1657" t="s">
        <v>715</v>
      </c>
      <c r="L1657">
        <v>23.65</v>
      </c>
      <c r="M1657">
        <v>5.75</v>
      </c>
      <c r="N1657" t="s">
        <v>2382</v>
      </c>
      <c r="O1657" t="s">
        <v>2380</v>
      </c>
      <c r="P1657" t="s">
        <v>2380</v>
      </c>
      <c r="Q1657" s="7" t="str">
        <f>SUBSTITUTE(Table12[[#This Row],[NumberOfMajorSurgeries]],"No major surgery","0")</f>
        <v>0</v>
      </c>
      <c r="R1657" t="str">
        <f>SUBSTITUTE(Table12[[#This Row],[smoker]],"?","unknown")</f>
        <v>No</v>
      </c>
      <c r="S1657" t="str">
        <f t="shared" si="25"/>
        <v>Overweight</v>
      </c>
      <c r="T1657" t="str">
        <f>IF(Table12[[#This Row],[HBA1C]]&lt;5.7,"Normal",IF(Table12[[#This Row],[HBA1C]]&gt;6.5,"Diabetes","Prediabetes"))</f>
        <v>Prediabetes</v>
      </c>
    </row>
    <row r="1658" spans="1:20" x14ac:dyDescent="0.3">
      <c r="A1658" t="s">
        <v>714</v>
      </c>
      <c r="B1658">
        <v>43.34</v>
      </c>
      <c r="C1658">
        <v>4.91</v>
      </c>
      <c r="D1658" t="s">
        <v>2380</v>
      </c>
      <c r="E1658" t="s">
        <v>2380</v>
      </c>
      <c r="F1658" t="s">
        <v>2380</v>
      </c>
      <c r="G1658">
        <v>1</v>
      </c>
      <c r="H1658" t="s">
        <v>2380</v>
      </c>
      <c r="K1658" t="s">
        <v>714</v>
      </c>
      <c r="L1658">
        <v>43.34</v>
      </c>
      <c r="M1658">
        <v>4.91</v>
      </c>
      <c r="N1658" t="s">
        <v>2380</v>
      </c>
      <c r="O1658" t="s">
        <v>2380</v>
      </c>
      <c r="P1658" t="s">
        <v>2380</v>
      </c>
      <c r="Q1658" s="7" t="str">
        <f>SUBSTITUTE(Table12[[#This Row],[NumberOfMajorSurgeries]],"No major surgery","0")</f>
        <v>1</v>
      </c>
      <c r="R1658" t="str">
        <f>SUBSTITUTE(Table12[[#This Row],[smoker]],"?","unknown")</f>
        <v>No</v>
      </c>
      <c r="S1658" t="str">
        <f t="shared" si="25"/>
        <v>Obesity</v>
      </c>
      <c r="T1658" t="str">
        <f>IF(Table12[[#This Row],[HBA1C]]&lt;5.7,"Normal",IF(Table12[[#This Row],[HBA1C]]&gt;6.5,"Diabetes","Prediabetes"))</f>
        <v>Normal</v>
      </c>
    </row>
    <row r="1659" spans="1:20" x14ac:dyDescent="0.3">
      <c r="A1659" t="s">
        <v>713</v>
      </c>
      <c r="B1659">
        <v>31.98</v>
      </c>
      <c r="C1659">
        <v>4.46</v>
      </c>
      <c r="D1659" t="s">
        <v>2382</v>
      </c>
      <c r="E1659" t="s">
        <v>2380</v>
      </c>
      <c r="F1659" t="s">
        <v>2380</v>
      </c>
      <c r="G1659">
        <v>1</v>
      </c>
      <c r="H1659" t="s">
        <v>2380</v>
      </c>
      <c r="K1659" t="s">
        <v>713</v>
      </c>
      <c r="L1659">
        <v>31.98</v>
      </c>
      <c r="M1659">
        <v>4.46</v>
      </c>
      <c r="N1659" t="s">
        <v>2382</v>
      </c>
      <c r="O1659" t="s">
        <v>2380</v>
      </c>
      <c r="P1659" t="s">
        <v>2380</v>
      </c>
      <c r="Q1659" s="7" t="str">
        <f>SUBSTITUTE(Table12[[#This Row],[NumberOfMajorSurgeries]],"No major surgery","0")</f>
        <v>1</v>
      </c>
      <c r="R1659" t="str">
        <f>SUBSTITUTE(Table12[[#This Row],[smoker]],"?","unknown")</f>
        <v>No</v>
      </c>
      <c r="S1659" t="str">
        <f t="shared" si="25"/>
        <v>Obesity</v>
      </c>
      <c r="T1659" t="str">
        <f>IF(Table12[[#This Row],[HBA1C]]&lt;5.7,"Normal",IF(Table12[[#This Row],[HBA1C]]&gt;6.5,"Diabetes","Prediabetes"))</f>
        <v>Normal</v>
      </c>
    </row>
    <row r="1660" spans="1:20" x14ac:dyDescent="0.3">
      <c r="A1660" t="s">
        <v>712</v>
      </c>
      <c r="B1660">
        <v>35.86</v>
      </c>
      <c r="C1660">
        <v>6.22</v>
      </c>
      <c r="D1660" t="s">
        <v>2380</v>
      </c>
      <c r="E1660" t="s">
        <v>2380</v>
      </c>
      <c r="F1660" t="s">
        <v>2380</v>
      </c>
      <c r="G1660">
        <v>1</v>
      </c>
      <c r="H1660" t="s">
        <v>2380</v>
      </c>
      <c r="K1660" t="s">
        <v>712</v>
      </c>
      <c r="L1660">
        <v>35.86</v>
      </c>
      <c r="M1660">
        <v>6.22</v>
      </c>
      <c r="N1660" t="s">
        <v>2380</v>
      </c>
      <c r="O1660" t="s">
        <v>2380</v>
      </c>
      <c r="P1660" t="s">
        <v>2380</v>
      </c>
      <c r="Q1660" s="7" t="str">
        <f>SUBSTITUTE(Table12[[#This Row],[NumberOfMajorSurgeries]],"No major surgery","0")</f>
        <v>1</v>
      </c>
      <c r="R1660" t="str">
        <f>SUBSTITUTE(Table12[[#This Row],[smoker]],"?","unknown")</f>
        <v>No</v>
      </c>
      <c r="S1660" t="str">
        <f t="shared" si="25"/>
        <v>Obesity</v>
      </c>
      <c r="T1660" t="str">
        <f>IF(Table12[[#This Row],[HBA1C]]&lt;5.7,"Normal",IF(Table12[[#This Row],[HBA1C]]&gt;6.5,"Diabetes","Prediabetes"))</f>
        <v>Prediabetes</v>
      </c>
    </row>
    <row r="1661" spans="1:20" x14ac:dyDescent="0.3">
      <c r="A1661" t="s">
        <v>711</v>
      </c>
      <c r="B1661">
        <v>15.2</v>
      </c>
      <c r="C1661">
        <v>8.82</v>
      </c>
      <c r="D1661" t="s">
        <v>2380</v>
      </c>
      <c r="E1661" t="s">
        <v>2380</v>
      </c>
      <c r="F1661" t="s">
        <v>2380</v>
      </c>
      <c r="G1661" t="s">
        <v>2381</v>
      </c>
      <c r="H1661" t="s">
        <v>2380</v>
      </c>
      <c r="K1661" t="s">
        <v>711</v>
      </c>
      <c r="L1661">
        <v>15.2</v>
      </c>
      <c r="M1661">
        <v>8.82</v>
      </c>
      <c r="N1661" t="s">
        <v>2380</v>
      </c>
      <c r="O1661" t="s">
        <v>2380</v>
      </c>
      <c r="P1661" t="s">
        <v>2380</v>
      </c>
      <c r="Q1661" s="7" t="str">
        <f>SUBSTITUTE(Table12[[#This Row],[NumberOfMajorSurgeries]],"No major surgery","0")</f>
        <v>0</v>
      </c>
      <c r="R1661" t="str">
        <f>SUBSTITUTE(Table12[[#This Row],[smoker]],"?","unknown")</f>
        <v>No</v>
      </c>
      <c r="S1661" t="str">
        <f t="shared" si="25"/>
        <v>Underweight</v>
      </c>
      <c r="T1661" t="str">
        <f>IF(Table12[[#This Row],[HBA1C]]&lt;5.7,"Normal",IF(Table12[[#This Row],[HBA1C]]&gt;6.5,"Diabetes","Prediabetes"))</f>
        <v>Diabetes</v>
      </c>
    </row>
    <row r="1662" spans="1:20" x14ac:dyDescent="0.3">
      <c r="A1662" t="s">
        <v>710</v>
      </c>
      <c r="B1662">
        <v>37.200000000000003</v>
      </c>
      <c r="C1662">
        <v>10.14</v>
      </c>
      <c r="D1662" t="s">
        <v>2380</v>
      </c>
      <c r="E1662" t="s">
        <v>2380</v>
      </c>
      <c r="F1662" t="s">
        <v>2380</v>
      </c>
      <c r="G1662" t="s">
        <v>2381</v>
      </c>
      <c r="H1662" t="s">
        <v>2380</v>
      </c>
      <c r="K1662" t="s">
        <v>710</v>
      </c>
      <c r="L1662">
        <v>37.200000000000003</v>
      </c>
      <c r="M1662">
        <v>10.14</v>
      </c>
      <c r="N1662" t="s">
        <v>2380</v>
      </c>
      <c r="O1662" t="s">
        <v>2380</v>
      </c>
      <c r="P1662" t="s">
        <v>2380</v>
      </c>
      <c r="Q1662" s="7" t="str">
        <f>SUBSTITUTE(Table12[[#This Row],[NumberOfMajorSurgeries]],"No major surgery","0")</f>
        <v>0</v>
      </c>
      <c r="R1662" t="str">
        <f>SUBSTITUTE(Table12[[#This Row],[smoker]],"?","unknown")</f>
        <v>No</v>
      </c>
      <c r="S1662" t="str">
        <f t="shared" si="25"/>
        <v>Obesity</v>
      </c>
      <c r="T1662" t="str">
        <f>IF(Table12[[#This Row],[HBA1C]]&lt;5.7,"Normal",IF(Table12[[#This Row],[HBA1C]]&gt;6.5,"Diabetes","Prediabetes"))</f>
        <v>Diabetes</v>
      </c>
    </row>
    <row r="1663" spans="1:20" x14ac:dyDescent="0.3">
      <c r="A1663" t="s">
        <v>709</v>
      </c>
      <c r="B1663">
        <v>17.91</v>
      </c>
      <c r="C1663">
        <v>4.66</v>
      </c>
      <c r="D1663" t="s">
        <v>2380</v>
      </c>
      <c r="E1663" t="s">
        <v>2380</v>
      </c>
      <c r="F1663" t="s">
        <v>2380</v>
      </c>
      <c r="G1663">
        <v>2</v>
      </c>
      <c r="H1663" t="s">
        <v>2380</v>
      </c>
      <c r="K1663" t="s">
        <v>709</v>
      </c>
      <c r="L1663">
        <v>17.91</v>
      </c>
      <c r="M1663">
        <v>4.66</v>
      </c>
      <c r="N1663" t="s">
        <v>2380</v>
      </c>
      <c r="O1663" t="s">
        <v>2380</v>
      </c>
      <c r="P1663" t="s">
        <v>2380</v>
      </c>
      <c r="Q1663" s="7" t="str">
        <f>SUBSTITUTE(Table12[[#This Row],[NumberOfMajorSurgeries]],"No major surgery","0")</f>
        <v>2</v>
      </c>
      <c r="R1663" t="str">
        <f>SUBSTITUTE(Table12[[#This Row],[smoker]],"?","unknown")</f>
        <v>No</v>
      </c>
      <c r="S1663" t="str">
        <f t="shared" si="25"/>
        <v>Underweight</v>
      </c>
      <c r="T1663" t="str">
        <f>IF(Table12[[#This Row],[HBA1C]]&lt;5.7,"Normal",IF(Table12[[#This Row],[HBA1C]]&gt;6.5,"Diabetes","Prediabetes"))</f>
        <v>Normal</v>
      </c>
    </row>
    <row r="1664" spans="1:20" x14ac:dyDescent="0.3">
      <c r="A1664" t="s">
        <v>708</v>
      </c>
      <c r="B1664">
        <v>20.76</v>
      </c>
      <c r="C1664">
        <v>6.26</v>
      </c>
      <c r="D1664" t="s">
        <v>2380</v>
      </c>
      <c r="E1664" t="s">
        <v>2380</v>
      </c>
      <c r="F1664" t="s">
        <v>2380</v>
      </c>
      <c r="G1664" t="s">
        <v>2381</v>
      </c>
      <c r="H1664" t="s">
        <v>2380</v>
      </c>
      <c r="K1664" t="s">
        <v>708</v>
      </c>
      <c r="L1664">
        <v>20.76</v>
      </c>
      <c r="M1664">
        <v>6.26</v>
      </c>
      <c r="N1664" t="s">
        <v>2380</v>
      </c>
      <c r="O1664" t="s">
        <v>2380</v>
      </c>
      <c r="P1664" t="s">
        <v>2380</v>
      </c>
      <c r="Q1664" s="7" t="str">
        <f>SUBSTITUTE(Table12[[#This Row],[NumberOfMajorSurgeries]],"No major surgery","0")</f>
        <v>0</v>
      </c>
      <c r="R1664" t="str">
        <f>SUBSTITUTE(Table12[[#This Row],[smoker]],"?","unknown")</f>
        <v>No</v>
      </c>
      <c r="S1664" t="str">
        <f t="shared" si="25"/>
        <v>Overweight</v>
      </c>
      <c r="T1664" t="str">
        <f>IF(Table12[[#This Row],[HBA1C]]&lt;5.7,"Normal",IF(Table12[[#This Row],[HBA1C]]&gt;6.5,"Diabetes","Prediabetes"))</f>
        <v>Prediabetes</v>
      </c>
    </row>
    <row r="1665" spans="1:20" x14ac:dyDescent="0.3">
      <c r="A1665" t="s">
        <v>707</v>
      </c>
      <c r="B1665">
        <v>38.99</v>
      </c>
      <c r="C1665">
        <v>5.21</v>
      </c>
      <c r="D1665" t="s">
        <v>2380</v>
      </c>
      <c r="E1665" t="s">
        <v>2382</v>
      </c>
      <c r="F1665" t="s">
        <v>2380</v>
      </c>
      <c r="G1665">
        <v>1</v>
      </c>
      <c r="H1665" t="s">
        <v>2380</v>
      </c>
      <c r="K1665" t="s">
        <v>707</v>
      </c>
      <c r="L1665">
        <v>38.99</v>
      </c>
      <c r="M1665">
        <v>5.21</v>
      </c>
      <c r="N1665" t="s">
        <v>2380</v>
      </c>
      <c r="O1665" t="s">
        <v>2382</v>
      </c>
      <c r="P1665" t="s">
        <v>2380</v>
      </c>
      <c r="Q1665" s="7" t="str">
        <f>SUBSTITUTE(Table12[[#This Row],[NumberOfMajorSurgeries]],"No major surgery","0")</f>
        <v>1</v>
      </c>
      <c r="R1665" t="str">
        <f>SUBSTITUTE(Table12[[#This Row],[smoker]],"?","unknown")</f>
        <v>No</v>
      </c>
      <c r="S1665" t="str">
        <f t="shared" si="25"/>
        <v>Obesity</v>
      </c>
      <c r="T1665" t="str">
        <f>IF(Table12[[#This Row],[HBA1C]]&lt;5.7,"Normal",IF(Table12[[#This Row],[HBA1C]]&gt;6.5,"Diabetes","Prediabetes"))</f>
        <v>Normal</v>
      </c>
    </row>
    <row r="1666" spans="1:20" x14ac:dyDescent="0.3">
      <c r="A1666" t="s">
        <v>706</v>
      </c>
      <c r="B1666">
        <v>42.655000000000001</v>
      </c>
      <c r="C1666">
        <v>5.94</v>
      </c>
      <c r="D1666" t="s">
        <v>2382</v>
      </c>
      <c r="E1666" t="s">
        <v>2380</v>
      </c>
      <c r="F1666" t="s">
        <v>2383</v>
      </c>
      <c r="G1666">
        <v>1</v>
      </c>
      <c r="H1666" t="s">
        <v>2380</v>
      </c>
      <c r="K1666" t="s">
        <v>706</v>
      </c>
      <c r="L1666">
        <v>42.655000000000001</v>
      </c>
      <c r="M1666">
        <v>5.94</v>
      </c>
      <c r="N1666" t="s">
        <v>2382</v>
      </c>
      <c r="O1666" t="s">
        <v>2380</v>
      </c>
      <c r="P1666" t="s">
        <v>2383</v>
      </c>
      <c r="Q1666" s="7" t="str">
        <f>SUBSTITUTE(Table12[[#This Row],[NumberOfMajorSurgeries]],"No major surgery","0")</f>
        <v>1</v>
      </c>
      <c r="R1666" t="str">
        <f>SUBSTITUTE(Table12[[#This Row],[smoker]],"?","unknown")</f>
        <v>No</v>
      </c>
      <c r="S1666" t="str">
        <f t="shared" si="25"/>
        <v>Obesity</v>
      </c>
      <c r="T1666" t="str">
        <f>IF(Table12[[#This Row],[HBA1C]]&lt;5.7,"Normal",IF(Table12[[#This Row],[HBA1C]]&gt;6.5,"Diabetes","Prediabetes"))</f>
        <v>Prediabetes</v>
      </c>
    </row>
    <row r="1667" spans="1:20" x14ac:dyDescent="0.3">
      <c r="A1667" t="s">
        <v>705</v>
      </c>
      <c r="B1667">
        <v>30.57</v>
      </c>
      <c r="C1667">
        <v>5.34</v>
      </c>
      <c r="D1667" t="s">
        <v>2380</v>
      </c>
      <c r="E1667" t="s">
        <v>2380</v>
      </c>
      <c r="F1667" t="s">
        <v>2383</v>
      </c>
      <c r="G1667">
        <v>1</v>
      </c>
      <c r="H1667" t="s">
        <v>2380</v>
      </c>
      <c r="K1667" t="s">
        <v>705</v>
      </c>
      <c r="L1667">
        <v>30.57</v>
      </c>
      <c r="M1667">
        <v>5.34</v>
      </c>
      <c r="N1667" t="s">
        <v>2380</v>
      </c>
      <c r="O1667" t="s">
        <v>2380</v>
      </c>
      <c r="P1667" t="s">
        <v>2383</v>
      </c>
      <c r="Q1667" s="7" t="str">
        <f>SUBSTITUTE(Table12[[#This Row],[NumberOfMajorSurgeries]],"No major surgery","0")</f>
        <v>1</v>
      </c>
      <c r="R1667" t="str">
        <f>SUBSTITUTE(Table12[[#This Row],[smoker]],"?","unknown")</f>
        <v>No</v>
      </c>
      <c r="S1667" t="str">
        <f t="shared" ref="S1667:S1730" si="26">IF(B1667&lt;18.5,"Underweight",IF(B1667&gt;30,"Obesity",IF(B1667=18.5-24.9,"Normal weight","Overweight")))</f>
        <v>Obesity</v>
      </c>
      <c r="T1667" t="str">
        <f>IF(Table12[[#This Row],[HBA1C]]&lt;5.7,"Normal",IF(Table12[[#This Row],[HBA1C]]&gt;6.5,"Diabetes","Prediabetes"))</f>
        <v>Normal</v>
      </c>
    </row>
    <row r="1668" spans="1:20" x14ac:dyDescent="0.3">
      <c r="A1668" t="s">
        <v>704</v>
      </c>
      <c r="B1668">
        <v>17.7</v>
      </c>
      <c r="C1668">
        <v>6.38</v>
      </c>
      <c r="D1668" t="s">
        <v>2380</v>
      </c>
      <c r="E1668" t="s">
        <v>2380</v>
      </c>
      <c r="F1668" t="s">
        <v>2380</v>
      </c>
      <c r="G1668">
        <v>2</v>
      </c>
      <c r="H1668" t="s">
        <v>2380</v>
      </c>
      <c r="K1668" t="s">
        <v>704</v>
      </c>
      <c r="L1668">
        <v>17.7</v>
      </c>
      <c r="M1668">
        <v>6.38</v>
      </c>
      <c r="N1668" t="s">
        <v>2380</v>
      </c>
      <c r="O1668" t="s">
        <v>2380</v>
      </c>
      <c r="P1668" t="s">
        <v>2380</v>
      </c>
      <c r="Q1668" s="7" t="str">
        <f>SUBSTITUTE(Table12[[#This Row],[NumberOfMajorSurgeries]],"No major surgery","0")</f>
        <v>2</v>
      </c>
      <c r="R1668" t="str">
        <f>SUBSTITUTE(Table12[[#This Row],[smoker]],"?","unknown")</f>
        <v>No</v>
      </c>
      <c r="S1668" t="str">
        <f t="shared" si="26"/>
        <v>Underweight</v>
      </c>
      <c r="T1668" t="str">
        <f>IF(Table12[[#This Row],[HBA1C]]&lt;5.7,"Normal",IF(Table12[[#This Row],[HBA1C]]&gt;6.5,"Diabetes","Prediabetes"))</f>
        <v>Prediabetes</v>
      </c>
    </row>
    <row r="1669" spans="1:20" x14ac:dyDescent="0.3">
      <c r="A1669" t="s">
        <v>703</v>
      </c>
      <c r="B1669">
        <v>34.770000000000003</v>
      </c>
      <c r="C1669">
        <v>4.47</v>
      </c>
      <c r="D1669" t="s">
        <v>2380</v>
      </c>
      <c r="E1669" t="s">
        <v>2380</v>
      </c>
      <c r="F1669" t="s">
        <v>2380</v>
      </c>
      <c r="G1669">
        <v>1</v>
      </c>
      <c r="H1669" t="s">
        <v>2380</v>
      </c>
      <c r="K1669" t="s">
        <v>703</v>
      </c>
      <c r="L1669">
        <v>34.770000000000003</v>
      </c>
      <c r="M1669">
        <v>4.47</v>
      </c>
      <c r="N1669" t="s">
        <v>2380</v>
      </c>
      <c r="O1669" t="s">
        <v>2380</v>
      </c>
      <c r="P1669" t="s">
        <v>2380</v>
      </c>
      <c r="Q1669" s="7" t="str">
        <f>SUBSTITUTE(Table12[[#This Row],[NumberOfMajorSurgeries]],"No major surgery","0")</f>
        <v>1</v>
      </c>
      <c r="R1669" t="str">
        <f>SUBSTITUTE(Table12[[#This Row],[smoker]],"?","unknown")</f>
        <v>No</v>
      </c>
      <c r="S1669" t="str">
        <f t="shared" si="26"/>
        <v>Obesity</v>
      </c>
      <c r="T1669" t="str">
        <f>IF(Table12[[#This Row],[HBA1C]]&lt;5.7,"Normal",IF(Table12[[#This Row],[HBA1C]]&gt;6.5,"Diabetes","Prediabetes"))</f>
        <v>Normal</v>
      </c>
    </row>
    <row r="1670" spans="1:20" x14ac:dyDescent="0.3">
      <c r="A1670" t="s">
        <v>702</v>
      </c>
      <c r="B1670">
        <v>16.88</v>
      </c>
      <c r="C1670">
        <v>9.9600000000000009</v>
      </c>
      <c r="D1670" t="s">
        <v>2380</v>
      </c>
      <c r="E1670" t="s">
        <v>2380</v>
      </c>
      <c r="F1670" t="s">
        <v>2380</v>
      </c>
      <c r="G1670" t="s">
        <v>2381</v>
      </c>
      <c r="H1670" t="s">
        <v>2380</v>
      </c>
      <c r="K1670" t="s">
        <v>702</v>
      </c>
      <c r="L1670">
        <v>16.88</v>
      </c>
      <c r="M1670">
        <v>9.9600000000000009</v>
      </c>
      <c r="N1670" t="s">
        <v>2380</v>
      </c>
      <c r="O1670" t="s">
        <v>2380</v>
      </c>
      <c r="P1670" t="s">
        <v>2380</v>
      </c>
      <c r="Q1670" s="7" t="str">
        <f>SUBSTITUTE(Table12[[#This Row],[NumberOfMajorSurgeries]],"No major surgery","0")</f>
        <v>0</v>
      </c>
      <c r="R1670" t="str">
        <f>SUBSTITUTE(Table12[[#This Row],[smoker]],"?","unknown")</f>
        <v>No</v>
      </c>
      <c r="S1670" t="str">
        <f t="shared" si="26"/>
        <v>Underweight</v>
      </c>
      <c r="T1670" t="str">
        <f>IF(Table12[[#This Row],[HBA1C]]&lt;5.7,"Normal",IF(Table12[[#This Row],[HBA1C]]&gt;6.5,"Diabetes","Prediabetes"))</f>
        <v>Diabetes</v>
      </c>
    </row>
    <row r="1671" spans="1:20" x14ac:dyDescent="0.3">
      <c r="A1671" t="s">
        <v>701</v>
      </c>
      <c r="B1671">
        <v>40.26</v>
      </c>
      <c r="C1671">
        <v>9.92</v>
      </c>
      <c r="D1671" t="s">
        <v>2382</v>
      </c>
      <c r="E1671" t="s">
        <v>2380</v>
      </c>
      <c r="F1671" t="s">
        <v>2380</v>
      </c>
      <c r="G1671" t="s">
        <v>2381</v>
      </c>
      <c r="H1671" t="s">
        <v>2380</v>
      </c>
      <c r="K1671" t="s">
        <v>701</v>
      </c>
      <c r="L1671">
        <v>40.26</v>
      </c>
      <c r="M1671">
        <v>9.92</v>
      </c>
      <c r="N1671" t="s">
        <v>2382</v>
      </c>
      <c r="O1671" t="s">
        <v>2380</v>
      </c>
      <c r="P1671" t="s">
        <v>2380</v>
      </c>
      <c r="Q1671" s="7" t="str">
        <f>SUBSTITUTE(Table12[[#This Row],[NumberOfMajorSurgeries]],"No major surgery","0")</f>
        <v>0</v>
      </c>
      <c r="R1671" t="str">
        <f>SUBSTITUTE(Table12[[#This Row],[smoker]],"?","unknown")</f>
        <v>No</v>
      </c>
      <c r="S1671" t="str">
        <f t="shared" si="26"/>
        <v>Obesity</v>
      </c>
      <c r="T1671" t="str">
        <f>IF(Table12[[#This Row],[HBA1C]]&lt;5.7,"Normal",IF(Table12[[#This Row],[HBA1C]]&gt;6.5,"Diabetes","Prediabetes"))</f>
        <v>Diabetes</v>
      </c>
    </row>
    <row r="1672" spans="1:20" x14ac:dyDescent="0.3">
      <c r="A1672" t="s">
        <v>700</v>
      </c>
      <c r="B1672">
        <v>25.6</v>
      </c>
      <c r="C1672">
        <v>6.03</v>
      </c>
      <c r="D1672" t="s">
        <v>2380</v>
      </c>
      <c r="E1672" t="s">
        <v>2380</v>
      </c>
      <c r="F1672" t="s">
        <v>2383</v>
      </c>
      <c r="G1672">
        <v>1</v>
      </c>
      <c r="H1672" t="s">
        <v>2380</v>
      </c>
      <c r="K1672" t="s">
        <v>700</v>
      </c>
      <c r="L1672">
        <v>25.6</v>
      </c>
      <c r="M1672">
        <v>6.03</v>
      </c>
      <c r="N1672" t="s">
        <v>2380</v>
      </c>
      <c r="O1672" t="s">
        <v>2380</v>
      </c>
      <c r="P1672" t="s">
        <v>2383</v>
      </c>
      <c r="Q1672" s="7" t="str">
        <f>SUBSTITUTE(Table12[[#This Row],[NumberOfMajorSurgeries]],"No major surgery","0")</f>
        <v>1</v>
      </c>
      <c r="R1672" t="str">
        <f>SUBSTITUTE(Table12[[#This Row],[smoker]],"?","unknown")</f>
        <v>No</v>
      </c>
      <c r="S1672" t="str">
        <f t="shared" si="26"/>
        <v>Overweight</v>
      </c>
      <c r="T1672" t="str">
        <f>IF(Table12[[#This Row],[HBA1C]]&lt;5.7,"Normal",IF(Table12[[#This Row],[HBA1C]]&gt;6.5,"Diabetes","Prediabetes"))</f>
        <v>Prediabetes</v>
      </c>
    </row>
    <row r="1673" spans="1:20" x14ac:dyDescent="0.3">
      <c r="A1673" t="s">
        <v>699</v>
      </c>
      <c r="B1673">
        <v>33.549999999999997</v>
      </c>
      <c r="C1673">
        <v>10.9</v>
      </c>
      <c r="D1673" t="s">
        <v>2382</v>
      </c>
      <c r="E1673" t="s">
        <v>2380</v>
      </c>
      <c r="F1673" t="s">
        <v>2380</v>
      </c>
      <c r="G1673" t="s">
        <v>2381</v>
      </c>
      <c r="H1673" t="s">
        <v>2380</v>
      </c>
      <c r="K1673" t="s">
        <v>699</v>
      </c>
      <c r="L1673">
        <v>33.549999999999997</v>
      </c>
      <c r="M1673">
        <v>10.9</v>
      </c>
      <c r="N1673" t="s">
        <v>2382</v>
      </c>
      <c r="O1673" t="s">
        <v>2380</v>
      </c>
      <c r="P1673" t="s">
        <v>2380</v>
      </c>
      <c r="Q1673" s="7" t="str">
        <f>SUBSTITUTE(Table12[[#This Row],[NumberOfMajorSurgeries]],"No major surgery","0")</f>
        <v>0</v>
      </c>
      <c r="R1673" t="str">
        <f>SUBSTITUTE(Table12[[#This Row],[smoker]],"?","unknown")</f>
        <v>No</v>
      </c>
      <c r="S1673" t="str">
        <f t="shared" si="26"/>
        <v>Obesity</v>
      </c>
      <c r="T1673" t="str">
        <f>IF(Table12[[#This Row],[HBA1C]]&lt;5.7,"Normal",IF(Table12[[#This Row],[HBA1C]]&gt;6.5,"Diabetes","Prediabetes"))</f>
        <v>Diabetes</v>
      </c>
    </row>
    <row r="1674" spans="1:20" x14ac:dyDescent="0.3">
      <c r="A1674" t="s">
        <v>698</v>
      </c>
      <c r="B1674">
        <v>16.690000000000001</v>
      </c>
      <c r="C1674">
        <v>10.66</v>
      </c>
      <c r="D1674" t="s">
        <v>2380</v>
      </c>
      <c r="E1674" t="s">
        <v>2380</v>
      </c>
      <c r="F1674" t="s">
        <v>2380</v>
      </c>
      <c r="G1674" t="s">
        <v>2381</v>
      </c>
      <c r="H1674" t="s">
        <v>2380</v>
      </c>
      <c r="K1674" t="s">
        <v>698</v>
      </c>
      <c r="L1674">
        <v>16.690000000000001</v>
      </c>
      <c r="M1674">
        <v>10.66</v>
      </c>
      <c r="N1674" t="s">
        <v>2380</v>
      </c>
      <c r="O1674" t="s">
        <v>2380</v>
      </c>
      <c r="P1674" t="s">
        <v>2380</v>
      </c>
      <c r="Q1674" s="7" t="str">
        <f>SUBSTITUTE(Table12[[#This Row],[NumberOfMajorSurgeries]],"No major surgery","0")</f>
        <v>0</v>
      </c>
      <c r="R1674" t="str">
        <f>SUBSTITUTE(Table12[[#This Row],[smoker]],"?","unknown")</f>
        <v>No</v>
      </c>
      <c r="S1674" t="str">
        <f t="shared" si="26"/>
        <v>Underweight</v>
      </c>
      <c r="T1674" t="str">
        <f>IF(Table12[[#This Row],[HBA1C]]&lt;5.7,"Normal",IF(Table12[[#This Row],[HBA1C]]&gt;6.5,"Diabetes","Prediabetes"))</f>
        <v>Diabetes</v>
      </c>
    </row>
    <row r="1675" spans="1:20" x14ac:dyDescent="0.3">
      <c r="A1675" t="s">
        <v>697</v>
      </c>
      <c r="B1675">
        <v>19.95</v>
      </c>
      <c r="C1675">
        <v>4.05</v>
      </c>
      <c r="D1675" t="s">
        <v>2380</v>
      </c>
      <c r="E1675" t="s">
        <v>2380</v>
      </c>
      <c r="F1675" t="s">
        <v>2380</v>
      </c>
      <c r="G1675">
        <v>1</v>
      </c>
      <c r="H1675" t="s">
        <v>2380</v>
      </c>
      <c r="K1675" t="s">
        <v>697</v>
      </c>
      <c r="L1675">
        <v>19.95</v>
      </c>
      <c r="M1675">
        <v>4.05</v>
      </c>
      <c r="N1675" t="s">
        <v>2380</v>
      </c>
      <c r="O1675" t="s">
        <v>2380</v>
      </c>
      <c r="P1675" t="s">
        <v>2380</v>
      </c>
      <c r="Q1675" s="7" t="str">
        <f>SUBSTITUTE(Table12[[#This Row],[NumberOfMajorSurgeries]],"No major surgery","0")</f>
        <v>1</v>
      </c>
      <c r="R1675" t="str">
        <f>SUBSTITUTE(Table12[[#This Row],[smoker]],"?","unknown")</f>
        <v>No</v>
      </c>
      <c r="S1675" t="str">
        <f t="shared" si="26"/>
        <v>Overweight</v>
      </c>
      <c r="T1675" t="str">
        <f>IF(Table12[[#This Row],[HBA1C]]&lt;5.7,"Normal",IF(Table12[[#This Row],[HBA1C]]&gt;6.5,"Diabetes","Prediabetes"))</f>
        <v>Normal</v>
      </c>
    </row>
    <row r="1676" spans="1:20" x14ac:dyDescent="0.3">
      <c r="A1676" t="s">
        <v>696</v>
      </c>
      <c r="B1676">
        <v>17.55</v>
      </c>
      <c r="C1676">
        <v>4.2300000000000004</v>
      </c>
      <c r="D1676" t="s">
        <v>2380</v>
      </c>
      <c r="E1676" t="s">
        <v>2380</v>
      </c>
      <c r="F1676" t="s">
        <v>2380</v>
      </c>
      <c r="G1676">
        <v>2</v>
      </c>
      <c r="H1676" t="s">
        <v>2380</v>
      </c>
      <c r="K1676" t="s">
        <v>696</v>
      </c>
      <c r="L1676">
        <v>17.55</v>
      </c>
      <c r="M1676">
        <v>4.2300000000000004</v>
      </c>
      <c r="N1676" t="s">
        <v>2380</v>
      </c>
      <c r="O1676" t="s">
        <v>2380</v>
      </c>
      <c r="P1676" t="s">
        <v>2380</v>
      </c>
      <c r="Q1676" s="7" t="str">
        <f>SUBSTITUTE(Table12[[#This Row],[NumberOfMajorSurgeries]],"No major surgery","0")</f>
        <v>2</v>
      </c>
      <c r="R1676" t="str">
        <f>SUBSTITUTE(Table12[[#This Row],[smoker]],"?","unknown")</f>
        <v>No</v>
      </c>
      <c r="S1676" t="str">
        <f t="shared" si="26"/>
        <v>Underweight</v>
      </c>
      <c r="T1676" t="str">
        <f>IF(Table12[[#This Row],[HBA1C]]&lt;5.7,"Normal",IF(Table12[[#This Row],[HBA1C]]&gt;6.5,"Diabetes","Prediabetes"))</f>
        <v>Normal</v>
      </c>
    </row>
    <row r="1677" spans="1:20" x14ac:dyDescent="0.3">
      <c r="A1677" t="s">
        <v>695</v>
      </c>
      <c r="B1677">
        <v>22.01</v>
      </c>
      <c r="C1677">
        <v>5.01</v>
      </c>
      <c r="D1677" t="s">
        <v>2380</v>
      </c>
      <c r="E1677" t="s">
        <v>2380</v>
      </c>
      <c r="F1677" t="s">
        <v>2380</v>
      </c>
      <c r="G1677">
        <v>1</v>
      </c>
      <c r="H1677" t="s">
        <v>2380</v>
      </c>
      <c r="K1677" t="s">
        <v>695</v>
      </c>
      <c r="L1677">
        <v>22.01</v>
      </c>
      <c r="M1677">
        <v>5.01</v>
      </c>
      <c r="N1677" t="s">
        <v>2380</v>
      </c>
      <c r="O1677" t="s">
        <v>2380</v>
      </c>
      <c r="P1677" t="s">
        <v>2380</v>
      </c>
      <c r="Q1677" s="7" t="str">
        <f>SUBSTITUTE(Table12[[#This Row],[NumberOfMajorSurgeries]],"No major surgery","0")</f>
        <v>1</v>
      </c>
      <c r="R1677" t="str">
        <f>SUBSTITUTE(Table12[[#This Row],[smoker]],"?","unknown")</f>
        <v>No</v>
      </c>
      <c r="S1677" t="str">
        <f t="shared" si="26"/>
        <v>Overweight</v>
      </c>
      <c r="T1677" t="str">
        <f>IF(Table12[[#This Row],[HBA1C]]&lt;5.7,"Normal",IF(Table12[[#This Row],[HBA1C]]&gt;6.5,"Diabetes","Prediabetes"))</f>
        <v>Normal</v>
      </c>
    </row>
    <row r="1678" spans="1:20" x14ac:dyDescent="0.3">
      <c r="A1678" t="s">
        <v>694</v>
      </c>
      <c r="B1678">
        <v>41.8</v>
      </c>
      <c r="C1678">
        <v>5.82</v>
      </c>
      <c r="D1678" t="s">
        <v>2382</v>
      </c>
      <c r="E1678" t="s">
        <v>2380</v>
      </c>
      <c r="F1678" t="s">
        <v>2383</v>
      </c>
      <c r="G1678">
        <v>1</v>
      </c>
      <c r="H1678" t="s">
        <v>2380</v>
      </c>
      <c r="K1678" t="s">
        <v>694</v>
      </c>
      <c r="L1678">
        <v>41.8</v>
      </c>
      <c r="M1678">
        <v>5.82</v>
      </c>
      <c r="N1678" t="s">
        <v>2382</v>
      </c>
      <c r="O1678" t="s">
        <v>2380</v>
      </c>
      <c r="P1678" t="s">
        <v>2383</v>
      </c>
      <c r="Q1678" s="7" t="str">
        <f>SUBSTITUTE(Table12[[#This Row],[NumberOfMajorSurgeries]],"No major surgery","0")</f>
        <v>1</v>
      </c>
      <c r="R1678" t="str">
        <f>SUBSTITUTE(Table12[[#This Row],[smoker]],"?","unknown")</f>
        <v>No</v>
      </c>
      <c r="S1678" t="str">
        <f t="shared" si="26"/>
        <v>Obesity</v>
      </c>
      <c r="T1678" t="str">
        <f>IF(Table12[[#This Row],[HBA1C]]&lt;5.7,"Normal",IF(Table12[[#This Row],[HBA1C]]&gt;6.5,"Diabetes","Prediabetes"))</f>
        <v>Prediabetes</v>
      </c>
    </row>
    <row r="1679" spans="1:20" x14ac:dyDescent="0.3">
      <c r="A1679" t="s">
        <v>693</v>
      </c>
      <c r="B1679">
        <v>19.170000000000002</v>
      </c>
      <c r="C1679">
        <v>7.94</v>
      </c>
      <c r="D1679" t="s">
        <v>2380</v>
      </c>
      <c r="E1679" t="s">
        <v>2380</v>
      </c>
      <c r="F1679" t="s">
        <v>2380</v>
      </c>
      <c r="G1679" t="s">
        <v>2381</v>
      </c>
      <c r="H1679" t="s">
        <v>2380</v>
      </c>
      <c r="K1679" t="s">
        <v>693</v>
      </c>
      <c r="L1679">
        <v>19.170000000000002</v>
      </c>
      <c r="M1679">
        <v>7.94</v>
      </c>
      <c r="N1679" t="s">
        <v>2380</v>
      </c>
      <c r="O1679" t="s">
        <v>2380</v>
      </c>
      <c r="P1679" t="s">
        <v>2380</v>
      </c>
      <c r="Q1679" s="7" t="str">
        <f>SUBSTITUTE(Table12[[#This Row],[NumberOfMajorSurgeries]],"No major surgery","0")</f>
        <v>0</v>
      </c>
      <c r="R1679" t="str">
        <f>SUBSTITUTE(Table12[[#This Row],[smoker]],"?","unknown")</f>
        <v>No</v>
      </c>
      <c r="S1679" t="str">
        <f t="shared" si="26"/>
        <v>Overweight</v>
      </c>
      <c r="T1679" t="str">
        <f>IF(Table12[[#This Row],[HBA1C]]&lt;5.7,"Normal",IF(Table12[[#This Row],[HBA1C]]&gt;6.5,"Diabetes","Prediabetes"))</f>
        <v>Diabetes</v>
      </c>
    </row>
    <row r="1680" spans="1:20" x14ac:dyDescent="0.3">
      <c r="A1680" t="s">
        <v>692</v>
      </c>
      <c r="B1680">
        <v>32.799999999999997</v>
      </c>
      <c r="C1680">
        <v>6.16</v>
      </c>
      <c r="D1680" t="s">
        <v>2382</v>
      </c>
      <c r="E1680" t="s">
        <v>2380</v>
      </c>
      <c r="F1680" t="s">
        <v>2383</v>
      </c>
      <c r="G1680">
        <v>1</v>
      </c>
      <c r="H1680" t="s">
        <v>2380</v>
      </c>
      <c r="K1680" t="s">
        <v>692</v>
      </c>
      <c r="L1680">
        <v>32.799999999999997</v>
      </c>
      <c r="M1680">
        <v>6.16</v>
      </c>
      <c r="N1680" t="s">
        <v>2382</v>
      </c>
      <c r="O1680" t="s">
        <v>2380</v>
      </c>
      <c r="P1680" t="s">
        <v>2383</v>
      </c>
      <c r="Q1680" s="7" t="str">
        <f>SUBSTITUTE(Table12[[#This Row],[NumberOfMajorSurgeries]],"No major surgery","0")</f>
        <v>1</v>
      </c>
      <c r="R1680" t="str">
        <f>SUBSTITUTE(Table12[[#This Row],[smoker]],"?","unknown")</f>
        <v>No</v>
      </c>
      <c r="S1680" t="str">
        <f t="shared" si="26"/>
        <v>Obesity</v>
      </c>
      <c r="T1680" t="str">
        <f>IF(Table12[[#This Row],[HBA1C]]&lt;5.7,"Normal",IF(Table12[[#This Row],[HBA1C]]&gt;6.5,"Diabetes","Prediabetes"))</f>
        <v>Prediabetes</v>
      </c>
    </row>
    <row r="1681" spans="1:20" x14ac:dyDescent="0.3">
      <c r="A1681" t="s">
        <v>691</v>
      </c>
      <c r="B1681">
        <v>35.814999999999998</v>
      </c>
      <c r="C1681">
        <v>4.1500000000000004</v>
      </c>
      <c r="D1681" t="s">
        <v>2380</v>
      </c>
      <c r="E1681" t="s">
        <v>2380</v>
      </c>
      <c r="F1681" t="s">
        <v>2380</v>
      </c>
      <c r="G1681">
        <v>1</v>
      </c>
      <c r="H1681" t="s">
        <v>2380</v>
      </c>
      <c r="K1681" t="s">
        <v>691</v>
      </c>
      <c r="L1681">
        <v>35.814999999999998</v>
      </c>
      <c r="M1681">
        <v>4.1500000000000004</v>
      </c>
      <c r="N1681" t="s">
        <v>2380</v>
      </c>
      <c r="O1681" t="s">
        <v>2380</v>
      </c>
      <c r="P1681" t="s">
        <v>2380</v>
      </c>
      <c r="Q1681" s="7" t="str">
        <f>SUBSTITUTE(Table12[[#This Row],[NumberOfMajorSurgeries]],"No major surgery","0")</f>
        <v>1</v>
      </c>
      <c r="R1681" t="str">
        <f>SUBSTITUTE(Table12[[#This Row],[smoker]],"?","unknown")</f>
        <v>No</v>
      </c>
      <c r="S1681" t="str">
        <f t="shared" si="26"/>
        <v>Obesity</v>
      </c>
      <c r="T1681" t="str">
        <f>IF(Table12[[#This Row],[HBA1C]]&lt;5.7,"Normal",IF(Table12[[#This Row],[HBA1C]]&gt;6.5,"Diabetes","Prediabetes"))</f>
        <v>Normal</v>
      </c>
    </row>
    <row r="1682" spans="1:20" x14ac:dyDescent="0.3">
      <c r="A1682" t="s">
        <v>690</v>
      </c>
      <c r="B1682">
        <v>24.3</v>
      </c>
      <c r="C1682">
        <v>6.23</v>
      </c>
      <c r="D1682" t="s">
        <v>2380</v>
      </c>
      <c r="E1682" t="s">
        <v>2380</v>
      </c>
      <c r="F1682" t="s">
        <v>2380</v>
      </c>
      <c r="G1682" t="s">
        <v>2381</v>
      </c>
      <c r="H1682" t="s">
        <v>2380</v>
      </c>
      <c r="K1682" t="s">
        <v>690</v>
      </c>
      <c r="L1682">
        <v>24.3</v>
      </c>
      <c r="M1682">
        <v>6.23</v>
      </c>
      <c r="N1682" t="s">
        <v>2380</v>
      </c>
      <c r="O1682" t="s">
        <v>2380</v>
      </c>
      <c r="P1682" t="s">
        <v>2380</v>
      </c>
      <c r="Q1682" s="7" t="str">
        <f>SUBSTITUTE(Table12[[#This Row],[NumberOfMajorSurgeries]],"No major surgery","0")</f>
        <v>0</v>
      </c>
      <c r="R1682" t="str">
        <f>SUBSTITUTE(Table12[[#This Row],[smoker]],"?","unknown")</f>
        <v>No</v>
      </c>
      <c r="S1682" t="str">
        <f t="shared" si="26"/>
        <v>Overweight</v>
      </c>
      <c r="T1682" t="str">
        <f>IF(Table12[[#This Row],[HBA1C]]&lt;5.7,"Normal",IF(Table12[[#This Row],[HBA1C]]&gt;6.5,"Diabetes","Prediabetes"))</f>
        <v>Prediabetes</v>
      </c>
    </row>
    <row r="1683" spans="1:20" x14ac:dyDescent="0.3">
      <c r="A1683" t="s">
        <v>689</v>
      </c>
      <c r="B1683">
        <v>19.059999999999999</v>
      </c>
      <c r="C1683">
        <v>7.41</v>
      </c>
      <c r="D1683" t="s">
        <v>2380</v>
      </c>
      <c r="E1683" t="s">
        <v>2380</v>
      </c>
      <c r="F1683" t="s">
        <v>2380</v>
      </c>
      <c r="G1683" t="s">
        <v>2381</v>
      </c>
      <c r="H1683" t="s">
        <v>2380</v>
      </c>
      <c r="K1683" t="s">
        <v>689</v>
      </c>
      <c r="L1683">
        <v>19.059999999999999</v>
      </c>
      <c r="M1683">
        <v>7.41</v>
      </c>
      <c r="N1683" t="s">
        <v>2380</v>
      </c>
      <c r="O1683" t="s">
        <v>2380</v>
      </c>
      <c r="P1683" t="s">
        <v>2380</v>
      </c>
      <c r="Q1683" s="7" t="str">
        <f>SUBSTITUTE(Table12[[#This Row],[NumberOfMajorSurgeries]],"No major surgery","0")</f>
        <v>0</v>
      </c>
      <c r="R1683" t="str">
        <f>SUBSTITUTE(Table12[[#This Row],[smoker]],"?","unknown")</f>
        <v>No</v>
      </c>
      <c r="S1683" t="str">
        <f t="shared" si="26"/>
        <v>Overweight</v>
      </c>
      <c r="T1683" t="str">
        <f>IF(Table12[[#This Row],[HBA1C]]&lt;5.7,"Normal",IF(Table12[[#This Row],[HBA1C]]&gt;6.5,"Diabetes","Prediabetes"))</f>
        <v>Diabetes</v>
      </c>
    </row>
    <row r="1684" spans="1:20" x14ac:dyDescent="0.3">
      <c r="A1684" t="s">
        <v>688</v>
      </c>
      <c r="B1684">
        <v>33.25</v>
      </c>
      <c r="C1684">
        <v>5.62</v>
      </c>
      <c r="D1684" t="s">
        <v>2382</v>
      </c>
      <c r="E1684" t="s">
        <v>2380</v>
      </c>
      <c r="F1684" t="s">
        <v>2380</v>
      </c>
      <c r="G1684">
        <v>1</v>
      </c>
      <c r="H1684" t="s">
        <v>2380</v>
      </c>
      <c r="K1684" t="s">
        <v>688</v>
      </c>
      <c r="L1684">
        <v>33.25</v>
      </c>
      <c r="M1684">
        <v>5.62</v>
      </c>
      <c r="N1684" t="s">
        <v>2382</v>
      </c>
      <c r="O1684" t="s">
        <v>2380</v>
      </c>
      <c r="P1684" t="s">
        <v>2380</v>
      </c>
      <c r="Q1684" s="7" t="str">
        <f>SUBSTITUTE(Table12[[#This Row],[NumberOfMajorSurgeries]],"No major surgery","0")</f>
        <v>1</v>
      </c>
      <c r="R1684" t="str">
        <f>SUBSTITUTE(Table12[[#This Row],[smoker]],"?","unknown")</f>
        <v>No</v>
      </c>
      <c r="S1684" t="str">
        <f t="shared" si="26"/>
        <v>Obesity</v>
      </c>
      <c r="T1684" t="str">
        <f>IF(Table12[[#This Row],[HBA1C]]&lt;5.7,"Normal",IF(Table12[[#This Row],[HBA1C]]&gt;6.5,"Diabetes","Prediabetes"))</f>
        <v>Normal</v>
      </c>
    </row>
    <row r="1685" spans="1:20" x14ac:dyDescent="0.3">
      <c r="A1685" t="s">
        <v>687</v>
      </c>
      <c r="B1685">
        <v>21.37</v>
      </c>
      <c r="C1685">
        <v>4.54</v>
      </c>
      <c r="D1685" t="s">
        <v>2382</v>
      </c>
      <c r="E1685" t="s">
        <v>2380</v>
      </c>
      <c r="F1685" t="s">
        <v>2383</v>
      </c>
      <c r="G1685">
        <v>1</v>
      </c>
      <c r="H1685" t="s">
        <v>2380</v>
      </c>
      <c r="K1685" t="s">
        <v>687</v>
      </c>
      <c r="L1685">
        <v>21.37</v>
      </c>
      <c r="M1685">
        <v>4.54</v>
      </c>
      <c r="N1685" t="s">
        <v>2382</v>
      </c>
      <c r="O1685" t="s">
        <v>2380</v>
      </c>
      <c r="P1685" t="s">
        <v>2383</v>
      </c>
      <c r="Q1685" s="7" t="str">
        <f>SUBSTITUTE(Table12[[#This Row],[NumberOfMajorSurgeries]],"No major surgery","0")</f>
        <v>1</v>
      </c>
      <c r="R1685" t="str">
        <f>SUBSTITUTE(Table12[[#This Row],[smoker]],"?","unknown")</f>
        <v>No</v>
      </c>
      <c r="S1685" t="str">
        <f t="shared" si="26"/>
        <v>Overweight</v>
      </c>
      <c r="T1685" t="str">
        <f>IF(Table12[[#This Row],[HBA1C]]&lt;5.7,"Normal",IF(Table12[[#This Row],[HBA1C]]&gt;6.5,"Diabetes","Prediabetes"))</f>
        <v>Normal</v>
      </c>
    </row>
    <row r="1686" spans="1:20" x14ac:dyDescent="0.3">
      <c r="A1686" t="s">
        <v>686</v>
      </c>
      <c r="B1686">
        <v>34.43</v>
      </c>
      <c r="C1686">
        <v>8.6199999999999992</v>
      </c>
      <c r="D1686" t="s">
        <v>2382</v>
      </c>
      <c r="E1686" t="s">
        <v>2380</v>
      </c>
      <c r="F1686" t="s">
        <v>2380</v>
      </c>
      <c r="G1686">
        <v>1</v>
      </c>
      <c r="H1686" t="s">
        <v>2380</v>
      </c>
      <c r="K1686" t="s">
        <v>686</v>
      </c>
      <c r="L1686">
        <v>34.43</v>
      </c>
      <c r="M1686">
        <v>8.6199999999999992</v>
      </c>
      <c r="N1686" t="s">
        <v>2382</v>
      </c>
      <c r="O1686" t="s">
        <v>2380</v>
      </c>
      <c r="P1686" t="s">
        <v>2380</v>
      </c>
      <c r="Q1686" s="7" t="str">
        <f>SUBSTITUTE(Table12[[#This Row],[NumberOfMajorSurgeries]],"No major surgery","0")</f>
        <v>1</v>
      </c>
      <c r="R1686" t="str">
        <f>SUBSTITUTE(Table12[[#This Row],[smoker]],"?","unknown")</f>
        <v>No</v>
      </c>
      <c r="S1686" t="str">
        <f t="shared" si="26"/>
        <v>Obesity</v>
      </c>
      <c r="T1686" t="str">
        <f>IF(Table12[[#This Row],[HBA1C]]&lt;5.7,"Normal",IF(Table12[[#This Row],[HBA1C]]&gt;6.5,"Diabetes","Prediabetes"))</f>
        <v>Diabetes</v>
      </c>
    </row>
    <row r="1687" spans="1:20" x14ac:dyDescent="0.3">
      <c r="A1687" t="s">
        <v>685</v>
      </c>
      <c r="B1687">
        <v>20.86</v>
      </c>
      <c r="C1687">
        <v>4.3600000000000003</v>
      </c>
      <c r="D1687" t="s">
        <v>2382</v>
      </c>
      <c r="E1687" t="s">
        <v>2380</v>
      </c>
      <c r="F1687" t="s">
        <v>2380</v>
      </c>
      <c r="G1687" t="s">
        <v>2381</v>
      </c>
      <c r="H1687" t="s">
        <v>2380</v>
      </c>
      <c r="K1687" t="s">
        <v>685</v>
      </c>
      <c r="L1687">
        <v>20.86</v>
      </c>
      <c r="M1687">
        <v>4.3600000000000003</v>
      </c>
      <c r="N1687" t="s">
        <v>2382</v>
      </c>
      <c r="O1687" t="s">
        <v>2380</v>
      </c>
      <c r="P1687" t="s">
        <v>2380</v>
      </c>
      <c r="Q1687" s="7" t="str">
        <f>SUBSTITUTE(Table12[[#This Row],[NumberOfMajorSurgeries]],"No major surgery","0")</f>
        <v>0</v>
      </c>
      <c r="R1687" t="str">
        <f>SUBSTITUTE(Table12[[#This Row],[smoker]],"?","unknown")</f>
        <v>No</v>
      </c>
      <c r="S1687" t="str">
        <f t="shared" si="26"/>
        <v>Overweight</v>
      </c>
      <c r="T1687" t="str">
        <f>IF(Table12[[#This Row],[HBA1C]]&lt;5.7,"Normal",IF(Table12[[#This Row],[HBA1C]]&gt;6.5,"Diabetes","Prediabetes"))</f>
        <v>Normal</v>
      </c>
    </row>
    <row r="1688" spans="1:20" x14ac:dyDescent="0.3">
      <c r="A1688" t="s">
        <v>684</v>
      </c>
      <c r="B1688">
        <v>18.34</v>
      </c>
      <c r="C1688">
        <v>10.01</v>
      </c>
      <c r="D1688" t="s">
        <v>2380</v>
      </c>
      <c r="E1688" t="s">
        <v>2380</v>
      </c>
      <c r="F1688" t="s">
        <v>2380</v>
      </c>
      <c r="G1688" t="s">
        <v>2381</v>
      </c>
      <c r="H1688" t="s">
        <v>2380</v>
      </c>
      <c r="K1688" t="s">
        <v>684</v>
      </c>
      <c r="L1688">
        <v>18.34</v>
      </c>
      <c r="M1688">
        <v>10.01</v>
      </c>
      <c r="N1688" t="s">
        <v>2380</v>
      </c>
      <c r="O1688" t="s">
        <v>2380</v>
      </c>
      <c r="P1688" t="s">
        <v>2380</v>
      </c>
      <c r="Q1688" s="7" t="str">
        <f>SUBSTITUTE(Table12[[#This Row],[NumberOfMajorSurgeries]],"No major surgery","0")</f>
        <v>0</v>
      </c>
      <c r="R1688" t="str">
        <f>SUBSTITUTE(Table12[[#This Row],[smoker]],"?","unknown")</f>
        <v>No</v>
      </c>
      <c r="S1688" t="str">
        <f t="shared" si="26"/>
        <v>Underweight</v>
      </c>
      <c r="T1688" t="str">
        <f>IF(Table12[[#This Row],[HBA1C]]&lt;5.7,"Normal",IF(Table12[[#This Row],[HBA1C]]&gt;6.5,"Diabetes","Prediabetes"))</f>
        <v>Diabetes</v>
      </c>
    </row>
    <row r="1689" spans="1:20" x14ac:dyDescent="0.3">
      <c r="A1689" t="s">
        <v>683</v>
      </c>
      <c r="B1689">
        <v>34.15</v>
      </c>
      <c r="C1689">
        <v>5.42</v>
      </c>
      <c r="D1689" t="s">
        <v>2380</v>
      </c>
      <c r="E1689" t="s">
        <v>2380</v>
      </c>
      <c r="F1689" t="s">
        <v>2380</v>
      </c>
      <c r="G1689" t="s">
        <v>2381</v>
      </c>
      <c r="H1689" t="s">
        <v>2380</v>
      </c>
      <c r="K1689" t="s">
        <v>683</v>
      </c>
      <c r="L1689">
        <v>34.15</v>
      </c>
      <c r="M1689">
        <v>5.42</v>
      </c>
      <c r="N1689" t="s">
        <v>2380</v>
      </c>
      <c r="O1689" t="s">
        <v>2380</v>
      </c>
      <c r="P1689" t="s">
        <v>2380</v>
      </c>
      <c r="Q1689" s="7" t="str">
        <f>SUBSTITUTE(Table12[[#This Row],[NumberOfMajorSurgeries]],"No major surgery","0")</f>
        <v>0</v>
      </c>
      <c r="R1689" t="str">
        <f>SUBSTITUTE(Table12[[#This Row],[smoker]],"?","unknown")</f>
        <v>No</v>
      </c>
      <c r="S1689" t="str">
        <f t="shared" si="26"/>
        <v>Obesity</v>
      </c>
      <c r="T1689" t="str">
        <f>IF(Table12[[#This Row],[HBA1C]]&lt;5.7,"Normal",IF(Table12[[#This Row],[HBA1C]]&gt;6.5,"Diabetes","Prediabetes"))</f>
        <v>Normal</v>
      </c>
    </row>
    <row r="1690" spans="1:20" x14ac:dyDescent="0.3">
      <c r="A1690" t="s">
        <v>682</v>
      </c>
      <c r="B1690">
        <v>18.350000000000001</v>
      </c>
      <c r="C1690">
        <v>5.12</v>
      </c>
      <c r="D1690" t="s">
        <v>2380</v>
      </c>
      <c r="E1690" t="s">
        <v>2380</v>
      </c>
      <c r="F1690" t="s">
        <v>2380</v>
      </c>
      <c r="G1690" t="s">
        <v>2381</v>
      </c>
      <c r="H1690" t="s">
        <v>2380</v>
      </c>
      <c r="K1690" t="s">
        <v>682</v>
      </c>
      <c r="L1690">
        <v>18.350000000000001</v>
      </c>
      <c r="M1690">
        <v>5.12</v>
      </c>
      <c r="N1690" t="s">
        <v>2380</v>
      </c>
      <c r="O1690" t="s">
        <v>2380</v>
      </c>
      <c r="P1690" t="s">
        <v>2380</v>
      </c>
      <c r="Q1690" s="7" t="str">
        <f>SUBSTITUTE(Table12[[#This Row],[NumberOfMajorSurgeries]],"No major surgery","0")</f>
        <v>0</v>
      </c>
      <c r="R1690" t="str">
        <f>SUBSTITUTE(Table12[[#This Row],[smoker]],"?","unknown")</f>
        <v>No</v>
      </c>
      <c r="S1690" t="str">
        <f t="shared" si="26"/>
        <v>Underweight</v>
      </c>
      <c r="T1690" t="str">
        <f>IF(Table12[[#This Row],[HBA1C]]&lt;5.7,"Normal",IF(Table12[[#This Row],[HBA1C]]&gt;6.5,"Diabetes","Prediabetes"))</f>
        <v>Normal</v>
      </c>
    </row>
    <row r="1691" spans="1:20" x14ac:dyDescent="0.3">
      <c r="A1691" t="s">
        <v>681</v>
      </c>
      <c r="B1691">
        <v>22.13</v>
      </c>
      <c r="C1691">
        <v>9.1999999999999993</v>
      </c>
      <c r="D1691" t="s">
        <v>2382</v>
      </c>
      <c r="E1691" t="s">
        <v>2380</v>
      </c>
      <c r="F1691" t="s">
        <v>2380</v>
      </c>
      <c r="G1691" t="s">
        <v>2381</v>
      </c>
      <c r="H1691" t="s">
        <v>2380</v>
      </c>
      <c r="K1691" t="s">
        <v>681</v>
      </c>
      <c r="L1691">
        <v>22.13</v>
      </c>
      <c r="M1691">
        <v>9.1999999999999993</v>
      </c>
      <c r="N1691" t="s">
        <v>2382</v>
      </c>
      <c r="O1691" t="s">
        <v>2380</v>
      </c>
      <c r="P1691" t="s">
        <v>2380</v>
      </c>
      <c r="Q1691" s="7" t="str">
        <f>SUBSTITUTE(Table12[[#This Row],[NumberOfMajorSurgeries]],"No major surgery","0")</f>
        <v>0</v>
      </c>
      <c r="R1691" t="str">
        <f>SUBSTITUTE(Table12[[#This Row],[smoker]],"?","unknown")</f>
        <v>No</v>
      </c>
      <c r="S1691" t="str">
        <f t="shared" si="26"/>
        <v>Overweight</v>
      </c>
      <c r="T1691" t="str">
        <f>IF(Table12[[#This Row],[HBA1C]]&lt;5.7,"Normal",IF(Table12[[#This Row],[HBA1C]]&gt;6.5,"Diabetes","Prediabetes"))</f>
        <v>Diabetes</v>
      </c>
    </row>
    <row r="1692" spans="1:20" x14ac:dyDescent="0.3">
      <c r="A1692" t="s">
        <v>680</v>
      </c>
      <c r="B1692">
        <v>22.51</v>
      </c>
      <c r="C1692">
        <v>6.08</v>
      </c>
      <c r="D1692" t="s">
        <v>2382</v>
      </c>
      <c r="E1692" t="s">
        <v>2380</v>
      </c>
      <c r="F1692" t="s">
        <v>2380</v>
      </c>
      <c r="G1692">
        <v>1</v>
      </c>
      <c r="H1692" t="s">
        <v>2380</v>
      </c>
      <c r="K1692" t="s">
        <v>680</v>
      </c>
      <c r="L1692">
        <v>22.51</v>
      </c>
      <c r="M1692">
        <v>6.08</v>
      </c>
      <c r="N1692" t="s">
        <v>2382</v>
      </c>
      <c r="O1692" t="s">
        <v>2380</v>
      </c>
      <c r="P1692" t="s">
        <v>2380</v>
      </c>
      <c r="Q1692" s="7" t="str">
        <f>SUBSTITUTE(Table12[[#This Row],[NumberOfMajorSurgeries]],"No major surgery","0")</f>
        <v>1</v>
      </c>
      <c r="R1692" t="str">
        <f>SUBSTITUTE(Table12[[#This Row],[smoker]],"?","unknown")</f>
        <v>No</v>
      </c>
      <c r="S1692" t="str">
        <f t="shared" si="26"/>
        <v>Overweight</v>
      </c>
      <c r="T1692" t="str">
        <f>IF(Table12[[#This Row],[HBA1C]]&lt;5.7,"Normal",IF(Table12[[#This Row],[HBA1C]]&gt;6.5,"Diabetes","Prediabetes"))</f>
        <v>Prediabetes</v>
      </c>
    </row>
    <row r="1693" spans="1:20" x14ac:dyDescent="0.3">
      <c r="A1693" t="s">
        <v>679</v>
      </c>
      <c r="B1693">
        <v>31</v>
      </c>
      <c r="C1693">
        <v>4.7699999999999996</v>
      </c>
      <c r="D1693" t="s">
        <v>2380</v>
      </c>
      <c r="E1693" t="s">
        <v>2380</v>
      </c>
      <c r="F1693" t="s">
        <v>2380</v>
      </c>
      <c r="G1693">
        <v>1</v>
      </c>
      <c r="H1693" t="s">
        <v>2380</v>
      </c>
      <c r="K1693" t="s">
        <v>679</v>
      </c>
      <c r="L1693">
        <v>31</v>
      </c>
      <c r="M1693">
        <v>4.7699999999999996</v>
      </c>
      <c r="N1693" t="s">
        <v>2380</v>
      </c>
      <c r="O1693" t="s">
        <v>2380</v>
      </c>
      <c r="P1693" t="s">
        <v>2380</v>
      </c>
      <c r="Q1693" s="7" t="str">
        <f>SUBSTITUTE(Table12[[#This Row],[NumberOfMajorSurgeries]],"No major surgery","0")</f>
        <v>1</v>
      </c>
      <c r="R1693" t="str">
        <f>SUBSTITUTE(Table12[[#This Row],[smoker]],"?","unknown")</f>
        <v>No</v>
      </c>
      <c r="S1693" t="str">
        <f t="shared" si="26"/>
        <v>Obesity</v>
      </c>
      <c r="T1693" t="str">
        <f>IF(Table12[[#This Row],[HBA1C]]&lt;5.7,"Normal",IF(Table12[[#This Row],[HBA1C]]&gt;6.5,"Diabetes","Prediabetes"))</f>
        <v>Normal</v>
      </c>
    </row>
    <row r="1694" spans="1:20" x14ac:dyDescent="0.3">
      <c r="A1694" t="s">
        <v>678</v>
      </c>
      <c r="B1694">
        <v>28.27</v>
      </c>
      <c r="C1694">
        <v>4.62</v>
      </c>
      <c r="D1694" t="s">
        <v>2380</v>
      </c>
      <c r="E1694" t="s">
        <v>2380</v>
      </c>
      <c r="F1694" t="s">
        <v>2380</v>
      </c>
      <c r="G1694">
        <v>1</v>
      </c>
      <c r="H1694" t="s">
        <v>2380</v>
      </c>
      <c r="K1694" t="s">
        <v>678</v>
      </c>
      <c r="L1694">
        <v>28.27</v>
      </c>
      <c r="M1694">
        <v>4.62</v>
      </c>
      <c r="N1694" t="s">
        <v>2380</v>
      </c>
      <c r="O1694" t="s">
        <v>2380</v>
      </c>
      <c r="P1694" t="s">
        <v>2380</v>
      </c>
      <c r="Q1694" s="7" t="str">
        <f>SUBSTITUTE(Table12[[#This Row],[NumberOfMajorSurgeries]],"No major surgery","0")</f>
        <v>1</v>
      </c>
      <c r="R1694" t="str">
        <f>SUBSTITUTE(Table12[[#This Row],[smoker]],"?","unknown")</f>
        <v>No</v>
      </c>
      <c r="S1694" t="str">
        <f t="shared" si="26"/>
        <v>Overweight</v>
      </c>
      <c r="T1694" t="str">
        <f>IF(Table12[[#This Row],[HBA1C]]&lt;5.7,"Normal",IF(Table12[[#This Row],[HBA1C]]&gt;6.5,"Diabetes","Prediabetes"))</f>
        <v>Normal</v>
      </c>
    </row>
    <row r="1695" spans="1:20" x14ac:dyDescent="0.3">
      <c r="A1695" t="s">
        <v>677</v>
      </c>
      <c r="B1695">
        <v>29.92</v>
      </c>
      <c r="C1695">
        <v>9.07</v>
      </c>
      <c r="D1695" t="s">
        <v>2382</v>
      </c>
      <c r="E1695" t="s">
        <v>2380</v>
      </c>
      <c r="F1695" t="s">
        <v>2380</v>
      </c>
      <c r="G1695">
        <v>1</v>
      </c>
      <c r="H1695" t="s">
        <v>2380</v>
      </c>
      <c r="K1695" t="s">
        <v>677</v>
      </c>
      <c r="L1695">
        <v>29.92</v>
      </c>
      <c r="M1695">
        <v>9.07</v>
      </c>
      <c r="N1695" t="s">
        <v>2382</v>
      </c>
      <c r="O1695" t="s">
        <v>2380</v>
      </c>
      <c r="P1695" t="s">
        <v>2380</v>
      </c>
      <c r="Q1695" s="7" t="str">
        <f>SUBSTITUTE(Table12[[#This Row],[NumberOfMajorSurgeries]],"No major surgery","0")</f>
        <v>1</v>
      </c>
      <c r="R1695" t="str">
        <f>SUBSTITUTE(Table12[[#This Row],[smoker]],"?","unknown")</f>
        <v>No</v>
      </c>
      <c r="S1695" t="str">
        <f t="shared" si="26"/>
        <v>Overweight</v>
      </c>
      <c r="T1695" t="str">
        <f>IF(Table12[[#This Row],[HBA1C]]&lt;5.7,"Normal",IF(Table12[[#This Row],[HBA1C]]&gt;6.5,"Diabetes","Prediabetes"))</f>
        <v>Diabetes</v>
      </c>
    </row>
    <row r="1696" spans="1:20" x14ac:dyDescent="0.3">
      <c r="A1696" t="s">
        <v>676</v>
      </c>
      <c r="B1696">
        <v>25.9</v>
      </c>
      <c r="C1696">
        <v>9.1199999999999992</v>
      </c>
      <c r="D1696" t="s">
        <v>2382</v>
      </c>
      <c r="E1696" t="s">
        <v>2380</v>
      </c>
      <c r="F1696" t="s">
        <v>2380</v>
      </c>
      <c r="G1696">
        <v>1</v>
      </c>
      <c r="H1696" t="s">
        <v>2380</v>
      </c>
      <c r="K1696" t="s">
        <v>676</v>
      </c>
      <c r="L1696">
        <v>25.9</v>
      </c>
      <c r="M1696">
        <v>9.1199999999999992</v>
      </c>
      <c r="N1696" t="s">
        <v>2382</v>
      </c>
      <c r="O1696" t="s">
        <v>2380</v>
      </c>
      <c r="P1696" t="s">
        <v>2380</v>
      </c>
      <c r="Q1696" s="7" t="str">
        <f>SUBSTITUTE(Table12[[#This Row],[NumberOfMajorSurgeries]],"No major surgery","0")</f>
        <v>1</v>
      </c>
      <c r="R1696" t="str">
        <f>SUBSTITUTE(Table12[[#This Row],[smoker]],"?","unknown")</f>
        <v>No</v>
      </c>
      <c r="S1696" t="str">
        <f t="shared" si="26"/>
        <v>Overweight</v>
      </c>
      <c r="T1696" t="str">
        <f>IF(Table12[[#This Row],[HBA1C]]&lt;5.7,"Normal",IF(Table12[[#This Row],[HBA1C]]&gt;6.5,"Diabetes","Prediabetes"))</f>
        <v>Diabetes</v>
      </c>
    </row>
    <row r="1697" spans="1:20" x14ac:dyDescent="0.3">
      <c r="A1697" t="s">
        <v>675</v>
      </c>
      <c r="B1697">
        <v>27.74</v>
      </c>
      <c r="C1697">
        <v>7.32</v>
      </c>
      <c r="D1697" t="s">
        <v>2382</v>
      </c>
      <c r="E1697" t="s">
        <v>2380</v>
      </c>
      <c r="F1697" t="s">
        <v>2380</v>
      </c>
      <c r="G1697">
        <v>1</v>
      </c>
      <c r="H1697" t="s">
        <v>2380</v>
      </c>
      <c r="K1697" t="s">
        <v>675</v>
      </c>
      <c r="L1697">
        <v>27.74</v>
      </c>
      <c r="M1697">
        <v>7.32</v>
      </c>
      <c r="N1697" t="s">
        <v>2382</v>
      </c>
      <c r="O1697" t="s">
        <v>2380</v>
      </c>
      <c r="P1697" t="s">
        <v>2380</v>
      </c>
      <c r="Q1697" s="7" t="str">
        <f>SUBSTITUTE(Table12[[#This Row],[NumberOfMajorSurgeries]],"No major surgery","0")</f>
        <v>1</v>
      </c>
      <c r="R1697" t="str">
        <f>SUBSTITUTE(Table12[[#This Row],[smoker]],"?","unknown")</f>
        <v>No</v>
      </c>
      <c r="S1697" t="str">
        <f t="shared" si="26"/>
        <v>Overweight</v>
      </c>
      <c r="T1697" t="str">
        <f>IF(Table12[[#This Row],[HBA1C]]&lt;5.7,"Normal",IF(Table12[[#This Row],[HBA1C]]&gt;6.5,"Diabetes","Prediabetes"))</f>
        <v>Diabetes</v>
      </c>
    </row>
    <row r="1698" spans="1:20" x14ac:dyDescent="0.3">
      <c r="A1698" t="s">
        <v>674</v>
      </c>
      <c r="B1698">
        <v>17.260000000000002</v>
      </c>
      <c r="C1698">
        <v>11.73</v>
      </c>
      <c r="D1698" t="s">
        <v>2380</v>
      </c>
      <c r="E1698" t="s">
        <v>2380</v>
      </c>
      <c r="F1698" t="s">
        <v>2380</v>
      </c>
      <c r="G1698">
        <v>2</v>
      </c>
      <c r="H1698" t="s">
        <v>2380</v>
      </c>
      <c r="K1698" t="s">
        <v>674</v>
      </c>
      <c r="L1698">
        <v>17.260000000000002</v>
      </c>
      <c r="M1698">
        <v>11.73</v>
      </c>
      <c r="N1698" t="s">
        <v>2380</v>
      </c>
      <c r="O1698" t="s">
        <v>2380</v>
      </c>
      <c r="P1698" t="s">
        <v>2380</v>
      </c>
      <c r="Q1698" s="7" t="str">
        <f>SUBSTITUTE(Table12[[#This Row],[NumberOfMajorSurgeries]],"No major surgery","0")</f>
        <v>2</v>
      </c>
      <c r="R1698" t="str">
        <f>SUBSTITUTE(Table12[[#This Row],[smoker]],"?","unknown")</f>
        <v>No</v>
      </c>
      <c r="S1698" t="str">
        <f t="shared" si="26"/>
        <v>Underweight</v>
      </c>
      <c r="T1698" t="str">
        <f>IF(Table12[[#This Row],[HBA1C]]&lt;5.7,"Normal",IF(Table12[[#This Row],[HBA1C]]&gt;6.5,"Diabetes","Prediabetes"))</f>
        <v>Diabetes</v>
      </c>
    </row>
    <row r="1699" spans="1:20" x14ac:dyDescent="0.3">
      <c r="A1699" t="s">
        <v>673</v>
      </c>
      <c r="B1699">
        <v>19.855</v>
      </c>
      <c r="C1699">
        <v>6.64</v>
      </c>
      <c r="D1699" t="s">
        <v>2382</v>
      </c>
      <c r="E1699" t="s">
        <v>2380</v>
      </c>
      <c r="F1699" t="s">
        <v>2380</v>
      </c>
      <c r="G1699">
        <v>1</v>
      </c>
      <c r="H1699" t="s">
        <v>2380</v>
      </c>
      <c r="K1699" t="s">
        <v>673</v>
      </c>
      <c r="L1699">
        <v>19.855</v>
      </c>
      <c r="M1699">
        <v>6.64</v>
      </c>
      <c r="N1699" t="s">
        <v>2382</v>
      </c>
      <c r="O1699" t="s">
        <v>2380</v>
      </c>
      <c r="P1699" t="s">
        <v>2380</v>
      </c>
      <c r="Q1699" s="7" t="str">
        <f>SUBSTITUTE(Table12[[#This Row],[NumberOfMajorSurgeries]],"No major surgery","0")</f>
        <v>1</v>
      </c>
      <c r="R1699" t="str">
        <f>SUBSTITUTE(Table12[[#This Row],[smoker]],"?","unknown")</f>
        <v>No</v>
      </c>
      <c r="S1699" t="str">
        <f t="shared" si="26"/>
        <v>Overweight</v>
      </c>
      <c r="T1699" t="str">
        <f>IF(Table12[[#This Row],[HBA1C]]&lt;5.7,"Normal",IF(Table12[[#This Row],[HBA1C]]&gt;6.5,"Diabetes","Prediabetes"))</f>
        <v>Diabetes</v>
      </c>
    </row>
    <row r="1700" spans="1:20" x14ac:dyDescent="0.3">
      <c r="A1700" t="s">
        <v>672</v>
      </c>
      <c r="B1700">
        <v>41.69</v>
      </c>
      <c r="C1700">
        <v>5.78</v>
      </c>
      <c r="D1700" t="s">
        <v>2380</v>
      </c>
      <c r="E1700" t="s">
        <v>2380</v>
      </c>
      <c r="F1700" t="s">
        <v>2380</v>
      </c>
      <c r="G1700" t="s">
        <v>2381</v>
      </c>
      <c r="H1700" t="s">
        <v>2380</v>
      </c>
      <c r="K1700" t="s">
        <v>672</v>
      </c>
      <c r="L1700">
        <v>41.69</v>
      </c>
      <c r="M1700">
        <v>5.78</v>
      </c>
      <c r="N1700" t="s">
        <v>2380</v>
      </c>
      <c r="O1700" t="s">
        <v>2380</v>
      </c>
      <c r="P1700" t="s">
        <v>2380</v>
      </c>
      <c r="Q1700" s="7" t="str">
        <f>SUBSTITUTE(Table12[[#This Row],[NumberOfMajorSurgeries]],"No major surgery","0")</f>
        <v>0</v>
      </c>
      <c r="R1700" t="str">
        <f>SUBSTITUTE(Table12[[#This Row],[smoker]],"?","unknown")</f>
        <v>No</v>
      </c>
      <c r="S1700" t="str">
        <f t="shared" si="26"/>
        <v>Obesity</v>
      </c>
      <c r="T1700" t="str">
        <f>IF(Table12[[#This Row],[HBA1C]]&lt;5.7,"Normal",IF(Table12[[#This Row],[HBA1C]]&gt;6.5,"Diabetes","Prediabetes"))</f>
        <v>Prediabetes</v>
      </c>
    </row>
    <row r="1701" spans="1:20" x14ac:dyDescent="0.3">
      <c r="A1701" t="s">
        <v>671</v>
      </c>
      <c r="B1701">
        <v>16.12</v>
      </c>
      <c r="C1701">
        <v>10.45</v>
      </c>
      <c r="D1701" t="s">
        <v>2380</v>
      </c>
      <c r="E1701" t="s">
        <v>2380</v>
      </c>
      <c r="F1701" t="s">
        <v>2380</v>
      </c>
      <c r="G1701" t="s">
        <v>2381</v>
      </c>
      <c r="H1701" t="s">
        <v>2380</v>
      </c>
      <c r="K1701" t="s">
        <v>671</v>
      </c>
      <c r="L1701">
        <v>16.12</v>
      </c>
      <c r="M1701">
        <v>10.45</v>
      </c>
      <c r="N1701" t="s">
        <v>2380</v>
      </c>
      <c r="O1701" t="s">
        <v>2380</v>
      </c>
      <c r="P1701" t="s">
        <v>2380</v>
      </c>
      <c r="Q1701" s="7" t="str">
        <f>SUBSTITUTE(Table12[[#This Row],[NumberOfMajorSurgeries]],"No major surgery","0")</f>
        <v>0</v>
      </c>
      <c r="R1701" t="str">
        <f>SUBSTITUTE(Table12[[#This Row],[smoker]],"?","unknown")</f>
        <v>No</v>
      </c>
      <c r="S1701" t="str">
        <f t="shared" si="26"/>
        <v>Underweight</v>
      </c>
      <c r="T1701" t="str">
        <f>IF(Table12[[#This Row],[HBA1C]]&lt;5.7,"Normal",IF(Table12[[#This Row],[HBA1C]]&gt;6.5,"Diabetes","Prediabetes"))</f>
        <v>Diabetes</v>
      </c>
    </row>
    <row r="1702" spans="1:20" x14ac:dyDescent="0.3">
      <c r="A1702" t="s">
        <v>670</v>
      </c>
      <c r="B1702">
        <v>37.43</v>
      </c>
      <c r="C1702">
        <v>4.5199999999999996</v>
      </c>
      <c r="D1702" t="s">
        <v>2380</v>
      </c>
      <c r="E1702" t="s">
        <v>2380</v>
      </c>
      <c r="F1702" t="s">
        <v>2380</v>
      </c>
      <c r="G1702">
        <v>1</v>
      </c>
      <c r="H1702" t="s">
        <v>2380</v>
      </c>
      <c r="K1702" t="s">
        <v>670</v>
      </c>
      <c r="L1702">
        <v>37.43</v>
      </c>
      <c r="M1702">
        <v>4.5199999999999996</v>
      </c>
      <c r="N1702" t="s">
        <v>2380</v>
      </c>
      <c r="O1702" t="s">
        <v>2380</v>
      </c>
      <c r="P1702" t="s">
        <v>2380</v>
      </c>
      <c r="Q1702" s="7" t="str">
        <f>SUBSTITUTE(Table12[[#This Row],[NumberOfMajorSurgeries]],"No major surgery","0")</f>
        <v>1</v>
      </c>
      <c r="R1702" t="str">
        <f>SUBSTITUTE(Table12[[#This Row],[smoker]],"?","unknown")</f>
        <v>No</v>
      </c>
      <c r="S1702" t="str">
        <f t="shared" si="26"/>
        <v>Obesity</v>
      </c>
      <c r="T1702" t="str">
        <f>IF(Table12[[#This Row],[HBA1C]]&lt;5.7,"Normal",IF(Table12[[#This Row],[HBA1C]]&gt;6.5,"Diabetes","Prediabetes"))</f>
        <v>Normal</v>
      </c>
    </row>
    <row r="1703" spans="1:20" x14ac:dyDescent="0.3">
      <c r="A1703" t="s">
        <v>669</v>
      </c>
      <c r="B1703">
        <v>31.065000000000001</v>
      </c>
      <c r="C1703">
        <v>5.71</v>
      </c>
      <c r="D1703" t="s">
        <v>2380</v>
      </c>
      <c r="E1703" t="s">
        <v>2380</v>
      </c>
      <c r="F1703" t="s">
        <v>2380</v>
      </c>
      <c r="G1703" t="s">
        <v>2381</v>
      </c>
      <c r="H1703" t="s">
        <v>2380</v>
      </c>
      <c r="K1703" t="s">
        <v>669</v>
      </c>
      <c r="L1703">
        <v>31.065000000000001</v>
      </c>
      <c r="M1703">
        <v>5.71</v>
      </c>
      <c r="N1703" t="s">
        <v>2380</v>
      </c>
      <c r="O1703" t="s">
        <v>2380</v>
      </c>
      <c r="P1703" t="s">
        <v>2380</v>
      </c>
      <c r="Q1703" s="7" t="str">
        <f>SUBSTITUTE(Table12[[#This Row],[NumberOfMajorSurgeries]],"No major surgery","0")</f>
        <v>0</v>
      </c>
      <c r="R1703" t="str">
        <f>SUBSTITUTE(Table12[[#This Row],[smoker]],"?","unknown")</f>
        <v>No</v>
      </c>
      <c r="S1703" t="str">
        <f t="shared" si="26"/>
        <v>Obesity</v>
      </c>
      <c r="T1703" t="str">
        <f>IF(Table12[[#This Row],[HBA1C]]&lt;5.7,"Normal",IF(Table12[[#This Row],[HBA1C]]&gt;6.5,"Diabetes","Prediabetes"))</f>
        <v>Prediabetes</v>
      </c>
    </row>
    <row r="1704" spans="1:20" x14ac:dyDescent="0.3">
      <c r="A1704" t="s">
        <v>668</v>
      </c>
      <c r="B1704">
        <v>25.08</v>
      </c>
      <c r="C1704">
        <v>4.7699999999999996</v>
      </c>
      <c r="D1704" t="s">
        <v>2380</v>
      </c>
      <c r="E1704" t="s">
        <v>2380</v>
      </c>
      <c r="F1704" t="s">
        <v>2380</v>
      </c>
      <c r="G1704" t="s">
        <v>2381</v>
      </c>
      <c r="H1704" t="s">
        <v>2380</v>
      </c>
      <c r="K1704" t="s">
        <v>668</v>
      </c>
      <c r="L1704">
        <v>25.08</v>
      </c>
      <c r="M1704">
        <v>4.7699999999999996</v>
      </c>
      <c r="N1704" t="s">
        <v>2380</v>
      </c>
      <c r="O1704" t="s">
        <v>2380</v>
      </c>
      <c r="P1704" t="s">
        <v>2380</v>
      </c>
      <c r="Q1704" s="7" t="str">
        <f>SUBSTITUTE(Table12[[#This Row],[NumberOfMajorSurgeries]],"No major surgery","0")</f>
        <v>0</v>
      </c>
      <c r="R1704" t="str">
        <f>SUBSTITUTE(Table12[[#This Row],[smoker]],"?","unknown")</f>
        <v>No</v>
      </c>
      <c r="S1704" t="str">
        <f t="shared" si="26"/>
        <v>Overweight</v>
      </c>
      <c r="T1704" t="str">
        <f>IF(Table12[[#This Row],[HBA1C]]&lt;5.7,"Normal",IF(Table12[[#This Row],[HBA1C]]&gt;6.5,"Diabetes","Prediabetes"))</f>
        <v>Normal</v>
      </c>
    </row>
    <row r="1705" spans="1:20" x14ac:dyDescent="0.3">
      <c r="A1705" t="s">
        <v>667</v>
      </c>
      <c r="B1705">
        <v>15.2</v>
      </c>
      <c r="C1705">
        <v>7.81</v>
      </c>
      <c r="D1705" t="s">
        <v>2382</v>
      </c>
      <c r="E1705" t="s">
        <v>2380</v>
      </c>
      <c r="F1705" t="s">
        <v>2380</v>
      </c>
      <c r="G1705">
        <v>1</v>
      </c>
      <c r="H1705" t="s">
        <v>2380</v>
      </c>
      <c r="K1705" t="s">
        <v>667</v>
      </c>
      <c r="L1705">
        <v>15.2</v>
      </c>
      <c r="M1705">
        <v>7.81</v>
      </c>
      <c r="N1705" t="s">
        <v>2382</v>
      </c>
      <c r="O1705" t="s">
        <v>2380</v>
      </c>
      <c r="P1705" t="s">
        <v>2380</v>
      </c>
      <c r="Q1705" s="7" t="str">
        <f>SUBSTITUTE(Table12[[#This Row],[NumberOfMajorSurgeries]],"No major surgery","0")</f>
        <v>1</v>
      </c>
      <c r="R1705" t="str">
        <f>SUBSTITUTE(Table12[[#This Row],[smoker]],"?","unknown")</f>
        <v>No</v>
      </c>
      <c r="S1705" t="str">
        <f t="shared" si="26"/>
        <v>Underweight</v>
      </c>
      <c r="T1705" t="str">
        <f>IF(Table12[[#This Row],[HBA1C]]&lt;5.7,"Normal",IF(Table12[[#This Row],[HBA1C]]&gt;6.5,"Diabetes","Prediabetes"))</f>
        <v>Diabetes</v>
      </c>
    </row>
    <row r="1706" spans="1:20" x14ac:dyDescent="0.3">
      <c r="A1706" t="s">
        <v>666</v>
      </c>
      <c r="B1706">
        <v>22.34</v>
      </c>
      <c r="C1706">
        <v>5.19</v>
      </c>
      <c r="D1706" t="s">
        <v>2382</v>
      </c>
      <c r="E1706" t="s">
        <v>2380</v>
      </c>
      <c r="F1706" t="s">
        <v>2380</v>
      </c>
      <c r="G1706" t="s">
        <v>2381</v>
      </c>
      <c r="H1706" t="s">
        <v>2380</v>
      </c>
      <c r="K1706" t="s">
        <v>666</v>
      </c>
      <c r="L1706">
        <v>22.34</v>
      </c>
      <c r="M1706">
        <v>5.19</v>
      </c>
      <c r="N1706" t="s">
        <v>2382</v>
      </c>
      <c r="O1706" t="s">
        <v>2380</v>
      </c>
      <c r="P1706" t="s">
        <v>2380</v>
      </c>
      <c r="Q1706" s="7" t="str">
        <f>SUBSTITUTE(Table12[[#This Row],[NumberOfMajorSurgeries]],"No major surgery","0")</f>
        <v>0</v>
      </c>
      <c r="R1706" t="str">
        <f>SUBSTITUTE(Table12[[#This Row],[smoker]],"?","unknown")</f>
        <v>No</v>
      </c>
      <c r="S1706" t="str">
        <f t="shared" si="26"/>
        <v>Overweight</v>
      </c>
      <c r="T1706" t="str">
        <f>IF(Table12[[#This Row],[HBA1C]]&lt;5.7,"Normal",IF(Table12[[#This Row],[HBA1C]]&gt;6.5,"Diabetes","Prediabetes"))</f>
        <v>Normal</v>
      </c>
    </row>
    <row r="1707" spans="1:20" x14ac:dyDescent="0.3">
      <c r="A1707" t="s">
        <v>665</v>
      </c>
      <c r="B1707">
        <v>40.15</v>
      </c>
      <c r="C1707">
        <v>5.93</v>
      </c>
      <c r="D1707" t="s">
        <v>2380</v>
      </c>
      <c r="E1707" t="s">
        <v>2380</v>
      </c>
      <c r="F1707" t="s">
        <v>2380</v>
      </c>
      <c r="G1707">
        <v>1</v>
      </c>
      <c r="H1707" t="s">
        <v>2380</v>
      </c>
      <c r="K1707" t="s">
        <v>665</v>
      </c>
      <c r="L1707">
        <v>40.15</v>
      </c>
      <c r="M1707">
        <v>5.93</v>
      </c>
      <c r="N1707" t="s">
        <v>2380</v>
      </c>
      <c r="O1707" t="s">
        <v>2380</v>
      </c>
      <c r="P1707" t="s">
        <v>2380</v>
      </c>
      <c r="Q1707" s="7" t="str">
        <f>SUBSTITUTE(Table12[[#This Row],[NumberOfMajorSurgeries]],"No major surgery","0")</f>
        <v>1</v>
      </c>
      <c r="R1707" t="str">
        <f>SUBSTITUTE(Table12[[#This Row],[smoker]],"?","unknown")</f>
        <v>No</v>
      </c>
      <c r="S1707" t="str">
        <f t="shared" si="26"/>
        <v>Obesity</v>
      </c>
      <c r="T1707" t="str">
        <f>IF(Table12[[#This Row],[HBA1C]]&lt;5.7,"Normal",IF(Table12[[#This Row],[HBA1C]]&gt;6.5,"Diabetes","Prediabetes"))</f>
        <v>Prediabetes</v>
      </c>
    </row>
    <row r="1708" spans="1:20" x14ac:dyDescent="0.3">
      <c r="A1708" t="s">
        <v>664</v>
      </c>
      <c r="B1708">
        <v>37.729999999999997</v>
      </c>
      <c r="C1708">
        <v>6.29</v>
      </c>
      <c r="D1708" t="s">
        <v>2380</v>
      </c>
      <c r="E1708" t="s">
        <v>2380</v>
      </c>
      <c r="F1708" t="s">
        <v>2380</v>
      </c>
      <c r="G1708">
        <v>1</v>
      </c>
      <c r="H1708" t="s">
        <v>2380</v>
      </c>
      <c r="K1708" t="s">
        <v>664</v>
      </c>
      <c r="L1708">
        <v>37.729999999999997</v>
      </c>
      <c r="M1708">
        <v>6.29</v>
      </c>
      <c r="N1708" t="s">
        <v>2380</v>
      </c>
      <c r="O1708" t="s">
        <v>2380</v>
      </c>
      <c r="P1708" t="s">
        <v>2380</v>
      </c>
      <c r="Q1708" s="7" t="str">
        <f>SUBSTITUTE(Table12[[#This Row],[NumberOfMajorSurgeries]],"No major surgery","0")</f>
        <v>1</v>
      </c>
      <c r="R1708" t="str">
        <f>SUBSTITUTE(Table12[[#This Row],[smoker]],"?","unknown")</f>
        <v>No</v>
      </c>
      <c r="S1708" t="str">
        <f t="shared" si="26"/>
        <v>Obesity</v>
      </c>
      <c r="T1708" t="str">
        <f>IF(Table12[[#This Row],[HBA1C]]&lt;5.7,"Normal",IF(Table12[[#This Row],[HBA1C]]&gt;6.5,"Diabetes","Prediabetes"))</f>
        <v>Prediabetes</v>
      </c>
    </row>
    <row r="1709" spans="1:20" x14ac:dyDescent="0.3">
      <c r="A1709" t="s">
        <v>663</v>
      </c>
      <c r="B1709">
        <v>25.35</v>
      </c>
      <c r="C1709">
        <v>4.9000000000000004</v>
      </c>
      <c r="D1709" t="s">
        <v>2380</v>
      </c>
      <c r="E1709" t="s">
        <v>2380</v>
      </c>
      <c r="F1709" t="s">
        <v>2380</v>
      </c>
      <c r="G1709" t="s">
        <v>2381</v>
      </c>
      <c r="H1709" t="s">
        <v>2380</v>
      </c>
      <c r="K1709" t="s">
        <v>663</v>
      </c>
      <c r="L1709">
        <v>25.35</v>
      </c>
      <c r="M1709">
        <v>4.9000000000000004</v>
      </c>
      <c r="N1709" t="s">
        <v>2380</v>
      </c>
      <c r="O1709" t="s">
        <v>2380</v>
      </c>
      <c r="P1709" t="s">
        <v>2380</v>
      </c>
      <c r="Q1709" s="7" t="str">
        <f>SUBSTITUTE(Table12[[#This Row],[NumberOfMajorSurgeries]],"No major surgery","0")</f>
        <v>0</v>
      </c>
      <c r="R1709" t="str">
        <f>SUBSTITUTE(Table12[[#This Row],[smoker]],"?","unknown")</f>
        <v>No</v>
      </c>
      <c r="S1709" t="str">
        <f t="shared" si="26"/>
        <v>Overweight</v>
      </c>
      <c r="T1709" t="str">
        <f>IF(Table12[[#This Row],[HBA1C]]&lt;5.7,"Normal",IF(Table12[[#This Row],[HBA1C]]&gt;6.5,"Diabetes","Prediabetes"))</f>
        <v>Normal</v>
      </c>
    </row>
    <row r="1710" spans="1:20" x14ac:dyDescent="0.3">
      <c r="A1710" t="s">
        <v>662</v>
      </c>
      <c r="B1710">
        <v>26.41</v>
      </c>
      <c r="C1710">
        <v>5.07</v>
      </c>
      <c r="D1710" t="s">
        <v>2382</v>
      </c>
      <c r="E1710" t="s">
        <v>2380</v>
      </c>
      <c r="F1710" t="s">
        <v>2380</v>
      </c>
      <c r="G1710">
        <v>1</v>
      </c>
      <c r="H1710" t="s">
        <v>2380</v>
      </c>
      <c r="K1710" t="s">
        <v>662</v>
      </c>
      <c r="L1710">
        <v>26.41</v>
      </c>
      <c r="M1710">
        <v>5.07</v>
      </c>
      <c r="N1710" t="s">
        <v>2382</v>
      </c>
      <c r="O1710" t="s">
        <v>2380</v>
      </c>
      <c r="P1710" t="s">
        <v>2380</v>
      </c>
      <c r="Q1710" s="7" t="str">
        <f>SUBSTITUTE(Table12[[#This Row],[NumberOfMajorSurgeries]],"No major surgery","0")</f>
        <v>1</v>
      </c>
      <c r="R1710" t="str">
        <f>SUBSTITUTE(Table12[[#This Row],[smoker]],"?","unknown")</f>
        <v>No</v>
      </c>
      <c r="S1710" t="str">
        <f t="shared" si="26"/>
        <v>Overweight</v>
      </c>
      <c r="T1710" t="str">
        <f>IF(Table12[[#This Row],[HBA1C]]&lt;5.7,"Normal",IF(Table12[[#This Row],[HBA1C]]&gt;6.5,"Diabetes","Prediabetes"))</f>
        <v>Normal</v>
      </c>
    </row>
    <row r="1711" spans="1:20" x14ac:dyDescent="0.3">
      <c r="A1711" t="s">
        <v>661</v>
      </c>
      <c r="B1711">
        <v>27.6</v>
      </c>
      <c r="C1711">
        <v>5.33</v>
      </c>
      <c r="D1711" t="s">
        <v>2380</v>
      </c>
      <c r="E1711" t="s">
        <v>2380</v>
      </c>
      <c r="F1711" t="s">
        <v>2380</v>
      </c>
      <c r="G1711">
        <v>1</v>
      </c>
      <c r="H1711" t="s">
        <v>2380</v>
      </c>
      <c r="K1711" t="s">
        <v>661</v>
      </c>
      <c r="L1711">
        <v>27.6</v>
      </c>
      <c r="M1711">
        <v>5.33</v>
      </c>
      <c r="N1711" t="s">
        <v>2380</v>
      </c>
      <c r="O1711" t="s">
        <v>2380</v>
      </c>
      <c r="P1711" t="s">
        <v>2380</v>
      </c>
      <c r="Q1711" s="7" t="str">
        <f>SUBSTITUTE(Table12[[#This Row],[NumberOfMajorSurgeries]],"No major surgery","0")</f>
        <v>1</v>
      </c>
      <c r="R1711" t="str">
        <f>SUBSTITUTE(Table12[[#This Row],[smoker]],"?","unknown")</f>
        <v>No</v>
      </c>
      <c r="S1711" t="str">
        <f t="shared" si="26"/>
        <v>Overweight</v>
      </c>
      <c r="T1711" t="str">
        <f>IF(Table12[[#This Row],[HBA1C]]&lt;5.7,"Normal",IF(Table12[[#This Row],[HBA1C]]&gt;6.5,"Diabetes","Prediabetes"))</f>
        <v>Normal</v>
      </c>
    </row>
    <row r="1712" spans="1:20" x14ac:dyDescent="0.3">
      <c r="A1712" t="s">
        <v>660</v>
      </c>
      <c r="B1712">
        <v>33.82</v>
      </c>
      <c r="C1712">
        <v>8.93</v>
      </c>
      <c r="D1712" t="s">
        <v>2382</v>
      </c>
      <c r="E1712" t="s">
        <v>2380</v>
      </c>
      <c r="F1712" t="s">
        <v>2380</v>
      </c>
      <c r="G1712">
        <v>1</v>
      </c>
      <c r="H1712" t="s">
        <v>2380</v>
      </c>
      <c r="K1712" t="s">
        <v>660</v>
      </c>
      <c r="L1712">
        <v>33.82</v>
      </c>
      <c r="M1712">
        <v>8.93</v>
      </c>
      <c r="N1712" t="s">
        <v>2382</v>
      </c>
      <c r="O1712" t="s">
        <v>2380</v>
      </c>
      <c r="P1712" t="s">
        <v>2380</v>
      </c>
      <c r="Q1712" s="7" t="str">
        <f>SUBSTITUTE(Table12[[#This Row],[NumberOfMajorSurgeries]],"No major surgery","0")</f>
        <v>1</v>
      </c>
      <c r="R1712" t="str">
        <f>SUBSTITUTE(Table12[[#This Row],[smoker]],"?","unknown")</f>
        <v>No</v>
      </c>
      <c r="S1712" t="str">
        <f t="shared" si="26"/>
        <v>Obesity</v>
      </c>
      <c r="T1712" t="str">
        <f>IF(Table12[[#This Row],[HBA1C]]&lt;5.7,"Normal",IF(Table12[[#This Row],[HBA1C]]&gt;6.5,"Diabetes","Prediabetes"))</f>
        <v>Diabetes</v>
      </c>
    </row>
    <row r="1713" spans="1:20" x14ac:dyDescent="0.3">
      <c r="A1713" t="s">
        <v>659</v>
      </c>
      <c r="B1713">
        <v>32.9</v>
      </c>
      <c r="C1713">
        <v>4.3499999999999996</v>
      </c>
      <c r="D1713" t="s">
        <v>2380</v>
      </c>
      <c r="E1713" t="s">
        <v>2380</v>
      </c>
      <c r="F1713" t="s">
        <v>2380</v>
      </c>
      <c r="G1713" t="s">
        <v>2381</v>
      </c>
      <c r="H1713" t="s">
        <v>2380</v>
      </c>
      <c r="K1713" t="s">
        <v>659</v>
      </c>
      <c r="L1713">
        <v>32.9</v>
      </c>
      <c r="M1713">
        <v>4.3499999999999996</v>
      </c>
      <c r="N1713" t="s">
        <v>2380</v>
      </c>
      <c r="O1713" t="s">
        <v>2380</v>
      </c>
      <c r="P1713" t="s">
        <v>2380</v>
      </c>
      <c r="Q1713" s="7" t="str">
        <f>SUBSTITUTE(Table12[[#This Row],[NumberOfMajorSurgeries]],"No major surgery","0")</f>
        <v>0</v>
      </c>
      <c r="R1713" t="str">
        <f>SUBSTITUTE(Table12[[#This Row],[smoker]],"?","unknown")</f>
        <v>No</v>
      </c>
      <c r="S1713" t="str">
        <f t="shared" si="26"/>
        <v>Obesity</v>
      </c>
      <c r="T1713" t="str">
        <f>IF(Table12[[#This Row],[HBA1C]]&lt;5.7,"Normal",IF(Table12[[#This Row],[HBA1C]]&gt;6.5,"Diabetes","Prediabetes"))</f>
        <v>Normal</v>
      </c>
    </row>
    <row r="1714" spans="1:20" x14ac:dyDescent="0.3">
      <c r="A1714" t="s">
        <v>658</v>
      </c>
      <c r="B1714">
        <v>30.875</v>
      </c>
      <c r="C1714">
        <v>9.5399999999999991</v>
      </c>
      <c r="D1714" t="s">
        <v>2382</v>
      </c>
      <c r="E1714" t="s">
        <v>2380</v>
      </c>
      <c r="F1714" t="s">
        <v>2380</v>
      </c>
      <c r="G1714">
        <v>1</v>
      </c>
      <c r="H1714" t="s">
        <v>2380</v>
      </c>
      <c r="K1714" t="s">
        <v>658</v>
      </c>
      <c r="L1714">
        <v>30.875</v>
      </c>
      <c r="M1714">
        <v>9.5399999999999991</v>
      </c>
      <c r="N1714" t="s">
        <v>2382</v>
      </c>
      <c r="O1714" t="s">
        <v>2380</v>
      </c>
      <c r="P1714" t="s">
        <v>2380</v>
      </c>
      <c r="Q1714" s="7" t="str">
        <f>SUBSTITUTE(Table12[[#This Row],[NumberOfMajorSurgeries]],"No major surgery","0")</f>
        <v>1</v>
      </c>
      <c r="R1714" t="str">
        <f>SUBSTITUTE(Table12[[#This Row],[smoker]],"?","unknown")</f>
        <v>No</v>
      </c>
      <c r="S1714" t="str">
        <f t="shared" si="26"/>
        <v>Obesity</v>
      </c>
      <c r="T1714" t="str">
        <f>IF(Table12[[#This Row],[HBA1C]]&lt;5.7,"Normal",IF(Table12[[#This Row],[HBA1C]]&gt;6.5,"Diabetes","Prediabetes"))</f>
        <v>Diabetes</v>
      </c>
    </row>
    <row r="1715" spans="1:20" x14ac:dyDescent="0.3">
      <c r="A1715" t="s">
        <v>657</v>
      </c>
      <c r="B1715">
        <v>32.64</v>
      </c>
      <c r="C1715">
        <v>5.91</v>
      </c>
      <c r="D1715" t="s">
        <v>2380</v>
      </c>
      <c r="E1715" t="s">
        <v>2380</v>
      </c>
      <c r="F1715" t="s">
        <v>2380</v>
      </c>
      <c r="G1715" t="s">
        <v>2381</v>
      </c>
      <c r="H1715" t="s">
        <v>2380</v>
      </c>
      <c r="K1715" t="s">
        <v>657</v>
      </c>
      <c r="L1715">
        <v>32.64</v>
      </c>
      <c r="M1715">
        <v>5.91</v>
      </c>
      <c r="N1715" t="s">
        <v>2380</v>
      </c>
      <c r="O1715" t="s">
        <v>2380</v>
      </c>
      <c r="P1715" t="s">
        <v>2380</v>
      </c>
      <c r="Q1715" s="7" t="str">
        <f>SUBSTITUTE(Table12[[#This Row],[NumberOfMajorSurgeries]],"No major surgery","0")</f>
        <v>0</v>
      </c>
      <c r="R1715" t="str">
        <f>SUBSTITUTE(Table12[[#This Row],[smoker]],"?","unknown")</f>
        <v>No</v>
      </c>
      <c r="S1715" t="str">
        <f t="shared" si="26"/>
        <v>Obesity</v>
      </c>
      <c r="T1715" t="str">
        <f>IF(Table12[[#This Row],[HBA1C]]&lt;5.7,"Normal",IF(Table12[[#This Row],[HBA1C]]&gt;6.5,"Diabetes","Prediabetes"))</f>
        <v>Prediabetes</v>
      </c>
    </row>
    <row r="1716" spans="1:20" x14ac:dyDescent="0.3">
      <c r="A1716" t="s">
        <v>656</v>
      </c>
      <c r="B1716">
        <v>22.135000000000002</v>
      </c>
      <c r="C1716">
        <v>5.0999999999999996</v>
      </c>
      <c r="D1716" t="s">
        <v>2380</v>
      </c>
      <c r="E1716" t="s">
        <v>2380</v>
      </c>
      <c r="F1716" t="s">
        <v>2380</v>
      </c>
      <c r="G1716" t="s">
        <v>2381</v>
      </c>
      <c r="H1716" t="s">
        <v>2380</v>
      </c>
      <c r="K1716" t="s">
        <v>656</v>
      </c>
      <c r="L1716">
        <v>22.135000000000002</v>
      </c>
      <c r="M1716">
        <v>5.0999999999999996</v>
      </c>
      <c r="N1716" t="s">
        <v>2380</v>
      </c>
      <c r="O1716" t="s">
        <v>2380</v>
      </c>
      <c r="P1716" t="s">
        <v>2380</v>
      </c>
      <c r="Q1716" s="7" t="str">
        <f>SUBSTITUTE(Table12[[#This Row],[NumberOfMajorSurgeries]],"No major surgery","0")</f>
        <v>0</v>
      </c>
      <c r="R1716" t="str">
        <f>SUBSTITUTE(Table12[[#This Row],[smoker]],"?","unknown")</f>
        <v>No</v>
      </c>
      <c r="S1716" t="str">
        <f t="shared" si="26"/>
        <v>Overweight</v>
      </c>
      <c r="T1716" t="str">
        <f>IF(Table12[[#This Row],[HBA1C]]&lt;5.7,"Normal",IF(Table12[[#This Row],[HBA1C]]&gt;6.5,"Diabetes","Prediabetes"))</f>
        <v>Normal</v>
      </c>
    </row>
    <row r="1717" spans="1:20" x14ac:dyDescent="0.3">
      <c r="A1717" t="s">
        <v>655</v>
      </c>
      <c r="B1717">
        <v>16.53</v>
      </c>
      <c r="C1717">
        <v>5.08</v>
      </c>
      <c r="D1717" t="s">
        <v>2380</v>
      </c>
      <c r="E1717" t="s">
        <v>2380</v>
      </c>
      <c r="F1717" t="s">
        <v>2380</v>
      </c>
      <c r="G1717">
        <v>2</v>
      </c>
      <c r="H1717" t="s">
        <v>2380</v>
      </c>
      <c r="K1717" t="s">
        <v>655</v>
      </c>
      <c r="L1717">
        <v>16.53</v>
      </c>
      <c r="M1717">
        <v>5.08</v>
      </c>
      <c r="N1717" t="s">
        <v>2380</v>
      </c>
      <c r="O1717" t="s">
        <v>2380</v>
      </c>
      <c r="P1717" t="s">
        <v>2380</v>
      </c>
      <c r="Q1717" s="7" t="str">
        <f>SUBSTITUTE(Table12[[#This Row],[NumberOfMajorSurgeries]],"No major surgery","0")</f>
        <v>2</v>
      </c>
      <c r="R1717" t="str">
        <f>SUBSTITUTE(Table12[[#This Row],[smoker]],"?","unknown")</f>
        <v>No</v>
      </c>
      <c r="S1717" t="str">
        <f t="shared" si="26"/>
        <v>Underweight</v>
      </c>
      <c r="T1717" t="str">
        <f>IF(Table12[[#This Row],[HBA1C]]&lt;5.7,"Normal",IF(Table12[[#This Row],[HBA1C]]&gt;6.5,"Diabetes","Prediabetes"))</f>
        <v>Normal</v>
      </c>
    </row>
    <row r="1718" spans="1:20" x14ac:dyDescent="0.3">
      <c r="A1718" t="s">
        <v>654</v>
      </c>
      <c r="B1718">
        <v>32.774999999999999</v>
      </c>
      <c r="C1718">
        <v>4.75</v>
      </c>
      <c r="D1718" t="s">
        <v>2380</v>
      </c>
      <c r="E1718" t="s">
        <v>2380</v>
      </c>
      <c r="F1718" t="s">
        <v>2380</v>
      </c>
      <c r="G1718" t="s">
        <v>2381</v>
      </c>
      <c r="H1718" t="s">
        <v>2380</v>
      </c>
      <c r="K1718" t="s">
        <v>654</v>
      </c>
      <c r="L1718">
        <v>32.774999999999999</v>
      </c>
      <c r="M1718">
        <v>4.75</v>
      </c>
      <c r="N1718" t="s">
        <v>2380</v>
      </c>
      <c r="O1718" t="s">
        <v>2380</v>
      </c>
      <c r="P1718" t="s">
        <v>2380</v>
      </c>
      <c r="Q1718" s="7" t="str">
        <f>SUBSTITUTE(Table12[[#This Row],[NumberOfMajorSurgeries]],"No major surgery","0")</f>
        <v>0</v>
      </c>
      <c r="R1718" t="str">
        <f>SUBSTITUTE(Table12[[#This Row],[smoker]],"?","unknown")</f>
        <v>No</v>
      </c>
      <c r="S1718" t="str">
        <f t="shared" si="26"/>
        <v>Obesity</v>
      </c>
      <c r="T1718" t="str">
        <f>IF(Table12[[#This Row],[HBA1C]]&lt;5.7,"Normal",IF(Table12[[#This Row],[HBA1C]]&gt;6.5,"Diabetes","Prediabetes"))</f>
        <v>Normal</v>
      </c>
    </row>
    <row r="1719" spans="1:20" x14ac:dyDescent="0.3">
      <c r="A1719" t="s">
        <v>653</v>
      </c>
      <c r="B1719">
        <v>30.9</v>
      </c>
      <c r="C1719">
        <v>6.05</v>
      </c>
      <c r="D1719" t="s">
        <v>2380</v>
      </c>
      <c r="E1719" t="s">
        <v>2380</v>
      </c>
      <c r="F1719" t="s">
        <v>2380</v>
      </c>
      <c r="G1719">
        <v>1</v>
      </c>
      <c r="H1719" t="s">
        <v>2380</v>
      </c>
      <c r="K1719" t="s">
        <v>653</v>
      </c>
      <c r="L1719">
        <v>30.9</v>
      </c>
      <c r="M1719">
        <v>6.05</v>
      </c>
      <c r="N1719" t="s">
        <v>2380</v>
      </c>
      <c r="O1719" t="s">
        <v>2380</v>
      </c>
      <c r="P1719" t="s">
        <v>2380</v>
      </c>
      <c r="Q1719" s="7" t="str">
        <f>SUBSTITUTE(Table12[[#This Row],[NumberOfMajorSurgeries]],"No major surgery","0")</f>
        <v>1</v>
      </c>
      <c r="R1719" t="str">
        <f>SUBSTITUTE(Table12[[#This Row],[smoker]],"?","unknown")</f>
        <v>No</v>
      </c>
      <c r="S1719" t="str">
        <f t="shared" si="26"/>
        <v>Obesity</v>
      </c>
      <c r="T1719" t="str">
        <f>IF(Table12[[#This Row],[HBA1C]]&lt;5.7,"Normal",IF(Table12[[#This Row],[HBA1C]]&gt;6.5,"Diabetes","Prediabetes"))</f>
        <v>Prediabetes</v>
      </c>
    </row>
    <row r="1720" spans="1:20" x14ac:dyDescent="0.3">
      <c r="A1720" t="s">
        <v>652</v>
      </c>
      <c r="B1720">
        <v>15.58</v>
      </c>
      <c r="C1720">
        <v>11.56</v>
      </c>
      <c r="D1720" t="s">
        <v>2380</v>
      </c>
      <c r="E1720" t="s">
        <v>2380</v>
      </c>
      <c r="F1720" t="s">
        <v>2380</v>
      </c>
      <c r="G1720" t="s">
        <v>2381</v>
      </c>
      <c r="H1720" t="s">
        <v>2380</v>
      </c>
      <c r="K1720" t="s">
        <v>652</v>
      </c>
      <c r="L1720">
        <v>15.58</v>
      </c>
      <c r="M1720">
        <v>11.56</v>
      </c>
      <c r="N1720" t="s">
        <v>2380</v>
      </c>
      <c r="O1720" t="s">
        <v>2380</v>
      </c>
      <c r="P1720" t="s">
        <v>2380</v>
      </c>
      <c r="Q1720" s="7" t="str">
        <f>SUBSTITUTE(Table12[[#This Row],[NumberOfMajorSurgeries]],"No major surgery","0")</f>
        <v>0</v>
      </c>
      <c r="R1720" t="str">
        <f>SUBSTITUTE(Table12[[#This Row],[smoker]],"?","unknown")</f>
        <v>No</v>
      </c>
      <c r="S1720" t="str">
        <f t="shared" si="26"/>
        <v>Underweight</v>
      </c>
      <c r="T1720" t="str">
        <f>IF(Table12[[#This Row],[HBA1C]]&lt;5.7,"Normal",IF(Table12[[#This Row],[HBA1C]]&gt;6.5,"Diabetes","Prediabetes"))</f>
        <v>Diabetes</v>
      </c>
    </row>
    <row r="1721" spans="1:20" x14ac:dyDescent="0.3">
      <c r="A1721" t="s">
        <v>651</v>
      </c>
      <c r="B1721">
        <v>26.315000000000001</v>
      </c>
      <c r="C1721">
        <v>5.76</v>
      </c>
      <c r="D1721" t="s">
        <v>2380</v>
      </c>
      <c r="E1721" t="s">
        <v>2380</v>
      </c>
      <c r="F1721" t="s">
        <v>2380</v>
      </c>
      <c r="G1721" t="s">
        <v>2381</v>
      </c>
      <c r="H1721" t="s">
        <v>2380</v>
      </c>
      <c r="K1721" t="s">
        <v>651</v>
      </c>
      <c r="L1721">
        <v>26.315000000000001</v>
      </c>
      <c r="M1721">
        <v>5.76</v>
      </c>
      <c r="N1721" t="s">
        <v>2380</v>
      </c>
      <c r="O1721" t="s">
        <v>2380</v>
      </c>
      <c r="P1721" t="s">
        <v>2380</v>
      </c>
      <c r="Q1721" s="7" t="str">
        <f>SUBSTITUTE(Table12[[#This Row],[NumberOfMajorSurgeries]],"No major surgery","0")</f>
        <v>0</v>
      </c>
      <c r="R1721" t="str">
        <f>SUBSTITUTE(Table12[[#This Row],[smoker]],"?","unknown")</f>
        <v>No</v>
      </c>
      <c r="S1721" t="str">
        <f t="shared" si="26"/>
        <v>Overweight</v>
      </c>
      <c r="T1721" t="str">
        <f>IF(Table12[[#This Row],[HBA1C]]&lt;5.7,"Normal",IF(Table12[[#This Row],[HBA1C]]&gt;6.5,"Diabetes","Prediabetes"))</f>
        <v>Prediabetes</v>
      </c>
    </row>
    <row r="1722" spans="1:20" x14ac:dyDescent="0.3">
      <c r="A1722" t="s">
        <v>650</v>
      </c>
      <c r="B1722">
        <v>35.61</v>
      </c>
      <c r="C1722">
        <v>5.65</v>
      </c>
      <c r="D1722" t="s">
        <v>2380</v>
      </c>
      <c r="E1722" t="s">
        <v>2382</v>
      </c>
      <c r="F1722" t="s">
        <v>2380</v>
      </c>
      <c r="G1722">
        <v>1</v>
      </c>
      <c r="H1722" t="s">
        <v>2380</v>
      </c>
      <c r="K1722" t="s">
        <v>650</v>
      </c>
      <c r="L1722">
        <v>35.61</v>
      </c>
      <c r="M1722">
        <v>5.65</v>
      </c>
      <c r="N1722" t="s">
        <v>2380</v>
      </c>
      <c r="O1722" t="s">
        <v>2382</v>
      </c>
      <c r="P1722" t="s">
        <v>2380</v>
      </c>
      <c r="Q1722" s="7" t="str">
        <f>SUBSTITUTE(Table12[[#This Row],[NumberOfMajorSurgeries]],"No major surgery","0")</f>
        <v>1</v>
      </c>
      <c r="R1722" t="str">
        <f>SUBSTITUTE(Table12[[#This Row],[smoker]],"?","unknown")</f>
        <v>No</v>
      </c>
      <c r="S1722" t="str">
        <f t="shared" si="26"/>
        <v>Obesity</v>
      </c>
      <c r="T1722" t="str">
        <f>IF(Table12[[#This Row],[HBA1C]]&lt;5.7,"Normal",IF(Table12[[#This Row],[HBA1C]]&gt;6.5,"Diabetes","Prediabetes"))</f>
        <v>Normal</v>
      </c>
    </row>
    <row r="1723" spans="1:20" x14ac:dyDescent="0.3">
      <c r="A1723" t="s">
        <v>649</v>
      </c>
      <c r="B1723">
        <v>37.56</v>
      </c>
      <c r="C1723">
        <v>5.88</v>
      </c>
      <c r="D1723" t="s">
        <v>2380</v>
      </c>
      <c r="E1723" t="s">
        <v>2382</v>
      </c>
      <c r="F1723" t="s">
        <v>2380</v>
      </c>
      <c r="G1723">
        <v>1</v>
      </c>
      <c r="H1723" t="s">
        <v>2380</v>
      </c>
      <c r="K1723" t="s">
        <v>649</v>
      </c>
      <c r="L1723">
        <v>37.56</v>
      </c>
      <c r="M1723">
        <v>5.88</v>
      </c>
      <c r="N1723" t="s">
        <v>2380</v>
      </c>
      <c r="O1723" t="s">
        <v>2382</v>
      </c>
      <c r="P1723" t="s">
        <v>2380</v>
      </c>
      <c r="Q1723" s="7" t="str">
        <f>SUBSTITUTE(Table12[[#This Row],[NumberOfMajorSurgeries]],"No major surgery","0")</f>
        <v>1</v>
      </c>
      <c r="R1723" t="str">
        <f>SUBSTITUTE(Table12[[#This Row],[smoker]],"?","unknown")</f>
        <v>No</v>
      </c>
      <c r="S1723" t="str">
        <f t="shared" si="26"/>
        <v>Obesity</v>
      </c>
      <c r="T1723" t="str">
        <f>IF(Table12[[#This Row],[HBA1C]]&lt;5.7,"Normal",IF(Table12[[#This Row],[HBA1C]]&gt;6.5,"Diabetes","Prediabetes"))</f>
        <v>Prediabetes</v>
      </c>
    </row>
    <row r="1724" spans="1:20" x14ac:dyDescent="0.3">
      <c r="A1724" t="s">
        <v>648</v>
      </c>
      <c r="B1724">
        <v>15.49</v>
      </c>
      <c r="C1724">
        <v>9.6</v>
      </c>
      <c r="D1724" t="s">
        <v>2380</v>
      </c>
      <c r="E1724" t="s">
        <v>2380</v>
      </c>
      <c r="F1724" t="s">
        <v>2380</v>
      </c>
      <c r="G1724" t="s">
        <v>2381</v>
      </c>
      <c r="H1724" t="s">
        <v>2380</v>
      </c>
      <c r="K1724" t="s">
        <v>648</v>
      </c>
      <c r="L1724">
        <v>15.49</v>
      </c>
      <c r="M1724">
        <v>9.6</v>
      </c>
      <c r="N1724" t="s">
        <v>2380</v>
      </c>
      <c r="O1724" t="s">
        <v>2380</v>
      </c>
      <c r="P1724" t="s">
        <v>2380</v>
      </c>
      <c r="Q1724" s="7" t="str">
        <f>SUBSTITUTE(Table12[[#This Row],[NumberOfMajorSurgeries]],"No major surgery","0")</f>
        <v>0</v>
      </c>
      <c r="R1724" t="str">
        <f>SUBSTITUTE(Table12[[#This Row],[smoker]],"?","unknown")</f>
        <v>No</v>
      </c>
      <c r="S1724" t="str">
        <f t="shared" si="26"/>
        <v>Underweight</v>
      </c>
      <c r="T1724" t="str">
        <f>IF(Table12[[#This Row],[HBA1C]]&lt;5.7,"Normal",IF(Table12[[#This Row],[HBA1C]]&gt;6.5,"Diabetes","Prediabetes"))</f>
        <v>Diabetes</v>
      </c>
    </row>
    <row r="1725" spans="1:20" x14ac:dyDescent="0.3">
      <c r="A1725" t="s">
        <v>647</v>
      </c>
      <c r="B1725">
        <v>23.48</v>
      </c>
      <c r="C1725">
        <v>6.24</v>
      </c>
      <c r="D1725" t="s">
        <v>2380</v>
      </c>
      <c r="E1725" t="s">
        <v>2380</v>
      </c>
      <c r="F1725" t="s">
        <v>2380</v>
      </c>
      <c r="G1725">
        <v>1</v>
      </c>
      <c r="H1725" t="s">
        <v>2380</v>
      </c>
      <c r="K1725" t="s">
        <v>647</v>
      </c>
      <c r="L1725">
        <v>23.48</v>
      </c>
      <c r="M1725">
        <v>6.24</v>
      </c>
      <c r="N1725" t="s">
        <v>2380</v>
      </c>
      <c r="O1725" t="s">
        <v>2380</v>
      </c>
      <c r="P1725" t="s">
        <v>2380</v>
      </c>
      <c r="Q1725" s="7" t="str">
        <f>SUBSTITUTE(Table12[[#This Row],[NumberOfMajorSurgeries]],"No major surgery","0")</f>
        <v>1</v>
      </c>
      <c r="R1725" t="str">
        <f>SUBSTITUTE(Table12[[#This Row],[smoker]],"?","unknown")</f>
        <v>No</v>
      </c>
      <c r="S1725" t="str">
        <f t="shared" si="26"/>
        <v>Overweight</v>
      </c>
      <c r="T1725" t="str">
        <f>IF(Table12[[#This Row],[HBA1C]]&lt;5.7,"Normal",IF(Table12[[#This Row],[HBA1C]]&gt;6.5,"Diabetes","Prediabetes"))</f>
        <v>Prediabetes</v>
      </c>
    </row>
    <row r="1726" spans="1:20" x14ac:dyDescent="0.3">
      <c r="A1726" t="s">
        <v>646</v>
      </c>
      <c r="B1726">
        <v>30.02</v>
      </c>
      <c r="C1726">
        <v>7.63</v>
      </c>
      <c r="D1726" t="s">
        <v>2382</v>
      </c>
      <c r="E1726" t="s">
        <v>2380</v>
      </c>
      <c r="F1726" t="s">
        <v>2380</v>
      </c>
      <c r="G1726">
        <v>1</v>
      </c>
      <c r="H1726" t="s">
        <v>2380</v>
      </c>
      <c r="K1726" t="s">
        <v>646</v>
      </c>
      <c r="L1726">
        <v>30.02</v>
      </c>
      <c r="M1726">
        <v>7.63</v>
      </c>
      <c r="N1726" t="s">
        <v>2382</v>
      </c>
      <c r="O1726" t="s">
        <v>2380</v>
      </c>
      <c r="P1726" t="s">
        <v>2380</v>
      </c>
      <c r="Q1726" s="7" t="str">
        <f>SUBSTITUTE(Table12[[#This Row],[NumberOfMajorSurgeries]],"No major surgery","0")</f>
        <v>1</v>
      </c>
      <c r="R1726" t="str">
        <f>SUBSTITUTE(Table12[[#This Row],[smoker]],"?","unknown")</f>
        <v>No</v>
      </c>
      <c r="S1726" t="str">
        <f t="shared" si="26"/>
        <v>Obesity</v>
      </c>
      <c r="T1726" t="str">
        <f>IF(Table12[[#This Row],[HBA1C]]&lt;5.7,"Normal",IF(Table12[[#This Row],[HBA1C]]&gt;6.5,"Diabetes","Prediabetes"))</f>
        <v>Diabetes</v>
      </c>
    </row>
    <row r="1727" spans="1:20" x14ac:dyDescent="0.3">
      <c r="A1727" t="s">
        <v>645</v>
      </c>
      <c r="B1727">
        <v>26.885000000000002</v>
      </c>
      <c r="C1727">
        <v>8.66</v>
      </c>
      <c r="D1727" t="s">
        <v>2382</v>
      </c>
      <c r="E1727" t="s">
        <v>2380</v>
      </c>
      <c r="F1727" t="s">
        <v>2380</v>
      </c>
      <c r="G1727">
        <v>1</v>
      </c>
      <c r="H1727" t="s">
        <v>2380</v>
      </c>
      <c r="K1727" t="s">
        <v>645</v>
      </c>
      <c r="L1727">
        <v>26.885000000000002</v>
      </c>
      <c r="M1727">
        <v>8.66</v>
      </c>
      <c r="N1727" t="s">
        <v>2382</v>
      </c>
      <c r="O1727" t="s">
        <v>2380</v>
      </c>
      <c r="P1727" t="s">
        <v>2380</v>
      </c>
      <c r="Q1727" s="7" t="str">
        <f>SUBSTITUTE(Table12[[#This Row],[NumberOfMajorSurgeries]],"No major surgery","0")</f>
        <v>1</v>
      </c>
      <c r="R1727" t="str">
        <f>SUBSTITUTE(Table12[[#This Row],[smoker]],"?","unknown")</f>
        <v>No</v>
      </c>
      <c r="S1727" t="str">
        <f t="shared" si="26"/>
        <v>Overweight</v>
      </c>
      <c r="T1727" t="str">
        <f>IF(Table12[[#This Row],[HBA1C]]&lt;5.7,"Normal",IF(Table12[[#This Row],[HBA1C]]&gt;6.5,"Diabetes","Prediabetes"))</f>
        <v>Diabetes</v>
      </c>
    </row>
    <row r="1728" spans="1:20" x14ac:dyDescent="0.3">
      <c r="A1728" t="s">
        <v>644</v>
      </c>
      <c r="B1728">
        <v>25.84</v>
      </c>
      <c r="C1728">
        <v>8.5500000000000007</v>
      </c>
      <c r="D1728" t="s">
        <v>2382</v>
      </c>
      <c r="E1728" t="s">
        <v>2380</v>
      </c>
      <c r="F1728" t="s">
        <v>2380</v>
      </c>
      <c r="G1728">
        <v>1</v>
      </c>
      <c r="H1728" t="s">
        <v>2380</v>
      </c>
      <c r="K1728" t="s">
        <v>644</v>
      </c>
      <c r="L1728">
        <v>25.84</v>
      </c>
      <c r="M1728">
        <v>8.5500000000000007</v>
      </c>
      <c r="N1728" t="s">
        <v>2382</v>
      </c>
      <c r="O1728" t="s">
        <v>2380</v>
      </c>
      <c r="P1728" t="s">
        <v>2380</v>
      </c>
      <c r="Q1728" s="7" t="str">
        <f>SUBSTITUTE(Table12[[#This Row],[NumberOfMajorSurgeries]],"No major surgery","0")</f>
        <v>1</v>
      </c>
      <c r="R1728" t="str">
        <f>SUBSTITUTE(Table12[[#This Row],[smoker]],"?","unknown")</f>
        <v>No</v>
      </c>
      <c r="S1728" t="str">
        <f t="shared" si="26"/>
        <v>Overweight</v>
      </c>
      <c r="T1728" t="str">
        <f>IF(Table12[[#This Row],[HBA1C]]&lt;5.7,"Normal",IF(Table12[[#This Row],[HBA1C]]&gt;6.5,"Diabetes","Prediabetes"))</f>
        <v>Diabetes</v>
      </c>
    </row>
    <row r="1729" spans="1:20" x14ac:dyDescent="0.3">
      <c r="A1729" t="s">
        <v>643</v>
      </c>
      <c r="B1729">
        <v>27.454999999999998</v>
      </c>
      <c r="C1729">
        <v>4.54</v>
      </c>
      <c r="D1729" t="s">
        <v>2380</v>
      </c>
      <c r="E1729" t="s">
        <v>2380</v>
      </c>
      <c r="F1729" t="s">
        <v>2380</v>
      </c>
      <c r="G1729" t="s">
        <v>2381</v>
      </c>
      <c r="H1729" t="s">
        <v>2380</v>
      </c>
      <c r="K1729" t="s">
        <v>643</v>
      </c>
      <c r="L1729">
        <v>27.454999999999998</v>
      </c>
      <c r="M1729">
        <v>4.54</v>
      </c>
      <c r="N1729" t="s">
        <v>2380</v>
      </c>
      <c r="O1729" t="s">
        <v>2380</v>
      </c>
      <c r="P1729" t="s">
        <v>2380</v>
      </c>
      <c r="Q1729" s="7" t="str">
        <f>SUBSTITUTE(Table12[[#This Row],[NumberOfMajorSurgeries]],"No major surgery","0")</f>
        <v>0</v>
      </c>
      <c r="R1729" t="str">
        <f>SUBSTITUTE(Table12[[#This Row],[smoker]],"?","unknown")</f>
        <v>No</v>
      </c>
      <c r="S1729" t="str">
        <f t="shared" si="26"/>
        <v>Overweight</v>
      </c>
      <c r="T1729" t="str">
        <f>IF(Table12[[#This Row],[HBA1C]]&lt;5.7,"Normal",IF(Table12[[#This Row],[HBA1C]]&gt;6.5,"Diabetes","Prediabetes"))</f>
        <v>Normal</v>
      </c>
    </row>
    <row r="1730" spans="1:20" x14ac:dyDescent="0.3">
      <c r="A1730" t="s">
        <v>642</v>
      </c>
      <c r="B1730">
        <v>24.605</v>
      </c>
      <c r="C1730">
        <v>5.7</v>
      </c>
      <c r="D1730" t="s">
        <v>2380</v>
      </c>
      <c r="E1730" t="s">
        <v>2380</v>
      </c>
      <c r="F1730" t="s">
        <v>2380</v>
      </c>
      <c r="G1730" t="s">
        <v>2381</v>
      </c>
      <c r="H1730" t="s">
        <v>2380</v>
      </c>
      <c r="K1730" t="s">
        <v>642</v>
      </c>
      <c r="L1730">
        <v>24.605</v>
      </c>
      <c r="M1730">
        <v>5.7</v>
      </c>
      <c r="N1730" t="s">
        <v>2380</v>
      </c>
      <c r="O1730" t="s">
        <v>2380</v>
      </c>
      <c r="P1730" t="s">
        <v>2380</v>
      </c>
      <c r="Q1730" s="7" t="str">
        <f>SUBSTITUTE(Table12[[#This Row],[NumberOfMajorSurgeries]],"No major surgery","0")</f>
        <v>0</v>
      </c>
      <c r="R1730" t="str">
        <f>SUBSTITUTE(Table12[[#This Row],[smoker]],"?","unknown")</f>
        <v>No</v>
      </c>
      <c r="S1730" t="str">
        <f t="shared" si="26"/>
        <v>Overweight</v>
      </c>
      <c r="T1730" t="str">
        <f>IF(Table12[[#This Row],[HBA1C]]&lt;5.7,"Normal",IF(Table12[[#This Row],[HBA1C]]&gt;6.5,"Diabetes","Prediabetes"))</f>
        <v>Prediabetes</v>
      </c>
    </row>
    <row r="1731" spans="1:20" x14ac:dyDescent="0.3">
      <c r="A1731" t="s">
        <v>641</v>
      </c>
      <c r="B1731">
        <v>30.8</v>
      </c>
      <c r="C1731">
        <v>5.07</v>
      </c>
      <c r="D1731" t="s">
        <v>2380</v>
      </c>
      <c r="E1731" t="s">
        <v>2380</v>
      </c>
      <c r="F1731" t="s">
        <v>2380</v>
      </c>
      <c r="G1731" t="s">
        <v>2381</v>
      </c>
      <c r="H1731" t="s">
        <v>2380</v>
      </c>
      <c r="K1731" t="s">
        <v>641</v>
      </c>
      <c r="L1731">
        <v>30.8</v>
      </c>
      <c r="M1731">
        <v>5.07</v>
      </c>
      <c r="N1731" t="s">
        <v>2380</v>
      </c>
      <c r="O1731" t="s">
        <v>2380</v>
      </c>
      <c r="P1731" t="s">
        <v>2380</v>
      </c>
      <c r="Q1731" s="7" t="str">
        <f>SUBSTITUTE(Table12[[#This Row],[NumberOfMajorSurgeries]],"No major surgery","0")</f>
        <v>0</v>
      </c>
      <c r="R1731" t="str">
        <f>SUBSTITUTE(Table12[[#This Row],[smoker]],"?","unknown")</f>
        <v>No</v>
      </c>
      <c r="S1731" t="str">
        <f t="shared" ref="S1731:S1794" si="27">IF(B1731&lt;18.5,"Underweight",IF(B1731&gt;30,"Obesity",IF(B1731=18.5-24.9,"Normal weight","Overweight")))</f>
        <v>Obesity</v>
      </c>
      <c r="T1731" t="str">
        <f>IF(Table12[[#This Row],[HBA1C]]&lt;5.7,"Normal",IF(Table12[[#This Row],[HBA1C]]&gt;6.5,"Diabetes","Prediabetes"))</f>
        <v>Normal</v>
      </c>
    </row>
    <row r="1732" spans="1:20" x14ac:dyDescent="0.3">
      <c r="A1732" t="s">
        <v>640</v>
      </c>
      <c r="B1732">
        <v>34.799999999999997</v>
      </c>
      <c r="C1732">
        <v>4.38</v>
      </c>
      <c r="D1732" t="s">
        <v>2380</v>
      </c>
      <c r="E1732" t="s">
        <v>2380</v>
      </c>
      <c r="F1732" t="s">
        <v>2380</v>
      </c>
      <c r="G1732">
        <v>1</v>
      </c>
      <c r="H1732" t="s">
        <v>2380</v>
      </c>
      <c r="K1732" t="s">
        <v>640</v>
      </c>
      <c r="L1732">
        <v>34.799999999999997</v>
      </c>
      <c r="M1732">
        <v>4.38</v>
      </c>
      <c r="N1732" t="s">
        <v>2380</v>
      </c>
      <c r="O1732" t="s">
        <v>2380</v>
      </c>
      <c r="P1732" t="s">
        <v>2380</v>
      </c>
      <c r="Q1732" s="7" t="str">
        <f>SUBSTITUTE(Table12[[#This Row],[NumberOfMajorSurgeries]],"No major surgery","0")</f>
        <v>1</v>
      </c>
      <c r="R1732" t="str">
        <f>SUBSTITUTE(Table12[[#This Row],[smoker]],"?","unknown")</f>
        <v>No</v>
      </c>
      <c r="S1732" t="str">
        <f t="shared" si="27"/>
        <v>Obesity</v>
      </c>
      <c r="T1732" t="str">
        <f>IF(Table12[[#This Row],[HBA1C]]&lt;5.7,"Normal",IF(Table12[[#This Row],[HBA1C]]&gt;6.5,"Diabetes","Prediabetes"))</f>
        <v>Normal</v>
      </c>
    </row>
    <row r="1733" spans="1:20" x14ac:dyDescent="0.3">
      <c r="A1733" t="s">
        <v>639</v>
      </c>
      <c r="B1733">
        <v>34.21</v>
      </c>
      <c r="C1733">
        <v>4.54</v>
      </c>
      <c r="D1733" t="s">
        <v>2380</v>
      </c>
      <c r="E1733" t="s">
        <v>2380</v>
      </c>
      <c r="F1733" t="s">
        <v>2380</v>
      </c>
      <c r="G1733">
        <v>1</v>
      </c>
      <c r="H1733" t="s">
        <v>2380</v>
      </c>
      <c r="K1733" t="s">
        <v>639</v>
      </c>
      <c r="L1733">
        <v>34.21</v>
      </c>
      <c r="M1733">
        <v>4.54</v>
      </c>
      <c r="N1733" t="s">
        <v>2380</v>
      </c>
      <c r="O1733" t="s">
        <v>2380</v>
      </c>
      <c r="P1733" t="s">
        <v>2380</v>
      </c>
      <c r="Q1733" s="7" t="str">
        <f>SUBSTITUTE(Table12[[#This Row],[NumberOfMajorSurgeries]],"No major surgery","0")</f>
        <v>1</v>
      </c>
      <c r="R1733" t="str">
        <f>SUBSTITUTE(Table12[[#This Row],[smoker]],"?","unknown")</f>
        <v>No</v>
      </c>
      <c r="S1733" t="str">
        <f t="shared" si="27"/>
        <v>Obesity</v>
      </c>
      <c r="T1733" t="str">
        <f>IF(Table12[[#This Row],[HBA1C]]&lt;5.7,"Normal",IF(Table12[[#This Row],[HBA1C]]&gt;6.5,"Diabetes","Prediabetes"))</f>
        <v>Normal</v>
      </c>
    </row>
    <row r="1734" spans="1:20" x14ac:dyDescent="0.3">
      <c r="A1734" t="s">
        <v>638</v>
      </c>
      <c r="B1734">
        <v>31</v>
      </c>
      <c r="C1734">
        <v>5.38</v>
      </c>
      <c r="D1734" t="s">
        <v>2380</v>
      </c>
      <c r="E1734" t="s">
        <v>2380</v>
      </c>
      <c r="F1734" t="s">
        <v>2380</v>
      </c>
      <c r="G1734">
        <v>1</v>
      </c>
      <c r="H1734" t="s">
        <v>2380</v>
      </c>
      <c r="K1734" t="s">
        <v>638</v>
      </c>
      <c r="L1734">
        <v>31</v>
      </c>
      <c r="M1734">
        <v>5.38</v>
      </c>
      <c r="N1734" t="s">
        <v>2380</v>
      </c>
      <c r="O1734" t="s">
        <v>2380</v>
      </c>
      <c r="P1734" t="s">
        <v>2380</v>
      </c>
      <c r="Q1734" s="7" t="str">
        <f>SUBSTITUTE(Table12[[#This Row],[NumberOfMajorSurgeries]],"No major surgery","0")</f>
        <v>1</v>
      </c>
      <c r="R1734" t="str">
        <f>SUBSTITUTE(Table12[[#This Row],[smoker]],"?","unknown")</f>
        <v>No</v>
      </c>
      <c r="S1734" t="str">
        <f t="shared" si="27"/>
        <v>Obesity</v>
      </c>
      <c r="T1734" t="str">
        <f>IF(Table12[[#This Row],[HBA1C]]&lt;5.7,"Normal",IF(Table12[[#This Row],[HBA1C]]&gt;6.5,"Diabetes","Prediabetes"))</f>
        <v>Normal</v>
      </c>
    </row>
    <row r="1735" spans="1:20" x14ac:dyDescent="0.3">
      <c r="A1735" t="s">
        <v>637</v>
      </c>
      <c r="B1735">
        <v>26.125</v>
      </c>
      <c r="C1735">
        <v>5.55</v>
      </c>
      <c r="D1735" t="s">
        <v>2380</v>
      </c>
      <c r="E1735" t="s">
        <v>2380</v>
      </c>
      <c r="F1735" t="s">
        <v>2380</v>
      </c>
      <c r="G1735">
        <v>1</v>
      </c>
      <c r="H1735" t="s">
        <v>2380</v>
      </c>
      <c r="K1735" t="s">
        <v>637</v>
      </c>
      <c r="L1735">
        <v>26.125</v>
      </c>
      <c r="M1735">
        <v>5.55</v>
      </c>
      <c r="N1735" t="s">
        <v>2380</v>
      </c>
      <c r="O1735" t="s">
        <v>2380</v>
      </c>
      <c r="P1735" t="s">
        <v>2380</v>
      </c>
      <c r="Q1735" s="7" t="str">
        <f>SUBSTITUTE(Table12[[#This Row],[NumberOfMajorSurgeries]],"No major surgery","0")</f>
        <v>1</v>
      </c>
      <c r="R1735" t="str">
        <f>SUBSTITUTE(Table12[[#This Row],[smoker]],"?","unknown")</f>
        <v>No</v>
      </c>
      <c r="S1735" t="str">
        <f t="shared" si="27"/>
        <v>Overweight</v>
      </c>
      <c r="T1735" t="str">
        <f>IF(Table12[[#This Row],[HBA1C]]&lt;5.7,"Normal",IF(Table12[[#This Row],[HBA1C]]&gt;6.5,"Diabetes","Prediabetes"))</f>
        <v>Normal</v>
      </c>
    </row>
    <row r="1736" spans="1:20" x14ac:dyDescent="0.3">
      <c r="A1736" t="s">
        <v>636</v>
      </c>
      <c r="B1736">
        <v>30.13</v>
      </c>
      <c r="C1736">
        <v>4.03</v>
      </c>
      <c r="D1736" t="s">
        <v>2382</v>
      </c>
      <c r="E1736" t="s">
        <v>2380</v>
      </c>
      <c r="F1736" t="s">
        <v>2380</v>
      </c>
      <c r="G1736">
        <v>1</v>
      </c>
      <c r="H1736" t="s">
        <v>2380</v>
      </c>
      <c r="K1736" t="s">
        <v>636</v>
      </c>
      <c r="L1736">
        <v>30.13</v>
      </c>
      <c r="M1736">
        <v>4.03</v>
      </c>
      <c r="N1736" t="s">
        <v>2382</v>
      </c>
      <c r="O1736" t="s">
        <v>2380</v>
      </c>
      <c r="P1736" t="s">
        <v>2380</v>
      </c>
      <c r="Q1736" s="7" t="str">
        <f>SUBSTITUTE(Table12[[#This Row],[NumberOfMajorSurgeries]],"No major surgery","0")</f>
        <v>1</v>
      </c>
      <c r="R1736" t="str">
        <f>SUBSTITUTE(Table12[[#This Row],[smoker]],"?","unknown")</f>
        <v>No</v>
      </c>
      <c r="S1736" t="str">
        <f t="shared" si="27"/>
        <v>Obesity</v>
      </c>
      <c r="T1736" t="str">
        <f>IF(Table12[[#This Row],[HBA1C]]&lt;5.7,"Normal",IF(Table12[[#This Row],[HBA1C]]&gt;6.5,"Diabetes","Prediabetes"))</f>
        <v>Normal</v>
      </c>
    </row>
    <row r="1737" spans="1:20" x14ac:dyDescent="0.3">
      <c r="A1737" t="s">
        <v>635</v>
      </c>
      <c r="B1737">
        <v>34.19</v>
      </c>
      <c r="C1737">
        <v>4.1900000000000004</v>
      </c>
      <c r="D1737" t="s">
        <v>2380</v>
      </c>
      <c r="E1737" t="s">
        <v>2380</v>
      </c>
      <c r="F1737" t="s">
        <v>2380</v>
      </c>
      <c r="G1737" t="s">
        <v>2381</v>
      </c>
      <c r="H1737" t="s">
        <v>2380</v>
      </c>
      <c r="K1737" t="s">
        <v>635</v>
      </c>
      <c r="L1737">
        <v>34.19</v>
      </c>
      <c r="M1737">
        <v>4.1900000000000004</v>
      </c>
      <c r="N1737" t="s">
        <v>2380</v>
      </c>
      <c r="O1737" t="s">
        <v>2380</v>
      </c>
      <c r="P1737" t="s">
        <v>2380</v>
      </c>
      <c r="Q1737" s="7" t="str">
        <f>SUBSTITUTE(Table12[[#This Row],[NumberOfMajorSurgeries]],"No major surgery","0")</f>
        <v>0</v>
      </c>
      <c r="R1737" t="str">
        <f>SUBSTITUTE(Table12[[#This Row],[smoker]],"?","unknown")</f>
        <v>No</v>
      </c>
      <c r="S1737" t="str">
        <f t="shared" si="27"/>
        <v>Obesity</v>
      </c>
      <c r="T1737" t="str">
        <f>IF(Table12[[#This Row],[HBA1C]]&lt;5.7,"Normal",IF(Table12[[#This Row],[HBA1C]]&gt;6.5,"Diabetes","Prediabetes"))</f>
        <v>Normal</v>
      </c>
    </row>
    <row r="1738" spans="1:20" x14ac:dyDescent="0.3">
      <c r="A1738" t="s">
        <v>634</v>
      </c>
      <c r="B1738">
        <v>22.515000000000001</v>
      </c>
      <c r="C1738">
        <v>4.37</v>
      </c>
      <c r="D1738" t="s">
        <v>2380</v>
      </c>
      <c r="E1738" t="s">
        <v>2380</v>
      </c>
      <c r="F1738" t="s">
        <v>2383</v>
      </c>
      <c r="G1738">
        <v>1</v>
      </c>
      <c r="H1738" t="s">
        <v>2380</v>
      </c>
      <c r="K1738" t="s">
        <v>634</v>
      </c>
      <c r="L1738">
        <v>22.515000000000001</v>
      </c>
      <c r="M1738">
        <v>4.37</v>
      </c>
      <c r="N1738" t="s">
        <v>2380</v>
      </c>
      <c r="O1738" t="s">
        <v>2380</v>
      </c>
      <c r="P1738" t="s">
        <v>2383</v>
      </c>
      <c r="Q1738" s="7" t="str">
        <f>SUBSTITUTE(Table12[[#This Row],[NumberOfMajorSurgeries]],"No major surgery","0")</f>
        <v>1</v>
      </c>
      <c r="R1738" t="str">
        <f>SUBSTITUTE(Table12[[#This Row],[smoker]],"?","unknown")</f>
        <v>No</v>
      </c>
      <c r="S1738" t="str">
        <f t="shared" si="27"/>
        <v>Overweight</v>
      </c>
      <c r="T1738" t="str">
        <f>IF(Table12[[#This Row],[HBA1C]]&lt;5.7,"Normal",IF(Table12[[#This Row],[HBA1C]]&gt;6.5,"Diabetes","Prediabetes"))</f>
        <v>Normal</v>
      </c>
    </row>
    <row r="1739" spans="1:20" x14ac:dyDescent="0.3">
      <c r="A1739" t="s">
        <v>633</v>
      </c>
      <c r="B1739">
        <v>18.239999999999998</v>
      </c>
      <c r="C1739">
        <v>5.31</v>
      </c>
      <c r="D1739" t="s">
        <v>2382</v>
      </c>
      <c r="E1739" t="s">
        <v>2380</v>
      </c>
      <c r="F1739" t="s">
        <v>2383</v>
      </c>
      <c r="G1739">
        <v>1</v>
      </c>
      <c r="H1739" t="s">
        <v>2380</v>
      </c>
      <c r="K1739" t="s">
        <v>633</v>
      </c>
      <c r="L1739">
        <v>18.239999999999998</v>
      </c>
      <c r="M1739">
        <v>5.31</v>
      </c>
      <c r="N1739" t="s">
        <v>2382</v>
      </c>
      <c r="O1739" t="s">
        <v>2380</v>
      </c>
      <c r="P1739" t="s">
        <v>2383</v>
      </c>
      <c r="Q1739" s="7" t="str">
        <f>SUBSTITUTE(Table12[[#This Row],[NumberOfMajorSurgeries]],"No major surgery","0")</f>
        <v>1</v>
      </c>
      <c r="R1739" t="str">
        <f>SUBSTITUTE(Table12[[#This Row],[smoker]],"?","unknown")</f>
        <v>No</v>
      </c>
      <c r="S1739" t="str">
        <f t="shared" si="27"/>
        <v>Underweight</v>
      </c>
      <c r="T1739" t="str">
        <f>IF(Table12[[#This Row],[HBA1C]]&lt;5.7,"Normal",IF(Table12[[#This Row],[HBA1C]]&gt;6.5,"Diabetes","Prediabetes"))</f>
        <v>Normal</v>
      </c>
    </row>
    <row r="1740" spans="1:20" x14ac:dyDescent="0.3">
      <c r="A1740" t="s">
        <v>631</v>
      </c>
      <c r="B1740">
        <v>37.28</v>
      </c>
      <c r="C1740">
        <v>4.66</v>
      </c>
      <c r="D1740" t="s">
        <v>2380</v>
      </c>
      <c r="E1740" t="s">
        <v>2382</v>
      </c>
      <c r="F1740" t="s">
        <v>2380</v>
      </c>
      <c r="G1740">
        <v>1</v>
      </c>
      <c r="H1740" t="s">
        <v>2380</v>
      </c>
      <c r="K1740" t="s">
        <v>631</v>
      </c>
      <c r="L1740">
        <v>37.28</v>
      </c>
      <c r="M1740">
        <v>4.66</v>
      </c>
      <c r="N1740" t="s">
        <v>2380</v>
      </c>
      <c r="O1740" t="s">
        <v>2382</v>
      </c>
      <c r="P1740" t="s">
        <v>2380</v>
      </c>
      <c r="Q1740" s="7" t="str">
        <f>SUBSTITUTE(Table12[[#This Row],[NumberOfMajorSurgeries]],"No major surgery","0")</f>
        <v>1</v>
      </c>
      <c r="R1740" t="str">
        <f>SUBSTITUTE(Table12[[#This Row],[smoker]],"?","unknown")</f>
        <v>No</v>
      </c>
      <c r="S1740" t="str">
        <f t="shared" si="27"/>
        <v>Obesity</v>
      </c>
      <c r="T1740" t="str">
        <f>IF(Table12[[#This Row],[HBA1C]]&lt;5.7,"Normal",IF(Table12[[#This Row],[HBA1C]]&gt;6.5,"Diabetes","Prediabetes"))</f>
        <v>Normal</v>
      </c>
    </row>
    <row r="1741" spans="1:20" x14ac:dyDescent="0.3">
      <c r="A1741" t="s">
        <v>630</v>
      </c>
      <c r="B1741">
        <v>18.2</v>
      </c>
      <c r="C1741">
        <v>6.19</v>
      </c>
      <c r="D1741" t="s">
        <v>2380</v>
      </c>
      <c r="E1741" t="s">
        <v>2380</v>
      </c>
      <c r="F1741" t="s">
        <v>2383</v>
      </c>
      <c r="G1741">
        <v>1</v>
      </c>
      <c r="H1741" t="s">
        <v>2380</v>
      </c>
      <c r="K1741" t="s">
        <v>630</v>
      </c>
      <c r="L1741">
        <v>18.2</v>
      </c>
      <c r="M1741">
        <v>6.19</v>
      </c>
      <c r="N1741" t="s">
        <v>2380</v>
      </c>
      <c r="O1741" t="s">
        <v>2380</v>
      </c>
      <c r="P1741" t="s">
        <v>2383</v>
      </c>
      <c r="Q1741" s="7" t="str">
        <f>SUBSTITUTE(Table12[[#This Row],[NumberOfMajorSurgeries]],"No major surgery","0")</f>
        <v>1</v>
      </c>
      <c r="R1741" t="str">
        <f>SUBSTITUTE(Table12[[#This Row],[smoker]],"?","unknown")</f>
        <v>No</v>
      </c>
      <c r="S1741" t="str">
        <f t="shared" si="27"/>
        <v>Underweight</v>
      </c>
      <c r="T1741" t="str">
        <f>IF(Table12[[#This Row],[HBA1C]]&lt;5.7,"Normal",IF(Table12[[#This Row],[HBA1C]]&gt;6.5,"Diabetes","Prediabetes"))</f>
        <v>Prediabetes</v>
      </c>
    </row>
    <row r="1742" spans="1:20" x14ac:dyDescent="0.3">
      <c r="A1742" t="s">
        <v>629</v>
      </c>
      <c r="B1742">
        <v>20.53</v>
      </c>
      <c r="C1742">
        <v>4.8600000000000003</v>
      </c>
      <c r="D1742" t="s">
        <v>2380</v>
      </c>
      <c r="E1742" t="s">
        <v>2380</v>
      </c>
      <c r="F1742" t="s">
        <v>2380</v>
      </c>
      <c r="G1742">
        <v>1</v>
      </c>
      <c r="H1742" t="s">
        <v>2380</v>
      </c>
      <c r="K1742" t="s">
        <v>629</v>
      </c>
      <c r="L1742">
        <v>20.53</v>
      </c>
      <c r="M1742">
        <v>4.8600000000000003</v>
      </c>
      <c r="N1742" t="s">
        <v>2380</v>
      </c>
      <c r="O1742" t="s">
        <v>2380</v>
      </c>
      <c r="P1742" t="s">
        <v>2380</v>
      </c>
      <c r="Q1742" s="7" t="str">
        <f>SUBSTITUTE(Table12[[#This Row],[NumberOfMajorSurgeries]],"No major surgery","0")</f>
        <v>1</v>
      </c>
      <c r="R1742" t="str">
        <f>SUBSTITUTE(Table12[[#This Row],[smoker]],"?","unknown")</f>
        <v>No</v>
      </c>
      <c r="S1742" t="str">
        <f t="shared" si="27"/>
        <v>Overweight</v>
      </c>
      <c r="T1742" t="str">
        <f>IF(Table12[[#This Row],[HBA1C]]&lt;5.7,"Normal",IF(Table12[[#This Row],[HBA1C]]&gt;6.5,"Diabetes","Prediabetes"))</f>
        <v>Normal</v>
      </c>
    </row>
    <row r="1743" spans="1:20" x14ac:dyDescent="0.3">
      <c r="A1743" t="s">
        <v>628</v>
      </c>
      <c r="B1743">
        <v>23.79</v>
      </c>
      <c r="C1743">
        <v>4.74</v>
      </c>
      <c r="D1743" t="s">
        <v>2380</v>
      </c>
      <c r="E1743" t="s">
        <v>2380</v>
      </c>
      <c r="F1743" t="s">
        <v>2380</v>
      </c>
      <c r="G1743" t="s">
        <v>2381</v>
      </c>
      <c r="H1743" t="s">
        <v>2380</v>
      </c>
      <c r="K1743" t="s">
        <v>628</v>
      </c>
      <c r="L1743">
        <v>23.79</v>
      </c>
      <c r="M1743">
        <v>4.74</v>
      </c>
      <c r="N1743" t="s">
        <v>2380</v>
      </c>
      <c r="O1743" t="s">
        <v>2380</v>
      </c>
      <c r="P1743" t="s">
        <v>2380</v>
      </c>
      <c r="Q1743" s="7" t="str">
        <f>SUBSTITUTE(Table12[[#This Row],[NumberOfMajorSurgeries]],"No major surgery","0")</f>
        <v>0</v>
      </c>
      <c r="R1743" t="str">
        <f>SUBSTITUTE(Table12[[#This Row],[smoker]],"?","unknown")</f>
        <v>No</v>
      </c>
      <c r="S1743" t="str">
        <f t="shared" si="27"/>
        <v>Overweight</v>
      </c>
      <c r="T1743" t="str">
        <f>IF(Table12[[#This Row],[HBA1C]]&lt;5.7,"Normal",IF(Table12[[#This Row],[HBA1C]]&gt;6.5,"Diabetes","Prediabetes"))</f>
        <v>Normal</v>
      </c>
    </row>
    <row r="1744" spans="1:20" x14ac:dyDescent="0.3">
      <c r="A1744" t="s">
        <v>627</v>
      </c>
      <c r="B1744">
        <v>29.8</v>
      </c>
      <c r="C1744">
        <v>6.03</v>
      </c>
      <c r="D1744" t="s">
        <v>2380</v>
      </c>
      <c r="E1744" t="s">
        <v>2380</v>
      </c>
      <c r="F1744" t="s">
        <v>2380</v>
      </c>
      <c r="G1744" t="s">
        <v>2381</v>
      </c>
      <c r="H1744" t="s">
        <v>2380</v>
      </c>
      <c r="K1744" t="s">
        <v>627</v>
      </c>
      <c r="L1744">
        <v>29.8</v>
      </c>
      <c r="M1744">
        <v>6.03</v>
      </c>
      <c r="N1744" t="s">
        <v>2380</v>
      </c>
      <c r="O1744" t="s">
        <v>2380</v>
      </c>
      <c r="P1744" t="s">
        <v>2380</v>
      </c>
      <c r="Q1744" s="7" t="str">
        <f>SUBSTITUTE(Table12[[#This Row],[NumberOfMajorSurgeries]],"No major surgery","0")</f>
        <v>0</v>
      </c>
      <c r="R1744" t="str">
        <f>SUBSTITUTE(Table12[[#This Row],[smoker]],"?","unknown")</f>
        <v>No</v>
      </c>
      <c r="S1744" t="str">
        <f t="shared" si="27"/>
        <v>Overweight</v>
      </c>
      <c r="T1744" t="str">
        <f>IF(Table12[[#This Row],[HBA1C]]&lt;5.7,"Normal",IF(Table12[[#This Row],[HBA1C]]&gt;6.5,"Diabetes","Prediabetes"))</f>
        <v>Prediabetes</v>
      </c>
    </row>
    <row r="1745" spans="1:20" x14ac:dyDescent="0.3">
      <c r="A1745" t="s">
        <v>626</v>
      </c>
      <c r="B1745">
        <v>31.54</v>
      </c>
      <c r="C1745">
        <v>4.71</v>
      </c>
      <c r="D1745" t="s">
        <v>2380</v>
      </c>
      <c r="E1745" t="s">
        <v>2380</v>
      </c>
      <c r="F1745" t="s">
        <v>2380</v>
      </c>
      <c r="G1745" t="s">
        <v>2381</v>
      </c>
      <c r="H1745" t="s">
        <v>2380</v>
      </c>
      <c r="K1745" t="s">
        <v>626</v>
      </c>
      <c r="L1745">
        <v>31.54</v>
      </c>
      <c r="M1745">
        <v>4.71</v>
      </c>
      <c r="N1745" t="s">
        <v>2380</v>
      </c>
      <c r="O1745" t="s">
        <v>2380</v>
      </c>
      <c r="P1745" t="s">
        <v>2380</v>
      </c>
      <c r="Q1745" s="7" t="str">
        <f>SUBSTITUTE(Table12[[#This Row],[NumberOfMajorSurgeries]],"No major surgery","0")</f>
        <v>0</v>
      </c>
      <c r="R1745" t="str">
        <f>SUBSTITUTE(Table12[[#This Row],[smoker]],"?","unknown")</f>
        <v>No</v>
      </c>
      <c r="S1745" t="str">
        <f t="shared" si="27"/>
        <v>Obesity</v>
      </c>
      <c r="T1745" t="str">
        <f>IF(Table12[[#This Row],[HBA1C]]&lt;5.7,"Normal",IF(Table12[[#This Row],[HBA1C]]&gt;6.5,"Diabetes","Prediabetes"))</f>
        <v>Normal</v>
      </c>
    </row>
    <row r="1746" spans="1:20" x14ac:dyDescent="0.3">
      <c r="A1746" t="s">
        <v>625</v>
      </c>
      <c r="B1746">
        <v>20.82</v>
      </c>
      <c r="C1746">
        <v>5.55</v>
      </c>
      <c r="D1746" t="s">
        <v>2380</v>
      </c>
      <c r="E1746" t="s">
        <v>2380</v>
      </c>
      <c r="F1746" t="s">
        <v>2380</v>
      </c>
      <c r="G1746">
        <v>1</v>
      </c>
      <c r="H1746" t="s">
        <v>2380</v>
      </c>
      <c r="K1746" t="s">
        <v>625</v>
      </c>
      <c r="L1746">
        <v>20.82</v>
      </c>
      <c r="M1746">
        <v>5.55</v>
      </c>
      <c r="N1746" t="s">
        <v>2380</v>
      </c>
      <c r="O1746" t="s">
        <v>2380</v>
      </c>
      <c r="P1746" t="s">
        <v>2380</v>
      </c>
      <c r="Q1746" s="7" t="str">
        <f>SUBSTITUTE(Table12[[#This Row],[NumberOfMajorSurgeries]],"No major surgery","0")</f>
        <v>1</v>
      </c>
      <c r="R1746" t="str">
        <f>SUBSTITUTE(Table12[[#This Row],[smoker]],"?","unknown")</f>
        <v>No</v>
      </c>
      <c r="S1746" t="str">
        <f t="shared" si="27"/>
        <v>Overweight</v>
      </c>
      <c r="T1746" t="str">
        <f>IF(Table12[[#This Row],[HBA1C]]&lt;5.7,"Normal",IF(Table12[[#This Row],[HBA1C]]&gt;6.5,"Diabetes","Prediabetes"))</f>
        <v>Normal</v>
      </c>
    </row>
    <row r="1747" spans="1:20" x14ac:dyDescent="0.3">
      <c r="A1747" t="s">
        <v>624</v>
      </c>
      <c r="B1747">
        <v>38.83</v>
      </c>
      <c r="C1747">
        <v>4.78</v>
      </c>
      <c r="D1747" t="s">
        <v>2380</v>
      </c>
      <c r="E1747" t="s">
        <v>2380</v>
      </c>
      <c r="F1747" t="s">
        <v>2383</v>
      </c>
      <c r="G1747">
        <v>1</v>
      </c>
      <c r="H1747" t="s">
        <v>2380</v>
      </c>
      <c r="K1747" t="s">
        <v>624</v>
      </c>
      <c r="L1747">
        <v>38.83</v>
      </c>
      <c r="M1747">
        <v>4.78</v>
      </c>
      <c r="N1747" t="s">
        <v>2380</v>
      </c>
      <c r="O1747" t="s">
        <v>2380</v>
      </c>
      <c r="P1747" t="s">
        <v>2383</v>
      </c>
      <c r="Q1747" s="7" t="str">
        <f>SUBSTITUTE(Table12[[#This Row],[NumberOfMajorSurgeries]],"No major surgery","0")</f>
        <v>1</v>
      </c>
      <c r="R1747" t="str">
        <f>SUBSTITUTE(Table12[[#This Row],[smoker]],"?","unknown")</f>
        <v>No</v>
      </c>
      <c r="S1747" t="str">
        <f t="shared" si="27"/>
        <v>Obesity</v>
      </c>
      <c r="T1747" t="str">
        <f>IF(Table12[[#This Row],[HBA1C]]&lt;5.7,"Normal",IF(Table12[[#This Row],[HBA1C]]&gt;6.5,"Diabetes","Prediabetes"))</f>
        <v>Normal</v>
      </c>
    </row>
    <row r="1748" spans="1:20" x14ac:dyDescent="0.3">
      <c r="A1748" t="s">
        <v>623</v>
      </c>
      <c r="B1748">
        <v>23.44</v>
      </c>
      <c r="C1748">
        <v>4.6500000000000004</v>
      </c>
      <c r="D1748" t="s">
        <v>2382</v>
      </c>
      <c r="E1748" t="s">
        <v>2380</v>
      </c>
      <c r="F1748" t="s">
        <v>2380</v>
      </c>
      <c r="G1748">
        <v>1</v>
      </c>
      <c r="H1748" t="s">
        <v>2380</v>
      </c>
      <c r="K1748" t="s">
        <v>623</v>
      </c>
      <c r="L1748">
        <v>23.44</v>
      </c>
      <c r="M1748">
        <v>4.6500000000000004</v>
      </c>
      <c r="N1748" t="s">
        <v>2382</v>
      </c>
      <c r="O1748" t="s">
        <v>2380</v>
      </c>
      <c r="P1748" t="s">
        <v>2380</v>
      </c>
      <c r="Q1748" s="7" t="str">
        <f>SUBSTITUTE(Table12[[#This Row],[NumberOfMajorSurgeries]],"No major surgery","0")</f>
        <v>1</v>
      </c>
      <c r="R1748" t="str">
        <f>SUBSTITUTE(Table12[[#This Row],[smoker]],"?","unknown")</f>
        <v>No</v>
      </c>
      <c r="S1748" t="str">
        <f t="shared" si="27"/>
        <v>Overweight</v>
      </c>
      <c r="T1748" t="str">
        <f>IF(Table12[[#This Row],[HBA1C]]&lt;5.7,"Normal",IF(Table12[[#This Row],[HBA1C]]&gt;6.5,"Diabetes","Prediabetes"))</f>
        <v>Normal</v>
      </c>
    </row>
    <row r="1749" spans="1:20" x14ac:dyDescent="0.3">
      <c r="A1749" t="s">
        <v>622</v>
      </c>
      <c r="B1749">
        <v>24.13</v>
      </c>
      <c r="C1749">
        <v>5.2</v>
      </c>
      <c r="D1749" t="s">
        <v>2380</v>
      </c>
      <c r="E1749" t="s">
        <v>2380</v>
      </c>
      <c r="F1749" t="s">
        <v>2380</v>
      </c>
      <c r="G1749">
        <v>1</v>
      </c>
      <c r="H1749" t="s">
        <v>2380</v>
      </c>
      <c r="K1749" t="s">
        <v>622</v>
      </c>
      <c r="L1749">
        <v>24.13</v>
      </c>
      <c r="M1749">
        <v>5.2</v>
      </c>
      <c r="N1749" t="s">
        <v>2380</v>
      </c>
      <c r="O1749" t="s">
        <v>2380</v>
      </c>
      <c r="P1749" t="s">
        <v>2380</v>
      </c>
      <c r="Q1749" s="7" t="str">
        <f>SUBSTITUTE(Table12[[#This Row],[NumberOfMajorSurgeries]],"No major surgery","0")</f>
        <v>1</v>
      </c>
      <c r="R1749" t="str">
        <f>SUBSTITUTE(Table12[[#This Row],[smoker]],"?","unknown")</f>
        <v>No</v>
      </c>
      <c r="S1749" t="str">
        <f t="shared" si="27"/>
        <v>Overweight</v>
      </c>
      <c r="T1749" t="str">
        <f>IF(Table12[[#This Row],[HBA1C]]&lt;5.7,"Normal",IF(Table12[[#This Row],[HBA1C]]&gt;6.5,"Diabetes","Prediabetes"))</f>
        <v>Normal</v>
      </c>
    </row>
    <row r="1750" spans="1:20" x14ac:dyDescent="0.3">
      <c r="A1750" t="s">
        <v>621</v>
      </c>
      <c r="B1750">
        <v>42.13</v>
      </c>
      <c r="C1750">
        <v>4.54</v>
      </c>
      <c r="D1750" t="s">
        <v>2382</v>
      </c>
      <c r="E1750" t="s">
        <v>2380</v>
      </c>
      <c r="F1750" t="s">
        <v>2380</v>
      </c>
      <c r="G1750">
        <v>1</v>
      </c>
      <c r="H1750" t="s">
        <v>2380</v>
      </c>
      <c r="K1750" t="s">
        <v>621</v>
      </c>
      <c r="L1750">
        <v>42.13</v>
      </c>
      <c r="M1750">
        <v>4.54</v>
      </c>
      <c r="N1750" t="s">
        <v>2382</v>
      </c>
      <c r="O1750" t="s">
        <v>2380</v>
      </c>
      <c r="P1750" t="s">
        <v>2380</v>
      </c>
      <c r="Q1750" s="7" t="str">
        <f>SUBSTITUTE(Table12[[#This Row],[NumberOfMajorSurgeries]],"No major surgery","0")</f>
        <v>1</v>
      </c>
      <c r="R1750" t="str">
        <f>SUBSTITUTE(Table12[[#This Row],[smoker]],"?","unknown")</f>
        <v>No</v>
      </c>
      <c r="S1750" t="str">
        <f t="shared" si="27"/>
        <v>Obesity</v>
      </c>
      <c r="T1750" t="str">
        <f>IF(Table12[[#This Row],[HBA1C]]&lt;5.7,"Normal",IF(Table12[[#This Row],[HBA1C]]&gt;6.5,"Diabetes","Prediabetes"))</f>
        <v>Normal</v>
      </c>
    </row>
    <row r="1751" spans="1:20" x14ac:dyDescent="0.3">
      <c r="A1751" t="s">
        <v>620</v>
      </c>
      <c r="B1751">
        <v>17.86</v>
      </c>
      <c r="C1751">
        <v>4.1100000000000003</v>
      </c>
      <c r="D1751" t="s">
        <v>2380</v>
      </c>
      <c r="E1751" t="s">
        <v>2380</v>
      </c>
      <c r="F1751" t="s">
        <v>2380</v>
      </c>
      <c r="G1751">
        <v>1</v>
      </c>
      <c r="H1751" t="s">
        <v>2380</v>
      </c>
      <c r="K1751" t="s">
        <v>620</v>
      </c>
      <c r="L1751">
        <v>17.86</v>
      </c>
      <c r="M1751">
        <v>4.1100000000000003</v>
      </c>
      <c r="N1751" t="s">
        <v>2380</v>
      </c>
      <c r="O1751" t="s">
        <v>2380</v>
      </c>
      <c r="P1751" t="s">
        <v>2380</v>
      </c>
      <c r="Q1751" s="7" t="str">
        <f>SUBSTITUTE(Table12[[#This Row],[NumberOfMajorSurgeries]],"No major surgery","0")</f>
        <v>1</v>
      </c>
      <c r="R1751" t="str">
        <f>SUBSTITUTE(Table12[[#This Row],[smoker]],"?","unknown")</f>
        <v>No</v>
      </c>
      <c r="S1751" t="str">
        <f t="shared" si="27"/>
        <v>Underweight</v>
      </c>
      <c r="T1751" t="str">
        <f>IF(Table12[[#This Row],[HBA1C]]&lt;5.7,"Normal",IF(Table12[[#This Row],[HBA1C]]&gt;6.5,"Diabetes","Prediabetes"))</f>
        <v>Normal</v>
      </c>
    </row>
    <row r="1752" spans="1:20" x14ac:dyDescent="0.3">
      <c r="A1752" t="s">
        <v>619</v>
      </c>
      <c r="B1752">
        <v>32.78</v>
      </c>
      <c r="C1752">
        <v>4.63</v>
      </c>
      <c r="D1752" t="s">
        <v>2380</v>
      </c>
      <c r="E1752" t="s">
        <v>2380</v>
      </c>
      <c r="F1752" t="s">
        <v>2380</v>
      </c>
      <c r="G1752" t="s">
        <v>2381</v>
      </c>
      <c r="H1752" t="s">
        <v>2380</v>
      </c>
      <c r="K1752" t="s">
        <v>619</v>
      </c>
      <c r="L1752">
        <v>32.78</v>
      </c>
      <c r="M1752">
        <v>4.63</v>
      </c>
      <c r="N1752" t="s">
        <v>2380</v>
      </c>
      <c r="O1752" t="s">
        <v>2380</v>
      </c>
      <c r="P1752" t="s">
        <v>2380</v>
      </c>
      <c r="Q1752" s="7" t="str">
        <f>SUBSTITUTE(Table12[[#This Row],[NumberOfMajorSurgeries]],"No major surgery","0")</f>
        <v>0</v>
      </c>
      <c r="R1752" t="str">
        <f>SUBSTITUTE(Table12[[#This Row],[smoker]],"?","unknown")</f>
        <v>No</v>
      </c>
      <c r="S1752" t="str">
        <f t="shared" si="27"/>
        <v>Obesity</v>
      </c>
      <c r="T1752" t="str">
        <f>IF(Table12[[#This Row],[HBA1C]]&lt;5.7,"Normal",IF(Table12[[#This Row],[HBA1C]]&gt;6.5,"Diabetes","Prediabetes"))</f>
        <v>Normal</v>
      </c>
    </row>
    <row r="1753" spans="1:20" x14ac:dyDescent="0.3">
      <c r="A1753" t="s">
        <v>618</v>
      </c>
      <c r="B1753">
        <v>23.9</v>
      </c>
      <c r="C1753">
        <v>6.06</v>
      </c>
      <c r="D1753" t="s">
        <v>2382</v>
      </c>
      <c r="E1753" t="s">
        <v>2380</v>
      </c>
      <c r="F1753" t="s">
        <v>2383</v>
      </c>
      <c r="G1753">
        <v>1</v>
      </c>
      <c r="H1753" t="s">
        <v>2380</v>
      </c>
      <c r="K1753" t="s">
        <v>618</v>
      </c>
      <c r="L1753">
        <v>23.9</v>
      </c>
      <c r="M1753">
        <v>6.06</v>
      </c>
      <c r="N1753" t="s">
        <v>2382</v>
      </c>
      <c r="O1753" t="s">
        <v>2380</v>
      </c>
      <c r="P1753" t="s">
        <v>2383</v>
      </c>
      <c r="Q1753" s="7" t="str">
        <f>SUBSTITUTE(Table12[[#This Row],[NumberOfMajorSurgeries]],"No major surgery","0")</f>
        <v>1</v>
      </c>
      <c r="R1753" t="str">
        <f>SUBSTITUTE(Table12[[#This Row],[smoker]],"?","unknown")</f>
        <v>No</v>
      </c>
      <c r="S1753" t="str">
        <f t="shared" si="27"/>
        <v>Overweight</v>
      </c>
      <c r="T1753" t="str">
        <f>IF(Table12[[#This Row],[HBA1C]]&lt;5.7,"Normal",IF(Table12[[#This Row],[HBA1C]]&gt;6.5,"Diabetes","Prediabetes"))</f>
        <v>Prediabetes</v>
      </c>
    </row>
    <row r="1754" spans="1:20" x14ac:dyDescent="0.3">
      <c r="A1754" t="s">
        <v>617</v>
      </c>
      <c r="B1754">
        <v>15.47</v>
      </c>
      <c r="C1754">
        <v>8.43</v>
      </c>
      <c r="D1754" t="s">
        <v>2380</v>
      </c>
      <c r="E1754" t="s">
        <v>2380</v>
      </c>
      <c r="F1754" t="s">
        <v>2380</v>
      </c>
      <c r="G1754" t="s">
        <v>2381</v>
      </c>
      <c r="H1754" t="s">
        <v>2380</v>
      </c>
      <c r="K1754" t="s">
        <v>617</v>
      </c>
      <c r="L1754">
        <v>15.47</v>
      </c>
      <c r="M1754">
        <v>8.43</v>
      </c>
      <c r="N1754" t="s">
        <v>2380</v>
      </c>
      <c r="O1754" t="s">
        <v>2380</v>
      </c>
      <c r="P1754" t="s">
        <v>2380</v>
      </c>
      <c r="Q1754" s="7" t="str">
        <f>SUBSTITUTE(Table12[[#This Row],[NumberOfMajorSurgeries]],"No major surgery","0")</f>
        <v>0</v>
      </c>
      <c r="R1754" t="str">
        <f>SUBSTITUTE(Table12[[#This Row],[smoker]],"?","unknown")</f>
        <v>No</v>
      </c>
      <c r="S1754" t="str">
        <f t="shared" si="27"/>
        <v>Underweight</v>
      </c>
      <c r="T1754" t="str">
        <f>IF(Table12[[#This Row],[HBA1C]]&lt;5.7,"Normal",IF(Table12[[#This Row],[HBA1C]]&gt;6.5,"Diabetes","Prediabetes"))</f>
        <v>Diabetes</v>
      </c>
    </row>
    <row r="1755" spans="1:20" x14ac:dyDescent="0.3">
      <c r="A1755" t="s">
        <v>616</v>
      </c>
      <c r="B1755">
        <v>28.54</v>
      </c>
      <c r="C1755">
        <v>5.51</v>
      </c>
      <c r="D1755" t="s">
        <v>2380</v>
      </c>
      <c r="E1755" t="s">
        <v>2380</v>
      </c>
      <c r="F1755" t="s">
        <v>2383</v>
      </c>
      <c r="G1755">
        <v>1</v>
      </c>
      <c r="H1755" t="s">
        <v>2380</v>
      </c>
      <c r="K1755" t="s">
        <v>616</v>
      </c>
      <c r="L1755">
        <v>28.54</v>
      </c>
      <c r="M1755">
        <v>5.51</v>
      </c>
      <c r="N1755" t="s">
        <v>2380</v>
      </c>
      <c r="O1755" t="s">
        <v>2380</v>
      </c>
      <c r="P1755" t="s">
        <v>2383</v>
      </c>
      <c r="Q1755" s="7" t="str">
        <f>SUBSTITUTE(Table12[[#This Row],[NumberOfMajorSurgeries]],"No major surgery","0")</f>
        <v>1</v>
      </c>
      <c r="R1755" t="str">
        <f>SUBSTITUTE(Table12[[#This Row],[smoker]],"?","unknown")</f>
        <v>No</v>
      </c>
      <c r="S1755" t="str">
        <f t="shared" si="27"/>
        <v>Overweight</v>
      </c>
      <c r="T1755" t="str">
        <f>IF(Table12[[#This Row],[HBA1C]]&lt;5.7,"Normal",IF(Table12[[#This Row],[HBA1C]]&gt;6.5,"Diabetes","Prediabetes"))</f>
        <v>Normal</v>
      </c>
    </row>
    <row r="1756" spans="1:20" x14ac:dyDescent="0.3">
      <c r="A1756" t="s">
        <v>615</v>
      </c>
      <c r="B1756">
        <v>18.54</v>
      </c>
      <c r="C1756">
        <v>4.95</v>
      </c>
      <c r="D1756" t="s">
        <v>2380</v>
      </c>
      <c r="E1756" t="s">
        <v>2380</v>
      </c>
      <c r="F1756" t="s">
        <v>2380</v>
      </c>
      <c r="G1756" t="s">
        <v>2381</v>
      </c>
      <c r="H1756" t="s">
        <v>2380</v>
      </c>
      <c r="K1756" t="s">
        <v>615</v>
      </c>
      <c r="L1756">
        <v>18.54</v>
      </c>
      <c r="M1756">
        <v>4.95</v>
      </c>
      <c r="N1756" t="s">
        <v>2380</v>
      </c>
      <c r="O1756" t="s">
        <v>2380</v>
      </c>
      <c r="P1756" t="s">
        <v>2380</v>
      </c>
      <c r="Q1756" s="7" t="str">
        <f>SUBSTITUTE(Table12[[#This Row],[NumberOfMajorSurgeries]],"No major surgery","0")</f>
        <v>0</v>
      </c>
      <c r="R1756" t="str">
        <f>SUBSTITUTE(Table12[[#This Row],[smoker]],"?","unknown")</f>
        <v>No</v>
      </c>
      <c r="S1756" t="str">
        <f t="shared" si="27"/>
        <v>Overweight</v>
      </c>
      <c r="T1756" t="str">
        <f>IF(Table12[[#This Row],[HBA1C]]&lt;5.7,"Normal",IF(Table12[[#This Row],[HBA1C]]&gt;6.5,"Diabetes","Prediabetes"))</f>
        <v>Normal</v>
      </c>
    </row>
    <row r="1757" spans="1:20" x14ac:dyDescent="0.3">
      <c r="A1757" t="s">
        <v>614</v>
      </c>
      <c r="B1757">
        <v>32.18</v>
      </c>
      <c r="C1757">
        <v>6.44</v>
      </c>
      <c r="D1757" t="s">
        <v>2382</v>
      </c>
      <c r="E1757" t="s">
        <v>2380</v>
      </c>
      <c r="F1757" t="s">
        <v>2383</v>
      </c>
      <c r="G1757">
        <v>1</v>
      </c>
      <c r="H1757" t="s">
        <v>2380</v>
      </c>
      <c r="K1757" t="s">
        <v>614</v>
      </c>
      <c r="L1757">
        <v>32.18</v>
      </c>
      <c r="M1757">
        <v>6.44</v>
      </c>
      <c r="N1757" t="s">
        <v>2382</v>
      </c>
      <c r="O1757" t="s">
        <v>2380</v>
      </c>
      <c r="P1757" t="s">
        <v>2383</v>
      </c>
      <c r="Q1757" s="7" t="str">
        <f>SUBSTITUTE(Table12[[#This Row],[NumberOfMajorSurgeries]],"No major surgery","0")</f>
        <v>1</v>
      </c>
      <c r="R1757" t="str">
        <f>SUBSTITUTE(Table12[[#This Row],[smoker]],"?","unknown")</f>
        <v>No</v>
      </c>
      <c r="S1757" t="str">
        <f t="shared" si="27"/>
        <v>Obesity</v>
      </c>
      <c r="T1757" t="str">
        <f>IF(Table12[[#This Row],[HBA1C]]&lt;5.7,"Normal",IF(Table12[[#This Row],[HBA1C]]&gt;6.5,"Diabetes","Prediabetes"))</f>
        <v>Prediabetes</v>
      </c>
    </row>
    <row r="1758" spans="1:20" x14ac:dyDescent="0.3">
      <c r="A1758" t="s">
        <v>613</v>
      </c>
      <c r="B1758">
        <v>37.380000000000003</v>
      </c>
      <c r="C1758">
        <v>6.05</v>
      </c>
      <c r="D1758" t="s">
        <v>2382</v>
      </c>
      <c r="E1758" t="s">
        <v>2380</v>
      </c>
      <c r="F1758" t="s">
        <v>2380</v>
      </c>
      <c r="G1758" t="s">
        <v>2381</v>
      </c>
      <c r="H1758" t="s">
        <v>2380</v>
      </c>
      <c r="K1758" t="s">
        <v>613</v>
      </c>
      <c r="L1758">
        <v>37.380000000000003</v>
      </c>
      <c r="M1758">
        <v>6.05</v>
      </c>
      <c r="N1758" t="s">
        <v>2382</v>
      </c>
      <c r="O1758" t="s">
        <v>2380</v>
      </c>
      <c r="P1758" t="s">
        <v>2380</v>
      </c>
      <c r="Q1758" s="7" t="str">
        <f>SUBSTITUTE(Table12[[#This Row],[NumberOfMajorSurgeries]],"No major surgery","0")</f>
        <v>0</v>
      </c>
      <c r="R1758" t="str">
        <f>SUBSTITUTE(Table12[[#This Row],[smoker]],"?","unknown")</f>
        <v>No</v>
      </c>
      <c r="S1758" t="str">
        <f t="shared" si="27"/>
        <v>Obesity</v>
      </c>
      <c r="T1758" t="str">
        <f>IF(Table12[[#This Row],[HBA1C]]&lt;5.7,"Normal",IF(Table12[[#This Row],[HBA1C]]&gt;6.5,"Diabetes","Prediabetes"))</f>
        <v>Prediabetes</v>
      </c>
    </row>
    <row r="1759" spans="1:20" x14ac:dyDescent="0.3">
      <c r="A1759" t="s">
        <v>612</v>
      </c>
      <c r="B1759">
        <v>31.12</v>
      </c>
      <c r="C1759">
        <v>4.76</v>
      </c>
      <c r="D1759" t="s">
        <v>2382</v>
      </c>
      <c r="E1759" t="s">
        <v>2380</v>
      </c>
      <c r="F1759" t="s">
        <v>2383</v>
      </c>
      <c r="G1759">
        <v>1</v>
      </c>
      <c r="H1759" t="s">
        <v>2380</v>
      </c>
      <c r="K1759" t="s">
        <v>612</v>
      </c>
      <c r="L1759">
        <v>31.12</v>
      </c>
      <c r="M1759">
        <v>4.76</v>
      </c>
      <c r="N1759" t="s">
        <v>2382</v>
      </c>
      <c r="O1759" t="s">
        <v>2380</v>
      </c>
      <c r="P1759" t="s">
        <v>2383</v>
      </c>
      <c r="Q1759" s="7" t="str">
        <f>SUBSTITUTE(Table12[[#This Row],[NumberOfMajorSurgeries]],"No major surgery","0")</f>
        <v>1</v>
      </c>
      <c r="R1759" t="str">
        <f>SUBSTITUTE(Table12[[#This Row],[smoker]],"?","unknown")</f>
        <v>No</v>
      </c>
      <c r="S1759" t="str">
        <f t="shared" si="27"/>
        <v>Obesity</v>
      </c>
      <c r="T1759" t="str">
        <f>IF(Table12[[#This Row],[HBA1C]]&lt;5.7,"Normal",IF(Table12[[#This Row],[HBA1C]]&gt;6.5,"Diabetes","Prediabetes"))</f>
        <v>Normal</v>
      </c>
    </row>
    <row r="1760" spans="1:20" x14ac:dyDescent="0.3">
      <c r="A1760" t="s">
        <v>611</v>
      </c>
      <c r="B1760">
        <v>22.01</v>
      </c>
      <c r="C1760">
        <v>6.72</v>
      </c>
      <c r="D1760" t="s">
        <v>2382</v>
      </c>
      <c r="E1760" t="s">
        <v>2380</v>
      </c>
      <c r="F1760" t="s">
        <v>2380</v>
      </c>
      <c r="G1760">
        <v>1</v>
      </c>
      <c r="H1760" t="s">
        <v>2380</v>
      </c>
      <c r="K1760" t="s">
        <v>611</v>
      </c>
      <c r="L1760">
        <v>22.01</v>
      </c>
      <c r="M1760">
        <v>6.72</v>
      </c>
      <c r="N1760" t="s">
        <v>2382</v>
      </c>
      <c r="O1760" t="s">
        <v>2380</v>
      </c>
      <c r="P1760" t="s">
        <v>2380</v>
      </c>
      <c r="Q1760" s="7" t="str">
        <f>SUBSTITUTE(Table12[[#This Row],[NumberOfMajorSurgeries]],"No major surgery","0")</f>
        <v>1</v>
      </c>
      <c r="R1760" t="str">
        <f>SUBSTITUTE(Table12[[#This Row],[smoker]],"?","unknown")</f>
        <v>No</v>
      </c>
      <c r="S1760" t="str">
        <f t="shared" si="27"/>
        <v>Overweight</v>
      </c>
      <c r="T1760" t="str">
        <f>IF(Table12[[#This Row],[HBA1C]]&lt;5.7,"Normal",IF(Table12[[#This Row],[HBA1C]]&gt;6.5,"Diabetes","Prediabetes"))</f>
        <v>Diabetes</v>
      </c>
    </row>
    <row r="1761" spans="1:20" x14ac:dyDescent="0.3">
      <c r="A1761" t="s">
        <v>610</v>
      </c>
      <c r="B1761">
        <v>27.645</v>
      </c>
      <c r="C1761">
        <v>5.7</v>
      </c>
      <c r="D1761" t="s">
        <v>2380</v>
      </c>
      <c r="E1761" t="s">
        <v>2380</v>
      </c>
      <c r="F1761" t="s">
        <v>2380</v>
      </c>
      <c r="G1761" t="s">
        <v>2381</v>
      </c>
      <c r="H1761" t="s">
        <v>2380</v>
      </c>
      <c r="K1761" t="s">
        <v>610</v>
      </c>
      <c r="L1761">
        <v>27.645</v>
      </c>
      <c r="M1761">
        <v>5.7</v>
      </c>
      <c r="N1761" t="s">
        <v>2380</v>
      </c>
      <c r="O1761" t="s">
        <v>2380</v>
      </c>
      <c r="P1761" t="s">
        <v>2380</v>
      </c>
      <c r="Q1761" s="7" t="str">
        <f>SUBSTITUTE(Table12[[#This Row],[NumberOfMajorSurgeries]],"No major surgery","0")</f>
        <v>0</v>
      </c>
      <c r="R1761" t="str">
        <f>SUBSTITUTE(Table12[[#This Row],[smoker]],"?","unknown")</f>
        <v>No</v>
      </c>
      <c r="S1761" t="str">
        <f t="shared" si="27"/>
        <v>Overweight</v>
      </c>
      <c r="T1761" t="str">
        <f>IF(Table12[[#This Row],[HBA1C]]&lt;5.7,"Normal",IF(Table12[[#This Row],[HBA1C]]&gt;6.5,"Diabetes","Prediabetes"))</f>
        <v>Prediabetes</v>
      </c>
    </row>
    <row r="1762" spans="1:20" x14ac:dyDescent="0.3">
      <c r="A1762" t="s">
        <v>609</v>
      </c>
      <c r="B1762">
        <v>29.64</v>
      </c>
      <c r="C1762">
        <v>5.31</v>
      </c>
      <c r="D1762" t="s">
        <v>2382</v>
      </c>
      <c r="E1762" t="s">
        <v>2380</v>
      </c>
      <c r="F1762" t="s">
        <v>2380</v>
      </c>
      <c r="G1762" t="s">
        <v>2381</v>
      </c>
      <c r="H1762" t="s">
        <v>2380</v>
      </c>
      <c r="K1762" t="s">
        <v>609</v>
      </c>
      <c r="L1762">
        <v>29.64</v>
      </c>
      <c r="M1762">
        <v>5.31</v>
      </c>
      <c r="N1762" t="s">
        <v>2382</v>
      </c>
      <c r="O1762" t="s">
        <v>2380</v>
      </c>
      <c r="P1762" t="s">
        <v>2380</v>
      </c>
      <c r="Q1762" s="7" t="str">
        <f>SUBSTITUTE(Table12[[#This Row],[NumberOfMajorSurgeries]],"No major surgery","0")</f>
        <v>0</v>
      </c>
      <c r="R1762" t="str">
        <f>SUBSTITUTE(Table12[[#This Row],[smoker]],"?","unknown")</f>
        <v>No</v>
      </c>
      <c r="S1762" t="str">
        <f t="shared" si="27"/>
        <v>Overweight</v>
      </c>
      <c r="T1762" t="str">
        <f>IF(Table12[[#This Row],[HBA1C]]&lt;5.7,"Normal",IF(Table12[[#This Row],[HBA1C]]&gt;6.5,"Diabetes","Prediabetes"))</f>
        <v>Normal</v>
      </c>
    </row>
    <row r="1763" spans="1:20" x14ac:dyDescent="0.3">
      <c r="A1763" t="s">
        <v>608</v>
      </c>
      <c r="B1763">
        <v>33.700000000000003</v>
      </c>
      <c r="C1763">
        <v>4.32</v>
      </c>
      <c r="D1763" t="s">
        <v>2382</v>
      </c>
      <c r="E1763" t="s">
        <v>2380</v>
      </c>
      <c r="F1763" t="s">
        <v>2380</v>
      </c>
      <c r="G1763">
        <v>1</v>
      </c>
      <c r="H1763" t="s">
        <v>2380</v>
      </c>
      <c r="K1763" t="s">
        <v>608</v>
      </c>
      <c r="L1763">
        <v>33.700000000000003</v>
      </c>
      <c r="M1763">
        <v>4.32</v>
      </c>
      <c r="N1763" t="s">
        <v>2382</v>
      </c>
      <c r="O1763" t="s">
        <v>2380</v>
      </c>
      <c r="P1763" t="s">
        <v>2380</v>
      </c>
      <c r="Q1763" s="7" t="str">
        <f>SUBSTITUTE(Table12[[#This Row],[NumberOfMajorSurgeries]],"No major surgery","0")</f>
        <v>1</v>
      </c>
      <c r="R1763" t="str">
        <f>SUBSTITUTE(Table12[[#This Row],[smoker]],"?","unknown")</f>
        <v>No</v>
      </c>
      <c r="S1763" t="str">
        <f t="shared" si="27"/>
        <v>Obesity</v>
      </c>
      <c r="T1763" t="str">
        <f>IF(Table12[[#This Row],[HBA1C]]&lt;5.7,"Normal",IF(Table12[[#This Row],[HBA1C]]&gt;6.5,"Diabetes","Prediabetes"))</f>
        <v>Normal</v>
      </c>
    </row>
    <row r="1764" spans="1:20" x14ac:dyDescent="0.3">
      <c r="A1764" t="s">
        <v>607</v>
      </c>
      <c r="B1764">
        <v>27.5</v>
      </c>
      <c r="C1764">
        <v>4.2300000000000004</v>
      </c>
      <c r="D1764" t="s">
        <v>2382</v>
      </c>
      <c r="E1764" t="s">
        <v>2380</v>
      </c>
      <c r="F1764" t="s">
        <v>2380</v>
      </c>
      <c r="G1764">
        <v>1</v>
      </c>
      <c r="H1764" t="s">
        <v>2380</v>
      </c>
      <c r="K1764" t="s">
        <v>607</v>
      </c>
      <c r="L1764">
        <v>27.5</v>
      </c>
      <c r="M1764">
        <v>4.2300000000000004</v>
      </c>
      <c r="N1764" t="s">
        <v>2382</v>
      </c>
      <c r="O1764" t="s">
        <v>2380</v>
      </c>
      <c r="P1764" t="s">
        <v>2380</v>
      </c>
      <c r="Q1764" s="7" t="str">
        <f>SUBSTITUTE(Table12[[#This Row],[NumberOfMajorSurgeries]],"No major surgery","0")</f>
        <v>1</v>
      </c>
      <c r="R1764" t="str">
        <f>SUBSTITUTE(Table12[[#This Row],[smoker]],"?","unknown")</f>
        <v>No</v>
      </c>
      <c r="S1764" t="str">
        <f t="shared" si="27"/>
        <v>Overweight</v>
      </c>
      <c r="T1764" t="str">
        <f>IF(Table12[[#This Row],[HBA1C]]&lt;5.7,"Normal",IF(Table12[[#This Row],[HBA1C]]&gt;6.5,"Diabetes","Prediabetes"))</f>
        <v>Normal</v>
      </c>
    </row>
    <row r="1765" spans="1:20" x14ac:dyDescent="0.3">
      <c r="A1765" t="s">
        <v>606</v>
      </c>
      <c r="B1765">
        <v>16.12</v>
      </c>
      <c r="C1765">
        <v>6.09</v>
      </c>
      <c r="D1765" t="s">
        <v>2380</v>
      </c>
      <c r="E1765" t="s">
        <v>2380</v>
      </c>
      <c r="F1765" t="s">
        <v>2380</v>
      </c>
      <c r="G1765" t="s">
        <v>2381</v>
      </c>
      <c r="H1765" t="s">
        <v>2380</v>
      </c>
      <c r="K1765" t="s">
        <v>606</v>
      </c>
      <c r="L1765">
        <v>16.12</v>
      </c>
      <c r="M1765">
        <v>6.09</v>
      </c>
      <c r="N1765" t="s">
        <v>2380</v>
      </c>
      <c r="O1765" t="s">
        <v>2380</v>
      </c>
      <c r="P1765" t="s">
        <v>2380</v>
      </c>
      <c r="Q1765" s="7" t="str">
        <f>SUBSTITUTE(Table12[[#This Row],[NumberOfMajorSurgeries]],"No major surgery","0")</f>
        <v>0</v>
      </c>
      <c r="R1765" t="str">
        <f>SUBSTITUTE(Table12[[#This Row],[smoker]],"?","unknown")</f>
        <v>No</v>
      </c>
      <c r="S1765" t="str">
        <f t="shared" si="27"/>
        <v>Underweight</v>
      </c>
      <c r="T1765" t="str">
        <f>IF(Table12[[#This Row],[HBA1C]]&lt;5.7,"Normal",IF(Table12[[#This Row],[HBA1C]]&gt;6.5,"Diabetes","Prediabetes"))</f>
        <v>Prediabetes</v>
      </c>
    </row>
    <row r="1766" spans="1:20" x14ac:dyDescent="0.3">
      <c r="A1766" t="s">
        <v>605</v>
      </c>
      <c r="B1766">
        <v>26.73</v>
      </c>
      <c r="C1766">
        <v>4.74</v>
      </c>
      <c r="D1766" t="s">
        <v>2382</v>
      </c>
      <c r="E1766" t="s">
        <v>2380</v>
      </c>
      <c r="F1766" t="s">
        <v>2380</v>
      </c>
      <c r="G1766">
        <v>1</v>
      </c>
      <c r="H1766" t="s">
        <v>2380</v>
      </c>
      <c r="K1766" t="s">
        <v>605</v>
      </c>
      <c r="L1766">
        <v>26.73</v>
      </c>
      <c r="M1766">
        <v>4.74</v>
      </c>
      <c r="N1766" t="s">
        <v>2382</v>
      </c>
      <c r="O1766" t="s">
        <v>2380</v>
      </c>
      <c r="P1766" t="s">
        <v>2380</v>
      </c>
      <c r="Q1766" s="7" t="str">
        <f>SUBSTITUTE(Table12[[#This Row],[NumberOfMajorSurgeries]],"No major surgery","0")</f>
        <v>1</v>
      </c>
      <c r="R1766" t="str">
        <f>SUBSTITUTE(Table12[[#This Row],[smoker]],"?","unknown")</f>
        <v>No</v>
      </c>
      <c r="S1766" t="str">
        <f t="shared" si="27"/>
        <v>Overweight</v>
      </c>
      <c r="T1766" t="str">
        <f>IF(Table12[[#This Row],[HBA1C]]&lt;5.7,"Normal",IF(Table12[[#This Row],[HBA1C]]&gt;6.5,"Diabetes","Prediabetes"))</f>
        <v>Normal</v>
      </c>
    </row>
    <row r="1767" spans="1:20" x14ac:dyDescent="0.3">
      <c r="A1767" t="s">
        <v>604</v>
      </c>
      <c r="B1767">
        <v>37.25</v>
      </c>
      <c r="C1767">
        <v>6.23</v>
      </c>
      <c r="D1767" t="s">
        <v>2382</v>
      </c>
      <c r="E1767" t="s">
        <v>2380</v>
      </c>
      <c r="F1767" t="s">
        <v>2380</v>
      </c>
      <c r="G1767" t="s">
        <v>2381</v>
      </c>
      <c r="H1767" t="s">
        <v>2380</v>
      </c>
      <c r="K1767" t="s">
        <v>604</v>
      </c>
      <c r="L1767">
        <v>37.25</v>
      </c>
      <c r="M1767">
        <v>6.23</v>
      </c>
      <c r="N1767" t="s">
        <v>2382</v>
      </c>
      <c r="O1767" t="s">
        <v>2380</v>
      </c>
      <c r="P1767" t="s">
        <v>2380</v>
      </c>
      <c r="Q1767" s="7" t="str">
        <f>SUBSTITUTE(Table12[[#This Row],[NumberOfMajorSurgeries]],"No major surgery","0")</f>
        <v>0</v>
      </c>
      <c r="R1767" t="str">
        <f>SUBSTITUTE(Table12[[#This Row],[smoker]],"?","unknown")</f>
        <v>No</v>
      </c>
      <c r="S1767" t="str">
        <f t="shared" si="27"/>
        <v>Obesity</v>
      </c>
      <c r="T1767" t="str">
        <f>IF(Table12[[#This Row],[HBA1C]]&lt;5.7,"Normal",IF(Table12[[#This Row],[HBA1C]]&gt;6.5,"Diabetes","Prediabetes"))</f>
        <v>Prediabetes</v>
      </c>
    </row>
    <row r="1768" spans="1:20" x14ac:dyDescent="0.3">
      <c r="A1768" t="s">
        <v>603</v>
      </c>
      <c r="B1768">
        <v>23.56</v>
      </c>
      <c r="C1768">
        <v>5.45</v>
      </c>
      <c r="D1768" t="s">
        <v>2382</v>
      </c>
      <c r="E1768" t="s">
        <v>2380</v>
      </c>
      <c r="F1768" t="s">
        <v>2380</v>
      </c>
      <c r="G1768">
        <v>1</v>
      </c>
      <c r="H1768" t="s">
        <v>2380</v>
      </c>
      <c r="K1768" t="s">
        <v>603</v>
      </c>
      <c r="L1768">
        <v>23.56</v>
      </c>
      <c r="M1768">
        <v>5.45</v>
      </c>
      <c r="N1768" t="s">
        <v>2382</v>
      </c>
      <c r="O1768" t="s">
        <v>2380</v>
      </c>
      <c r="P1768" t="s">
        <v>2380</v>
      </c>
      <c r="Q1768" s="7" t="str">
        <f>SUBSTITUTE(Table12[[#This Row],[NumberOfMajorSurgeries]],"No major surgery","0")</f>
        <v>1</v>
      </c>
      <c r="R1768" t="str">
        <f>SUBSTITUTE(Table12[[#This Row],[smoker]],"?","unknown")</f>
        <v>No</v>
      </c>
      <c r="S1768" t="str">
        <f t="shared" si="27"/>
        <v>Overweight</v>
      </c>
      <c r="T1768" t="str">
        <f>IF(Table12[[#This Row],[HBA1C]]&lt;5.7,"Normal",IF(Table12[[#This Row],[HBA1C]]&gt;6.5,"Diabetes","Prediabetes"))</f>
        <v>Normal</v>
      </c>
    </row>
    <row r="1769" spans="1:20" x14ac:dyDescent="0.3">
      <c r="A1769" t="s">
        <v>602</v>
      </c>
      <c r="B1769">
        <v>15.84</v>
      </c>
      <c r="C1769">
        <v>10.34</v>
      </c>
      <c r="D1769" t="s">
        <v>2380</v>
      </c>
      <c r="E1769" t="s">
        <v>2380</v>
      </c>
      <c r="F1769" t="s">
        <v>2380</v>
      </c>
      <c r="G1769">
        <v>2</v>
      </c>
      <c r="H1769" t="s">
        <v>2380</v>
      </c>
      <c r="K1769" t="s">
        <v>602</v>
      </c>
      <c r="L1769">
        <v>15.84</v>
      </c>
      <c r="M1769">
        <v>10.34</v>
      </c>
      <c r="N1769" t="s">
        <v>2380</v>
      </c>
      <c r="O1769" t="s">
        <v>2380</v>
      </c>
      <c r="P1769" t="s">
        <v>2380</v>
      </c>
      <c r="Q1769" s="7" t="str">
        <f>SUBSTITUTE(Table12[[#This Row],[NumberOfMajorSurgeries]],"No major surgery","0")</f>
        <v>2</v>
      </c>
      <c r="R1769" t="str">
        <f>SUBSTITUTE(Table12[[#This Row],[smoker]],"?","unknown")</f>
        <v>No</v>
      </c>
      <c r="S1769" t="str">
        <f t="shared" si="27"/>
        <v>Underweight</v>
      </c>
      <c r="T1769" t="str">
        <f>IF(Table12[[#This Row],[HBA1C]]&lt;5.7,"Normal",IF(Table12[[#This Row],[HBA1C]]&gt;6.5,"Diabetes","Prediabetes"))</f>
        <v>Diabetes</v>
      </c>
    </row>
    <row r="1770" spans="1:20" x14ac:dyDescent="0.3">
      <c r="A1770" t="s">
        <v>601</v>
      </c>
      <c r="B1770">
        <v>36.630000000000003</v>
      </c>
      <c r="C1770">
        <v>5.15</v>
      </c>
      <c r="D1770" t="s">
        <v>2380</v>
      </c>
      <c r="E1770" t="s">
        <v>2380</v>
      </c>
      <c r="F1770" t="s">
        <v>2380</v>
      </c>
      <c r="G1770" t="s">
        <v>2381</v>
      </c>
      <c r="H1770" t="s">
        <v>2380</v>
      </c>
      <c r="K1770" t="s">
        <v>601</v>
      </c>
      <c r="L1770">
        <v>36.630000000000003</v>
      </c>
      <c r="M1770">
        <v>5.15</v>
      </c>
      <c r="N1770" t="s">
        <v>2380</v>
      </c>
      <c r="O1770" t="s">
        <v>2380</v>
      </c>
      <c r="P1770" t="s">
        <v>2380</v>
      </c>
      <c r="Q1770" s="7" t="str">
        <f>SUBSTITUTE(Table12[[#This Row],[NumberOfMajorSurgeries]],"No major surgery","0")</f>
        <v>0</v>
      </c>
      <c r="R1770" t="str">
        <f>SUBSTITUTE(Table12[[#This Row],[smoker]],"?","unknown")</f>
        <v>No</v>
      </c>
      <c r="S1770" t="str">
        <f t="shared" si="27"/>
        <v>Obesity</v>
      </c>
      <c r="T1770" t="str">
        <f>IF(Table12[[#This Row],[HBA1C]]&lt;5.7,"Normal",IF(Table12[[#This Row],[HBA1C]]&gt;6.5,"Diabetes","Prediabetes"))</f>
        <v>Normal</v>
      </c>
    </row>
    <row r="1771" spans="1:20" x14ac:dyDescent="0.3">
      <c r="A1771" t="s">
        <v>600</v>
      </c>
      <c r="B1771">
        <v>16.47</v>
      </c>
      <c r="C1771">
        <v>11.72</v>
      </c>
      <c r="D1771" t="s">
        <v>2380</v>
      </c>
      <c r="E1771" t="s">
        <v>2380</v>
      </c>
      <c r="F1771" t="s">
        <v>2380</v>
      </c>
      <c r="G1771" t="s">
        <v>2381</v>
      </c>
      <c r="H1771" t="s">
        <v>2380</v>
      </c>
      <c r="K1771" t="s">
        <v>600</v>
      </c>
      <c r="L1771">
        <v>16.47</v>
      </c>
      <c r="M1771">
        <v>11.72</v>
      </c>
      <c r="N1771" t="s">
        <v>2380</v>
      </c>
      <c r="O1771" t="s">
        <v>2380</v>
      </c>
      <c r="P1771" t="s">
        <v>2380</v>
      </c>
      <c r="Q1771" s="7" t="str">
        <f>SUBSTITUTE(Table12[[#This Row],[NumberOfMajorSurgeries]],"No major surgery","0")</f>
        <v>0</v>
      </c>
      <c r="R1771" t="str">
        <f>SUBSTITUTE(Table12[[#This Row],[smoker]],"?","unknown")</f>
        <v>No</v>
      </c>
      <c r="S1771" t="str">
        <f t="shared" si="27"/>
        <v>Underweight</v>
      </c>
      <c r="T1771" t="str">
        <f>IF(Table12[[#This Row],[HBA1C]]&lt;5.7,"Normal",IF(Table12[[#This Row],[HBA1C]]&gt;6.5,"Diabetes","Prediabetes"))</f>
        <v>Diabetes</v>
      </c>
    </row>
    <row r="1772" spans="1:20" x14ac:dyDescent="0.3">
      <c r="A1772" t="s">
        <v>599</v>
      </c>
      <c r="B1772">
        <v>25.8</v>
      </c>
      <c r="C1772">
        <v>5.29</v>
      </c>
      <c r="D1772" t="s">
        <v>2380</v>
      </c>
      <c r="E1772" t="s">
        <v>2380</v>
      </c>
      <c r="F1772" t="s">
        <v>2380</v>
      </c>
      <c r="G1772" t="s">
        <v>2381</v>
      </c>
      <c r="H1772" t="s">
        <v>2380</v>
      </c>
      <c r="K1772" t="s">
        <v>599</v>
      </c>
      <c r="L1772">
        <v>25.8</v>
      </c>
      <c r="M1772">
        <v>5.29</v>
      </c>
      <c r="N1772" t="s">
        <v>2380</v>
      </c>
      <c r="O1772" t="s">
        <v>2380</v>
      </c>
      <c r="P1772" t="s">
        <v>2380</v>
      </c>
      <c r="Q1772" s="7" t="str">
        <f>SUBSTITUTE(Table12[[#This Row],[NumberOfMajorSurgeries]],"No major surgery","0")</f>
        <v>0</v>
      </c>
      <c r="R1772" t="str">
        <f>SUBSTITUTE(Table12[[#This Row],[smoker]],"?","unknown")</f>
        <v>No</v>
      </c>
      <c r="S1772" t="str">
        <f t="shared" si="27"/>
        <v>Overweight</v>
      </c>
      <c r="T1772" t="str">
        <f>IF(Table12[[#This Row],[HBA1C]]&lt;5.7,"Normal",IF(Table12[[#This Row],[HBA1C]]&gt;6.5,"Diabetes","Prediabetes"))</f>
        <v>Normal</v>
      </c>
    </row>
    <row r="1773" spans="1:20" x14ac:dyDescent="0.3">
      <c r="A1773" t="s">
        <v>598</v>
      </c>
      <c r="B1773">
        <v>23.6</v>
      </c>
      <c r="C1773">
        <v>4.33</v>
      </c>
      <c r="D1773" t="s">
        <v>2380</v>
      </c>
      <c r="E1773" t="s">
        <v>2380</v>
      </c>
      <c r="F1773" t="s">
        <v>2380</v>
      </c>
      <c r="G1773" t="s">
        <v>2381</v>
      </c>
      <c r="H1773" t="s">
        <v>2380</v>
      </c>
      <c r="K1773" t="s">
        <v>598</v>
      </c>
      <c r="L1773">
        <v>23.6</v>
      </c>
      <c r="M1773">
        <v>4.33</v>
      </c>
      <c r="N1773" t="s">
        <v>2380</v>
      </c>
      <c r="O1773" t="s">
        <v>2380</v>
      </c>
      <c r="P1773" t="s">
        <v>2380</v>
      </c>
      <c r="Q1773" s="7" t="str">
        <f>SUBSTITUTE(Table12[[#This Row],[NumberOfMajorSurgeries]],"No major surgery","0")</f>
        <v>0</v>
      </c>
      <c r="R1773" t="str">
        <f>SUBSTITUTE(Table12[[#This Row],[smoker]],"?","unknown")</f>
        <v>No</v>
      </c>
      <c r="S1773" t="str">
        <f t="shared" si="27"/>
        <v>Overweight</v>
      </c>
      <c r="T1773" t="str">
        <f>IF(Table12[[#This Row],[HBA1C]]&lt;5.7,"Normal",IF(Table12[[#This Row],[HBA1C]]&gt;6.5,"Diabetes","Prediabetes"))</f>
        <v>Normal</v>
      </c>
    </row>
    <row r="1774" spans="1:20" x14ac:dyDescent="0.3">
      <c r="A1774" t="s">
        <v>597</v>
      </c>
      <c r="B1774">
        <v>32.11</v>
      </c>
      <c r="C1774">
        <v>6.24</v>
      </c>
      <c r="D1774" t="s">
        <v>2380</v>
      </c>
      <c r="E1774" t="s">
        <v>2380</v>
      </c>
      <c r="F1774" t="s">
        <v>2383</v>
      </c>
      <c r="G1774">
        <v>1</v>
      </c>
      <c r="H1774" t="s">
        <v>2380</v>
      </c>
      <c r="K1774" t="s">
        <v>597</v>
      </c>
      <c r="L1774">
        <v>32.11</v>
      </c>
      <c r="M1774">
        <v>6.24</v>
      </c>
      <c r="N1774" t="s">
        <v>2380</v>
      </c>
      <c r="O1774" t="s">
        <v>2380</v>
      </c>
      <c r="P1774" t="s">
        <v>2383</v>
      </c>
      <c r="Q1774" s="7" t="str">
        <f>SUBSTITUTE(Table12[[#This Row],[NumberOfMajorSurgeries]],"No major surgery","0")</f>
        <v>1</v>
      </c>
      <c r="R1774" t="str">
        <f>SUBSTITUTE(Table12[[#This Row],[smoker]],"?","unknown")</f>
        <v>No</v>
      </c>
      <c r="S1774" t="str">
        <f t="shared" si="27"/>
        <v>Obesity</v>
      </c>
      <c r="T1774" t="str">
        <f>IF(Table12[[#This Row],[HBA1C]]&lt;5.7,"Normal",IF(Table12[[#This Row],[HBA1C]]&gt;6.5,"Diabetes","Prediabetes"))</f>
        <v>Prediabetes</v>
      </c>
    </row>
    <row r="1775" spans="1:20" x14ac:dyDescent="0.3">
      <c r="A1775" t="s">
        <v>596</v>
      </c>
      <c r="B1775">
        <v>30.114999999999998</v>
      </c>
      <c r="C1775">
        <v>11.61</v>
      </c>
      <c r="D1775" t="s">
        <v>2380</v>
      </c>
      <c r="E1775" t="s">
        <v>2380</v>
      </c>
      <c r="F1775" t="s">
        <v>2380</v>
      </c>
      <c r="G1775" t="s">
        <v>2381</v>
      </c>
      <c r="H1775" t="s">
        <v>2380</v>
      </c>
      <c r="K1775" t="s">
        <v>596</v>
      </c>
      <c r="L1775">
        <v>30.114999999999998</v>
      </c>
      <c r="M1775">
        <v>11.61</v>
      </c>
      <c r="N1775" t="s">
        <v>2380</v>
      </c>
      <c r="O1775" t="s">
        <v>2380</v>
      </c>
      <c r="P1775" t="s">
        <v>2380</v>
      </c>
      <c r="Q1775" s="7" t="str">
        <f>SUBSTITUTE(Table12[[#This Row],[NumberOfMajorSurgeries]],"No major surgery","0")</f>
        <v>0</v>
      </c>
      <c r="R1775" t="str">
        <f>SUBSTITUTE(Table12[[#This Row],[smoker]],"?","unknown")</f>
        <v>No</v>
      </c>
      <c r="S1775" t="str">
        <f t="shared" si="27"/>
        <v>Obesity</v>
      </c>
      <c r="T1775" t="str">
        <f>IF(Table12[[#This Row],[HBA1C]]&lt;5.7,"Normal",IF(Table12[[#This Row],[HBA1C]]&gt;6.5,"Diabetes","Prediabetes"))</f>
        <v>Diabetes</v>
      </c>
    </row>
    <row r="1776" spans="1:20" x14ac:dyDescent="0.3">
      <c r="A1776" t="s">
        <v>595</v>
      </c>
      <c r="B1776">
        <v>20.28</v>
      </c>
      <c r="C1776">
        <v>11.07</v>
      </c>
      <c r="D1776" t="s">
        <v>2382</v>
      </c>
      <c r="E1776" t="s">
        <v>2380</v>
      </c>
      <c r="F1776" t="s">
        <v>2380</v>
      </c>
      <c r="G1776" t="s">
        <v>2381</v>
      </c>
      <c r="H1776" t="s">
        <v>2380</v>
      </c>
      <c r="K1776" t="s">
        <v>595</v>
      </c>
      <c r="L1776">
        <v>20.28</v>
      </c>
      <c r="M1776">
        <v>11.07</v>
      </c>
      <c r="N1776" t="s">
        <v>2382</v>
      </c>
      <c r="O1776" t="s">
        <v>2380</v>
      </c>
      <c r="P1776" t="s">
        <v>2380</v>
      </c>
      <c r="Q1776" s="7" t="str">
        <f>SUBSTITUTE(Table12[[#This Row],[NumberOfMajorSurgeries]],"No major surgery","0")</f>
        <v>0</v>
      </c>
      <c r="R1776" t="str">
        <f>SUBSTITUTE(Table12[[#This Row],[smoker]],"?","unknown")</f>
        <v>No</v>
      </c>
      <c r="S1776" t="str">
        <f t="shared" si="27"/>
        <v>Overweight</v>
      </c>
      <c r="T1776" t="str">
        <f>IF(Table12[[#This Row],[HBA1C]]&lt;5.7,"Normal",IF(Table12[[#This Row],[HBA1C]]&gt;6.5,"Diabetes","Prediabetes"))</f>
        <v>Diabetes</v>
      </c>
    </row>
    <row r="1777" spans="1:20" x14ac:dyDescent="0.3">
      <c r="A1777" t="s">
        <v>594</v>
      </c>
      <c r="B1777">
        <v>20.234999999999999</v>
      </c>
      <c r="C1777">
        <v>5.19</v>
      </c>
      <c r="D1777" t="s">
        <v>2380</v>
      </c>
      <c r="E1777" t="s">
        <v>2380</v>
      </c>
      <c r="F1777" t="s">
        <v>2383</v>
      </c>
      <c r="G1777">
        <v>1</v>
      </c>
      <c r="H1777" t="s">
        <v>2380</v>
      </c>
      <c r="K1777" t="s">
        <v>594</v>
      </c>
      <c r="L1777">
        <v>20.234999999999999</v>
      </c>
      <c r="M1777">
        <v>5.19</v>
      </c>
      <c r="N1777" t="s">
        <v>2380</v>
      </c>
      <c r="O1777" t="s">
        <v>2380</v>
      </c>
      <c r="P1777" t="s">
        <v>2383</v>
      </c>
      <c r="Q1777" s="7" t="str">
        <f>SUBSTITUTE(Table12[[#This Row],[NumberOfMajorSurgeries]],"No major surgery","0")</f>
        <v>1</v>
      </c>
      <c r="R1777" t="str">
        <f>SUBSTITUTE(Table12[[#This Row],[smoker]],"?","unknown")</f>
        <v>No</v>
      </c>
      <c r="S1777" t="str">
        <f t="shared" si="27"/>
        <v>Overweight</v>
      </c>
      <c r="T1777" t="str">
        <f>IF(Table12[[#This Row],[HBA1C]]&lt;5.7,"Normal",IF(Table12[[#This Row],[HBA1C]]&gt;6.5,"Diabetes","Prediabetes"))</f>
        <v>Normal</v>
      </c>
    </row>
    <row r="1778" spans="1:20" x14ac:dyDescent="0.3">
      <c r="A1778" t="s">
        <v>593</v>
      </c>
      <c r="B1778">
        <v>25.27</v>
      </c>
      <c r="C1778">
        <v>5.7</v>
      </c>
      <c r="D1778" t="s">
        <v>2382</v>
      </c>
      <c r="E1778" t="s">
        <v>2380</v>
      </c>
      <c r="F1778" t="s">
        <v>2380</v>
      </c>
      <c r="G1778">
        <v>1</v>
      </c>
      <c r="H1778" t="s">
        <v>2380</v>
      </c>
      <c r="K1778" t="s">
        <v>593</v>
      </c>
      <c r="L1778">
        <v>25.27</v>
      </c>
      <c r="M1778">
        <v>5.7</v>
      </c>
      <c r="N1778" t="s">
        <v>2382</v>
      </c>
      <c r="O1778" t="s">
        <v>2380</v>
      </c>
      <c r="P1778" t="s">
        <v>2380</v>
      </c>
      <c r="Q1778" s="7" t="str">
        <f>SUBSTITUTE(Table12[[#This Row],[NumberOfMajorSurgeries]],"No major surgery","0")</f>
        <v>1</v>
      </c>
      <c r="R1778" t="str">
        <f>SUBSTITUTE(Table12[[#This Row],[smoker]],"?","unknown")</f>
        <v>No</v>
      </c>
      <c r="S1778" t="str">
        <f t="shared" si="27"/>
        <v>Overweight</v>
      </c>
      <c r="T1778" t="str">
        <f>IF(Table12[[#This Row],[HBA1C]]&lt;5.7,"Normal",IF(Table12[[#This Row],[HBA1C]]&gt;6.5,"Diabetes","Prediabetes"))</f>
        <v>Prediabetes</v>
      </c>
    </row>
    <row r="1779" spans="1:20" x14ac:dyDescent="0.3">
      <c r="A1779" t="s">
        <v>592</v>
      </c>
      <c r="B1779">
        <v>24.24</v>
      </c>
      <c r="C1779">
        <v>6.15</v>
      </c>
      <c r="D1779" t="s">
        <v>2380</v>
      </c>
      <c r="E1779" t="s">
        <v>2380</v>
      </c>
      <c r="F1779" t="s">
        <v>2380</v>
      </c>
      <c r="G1779" t="s">
        <v>2381</v>
      </c>
      <c r="H1779" t="s">
        <v>2380</v>
      </c>
      <c r="K1779" t="s">
        <v>592</v>
      </c>
      <c r="L1779">
        <v>24.24</v>
      </c>
      <c r="M1779">
        <v>6.15</v>
      </c>
      <c r="N1779" t="s">
        <v>2380</v>
      </c>
      <c r="O1779" t="s">
        <v>2380</v>
      </c>
      <c r="P1779" t="s">
        <v>2380</v>
      </c>
      <c r="Q1779" s="7" t="str">
        <f>SUBSTITUTE(Table12[[#This Row],[NumberOfMajorSurgeries]],"No major surgery","0")</f>
        <v>0</v>
      </c>
      <c r="R1779" t="str">
        <f>SUBSTITUTE(Table12[[#This Row],[smoker]],"?","unknown")</f>
        <v>No</v>
      </c>
      <c r="S1779" t="str">
        <f t="shared" si="27"/>
        <v>Overweight</v>
      </c>
      <c r="T1779" t="str">
        <f>IF(Table12[[#This Row],[HBA1C]]&lt;5.7,"Normal",IF(Table12[[#This Row],[HBA1C]]&gt;6.5,"Diabetes","Prediabetes"))</f>
        <v>Prediabetes</v>
      </c>
    </row>
    <row r="1780" spans="1:20" x14ac:dyDescent="0.3">
      <c r="A1780" t="s">
        <v>591</v>
      </c>
      <c r="B1780">
        <v>35.75</v>
      </c>
      <c r="C1780">
        <v>5.07</v>
      </c>
      <c r="D1780" t="s">
        <v>2380</v>
      </c>
      <c r="E1780" t="s">
        <v>2380</v>
      </c>
      <c r="F1780" t="s">
        <v>2380</v>
      </c>
      <c r="G1780" t="s">
        <v>2381</v>
      </c>
      <c r="H1780" t="s">
        <v>2380</v>
      </c>
      <c r="K1780" t="s">
        <v>591</v>
      </c>
      <c r="L1780">
        <v>35.75</v>
      </c>
      <c r="M1780">
        <v>5.07</v>
      </c>
      <c r="N1780" t="s">
        <v>2380</v>
      </c>
      <c r="O1780" t="s">
        <v>2380</v>
      </c>
      <c r="P1780" t="s">
        <v>2380</v>
      </c>
      <c r="Q1780" s="7" t="str">
        <f>SUBSTITUTE(Table12[[#This Row],[NumberOfMajorSurgeries]],"No major surgery","0")</f>
        <v>0</v>
      </c>
      <c r="R1780" t="str">
        <f>SUBSTITUTE(Table12[[#This Row],[smoker]],"?","unknown")</f>
        <v>No</v>
      </c>
      <c r="S1780" t="str">
        <f t="shared" si="27"/>
        <v>Obesity</v>
      </c>
      <c r="T1780" t="str">
        <f>IF(Table12[[#This Row],[HBA1C]]&lt;5.7,"Normal",IF(Table12[[#This Row],[HBA1C]]&gt;6.5,"Diabetes","Prediabetes"))</f>
        <v>Normal</v>
      </c>
    </row>
    <row r="1781" spans="1:20" x14ac:dyDescent="0.3">
      <c r="A1781" t="s">
        <v>590</v>
      </c>
      <c r="B1781">
        <v>29.92</v>
      </c>
      <c r="C1781">
        <v>10.97</v>
      </c>
      <c r="D1781" t="s">
        <v>2382</v>
      </c>
      <c r="E1781" t="s">
        <v>2380</v>
      </c>
      <c r="F1781" t="s">
        <v>2380</v>
      </c>
      <c r="G1781">
        <v>1</v>
      </c>
      <c r="H1781" t="s">
        <v>2380</v>
      </c>
      <c r="K1781" t="s">
        <v>590</v>
      </c>
      <c r="L1781">
        <v>29.92</v>
      </c>
      <c r="M1781">
        <v>10.97</v>
      </c>
      <c r="N1781" t="s">
        <v>2382</v>
      </c>
      <c r="O1781" t="s">
        <v>2380</v>
      </c>
      <c r="P1781" t="s">
        <v>2380</v>
      </c>
      <c r="Q1781" s="7" t="str">
        <f>SUBSTITUTE(Table12[[#This Row],[NumberOfMajorSurgeries]],"No major surgery","0")</f>
        <v>1</v>
      </c>
      <c r="R1781" t="str">
        <f>SUBSTITUTE(Table12[[#This Row],[smoker]],"?","unknown")</f>
        <v>No</v>
      </c>
      <c r="S1781" t="str">
        <f t="shared" si="27"/>
        <v>Overweight</v>
      </c>
      <c r="T1781" t="str">
        <f>IF(Table12[[#This Row],[HBA1C]]&lt;5.7,"Normal",IF(Table12[[#This Row],[HBA1C]]&gt;6.5,"Diabetes","Prediabetes"))</f>
        <v>Diabetes</v>
      </c>
    </row>
    <row r="1782" spans="1:20" x14ac:dyDescent="0.3">
      <c r="A1782" t="s">
        <v>589</v>
      </c>
      <c r="B1782">
        <v>26.2</v>
      </c>
      <c r="C1782">
        <v>10.93</v>
      </c>
      <c r="D1782" t="s">
        <v>2382</v>
      </c>
      <c r="E1782" t="s">
        <v>2380</v>
      </c>
      <c r="F1782" t="s">
        <v>2380</v>
      </c>
      <c r="G1782">
        <v>1</v>
      </c>
      <c r="H1782" t="s">
        <v>2380</v>
      </c>
      <c r="K1782" t="s">
        <v>589</v>
      </c>
      <c r="L1782">
        <v>26.2</v>
      </c>
      <c r="M1782">
        <v>10.93</v>
      </c>
      <c r="N1782" t="s">
        <v>2382</v>
      </c>
      <c r="O1782" t="s">
        <v>2380</v>
      </c>
      <c r="P1782" t="s">
        <v>2380</v>
      </c>
      <c r="Q1782" s="7" t="str">
        <f>SUBSTITUTE(Table12[[#This Row],[NumberOfMajorSurgeries]],"No major surgery","0")</f>
        <v>1</v>
      </c>
      <c r="R1782" t="str">
        <f>SUBSTITUTE(Table12[[#This Row],[smoker]],"?","unknown")</f>
        <v>No</v>
      </c>
      <c r="S1782" t="str">
        <f t="shared" si="27"/>
        <v>Overweight</v>
      </c>
      <c r="T1782" t="str">
        <f>IF(Table12[[#This Row],[HBA1C]]&lt;5.7,"Normal",IF(Table12[[#This Row],[HBA1C]]&gt;6.5,"Diabetes","Prediabetes"))</f>
        <v>Diabetes</v>
      </c>
    </row>
    <row r="1783" spans="1:20" x14ac:dyDescent="0.3">
      <c r="A1783" t="s">
        <v>588</v>
      </c>
      <c r="B1783">
        <v>26.695</v>
      </c>
      <c r="C1783">
        <v>4.21</v>
      </c>
      <c r="D1783" t="s">
        <v>2382</v>
      </c>
      <c r="E1783" t="s">
        <v>2380</v>
      </c>
      <c r="F1783" t="s">
        <v>2383</v>
      </c>
      <c r="G1783">
        <v>1</v>
      </c>
      <c r="H1783" t="s">
        <v>2380</v>
      </c>
      <c r="K1783" t="s">
        <v>588</v>
      </c>
      <c r="L1783">
        <v>26.695</v>
      </c>
      <c r="M1783">
        <v>4.21</v>
      </c>
      <c r="N1783" t="s">
        <v>2382</v>
      </c>
      <c r="O1783" t="s">
        <v>2380</v>
      </c>
      <c r="P1783" t="s">
        <v>2383</v>
      </c>
      <c r="Q1783" s="7" t="str">
        <f>SUBSTITUTE(Table12[[#This Row],[NumberOfMajorSurgeries]],"No major surgery","0")</f>
        <v>1</v>
      </c>
      <c r="R1783" t="str">
        <f>SUBSTITUTE(Table12[[#This Row],[smoker]],"?","unknown")</f>
        <v>No</v>
      </c>
      <c r="S1783" t="str">
        <f t="shared" si="27"/>
        <v>Overweight</v>
      </c>
      <c r="T1783" t="str">
        <f>IF(Table12[[#This Row],[HBA1C]]&lt;5.7,"Normal",IF(Table12[[#This Row],[HBA1C]]&gt;6.5,"Diabetes","Prediabetes"))</f>
        <v>Normal</v>
      </c>
    </row>
    <row r="1784" spans="1:20" x14ac:dyDescent="0.3">
      <c r="A1784" t="s">
        <v>587</v>
      </c>
      <c r="B1784">
        <v>23.16</v>
      </c>
      <c r="C1784">
        <v>5.5</v>
      </c>
      <c r="D1784" t="s">
        <v>2380</v>
      </c>
      <c r="E1784" t="s">
        <v>2380</v>
      </c>
      <c r="F1784" t="s">
        <v>2380</v>
      </c>
      <c r="G1784" t="s">
        <v>2381</v>
      </c>
      <c r="H1784" t="s">
        <v>2380</v>
      </c>
      <c r="K1784" t="s">
        <v>587</v>
      </c>
      <c r="L1784">
        <v>23.16</v>
      </c>
      <c r="M1784">
        <v>5.5</v>
      </c>
      <c r="N1784" t="s">
        <v>2380</v>
      </c>
      <c r="O1784" t="s">
        <v>2380</v>
      </c>
      <c r="P1784" t="s">
        <v>2380</v>
      </c>
      <c r="Q1784" s="7" t="str">
        <f>SUBSTITUTE(Table12[[#This Row],[NumberOfMajorSurgeries]],"No major surgery","0")</f>
        <v>0</v>
      </c>
      <c r="R1784" t="str">
        <f>SUBSTITUTE(Table12[[#This Row],[smoker]],"?","unknown")</f>
        <v>No</v>
      </c>
      <c r="S1784" t="str">
        <f t="shared" si="27"/>
        <v>Overweight</v>
      </c>
      <c r="T1784" t="str">
        <f>IF(Table12[[#This Row],[HBA1C]]&lt;5.7,"Normal",IF(Table12[[#This Row],[HBA1C]]&gt;6.5,"Diabetes","Prediabetes"))</f>
        <v>Normal</v>
      </c>
    </row>
    <row r="1785" spans="1:20" x14ac:dyDescent="0.3">
      <c r="A1785" t="s">
        <v>586</v>
      </c>
      <c r="B1785">
        <v>32.585000000000001</v>
      </c>
      <c r="C1785">
        <v>4.93</v>
      </c>
      <c r="D1785" t="s">
        <v>2382</v>
      </c>
      <c r="E1785" t="s">
        <v>2380</v>
      </c>
      <c r="F1785" t="s">
        <v>2380</v>
      </c>
      <c r="G1785">
        <v>1</v>
      </c>
      <c r="H1785" t="s">
        <v>2380</v>
      </c>
      <c r="K1785" t="s">
        <v>586</v>
      </c>
      <c r="L1785">
        <v>32.585000000000001</v>
      </c>
      <c r="M1785">
        <v>4.93</v>
      </c>
      <c r="N1785" t="s">
        <v>2382</v>
      </c>
      <c r="O1785" t="s">
        <v>2380</v>
      </c>
      <c r="P1785" t="s">
        <v>2380</v>
      </c>
      <c r="Q1785" s="7" t="str">
        <f>SUBSTITUTE(Table12[[#This Row],[NumberOfMajorSurgeries]],"No major surgery","0")</f>
        <v>1</v>
      </c>
      <c r="R1785" t="str">
        <f>SUBSTITUTE(Table12[[#This Row],[smoker]],"?","unknown")</f>
        <v>No</v>
      </c>
      <c r="S1785" t="str">
        <f t="shared" si="27"/>
        <v>Obesity</v>
      </c>
      <c r="T1785" t="str">
        <f>IF(Table12[[#This Row],[HBA1C]]&lt;5.7,"Normal",IF(Table12[[#This Row],[HBA1C]]&gt;6.5,"Diabetes","Prediabetes"))</f>
        <v>Normal</v>
      </c>
    </row>
    <row r="1786" spans="1:20" x14ac:dyDescent="0.3">
      <c r="A1786" t="s">
        <v>585</v>
      </c>
      <c r="B1786">
        <v>33.97</v>
      </c>
      <c r="C1786">
        <v>5.6</v>
      </c>
      <c r="D1786" t="s">
        <v>2382</v>
      </c>
      <c r="E1786" t="s">
        <v>2380</v>
      </c>
      <c r="F1786" t="s">
        <v>2380</v>
      </c>
      <c r="G1786" t="s">
        <v>2381</v>
      </c>
      <c r="H1786" t="s">
        <v>2380</v>
      </c>
      <c r="K1786" t="s">
        <v>585</v>
      </c>
      <c r="L1786">
        <v>33.97</v>
      </c>
      <c r="M1786">
        <v>5.6</v>
      </c>
      <c r="N1786" t="s">
        <v>2382</v>
      </c>
      <c r="O1786" t="s">
        <v>2380</v>
      </c>
      <c r="P1786" t="s">
        <v>2380</v>
      </c>
      <c r="Q1786" s="7" t="str">
        <f>SUBSTITUTE(Table12[[#This Row],[NumberOfMajorSurgeries]],"No major surgery","0")</f>
        <v>0</v>
      </c>
      <c r="R1786" t="str">
        <f>SUBSTITUTE(Table12[[#This Row],[smoker]],"?","unknown")</f>
        <v>No</v>
      </c>
      <c r="S1786" t="str">
        <f t="shared" si="27"/>
        <v>Obesity</v>
      </c>
      <c r="T1786" t="str">
        <f>IF(Table12[[#This Row],[HBA1C]]&lt;5.7,"Normal",IF(Table12[[#This Row],[HBA1C]]&gt;6.5,"Diabetes","Prediabetes"))</f>
        <v>Normal</v>
      </c>
    </row>
    <row r="1787" spans="1:20" x14ac:dyDescent="0.3">
      <c r="A1787" t="s">
        <v>584</v>
      </c>
      <c r="B1787">
        <v>16.57</v>
      </c>
      <c r="C1787">
        <v>9.99</v>
      </c>
      <c r="D1787" t="s">
        <v>2380</v>
      </c>
      <c r="E1787" t="s">
        <v>2380</v>
      </c>
      <c r="F1787" t="s">
        <v>2380</v>
      </c>
      <c r="G1787" t="s">
        <v>2381</v>
      </c>
      <c r="H1787" t="s">
        <v>2380</v>
      </c>
      <c r="K1787" t="s">
        <v>584</v>
      </c>
      <c r="L1787">
        <v>16.57</v>
      </c>
      <c r="M1787">
        <v>9.99</v>
      </c>
      <c r="N1787" t="s">
        <v>2380</v>
      </c>
      <c r="O1787" t="s">
        <v>2380</v>
      </c>
      <c r="P1787" t="s">
        <v>2380</v>
      </c>
      <c r="Q1787" s="7" t="str">
        <f>SUBSTITUTE(Table12[[#This Row],[NumberOfMajorSurgeries]],"No major surgery","0")</f>
        <v>0</v>
      </c>
      <c r="R1787" t="str">
        <f>SUBSTITUTE(Table12[[#This Row],[smoker]],"?","unknown")</f>
        <v>No</v>
      </c>
      <c r="S1787" t="str">
        <f t="shared" si="27"/>
        <v>Underweight</v>
      </c>
      <c r="T1787" t="str">
        <f>IF(Table12[[#This Row],[HBA1C]]&lt;5.7,"Normal",IF(Table12[[#This Row],[HBA1C]]&gt;6.5,"Diabetes","Prediabetes"))</f>
        <v>Diabetes</v>
      </c>
    </row>
    <row r="1788" spans="1:20" x14ac:dyDescent="0.3">
      <c r="A1788" t="s">
        <v>583</v>
      </c>
      <c r="B1788">
        <v>17.55</v>
      </c>
      <c r="C1788">
        <v>5.93</v>
      </c>
      <c r="D1788" t="s">
        <v>2380</v>
      </c>
      <c r="E1788" t="s">
        <v>2380</v>
      </c>
      <c r="F1788" t="s">
        <v>2383</v>
      </c>
      <c r="G1788">
        <v>1</v>
      </c>
      <c r="H1788" t="s">
        <v>2380</v>
      </c>
      <c r="K1788" t="s">
        <v>583</v>
      </c>
      <c r="L1788">
        <v>17.55</v>
      </c>
      <c r="M1788">
        <v>5.93</v>
      </c>
      <c r="N1788" t="s">
        <v>2380</v>
      </c>
      <c r="O1788" t="s">
        <v>2380</v>
      </c>
      <c r="P1788" t="s">
        <v>2383</v>
      </c>
      <c r="Q1788" s="7" t="str">
        <f>SUBSTITUTE(Table12[[#This Row],[NumberOfMajorSurgeries]],"No major surgery","0")</f>
        <v>1</v>
      </c>
      <c r="R1788" t="str">
        <f>SUBSTITUTE(Table12[[#This Row],[smoker]],"?","unknown")</f>
        <v>No</v>
      </c>
      <c r="S1788" t="str">
        <f t="shared" si="27"/>
        <v>Underweight</v>
      </c>
      <c r="T1788" t="str">
        <f>IF(Table12[[#This Row],[HBA1C]]&lt;5.7,"Normal",IF(Table12[[#This Row],[HBA1C]]&gt;6.5,"Diabetes","Prediabetes"))</f>
        <v>Prediabetes</v>
      </c>
    </row>
    <row r="1789" spans="1:20" x14ac:dyDescent="0.3">
      <c r="A1789" t="s">
        <v>582</v>
      </c>
      <c r="B1789">
        <v>29.41</v>
      </c>
      <c r="C1789">
        <v>6.29</v>
      </c>
      <c r="D1789" t="s">
        <v>2382</v>
      </c>
      <c r="E1789" t="s">
        <v>2380</v>
      </c>
      <c r="F1789" t="s">
        <v>2380</v>
      </c>
      <c r="G1789">
        <v>1</v>
      </c>
      <c r="H1789" t="s">
        <v>2380</v>
      </c>
      <c r="K1789" t="s">
        <v>582</v>
      </c>
      <c r="L1789">
        <v>29.41</v>
      </c>
      <c r="M1789">
        <v>6.29</v>
      </c>
      <c r="N1789" t="s">
        <v>2382</v>
      </c>
      <c r="O1789" t="s">
        <v>2380</v>
      </c>
      <c r="P1789" t="s">
        <v>2380</v>
      </c>
      <c r="Q1789" s="7" t="str">
        <f>SUBSTITUTE(Table12[[#This Row],[NumberOfMajorSurgeries]],"No major surgery","0")</f>
        <v>1</v>
      </c>
      <c r="R1789" t="str">
        <f>SUBSTITUTE(Table12[[#This Row],[smoker]],"?","unknown")</f>
        <v>No</v>
      </c>
      <c r="S1789" t="str">
        <f t="shared" si="27"/>
        <v>Overweight</v>
      </c>
      <c r="T1789" t="str">
        <f>IF(Table12[[#This Row],[HBA1C]]&lt;5.7,"Normal",IF(Table12[[#This Row],[HBA1C]]&gt;6.5,"Diabetes","Prediabetes"))</f>
        <v>Prediabetes</v>
      </c>
    </row>
    <row r="1790" spans="1:20" x14ac:dyDescent="0.3">
      <c r="A1790" t="s">
        <v>581</v>
      </c>
      <c r="B1790">
        <v>17.91</v>
      </c>
      <c r="C1790">
        <v>5.65</v>
      </c>
      <c r="D1790" t="s">
        <v>2380</v>
      </c>
      <c r="E1790" t="s">
        <v>2380</v>
      </c>
      <c r="F1790" t="s">
        <v>2380</v>
      </c>
      <c r="G1790">
        <v>1</v>
      </c>
      <c r="H1790" t="s">
        <v>2380</v>
      </c>
      <c r="K1790" t="s">
        <v>581</v>
      </c>
      <c r="L1790">
        <v>17.91</v>
      </c>
      <c r="M1790">
        <v>5.65</v>
      </c>
      <c r="N1790" t="s">
        <v>2380</v>
      </c>
      <c r="O1790" t="s">
        <v>2380</v>
      </c>
      <c r="P1790" t="s">
        <v>2380</v>
      </c>
      <c r="Q1790" s="7" t="str">
        <f>SUBSTITUTE(Table12[[#This Row],[NumberOfMajorSurgeries]],"No major surgery","0")</f>
        <v>1</v>
      </c>
      <c r="R1790" t="str">
        <f>SUBSTITUTE(Table12[[#This Row],[smoker]],"?","unknown")</f>
        <v>No</v>
      </c>
      <c r="S1790" t="str">
        <f t="shared" si="27"/>
        <v>Underweight</v>
      </c>
      <c r="T1790" t="str">
        <f>IF(Table12[[#This Row],[HBA1C]]&lt;5.7,"Normal",IF(Table12[[#This Row],[HBA1C]]&gt;6.5,"Diabetes","Prediabetes"))</f>
        <v>Normal</v>
      </c>
    </row>
    <row r="1791" spans="1:20" x14ac:dyDescent="0.3">
      <c r="A1791" t="s">
        <v>580</v>
      </c>
      <c r="B1791">
        <v>31.57</v>
      </c>
      <c r="C1791">
        <v>6.15</v>
      </c>
      <c r="D1791" t="s">
        <v>2380</v>
      </c>
      <c r="E1791" t="s">
        <v>2380</v>
      </c>
      <c r="F1791" t="s">
        <v>2380</v>
      </c>
      <c r="G1791">
        <v>1</v>
      </c>
      <c r="H1791" t="s">
        <v>2380</v>
      </c>
      <c r="K1791" t="s">
        <v>580</v>
      </c>
      <c r="L1791">
        <v>31.57</v>
      </c>
      <c r="M1791">
        <v>6.15</v>
      </c>
      <c r="N1791" t="s">
        <v>2380</v>
      </c>
      <c r="O1791" t="s">
        <v>2380</v>
      </c>
      <c r="P1791" t="s">
        <v>2380</v>
      </c>
      <c r="Q1791" s="7" t="str">
        <f>SUBSTITUTE(Table12[[#This Row],[NumberOfMajorSurgeries]],"No major surgery","0")</f>
        <v>1</v>
      </c>
      <c r="R1791" t="str">
        <f>SUBSTITUTE(Table12[[#This Row],[smoker]],"?","unknown")</f>
        <v>No</v>
      </c>
      <c r="S1791" t="str">
        <f t="shared" si="27"/>
        <v>Obesity</v>
      </c>
      <c r="T1791" t="str">
        <f>IF(Table12[[#This Row],[HBA1C]]&lt;5.7,"Normal",IF(Table12[[#This Row],[HBA1C]]&gt;6.5,"Diabetes","Prediabetes"))</f>
        <v>Prediabetes</v>
      </c>
    </row>
    <row r="1792" spans="1:20" x14ac:dyDescent="0.3">
      <c r="A1792" t="s">
        <v>579</v>
      </c>
      <c r="B1792">
        <v>33.18</v>
      </c>
      <c r="C1792">
        <v>5.22</v>
      </c>
      <c r="D1792" t="s">
        <v>2380</v>
      </c>
      <c r="E1792" t="s">
        <v>2382</v>
      </c>
      <c r="F1792" t="s">
        <v>2380</v>
      </c>
      <c r="G1792">
        <v>1</v>
      </c>
      <c r="H1792" t="s">
        <v>2380</v>
      </c>
      <c r="K1792" t="s">
        <v>579</v>
      </c>
      <c r="L1792">
        <v>33.18</v>
      </c>
      <c r="M1792">
        <v>5.22</v>
      </c>
      <c r="N1792" t="s">
        <v>2380</v>
      </c>
      <c r="O1792" t="s">
        <v>2382</v>
      </c>
      <c r="P1792" t="s">
        <v>2380</v>
      </c>
      <c r="Q1792" s="7" t="str">
        <f>SUBSTITUTE(Table12[[#This Row],[NumberOfMajorSurgeries]],"No major surgery","0")</f>
        <v>1</v>
      </c>
      <c r="R1792" t="str">
        <f>SUBSTITUTE(Table12[[#This Row],[smoker]],"?","unknown")</f>
        <v>No</v>
      </c>
      <c r="S1792" t="str">
        <f t="shared" si="27"/>
        <v>Obesity</v>
      </c>
      <c r="T1792" t="str">
        <f>IF(Table12[[#This Row],[HBA1C]]&lt;5.7,"Normal",IF(Table12[[#This Row],[HBA1C]]&gt;6.5,"Diabetes","Prediabetes"))</f>
        <v>Normal</v>
      </c>
    </row>
    <row r="1793" spans="1:20" x14ac:dyDescent="0.3">
      <c r="A1793" t="s">
        <v>578</v>
      </c>
      <c r="B1793">
        <v>37</v>
      </c>
      <c r="C1793">
        <v>11.66</v>
      </c>
      <c r="D1793" t="s">
        <v>2380</v>
      </c>
      <c r="E1793" t="s">
        <v>2380</v>
      </c>
      <c r="F1793" t="s">
        <v>2380</v>
      </c>
      <c r="G1793" t="s">
        <v>2381</v>
      </c>
      <c r="H1793" t="s">
        <v>2380</v>
      </c>
      <c r="K1793" t="s">
        <v>578</v>
      </c>
      <c r="L1793">
        <v>37</v>
      </c>
      <c r="M1793">
        <v>11.66</v>
      </c>
      <c r="N1793" t="s">
        <v>2380</v>
      </c>
      <c r="O1793" t="s">
        <v>2380</v>
      </c>
      <c r="P1793" t="s">
        <v>2380</v>
      </c>
      <c r="Q1793" s="7" t="str">
        <f>SUBSTITUTE(Table12[[#This Row],[NumberOfMajorSurgeries]],"No major surgery","0")</f>
        <v>0</v>
      </c>
      <c r="R1793" t="str">
        <f>SUBSTITUTE(Table12[[#This Row],[smoker]],"?","unknown")</f>
        <v>No</v>
      </c>
      <c r="S1793" t="str">
        <f t="shared" si="27"/>
        <v>Obesity</v>
      </c>
      <c r="T1793" t="str">
        <f>IF(Table12[[#This Row],[HBA1C]]&lt;5.7,"Normal",IF(Table12[[#This Row],[HBA1C]]&gt;6.5,"Diabetes","Prediabetes"))</f>
        <v>Diabetes</v>
      </c>
    </row>
    <row r="1794" spans="1:20" x14ac:dyDescent="0.3">
      <c r="A1794" t="s">
        <v>577</v>
      </c>
      <c r="B1794">
        <v>18.905000000000001</v>
      </c>
      <c r="C1794">
        <v>4.91</v>
      </c>
      <c r="D1794" t="s">
        <v>2382</v>
      </c>
      <c r="E1794" t="s">
        <v>2380</v>
      </c>
      <c r="F1794" t="s">
        <v>2380</v>
      </c>
      <c r="G1794">
        <v>1</v>
      </c>
      <c r="H1794" t="s">
        <v>2380</v>
      </c>
      <c r="K1794" t="s">
        <v>577</v>
      </c>
      <c r="L1794">
        <v>18.905000000000001</v>
      </c>
      <c r="M1794">
        <v>4.91</v>
      </c>
      <c r="N1794" t="s">
        <v>2382</v>
      </c>
      <c r="O1794" t="s">
        <v>2380</v>
      </c>
      <c r="P1794" t="s">
        <v>2380</v>
      </c>
      <c r="Q1794" s="7" t="str">
        <f>SUBSTITUTE(Table12[[#This Row],[NumberOfMajorSurgeries]],"No major surgery","0")</f>
        <v>1</v>
      </c>
      <c r="R1794" t="str">
        <f>SUBSTITUTE(Table12[[#This Row],[smoker]],"?","unknown")</f>
        <v>No</v>
      </c>
      <c r="S1794" t="str">
        <f t="shared" si="27"/>
        <v>Overweight</v>
      </c>
      <c r="T1794" t="str">
        <f>IF(Table12[[#This Row],[HBA1C]]&lt;5.7,"Normal",IF(Table12[[#This Row],[HBA1C]]&gt;6.5,"Diabetes","Prediabetes"))</f>
        <v>Normal</v>
      </c>
    </row>
    <row r="1795" spans="1:20" x14ac:dyDescent="0.3">
      <c r="A1795" t="s">
        <v>576</v>
      </c>
      <c r="B1795">
        <v>20.03</v>
      </c>
      <c r="C1795">
        <v>9.25</v>
      </c>
      <c r="D1795" t="s">
        <v>2382</v>
      </c>
      <c r="E1795" t="s">
        <v>2380</v>
      </c>
      <c r="F1795" t="s">
        <v>2380</v>
      </c>
      <c r="G1795" t="s">
        <v>2381</v>
      </c>
      <c r="H1795" t="s">
        <v>2380</v>
      </c>
      <c r="K1795" t="s">
        <v>576</v>
      </c>
      <c r="L1795">
        <v>20.03</v>
      </c>
      <c r="M1795">
        <v>9.25</v>
      </c>
      <c r="N1795" t="s">
        <v>2382</v>
      </c>
      <c r="O1795" t="s">
        <v>2380</v>
      </c>
      <c r="P1795" t="s">
        <v>2380</v>
      </c>
      <c r="Q1795" s="7" t="str">
        <f>SUBSTITUTE(Table12[[#This Row],[NumberOfMajorSurgeries]],"No major surgery","0")</f>
        <v>0</v>
      </c>
      <c r="R1795" t="str">
        <f>SUBSTITUTE(Table12[[#This Row],[smoker]],"?","unknown")</f>
        <v>No</v>
      </c>
      <c r="S1795" t="str">
        <f t="shared" ref="S1795:S1858" si="28">IF(B1795&lt;18.5,"Underweight",IF(B1795&gt;30,"Obesity",IF(B1795=18.5-24.9,"Normal weight","Overweight")))</f>
        <v>Overweight</v>
      </c>
      <c r="T1795" t="str">
        <f>IF(Table12[[#This Row],[HBA1C]]&lt;5.7,"Normal",IF(Table12[[#This Row],[HBA1C]]&gt;6.5,"Diabetes","Prediabetes"))</f>
        <v>Diabetes</v>
      </c>
    </row>
    <row r="1796" spans="1:20" x14ac:dyDescent="0.3">
      <c r="A1796" t="s">
        <v>575</v>
      </c>
      <c r="B1796">
        <v>16.7</v>
      </c>
      <c r="C1796">
        <v>11.48</v>
      </c>
      <c r="D1796" t="s">
        <v>2380</v>
      </c>
      <c r="E1796" t="s">
        <v>2380</v>
      </c>
      <c r="F1796" t="s">
        <v>2380</v>
      </c>
      <c r="G1796" t="s">
        <v>2381</v>
      </c>
      <c r="H1796" t="s">
        <v>2380</v>
      </c>
      <c r="K1796" t="s">
        <v>575</v>
      </c>
      <c r="L1796">
        <v>16.7</v>
      </c>
      <c r="M1796">
        <v>11.48</v>
      </c>
      <c r="N1796" t="s">
        <v>2380</v>
      </c>
      <c r="O1796" t="s">
        <v>2380</v>
      </c>
      <c r="P1796" t="s">
        <v>2380</v>
      </c>
      <c r="Q1796" s="7" t="str">
        <f>SUBSTITUTE(Table12[[#This Row],[NumberOfMajorSurgeries]],"No major surgery","0")</f>
        <v>0</v>
      </c>
      <c r="R1796" t="str">
        <f>SUBSTITUTE(Table12[[#This Row],[smoker]],"?","unknown")</f>
        <v>No</v>
      </c>
      <c r="S1796" t="str">
        <f t="shared" si="28"/>
        <v>Underweight</v>
      </c>
      <c r="T1796" t="str">
        <f>IF(Table12[[#This Row],[HBA1C]]&lt;5.7,"Normal",IF(Table12[[#This Row],[HBA1C]]&gt;6.5,"Diabetes","Prediabetes"))</f>
        <v>Diabetes</v>
      </c>
    </row>
    <row r="1797" spans="1:20" x14ac:dyDescent="0.3">
      <c r="A1797" t="s">
        <v>574</v>
      </c>
      <c r="B1797">
        <v>39.82</v>
      </c>
      <c r="C1797">
        <v>6.06</v>
      </c>
      <c r="D1797" t="s">
        <v>2380</v>
      </c>
      <c r="E1797" t="s">
        <v>2380</v>
      </c>
      <c r="F1797" t="s">
        <v>2380</v>
      </c>
      <c r="G1797" t="s">
        <v>2381</v>
      </c>
      <c r="H1797" t="s">
        <v>2380</v>
      </c>
      <c r="K1797" t="s">
        <v>574</v>
      </c>
      <c r="L1797">
        <v>39.82</v>
      </c>
      <c r="M1797">
        <v>6.06</v>
      </c>
      <c r="N1797" t="s">
        <v>2380</v>
      </c>
      <c r="O1797" t="s">
        <v>2380</v>
      </c>
      <c r="P1797" t="s">
        <v>2380</v>
      </c>
      <c r="Q1797" s="7" t="str">
        <f>SUBSTITUTE(Table12[[#This Row],[NumberOfMajorSurgeries]],"No major surgery","0")</f>
        <v>0</v>
      </c>
      <c r="R1797" t="str">
        <f>SUBSTITUTE(Table12[[#This Row],[smoker]],"?","unknown")</f>
        <v>No</v>
      </c>
      <c r="S1797" t="str">
        <f t="shared" si="28"/>
        <v>Obesity</v>
      </c>
      <c r="T1797" t="str">
        <f>IF(Table12[[#This Row],[HBA1C]]&lt;5.7,"Normal",IF(Table12[[#This Row],[HBA1C]]&gt;6.5,"Diabetes","Prediabetes"))</f>
        <v>Prediabetes</v>
      </c>
    </row>
    <row r="1798" spans="1:20" x14ac:dyDescent="0.3">
      <c r="A1798" t="s">
        <v>573</v>
      </c>
      <c r="B1798">
        <v>22.04</v>
      </c>
      <c r="C1798">
        <v>5.86</v>
      </c>
      <c r="D1798" t="s">
        <v>2380</v>
      </c>
      <c r="E1798" t="s">
        <v>2380</v>
      </c>
      <c r="F1798" t="s">
        <v>2380</v>
      </c>
      <c r="G1798">
        <v>1</v>
      </c>
      <c r="H1798" t="s">
        <v>2380</v>
      </c>
      <c r="K1798" t="s">
        <v>573</v>
      </c>
      <c r="L1798">
        <v>22.04</v>
      </c>
      <c r="M1798">
        <v>5.86</v>
      </c>
      <c r="N1798" t="s">
        <v>2380</v>
      </c>
      <c r="O1798" t="s">
        <v>2380</v>
      </c>
      <c r="P1798" t="s">
        <v>2380</v>
      </c>
      <c r="Q1798" s="7" t="str">
        <f>SUBSTITUTE(Table12[[#This Row],[NumberOfMajorSurgeries]],"No major surgery","0")</f>
        <v>1</v>
      </c>
      <c r="R1798" t="str">
        <f>SUBSTITUTE(Table12[[#This Row],[smoker]],"?","unknown")</f>
        <v>No</v>
      </c>
      <c r="S1798" t="str">
        <f t="shared" si="28"/>
        <v>Overweight</v>
      </c>
      <c r="T1798" t="str">
        <f>IF(Table12[[#This Row],[HBA1C]]&lt;5.7,"Normal",IF(Table12[[#This Row],[HBA1C]]&gt;6.5,"Diabetes","Prediabetes"))</f>
        <v>Prediabetes</v>
      </c>
    </row>
    <row r="1799" spans="1:20" x14ac:dyDescent="0.3">
      <c r="A1799" t="s">
        <v>572</v>
      </c>
      <c r="B1799">
        <v>28.27</v>
      </c>
      <c r="C1799">
        <v>5.33</v>
      </c>
      <c r="D1799" t="s">
        <v>2380</v>
      </c>
      <c r="E1799" t="s">
        <v>2380</v>
      </c>
      <c r="F1799" t="s">
        <v>2380</v>
      </c>
      <c r="G1799" t="s">
        <v>2381</v>
      </c>
      <c r="H1799" t="s">
        <v>2380</v>
      </c>
      <c r="K1799" t="s">
        <v>572</v>
      </c>
      <c r="L1799">
        <v>28.27</v>
      </c>
      <c r="M1799">
        <v>5.33</v>
      </c>
      <c r="N1799" t="s">
        <v>2380</v>
      </c>
      <c r="O1799" t="s">
        <v>2380</v>
      </c>
      <c r="P1799" t="s">
        <v>2380</v>
      </c>
      <c r="Q1799" s="7" t="str">
        <f>SUBSTITUTE(Table12[[#This Row],[NumberOfMajorSurgeries]],"No major surgery","0")</f>
        <v>0</v>
      </c>
      <c r="R1799" t="str">
        <f>SUBSTITUTE(Table12[[#This Row],[smoker]],"?","unknown")</f>
        <v>No</v>
      </c>
      <c r="S1799" t="str">
        <f t="shared" si="28"/>
        <v>Overweight</v>
      </c>
      <c r="T1799" t="str">
        <f>IF(Table12[[#This Row],[HBA1C]]&lt;5.7,"Normal",IF(Table12[[#This Row],[HBA1C]]&gt;6.5,"Diabetes","Prediabetes"))</f>
        <v>Normal</v>
      </c>
    </row>
    <row r="1800" spans="1:20" x14ac:dyDescent="0.3">
      <c r="A1800" t="s">
        <v>571</v>
      </c>
      <c r="B1800">
        <v>18.5</v>
      </c>
      <c r="C1800">
        <v>5.33</v>
      </c>
      <c r="D1800" t="s">
        <v>2380</v>
      </c>
      <c r="E1800" t="s">
        <v>2380</v>
      </c>
      <c r="F1800" t="s">
        <v>2380</v>
      </c>
      <c r="G1800" t="s">
        <v>2381</v>
      </c>
      <c r="H1800" t="s">
        <v>2380</v>
      </c>
      <c r="K1800" t="s">
        <v>571</v>
      </c>
      <c r="L1800">
        <v>18.5</v>
      </c>
      <c r="M1800">
        <v>5.33</v>
      </c>
      <c r="N1800" t="s">
        <v>2380</v>
      </c>
      <c r="O1800" t="s">
        <v>2380</v>
      </c>
      <c r="P1800" t="s">
        <v>2380</v>
      </c>
      <c r="Q1800" s="7" t="str">
        <f>SUBSTITUTE(Table12[[#This Row],[NumberOfMajorSurgeries]],"No major surgery","0")</f>
        <v>0</v>
      </c>
      <c r="R1800" t="str">
        <f>SUBSTITUTE(Table12[[#This Row],[smoker]],"?","unknown")</f>
        <v>No</v>
      </c>
      <c r="S1800" t="str">
        <f t="shared" si="28"/>
        <v>Overweight</v>
      </c>
      <c r="T1800" t="str">
        <f>IF(Table12[[#This Row],[HBA1C]]&lt;5.7,"Normal",IF(Table12[[#This Row],[HBA1C]]&gt;6.5,"Diabetes","Prediabetes"))</f>
        <v>Normal</v>
      </c>
    </row>
    <row r="1801" spans="1:20" x14ac:dyDescent="0.3">
      <c r="A1801" t="s">
        <v>570</v>
      </c>
      <c r="B1801">
        <v>38.6</v>
      </c>
      <c r="C1801">
        <v>6.02</v>
      </c>
      <c r="D1801" t="s">
        <v>2380</v>
      </c>
      <c r="E1801" t="s">
        <v>2380</v>
      </c>
      <c r="F1801" t="s">
        <v>2380</v>
      </c>
      <c r="G1801">
        <v>1</v>
      </c>
      <c r="H1801" t="s">
        <v>2380</v>
      </c>
      <c r="K1801" t="s">
        <v>570</v>
      </c>
      <c r="L1801">
        <v>38.6</v>
      </c>
      <c r="M1801">
        <v>6.02</v>
      </c>
      <c r="N1801" t="s">
        <v>2380</v>
      </c>
      <c r="O1801" t="s">
        <v>2380</v>
      </c>
      <c r="P1801" t="s">
        <v>2380</v>
      </c>
      <c r="Q1801" s="7" t="str">
        <f>SUBSTITUTE(Table12[[#This Row],[NumberOfMajorSurgeries]],"No major surgery","0")</f>
        <v>1</v>
      </c>
      <c r="R1801" t="str">
        <f>SUBSTITUTE(Table12[[#This Row],[smoker]],"?","unknown")</f>
        <v>No</v>
      </c>
      <c r="S1801" t="str">
        <f t="shared" si="28"/>
        <v>Obesity</v>
      </c>
      <c r="T1801" t="str">
        <f>IF(Table12[[#This Row],[HBA1C]]&lt;5.7,"Normal",IF(Table12[[#This Row],[HBA1C]]&gt;6.5,"Diabetes","Prediabetes"))</f>
        <v>Prediabetes</v>
      </c>
    </row>
    <row r="1802" spans="1:20" x14ac:dyDescent="0.3">
      <c r="A1802" t="s">
        <v>569</v>
      </c>
      <c r="B1802">
        <v>43.12</v>
      </c>
      <c r="C1802">
        <v>6.25</v>
      </c>
      <c r="D1802" t="s">
        <v>2380</v>
      </c>
      <c r="E1802" t="s">
        <v>2380</v>
      </c>
      <c r="F1802" t="s">
        <v>2380</v>
      </c>
      <c r="G1802">
        <v>1</v>
      </c>
      <c r="H1802" t="s">
        <v>2380</v>
      </c>
      <c r="K1802" t="s">
        <v>569</v>
      </c>
      <c r="L1802">
        <v>43.12</v>
      </c>
      <c r="M1802">
        <v>6.25</v>
      </c>
      <c r="N1802" t="s">
        <v>2380</v>
      </c>
      <c r="O1802" t="s">
        <v>2380</v>
      </c>
      <c r="P1802" t="s">
        <v>2380</v>
      </c>
      <c r="Q1802" s="7" t="str">
        <f>SUBSTITUTE(Table12[[#This Row],[NumberOfMajorSurgeries]],"No major surgery","0")</f>
        <v>1</v>
      </c>
      <c r="R1802" t="str">
        <f>SUBSTITUTE(Table12[[#This Row],[smoker]],"?","unknown")</f>
        <v>No</v>
      </c>
      <c r="S1802" t="str">
        <f t="shared" si="28"/>
        <v>Obesity</v>
      </c>
      <c r="T1802" t="str">
        <f>IF(Table12[[#This Row],[HBA1C]]&lt;5.7,"Normal",IF(Table12[[#This Row],[HBA1C]]&gt;6.5,"Diabetes","Prediabetes"))</f>
        <v>Prediabetes</v>
      </c>
    </row>
    <row r="1803" spans="1:20" x14ac:dyDescent="0.3">
      <c r="A1803" t="s">
        <v>568</v>
      </c>
      <c r="B1803">
        <v>30.5</v>
      </c>
      <c r="C1803">
        <v>4.8099999999999996</v>
      </c>
      <c r="D1803" t="s">
        <v>2380</v>
      </c>
      <c r="E1803" t="s">
        <v>2380</v>
      </c>
      <c r="F1803" t="s">
        <v>2380</v>
      </c>
      <c r="G1803">
        <v>1</v>
      </c>
      <c r="H1803" t="s">
        <v>2380</v>
      </c>
      <c r="K1803" t="s">
        <v>568</v>
      </c>
      <c r="L1803">
        <v>30.5</v>
      </c>
      <c r="M1803">
        <v>4.8099999999999996</v>
      </c>
      <c r="N1803" t="s">
        <v>2380</v>
      </c>
      <c r="O1803" t="s">
        <v>2380</v>
      </c>
      <c r="P1803" t="s">
        <v>2380</v>
      </c>
      <c r="Q1803" s="7" t="str">
        <f>SUBSTITUTE(Table12[[#This Row],[NumberOfMajorSurgeries]],"No major surgery","0")</f>
        <v>1</v>
      </c>
      <c r="R1803" t="str">
        <f>SUBSTITUTE(Table12[[#This Row],[smoker]],"?","unknown")</f>
        <v>No</v>
      </c>
      <c r="S1803" t="str">
        <f t="shared" si="28"/>
        <v>Obesity</v>
      </c>
      <c r="T1803" t="str">
        <f>IF(Table12[[#This Row],[HBA1C]]&lt;5.7,"Normal",IF(Table12[[#This Row],[HBA1C]]&gt;6.5,"Diabetes","Prediabetes"))</f>
        <v>Normal</v>
      </c>
    </row>
    <row r="1804" spans="1:20" x14ac:dyDescent="0.3">
      <c r="A1804" t="s">
        <v>567</v>
      </c>
      <c r="B1804">
        <v>27.61</v>
      </c>
      <c r="C1804">
        <v>4.5999999999999996</v>
      </c>
      <c r="D1804" t="s">
        <v>2380</v>
      </c>
      <c r="E1804" t="s">
        <v>2380</v>
      </c>
      <c r="F1804" t="s">
        <v>2380</v>
      </c>
      <c r="G1804">
        <v>1</v>
      </c>
      <c r="H1804" t="s">
        <v>2380</v>
      </c>
      <c r="K1804" t="s">
        <v>567</v>
      </c>
      <c r="L1804">
        <v>27.61</v>
      </c>
      <c r="M1804">
        <v>4.5999999999999996</v>
      </c>
      <c r="N1804" t="s">
        <v>2380</v>
      </c>
      <c r="O1804" t="s">
        <v>2380</v>
      </c>
      <c r="P1804" t="s">
        <v>2380</v>
      </c>
      <c r="Q1804" s="7" t="str">
        <f>SUBSTITUTE(Table12[[#This Row],[NumberOfMajorSurgeries]],"No major surgery","0")</f>
        <v>1</v>
      </c>
      <c r="R1804" t="str">
        <f>SUBSTITUTE(Table12[[#This Row],[smoker]],"?","unknown")</f>
        <v>No</v>
      </c>
      <c r="S1804" t="str">
        <f t="shared" si="28"/>
        <v>Overweight</v>
      </c>
      <c r="T1804" t="str">
        <f>IF(Table12[[#This Row],[HBA1C]]&lt;5.7,"Normal",IF(Table12[[#This Row],[HBA1C]]&gt;6.5,"Diabetes","Prediabetes"))</f>
        <v>Normal</v>
      </c>
    </row>
    <row r="1805" spans="1:20" x14ac:dyDescent="0.3">
      <c r="A1805" t="s">
        <v>566</v>
      </c>
      <c r="B1805">
        <v>27.1</v>
      </c>
      <c r="C1805">
        <v>5.08</v>
      </c>
      <c r="D1805" t="s">
        <v>2380</v>
      </c>
      <c r="E1805" t="s">
        <v>2380</v>
      </c>
      <c r="F1805" t="s">
        <v>2380</v>
      </c>
      <c r="G1805">
        <v>1</v>
      </c>
      <c r="H1805" t="s">
        <v>2380</v>
      </c>
      <c r="K1805" t="s">
        <v>566</v>
      </c>
      <c r="L1805">
        <v>27.1</v>
      </c>
      <c r="M1805">
        <v>5.08</v>
      </c>
      <c r="N1805" t="s">
        <v>2380</v>
      </c>
      <c r="O1805" t="s">
        <v>2380</v>
      </c>
      <c r="P1805" t="s">
        <v>2380</v>
      </c>
      <c r="Q1805" s="7" t="str">
        <f>SUBSTITUTE(Table12[[#This Row],[NumberOfMajorSurgeries]],"No major surgery","0")</f>
        <v>1</v>
      </c>
      <c r="R1805" t="str">
        <f>SUBSTITUTE(Table12[[#This Row],[smoker]],"?","unknown")</f>
        <v>No</v>
      </c>
      <c r="S1805" t="str">
        <f t="shared" si="28"/>
        <v>Overweight</v>
      </c>
      <c r="T1805" t="str">
        <f>IF(Table12[[#This Row],[HBA1C]]&lt;5.7,"Normal",IF(Table12[[#This Row],[HBA1C]]&gt;6.5,"Diabetes","Prediabetes"))</f>
        <v>Normal</v>
      </c>
    </row>
    <row r="1806" spans="1:20" x14ac:dyDescent="0.3">
      <c r="A1806" t="s">
        <v>565</v>
      </c>
      <c r="B1806">
        <v>35.93</v>
      </c>
      <c r="C1806">
        <v>5.43</v>
      </c>
      <c r="D1806" t="s">
        <v>2380</v>
      </c>
      <c r="E1806" t="s">
        <v>2382</v>
      </c>
      <c r="F1806" t="s">
        <v>2380</v>
      </c>
      <c r="G1806">
        <v>1</v>
      </c>
      <c r="H1806" t="s">
        <v>2380</v>
      </c>
      <c r="K1806" t="s">
        <v>565</v>
      </c>
      <c r="L1806">
        <v>35.93</v>
      </c>
      <c r="M1806">
        <v>5.43</v>
      </c>
      <c r="N1806" t="s">
        <v>2380</v>
      </c>
      <c r="O1806" t="s">
        <v>2382</v>
      </c>
      <c r="P1806" t="s">
        <v>2380</v>
      </c>
      <c r="Q1806" s="7" t="str">
        <f>SUBSTITUTE(Table12[[#This Row],[NumberOfMajorSurgeries]],"No major surgery","0")</f>
        <v>1</v>
      </c>
      <c r="R1806" t="str">
        <f>SUBSTITUTE(Table12[[#This Row],[smoker]],"?","unknown")</f>
        <v>No</v>
      </c>
      <c r="S1806" t="str">
        <f t="shared" si="28"/>
        <v>Obesity</v>
      </c>
      <c r="T1806" t="str">
        <f>IF(Table12[[#This Row],[HBA1C]]&lt;5.7,"Normal",IF(Table12[[#This Row],[HBA1C]]&gt;6.5,"Diabetes","Prediabetes"))</f>
        <v>Normal</v>
      </c>
    </row>
    <row r="1807" spans="1:20" x14ac:dyDescent="0.3">
      <c r="A1807" t="s">
        <v>564</v>
      </c>
      <c r="B1807">
        <v>32.68</v>
      </c>
      <c r="C1807">
        <v>5.44</v>
      </c>
      <c r="D1807" t="s">
        <v>2380</v>
      </c>
      <c r="E1807" t="s">
        <v>2380</v>
      </c>
      <c r="F1807" t="s">
        <v>2380</v>
      </c>
      <c r="G1807" t="s">
        <v>2381</v>
      </c>
      <c r="H1807" t="s">
        <v>2380</v>
      </c>
      <c r="K1807" t="s">
        <v>564</v>
      </c>
      <c r="L1807">
        <v>32.68</v>
      </c>
      <c r="M1807">
        <v>5.44</v>
      </c>
      <c r="N1807" t="s">
        <v>2380</v>
      </c>
      <c r="O1807" t="s">
        <v>2380</v>
      </c>
      <c r="P1807" t="s">
        <v>2380</v>
      </c>
      <c r="Q1807" s="7" t="str">
        <f>SUBSTITUTE(Table12[[#This Row],[NumberOfMajorSurgeries]],"No major surgery","0")</f>
        <v>0</v>
      </c>
      <c r="R1807" t="str">
        <f>SUBSTITUTE(Table12[[#This Row],[smoker]],"?","unknown")</f>
        <v>No</v>
      </c>
      <c r="S1807" t="str">
        <f t="shared" si="28"/>
        <v>Obesity</v>
      </c>
      <c r="T1807" t="str">
        <f>IF(Table12[[#This Row],[HBA1C]]&lt;5.7,"Normal",IF(Table12[[#This Row],[HBA1C]]&gt;6.5,"Diabetes","Prediabetes"))</f>
        <v>Normal</v>
      </c>
    </row>
    <row r="1808" spans="1:20" x14ac:dyDescent="0.3">
      <c r="A1808" t="s">
        <v>563</v>
      </c>
      <c r="B1808">
        <v>20.74</v>
      </c>
      <c r="C1808">
        <v>11.69</v>
      </c>
      <c r="D1808" t="s">
        <v>2382</v>
      </c>
      <c r="E1808" t="s">
        <v>2380</v>
      </c>
      <c r="F1808" t="s">
        <v>2380</v>
      </c>
      <c r="G1808">
        <v>1</v>
      </c>
      <c r="H1808" t="s">
        <v>2380</v>
      </c>
      <c r="K1808" t="s">
        <v>563</v>
      </c>
      <c r="L1808">
        <v>20.74</v>
      </c>
      <c r="M1808">
        <v>11.69</v>
      </c>
      <c r="N1808" t="s">
        <v>2382</v>
      </c>
      <c r="O1808" t="s">
        <v>2380</v>
      </c>
      <c r="P1808" t="s">
        <v>2380</v>
      </c>
      <c r="Q1808" s="7" t="str">
        <f>SUBSTITUTE(Table12[[#This Row],[NumberOfMajorSurgeries]],"No major surgery","0")</f>
        <v>1</v>
      </c>
      <c r="R1808" t="str">
        <f>SUBSTITUTE(Table12[[#This Row],[smoker]],"?","unknown")</f>
        <v>No</v>
      </c>
      <c r="S1808" t="str">
        <f t="shared" si="28"/>
        <v>Overweight</v>
      </c>
      <c r="T1808" t="str">
        <f>IF(Table12[[#This Row],[HBA1C]]&lt;5.7,"Normal",IF(Table12[[#This Row],[HBA1C]]&gt;6.5,"Diabetes","Prediabetes"))</f>
        <v>Diabetes</v>
      </c>
    </row>
    <row r="1809" spans="1:20" x14ac:dyDescent="0.3">
      <c r="A1809" t="s">
        <v>562</v>
      </c>
      <c r="B1809">
        <v>15.57</v>
      </c>
      <c r="C1809">
        <v>6.07</v>
      </c>
      <c r="D1809" t="s">
        <v>2380</v>
      </c>
      <c r="E1809" t="s">
        <v>2380</v>
      </c>
      <c r="F1809" t="s">
        <v>2380</v>
      </c>
      <c r="G1809" t="s">
        <v>2381</v>
      </c>
      <c r="H1809" t="s">
        <v>2380</v>
      </c>
      <c r="K1809" t="s">
        <v>562</v>
      </c>
      <c r="L1809">
        <v>15.57</v>
      </c>
      <c r="M1809">
        <v>6.07</v>
      </c>
      <c r="N1809" t="s">
        <v>2380</v>
      </c>
      <c r="O1809" t="s">
        <v>2380</v>
      </c>
      <c r="P1809" t="s">
        <v>2380</v>
      </c>
      <c r="Q1809" s="7" t="str">
        <f>SUBSTITUTE(Table12[[#This Row],[NumberOfMajorSurgeries]],"No major surgery","0")</f>
        <v>0</v>
      </c>
      <c r="R1809" t="str">
        <f>SUBSTITUTE(Table12[[#This Row],[smoker]],"?","unknown")</f>
        <v>No</v>
      </c>
      <c r="S1809" t="str">
        <f t="shared" si="28"/>
        <v>Underweight</v>
      </c>
      <c r="T1809" t="str">
        <f>IF(Table12[[#This Row],[HBA1C]]&lt;5.7,"Normal",IF(Table12[[#This Row],[HBA1C]]&gt;6.5,"Diabetes","Prediabetes"))</f>
        <v>Prediabetes</v>
      </c>
    </row>
    <row r="1810" spans="1:20" x14ac:dyDescent="0.3">
      <c r="A1810" t="s">
        <v>561</v>
      </c>
      <c r="B1810">
        <v>23.844999999999999</v>
      </c>
      <c r="C1810">
        <v>4.3600000000000003</v>
      </c>
      <c r="D1810" t="s">
        <v>2380</v>
      </c>
      <c r="E1810" t="s">
        <v>2380</v>
      </c>
      <c r="F1810" t="s">
        <v>2380</v>
      </c>
      <c r="G1810" t="s">
        <v>2381</v>
      </c>
      <c r="H1810" t="s">
        <v>2380</v>
      </c>
      <c r="K1810" t="s">
        <v>561</v>
      </c>
      <c r="L1810">
        <v>23.844999999999999</v>
      </c>
      <c r="M1810">
        <v>4.3600000000000003</v>
      </c>
      <c r="N1810" t="s">
        <v>2380</v>
      </c>
      <c r="O1810" t="s">
        <v>2380</v>
      </c>
      <c r="P1810" t="s">
        <v>2380</v>
      </c>
      <c r="Q1810" s="7" t="str">
        <f>SUBSTITUTE(Table12[[#This Row],[NumberOfMajorSurgeries]],"No major surgery","0")</f>
        <v>0</v>
      </c>
      <c r="R1810" t="str">
        <f>SUBSTITUTE(Table12[[#This Row],[smoker]],"?","unknown")</f>
        <v>No</v>
      </c>
      <c r="S1810" t="str">
        <f t="shared" si="28"/>
        <v>Overweight</v>
      </c>
      <c r="T1810" t="str">
        <f>IF(Table12[[#This Row],[HBA1C]]&lt;5.7,"Normal",IF(Table12[[#This Row],[HBA1C]]&gt;6.5,"Diabetes","Prediabetes"))</f>
        <v>Normal</v>
      </c>
    </row>
    <row r="1811" spans="1:20" x14ac:dyDescent="0.3">
      <c r="A1811" t="s">
        <v>560</v>
      </c>
      <c r="B1811">
        <v>22.895</v>
      </c>
      <c r="C1811">
        <v>5.24</v>
      </c>
      <c r="D1811" t="s">
        <v>2380</v>
      </c>
      <c r="E1811" t="s">
        <v>2380</v>
      </c>
      <c r="F1811" t="s">
        <v>2380</v>
      </c>
      <c r="G1811">
        <v>1</v>
      </c>
      <c r="H1811" t="s">
        <v>2380</v>
      </c>
      <c r="K1811" t="s">
        <v>560</v>
      </c>
      <c r="L1811">
        <v>22.895</v>
      </c>
      <c r="M1811">
        <v>5.24</v>
      </c>
      <c r="N1811" t="s">
        <v>2380</v>
      </c>
      <c r="O1811" t="s">
        <v>2380</v>
      </c>
      <c r="P1811" t="s">
        <v>2380</v>
      </c>
      <c r="Q1811" s="7" t="str">
        <f>SUBSTITUTE(Table12[[#This Row],[NumberOfMajorSurgeries]],"No major surgery","0")</f>
        <v>1</v>
      </c>
      <c r="R1811" t="str">
        <f>SUBSTITUTE(Table12[[#This Row],[smoker]],"?","unknown")</f>
        <v>No</v>
      </c>
      <c r="S1811" t="str">
        <f t="shared" si="28"/>
        <v>Overweight</v>
      </c>
      <c r="T1811" t="str">
        <f>IF(Table12[[#This Row],[HBA1C]]&lt;5.7,"Normal",IF(Table12[[#This Row],[HBA1C]]&gt;6.5,"Diabetes","Prediabetes"))</f>
        <v>Normal</v>
      </c>
    </row>
    <row r="1812" spans="1:20" x14ac:dyDescent="0.3">
      <c r="A1812" t="s">
        <v>559</v>
      </c>
      <c r="B1812">
        <v>21.945</v>
      </c>
      <c r="C1812">
        <v>5.37</v>
      </c>
      <c r="D1812" t="s">
        <v>2380</v>
      </c>
      <c r="E1812" t="s">
        <v>2380</v>
      </c>
      <c r="F1812" t="s">
        <v>2380</v>
      </c>
      <c r="G1812">
        <v>1</v>
      </c>
      <c r="H1812" t="s">
        <v>2380</v>
      </c>
      <c r="K1812" t="s">
        <v>559</v>
      </c>
      <c r="L1812">
        <v>21.945</v>
      </c>
      <c r="M1812">
        <v>5.37</v>
      </c>
      <c r="N1812" t="s">
        <v>2380</v>
      </c>
      <c r="O1812" t="s">
        <v>2380</v>
      </c>
      <c r="P1812" t="s">
        <v>2380</v>
      </c>
      <c r="Q1812" s="7" t="str">
        <f>SUBSTITUTE(Table12[[#This Row],[NumberOfMajorSurgeries]],"No major surgery","0")</f>
        <v>1</v>
      </c>
      <c r="R1812" t="str">
        <f>SUBSTITUTE(Table12[[#This Row],[smoker]],"?","unknown")</f>
        <v>No</v>
      </c>
      <c r="S1812" t="str">
        <f t="shared" si="28"/>
        <v>Overweight</v>
      </c>
      <c r="T1812" t="str">
        <f>IF(Table12[[#This Row],[HBA1C]]&lt;5.7,"Normal",IF(Table12[[#This Row],[HBA1C]]&gt;6.5,"Diabetes","Prediabetes"))</f>
        <v>Normal</v>
      </c>
    </row>
    <row r="1813" spans="1:20" x14ac:dyDescent="0.3">
      <c r="A1813" t="s">
        <v>558</v>
      </c>
      <c r="B1813">
        <v>19.47</v>
      </c>
      <c r="C1813">
        <v>6.6</v>
      </c>
      <c r="D1813" t="s">
        <v>2382</v>
      </c>
      <c r="E1813" t="s">
        <v>2380</v>
      </c>
      <c r="F1813" t="s">
        <v>2380</v>
      </c>
      <c r="G1813" t="s">
        <v>2381</v>
      </c>
      <c r="H1813" t="s">
        <v>2380</v>
      </c>
      <c r="K1813" t="s">
        <v>558</v>
      </c>
      <c r="L1813">
        <v>19.47</v>
      </c>
      <c r="M1813">
        <v>6.6</v>
      </c>
      <c r="N1813" t="s">
        <v>2382</v>
      </c>
      <c r="O1813" t="s">
        <v>2380</v>
      </c>
      <c r="P1813" t="s">
        <v>2380</v>
      </c>
      <c r="Q1813" s="7" t="str">
        <f>SUBSTITUTE(Table12[[#This Row],[NumberOfMajorSurgeries]],"No major surgery","0")</f>
        <v>0</v>
      </c>
      <c r="R1813" t="str">
        <f>SUBSTITUTE(Table12[[#This Row],[smoker]],"?","unknown")</f>
        <v>No</v>
      </c>
      <c r="S1813" t="str">
        <f t="shared" si="28"/>
        <v>Overweight</v>
      </c>
      <c r="T1813" t="str">
        <f>IF(Table12[[#This Row],[HBA1C]]&lt;5.7,"Normal",IF(Table12[[#This Row],[HBA1C]]&gt;6.5,"Diabetes","Prediabetes"))</f>
        <v>Diabetes</v>
      </c>
    </row>
    <row r="1814" spans="1:20" x14ac:dyDescent="0.3">
      <c r="A1814" t="s">
        <v>557</v>
      </c>
      <c r="B1814">
        <v>15.61</v>
      </c>
      <c r="C1814">
        <v>5.77</v>
      </c>
      <c r="D1814" t="s">
        <v>2380</v>
      </c>
      <c r="E1814" t="s">
        <v>2380</v>
      </c>
      <c r="F1814" t="s">
        <v>2380</v>
      </c>
      <c r="G1814" t="s">
        <v>2381</v>
      </c>
      <c r="H1814" t="s">
        <v>2380</v>
      </c>
      <c r="K1814" t="s">
        <v>557</v>
      </c>
      <c r="L1814">
        <v>15.61</v>
      </c>
      <c r="M1814">
        <v>5.77</v>
      </c>
      <c r="N1814" t="s">
        <v>2380</v>
      </c>
      <c r="O1814" t="s">
        <v>2380</v>
      </c>
      <c r="P1814" t="s">
        <v>2380</v>
      </c>
      <c r="Q1814" s="7" t="str">
        <f>SUBSTITUTE(Table12[[#This Row],[NumberOfMajorSurgeries]],"No major surgery","0")</f>
        <v>0</v>
      </c>
      <c r="R1814" t="str">
        <f>SUBSTITUTE(Table12[[#This Row],[smoker]],"?","unknown")</f>
        <v>No</v>
      </c>
      <c r="S1814" t="str">
        <f t="shared" si="28"/>
        <v>Underweight</v>
      </c>
      <c r="T1814" t="str">
        <f>IF(Table12[[#This Row],[HBA1C]]&lt;5.7,"Normal",IF(Table12[[#This Row],[HBA1C]]&gt;6.5,"Diabetes","Prediabetes"))</f>
        <v>Prediabetes</v>
      </c>
    </row>
    <row r="1815" spans="1:20" x14ac:dyDescent="0.3">
      <c r="A1815" t="s">
        <v>556</v>
      </c>
      <c r="B1815">
        <v>28.6</v>
      </c>
      <c r="C1815">
        <v>6.08</v>
      </c>
      <c r="D1815" t="s">
        <v>2380</v>
      </c>
      <c r="E1815" t="s">
        <v>2380</v>
      </c>
      <c r="F1815" t="s">
        <v>2383</v>
      </c>
      <c r="G1815">
        <v>1</v>
      </c>
      <c r="H1815" t="s">
        <v>2380</v>
      </c>
      <c r="K1815" t="s">
        <v>556</v>
      </c>
      <c r="L1815">
        <v>28.6</v>
      </c>
      <c r="M1815">
        <v>6.08</v>
      </c>
      <c r="N1815" t="s">
        <v>2380</v>
      </c>
      <c r="O1815" t="s">
        <v>2380</v>
      </c>
      <c r="P1815" t="s">
        <v>2383</v>
      </c>
      <c r="Q1815" s="7" t="str">
        <f>SUBSTITUTE(Table12[[#This Row],[NumberOfMajorSurgeries]],"No major surgery","0")</f>
        <v>1</v>
      </c>
      <c r="R1815" t="str">
        <f>SUBSTITUTE(Table12[[#This Row],[smoker]],"?","unknown")</f>
        <v>No</v>
      </c>
      <c r="S1815" t="str">
        <f t="shared" si="28"/>
        <v>Overweight</v>
      </c>
      <c r="T1815" t="str">
        <f>IF(Table12[[#This Row],[HBA1C]]&lt;5.7,"Normal",IF(Table12[[#This Row],[HBA1C]]&gt;6.5,"Diabetes","Prediabetes"))</f>
        <v>Prediabetes</v>
      </c>
    </row>
    <row r="1816" spans="1:20" x14ac:dyDescent="0.3">
      <c r="A1816" t="s">
        <v>555</v>
      </c>
      <c r="B1816">
        <v>46.53</v>
      </c>
      <c r="C1816">
        <v>4.16</v>
      </c>
      <c r="D1816" t="s">
        <v>2380</v>
      </c>
      <c r="E1816" t="s">
        <v>2380</v>
      </c>
      <c r="F1816" t="s">
        <v>2380</v>
      </c>
      <c r="G1816" t="s">
        <v>2381</v>
      </c>
      <c r="H1816" t="s">
        <v>2380</v>
      </c>
      <c r="K1816" t="s">
        <v>555</v>
      </c>
      <c r="L1816">
        <v>46.53</v>
      </c>
      <c r="M1816">
        <v>4.16</v>
      </c>
      <c r="N1816" t="s">
        <v>2380</v>
      </c>
      <c r="O1816" t="s">
        <v>2380</v>
      </c>
      <c r="P1816" t="s">
        <v>2380</v>
      </c>
      <c r="Q1816" s="7" t="str">
        <f>SUBSTITUTE(Table12[[#This Row],[NumberOfMajorSurgeries]],"No major surgery","0")</f>
        <v>0</v>
      </c>
      <c r="R1816" t="str">
        <f>SUBSTITUTE(Table12[[#This Row],[smoker]],"?","unknown")</f>
        <v>No</v>
      </c>
      <c r="S1816" t="str">
        <f t="shared" si="28"/>
        <v>Obesity</v>
      </c>
      <c r="T1816" t="str">
        <f>IF(Table12[[#This Row],[HBA1C]]&lt;5.7,"Normal",IF(Table12[[#This Row],[HBA1C]]&gt;6.5,"Diabetes","Prediabetes"))</f>
        <v>Normal</v>
      </c>
    </row>
    <row r="1817" spans="1:20" x14ac:dyDescent="0.3">
      <c r="A1817" t="s">
        <v>554</v>
      </c>
      <c r="B1817">
        <v>34.99</v>
      </c>
      <c r="C1817">
        <v>5.0999999999999996</v>
      </c>
      <c r="D1817" t="s">
        <v>2380</v>
      </c>
      <c r="E1817" t="s">
        <v>2380</v>
      </c>
      <c r="F1817" t="s">
        <v>2383</v>
      </c>
      <c r="G1817">
        <v>1</v>
      </c>
      <c r="H1817" t="s">
        <v>2380</v>
      </c>
      <c r="K1817" t="s">
        <v>554</v>
      </c>
      <c r="L1817">
        <v>34.99</v>
      </c>
      <c r="M1817">
        <v>5.0999999999999996</v>
      </c>
      <c r="N1817" t="s">
        <v>2380</v>
      </c>
      <c r="O1817" t="s">
        <v>2380</v>
      </c>
      <c r="P1817" t="s">
        <v>2383</v>
      </c>
      <c r="Q1817" s="7" t="str">
        <f>SUBSTITUTE(Table12[[#This Row],[NumberOfMajorSurgeries]],"No major surgery","0")</f>
        <v>1</v>
      </c>
      <c r="R1817" t="str">
        <f>SUBSTITUTE(Table12[[#This Row],[smoker]],"?","unknown")</f>
        <v>No</v>
      </c>
      <c r="S1817" t="str">
        <f t="shared" si="28"/>
        <v>Obesity</v>
      </c>
      <c r="T1817" t="str">
        <f>IF(Table12[[#This Row],[HBA1C]]&lt;5.7,"Normal",IF(Table12[[#This Row],[HBA1C]]&gt;6.5,"Diabetes","Prediabetes"))</f>
        <v>Normal</v>
      </c>
    </row>
    <row r="1818" spans="1:20" x14ac:dyDescent="0.3">
      <c r="A1818" t="s">
        <v>553</v>
      </c>
      <c r="B1818">
        <v>17.05</v>
      </c>
      <c r="C1818">
        <v>5.3</v>
      </c>
      <c r="D1818" t="s">
        <v>2380</v>
      </c>
      <c r="E1818" t="s">
        <v>2380</v>
      </c>
      <c r="F1818" t="s">
        <v>2383</v>
      </c>
      <c r="G1818">
        <v>1</v>
      </c>
      <c r="H1818" t="s">
        <v>2380</v>
      </c>
      <c r="K1818" t="s">
        <v>553</v>
      </c>
      <c r="L1818">
        <v>17.05</v>
      </c>
      <c r="M1818">
        <v>5.3</v>
      </c>
      <c r="N1818" t="s">
        <v>2380</v>
      </c>
      <c r="O1818" t="s">
        <v>2380</v>
      </c>
      <c r="P1818" t="s">
        <v>2383</v>
      </c>
      <c r="Q1818" s="7" t="str">
        <f>SUBSTITUTE(Table12[[#This Row],[NumberOfMajorSurgeries]],"No major surgery","0")</f>
        <v>1</v>
      </c>
      <c r="R1818" t="str">
        <f>SUBSTITUTE(Table12[[#This Row],[smoker]],"?","unknown")</f>
        <v>No</v>
      </c>
      <c r="S1818" t="str">
        <f t="shared" si="28"/>
        <v>Underweight</v>
      </c>
      <c r="T1818" t="str">
        <f>IF(Table12[[#This Row],[HBA1C]]&lt;5.7,"Normal",IF(Table12[[#This Row],[HBA1C]]&gt;6.5,"Diabetes","Prediabetes"))</f>
        <v>Normal</v>
      </c>
    </row>
    <row r="1819" spans="1:20" x14ac:dyDescent="0.3">
      <c r="A1819" t="s">
        <v>552</v>
      </c>
      <c r="B1819">
        <v>37.18</v>
      </c>
      <c r="C1819">
        <v>4.9000000000000004</v>
      </c>
      <c r="D1819" t="s">
        <v>2380</v>
      </c>
      <c r="E1819" t="s">
        <v>2380</v>
      </c>
      <c r="F1819" t="s">
        <v>2380</v>
      </c>
      <c r="G1819" t="s">
        <v>2381</v>
      </c>
      <c r="H1819" t="s">
        <v>2380</v>
      </c>
      <c r="K1819" t="s">
        <v>552</v>
      </c>
      <c r="L1819">
        <v>37.18</v>
      </c>
      <c r="M1819">
        <v>4.9000000000000004</v>
      </c>
      <c r="N1819" t="s">
        <v>2380</v>
      </c>
      <c r="O1819" t="s">
        <v>2380</v>
      </c>
      <c r="P1819" t="s">
        <v>2380</v>
      </c>
      <c r="Q1819" s="7" t="str">
        <f>SUBSTITUTE(Table12[[#This Row],[NumberOfMajorSurgeries]],"No major surgery","0")</f>
        <v>0</v>
      </c>
      <c r="R1819" t="str">
        <f>SUBSTITUTE(Table12[[#This Row],[smoker]],"?","unknown")</f>
        <v>No</v>
      </c>
      <c r="S1819" t="str">
        <f t="shared" si="28"/>
        <v>Obesity</v>
      </c>
      <c r="T1819" t="str">
        <f>IF(Table12[[#This Row],[HBA1C]]&lt;5.7,"Normal",IF(Table12[[#This Row],[HBA1C]]&gt;6.5,"Diabetes","Prediabetes"))</f>
        <v>Normal</v>
      </c>
    </row>
    <row r="1820" spans="1:20" x14ac:dyDescent="0.3">
      <c r="A1820" t="s">
        <v>551</v>
      </c>
      <c r="B1820">
        <v>35.200000000000003</v>
      </c>
      <c r="C1820">
        <v>5.55</v>
      </c>
      <c r="D1820" t="s">
        <v>2380</v>
      </c>
      <c r="E1820" t="s">
        <v>2380</v>
      </c>
      <c r="F1820" t="s">
        <v>2380</v>
      </c>
      <c r="G1820" t="s">
        <v>2381</v>
      </c>
      <c r="H1820" t="s">
        <v>2380</v>
      </c>
      <c r="K1820" t="s">
        <v>551</v>
      </c>
      <c r="L1820">
        <v>35.200000000000003</v>
      </c>
      <c r="M1820">
        <v>5.55</v>
      </c>
      <c r="N1820" t="s">
        <v>2380</v>
      </c>
      <c r="O1820" t="s">
        <v>2380</v>
      </c>
      <c r="P1820" t="s">
        <v>2380</v>
      </c>
      <c r="Q1820" s="7" t="str">
        <f>SUBSTITUTE(Table12[[#This Row],[NumberOfMajorSurgeries]],"No major surgery","0")</f>
        <v>0</v>
      </c>
      <c r="R1820" t="str">
        <f>SUBSTITUTE(Table12[[#This Row],[smoker]],"?","unknown")</f>
        <v>No</v>
      </c>
      <c r="S1820" t="str">
        <f t="shared" si="28"/>
        <v>Obesity</v>
      </c>
      <c r="T1820" t="str">
        <f>IF(Table12[[#This Row],[HBA1C]]&lt;5.7,"Normal",IF(Table12[[#This Row],[HBA1C]]&gt;6.5,"Diabetes","Prediabetes"))</f>
        <v>Normal</v>
      </c>
    </row>
    <row r="1821" spans="1:20" x14ac:dyDescent="0.3">
      <c r="A1821" t="s">
        <v>550</v>
      </c>
      <c r="B1821">
        <v>37.335000000000001</v>
      </c>
      <c r="C1821">
        <v>4.95</v>
      </c>
      <c r="D1821" t="s">
        <v>2380</v>
      </c>
      <c r="E1821" t="s">
        <v>2380</v>
      </c>
      <c r="F1821" t="s">
        <v>2380</v>
      </c>
      <c r="G1821" t="s">
        <v>2381</v>
      </c>
      <c r="H1821" t="s">
        <v>2380</v>
      </c>
      <c r="K1821" t="s">
        <v>550</v>
      </c>
      <c r="L1821">
        <v>37.335000000000001</v>
      </c>
      <c r="M1821">
        <v>4.95</v>
      </c>
      <c r="N1821" t="s">
        <v>2380</v>
      </c>
      <c r="O1821" t="s">
        <v>2380</v>
      </c>
      <c r="P1821" t="s">
        <v>2380</v>
      </c>
      <c r="Q1821" s="7" t="str">
        <f>SUBSTITUTE(Table12[[#This Row],[NumberOfMajorSurgeries]],"No major surgery","0")</f>
        <v>0</v>
      </c>
      <c r="R1821" t="str">
        <f>SUBSTITUTE(Table12[[#This Row],[smoker]],"?","unknown")</f>
        <v>No</v>
      </c>
      <c r="S1821" t="str">
        <f t="shared" si="28"/>
        <v>Obesity</v>
      </c>
      <c r="T1821" t="str">
        <f>IF(Table12[[#This Row],[HBA1C]]&lt;5.7,"Normal",IF(Table12[[#This Row],[HBA1C]]&gt;6.5,"Diabetes","Prediabetes"))</f>
        <v>Normal</v>
      </c>
    </row>
    <row r="1822" spans="1:20" x14ac:dyDescent="0.3">
      <c r="A1822" t="s">
        <v>549</v>
      </c>
      <c r="B1822">
        <v>27.265000000000001</v>
      </c>
      <c r="C1822">
        <v>6.46</v>
      </c>
      <c r="D1822" t="s">
        <v>2382</v>
      </c>
      <c r="E1822" t="s">
        <v>2380</v>
      </c>
      <c r="F1822" t="s">
        <v>2380</v>
      </c>
      <c r="G1822" t="s">
        <v>2381</v>
      </c>
      <c r="H1822" t="s">
        <v>2380</v>
      </c>
      <c r="K1822" t="s">
        <v>549</v>
      </c>
      <c r="L1822">
        <v>27.265000000000001</v>
      </c>
      <c r="M1822">
        <v>6.46</v>
      </c>
      <c r="N1822" t="s">
        <v>2382</v>
      </c>
      <c r="O1822" t="s">
        <v>2380</v>
      </c>
      <c r="P1822" t="s">
        <v>2380</v>
      </c>
      <c r="Q1822" s="7" t="str">
        <f>SUBSTITUTE(Table12[[#This Row],[NumberOfMajorSurgeries]],"No major surgery","0")</f>
        <v>0</v>
      </c>
      <c r="R1822" t="str">
        <f>SUBSTITUTE(Table12[[#This Row],[smoker]],"?","unknown")</f>
        <v>No</v>
      </c>
      <c r="S1822" t="str">
        <f t="shared" si="28"/>
        <v>Overweight</v>
      </c>
      <c r="T1822" t="str">
        <f>IF(Table12[[#This Row],[HBA1C]]&lt;5.7,"Normal",IF(Table12[[#This Row],[HBA1C]]&gt;6.5,"Diabetes","Prediabetes"))</f>
        <v>Prediabetes</v>
      </c>
    </row>
    <row r="1823" spans="1:20" x14ac:dyDescent="0.3">
      <c r="A1823" t="s">
        <v>548</v>
      </c>
      <c r="B1823">
        <v>30.8</v>
      </c>
      <c r="C1823">
        <v>4.9000000000000004</v>
      </c>
      <c r="D1823" t="s">
        <v>2382</v>
      </c>
      <c r="E1823" t="s">
        <v>2380</v>
      </c>
      <c r="F1823" t="s">
        <v>2380</v>
      </c>
      <c r="G1823" t="s">
        <v>2381</v>
      </c>
      <c r="H1823" t="s">
        <v>2380</v>
      </c>
      <c r="K1823" t="s">
        <v>548</v>
      </c>
      <c r="L1823">
        <v>30.8</v>
      </c>
      <c r="M1823">
        <v>4.9000000000000004</v>
      </c>
      <c r="N1823" t="s">
        <v>2382</v>
      </c>
      <c r="O1823" t="s">
        <v>2380</v>
      </c>
      <c r="P1823" t="s">
        <v>2380</v>
      </c>
      <c r="Q1823" s="7" t="str">
        <f>SUBSTITUTE(Table12[[#This Row],[NumberOfMajorSurgeries]],"No major surgery","0")</f>
        <v>0</v>
      </c>
      <c r="R1823" t="str">
        <f>SUBSTITUTE(Table12[[#This Row],[smoker]],"?","unknown")</f>
        <v>No</v>
      </c>
      <c r="S1823" t="str">
        <f t="shared" si="28"/>
        <v>Obesity</v>
      </c>
      <c r="T1823" t="str">
        <f>IF(Table12[[#This Row],[HBA1C]]&lt;5.7,"Normal",IF(Table12[[#This Row],[HBA1C]]&gt;6.5,"Diabetes","Prediabetes"))</f>
        <v>Normal</v>
      </c>
    </row>
    <row r="1824" spans="1:20" x14ac:dyDescent="0.3">
      <c r="A1824" t="s">
        <v>547</v>
      </c>
      <c r="B1824">
        <v>30.21</v>
      </c>
      <c r="C1824">
        <v>5.21</v>
      </c>
      <c r="D1824" t="s">
        <v>2380</v>
      </c>
      <c r="E1824" t="s">
        <v>2380</v>
      </c>
      <c r="F1824" t="s">
        <v>2380</v>
      </c>
      <c r="G1824">
        <v>1</v>
      </c>
      <c r="H1824" t="s">
        <v>2380</v>
      </c>
      <c r="K1824" t="s">
        <v>547</v>
      </c>
      <c r="L1824">
        <v>30.21</v>
      </c>
      <c r="M1824">
        <v>5.21</v>
      </c>
      <c r="N1824" t="s">
        <v>2380</v>
      </c>
      <c r="O1824" t="s">
        <v>2380</v>
      </c>
      <c r="P1824" t="s">
        <v>2380</v>
      </c>
      <c r="Q1824" s="7" t="str">
        <f>SUBSTITUTE(Table12[[#This Row],[NumberOfMajorSurgeries]],"No major surgery","0")</f>
        <v>1</v>
      </c>
      <c r="R1824" t="str">
        <f>SUBSTITUTE(Table12[[#This Row],[smoker]],"?","unknown")</f>
        <v>No</v>
      </c>
      <c r="S1824" t="str">
        <f t="shared" si="28"/>
        <v>Obesity</v>
      </c>
      <c r="T1824" t="str">
        <f>IF(Table12[[#This Row],[HBA1C]]&lt;5.7,"Normal",IF(Table12[[#This Row],[HBA1C]]&gt;6.5,"Diabetes","Prediabetes"))</f>
        <v>Normal</v>
      </c>
    </row>
    <row r="1825" spans="1:20" x14ac:dyDescent="0.3">
      <c r="A1825" t="s">
        <v>546</v>
      </c>
      <c r="B1825">
        <v>35.340000000000003</v>
      </c>
      <c r="C1825">
        <v>4.13</v>
      </c>
      <c r="D1825" t="s">
        <v>2380</v>
      </c>
      <c r="E1825" t="s">
        <v>2382</v>
      </c>
      <c r="F1825" t="s">
        <v>2380</v>
      </c>
      <c r="G1825">
        <v>1</v>
      </c>
      <c r="H1825" t="s">
        <v>2380</v>
      </c>
      <c r="K1825" t="s">
        <v>546</v>
      </c>
      <c r="L1825">
        <v>35.340000000000003</v>
      </c>
      <c r="M1825">
        <v>4.13</v>
      </c>
      <c r="N1825" t="s">
        <v>2380</v>
      </c>
      <c r="O1825" t="s">
        <v>2382</v>
      </c>
      <c r="P1825" t="s">
        <v>2380</v>
      </c>
      <c r="Q1825" s="7" t="str">
        <f>SUBSTITUTE(Table12[[#This Row],[NumberOfMajorSurgeries]],"No major surgery","0")</f>
        <v>1</v>
      </c>
      <c r="R1825" t="str">
        <f>SUBSTITUTE(Table12[[#This Row],[smoker]],"?","unknown")</f>
        <v>No</v>
      </c>
      <c r="S1825" t="str">
        <f t="shared" si="28"/>
        <v>Obesity</v>
      </c>
      <c r="T1825" t="str">
        <f>IF(Table12[[#This Row],[HBA1C]]&lt;5.7,"Normal",IF(Table12[[#This Row],[HBA1C]]&gt;6.5,"Diabetes","Prediabetes"))</f>
        <v>Normal</v>
      </c>
    </row>
    <row r="1826" spans="1:20" x14ac:dyDescent="0.3">
      <c r="A1826" t="s">
        <v>545</v>
      </c>
      <c r="B1826">
        <v>26.695</v>
      </c>
      <c r="C1826">
        <v>5.28</v>
      </c>
      <c r="D1826" t="s">
        <v>2380</v>
      </c>
      <c r="E1826" t="s">
        <v>2380</v>
      </c>
      <c r="F1826" t="s">
        <v>2380</v>
      </c>
      <c r="G1826" t="s">
        <v>2381</v>
      </c>
      <c r="H1826" t="s">
        <v>2380</v>
      </c>
      <c r="K1826" t="s">
        <v>545</v>
      </c>
      <c r="L1826">
        <v>26.695</v>
      </c>
      <c r="M1826">
        <v>5.28</v>
      </c>
      <c r="N1826" t="s">
        <v>2380</v>
      </c>
      <c r="O1826" t="s">
        <v>2380</v>
      </c>
      <c r="P1826" t="s">
        <v>2380</v>
      </c>
      <c r="Q1826" s="7" t="str">
        <f>SUBSTITUTE(Table12[[#This Row],[NumberOfMajorSurgeries]],"No major surgery","0")</f>
        <v>0</v>
      </c>
      <c r="R1826" t="str">
        <f>SUBSTITUTE(Table12[[#This Row],[smoker]],"?","unknown")</f>
        <v>No</v>
      </c>
      <c r="S1826" t="str">
        <f t="shared" si="28"/>
        <v>Overweight</v>
      </c>
      <c r="T1826" t="str">
        <f>IF(Table12[[#This Row],[HBA1C]]&lt;5.7,"Normal",IF(Table12[[#This Row],[HBA1C]]&gt;6.5,"Diabetes","Prediabetes"))</f>
        <v>Normal</v>
      </c>
    </row>
    <row r="1827" spans="1:20" x14ac:dyDescent="0.3">
      <c r="A1827" t="s">
        <v>544</v>
      </c>
      <c r="B1827">
        <v>29.355</v>
      </c>
      <c r="C1827">
        <v>4.68</v>
      </c>
      <c r="D1827" t="s">
        <v>2382</v>
      </c>
      <c r="E1827" t="s">
        <v>2380</v>
      </c>
      <c r="F1827" t="s">
        <v>2380</v>
      </c>
      <c r="G1827" t="s">
        <v>2381</v>
      </c>
      <c r="H1827" t="s">
        <v>2380</v>
      </c>
      <c r="K1827" t="s">
        <v>544</v>
      </c>
      <c r="L1827">
        <v>29.355</v>
      </c>
      <c r="M1827">
        <v>4.68</v>
      </c>
      <c r="N1827" t="s">
        <v>2382</v>
      </c>
      <c r="O1827" t="s">
        <v>2380</v>
      </c>
      <c r="P1827" t="s">
        <v>2380</v>
      </c>
      <c r="Q1827" s="7" t="str">
        <f>SUBSTITUTE(Table12[[#This Row],[NumberOfMajorSurgeries]],"No major surgery","0")</f>
        <v>0</v>
      </c>
      <c r="R1827" t="str">
        <f>SUBSTITUTE(Table12[[#This Row],[smoker]],"?","unknown")</f>
        <v>No</v>
      </c>
      <c r="S1827" t="str">
        <f t="shared" si="28"/>
        <v>Overweight</v>
      </c>
      <c r="T1827" t="str">
        <f>IF(Table12[[#This Row],[HBA1C]]&lt;5.7,"Normal",IF(Table12[[#This Row],[HBA1C]]&gt;6.5,"Diabetes","Prediabetes"))</f>
        <v>Normal</v>
      </c>
    </row>
    <row r="1828" spans="1:20" x14ac:dyDescent="0.3">
      <c r="A1828" t="s">
        <v>543</v>
      </c>
      <c r="B1828">
        <v>29.59</v>
      </c>
      <c r="C1828">
        <v>4.0599999999999996</v>
      </c>
      <c r="D1828" t="s">
        <v>2380</v>
      </c>
      <c r="E1828" t="s">
        <v>2380</v>
      </c>
      <c r="F1828" t="s">
        <v>2380</v>
      </c>
      <c r="G1828" t="s">
        <v>2381</v>
      </c>
      <c r="H1828" t="s">
        <v>2380</v>
      </c>
      <c r="K1828" t="s">
        <v>543</v>
      </c>
      <c r="L1828">
        <v>29.59</v>
      </c>
      <c r="M1828">
        <v>4.0599999999999996</v>
      </c>
      <c r="N1828" t="s">
        <v>2380</v>
      </c>
      <c r="O1828" t="s">
        <v>2380</v>
      </c>
      <c r="P1828" t="s">
        <v>2380</v>
      </c>
      <c r="Q1828" s="7" t="str">
        <f>SUBSTITUTE(Table12[[#This Row],[NumberOfMajorSurgeries]],"No major surgery","0")</f>
        <v>0</v>
      </c>
      <c r="R1828" t="str">
        <f>SUBSTITUTE(Table12[[#This Row],[smoker]],"?","unknown")</f>
        <v>No</v>
      </c>
      <c r="S1828" t="str">
        <f t="shared" si="28"/>
        <v>Overweight</v>
      </c>
      <c r="T1828" t="str">
        <f>IF(Table12[[#This Row],[HBA1C]]&lt;5.7,"Normal",IF(Table12[[#This Row],[HBA1C]]&gt;6.5,"Diabetes","Prediabetes"))</f>
        <v>Normal</v>
      </c>
    </row>
    <row r="1829" spans="1:20" x14ac:dyDescent="0.3">
      <c r="A1829" t="s">
        <v>542</v>
      </c>
      <c r="B1829">
        <v>31.35</v>
      </c>
      <c r="C1829">
        <v>4.2</v>
      </c>
      <c r="D1829" t="s">
        <v>2380</v>
      </c>
      <c r="E1829" t="s">
        <v>2382</v>
      </c>
      <c r="F1829" t="s">
        <v>2380</v>
      </c>
      <c r="G1829">
        <v>1</v>
      </c>
      <c r="H1829" t="s">
        <v>2380</v>
      </c>
      <c r="K1829" t="s">
        <v>542</v>
      </c>
      <c r="L1829">
        <v>31.35</v>
      </c>
      <c r="M1829">
        <v>4.2</v>
      </c>
      <c r="N1829" t="s">
        <v>2380</v>
      </c>
      <c r="O1829" t="s">
        <v>2382</v>
      </c>
      <c r="P1829" t="s">
        <v>2380</v>
      </c>
      <c r="Q1829" s="7" t="str">
        <f>SUBSTITUTE(Table12[[#This Row],[NumberOfMajorSurgeries]],"No major surgery","0")</f>
        <v>1</v>
      </c>
      <c r="R1829" t="str">
        <f>SUBSTITUTE(Table12[[#This Row],[smoker]],"?","unknown")</f>
        <v>No</v>
      </c>
      <c r="S1829" t="str">
        <f t="shared" si="28"/>
        <v>Obesity</v>
      </c>
      <c r="T1829" t="str">
        <f>IF(Table12[[#This Row],[HBA1C]]&lt;5.7,"Normal",IF(Table12[[#This Row],[HBA1C]]&gt;6.5,"Diabetes","Prediabetes"))</f>
        <v>Normal</v>
      </c>
    </row>
    <row r="1830" spans="1:20" x14ac:dyDescent="0.3">
      <c r="A1830" t="s">
        <v>541</v>
      </c>
      <c r="B1830">
        <v>20.52</v>
      </c>
      <c r="C1830">
        <v>4.83</v>
      </c>
      <c r="D1830" t="s">
        <v>2380</v>
      </c>
      <c r="E1830" t="s">
        <v>2380</v>
      </c>
      <c r="F1830" t="s">
        <v>2380</v>
      </c>
      <c r="G1830" t="s">
        <v>2381</v>
      </c>
      <c r="H1830" t="s">
        <v>2380</v>
      </c>
      <c r="K1830" t="s">
        <v>541</v>
      </c>
      <c r="L1830">
        <v>20.52</v>
      </c>
      <c r="M1830">
        <v>4.83</v>
      </c>
      <c r="N1830" t="s">
        <v>2380</v>
      </c>
      <c r="O1830" t="s">
        <v>2380</v>
      </c>
      <c r="P1830" t="s">
        <v>2380</v>
      </c>
      <c r="Q1830" s="7" t="str">
        <f>SUBSTITUTE(Table12[[#This Row],[NumberOfMajorSurgeries]],"No major surgery","0")</f>
        <v>0</v>
      </c>
      <c r="R1830" t="str">
        <f>SUBSTITUTE(Table12[[#This Row],[smoker]],"?","unknown")</f>
        <v>No</v>
      </c>
      <c r="S1830" t="str">
        <f t="shared" si="28"/>
        <v>Overweight</v>
      </c>
      <c r="T1830" t="str">
        <f>IF(Table12[[#This Row],[HBA1C]]&lt;5.7,"Normal",IF(Table12[[#This Row],[HBA1C]]&gt;6.5,"Diabetes","Prediabetes"))</f>
        <v>Normal</v>
      </c>
    </row>
    <row r="1831" spans="1:20" x14ac:dyDescent="0.3">
      <c r="A1831" t="s">
        <v>540</v>
      </c>
      <c r="B1831">
        <v>42.9</v>
      </c>
      <c r="C1831">
        <v>4.87</v>
      </c>
      <c r="D1831" t="s">
        <v>2382</v>
      </c>
      <c r="E1831" t="s">
        <v>2380</v>
      </c>
      <c r="F1831" t="s">
        <v>2380</v>
      </c>
      <c r="G1831">
        <v>1</v>
      </c>
      <c r="H1831" t="s">
        <v>2380</v>
      </c>
      <c r="K1831" t="s">
        <v>540</v>
      </c>
      <c r="L1831">
        <v>42.9</v>
      </c>
      <c r="M1831">
        <v>4.87</v>
      </c>
      <c r="N1831" t="s">
        <v>2382</v>
      </c>
      <c r="O1831" t="s">
        <v>2380</v>
      </c>
      <c r="P1831" t="s">
        <v>2380</v>
      </c>
      <c r="Q1831" s="7" t="str">
        <f>SUBSTITUTE(Table12[[#This Row],[NumberOfMajorSurgeries]],"No major surgery","0")</f>
        <v>1</v>
      </c>
      <c r="R1831" t="str">
        <f>SUBSTITUTE(Table12[[#This Row],[smoker]],"?","unknown")</f>
        <v>No</v>
      </c>
      <c r="S1831" t="str">
        <f t="shared" si="28"/>
        <v>Obesity</v>
      </c>
      <c r="T1831" t="str">
        <f>IF(Table12[[#This Row],[HBA1C]]&lt;5.7,"Normal",IF(Table12[[#This Row],[HBA1C]]&gt;6.5,"Diabetes","Prediabetes"))</f>
        <v>Normal</v>
      </c>
    </row>
    <row r="1832" spans="1:20" x14ac:dyDescent="0.3">
      <c r="A1832" t="s">
        <v>539</v>
      </c>
      <c r="B1832">
        <v>24.6</v>
      </c>
      <c r="C1832">
        <v>5.86</v>
      </c>
      <c r="D1832" t="s">
        <v>2380</v>
      </c>
      <c r="E1832" t="s">
        <v>2380</v>
      </c>
      <c r="F1832" t="s">
        <v>2383</v>
      </c>
      <c r="G1832">
        <v>1</v>
      </c>
      <c r="H1832" t="s">
        <v>2380</v>
      </c>
      <c r="K1832" t="s">
        <v>539</v>
      </c>
      <c r="L1832">
        <v>24.6</v>
      </c>
      <c r="M1832">
        <v>5.86</v>
      </c>
      <c r="N1832" t="s">
        <v>2380</v>
      </c>
      <c r="O1832" t="s">
        <v>2380</v>
      </c>
      <c r="P1832" t="s">
        <v>2383</v>
      </c>
      <c r="Q1832" s="7" t="str">
        <f>SUBSTITUTE(Table12[[#This Row],[NumberOfMajorSurgeries]],"No major surgery","0")</f>
        <v>1</v>
      </c>
      <c r="R1832" t="str">
        <f>SUBSTITUTE(Table12[[#This Row],[smoker]],"?","unknown")</f>
        <v>No</v>
      </c>
      <c r="S1832" t="str">
        <f t="shared" si="28"/>
        <v>Overweight</v>
      </c>
      <c r="T1832" t="str">
        <f>IF(Table12[[#This Row],[HBA1C]]&lt;5.7,"Normal",IF(Table12[[#This Row],[HBA1C]]&gt;6.5,"Diabetes","Prediabetes"))</f>
        <v>Prediabetes</v>
      </c>
    </row>
    <row r="1833" spans="1:20" x14ac:dyDescent="0.3">
      <c r="A1833" t="s">
        <v>538</v>
      </c>
      <c r="B1833">
        <v>28.405000000000001</v>
      </c>
      <c r="C1833">
        <v>4.12</v>
      </c>
      <c r="D1833" t="s">
        <v>2380</v>
      </c>
      <c r="E1833" t="s">
        <v>2380</v>
      </c>
      <c r="F1833" t="s">
        <v>2380</v>
      </c>
      <c r="G1833">
        <v>1</v>
      </c>
      <c r="H1833" t="s">
        <v>2380</v>
      </c>
      <c r="K1833" t="s">
        <v>538</v>
      </c>
      <c r="L1833">
        <v>28.405000000000001</v>
      </c>
      <c r="M1833">
        <v>4.12</v>
      </c>
      <c r="N1833" t="s">
        <v>2380</v>
      </c>
      <c r="O1833" t="s">
        <v>2380</v>
      </c>
      <c r="P1833" t="s">
        <v>2380</v>
      </c>
      <c r="Q1833" s="7" t="str">
        <f>SUBSTITUTE(Table12[[#This Row],[NumberOfMajorSurgeries]],"No major surgery","0")</f>
        <v>1</v>
      </c>
      <c r="R1833" t="str">
        <f>SUBSTITUTE(Table12[[#This Row],[smoker]],"?","unknown")</f>
        <v>No</v>
      </c>
      <c r="S1833" t="str">
        <f t="shared" si="28"/>
        <v>Overweight</v>
      </c>
      <c r="T1833" t="str">
        <f>IF(Table12[[#This Row],[HBA1C]]&lt;5.7,"Normal",IF(Table12[[#This Row],[HBA1C]]&gt;6.5,"Diabetes","Prediabetes"))</f>
        <v>Normal</v>
      </c>
    </row>
    <row r="1834" spans="1:20" x14ac:dyDescent="0.3">
      <c r="A1834" t="s">
        <v>537</v>
      </c>
      <c r="B1834">
        <v>34.674999999999997</v>
      </c>
      <c r="C1834">
        <v>5.71</v>
      </c>
      <c r="D1834" t="s">
        <v>2382</v>
      </c>
      <c r="E1834" t="s">
        <v>2380</v>
      </c>
      <c r="F1834" t="s">
        <v>2380</v>
      </c>
      <c r="G1834">
        <v>1</v>
      </c>
      <c r="H1834" t="s">
        <v>2380</v>
      </c>
      <c r="K1834" t="s">
        <v>537</v>
      </c>
      <c r="L1834">
        <v>34.674999999999997</v>
      </c>
      <c r="M1834">
        <v>5.71</v>
      </c>
      <c r="N1834" t="s">
        <v>2382</v>
      </c>
      <c r="O1834" t="s">
        <v>2380</v>
      </c>
      <c r="P1834" t="s">
        <v>2380</v>
      </c>
      <c r="Q1834" s="7" t="str">
        <f>SUBSTITUTE(Table12[[#This Row],[NumberOfMajorSurgeries]],"No major surgery","0")</f>
        <v>1</v>
      </c>
      <c r="R1834" t="str">
        <f>SUBSTITUTE(Table12[[#This Row],[smoker]],"?","unknown")</f>
        <v>No</v>
      </c>
      <c r="S1834" t="str">
        <f t="shared" si="28"/>
        <v>Obesity</v>
      </c>
      <c r="T1834" t="str">
        <f>IF(Table12[[#This Row],[HBA1C]]&lt;5.7,"Normal",IF(Table12[[#This Row],[HBA1C]]&gt;6.5,"Diabetes","Prediabetes"))</f>
        <v>Prediabetes</v>
      </c>
    </row>
    <row r="1835" spans="1:20" x14ac:dyDescent="0.3">
      <c r="A1835" t="s">
        <v>536</v>
      </c>
      <c r="B1835">
        <v>18.850000000000001</v>
      </c>
      <c r="C1835">
        <v>6.03</v>
      </c>
      <c r="D1835" t="s">
        <v>2380</v>
      </c>
      <c r="E1835" t="s">
        <v>2380</v>
      </c>
      <c r="F1835" t="s">
        <v>2380</v>
      </c>
      <c r="G1835">
        <v>1</v>
      </c>
      <c r="H1835" t="s">
        <v>2380</v>
      </c>
      <c r="K1835" t="s">
        <v>536</v>
      </c>
      <c r="L1835">
        <v>18.850000000000001</v>
      </c>
      <c r="M1835">
        <v>6.03</v>
      </c>
      <c r="N1835" t="s">
        <v>2380</v>
      </c>
      <c r="O1835" t="s">
        <v>2380</v>
      </c>
      <c r="P1835" t="s">
        <v>2380</v>
      </c>
      <c r="Q1835" s="7" t="str">
        <f>SUBSTITUTE(Table12[[#This Row],[NumberOfMajorSurgeries]],"No major surgery","0")</f>
        <v>1</v>
      </c>
      <c r="R1835" t="str">
        <f>SUBSTITUTE(Table12[[#This Row],[smoker]],"?","unknown")</f>
        <v>No</v>
      </c>
      <c r="S1835" t="str">
        <f t="shared" si="28"/>
        <v>Overweight</v>
      </c>
      <c r="T1835" t="str">
        <f>IF(Table12[[#This Row],[HBA1C]]&lt;5.7,"Normal",IF(Table12[[#This Row],[HBA1C]]&gt;6.5,"Diabetes","Prediabetes"))</f>
        <v>Prediabetes</v>
      </c>
    </row>
    <row r="1836" spans="1:20" x14ac:dyDescent="0.3">
      <c r="A1836" t="s">
        <v>534</v>
      </c>
      <c r="B1836">
        <v>34.130000000000003</v>
      </c>
      <c r="C1836">
        <v>5.65</v>
      </c>
      <c r="D1836" t="s">
        <v>2380</v>
      </c>
      <c r="E1836" t="s">
        <v>2380</v>
      </c>
      <c r="F1836" t="s">
        <v>2383</v>
      </c>
      <c r="G1836">
        <v>1</v>
      </c>
      <c r="H1836" t="s">
        <v>2380</v>
      </c>
      <c r="K1836" t="s">
        <v>534</v>
      </c>
      <c r="L1836">
        <v>34.130000000000003</v>
      </c>
      <c r="M1836">
        <v>5.65</v>
      </c>
      <c r="N1836" t="s">
        <v>2380</v>
      </c>
      <c r="O1836" t="s">
        <v>2380</v>
      </c>
      <c r="P1836" t="s">
        <v>2383</v>
      </c>
      <c r="Q1836" s="7" t="str">
        <f>SUBSTITUTE(Table12[[#This Row],[NumberOfMajorSurgeries]],"No major surgery","0")</f>
        <v>1</v>
      </c>
      <c r="R1836" t="str">
        <f>SUBSTITUTE(Table12[[#This Row],[smoker]],"?","unknown")</f>
        <v>No</v>
      </c>
      <c r="S1836" t="str">
        <f t="shared" si="28"/>
        <v>Obesity</v>
      </c>
      <c r="T1836" t="str">
        <f>IF(Table12[[#This Row],[HBA1C]]&lt;5.7,"Normal",IF(Table12[[#This Row],[HBA1C]]&gt;6.5,"Diabetes","Prediabetes"))</f>
        <v>Normal</v>
      </c>
    </row>
    <row r="1837" spans="1:20" x14ac:dyDescent="0.3">
      <c r="A1837" t="s">
        <v>533</v>
      </c>
      <c r="B1837">
        <v>17.34</v>
      </c>
      <c r="C1837">
        <v>5.05</v>
      </c>
      <c r="D1837" t="s">
        <v>2380</v>
      </c>
      <c r="E1837" t="s">
        <v>2380</v>
      </c>
      <c r="F1837" t="s">
        <v>2380</v>
      </c>
      <c r="G1837" t="s">
        <v>2381</v>
      </c>
      <c r="H1837" t="s">
        <v>2380</v>
      </c>
      <c r="K1837" t="s">
        <v>533</v>
      </c>
      <c r="L1837">
        <v>17.34</v>
      </c>
      <c r="M1837">
        <v>5.05</v>
      </c>
      <c r="N1837" t="s">
        <v>2380</v>
      </c>
      <c r="O1837" t="s">
        <v>2380</v>
      </c>
      <c r="P1837" t="s">
        <v>2380</v>
      </c>
      <c r="Q1837" s="7" t="str">
        <f>SUBSTITUTE(Table12[[#This Row],[NumberOfMajorSurgeries]],"No major surgery","0")</f>
        <v>0</v>
      </c>
      <c r="R1837" t="str">
        <f>SUBSTITUTE(Table12[[#This Row],[smoker]],"?","unknown")</f>
        <v>No</v>
      </c>
      <c r="S1837" t="str">
        <f t="shared" si="28"/>
        <v>Underweight</v>
      </c>
      <c r="T1837" t="str">
        <f>IF(Table12[[#This Row],[HBA1C]]&lt;5.7,"Normal",IF(Table12[[#This Row],[HBA1C]]&gt;6.5,"Diabetes","Prediabetes"))</f>
        <v>Normal</v>
      </c>
    </row>
    <row r="1838" spans="1:20" x14ac:dyDescent="0.3">
      <c r="A1838" t="s">
        <v>532</v>
      </c>
      <c r="B1838">
        <v>17.440000000000001</v>
      </c>
      <c r="C1838">
        <v>6.26</v>
      </c>
      <c r="D1838" t="s">
        <v>2380</v>
      </c>
      <c r="E1838" t="s">
        <v>2380</v>
      </c>
      <c r="F1838" t="s">
        <v>2380</v>
      </c>
      <c r="G1838" t="s">
        <v>2381</v>
      </c>
      <c r="H1838" t="s">
        <v>2380</v>
      </c>
      <c r="K1838" t="s">
        <v>532</v>
      </c>
      <c r="L1838">
        <v>17.440000000000001</v>
      </c>
      <c r="M1838">
        <v>6.26</v>
      </c>
      <c r="N1838" t="s">
        <v>2380</v>
      </c>
      <c r="O1838" t="s">
        <v>2380</v>
      </c>
      <c r="P1838" t="s">
        <v>2380</v>
      </c>
      <c r="Q1838" s="7" t="str">
        <f>SUBSTITUTE(Table12[[#This Row],[NumberOfMajorSurgeries]],"No major surgery","0")</f>
        <v>0</v>
      </c>
      <c r="R1838" t="str">
        <f>SUBSTITUTE(Table12[[#This Row],[smoker]],"?","unknown")</f>
        <v>No</v>
      </c>
      <c r="S1838" t="str">
        <f t="shared" si="28"/>
        <v>Underweight</v>
      </c>
      <c r="T1838" t="str">
        <f>IF(Table12[[#This Row],[HBA1C]]&lt;5.7,"Normal",IF(Table12[[#This Row],[HBA1C]]&gt;6.5,"Diabetes","Prediabetes"))</f>
        <v>Prediabetes</v>
      </c>
    </row>
    <row r="1839" spans="1:20" x14ac:dyDescent="0.3">
      <c r="A1839" t="s">
        <v>531</v>
      </c>
      <c r="B1839">
        <v>33.659999999999997</v>
      </c>
      <c r="C1839">
        <v>4.08</v>
      </c>
      <c r="D1839" t="s">
        <v>2382</v>
      </c>
      <c r="E1839" t="s">
        <v>2380</v>
      </c>
      <c r="F1839" t="s">
        <v>2383</v>
      </c>
      <c r="G1839">
        <v>1</v>
      </c>
      <c r="H1839" t="s">
        <v>2380</v>
      </c>
      <c r="K1839" t="s">
        <v>531</v>
      </c>
      <c r="L1839">
        <v>33.659999999999997</v>
      </c>
      <c r="M1839">
        <v>4.08</v>
      </c>
      <c r="N1839" t="s">
        <v>2382</v>
      </c>
      <c r="O1839" t="s">
        <v>2380</v>
      </c>
      <c r="P1839" t="s">
        <v>2383</v>
      </c>
      <c r="Q1839" s="7" t="str">
        <f>SUBSTITUTE(Table12[[#This Row],[NumberOfMajorSurgeries]],"No major surgery","0")</f>
        <v>1</v>
      </c>
      <c r="R1839" t="str">
        <f>SUBSTITUTE(Table12[[#This Row],[smoker]],"?","unknown")</f>
        <v>No</v>
      </c>
      <c r="S1839" t="str">
        <f t="shared" si="28"/>
        <v>Obesity</v>
      </c>
      <c r="T1839" t="str">
        <f>IF(Table12[[#This Row],[HBA1C]]&lt;5.7,"Normal",IF(Table12[[#This Row],[HBA1C]]&gt;6.5,"Diabetes","Prediabetes"))</f>
        <v>Normal</v>
      </c>
    </row>
    <row r="1840" spans="1:20" x14ac:dyDescent="0.3">
      <c r="A1840" t="s">
        <v>530</v>
      </c>
      <c r="B1840">
        <v>21.375</v>
      </c>
      <c r="C1840">
        <v>6.19</v>
      </c>
      <c r="D1840" t="s">
        <v>2382</v>
      </c>
      <c r="E1840" t="s">
        <v>2380</v>
      </c>
      <c r="F1840" t="s">
        <v>2380</v>
      </c>
      <c r="G1840">
        <v>1</v>
      </c>
      <c r="H1840" t="s">
        <v>2380</v>
      </c>
      <c r="K1840" t="s">
        <v>530</v>
      </c>
      <c r="L1840">
        <v>21.375</v>
      </c>
      <c r="M1840">
        <v>6.19</v>
      </c>
      <c r="N1840" t="s">
        <v>2382</v>
      </c>
      <c r="O1840" t="s">
        <v>2380</v>
      </c>
      <c r="P1840" t="s">
        <v>2380</v>
      </c>
      <c r="Q1840" s="7" t="str">
        <f>SUBSTITUTE(Table12[[#This Row],[NumberOfMajorSurgeries]],"No major surgery","0")</f>
        <v>1</v>
      </c>
      <c r="R1840" t="str">
        <f>SUBSTITUTE(Table12[[#This Row],[smoker]],"?","unknown")</f>
        <v>No</v>
      </c>
      <c r="S1840" t="str">
        <f t="shared" si="28"/>
        <v>Overweight</v>
      </c>
      <c r="T1840" t="str">
        <f>IF(Table12[[#This Row],[HBA1C]]&lt;5.7,"Normal",IF(Table12[[#This Row],[HBA1C]]&gt;6.5,"Diabetes","Prediabetes"))</f>
        <v>Prediabetes</v>
      </c>
    </row>
    <row r="1841" spans="1:20" x14ac:dyDescent="0.3">
      <c r="A1841" t="s">
        <v>529</v>
      </c>
      <c r="B1841">
        <v>27.14</v>
      </c>
      <c r="C1841">
        <v>6.01</v>
      </c>
      <c r="D1841" t="s">
        <v>2380</v>
      </c>
      <c r="E1841" t="s">
        <v>2380</v>
      </c>
      <c r="F1841" t="s">
        <v>2380</v>
      </c>
      <c r="G1841">
        <v>1</v>
      </c>
      <c r="H1841" t="s">
        <v>2380</v>
      </c>
      <c r="K1841" t="s">
        <v>529</v>
      </c>
      <c r="L1841">
        <v>27.14</v>
      </c>
      <c r="M1841">
        <v>6.01</v>
      </c>
      <c r="N1841" t="s">
        <v>2380</v>
      </c>
      <c r="O1841" t="s">
        <v>2380</v>
      </c>
      <c r="P1841" t="s">
        <v>2380</v>
      </c>
      <c r="Q1841" s="7" t="str">
        <f>SUBSTITUTE(Table12[[#This Row],[NumberOfMajorSurgeries]],"No major surgery","0")</f>
        <v>1</v>
      </c>
      <c r="R1841" t="str">
        <f>SUBSTITUTE(Table12[[#This Row],[smoker]],"?","unknown")</f>
        <v>No</v>
      </c>
      <c r="S1841" t="str">
        <f t="shared" si="28"/>
        <v>Overweight</v>
      </c>
      <c r="T1841" t="str">
        <f>IF(Table12[[#This Row],[HBA1C]]&lt;5.7,"Normal",IF(Table12[[#This Row],[HBA1C]]&gt;6.5,"Diabetes","Prediabetes"))</f>
        <v>Prediabetes</v>
      </c>
    </row>
    <row r="1842" spans="1:20" x14ac:dyDescent="0.3">
      <c r="A1842" t="s">
        <v>528</v>
      </c>
      <c r="B1842">
        <v>35.78</v>
      </c>
      <c r="C1842">
        <v>6.07</v>
      </c>
      <c r="D1842" t="s">
        <v>2380</v>
      </c>
      <c r="E1842" t="s">
        <v>2382</v>
      </c>
      <c r="F1842" t="s">
        <v>2380</v>
      </c>
      <c r="G1842">
        <v>1</v>
      </c>
      <c r="H1842" t="s">
        <v>2380</v>
      </c>
      <c r="K1842" t="s">
        <v>528</v>
      </c>
      <c r="L1842">
        <v>35.78</v>
      </c>
      <c r="M1842">
        <v>6.07</v>
      </c>
      <c r="N1842" t="s">
        <v>2380</v>
      </c>
      <c r="O1842" t="s">
        <v>2382</v>
      </c>
      <c r="P1842" t="s">
        <v>2380</v>
      </c>
      <c r="Q1842" s="7" t="str">
        <f>SUBSTITUTE(Table12[[#This Row],[NumberOfMajorSurgeries]],"No major surgery","0")</f>
        <v>1</v>
      </c>
      <c r="R1842" t="str">
        <f>SUBSTITUTE(Table12[[#This Row],[smoker]],"?","unknown")</f>
        <v>No</v>
      </c>
      <c r="S1842" t="str">
        <f t="shared" si="28"/>
        <v>Obesity</v>
      </c>
      <c r="T1842" t="str">
        <f>IF(Table12[[#This Row],[HBA1C]]&lt;5.7,"Normal",IF(Table12[[#This Row],[HBA1C]]&gt;6.5,"Diabetes","Prediabetes"))</f>
        <v>Prediabetes</v>
      </c>
    </row>
    <row r="1843" spans="1:20" x14ac:dyDescent="0.3">
      <c r="A1843" t="s">
        <v>527</v>
      </c>
      <c r="B1843">
        <v>34.96</v>
      </c>
      <c r="C1843">
        <v>5.63</v>
      </c>
      <c r="D1843" t="s">
        <v>2380</v>
      </c>
      <c r="E1843" t="s">
        <v>2380</v>
      </c>
      <c r="F1843" t="s">
        <v>2380</v>
      </c>
      <c r="G1843" t="s">
        <v>2381</v>
      </c>
      <c r="H1843" t="s">
        <v>2380</v>
      </c>
      <c r="K1843" t="s">
        <v>527</v>
      </c>
      <c r="L1843">
        <v>34.96</v>
      </c>
      <c r="M1843">
        <v>5.63</v>
      </c>
      <c r="N1843" t="s">
        <v>2380</v>
      </c>
      <c r="O1843" t="s">
        <v>2380</v>
      </c>
      <c r="P1843" t="s">
        <v>2380</v>
      </c>
      <c r="Q1843" s="7" t="str">
        <f>SUBSTITUTE(Table12[[#This Row],[NumberOfMajorSurgeries]],"No major surgery","0")</f>
        <v>0</v>
      </c>
      <c r="R1843" t="str">
        <f>SUBSTITUTE(Table12[[#This Row],[smoker]],"?","unknown")</f>
        <v>No</v>
      </c>
      <c r="S1843" t="str">
        <f t="shared" si="28"/>
        <v>Obesity</v>
      </c>
      <c r="T1843" t="str">
        <f>IF(Table12[[#This Row],[HBA1C]]&lt;5.7,"Normal",IF(Table12[[#This Row],[HBA1C]]&gt;6.5,"Diabetes","Prediabetes"))</f>
        <v>Normal</v>
      </c>
    </row>
    <row r="1844" spans="1:20" x14ac:dyDescent="0.3">
      <c r="A1844" t="s">
        <v>526</v>
      </c>
      <c r="B1844">
        <v>38.39</v>
      </c>
      <c r="C1844">
        <v>6.05</v>
      </c>
      <c r="D1844" t="s">
        <v>2380</v>
      </c>
      <c r="E1844" t="s">
        <v>2380</v>
      </c>
      <c r="F1844" t="s">
        <v>2380</v>
      </c>
      <c r="G1844" t="s">
        <v>2381</v>
      </c>
      <c r="H1844" t="s">
        <v>2380</v>
      </c>
      <c r="K1844" t="s">
        <v>526</v>
      </c>
      <c r="L1844">
        <v>38.39</v>
      </c>
      <c r="M1844">
        <v>6.05</v>
      </c>
      <c r="N1844" t="s">
        <v>2380</v>
      </c>
      <c r="O1844" t="s">
        <v>2380</v>
      </c>
      <c r="P1844" t="s">
        <v>2380</v>
      </c>
      <c r="Q1844" s="7" t="str">
        <f>SUBSTITUTE(Table12[[#This Row],[NumberOfMajorSurgeries]],"No major surgery","0")</f>
        <v>0</v>
      </c>
      <c r="R1844" t="str">
        <f>SUBSTITUTE(Table12[[#This Row],[smoker]],"?","unknown")</f>
        <v>No</v>
      </c>
      <c r="S1844" t="str">
        <f t="shared" si="28"/>
        <v>Obesity</v>
      </c>
      <c r="T1844" t="str">
        <f>IF(Table12[[#This Row],[HBA1C]]&lt;5.7,"Normal",IF(Table12[[#This Row],[HBA1C]]&gt;6.5,"Diabetes","Prediabetes"))</f>
        <v>Prediabetes</v>
      </c>
    </row>
    <row r="1845" spans="1:20" x14ac:dyDescent="0.3">
      <c r="A1845" t="s">
        <v>525</v>
      </c>
      <c r="B1845">
        <v>33.82</v>
      </c>
      <c r="C1845">
        <v>4.6500000000000004</v>
      </c>
      <c r="D1845" t="s">
        <v>2380</v>
      </c>
      <c r="E1845" t="s">
        <v>2380</v>
      </c>
      <c r="F1845" t="s">
        <v>2380</v>
      </c>
      <c r="G1845" t="s">
        <v>2381</v>
      </c>
      <c r="H1845" t="s">
        <v>2380</v>
      </c>
      <c r="K1845" t="s">
        <v>525</v>
      </c>
      <c r="L1845">
        <v>33.82</v>
      </c>
      <c r="M1845">
        <v>4.6500000000000004</v>
      </c>
      <c r="N1845" t="s">
        <v>2380</v>
      </c>
      <c r="O1845" t="s">
        <v>2380</v>
      </c>
      <c r="P1845" t="s">
        <v>2380</v>
      </c>
      <c r="Q1845" s="7" t="str">
        <f>SUBSTITUTE(Table12[[#This Row],[NumberOfMajorSurgeries]],"No major surgery","0")</f>
        <v>0</v>
      </c>
      <c r="R1845" t="str">
        <f>SUBSTITUTE(Table12[[#This Row],[smoker]],"?","unknown")</f>
        <v>No</v>
      </c>
      <c r="S1845" t="str">
        <f t="shared" si="28"/>
        <v>Obesity</v>
      </c>
      <c r="T1845" t="str">
        <f>IF(Table12[[#This Row],[HBA1C]]&lt;5.7,"Normal",IF(Table12[[#This Row],[HBA1C]]&gt;6.5,"Diabetes","Prediabetes"))</f>
        <v>Normal</v>
      </c>
    </row>
    <row r="1846" spans="1:20" x14ac:dyDescent="0.3">
      <c r="A1846" t="s">
        <v>524</v>
      </c>
      <c r="B1846">
        <v>27.835000000000001</v>
      </c>
      <c r="C1846">
        <v>5.37</v>
      </c>
      <c r="D1846" t="s">
        <v>2380</v>
      </c>
      <c r="E1846" t="s">
        <v>2380</v>
      </c>
      <c r="F1846" t="s">
        <v>2380</v>
      </c>
      <c r="G1846" t="s">
        <v>2381</v>
      </c>
      <c r="H1846" t="s">
        <v>2380</v>
      </c>
      <c r="K1846" t="s">
        <v>524</v>
      </c>
      <c r="L1846">
        <v>27.835000000000001</v>
      </c>
      <c r="M1846">
        <v>5.37</v>
      </c>
      <c r="N1846" t="s">
        <v>2380</v>
      </c>
      <c r="O1846" t="s">
        <v>2380</v>
      </c>
      <c r="P1846" t="s">
        <v>2380</v>
      </c>
      <c r="Q1846" s="7" t="str">
        <f>SUBSTITUTE(Table12[[#This Row],[NumberOfMajorSurgeries]],"No major surgery","0")</f>
        <v>0</v>
      </c>
      <c r="R1846" t="str">
        <f>SUBSTITUTE(Table12[[#This Row],[smoker]],"?","unknown")</f>
        <v>No</v>
      </c>
      <c r="S1846" t="str">
        <f t="shared" si="28"/>
        <v>Overweight</v>
      </c>
      <c r="T1846" t="str">
        <f>IF(Table12[[#This Row],[HBA1C]]&lt;5.7,"Normal",IF(Table12[[#This Row],[HBA1C]]&gt;6.5,"Diabetes","Prediabetes"))</f>
        <v>Normal</v>
      </c>
    </row>
    <row r="1847" spans="1:20" x14ac:dyDescent="0.3">
      <c r="A1847" t="s">
        <v>523</v>
      </c>
      <c r="B1847">
        <v>33</v>
      </c>
      <c r="C1847">
        <v>5.39</v>
      </c>
      <c r="D1847" t="s">
        <v>2380</v>
      </c>
      <c r="E1847" t="s">
        <v>2380</v>
      </c>
      <c r="F1847" t="s">
        <v>2380</v>
      </c>
      <c r="G1847" t="s">
        <v>2381</v>
      </c>
      <c r="H1847" t="s">
        <v>2380</v>
      </c>
      <c r="K1847" t="s">
        <v>523</v>
      </c>
      <c r="L1847">
        <v>33</v>
      </c>
      <c r="M1847">
        <v>5.39</v>
      </c>
      <c r="N1847" t="s">
        <v>2380</v>
      </c>
      <c r="O1847" t="s">
        <v>2380</v>
      </c>
      <c r="P1847" t="s">
        <v>2380</v>
      </c>
      <c r="Q1847" s="7" t="str">
        <f>SUBSTITUTE(Table12[[#This Row],[NumberOfMajorSurgeries]],"No major surgery","0")</f>
        <v>0</v>
      </c>
      <c r="R1847" t="str">
        <f>SUBSTITUTE(Table12[[#This Row],[smoker]],"?","unknown")</f>
        <v>No</v>
      </c>
      <c r="S1847" t="str">
        <f t="shared" si="28"/>
        <v>Obesity</v>
      </c>
      <c r="T1847" t="str">
        <f>IF(Table12[[#This Row],[HBA1C]]&lt;5.7,"Normal",IF(Table12[[#This Row],[HBA1C]]&gt;6.5,"Diabetes","Prediabetes"))</f>
        <v>Normal</v>
      </c>
    </row>
    <row r="1848" spans="1:20" x14ac:dyDescent="0.3">
      <c r="A1848" t="s">
        <v>522</v>
      </c>
      <c r="B1848">
        <v>26.885000000000002</v>
      </c>
      <c r="C1848">
        <v>5.86</v>
      </c>
      <c r="D1848" t="s">
        <v>2380</v>
      </c>
      <c r="E1848" t="s">
        <v>2380</v>
      </c>
      <c r="F1848" t="s">
        <v>2380</v>
      </c>
      <c r="G1848" t="s">
        <v>2381</v>
      </c>
      <c r="H1848" t="s">
        <v>2380</v>
      </c>
      <c r="K1848" t="s">
        <v>522</v>
      </c>
      <c r="L1848">
        <v>26.885000000000002</v>
      </c>
      <c r="M1848">
        <v>5.86</v>
      </c>
      <c r="N1848" t="s">
        <v>2380</v>
      </c>
      <c r="O1848" t="s">
        <v>2380</v>
      </c>
      <c r="P1848" t="s">
        <v>2380</v>
      </c>
      <c r="Q1848" s="7" t="str">
        <f>SUBSTITUTE(Table12[[#This Row],[NumberOfMajorSurgeries]],"No major surgery","0")</f>
        <v>0</v>
      </c>
      <c r="R1848" t="str">
        <f>SUBSTITUTE(Table12[[#This Row],[smoker]],"?","unknown")</f>
        <v>No</v>
      </c>
      <c r="S1848" t="str">
        <f t="shared" si="28"/>
        <v>Overweight</v>
      </c>
      <c r="T1848" t="str">
        <f>IF(Table12[[#This Row],[HBA1C]]&lt;5.7,"Normal",IF(Table12[[#This Row],[HBA1C]]&gt;6.5,"Diabetes","Prediabetes"))</f>
        <v>Prediabetes</v>
      </c>
    </row>
    <row r="1849" spans="1:20" x14ac:dyDescent="0.3">
      <c r="A1849" t="s">
        <v>521</v>
      </c>
      <c r="B1849">
        <v>29.26</v>
      </c>
      <c r="C1849">
        <v>4.4400000000000004</v>
      </c>
      <c r="D1849" t="s">
        <v>2380</v>
      </c>
      <c r="E1849" t="s">
        <v>2380</v>
      </c>
      <c r="F1849" t="s">
        <v>2380</v>
      </c>
      <c r="G1849" t="s">
        <v>2381</v>
      </c>
      <c r="H1849" t="s">
        <v>2380</v>
      </c>
      <c r="K1849" t="s">
        <v>521</v>
      </c>
      <c r="L1849">
        <v>29.26</v>
      </c>
      <c r="M1849">
        <v>4.4400000000000004</v>
      </c>
      <c r="N1849" t="s">
        <v>2380</v>
      </c>
      <c r="O1849" t="s">
        <v>2380</v>
      </c>
      <c r="P1849" t="s">
        <v>2380</v>
      </c>
      <c r="Q1849" s="7" t="str">
        <f>SUBSTITUTE(Table12[[#This Row],[NumberOfMajorSurgeries]],"No major surgery","0")</f>
        <v>0</v>
      </c>
      <c r="R1849" t="str">
        <f>SUBSTITUTE(Table12[[#This Row],[smoker]],"?","unknown")</f>
        <v>No</v>
      </c>
      <c r="S1849" t="str">
        <f t="shared" si="28"/>
        <v>Overweight</v>
      </c>
      <c r="T1849" t="str">
        <f>IF(Table12[[#This Row],[HBA1C]]&lt;5.7,"Normal",IF(Table12[[#This Row],[HBA1C]]&gt;6.5,"Diabetes","Prediabetes"))</f>
        <v>Normal</v>
      </c>
    </row>
    <row r="1850" spans="1:20" x14ac:dyDescent="0.3">
      <c r="A1850" t="s">
        <v>520</v>
      </c>
      <c r="B1850">
        <v>26.98</v>
      </c>
      <c r="C1850">
        <v>4.41</v>
      </c>
      <c r="D1850" t="s">
        <v>2380</v>
      </c>
      <c r="E1850" t="s">
        <v>2380</v>
      </c>
      <c r="F1850" t="s">
        <v>2380</v>
      </c>
      <c r="G1850" t="s">
        <v>2381</v>
      </c>
      <c r="H1850" t="s">
        <v>2380</v>
      </c>
      <c r="K1850" t="s">
        <v>520</v>
      </c>
      <c r="L1850">
        <v>26.98</v>
      </c>
      <c r="M1850">
        <v>4.41</v>
      </c>
      <c r="N1850" t="s">
        <v>2380</v>
      </c>
      <c r="O1850" t="s">
        <v>2380</v>
      </c>
      <c r="P1850" t="s">
        <v>2380</v>
      </c>
      <c r="Q1850" s="7" t="str">
        <f>SUBSTITUTE(Table12[[#This Row],[NumberOfMajorSurgeries]],"No major surgery","0")</f>
        <v>0</v>
      </c>
      <c r="R1850" t="str">
        <f>SUBSTITUTE(Table12[[#This Row],[smoker]],"?","unknown")</f>
        <v>No</v>
      </c>
      <c r="S1850" t="str">
        <f t="shared" si="28"/>
        <v>Overweight</v>
      </c>
      <c r="T1850" t="str">
        <f>IF(Table12[[#This Row],[HBA1C]]&lt;5.7,"Normal",IF(Table12[[#This Row],[HBA1C]]&gt;6.5,"Diabetes","Prediabetes"))</f>
        <v>Normal</v>
      </c>
    </row>
    <row r="1851" spans="1:20" x14ac:dyDescent="0.3">
      <c r="A1851" t="s">
        <v>519</v>
      </c>
      <c r="B1851">
        <v>32.11</v>
      </c>
      <c r="C1851">
        <v>5.19</v>
      </c>
      <c r="D1851" t="s">
        <v>2380</v>
      </c>
      <c r="E1851" t="s">
        <v>2380</v>
      </c>
      <c r="F1851" t="s">
        <v>2383</v>
      </c>
      <c r="G1851">
        <v>1</v>
      </c>
      <c r="H1851" t="s">
        <v>2380</v>
      </c>
      <c r="K1851" t="s">
        <v>519</v>
      </c>
      <c r="L1851">
        <v>32.11</v>
      </c>
      <c r="M1851">
        <v>5.19</v>
      </c>
      <c r="N1851" t="s">
        <v>2380</v>
      </c>
      <c r="O1851" t="s">
        <v>2380</v>
      </c>
      <c r="P1851" t="s">
        <v>2383</v>
      </c>
      <c r="Q1851" s="7" t="str">
        <f>SUBSTITUTE(Table12[[#This Row],[NumberOfMajorSurgeries]],"No major surgery","0")</f>
        <v>1</v>
      </c>
      <c r="R1851" t="str">
        <f>SUBSTITUTE(Table12[[#This Row],[smoker]],"?","unknown")</f>
        <v>No</v>
      </c>
      <c r="S1851" t="str">
        <f t="shared" si="28"/>
        <v>Obesity</v>
      </c>
      <c r="T1851" t="str">
        <f>IF(Table12[[#This Row],[HBA1C]]&lt;5.7,"Normal",IF(Table12[[#This Row],[HBA1C]]&gt;6.5,"Diabetes","Prediabetes"))</f>
        <v>Normal</v>
      </c>
    </row>
    <row r="1852" spans="1:20" x14ac:dyDescent="0.3">
      <c r="A1852" t="s">
        <v>518</v>
      </c>
      <c r="B1852">
        <v>31.73</v>
      </c>
      <c r="C1852">
        <v>5.16</v>
      </c>
      <c r="D1852" t="s">
        <v>2380</v>
      </c>
      <c r="E1852" t="s">
        <v>2380</v>
      </c>
      <c r="F1852" t="s">
        <v>2383</v>
      </c>
      <c r="G1852">
        <v>1</v>
      </c>
      <c r="H1852" t="s">
        <v>2380</v>
      </c>
      <c r="K1852" t="s">
        <v>518</v>
      </c>
      <c r="L1852">
        <v>31.73</v>
      </c>
      <c r="M1852">
        <v>5.16</v>
      </c>
      <c r="N1852" t="s">
        <v>2380</v>
      </c>
      <c r="O1852" t="s">
        <v>2380</v>
      </c>
      <c r="P1852" t="s">
        <v>2383</v>
      </c>
      <c r="Q1852" s="7" t="str">
        <f>SUBSTITUTE(Table12[[#This Row],[NumberOfMajorSurgeries]],"No major surgery","0")</f>
        <v>1</v>
      </c>
      <c r="R1852" t="str">
        <f>SUBSTITUTE(Table12[[#This Row],[smoker]],"?","unknown")</f>
        <v>No</v>
      </c>
      <c r="S1852" t="str">
        <f t="shared" si="28"/>
        <v>Obesity</v>
      </c>
      <c r="T1852" t="str">
        <f>IF(Table12[[#This Row],[HBA1C]]&lt;5.7,"Normal",IF(Table12[[#This Row],[HBA1C]]&gt;6.5,"Diabetes","Prediabetes"))</f>
        <v>Normal</v>
      </c>
    </row>
    <row r="1853" spans="1:20" x14ac:dyDescent="0.3">
      <c r="A1853" t="s">
        <v>517</v>
      </c>
      <c r="B1853">
        <v>22.515000000000001</v>
      </c>
      <c r="C1853">
        <v>4.24</v>
      </c>
      <c r="D1853" t="s">
        <v>2380</v>
      </c>
      <c r="E1853" t="s">
        <v>2380</v>
      </c>
      <c r="F1853" t="s">
        <v>2380</v>
      </c>
      <c r="G1853" t="s">
        <v>2381</v>
      </c>
      <c r="H1853" t="s">
        <v>2380</v>
      </c>
      <c r="K1853" t="s">
        <v>517</v>
      </c>
      <c r="L1853">
        <v>22.515000000000001</v>
      </c>
      <c r="M1853">
        <v>4.24</v>
      </c>
      <c r="N1853" t="s">
        <v>2380</v>
      </c>
      <c r="O1853" t="s">
        <v>2380</v>
      </c>
      <c r="P1853" t="s">
        <v>2380</v>
      </c>
      <c r="Q1853" s="7" t="str">
        <f>SUBSTITUTE(Table12[[#This Row],[NumberOfMajorSurgeries]],"No major surgery","0")</f>
        <v>0</v>
      </c>
      <c r="R1853" t="str">
        <f>SUBSTITUTE(Table12[[#This Row],[smoker]],"?","unknown")</f>
        <v>No</v>
      </c>
      <c r="S1853" t="str">
        <f t="shared" si="28"/>
        <v>Overweight</v>
      </c>
      <c r="T1853" t="str">
        <f>IF(Table12[[#This Row],[HBA1C]]&lt;5.7,"Normal",IF(Table12[[#This Row],[HBA1C]]&gt;6.5,"Diabetes","Prediabetes"))</f>
        <v>Normal</v>
      </c>
    </row>
    <row r="1854" spans="1:20" x14ac:dyDescent="0.3">
      <c r="A1854" t="s">
        <v>515</v>
      </c>
      <c r="B1854">
        <v>25.9</v>
      </c>
      <c r="C1854">
        <v>5.45</v>
      </c>
      <c r="D1854" t="s">
        <v>2380</v>
      </c>
      <c r="E1854" t="s">
        <v>2380</v>
      </c>
      <c r="F1854" t="s">
        <v>2380</v>
      </c>
      <c r="G1854">
        <v>1</v>
      </c>
      <c r="H1854" t="s">
        <v>2380</v>
      </c>
      <c r="K1854" t="s">
        <v>515</v>
      </c>
      <c r="L1854">
        <v>25.9</v>
      </c>
      <c r="M1854">
        <v>5.45</v>
      </c>
      <c r="N1854" t="s">
        <v>2380</v>
      </c>
      <c r="O1854" t="s">
        <v>2380</v>
      </c>
      <c r="P1854" t="s">
        <v>2380</v>
      </c>
      <c r="Q1854" s="7" t="str">
        <f>SUBSTITUTE(Table12[[#This Row],[NumberOfMajorSurgeries]],"No major surgery","0")</f>
        <v>1</v>
      </c>
      <c r="R1854" t="str">
        <f>SUBSTITUTE(Table12[[#This Row],[smoker]],"?","unknown")</f>
        <v>No</v>
      </c>
      <c r="S1854" t="str">
        <f t="shared" si="28"/>
        <v>Overweight</v>
      </c>
      <c r="T1854" t="str">
        <f>IF(Table12[[#This Row],[HBA1C]]&lt;5.7,"Normal",IF(Table12[[#This Row],[HBA1C]]&gt;6.5,"Diabetes","Prediabetes"))</f>
        <v>Normal</v>
      </c>
    </row>
    <row r="1855" spans="1:20" x14ac:dyDescent="0.3">
      <c r="A1855" t="s">
        <v>514</v>
      </c>
      <c r="B1855">
        <v>27.72</v>
      </c>
      <c r="C1855">
        <v>5.03</v>
      </c>
      <c r="D1855" t="s">
        <v>2382</v>
      </c>
      <c r="E1855" t="s">
        <v>2380</v>
      </c>
      <c r="F1855" t="s">
        <v>2380</v>
      </c>
      <c r="G1855">
        <v>1</v>
      </c>
      <c r="H1855" t="s">
        <v>2380</v>
      </c>
      <c r="K1855" t="s">
        <v>514</v>
      </c>
      <c r="L1855">
        <v>27.72</v>
      </c>
      <c r="M1855">
        <v>5.03</v>
      </c>
      <c r="N1855" t="s">
        <v>2382</v>
      </c>
      <c r="O1855" t="s">
        <v>2380</v>
      </c>
      <c r="P1855" t="s">
        <v>2380</v>
      </c>
      <c r="Q1855" s="7" t="str">
        <f>SUBSTITUTE(Table12[[#This Row],[NumberOfMajorSurgeries]],"No major surgery","0")</f>
        <v>1</v>
      </c>
      <c r="R1855" t="str">
        <f>SUBSTITUTE(Table12[[#This Row],[smoker]],"?","unknown")</f>
        <v>No</v>
      </c>
      <c r="S1855" t="str">
        <f t="shared" si="28"/>
        <v>Overweight</v>
      </c>
      <c r="T1855" t="str">
        <f>IF(Table12[[#This Row],[HBA1C]]&lt;5.7,"Normal",IF(Table12[[#This Row],[HBA1C]]&gt;6.5,"Diabetes","Prediabetes"))</f>
        <v>Normal</v>
      </c>
    </row>
    <row r="1856" spans="1:20" x14ac:dyDescent="0.3">
      <c r="A1856" t="s">
        <v>513</v>
      </c>
      <c r="B1856">
        <v>31.5</v>
      </c>
      <c r="C1856">
        <v>9.6199999999999992</v>
      </c>
      <c r="D1856" t="s">
        <v>2382</v>
      </c>
      <c r="E1856" t="s">
        <v>2380</v>
      </c>
      <c r="F1856" t="s">
        <v>2380</v>
      </c>
      <c r="G1856">
        <v>1</v>
      </c>
      <c r="H1856" t="s">
        <v>2380</v>
      </c>
      <c r="K1856" t="s">
        <v>513</v>
      </c>
      <c r="L1856">
        <v>31.5</v>
      </c>
      <c r="M1856">
        <v>9.6199999999999992</v>
      </c>
      <c r="N1856" t="s">
        <v>2382</v>
      </c>
      <c r="O1856" t="s">
        <v>2380</v>
      </c>
      <c r="P1856" t="s">
        <v>2380</v>
      </c>
      <c r="Q1856" s="7" t="str">
        <f>SUBSTITUTE(Table12[[#This Row],[NumberOfMajorSurgeries]],"No major surgery","0")</f>
        <v>1</v>
      </c>
      <c r="R1856" t="str">
        <f>SUBSTITUTE(Table12[[#This Row],[smoker]],"?","unknown")</f>
        <v>No</v>
      </c>
      <c r="S1856" t="str">
        <f t="shared" si="28"/>
        <v>Obesity</v>
      </c>
      <c r="T1856" t="str">
        <f>IF(Table12[[#This Row],[HBA1C]]&lt;5.7,"Normal",IF(Table12[[#This Row],[HBA1C]]&gt;6.5,"Diabetes","Prediabetes"))</f>
        <v>Diabetes</v>
      </c>
    </row>
    <row r="1857" spans="1:20" x14ac:dyDescent="0.3">
      <c r="A1857" t="s">
        <v>512</v>
      </c>
      <c r="B1857">
        <v>29.7</v>
      </c>
      <c r="C1857">
        <v>6.77</v>
      </c>
      <c r="D1857" t="s">
        <v>2382</v>
      </c>
      <c r="E1857" t="s">
        <v>2380</v>
      </c>
      <c r="F1857" t="s">
        <v>2380</v>
      </c>
      <c r="G1857">
        <v>1</v>
      </c>
      <c r="H1857" t="s">
        <v>2380</v>
      </c>
      <c r="K1857" t="s">
        <v>512</v>
      </c>
      <c r="L1857">
        <v>29.7</v>
      </c>
      <c r="M1857">
        <v>6.77</v>
      </c>
      <c r="N1857" t="s">
        <v>2382</v>
      </c>
      <c r="O1857" t="s">
        <v>2380</v>
      </c>
      <c r="P1857" t="s">
        <v>2380</v>
      </c>
      <c r="Q1857" s="7" t="str">
        <f>SUBSTITUTE(Table12[[#This Row],[NumberOfMajorSurgeries]],"No major surgery","0")</f>
        <v>1</v>
      </c>
      <c r="R1857" t="str">
        <f>SUBSTITUTE(Table12[[#This Row],[smoker]],"?","unknown")</f>
        <v>No</v>
      </c>
      <c r="S1857" t="str">
        <f t="shared" si="28"/>
        <v>Overweight</v>
      </c>
      <c r="T1857" t="str">
        <f>IF(Table12[[#This Row],[HBA1C]]&lt;5.7,"Normal",IF(Table12[[#This Row],[HBA1C]]&gt;6.5,"Diabetes","Prediabetes"))</f>
        <v>Diabetes</v>
      </c>
    </row>
    <row r="1858" spans="1:20" x14ac:dyDescent="0.3">
      <c r="A1858" t="s">
        <v>511</v>
      </c>
      <c r="B1858">
        <v>21.26</v>
      </c>
      <c r="C1858">
        <v>5.36</v>
      </c>
      <c r="D1858" t="s">
        <v>2382</v>
      </c>
      <c r="E1858" t="s">
        <v>2380</v>
      </c>
      <c r="F1858" t="s">
        <v>2380</v>
      </c>
      <c r="G1858">
        <v>1</v>
      </c>
      <c r="H1858" t="s">
        <v>2380</v>
      </c>
      <c r="K1858" t="s">
        <v>511</v>
      </c>
      <c r="L1858">
        <v>21.26</v>
      </c>
      <c r="M1858">
        <v>5.36</v>
      </c>
      <c r="N1858" t="s">
        <v>2382</v>
      </c>
      <c r="O1858" t="s">
        <v>2380</v>
      </c>
      <c r="P1858" t="s">
        <v>2380</v>
      </c>
      <c r="Q1858" s="7" t="str">
        <f>SUBSTITUTE(Table12[[#This Row],[NumberOfMajorSurgeries]],"No major surgery","0")</f>
        <v>1</v>
      </c>
      <c r="R1858" t="str">
        <f>SUBSTITUTE(Table12[[#This Row],[smoker]],"?","unknown")</f>
        <v>No</v>
      </c>
      <c r="S1858" t="str">
        <f t="shared" si="28"/>
        <v>Overweight</v>
      </c>
      <c r="T1858" t="str">
        <f>IF(Table12[[#This Row],[HBA1C]]&lt;5.7,"Normal",IF(Table12[[#This Row],[HBA1C]]&gt;6.5,"Diabetes","Prediabetes"))</f>
        <v>Normal</v>
      </c>
    </row>
    <row r="1859" spans="1:20" x14ac:dyDescent="0.3">
      <c r="A1859" t="s">
        <v>510</v>
      </c>
      <c r="B1859">
        <v>17.09</v>
      </c>
      <c r="C1859">
        <v>5.69</v>
      </c>
      <c r="D1859" t="s">
        <v>2380</v>
      </c>
      <c r="E1859" t="s">
        <v>2380</v>
      </c>
      <c r="F1859" t="s">
        <v>2380</v>
      </c>
      <c r="G1859" t="s">
        <v>2381</v>
      </c>
      <c r="H1859" t="s">
        <v>2380</v>
      </c>
      <c r="K1859" t="s">
        <v>510</v>
      </c>
      <c r="L1859">
        <v>17.09</v>
      </c>
      <c r="M1859">
        <v>5.69</v>
      </c>
      <c r="N1859" t="s">
        <v>2380</v>
      </c>
      <c r="O1859" t="s">
        <v>2380</v>
      </c>
      <c r="P1859" t="s">
        <v>2380</v>
      </c>
      <c r="Q1859" s="7" t="str">
        <f>SUBSTITUTE(Table12[[#This Row],[NumberOfMajorSurgeries]],"No major surgery","0")</f>
        <v>0</v>
      </c>
      <c r="R1859" t="str">
        <f>SUBSTITUTE(Table12[[#This Row],[smoker]],"?","unknown")</f>
        <v>No</v>
      </c>
      <c r="S1859" t="str">
        <f t="shared" ref="S1859:S1922" si="29">IF(B1859&lt;18.5,"Underweight",IF(B1859&gt;30,"Obesity",IF(B1859=18.5-24.9,"Normal weight","Overweight")))</f>
        <v>Underweight</v>
      </c>
      <c r="T1859" t="str">
        <f>IF(Table12[[#This Row],[HBA1C]]&lt;5.7,"Normal",IF(Table12[[#This Row],[HBA1C]]&gt;6.5,"Diabetes","Prediabetes"))</f>
        <v>Normal</v>
      </c>
    </row>
    <row r="1860" spans="1:20" x14ac:dyDescent="0.3">
      <c r="A1860" t="s">
        <v>509</v>
      </c>
      <c r="B1860">
        <v>24.3</v>
      </c>
      <c r="C1860">
        <v>4.9000000000000004</v>
      </c>
      <c r="D1860" t="s">
        <v>2382</v>
      </c>
      <c r="E1860" t="s">
        <v>2380</v>
      </c>
      <c r="F1860" t="s">
        <v>2383</v>
      </c>
      <c r="G1860">
        <v>1</v>
      </c>
      <c r="H1860" t="s">
        <v>2380</v>
      </c>
      <c r="K1860" t="s">
        <v>509</v>
      </c>
      <c r="L1860">
        <v>24.3</v>
      </c>
      <c r="M1860">
        <v>4.9000000000000004</v>
      </c>
      <c r="N1860" t="s">
        <v>2382</v>
      </c>
      <c r="O1860" t="s">
        <v>2380</v>
      </c>
      <c r="P1860" t="s">
        <v>2383</v>
      </c>
      <c r="Q1860" s="7" t="str">
        <f>SUBSTITUTE(Table12[[#This Row],[NumberOfMajorSurgeries]],"No major surgery","0")</f>
        <v>1</v>
      </c>
      <c r="R1860" t="str">
        <f>SUBSTITUTE(Table12[[#This Row],[smoker]],"?","unknown")</f>
        <v>No</v>
      </c>
      <c r="S1860" t="str">
        <f t="shared" si="29"/>
        <v>Overweight</v>
      </c>
      <c r="T1860" t="str">
        <f>IF(Table12[[#This Row],[HBA1C]]&lt;5.7,"Normal",IF(Table12[[#This Row],[HBA1C]]&gt;6.5,"Diabetes","Prediabetes"))</f>
        <v>Normal</v>
      </c>
    </row>
    <row r="1861" spans="1:20" x14ac:dyDescent="0.3">
      <c r="A1861" t="s">
        <v>508</v>
      </c>
      <c r="B1861">
        <v>29.734999999999999</v>
      </c>
      <c r="C1861">
        <v>5.78</v>
      </c>
      <c r="D1861" t="s">
        <v>2380</v>
      </c>
      <c r="E1861" t="s">
        <v>2380</v>
      </c>
      <c r="F1861" t="s">
        <v>2380</v>
      </c>
      <c r="G1861" t="s">
        <v>2381</v>
      </c>
      <c r="H1861" t="s">
        <v>2380</v>
      </c>
      <c r="K1861" t="s">
        <v>508</v>
      </c>
      <c r="L1861">
        <v>29.734999999999999</v>
      </c>
      <c r="M1861">
        <v>5.78</v>
      </c>
      <c r="N1861" t="s">
        <v>2380</v>
      </c>
      <c r="O1861" t="s">
        <v>2380</v>
      </c>
      <c r="P1861" t="s">
        <v>2380</v>
      </c>
      <c r="Q1861" s="7" t="str">
        <f>SUBSTITUTE(Table12[[#This Row],[NumberOfMajorSurgeries]],"No major surgery","0")</f>
        <v>0</v>
      </c>
      <c r="R1861" t="str">
        <f>SUBSTITUTE(Table12[[#This Row],[smoker]],"?","unknown")</f>
        <v>No</v>
      </c>
      <c r="S1861" t="str">
        <f t="shared" si="29"/>
        <v>Overweight</v>
      </c>
      <c r="T1861" t="str">
        <f>IF(Table12[[#This Row],[HBA1C]]&lt;5.7,"Normal",IF(Table12[[#This Row],[HBA1C]]&gt;6.5,"Diabetes","Prediabetes"))</f>
        <v>Prediabetes</v>
      </c>
    </row>
    <row r="1862" spans="1:20" x14ac:dyDescent="0.3">
      <c r="A1862" t="s">
        <v>507</v>
      </c>
      <c r="B1862">
        <v>29.26</v>
      </c>
      <c r="C1862">
        <v>4.7</v>
      </c>
      <c r="D1862" t="s">
        <v>2380</v>
      </c>
      <c r="E1862" t="s">
        <v>2380</v>
      </c>
      <c r="F1862" t="s">
        <v>2380</v>
      </c>
      <c r="G1862" t="s">
        <v>2381</v>
      </c>
      <c r="H1862" t="s">
        <v>2380</v>
      </c>
      <c r="K1862" t="s">
        <v>507</v>
      </c>
      <c r="L1862">
        <v>29.26</v>
      </c>
      <c r="M1862">
        <v>4.7</v>
      </c>
      <c r="N1862" t="s">
        <v>2380</v>
      </c>
      <c r="O1862" t="s">
        <v>2380</v>
      </c>
      <c r="P1862" t="s">
        <v>2380</v>
      </c>
      <c r="Q1862" s="7" t="str">
        <f>SUBSTITUTE(Table12[[#This Row],[NumberOfMajorSurgeries]],"No major surgery","0")</f>
        <v>0</v>
      </c>
      <c r="R1862" t="str">
        <f>SUBSTITUTE(Table12[[#This Row],[smoker]],"?","unknown")</f>
        <v>No</v>
      </c>
      <c r="S1862" t="str">
        <f t="shared" si="29"/>
        <v>Overweight</v>
      </c>
      <c r="T1862" t="str">
        <f>IF(Table12[[#This Row],[HBA1C]]&lt;5.7,"Normal",IF(Table12[[#This Row],[HBA1C]]&gt;6.5,"Diabetes","Prediabetes"))</f>
        <v>Normal</v>
      </c>
    </row>
    <row r="1863" spans="1:20" x14ac:dyDescent="0.3">
      <c r="A1863" t="s">
        <v>506</v>
      </c>
      <c r="B1863">
        <v>33</v>
      </c>
      <c r="C1863">
        <v>6.28</v>
      </c>
      <c r="D1863" t="s">
        <v>2380</v>
      </c>
      <c r="E1863" t="s">
        <v>2380</v>
      </c>
      <c r="F1863" t="s">
        <v>2380</v>
      </c>
      <c r="G1863" t="s">
        <v>2381</v>
      </c>
      <c r="H1863" t="s">
        <v>2380</v>
      </c>
      <c r="K1863" t="s">
        <v>506</v>
      </c>
      <c r="L1863">
        <v>33</v>
      </c>
      <c r="M1863">
        <v>6.28</v>
      </c>
      <c r="N1863" t="s">
        <v>2380</v>
      </c>
      <c r="O1863" t="s">
        <v>2380</v>
      </c>
      <c r="P1863" t="s">
        <v>2380</v>
      </c>
      <c r="Q1863" s="7" t="str">
        <f>SUBSTITUTE(Table12[[#This Row],[NumberOfMajorSurgeries]],"No major surgery","0")</f>
        <v>0</v>
      </c>
      <c r="R1863" t="str">
        <f>SUBSTITUTE(Table12[[#This Row],[smoker]],"?","unknown")</f>
        <v>No</v>
      </c>
      <c r="S1863" t="str">
        <f t="shared" si="29"/>
        <v>Obesity</v>
      </c>
      <c r="T1863" t="str">
        <f>IF(Table12[[#This Row],[HBA1C]]&lt;5.7,"Normal",IF(Table12[[#This Row],[HBA1C]]&gt;6.5,"Diabetes","Prediabetes"))</f>
        <v>Prediabetes</v>
      </c>
    </row>
    <row r="1864" spans="1:20" x14ac:dyDescent="0.3">
      <c r="A1864" t="s">
        <v>505</v>
      </c>
      <c r="B1864">
        <v>31.065000000000001</v>
      </c>
      <c r="C1864">
        <v>4.2300000000000004</v>
      </c>
      <c r="D1864" t="s">
        <v>2380</v>
      </c>
      <c r="E1864" t="s">
        <v>2380</v>
      </c>
      <c r="F1864" t="s">
        <v>2380</v>
      </c>
      <c r="G1864" t="s">
        <v>2381</v>
      </c>
      <c r="H1864" t="s">
        <v>2380</v>
      </c>
      <c r="K1864" t="s">
        <v>505</v>
      </c>
      <c r="L1864">
        <v>31.065000000000001</v>
      </c>
      <c r="M1864">
        <v>4.2300000000000004</v>
      </c>
      <c r="N1864" t="s">
        <v>2380</v>
      </c>
      <c r="O1864" t="s">
        <v>2380</v>
      </c>
      <c r="P1864" t="s">
        <v>2380</v>
      </c>
      <c r="Q1864" s="7" t="str">
        <f>SUBSTITUTE(Table12[[#This Row],[NumberOfMajorSurgeries]],"No major surgery","0")</f>
        <v>0</v>
      </c>
      <c r="R1864" t="str">
        <f>SUBSTITUTE(Table12[[#This Row],[smoker]],"?","unknown")</f>
        <v>No</v>
      </c>
      <c r="S1864" t="str">
        <f t="shared" si="29"/>
        <v>Obesity</v>
      </c>
      <c r="T1864" t="str">
        <f>IF(Table12[[#This Row],[HBA1C]]&lt;5.7,"Normal",IF(Table12[[#This Row],[HBA1C]]&gt;6.5,"Diabetes","Prediabetes"))</f>
        <v>Normal</v>
      </c>
    </row>
    <row r="1865" spans="1:20" x14ac:dyDescent="0.3">
      <c r="A1865" t="s">
        <v>504</v>
      </c>
      <c r="B1865">
        <v>26.51</v>
      </c>
      <c r="C1865">
        <v>6.17</v>
      </c>
      <c r="D1865" t="s">
        <v>2380</v>
      </c>
      <c r="E1865" t="s">
        <v>2380</v>
      </c>
      <c r="F1865" t="s">
        <v>2380</v>
      </c>
      <c r="G1865" t="s">
        <v>2381</v>
      </c>
      <c r="H1865" t="s">
        <v>2380</v>
      </c>
      <c r="K1865" t="s">
        <v>504</v>
      </c>
      <c r="L1865">
        <v>26.51</v>
      </c>
      <c r="M1865">
        <v>6.17</v>
      </c>
      <c r="N1865" t="s">
        <v>2380</v>
      </c>
      <c r="O1865" t="s">
        <v>2380</v>
      </c>
      <c r="P1865" t="s">
        <v>2380</v>
      </c>
      <c r="Q1865" s="7" t="str">
        <f>SUBSTITUTE(Table12[[#This Row],[NumberOfMajorSurgeries]],"No major surgery","0")</f>
        <v>0</v>
      </c>
      <c r="R1865" t="str">
        <f>SUBSTITUTE(Table12[[#This Row],[smoker]],"?","unknown")</f>
        <v>No</v>
      </c>
      <c r="S1865" t="str">
        <f t="shared" si="29"/>
        <v>Overweight</v>
      </c>
      <c r="T1865" t="str">
        <f>IF(Table12[[#This Row],[HBA1C]]&lt;5.7,"Normal",IF(Table12[[#This Row],[HBA1C]]&gt;6.5,"Diabetes","Prediabetes"))</f>
        <v>Prediabetes</v>
      </c>
    </row>
    <row r="1866" spans="1:20" x14ac:dyDescent="0.3">
      <c r="A1866" t="s">
        <v>503</v>
      </c>
      <c r="B1866">
        <v>28.88</v>
      </c>
      <c r="C1866">
        <v>4.96</v>
      </c>
      <c r="D1866" t="s">
        <v>2380</v>
      </c>
      <c r="E1866" t="s">
        <v>2380</v>
      </c>
      <c r="F1866" t="s">
        <v>2380</v>
      </c>
      <c r="G1866" t="s">
        <v>2381</v>
      </c>
      <c r="H1866" t="s">
        <v>2380</v>
      </c>
      <c r="K1866" t="s">
        <v>503</v>
      </c>
      <c r="L1866">
        <v>28.88</v>
      </c>
      <c r="M1866">
        <v>4.96</v>
      </c>
      <c r="N1866" t="s">
        <v>2380</v>
      </c>
      <c r="O1866" t="s">
        <v>2380</v>
      </c>
      <c r="P1866" t="s">
        <v>2380</v>
      </c>
      <c r="Q1866" s="7" t="str">
        <f>SUBSTITUTE(Table12[[#This Row],[NumberOfMajorSurgeries]],"No major surgery","0")</f>
        <v>0</v>
      </c>
      <c r="R1866" t="str">
        <f>SUBSTITUTE(Table12[[#This Row],[smoker]],"?","unknown")</f>
        <v>No</v>
      </c>
      <c r="S1866" t="str">
        <f t="shared" si="29"/>
        <v>Overweight</v>
      </c>
      <c r="T1866" t="str">
        <f>IF(Table12[[#This Row],[HBA1C]]&lt;5.7,"Normal",IF(Table12[[#This Row],[HBA1C]]&gt;6.5,"Diabetes","Prediabetes"))</f>
        <v>Normal</v>
      </c>
    </row>
    <row r="1867" spans="1:20" x14ac:dyDescent="0.3">
      <c r="A1867" t="s">
        <v>502</v>
      </c>
      <c r="B1867">
        <v>35.814999999999998</v>
      </c>
      <c r="C1867">
        <v>5.1100000000000003</v>
      </c>
      <c r="D1867" t="s">
        <v>2382</v>
      </c>
      <c r="E1867" t="s">
        <v>2380</v>
      </c>
      <c r="F1867" t="s">
        <v>2380</v>
      </c>
      <c r="G1867">
        <v>1</v>
      </c>
      <c r="H1867" t="s">
        <v>2380</v>
      </c>
      <c r="K1867" t="s">
        <v>502</v>
      </c>
      <c r="L1867">
        <v>35.814999999999998</v>
      </c>
      <c r="M1867">
        <v>5.1100000000000003</v>
      </c>
      <c r="N1867" t="s">
        <v>2382</v>
      </c>
      <c r="O1867" t="s">
        <v>2380</v>
      </c>
      <c r="P1867" t="s">
        <v>2380</v>
      </c>
      <c r="Q1867" s="7" t="str">
        <f>SUBSTITUTE(Table12[[#This Row],[NumberOfMajorSurgeries]],"No major surgery","0")</f>
        <v>1</v>
      </c>
      <c r="R1867" t="str">
        <f>SUBSTITUTE(Table12[[#This Row],[smoker]],"?","unknown")</f>
        <v>No</v>
      </c>
      <c r="S1867" t="str">
        <f t="shared" si="29"/>
        <v>Obesity</v>
      </c>
      <c r="T1867" t="str">
        <f>IF(Table12[[#This Row],[HBA1C]]&lt;5.7,"Normal",IF(Table12[[#This Row],[HBA1C]]&gt;6.5,"Diabetes","Prediabetes"))</f>
        <v>Normal</v>
      </c>
    </row>
    <row r="1868" spans="1:20" x14ac:dyDescent="0.3">
      <c r="A1868" t="s">
        <v>501</v>
      </c>
      <c r="B1868">
        <v>21.28</v>
      </c>
      <c r="C1868">
        <v>4.05</v>
      </c>
      <c r="D1868" t="s">
        <v>2380</v>
      </c>
      <c r="E1868" t="s">
        <v>2382</v>
      </c>
      <c r="F1868" t="s">
        <v>2380</v>
      </c>
      <c r="G1868">
        <v>1</v>
      </c>
      <c r="H1868" t="s">
        <v>2380</v>
      </c>
      <c r="K1868" t="s">
        <v>501</v>
      </c>
      <c r="L1868">
        <v>21.28</v>
      </c>
      <c r="M1868">
        <v>4.05</v>
      </c>
      <c r="N1868" t="s">
        <v>2380</v>
      </c>
      <c r="O1868" t="s">
        <v>2382</v>
      </c>
      <c r="P1868" t="s">
        <v>2380</v>
      </c>
      <c r="Q1868" s="7" t="str">
        <f>SUBSTITUTE(Table12[[#This Row],[NumberOfMajorSurgeries]],"No major surgery","0")</f>
        <v>1</v>
      </c>
      <c r="R1868" t="str">
        <f>SUBSTITUTE(Table12[[#This Row],[smoker]],"?","unknown")</f>
        <v>No</v>
      </c>
      <c r="S1868" t="str">
        <f t="shared" si="29"/>
        <v>Overweight</v>
      </c>
      <c r="T1868" t="str">
        <f>IF(Table12[[#This Row],[HBA1C]]&lt;5.7,"Normal",IF(Table12[[#This Row],[HBA1C]]&gt;6.5,"Diabetes","Prediabetes"))</f>
        <v>Normal</v>
      </c>
    </row>
    <row r="1869" spans="1:20" x14ac:dyDescent="0.3">
      <c r="A1869" t="s">
        <v>500</v>
      </c>
      <c r="B1869">
        <v>33.81</v>
      </c>
      <c r="C1869">
        <v>6.49</v>
      </c>
      <c r="D1869" t="s">
        <v>2380</v>
      </c>
      <c r="E1869" t="s">
        <v>2380</v>
      </c>
      <c r="F1869" t="s">
        <v>2383</v>
      </c>
      <c r="G1869">
        <v>1</v>
      </c>
      <c r="H1869" t="s">
        <v>2380</v>
      </c>
      <c r="K1869" t="s">
        <v>500</v>
      </c>
      <c r="L1869">
        <v>33.81</v>
      </c>
      <c r="M1869">
        <v>6.49</v>
      </c>
      <c r="N1869" t="s">
        <v>2380</v>
      </c>
      <c r="O1869" t="s">
        <v>2380</v>
      </c>
      <c r="P1869" t="s">
        <v>2383</v>
      </c>
      <c r="Q1869" s="7" t="str">
        <f>SUBSTITUTE(Table12[[#This Row],[NumberOfMajorSurgeries]],"No major surgery","0")</f>
        <v>1</v>
      </c>
      <c r="R1869" t="str">
        <f>SUBSTITUTE(Table12[[#This Row],[smoker]],"?","unknown")</f>
        <v>No</v>
      </c>
      <c r="S1869" t="str">
        <f t="shared" si="29"/>
        <v>Obesity</v>
      </c>
      <c r="T1869" t="str">
        <f>IF(Table12[[#This Row],[HBA1C]]&lt;5.7,"Normal",IF(Table12[[#This Row],[HBA1C]]&gt;6.5,"Diabetes","Prediabetes"))</f>
        <v>Prediabetes</v>
      </c>
    </row>
    <row r="1870" spans="1:20" x14ac:dyDescent="0.3">
      <c r="A1870" t="s">
        <v>499</v>
      </c>
      <c r="B1870">
        <v>44.22</v>
      </c>
      <c r="C1870">
        <v>4.1900000000000004</v>
      </c>
      <c r="D1870" t="s">
        <v>2380</v>
      </c>
      <c r="E1870" t="s">
        <v>2380</v>
      </c>
      <c r="F1870" t="s">
        <v>2380</v>
      </c>
      <c r="G1870">
        <v>1</v>
      </c>
      <c r="H1870" t="s">
        <v>2380</v>
      </c>
      <c r="K1870" t="s">
        <v>499</v>
      </c>
      <c r="L1870">
        <v>44.22</v>
      </c>
      <c r="M1870">
        <v>4.1900000000000004</v>
      </c>
      <c r="N1870" t="s">
        <v>2380</v>
      </c>
      <c r="O1870" t="s">
        <v>2380</v>
      </c>
      <c r="P1870" t="s">
        <v>2380</v>
      </c>
      <c r="Q1870" s="7" t="str">
        <f>SUBSTITUTE(Table12[[#This Row],[NumberOfMajorSurgeries]],"No major surgery","0")</f>
        <v>1</v>
      </c>
      <c r="R1870" t="str">
        <f>SUBSTITUTE(Table12[[#This Row],[smoker]],"?","unknown")</f>
        <v>No</v>
      </c>
      <c r="S1870" t="str">
        <f t="shared" si="29"/>
        <v>Obesity</v>
      </c>
      <c r="T1870" t="str">
        <f>IF(Table12[[#This Row],[HBA1C]]&lt;5.7,"Normal",IF(Table12[[#This Row],[HBA1C]]&gt;6.5,"Diabetes","Prediabetes"))</f>
        <v>Normal</v>
      </c>
    </row>
    <row r="1871" spans="1:20" x14ac:dyDescent="0.3">
      <c r="A1871" t="s">
        <v>498</v>
      </c>
      <c r="B1871">
        <v>15.46</v>
      </c>
      <c r="C1871">
        <v>4.99</v>
      </c>
      <c r="D1871" t="s">
        <v>2382</v>
      </c>
      <c r="E1871" t="s">
        <v>2380</v>
      </c>
      <c r="F1871" t="s">
        <v>2383</v>
      </c>
      <c r="G1871">
        <v>1</v>
      </c>
      <c r="H1871" t="s">
        <v>2380</v>
      </c>
      <c r="K1871" t="s">
        <v>498</v>
      </c>
      <c r="L1871">
        <v>15.46</v>
      </c>
      <c r="M1871">
        <v>4.99</v>
      </c>
      <c r="N1871" t="s">
        <v>2382</v>
      </c>
      <c r="O1871" t="s">
        <v>2380</v>
      </c>
      <c r="P1871" t="s">
        <v>2383</v>
      </c>
      <c r="Q1871" s="7" t="str">
        <f>SUBSTITUTE(Table12[[#This Row],[NumberOfMajorSurgeries]],"No major surgery","0")</f>
        <v>1</v>
      </c>
      <c r="R1871" t="str">
        <f>SUBSTITUTE(Table12[[#This Row],[smoker]],"?","unknown")</f>
        <v>No</v>
      </c>
      <c r="S1871" t="str">
        <f t="shared" si="29"/>
        <v>Underweight</v>
      </c>
      <c r="T1871" t="str">
        <f>IF(Table12[[#This Row],[HBA1C]]&lt;5.7,"Normal",IF(Table12[[#This Row],[HBA1C]]&gt;6.5,"Diabetes","Prediabetes"))</f>
        <v>Normal</v>
      </c>
    </row>
    <row r="1872" spans="1:20" x14ac:dyDescent="0.3">
      <c r="A1872" t="s">
        <v>497</v>
      </c>
      <c r="B1872">
        <v>30.3</v>
      </c>
      <c r="C1872">
        <v>4.7699999999999996</v>
      </c>
      <c r="D1872" t="s">
        <v>2382</v>
      </c>
      <c r="E1872" t="s">
        <v>2380</v>
      </c>
      <c r="F1872" t="s">
        <v>2380</v>
      </c>
      <c r="G1872">
        <v>1</v>
      </c>
      <c r="H1872" t="s">
        <v>2380</v>
      </c>
      <c r="K1872" t="s">
        <v>497</v>
      </c>
      <c r="L1872">
        <v>30.3</v>
      </c>
      <c r="M1872">
        <v>4.7699999999999996</v>
      </c>
      <c r="N1872" t="s">
        <v>2382</v>
      </c>
      <c r="O1872" t="s">
        <v>2380</v>
      </c>
      <c r="P1872" t="s">
        <v>2380</v>
      </c>
      <c r="Q1872" s="7" t="str">
        <f>SUBSTITUTE(Table12[[#This Row],[NumberOfMajorSurgeries]],"No major surgery","0")</f>
        <v>1</v>
      </c>
      <c r="R1872" t="str">
        <f>SUBSTITUTE(Table12[[#This Row],[smoker]],"?","unknown")</f>
        <v>No</v>
      </c>
      <c r="S1872" t="str">
        <f t="shared" si="29"/>
        <v>Obesity</v>
      </c>
      <c r="T1872" t="str">
        <f>IF(Table12[[#This Row],[HBA1C]]&lt;5.7,"Normal",IF(Table12[[#This Row],[HBA1C]]&gt;6.5,"Diabetes","Prediabetes"))</f>
        <v>Normal</v>
      </c>
    </row>
    <row r="1873" spans="1:20" x14ac:dyDescent="0.3">
      <c r="A1873" t="s">
        <v>496</v>
      </c>
      <c r="B1873">
        <v>16.670000000000002</v>
      </c>
      <c r="C1873">
        <v>5.46</v>
      </c>
      <c r="D1873" t="s">
        <v>2380</v>
      </c>
      <c r="E1873" t="s">
        <v>2380</v>
      </c>
      <c r="F1873" t="s">
        <v>2380</v>
      </c>
      <c r="G1873" t="s">
        <v>2381</v>
      </c>
      <c r="H1873" t="s">
        <v>2380</v>
      </c>
      <c r="K1873" t="s">
        <v>496</v>
      </c>
      <c r="L1873">
        <v>16.670000000000002</v>
      </c>
      <c r="M1873">
        <v>5.46</v>
      </c>
      <c r="N1873" t="s">
        <v>2380</v>
      </c>
      <c r="O1873" t="s">
        <v>2380</v>
      </c>
      <c r="P1873" t="s">
        <v>2380</v>
      </c>
      <c r="Q1873" s="7" t="str">
        <f>SUBSTITUTE(Table12[[#This Row],[NumberOfMajorSurgeries]],"No major surgery","0")</f>
        <v>0</v>
      </c>
      <c r="R1873" t="str">
        <f>SUBSTITUTE(Table12[[#This Row],[smoker]],"?","unknown")</f>
        <v>No</v>
      </c>
      <c r="S1873" t="str">
        <f t="shared" si="29"/>
        <v>Underweight</v>
      </c>
      <c r="T1873" t="str">
        <f>IF(Table12[[#This Row],[HBA1C]]&lt;5.7,"Normal",IF(Table12[[#This Row],[HBA1C]]&gt;6.5,"Diabetes","Prediabetes"))</f>
        <v>Normal</v>
      </c>
    </row>
    <row r="1874" spans="1:20" x14ac:dyDescent="0.3">
      <c r="A1874" t="s">
        <v>495</v>
      </c>
      <c r="B1874">
        <v>28.594999999999999</v>
      </c>
      <c r="C1874">
        <v>5.43</v>
      </c>
      <c r="D1874" t="s">
        <v>2380</v>
      </c>
      <c r="E1874" t="s">
        <v>2380</v>
      </c>
      <c r="F1874" t="s">
        <v>2380</v>
      </c>
      <c r="G1874" t="s">
        <v>2381</v>
      </c>
      <c r="H1874" t="s">
        <v>2380</v>
      </c>
      <c r="K1874" t="s">
        <v>495</v>
      </c>
      <c r="L1874">
        <v>28.594999999999999</v>
      </c>
      <c r="M1874">
        <v>5.43</v>
      </c>
      <c r="N1874" t="s">
        <v>2380</v>
      </c>
      <c r="O1874" t="s">
        <v>2380</v>
      </c>
      <c r="P1874" t="s">
        <v>2380</v>
      </c>
      <c r="Q1874" s="7" t="str">
        <f>SUBSTITUTE(Table12[[#This Row],[NumberOfMajorSurgeries]],"No major surgery","0")</f>
        <v>0</v>
      </c>
      <c r="R1874" t="str">
        <f>SUBSTITUTE(Table12[[#This Row],[smoker]],"?","unknown")</f>
        <v>No</v>
      </c>
      <c r="S1874" t="str">
        <f t="shared" si="29"/>
        <v>Overweight</v>
      </c>
      <c r="T1874" t="str">
        <f>IF(Table12[[#This Row],[HBA1C]]&lt;5.7,"Normal",IF(Table12[[#This Row],[HBA1C]]&gt;6.5,"Diabetes","Prediabetes"))</f>
        <v>Normal</v>
      </c>
    </row>
    <row r="1875" spans="1:20" x14ac:dyDescent="0.3">
      <c r="A1875" t="s">
        <v>494</v>
      </c>
      <c r="B1875">
        <v>25.934999999999999</v>
      </c>
      <c r="C1875">
        <v>4.29</v>
      </c>
      <c r="D1875" t="s">
        <v>2380</v>
      </c>
      <c r="E1875" t="s">
        <v>2380</v>
      </c>
      <c r="F1875" t="s">
        <v>2380</v>
      </c>
      <c r="G1875" t="s">
        <v>2381</v>
      </c>
      <c r="H1875" t="s">
        <v>2380</v>
      </c>
      <c r="K1875" t="s">
        <v>494</v>
      </c>
      <c r="L1875">
        <v>25.934999999999999</v>
      </c>
      <c r="M1875">
        <v>4.29</v>
      </c>
      <c r="N1875" t="s">
        <v>2380</v>
      </c>
      <c r="O1875" t="s">
        <v>2380</v>
      </c>
      <c r="P1875" t="s">
        <v>2380</v>
      </c>
      <c r="Q1875" s="7" t="str">
        <f>SUBSTITUTE(Table12[[#This Row],[NumberOfMajorSurgeries]],"No major surgery","0")</f>
        <v>0</v>
      </c>
      <c r="R1875" t="str">
        <f>SUBSTITUTE(Table12[[#This Row],[smoker]],"?","unknown")</f>
        <v>No</v>
      </c>
      <c r="S1875" t="str">
        <f t="shared" si="29"/>
        <v>Overweight</v>
      </c>
      <c r="T1875" t="str">
        <f>IF(Table12[[#This Row],[HBA1C]]&lt;5.7,"Normal",IF(Table12[[#This Row],[HBA1C]]&gt;6.5,"Diabetes","Prediabetes"))</f>
        <v>Normal</v>
      </c>
    </row>
    <row r="1876" spans="1:20" x14ac:dyDescent="0.3">
      <c r="A1876" t="s">
        <v>493</v>
      </c>
      <c r="B1876">
        <v>27.645</v>
      </c>
      <c r="C1876">
        <v>5.25</v>
      </c>
      <c r="D1876" t="s">
        <v>2380</v>
      </c>
      <c r="E1876" t="s">
        <v>2380</v>
      </c>
      <c r="F1876" t="s">
        <v>2380</v>
      </c>
      <c r="G1876">
        <v>1</v>
      </c>
      <c r="H1876" t="s">
        <v>2380</v>
      </c>
      <c r="K1876" t="s">
        <v>493</v>
      </c>
      <c r="L1876">
        <v>27.645</v>
      </c>
      <c r="M1876">
        <v>5.25</v>
      </c>
      <c r="N1876" t="s">
        <v>2380</v>
      </c>
      <c r="O1876" t="s">
        <v>2380</v>
      </c>
      <c r="P1876" t="s">
        <v>2380</v>
      </c>
      <c r="Q1876" s="7" t="str">
        <f>SUBSTITUTE(Table12[[#This Row],[NumberOfMajorSurgeries]],"No major surgery","0")</f>
        <v>1</v>
      </c>
      <c r="R1876" t="str">
        <f>SUBSTITUTE(Table12[[#This Row],[smoker]],"?","unknown")</f>
        <v>No</v>
      </c>
      <c r="S1876" t="str">
        <f t="shared" si="29"/>
        <v>Overweight</v>
      </c>
      <c r="T1876" t="str">
        <f>IF(Table12[[#This Row],[HBA1C]]&lt;5.7,"Normal",IF(Table12[[#This Row],[HBA1C]]&gt;6.5,"Diabetes","Prediabetes"))</f>
        <v>Normal</v>
      </c>
    </row>
    <row r="1877" spans="1:20" x14ac:dyDescent="0.3">
      <c r="A1877" t="s">
        <v>492</v>
      </c>
      <c r="B1877">
        <v>30.1</v>
      </c>
      <c r="C1877">
        <v>4.04</v>
      </c>
      <c r="D1877" t="s">
        <v>2380</v>
      </c>
      <c r="E1877" t="s">
        <v>2380</v>
      </c>
      <c r="F1877" t="s">
        <v>2380</v>
      </c>
      <c r="G1877">
        <v>1</v>
      </c>
      <c r="H1877" t="s">
        <v>2380</v>
      </c>
      <c r="K1877" t="s">
        <v>492</v>
      </c>
      <c r="L1877">
        <v>30.1</v>
      </c>
      <c r="M1877">
        <v>4.04</v>
      </c>
      <c r="N1877" t="s">
        <v>2380</v>
      </c>
      <c r="O1877" t="s">
        <v>2380</v>
      </c>
      <c r="P1877" t="s">
        <v>2380</v>
      </c>
      <c r="Q1877" s="7" t="str">
        <f>SUBSTITUTE(Table12[[#This Row],[NumberOfMajorSurgeries]],"No major surgery","0")</f>
        <v>1</v>
      </c>
      <c r="R1877" t="str">
        <f>SUBSTITUTE(Table12[[#This Row],[smoker]],"?","unknown")</f>
        <v>No</v>
      </c>
      <c r="S1877" t="str">
        <f t="shared" si="29"/>
        <v>Obesity</v>
      </c>
      <c r="T1877" t="str">
        <f>IF(Table12[[#This Row],[HBA1C]]&lt;5.7,"Normal",IF(Table12[[#This Row],[HBA1C]]&gt;6.5,"Diabetes","Prediabetes"))</f>
        <v>Normal</v>
      </c>
    </row>
    <row r="1878" spans="1:20" x14ac:dyDescent="0.3">
      <c r="A1878" t="s">
        <v>491</v>
      </c>
      <c r="B1878">
        <v>26.79</v>
      </c>
      <c r="C1878">
        <v>5</v>
      </c>
      <c r="D1878" t="s">
        <v>2382</v>
      </c>
      <c r="E1878" t="s">
        <v>2380</v>
      </c>
      <c r="F1878" t="s">
        <v>2383</v>
      </c>
      <c r="G1878">
        <v>1</v>
      </c>
      <c r="H1878" t="s">
        <v>2380</v>
      </c>
      <c r="K1878" t="s">
        <v>491</v>
      </c>
      <c r="L1878">
        <v>26.79</v>
      </c>
      <c r="M1878">
        <v>5</v>
      </c>
      <c r="N1878" t="s">
        <v>2382</v>
      </c>
      <c r="O1878" t="s">
        <v>2380</v>
      </c>
      <c r="P1878" t="s">
        <v>2383</v>
      </c>
      <c r="Q1878" s="7" t="str">
        <f>SUBSTITUTE(Table12[[#This Row],[NumberOfMajorSurgeries]],"No major surgery","0")</f>
        <v>1</v>
      </c>
      <c r="R1878" t="str">
        <f>SUBSTITUTE(Table12[[#This Row],[smoker]],"?","unknown")</f>
        <v>No</v>
      </c>
      <c r="S1878" t="str">
        <f t="shared" si="29"/>
        <v>Overweight</v>
      </c>
      <c r="T1878" t="str">
        <f>IF(Table12[[#This Row],[HBA1C]]&lt;5.7,"Normal",IF(Table12[[#This Row],[HBA1C]]&gt;6.5,"Diabetes","Prediabetes"))</f>
        <v>Normal</v>
      </c>
    </row>
    <row r="1879" spans="1:20" x14ac:dyDescent="0.3">
      <c r="A1879" t="s">
        <v>490</v>
      </c>
      <c r="B1879">
        <v>27.1</v>
      </c>
      <c r="C1879">
        <v>4.01</v>
      </c>
      <c r="D1879" t="s">
        <v>2382</v>
      </c>
      <c r="E1879" t="s">
        <v>2380</v>
      </c>
      <c r="F1879" t="s">
        <v>2380</v>
      </c>
      <c r="G1879">
        <v>1</v>
      </c>
      <c r="H1879" t="s">
        <v>2380</v>
      </c>
      <c r="K1879" t="s">
        <v>490</v>
      </c>
      <c r="L1879">
        <v>27.1</v>
      </c>
      <c r="M1879">
        <v>4.01</v>
      </c>
      <c r="N1879" t="s">
        <v>2382</v>
      </c>
      <c r="O1879" t="s">
        <v>2380</v>
      </c>
      <c r="P1879" t="s">
        <v>2380</v>
      </c>
      <c r="Q1879" s="7" t="str">
        <f>SUBSTITUTE(Table12[[#This Row],[NumberOfMajorSurgeries]],"No major surgery","0")</f>
        <v>1</v>
      </c>
      <c r="R1879" t="str">
        <f>SUBSTITUTE(Table12[[#This Row],[smoker]],"?","unknown")</f>
        <v>No</v>
      </c>
      <c r="S1879" t="str">
        <f t="shared" si="29"/>
        <v>Overweight</v>
      </c>
      <c r="T1879" t="str">
        <f>IF(Table12[[#This Row],[HBA1C]]&lt;5.7,"Normal",IF(Table12[[#This Row],[HBA1C]]&gt;6.5,"Diabetes","Prediabetes"))</f>
        <v>Normal</v>
      </c>
    </row>
    <row r="1880" spans="1:20" x14ac:dyDescent="0.3">
      <c r="A1880" t="s">
        <v>489</v>
      </c>
      <c r="B1880">
        <v>24.31</v>
      </c>
      <c r="C1880">
        <v>5.4</v>
      </c>
      <c r="D1880" t="s">
        <v>2380</v>
      </c>
      <c r="E1880" t="s">
        <v>2380</v>
      </c>
      <c r="F1880" t="s">
        <v>2380</v>
      </c>
      <c r="G1880" t="s">
        <v>2381</v>
      </c>
      <c r="H1880" t="s">
        <v>2380</v>
      </c>
      <c r="K1880" t="s">
        <v>489</v>
      </c>
      <c r="L1880">
        <v>24.31</v>
      </c>
      <c r="M1880">
        <v>5.4</v>
      </c>
      <c r="N1880" t="s">
        <v>2380</v>
      </c>
      <c r="O1880" t="s">
        <v>2380</v>
      </c>
      <c r="P1880" t="s">
        <v>2380</v>
      </c>
      <c r="Q1880" s="7" t="str">
        <f>SUBSTITUTE(Table12[[#This Row],[NumberOfMajorSurgeries]],"No major surgery","0")</f>
        <v>0</v>
      </c>
      <c r="R1880" t="str">
        <f>SUBSTITUTE(Table12[[#This Row],[smoker]],"?","unknown")</f>
        <v>No</v>
      </c>
      <c r="S1880" t="str">
        <f t="shared" si="29"/>
        <v>Overweight</v>
      </c>
      <c r="T1880" t="str">
        <f>IF(Table12[[#This Row],[HBA1C]]&lt;5.7,"Normal",IF(Table12[[#This Row],[HBA1C]]&gt;6.5,"Diabetes","Prediabetes"))</f>
        <v>Normal</v>
      </c>
    </row>
    <row r="1881" spans="1:20" x14ac:dyDescent="0.3">
      <c r="A1881" t="s">
        <v>488</v>
      </c>
      <c r="B1881">
        <v>15.53</v>
      </c>
      <c r="C1881">
        <v>5.81</v>
      </c>
      <c r="D1881" t="s">
        <v>2380</v>
      </c>
      <c r="E1881" t="s">
        <v>2380</v>
      </c>
      <c r="F1881" t="s">
        <v>2380</v>
      </c>
      <c r="G1881">
        <v>1</v>
      </c>
      <c r="H1881" t="s">
        <v>2380</v>
      </c>
      <c r="K1881" t="s">
        <v>488</v>
      </c>
      <c r="L1881">
        <v>15.53</v>
      </c>
      <c r="M1881">
        <v>5.81</v>
      </c>
      <c r="N1881" t="s">
        <v>2380</v>
      </c>
      <c r="O1881" t="s">
        <v>2380</v>
      </c>
      <c r="P1881" t="s">
        <v>2380</v>
      </c>
      <c r="Q1881" s="7" t="str">
        <f>SUBSTITUTE(Table12[[#This Row],[NumberOfMajorSurgeries]],"No major surgery","0")</f>
        <v>1</v>
      </c>
      <c r="R1881" t="str">
        <f>SUBSTITUTE(Table12[[#This Row],[smoker]],"?","unknown")</f>
        <v>No</v>
      </c>
      <c r="S1881" t="str">
        <f t="shared" si="29"/>
        <v>Underweight</v>
      </c>
      <c r="T1881" t="str">
        <f>IF(Table12[[#This Row],[HBA1C]]&lt;5.7,"Normal",IF(Table12[[#This Row],[HBA1C]]&gt;6.5,"Diabetes","Prediabetes"))</f>
        <v>Prediabetes</v>
      </c>
    </row>
    <row r="1882" spans="1:20" x14ac:dyDescent="0.3">
      <c r="A1882" t="s">
        <v>487</v>
      </c>
      <c r="B1882">
        <v>30.7</v>
      </c>
      <c r="C1882">
        <v>5.82</v>
      </c>
      <c r="D1882" t="s">
        <v>2380</v>
      </c>
      <c r="E1882" t="s">
        <v>2380</v>
      </c>
      <c r="F1882" t="s">
        <v>2380</v>
      </c>
      <c r="G1882">
        <v>1</v>
      </c>
      <c r="H1882" t="s">
        <v>2380</v>
      </c>
      <c r="K1882" t="s">
        <v>487</v>
      </c>
      <c r="L1882">
        <v>30.7</v>
      </c>
      <c r="M1882">
        <v>5.82</v>
      </c>
      <c r="N1882" t="s">
        <v>2380</v>
      </c>
      <c r="O1882" t="s">
        <v>2380</v>
      </c>
      <c r="P1882" t="s">
        <v>2380</v>
      </c>
      <c r="Q1882" s="7" t="str">
        <f>SUBSTITUTE(Table12[[#This Row],[NumberOfMajorSurgeries]],"No major surgery","0")</f>
        <v>1</v>
      </c>
      <c r="R1882" t="str">
        <f>SUBSTITUTE(Table12[[#This Row],[smoker]],"?","unknown")</f>
        <v>No</v>
      </c>
      <c r="S1882" t="str">
        <f t="shared" si="29"/>
        <v>Obesity</v>
      </c>
      <c r="T1882" t="str">
        <f>IF(Table12[[#This Row],[HBA1C]]&lt;5.7,"Normal",IF(Table12[[#This Row],[HBA1C]]&gt;6.5,"Diabetes","Prediabetes"))</f>
        <v>Prediabetes</v>
      </c>
    </row>
    <row r="1883" spans="1:20" x14ac:dyDescent="0.3">
      <c r="A1883" t="s">
        <v>486</v>
      </c>
      <c r="B1883">
        <v>33.33</v>
      </c>
      <c r="C1883">
        <v>4.82</v>
      </c>
      <c r="D1883" t="s">
        <v>2380</v>
      </c>
      <c r="E1883" t="s">
        <v>2380</v>
      </c>
      <c r="F1883" t="s">
        <v>2380</v>
      </c>
      <c r="G1883">
        <v>1</v>
      </c>
      <c r="H1883" t="s">
        <v>2380</v>
      </c>
      <c r="K1883" t="s">
        <v>486</v>
      </c>
      <c r="L1883">
        <v>33.33</v>
      </c>
      <c r="M1883">
        <v>4.82</v>
      </c>
      <c r="N1883" t="s">
        <v>2380</v>
      </c>
      <c r="O1883" t="s">
        <v>2380</v>
      </c>
      <c r="P1883" t="s">
        <v>2380</v>
      </c>
      <c r="Q1883" s="7" t="str">
        <f>SUBSTITUTE(Table12[[#This Row],[NumberOfMajorSurgeries]],"No major surgery","0")</f>
        <v>1</v>
      </c>
      <c r="R1883" t="str">
        <f>SUBSTITUTE(Table12[[#This Row],[smoker]],"?","unknown")</f>
        <v>No</v>
      </c>
      <c r="S1883" t="str">
        <f t="shared" si="29"/>
        <v>Obesity</v>
      </c>
      <c r="T1883" t="str">
        <f>IF(Table12[[#This Row],[HBA1C]]&lt;5.7,"Normal",IF(Table12[[#This Row],[HBA1C]]&gt;6.5,"Diabetes","Prediabetes"))</f>
        <v>Normal</v>
      </c>
    </row>
    <row r="1884" spans="1:20" x14ac:dyDescent="0.3">
      <c r="A1884" t="s">
        <v>485</v>
      </c>
      <c r="B1884">
        <v>32.4</v>
      </c>
      <c r="C1884">
        <v>5.08</v>
      </c>
      <c r="D1884" t="s">
        <v>2380</v>
      </c>
      <c r="E1884" t="s">
        <v>2380</v>
      </c>
      <c r="F1884" t="s">
        <v>2380</v>
      </c>
      <c r="G1884">
        <v>1</v>
      </c>
      <c r="H1884" t="s">
        <v>2380</v>
      </c>
      <c r="K1884" t="s">
        <v>485</v>
      </c>
      <c r="L1884">
        <v>32.4</v>
      </c>
      <c r="M1884">
        <v>5.08</v>
      </c>
      <c r="N1884" t="s">
        <v>2380</v>
      </c>
      <c r="O1884" t="s">
        <v>2380</v>
      </c>
      <c r="P1884" t="s">
        <v>2380</v>
      </c>
      <c r="Q1884" s="7" t="str">
        <f>SUBSTITUTE(Table12[[#This Row],[NumberOfMajorSurgeries]],"No major surgery","0")</f>
        <v>1</v>
      </c>
      <c r="R1884" t="str">
        <f>SUBSTITUTE(Table12[[#This Row],[smoker]],"?","unknown")</f>
        <v>No</v>
      </c>
      <c r="S1884" t="str">
        <f t="shared" si="29"/>
        <v>Obesity</v>
      </c>
      <c r="T1884" t="str">
        <f>IF(Table12[[#This Row],[HBA1C]]&lt;5.7,"Normal",IF(Table12[[#This Row],[HBA1C]]&gt;6.5,"Diabetes","Prediabetes"))</f>
        <v>Normal</v>
      </c>
    </row>
    <row r="1885" spans="1:20" x14ac:dyDescent="0.3">
      <c r="A1885" t="s">
        <v>484</v>
      </c>
      <c r="B1885">
        <v>27.93</v>
      </c>
      <c r="C1885">
        <v>5.59</v>
      </c>
      <c r="D1885" t="s">
        <v>2380</v>
      </c>
      <c r="E1885" t="s">
        <v>2380</v>
      </c>
      <c r="F1885" t="s">
        <v>2380</v>
      </c>
      <c r="G1885">
        <v>1</v>
      </c>
      <c r="H1885" t="s">
        <v>2380</v>
      </c>
      <c r="K1885" t="s">
        <v>484</v>
      </c>
      <c r="L1885">
        <v>27.93</v>
      </c>
      <c r="M1885">
        <v>5.59</v>
      </c>
      <c r="N1885" t="s">
        <v>2380</v>
      </c>
      <c r="O1885" t="s">
        <v>2380</v>
      </c>
      <c r="P1885" t="s">
        <v>2380</v>
      </c>
      <c r="Q1885" s="7" t="str">
        <f>SUBSTITUTE(Table12[[#This Row],[NumberOfMajorSurgeries]],"No major surgery","0")</f>
        <v>1</v>
      </c>
      <c r="R1885" t="str">
        <f>SUBSTITUTE(Table12[[#This Row],[smoker]],"?","unknown")</f>
        <v>No</v>
      </c>
      <c r="S1885" t="str">
        <f t="shared" si="29"/>
        <v>Overweight</v>
      </c>
      <c r="T1885" t="str">
        <f>IF(Table12[[#This Row],[HBA1C]]&lt;5.7,"Normal",IF(Table12[[#This Row],[HBA1C]]&gt;6.5,"Diabetes","Prediabetes"))</f>
        <v>Normal</v>
      </c>
    </row>
    <row r="1886" spans="1:20" x14ac:dyDescent="0.3">
      <c r="A1886" t="s">
        <v>483</v>
      </c>
      <c r="B1886">
        <v>21.754999999999999</v>
      </c>
      <c r="C1886">
        <v>5.12</v>
      </c>
      <c r="D1886" t="s">
        <v>2380</v>
      </c>
      <c r="E1886" t="s">
        <v>2380</v>
      </c>
      <c r="F1886" t="s">
        <v>2380</v>
      </c>
      <c r="G1886" t="s">
        <v>2381</v>
      </c>
      <c r="H1886" t="s">
        <v>2380</v>
      </c>
      <c r="K1886" t="s">
        <v>483</v>
      </c>
      <c r="L1886">
        <v>21.754999999999999</v>
      </c>
      <c r="M1886">
        <v>5.12</v>
      </c>
      <c r="N1886" t="s">
        <v>2380</v>
      </c>
      <c r="O1886" t="s">
        <v>2380</v>
      </c>
      <c r="P1886" t="s">
        <v>2380</v>
      </c>
      <c r="Q1886" s="7" t="str">
        <f>SUBSTITUTE(Table12[[#This Row],[NumberOfMajorSurgeries]],"No major surgery","0")</f>
        <v>0</v>
      </c>
      <c r="R1886" t="str">
        <f>SUBSTITUTE(Table12[[#This Row],[smoker]],"?","unknown")</f>
        <v>No</v>
      </c>
      <c r="S1886" t="str">
        <f t="shared" si="29"/>
        <v>Overweight</v>
      </c>
      <c r="T1886" t="str">
        <f>IF(Table12[[#This Row],[HBA1C]]&lt;5.7,"Normal",IF(Table12[[#This Row],[HBA1C]]&gt;6.5,"Diabetes","Prediabetes"))</f>
        <v>Normal</v>
      </c>
    </row>
    <row r="1887" spans="1:20" x14ac:dyDescent="0.3">
      <c r="A1887" t="s">
        <v>482</v>
      </c>
      <c r="B1887">
        <v>25.934999999999999</v>
      </c>
      <c r="C1887">
        <v>4.95</v>
      </c>
      <c r="D1887" t="s">
        <v>2380</v>
      </c>
      <c r="E1887" t="s">
        <v>2380</v>
      </c>
      <c r="F1887" t="s">
        <v>2380</v>
      </c>
      <c r="G1887" t="s">
        <v>2381</v>
      </c>
      <c r="H1887" t="s">
        <v>2380</v>
      </c>
      <c r="K1887" t="s">
        <v>482</v>
      </c>
      <c r="L1887">
        <v>25.934999999999999</v>
      </c>
      <c r="M1887">
        <v>4.95</v>
      </c>
      <c r="N1887" t="s">
        <v>2380</v>
      </c>
      <c r="O1887" t="s">
        <v>2380</v>
      </c>
      <c r="P1887" t="s">
        <v>2380</v>
      </c>
      <c r="Q1887" s="7" t="str">
        <f>SUBSTITUTE(Table12[[#This Row],[NumberOfMajorSurgeries]],"No major surgery","0")</f>
        <v>0</v>
      </c>
      <c r="R1887" t="str">
        <f>SUBSTITUTE(Table12[[#This Row],[smoker]],"?","unknown")</f>
        <v>No</v>
      </c>
      <c r="S1887" t="str">
        <f t="shared" si="29"/>
        <v>Overweight</v>
      </c>
      <c r="T1887" t="str">
        <f>IF(Table12[[#This Row],[HBA1C]]&lt;5.7,"Normal",IF(Table12[[#This Row],[HBA1C]]&gt;6.5,"Diabetes","Prediabetes"))</f>
        <v>Normal</v>
      </c>
    </row>
    <row r="1888" spans="1:20" x14ac:dyDescent="0.3">
      <c r="A1888" t="s">
        <v>481</v>
      </c>
      <c r="B1888">
        <v>31.5</v>
      </c>
      <c r="C1888">
        <v>6.16</v>
      </c>
      <c r="D1888" t="s">
        <v>2380</v>
      </c>
      <c r="E1888" t="s">
        <v>2380</v>
      </c>
      <c r="F1888" t="s">
        <v>2380</v>
      </c>
      <c r="G1888" t="s">
        <v>2381</v>
      </c>
      <c r="H1888" t="s">
        <v>2380</v>
      </c>
      <c r="K1888" t="s">
        <v>481</v>
      </c>
      <c r="L1888">
        <v>31.5</v>
      </c>
      <c r="M1888">
        <v>6.16</v>
      </c>
      <c r="N1888" t="s">
        <v>2380</v>
      </c>
      <c r="O1888" t="s">
        <v>2380</v>
      </c>
      <c r="P1888" t="s">
        <v>2380</v>
      </c>
      <c r="Q1888" s="7" t="str">
        <f>SUBSTITUTE(Table12[[#This Row],[NumberOfMajorSurgeries]],"No major surgery","0")</f>
        <v>0</v>
      </c>
      <c r="R1888" t="str">
        <f>SUBSTITUTE(Table12[[#This Row],[smoker]],"?","unknown")</f>
        <v>No</v>
      </c>
      <c r="S1888" t="str">
        <f t="shared" si="29"/>
        <v>Obesity</v>
      </c>
      <c r="T1888" t="str">
        <f>IF(Table12[[#This Row],[HBA1C]]&lt;5.7,"Normal",IF(Table12[[#This Row],[HBA1C]]&gt;6.5,"Diabetes","Prediabetes"))</f>
        <v>Prediabetes</v>
      </c>
    </row>
    <row r="1889" spans="1:20" x14ac:dyDescent="0.3">
      <c r="A1889" t="s">
        <v>480</v>
      </c>
      <c r="B1889">
        <v>30.03</v>
      </c>
      <c r="C1889">
        <v>6.41</v>
      </c>
      <c r="D1889" t="s">
        <v>2380</v>
      </c>
      <c r="E1889" t="s">
        <v>2380</v>
      </c>
      <c r="F1889" t="s">
        <v>2380</v>
      </c>
      <c r="G1889" t="s">
        <v>2381</v>
      </c>
      <c r="H1889" t="s">
        <v>2380</v>
      </c>
      <c r="K1889" t="s">
        <v>480</v>
      </c>
      <c r="L1889">
        <v>30.03</v>
      </c>
      <c r="M1889">
        <v>6.41</v>
      </c>
      <c r="N1889" t="s">
        <v>2380</v>
      </c>
      <c r="O1889" t="s">
        <v>2380</v>
      </c>
      <c r="P1889" t="s">
        <v>2380</v>
      </c>
      <c r="Q1889" s="7" t="str">
        <f>SUBSTITUTE(Table12[[#This Row],[NumberOfMajorSurgeries]],"No major surgery","0")</f>
        <v>0</v>
      </c>
      <c r="R1889" t="str">
        <f>SUBSTITUTE(Table12[[#This Row],[smoker]],"?","unknown")</f>
        <v>No</v>
      </c>
      <c r="S1889" t="str">
        <f t="shared" si="29"/>
        <v>Obesity</v>
      </c>
      <c r="T1889" t="str">
        <f>IF(Table12[[#This Row],[HBA1C]]&lt;5.7,"Normal",IF(Table12[[#This Row],[HBA1C]]&gt;6.5,"Diabetes","Prediabetes"))</f>
        <v>Prediabetes</v>
      </c>
    </row>
    <row r="1890" spans="1:20" x14ac:dyDescent="0.3">
      <c r="A1890" t="s">
        <v>479</v>
      </c>
      <c r="B1890">
        <v>33.479999999999997</v>
      </c>
      <c r="C1890">
        <v>8.94</v>
      </c>
      <c r="D1890" t="s">
        <v>2380</v>
      </c>
      <c r="E1890" t="s">
        <v>2380</v>
      </c>
      <c r="F1890" t="s">
        <v>2380</v>
      </c>
      <c r="G1890" t="s">
        <v>2381</v>
      </c>
      <c r="H1890" t="s">
        <v>2380</v>
      </c>
      <c r="K1890" t="s">
        <v>479</v>
      </c>
      <c r="L1890">
        <v>33.479999999999997</v>
      </c>
      <c r="M1890">
        <v>8.94</v>
      </c>
      <c r="N1890" t="s">
        <v>2380</v>
      </c>
      <c r="O1890" t="s">
        <v>2380</v>
      </c>
      <c r="P1890" t="s">
        <v>2380</v>
      </c>
      <c r="Q1890" s="7" t="str">
        <f>SUBSTITUTE(Table12[[#This Row],[NumberOfMajorSurgeries]],"No major surgery","0")</f>
        <v>0</v>
      </c>
      <c r="R1890" t="str">
        <f>SUBSTITUTE(Table12[[#This Row],[smoker]],"?","unknown")</f>
        <v>No</v>
      </c>
      <c r="S1890" t="str">
        <f t="shared" si="29"/>
        <v>Obesity</v>
      </c>
      <c r="T1890" t="str">
        <f>IF(Table12[[#This Row],[HBA1C]]&lt;5.7,"Normal",IF(Table12[[#This Row],[HBA1C]]&gt;6.5,"Diabetes","Prediabetes"))</f>
        <v>Diabetes</v>
      </c>
    </row>
    <row r="1891" spans="1:20" x14ac:dyDescent="0.3">
      <c r="A1891" t="s">
        <v>478</v>
      </c>
      <c r="B1891">
        <v>16.510000000000002</v>
      </c>
      <c r="C1891">
        <v>4.42</v>
      </c>
      <c r="D1891" t="s">
        <v>2382</v>
      </c>
      <c r="E1891" t="s">
        <v>2380</v>
      </c>
      <c r="F1891" t="s">
        <v>2383</v>
      </c>
      <c r="G1891">
        <v>1</v>
      </c>
      <c r="H1891" t="s">
        <v>2380</v>
      </c>
      <c r="K1891" t="s">
        <v>478</v>
      </c>
      <c r="L1891">
        <v>16.510000000000002</v>
      </c>
      <c r="M1891">
        <v>4.42</v>
      </c>
      <c r="N1891" t="s">
        <v>2382</v>
      </c>
      <c r="O1891" t="s">
        <v>2380</v>
      </c>
      <c r="P1891" t="s">
        <v>2383</v>
      </c>
      <c r="Q1891" s="7" t="str">
        <f>SUBSTITUTE(Table12[[#This Row],[NumberOfMajorSurgeries]],"No major surgery","0")</f>
        <v>1</v>
      </c>
      <c r="R1891" t="str">
        <f>SUBSTITUTE(Table12[[#This Row],[smoker]],"?","unknown")</f>
        <v>No</v>
      </c>
      <c r="S1891" t="str">
        <f t="shared" si="29"/>
        <v>Underweight</v>
      </c>
      <c r="T1891" t="str">
        <f>IF(Table12[[#This Row],[HBA1C]]&lt;5.7,"Normal",IF(Table12[[#This Row],[HBA1C]]&gt;6.5,"Diabetes","Prediabetes"))</f>
        <v>Normal</v>
      </c>
    </row>
    <row r="1892" spans="1:20" x14ac:dyDescent="0.3">
      <c r="A1892" t="s">
        <v>477</v>
      </c>
      <c r="B1892">
        <v>33.155000000000001</v>
      </c>
      <c r="C1892">
        <v>5.3</v>
      </c>
      <c r="D1892" t="s">
        <v>2382</v>
      </c>
      <c r="E1892" t="s">
        <v>2380</v>
      </c>
      <c r="F1892" t="s">
        <v>2380</v>
      </c>
      <c r="G1892">
        <v>1</v>
      </c>
      <c r="H1892" t="s">
        <v>2380</v>
      </c>
      <c r="K1892" t="s">
        <v>477</v>
      </c>
      <c r="L1892">
        <v>33.155000000000001</v>
      </c>
      <c r="M1892">
        <v>5.3</v>
      </c>
      <c r="N1892" t="s">
        <v>2382</v>
      </c>
      <c r="O1892" t="s">
        <v>2380</v>
      </c>
      <c r="P1892" t="s">
        <v>2380</v>
      </c>
      <c r="Q1892" s="7" t="str">
        <f>SUBSTITUTE(Table12[[#This Row],[NumberOfMajorSurgeries]],"No major surgery","0")</f>
        <v>1</v>
      </c>
      <c r="R1892" t="str">
        <f>SUBSTITUTE(Table12[[#This Row],[smoker]],"?","unknown")</f>
        <v>No</v>
      </c>
      <c r="S1892" t="str">
        <f t="shared" si="29"/>
        <v>Obesity</v>
      </c>
      <c r="T1892" t="str">
        <f>IF(Table12[[#This Row],[HBA1C]]&lt;5.7,"Normal",IF(Table12[[#This Row],[HBA1C]]&gt;6.5,"Diabetes","Prediabetes"))</f>
        <v>Normal</v>
      </c>
    </row>
    <row r="1893" spans="1:20" x14ac:dyDescent="0.3">
      <c r="A1893" t="s">
        <v>476</v>
      </c>
      <c r="B1893">
        <v>37.29</v>
      </c>
      <c r="C1893">
        <v>4.6399999999999997</v>
      </c>
      <c r="D1893" t="s">
        <v>2380</v>
      </c>
      <c r="E1893" t="s">
        <v>2380</v>
      </c>
      <c r="F1893" t="s">
        <v>2383</v>
      </c>
      <c r="G1893">
        <v>1</v>
      </c>
      <c r="H1893" t="s">
        <v>2380</v>
      </c>
      <c r="K1893" t="s">
        <v>476</v>
      </c>
      <c r="L1893">
        <v>37.29</v>
      </c>
      <c r="M1893">
        <v>4.6399999999999997</v>
      </c>
      <c r="N1893" t="s">
        <v>2380</v>
      </c>
      <c r="O1893" t="s">
        <v>2380</v>
      </c>
      <c r="P1893" t="s">
        <v>2383</v>
      </c>
      <c r="Q1893" s="7" t="str">
        <f>SUBSTITUTE(Table12[[#This Row],[NumberOfMajorSurgeries]],"No major surgery","0")</f>
        <v>1</v>
      </c>
      <c r="R1893" t="str">
        <f>SUBSTITUTE(Table12[[#This Row],[smoker]],"?","unknown")</f>
        <v>No</v>
      </c>
      <c r="S1893" t="str">
        <f t="shared" si="29"/>
        <v>Obesity</v>
      </c>
      <c r="T1893" t="str">
        <f>IF(Table12[[#This Row],[HBA1C]]&lt;5.7,"Normal",IF(Table12[[#This Row],[HBA1C]]&gt;6.5,"Diabetes","Prediabetes"))</f>
        <v>Normal</v>
      </c>
    </row>
    <row r="1894" spans="1:20" x14ac:dyDescent="0.3">
      <c r="A1894" t="s">
        <v>475</v>
      </c>
      <c r="B1894">
        <v>20.23</v>
      </c>
      <c r="C1894">
        <v>6.16</v>
      </c>
      <c r="D1894" t="s">
        <v>2382</v>
      </c>
      <c r="E1894" t="s">
        <v>2380</v>
      </c>
      <c r="F1894" t="s">
        <v>2380</v>
      </c>
      <c r="G1894">
        <v>1</v>
      </c>
      <c r="H1894" t="s">
        <v>2380</v>
      </c>
      <c r="K1894" t="s">
        <v>475</v>
      </c>
      <c r="L1894">
        <v>20.23</v>
      </c>
      <c r="M1894">
        <v>6.16</v>
      </c>
      <c r="N1894" t="s">
        <v>2382</v>
      </c>
      <c r="O1894" t="s">
        <v>2380</v>
      </c>
      <c r="P1894" t="s">
        <v>2380</v>
      </c>
      <c r="Q1894" s="7" t="str">
        <f>SUBSTITUTE(Table12[[#This Row],[NumberOfMajorSurgeries]],"No major surgery","0")</f>
        <v>1</v>
      </c>
      <c r="R1894" t="str">
        <f>SUBSTITUTE(Table12[[#This Row],[smoker]],"?","unknown")</f>
        <v>No</v>
      </c>
      <c r="S1894" t="str">
        <f t="shared" si="29"/>
        <v>Overweight</v>
      </c>
      <c r="T1894" t="str">
        <f>IF(Table12[[#This Row],[HBA1C]]&lt;5.7,"Normal",IF(Table12[[#This Row],[HBA1C]]&gt;6.5,"Diabetes","Prediabetes"))</f>
        <v>Prediabetes</v>
      </c>
    </row>
    <row r="1895" spans="1:20" x14ac:dyDescent="0.3">
      <c r="A1895" t="s">
        <v>474</v>
      </c>
      <c r="B1895">
        <v>28.975000000000001</v>
      </c>
      <c r="C1895">
        <v>4.12</v>
      </c>
      <c r="D1895" t="s">
        <v>2380</v>
      </c>
      <c r="E1895" t="s">
        <v>2380</v>
      </c>
      <c r="F1895" t="s">
        <v>2383</v>
      </c>
      <c r="G1895">
        <v>1</v>
      </c>
      <c r="H1895" t="s">
        <v>2380</v>
      </c>
      <c r="K1895" t="s">
        <v>474</v>
      </c>
      <c r="L1895">
        <v>28.975000000000001</v>
      </c>
      <c r="M1895">
        <v>4.12</v>
      </c>
      <c r="N1895" t="s">
        <v>2380</v>
      </c>
      <c r="O1895" t="s">
        <v>2380</v>
      </c>
      <c r="P1895" t="s">
        <v>2383</v>
      </c>
      <c r="Q1895" s="7" t="str">
        <f>SUBSTITUTE(Table12[[#This Row],[NumberOfMajorSurgeries]],"No major surgery","0")</f>
        <v>1</v>
      </c>
      <c r="R1895" t="str">
        <f>SUBSTITUTE(Table12[[#This Row],[smoker]],"?","unknown")</f>
        <v>No</v>
      </c>
      <c r="S1895" t="str">
        <f t="shared" si="29"/>
        <v>Overweight</v>
      </c>
      <c r="T1895" t="str">
        <f>IF(Table12[[#This Row],[HBA1C]]&lt;5.7,"Normal",IF(Table12[[#This Row],[HBA1C]]&gt;6.5,"Diabetes","Prediabetes"))</f>
        <v>Normal</v>
      </c>
    </row>
    <row r="1896" spans="1:20" x14ac:dyDescent="0.3">
      <c r="A1896" t="s">
        <v>473</v>
      </c>
      <c r="B1896">
        <v>16.420000000000002</v>
      </c>
      <c r="C1896">
        <v>5.77</v>
      </c>
      <c r="D1896" t="s">
        <v>2382</v>
      </c>
      <c r="E1896" t="s">
        <v>2380</v>
      </c>
      <c r="F1896" t="s">
        <v>2383</v>
      </c>
      <c r="G1896">
        <v>1</v>
      </c>
      <c r="H1896" t="s">
        <v>2380</v>
      </c>
      <c r="K1896" t="s">
        <v>473</v>
      </c>
      <c r="L1896">
        <v>16.420000000000002</v>
      </c>
      <c r="M1896">
        <v>5.77</v>
      </c>
      <c r="N1896" t="s">
        <v>2382</v>
      </c>
      <c r="O1896" t="s">
        <v>2380</v>
      </c>
      <c r="P1896" t="s">
        <v>2383</v>
      </c>
      <c r="Q1896" s="7" t="str">
        <f>SUBSTITUTE(Table12[[#This Row],[NumberOfMajorSurgeries]],"No major surgery","0")</f>
        <v>1</v>
      </c>
      <c r="R1896" t="str">
        <f>SUBSTITUTE(Table12[[#This Row],[smoker]],"?","unknown")</f>
        <v>No</v>
      </c>
      <c r="S1896" t="str">
        <f t="shared" si="29"/>
        <v>Underweight</v>
      </c>
      <c r="T1896" t="str">
        <f>IF(Table12[[#This Row],[HBA1C]]&lt;5.7,"Normal",IF(Table12[[#This Row],[HBA1C]]&gt;6.5,"Diabetes","Prediabetes"))</f>
        <v>Prediabetes</v>
      </c>
    </row>
    <row r="1897" spans="1:20" x14ac:dyDescent="0.3">
      <c r="A1897" t="s">
        <v>472</v>
      </c>
      <c r="B1897">
        <v>17.559999999999999</v>
      </c>
      <c r="C1897">
        <v>6.2</v>
      </c>
      <c r="D1897" t="s">
        <v>2380</v>
      </c>
      <c r="E1897" t="s">
        <v>2380</v>
      </c>
      <c r="F1897" t="s">
        <v>2380</v>
      </c>
      <c r="G1897">
        <v>1</v>
      </c>
      <c r="H1897" t="s">
        <v>2380</v>
      </c>
      <c r="K1897" t="s">
        <v>472</v>
      </c>
      <c r="L1897">
        <v>17.559999999999999</v>
      </c>
      <c r="M1897">
        <v>6.2</v>
      </c>
      <c r="N1897" t="s">
        <v>2380</v>
      </c>
      <c r="O1897" t="s">
        <v>2380</v>
      </c>
      <c r="P1897" t="s">
        <v>2380</v>
      </c>
      <c r="Q1897" s="7" t="str">
        <f>SUBSTITUTE(Table12[[#This Row],[NumberOfMajorSurgeries]],"No major surgery","0")</f>
        <v>1</v>
      </c>
      <c r="R1897" t="str">
        <f>SUBSTITUTE(Table12[[#This Row],[smoker]],"?","unknown")</f>
        <v>No</v>
      </c>
      <c r="S1897" t="str">
        <f t="shared" si="29"/>
        <v>Underweight</v>
      </c>
      <c r="T1897" t="str">
        <f>IF(Table12[[#This Row],[HBA1C]]&lt;5.7,"Normal",IF(Table12[[#This Row],[HBA1C]]&gt;6.5,"Diabetes","Prediabetes"))</f>
        <v>Prediabetes</v>
      </c>
    </row>
    <row r="1898" spans="1:20" x14ac:dyDescent="0.3">
      <c r="A1898" t="s">
        <v>471</v>
      </c>
      <c r="B1898">
        <v>24.13</v>
      </c>
      <c r="C1898">
        <v>4.3899999999999997</v>
      </c>
      <c r="D1898" t="s">
        <v>2380</v>
      </c>
      <c r="E1898" t="s">
        <v>2380</v>
      </c>
      <c r="F1898" t="s">
        <v>2380</v>
      </c>
      <c r="G1898">
        <v>1</v>
      </c>
      <c r="H1898" t="s">
        <v>2380</v>
      </c>
      <c r="K1898" t="s">
        <v>471</v>
      </c>
      <c r="L1898">
        <v>24.13</v>
      </c>
      <c r="M1898">
        <v>4.3899999999999997</v>
      </c>
      <c r="N1898" t="s">
        <v>2380</v>
      </c>
      <c r="O1898" t="s">
        <v>2380</v>
      </c>
      <c r="P1898" t="s">
        <v>2380</v>
      </c>
      <c r="Q1898" s="7" t="str">
        <f>SUBSTITUTE(Table12[[#This Row],[NumberOfMajorSurgeries]],"No major surgery","0")</f>
        <v>1</v>
      </c>
      <c r="R1898" t="str">
        <f>SUBSTITUTE(Table12[[#This Row],[smoker]],"?","unknown")</f>
        <v>No</v>
      </c>
      <c r="S1898" t="str">
        <f t="shared" si="29"/>
        <v>Overweight</v>
      </c>
      <c r="T1898" t="str">
        <f>IF(Table12[[#This Row],[HBA1C]]&lt;5.7,"Normal",IF(Table12[[#This Row],[HBA1C]]&gt;6.5,"Diabetes","Prediabetes"))</f>
        <v>Normal</v>
      </c>
    </row>
    <row r="1899" spans="1:20" x14ac:dyDescent="0.3">
      <c r="A1899" t="s">
        <v>470</v>
      </c>
      <c r="B1899">
        <v>19.95</v>
      </c>
      <c r="C1899">
        <v>5.13</v>
      </c>
      <c r="D1899" t="s">
        <v>2380</v>
      </c>
      <c r="E1899" t="s">
        <v>2382</v>
      </c>
      <c r="F1899" t="s">
        <v>2380</v>
      </c>
      <c r="G1899">
        <v>2</v>
      </c>
      <c r="H1899" t="s">
        <v>2380</v>
      </c>
      <c r="K1899" t="s">
        <v>470</v>
      </c>
      <c r="L1899">
        <v>19.95</v>
      </c>
      <c r="M1899">
        <v>5.13</v>
      </c>
      <c r="N1899" t="s">
        <v>2380</v>
      </c>
      <c r="O1899" t="s">
        <v>2382</v>
      </c>
      <c r="P1899" t="s">
        <v>2380</v>
      </c>
      <c r="Q1899" s="7" t="str">
        <f>SUBSTITUTE(Table12[[#This Row],[NumberOfMajorSurgeries]],"No major surgery","0")</f>
        <v>2</v>
      </c>
      <c r="R1899" t="str">
        <f>SUBSTITUTE(Table12[[#This Row],[smoker]],"?","unknown")</f>
        <v>No</v>
      </c>
      <c r="S1899" t="str">
        <f t="shared" si="29"/>
        <v>Overweight</v>
      </c>
      <c r="T1899" t="str">
        <f>IF(Table12[[#This Row],[HBA1C]]&lt;5.7,"Normal",IF(Table12[[#This Row],[HBA1C]]&gt;6.5,"Diabetes","Prediabetes"))</f>
        <v>Normal</v>
      </c>
    </row>
    <row r="1900" spans="1:20" x14ac:dyDescent="0.3">
      <c r="A1900" t="s">
        <v>469</v>
      </c>
      <c r="B1900">
        <v>21.24</v>
      </c>
      <c r="C1900">
        <v>4.49</v>
      </c>
      <c r="D1900" t="s">
        <v>2380</v>
      </c>
      <c r="E1900" t="s">
        <v>2380</v>
      </c>
      <c r="F1900" t="s">
        <v>2380</v>
      </c>
      <c r="G1900" t="s">
        <v>2381</v>
      </c>
      <c r="H1900" t="s">
        <v>2380</v>
      </c>
      <c r="K1900" t="s">
        <v>469</v>
      </c>
      <c r="L1900">
        <v>21.24</v>
      </c>
      <c r="M1900">
        <v>4.49</v>
      </c>
      <c r="N1900" t="s">
        <v>2380</v>
      </c>
      <c r="O1900" t="s">
        <v>2380</v>
      </c>
      <c r="P1900" t="s">
        <v>2380</v>
      </c>
      <c r="Q1900" s="7" t="str">
        <f>SUBSTITUTE(Table12[[#This Row],[NumberOfMajorSurgeries]],"No major surgery","0")</f>
        <v>0</v>
      </c>
      <c r="R1900" t="str">
        <f>SUBSTITUTE(Table12[[#This Row],[smoker]],"?","unknown")</f>
        <v>No</v>
      </c>
      <c r="S1900" t="str">
        <f t="shared" si="29"/>
        <v>Overweight</v>
      </c>
      <c r="T1900" t="str">
        <f>IF(Table12[[#This Row],[HBA1C]]&lt;5.7,"Normal",IF(Table12[[#This Row],[HBA1C]]&gt;6.5,"Diabetes","Prediabetes"))</f>
        <v>Normal</v>
      </c>
    </row>
    <row r="1901" spans="1:20" x14ac:dyDescent="0.3">
      <c r="A1901" t="s">
        <v>468</v>
      </c>
      <c r="B1901">
        <v>44.22</v>
      </c>
      <c r="C1901">
        <v>6.35</v>
      </c>
      <c r="D1901" t="s">
        <v>2380</v>
      </c>
      <c r="E1901" t="s">
        <v>2380</v>
      </c>
      <c r="F1901" t="s">
        <v>2380</v>
      </c>
      <c r="G1901" t="s">
        <v>2381</v>
      </c>
      <c r="H1901" t="s">
        <v>2380</v>
      </c>
      <c r="K1901" t="s">
        <v>468</v>
      </c>
      <c r="L1901">
        <v>44.22</v>
      </c>
      <c r="M1901">
        <v>6.35</v>
      </c>
      <c r="N1901" t="s">
        <v>2380</v>
      </c>
      <c r="O1901" t="s">
        <v>2380</v>
      </c>
      <c r="P1901" t="s">
        <v>2380</v>
      </c>
      <c r="Q1901" s="7" t="str">
        <f>SUBSTITUTE(Table12[[#This Row],[NumberOfMajorSurgeries]],"No major surgery","0")</f>
        <v>0</v>
      </c>
      <c r="R1901" t="str">
        <f>SUBSTITUTE(Table12[[#This Row],[smoker]],"?","unknown")</f>
        <v>No</v>
      </c>
      <c r="S1901" t="str">
        <f t="shared" si="29"/>
        <v>Obesity</v>
      </c>
      <c r="T1901" t="str">
        <f>IF(Table12[[#This Row],[HBA1C]]&lt;5.7,"Normal",IF(Table12[[#This Row],[HBA1C]]&gt;6.5,"Diabetes","Prediabetes"))</f>
        <v>Prediabetes</v>
      </c>
    </row>
    <row r="1902" spans="1:20" x14ac:dyDescent="0.3">
      <c r="A1902" t="s">
        <v>467</v>
      </c>
      <c r="B1902">
        <v>41.1</v>
      </c>
      <c r="C1902">
        <v>5.79</v>
      </c>
      <c r="D1902" t="s">
        <v>2380</v>
      </c>
      <c r="E1902" t="s">
        <v>2380</v>
      </c>
      <c r="F1902" t="s">
        <v>2380</v>
      </c>
      <c r="G1902" t="s">
        <v>2381</v>
      </c>
      <c r="H1902" t="s">
        <v>2380</v>
      </c>
      <c r="K1902" t="s">
        <v>467</v>
      </c>
      <c r="L1902">
        <v>41.1</v>
      </c>
      <c r="M1902">
        <v>5.79</v>
      </c>
      <c r="N1902" t="s">
        <v>2380</v>
      </c>
      <c r="O1902" t="s">
        <v>2380</v>
      </c>
      <c r="P1902" t="s">
        <v>2380</v>
      </c>
      <c r="Q1902" s="7" t="str">
        <f>SUBSTITUTE(Table12[[#This Row],[NumberOfMajorSurgeries]],"No major surgery","0")</f>
        <v>0</v>
      </c>
      <c r="R1902" t="str">
        <f>SUBSTITUTE(Table12[[#This Row],[smoker]],"?","unknown")</f>
        <v>No</v>
      </c>
      <c r="S1902" t="str">
        <f t="shared" si="29"/>
        <v>Obesity</v>
      </c>
      <c r="T1902" t="str">
        <f>IF(Table12[[#This Row],[HBA1C]]&lt;5.7,"Normal",IF(Table12[[#This Row],[HBA1C]]&gt;6.5,"Diabetes","Prediabetes"))</f>
        <v>Prediabetes</v>
      </c>
    </row>
    <row r="1903" spans="1:20" x14ac:dyDescent="0.3">
      <c r="A1903" t="s">
        <v>466</v>
      </c>
      <c r="B1903">
        <v>34.200000000000003</v>
      </c>
      <c r="C1903">
        <v>4.78</v>
      </c>
      <c r="D1903" t="s">
        <v>2382</v>
      </c>
      <c r="E1903" t="s">
        <v>2380</v>
      </c>
      <c r="F1903" t="s">
        <v>2380</v>
      </c>
      <c r="G1903" t="s">
        <v>2381</v>
      </c>
      <c r="H1903" t="s">
        <v>2380</v>
      </c>
      <c r="K1903" t="s">
        <v>466</v>
      </c>
      <c r="L1903">
        <v>34.200000000000003</v>
      </c>
      <c r="M1903">
        <v>4.78</v>
      </c>
      <c r="N1903" t="s">
        <v>2382</v>
      </c>
      <c r="O1903" t="s">
        <v>2380</v>
      </c>
      <c r="P1903" t="s">
        <v>2380</v>
      </c>
      <c r="Q1903" s="7" t="str">
        <f>SUBSTITUTE(Table12[[#This Row],[NumberOfMajorSurgeries]],"No major surgery","0")</f>
        <v>0</v>
      </c>
      <c r="R1903" t="str">
        <f>SUBSTITUTE(Table12[[#This Row],[smoker]],"?","unknown")</f>
        <v>No</v>
      </c>
      <c r="S1903" t="str">
        <f t="shared" si="29"/>
        <v>Obesity</v>
      </c>
      <c r="T1903" t="str">
        <f>IF(Table12[[#This Row],[HBA1C]]&lt;5.7,"Normal",IF(Table12[[#This Row],[HBA1C]]&gt;6.5,"Diabetes","Prediabetes"))</f>
        <v>Normal</v>
      </c>
    </row>
    <row r="1904" spans="1:20" x14ac:dyDescent="0.3">
      <c r="A1904" t="s">
        <v>465</v>
      </c>
      <c r="B1904">
        <v>29.92</v>
      </c>
      <c r="C1904">
        <v>6.02</v>
      </c>
      <c r="D1904" t="s">
        <v>2382</v>
      </c>
      <c r="E1904" t="s">
        <v>2380</v>
      </c>
      <c r="F1904" t="s">
        <v>2380</v>
      </c>
      <c r="G1904" t="s">
        <v>2381</v>
      </c>
      <c r="H1904" t="s">
        <v>2380</v>
      </c>
      <c r="K1904" t="s">
        <v>465</v>
      </c>
      <c r="L1904">
        <v>29.92</v>
      </c>
      <c r="M1904">
        <v>6.02</v>
      </c>
      <c r="N1904" t="s">
        <v>2382</v>
      </c>
      <c r="O1904" t="s">
        <v>2380</v>
      </c>
      <c r="P1904" t="s">
        <v>2380</v>
      </c>
      <c r="Q1904" s="7" t="str">
        <f>SUBSTITUTE(Table12[[#This Row],[NumberOfMajorSurgeries]],"No major surgery","0")</f>
        <v>0</v>
      </c>
      <c r="R1904" t="str">
        <f>SUBSTITUTE(Table12[[#This Row],[smoker]],"?","unknown")</f>
        <v>No</v>
      </c>
      <c r="S1904" t="str">
        <f t="shared" si="29"/>
        <v>Overweight</v>
      </c>
      <c r="T1904" t="str">
        <f>IF(Table12[[#This Row],[HBA1C]]&lt;5.7,"Normal",IF(Table12[[#This Row],[HBA1C]]&gt;6.5,"Diabetes","Prediabetes"))</f>
        <v>Prediabetes</v>
      </c>
    </row>
    <row r="1905" spans="1:20" x14ac:dyDescent="0.3">
      <c r="A1905" t="s">
        <v>464</v>
      </c>
      <c r="B1905">
        <v>28.93</v>
      </c>
      <c r="C1905">
        <v>4.4400000000000004</v>
      </c>
      <c r="D1905" t="s">
        <v>2380</v>
      </c>
      <c r="E1905" t="s">
        <v>2380</v>
      </c>
      <c r="F1905" t="s">
        <v>2380</v>
      </c>
      <c r="G1905" t="s">
        <v>2381</v>
      </c>
      <c r="H1905" t="s">
        <v>2380</v>
      </c>
      <c r="K1905" t="s">
        <v>464</v>
      </c>
      <c r="L1905">
        <v>28.93</v>
      </c>
      <c r="M1905">
        <v>4.4400000000000004</v>
      </c>
      <c r="N1905" t="s">
        <v>2380</v>
      </c>
      <c r="O1905" t="s">
        <v>2380</v>
      </c>
      <c r="P1905" t="s">
        <v>2380</v>
      </c>
      <c r="Q1905" s="7" t="str">
        <f>SUBSTITUTE(Table12[[#This Row],[NumberOfMajorSurgeries]],"No major surgery","0")</f>
        <v>0</v>
      </c>
      <c r="R1905" t="str">
        <f>SUBSTITUTE(Table12[[#This Row],[smoker]],"?","unknown")</f>
        <v>No</v>
      </c>
      <c r="S1905" t="str">
        <f t="shared" si="29"/>
        <v>Overweight</v>
      </c>
      <c r="T1905" t="str">
        <f>IF(Table12[[#This Row],[HBA1C]]&lt;5.7,"Normal",IF(Table12[[#This Row],[HBA1C]]&gt;6.5,"Diabetes","Prediabetes"))</f>
        <v>Normal</v>
      </c>
    </row>
    <row r="1906" spans="1:20" x14ac:dyDescent="0.3">
      <c r="A1906" t="s">
        <v>463</v>
      </c>
      <c r="B1906">
        <v>31.254999999999999</v>
      </c>
      <c r="C1906">
        <v>5.84</v>
      </c>
      <c r="D1906" t="s">
        <v>2382</v>
      </c>
      <c r="E1906" t="s">
        <v>2380</v>
      </c>
      <c r="F1906" t="s">
        <v>2380</v>
      </c>
      <c r="G1906">
        <v>1</v>
      </c>
      <c r="H1906" t="s">
        <v>2380</v>
      </c>
      <c r="K1906" t="s">
        <v>463</v>
      </c>
      <c r="L1906">
        <v>31.254999999999999</v>
      </c>
      <c r="M1906">
        <v>5.84</v>
      </c>
      <c r="N1906" t="s">
        <v>2382</v>
      </c>
      <c r="O1906" t="s">
        <v>2380</v>
      </c>
      <c r="P1906" t="s">
        <v>2380</v>
      </c>
      <c r="Q1906" s="7" t="str">
        <f>SUBSTITUTE(Table12[[#This Row],[NumberOfMajorSurgeries]],"No major surgery","0")</f>
        <v>1</v>
      </c>
      <c r="R1906" t="str">
        <f>SUBSTITUTE(Table12[[#This Row],[smoker]],"?","unknown")</f>
        <v>No</v>
      </c>
      <c r="S1906" t="str">
        <f t="shared" si="29"/>
        <v>Obesity</v>
      </c>
      <c r="T1906" t="str">
        <f>IF(Table12[[#This Row],[HBA1C]]&lt;5.7,"Normal",IF(Table12[[#This Row],[HBA1C]]&gt;6.5,"Diabetes","Prediabetes"))</f>
        <v>Prediabetes</v>
      </c>
    </row>
    <row r="1907" spans="1:20" x14ac:dyDescent="0.3">
      <c r="A1907" t="s">
        <v>462</v>
      </c>
      <c r="B1907">
        <v>29.83</v>
      </c>
      <c r="C1907">
        <v>5.39</v>
      </c>
      <c r="D1907" t="s">
        <v>2380</v>
      </c>
      <c r="E1907" t="s">
        <v>2380</v>
      </c>
      <c r="F1907" t="s">
        <v>2380</v>
      </c>
      <c r="G1907" t="s">
        <v>2381</v>
      </c>
      <c r="H1907" t="s">
        <v>2380</v>
      </c>
      <c r="K1907" t="s">
        <v>462</v>
      </c>
      <c r="L1907">
        <v>29.83</v>
      </c>
      <c r="M1907">
        <v>5.39</v>
      </c>
      <c r="N1907" t="s">
        <v>2380</v>
      </c>
      <c r="O1907" t="s">
        <v>2380</v>
      </c>
      <c r="P1907" t="s">
        <v>2380</v>
      </c>
      <c r="Q1907" s="7" t="str">
        <f>SUBSTITUTE(Table12[[#This Row],[NumberOfMajorSurgeries]],"No major surgery","0")</f>
        <v>0</v>
      </c>
      <c r="R1907" t="str">
        <f>SUBSTITUTE(Table12[[#This Row],[smoker]],"?","unknown")</f>
        <v>No</v>
      </c>
      <c r="S1907" t="str">
        <f t="shared" si="29"/>
        <v>Overweight</v>
      </c>
      <c r="T1907" t="str">
        <f>IF(Table12[[#This Row],[HBA1C]]&lt;5.7,"Normal",IF(Table12[[#This Row],[HBA1C]]&gt;6.5,"Diabetes","Prediabetes"))</f>
        <v>Normal</v>
      </c>
    </row>
    <row r="1908" spans="1:20" x14ac:dyDescent="0.3">
      <c r="A1908" t="s">
        <v>461</v>
      </c>
      <c r="B1908">
        <v>29.59</v>
      </c>
      <c r="C1908">
        <v>6.16</v>
      </c>
      <c r="D1908" t="s">
        <v>2380</v>
      </c>
      <c r="E1908" t="s">
        <v>2380</v>
      </c>
      <c r="F1908" t="s">
        <v>2383</v>
      </c>
      <c r="G1908">
        <v>1</v>
      </c>
      <c r="H1908" t="s">
        <v>2380</v>
      </c>
      <c r="K1908" t="s">
        <v>461</v>
      </c>
      <c r="L1908">
        <v>29.59</v>
      </c>
      <c r="M1908">
        <v>6.16</v>
      </c>
      <c r="N1908" t="s">
        <v>2380</v>
      </c>
      <c r="O1908" t="s">
        <v>2380</v>
      </c>
      <c r="P1908" t="s">
        <v>2383</v>
      </c>
      <c r="Q1908" s="7" t="str">
        <f>SUBSTITUTE(Table12[[#This Row],[NumberOfMajorSurgeries]],"No major surgery","0")</f>
        <v>1</v>
      </c>
      <c r="R1908" t="str">
        <f>SUBSTITUTE(Table12[[#This Row],[smoker]],"?","unknown")</f>
        <v>No</v>
      </c>
      <c r="S1908" t="str">
        <f t="shared" si="29"/>
        <v>Overweight</v>
      </c>
      <c r="T1908" t="str">
        <f>IF(Table12[[#This Row],[HBA1C]]&lt;5.7,"Normal",IF(Table12[[#This Row],[HBA1C]]&gt;6.5,"Diabetes","Prediabetes"))</f>
        <v>Prediabetes</v>
      </c>
    </row>
    <row r="1909" spans="1:20" x14ac:dyDescent="0.3">
      <c r="A1909" t="s">
        <v>460</v>
      </c>
      <c r="B1909">
        <v>31.16</v>
      </c>
      <c r="C1909">
        <v>4.49</v>
      </c>
      <c r="D1909" t="s">
        <v>2380</v>
      </c>
      <c r="E1909" t="s">
        <v>2380</v>
      </c>
      <c r="F1909" t="s">
        <v>2383</v>
      </c>
      <c r="G1909">
        <v>1</v>
      </c>
      <c r="H1909" t="s">
        <v>2380</v>
      </c>
      <c r="K1909" t="s">
        <v>460</v>
      </c>
      <c r="L1909">
        <v>31.16</v>
      </c>
      <c r="M1909">
        <v>4.49</v>
      </c>
      <c r="N1909" t="s">
        <v>2380</v>
      </c>
      <c r="O1909" t="s">
        <v>2380</v>
      </c>
      <c r="P1909" t="s">
        <v>2383</v>
      </c>
      <c r="Q1909" s="7" t="str">
        <f>SUBSTITUTE(Table12[[#This Row],[NumberOfMajorSurgeries]],"No major surgery","0")</f>
        <v>1</v>
      </c>
      <c r="R1909" t="str">
        <f>SUBSTITUTE(Table12[[#This Row],[smoker]],"?","unknown")</f>
        <v>No</v>
      </c>
      <c r="S1909" t="str">
        <f t="shared" si="29"/>
        <v>Obesity</v>
      </c>
      <c r="T1909" t="str">
        <f>IF(Table12[[#This Row],[HBA1C]]&lt;5.7,"Normal",IF(Table12[[#This Row],[HBA1C]]&gt;6.5,"Diabetes","Prediabetes"))</f>
        <v>Normal</v>
      </c>
    </row>
    <row r="1910" spans="1:20" x14ac:dyDescent="0.3">
      <c r="A1910" t="s">
        <v>459</v>
      </c>
      <c r="B1910">
        <v>34.21</v>
      </c>
      <c r="C1910">
        <v>4.4800000000000004</v>
      </c>
      <c r="D1910" t="s">
        <v>2382</v>
      </c>
      <c r="E1910" t="s">
        <v>2380</v>
      </c>
      <c r="F1910" t="s">
        <v>2380</v>
      </c>
      <c r="G1910">
        <v>1</v>
      </c>
      <c r="H1910" t="s">
        <v>2380</v>
      </c>
      <c r="K1910" t="s">
        <v>459</v>
      </c>
      <c r="L1910">
        <v>34.21</v>
      </c>
      <c r="M1910">
        <v>4.4800000000000004</v>
      </c>
      <c r="N1910" t="s">
        <v>2382</v>
      </c>
      <c r="O1910" t="s">
        <v>2380</v>
      </c>
      <c r="P1910" t="s">
        <v>2380</v>
      </c>
      <c r="Q1910" s="7" t="str">
        <f>SUBSTITUTE(Table12[[#This Row],[NumberOfMajorSurgeries]],"No major surgery","0")</f>
        <v>1</v>
      </c>
      <c r="R1910" t="str">
        <f>SUBSTITUTE(Table12[[#This Row],[smoker]],"?","unknown")</f>
        <v>No</v>
      </c>
      <c r="S1910" t="str">
        <f t="shared" si="29"/>
        <v>Obesity</v>
      </c>
      <c r="T1910" t="str">
        <f>IF(Table12[[#This Row],[HBA1C]]&lt;5.7,"Normal",IF(Table12[[#This Row],[HBA1C]]&gt;6.5,"Diabetes","Prediabetes"))</f>
        <v>Normal</v>
      </c>
    </row>
    <row r="1911" spans="1:20" x14ac:dyDescent="0.3">
      <c r="A1911" t="s">
        <v>458</v>
      </c>
      <c r="B1911">
        <v>34.86</v>
      </c>
      <c r="C1911">
        <v>10.97</v>
      </c>
      <c r="D1911" t="s">
        <v>2380</v>
      </c>
      <c r="E1911" t="s">
        <v>2380</v>
      </c>
      <c r="F1911" t="s">
        <v>2380</v>
      </c>
      <c r="G1911" t="s">
        <v>2381</v>
      </c>
      <c r="H1911" t="s">
        <v>2380</v>
      </c>
      <c r="K1911" t="s">
        <v>458</v>
      </c>
      <c r="L1911">
        <v>34.86</v>
      </c>
      <c r="M1911">
        <v>10.97</v>
      </c>
      <c r="N1911" t="s">
        <v>2380</v>
      </c>
      <c r="O1911" t="s">
        <v>2380</v>
      </c>
      <c r="P1911" t="s">
        <v>2380</v>
      </c>
      <c r="Q1911" s="7" t="str">
        <f>SUBSTITUTE(Table12[[#This Row],[NumberOfMajorSurgeries]],"No major surgery","0")</f>
        <v>0</v>
      </c>
      <c r="R1911" t="str">
        <f>SUBSTITUTE(Table12[[#This Row],[smoker]],"?","unknown")</f>
        <v>No</v>
      </c>
      <c r="S1911" t="str">
        <f t="shared" si="29"/>
        <v>Obesity</v>
      </c>
      <c r="T1911" t="str">
        <f>IF(Table12[[#This Row],[HBA1C]]&lt;5.7,"Normal",IF(Table12[[#This Row],[HBA1C]]&gt;6.5,"Diabetes","Prediabetes"))</f>
        <v>Diabetes</v>
      </c>
    </row>
    <row r="1912" spans="1:20" x14ac:dyDescent="0.3">
      <c r="A1912" t="s">
        <v>457</v>
      </c>
      <c r="B1912">
        <v>34.58</v>
      </c>
      <c r="C1912">
        <v>5.14</v>
      </c>
      <c r="D1912" t="s">
        <v>2380</v>
      </c>
      <c r="E1912" t="s">
        <v>2382</v>
      </c>
      <c r="F1912" t="s">
        <v>2380</v>
      </c>
      <c r="G1912">
        <v>2</v>
      </c>
      <c r="H1912" t="s">
        <v>2380</v>
      </c>
      <c r="K1912" t="s">
        <v>457</v>
      </c>
      <c r="L1912">
        <v>34.58</v>
      </c>
      <c r="M1912">
        <v>5.14</v>
      </c>
      <c r="N1912" t="s">
        <v>2380</v>
      </c>
      <c r="O1912" t="s">
        <v>2382</v>
      </c>
      <c r="P1912" t="s">
        <v>2380</v>
      </c>
      <c r="Q1912" s="7" t="str">
        <f>SUBSTITUTE(Table12[[#This Row],[NumberOfMajorSurgeries]],"No major surgery","0")</f>
        <v>2</v>
      </c>
      <c r="R1912" t="str">
        <f>SUBSTITUTE(Table12[[#This Row],[smoker]],"?","unknown")</f>
        <v>No</v>
      </c>
      <c r="S1912" t="str">
        <f t="shared" si="29"/>
        <v>Obesity</v>
      </c>
      <c r="T1912" t="str">
        <f>IF(Table12[[#This Row],[HBA1C]]&lt;5.7,"Normal",IF(Table12[[#This Row],[HBA1C]]&gt;6.5,"Diabetes","Prediabetes"))</f>
        <v>Normal</v>
      </c>
    </row>
    <row r="1913" spans="1:20" x14ac:dyDescent="0.3">
      <c r="A1913" t="s">
        <v>456</v>
      </c>
      <c r="B1913">
        <v>17.940000000000001</v>
      </c>
      <c r="C1913">
        <v>5.17</v>
      </c>
      <c r="D1913" t="s">
        <v>2382</v>
      </c>
      <c r="E1913" t="s">
        <v>2380</v>
      </c>
      <c r="F1913" t="s">
        <v>2380</v>
      </c>
      <c r="G1913" t="s">
        <v>2381</v>
      </c>
      <c r="H1913" t="s">
        <v>2380</v>
      </c>
      <c r="K1913" t="s">
        <v>456</v>
      </c>
      <c r="L1913">
        <v>17.940000000000001</v>
      </c>
      <c r="M1913">
        <v>5.17</v>
      </c>
      <c r="N1913" t="s">
        <v>2382</v>
      </c>
      <c r="O1913" t="s">
        <v>2380</v>
      </c>
      <c r="P1913" t="s">
        <v>2380</v>
      </c>
      <c r="Q1913" s="7" t="str">
        <f>SUBSTITUTE(Table12[[#This Row],[NumberOfMajorSurgeries]],"No major surgery","0")</f>
        <v>0</v>
      </c>
      <c r="R1913" t="str">
        <f>SUBSTITUTE(Table12[[#This Row],[smoker]],"?","unknown")</f>
        <v>No</v>
      </c>
      <c r="S1913" t="str">
        <f t="shared" si="29"/>
        <v>Underweight</v>
      </c>
      <c r="T1913" t="str">
        <f>IF(Table12[[#This Row],[HBA1C]]&lt;5.7,"Normal",IF(Table12[[#This Row],[HBA1C]]&gt;6.5,"Diabetes","Prediabetes"))</f>
        <v>Normal</v>
      </c>
    </row>
    <row r="1914" spans="1:20" x14ac:dyDescent="0.3">
      <c r="A1914" t="s">
        <v>455</v>
      </c>
      <c r="B1914">
        <v>26.8</v>
      </c>
      <c r="C1914">
        <v>6.18</v>
      </c>
      <c r="D1914" t="s">
        <v>2382</v>
      </c>
      <c r="E1914" t="s">
        <v>2380</v>
      </c>
      <c r="F1914" t="s">
        <v>2383</v>
      </c>
      <c r="G1914">
        <v>1</v>
      </c>
      <c r="H1914" t="s">
        <v>2380</v>
      </c>
      <c r="K1914" t="s">
        <v>455</v>
      </c>
      <c r="L1914">
        <v>26.8</v>
      </c>
      <c r="M1914">
        <v>6.18</v>
      </c>
      <c r="N1914" t="s">
        <v>2382</v>
      </c>
      <c r="O1914" t="s">
        <v>2380</v>
      </c>
      <c r="P1914" t="s">
        <v>2383</v>
      </c>
      <c r="Q1914" s="7" t="str">
        <f>SUBSTITUTE(Table12[[#This Row],[NumberOfMajorSurgeries]],"No major surgery","0")</f>
        <v>1</v>
      </c>
      <c r="R1914" t="str">
        <f>SUBSTITUTE(Table12[[#This Row],[smoker]],"?","unknown")</f>
        <v>No</v>
      </c>
      <c r="S1914" t="str">
        <f t="shared" si="29"/>
        <v>Overweight</v>
      </c>
      <c r="T1914" t="str">
        <f>IF(Table12[[#This Row],[HBA1C]]&lt;5.7,"Normal",IF(Table12[[#This Row],[HBA1C]]&gt;6.5,"Diabetes","Prediabetes"))</f>
        <v>Prediabetes</v>
      </c>
    </row>
    <row r="1915" spans="1:20" x14ac:dyDescent="0.3">
      <c r="A1915" t="s">
        <v>454</v>
      </c>
      <c r="B1915">
        <v>17.690000000000001</v>
      </c>
      <c r="C1915">
        <v>9.07</v>
      </c>
      <c r="D1915" t="s">
        <v>2382</v>
      </c>
      <c r="E1915" t="s">
        <v>2380</v>
      </c>
      <c r="F1915" t="s">
        <v>2380</v>
      </c>
      <c r="G1915" t="s">
        <v>2381</v>
      </c>
      <c r="H1915" t="s">
        <v>2380</v>
      </c>
      <c r="K1915" t="s">
        <v>454</v>
      </c>
      <c r="L1915">
        <v>17.690000000000001</v>
      </c>
      <c r="M1915">
        <v>9.07</v>
      </c>
      <c r="N1915" t="s">
        <v>2382</v>
      </c>
      <c r="O1915" t="s">
        <v>2380</v>
      </c>
      <c r="P1915" t="s">
        <v>2380</v>
      </c>
      <c r="Q1915" s="7" t="str">
        <f>SUBSTITUTE(Table12[[#This Row],[NumberOfMajorSurgeries]],"No major surgery","0")</f>
        <v>0</v>
      </c>
      <c r="R1915" t="str">
        <f>SUBSTITUTE(Table12[[#This Row],[smoker]],"?","unknown")</f>
        <v>No</v>
      </c>
      <c r="S1915" t="str">
        <f t="shared" si="29"/>
        <v>Underweight</v>
      </c>
      <c r="T1915" t="str">
        <f>IF(Table12[[#This Row],[HBA1C]]&lt;5.7,"Normal",IF(Table12[[#This Row],[HBA1C]]&gt;6.5,"Diabetes","Prediabetes"))</f>
        <v>Diabetes</v>
      </c>
    </row>
    <row r="1916" spans="1:20" x14ac:dyDescent="0.3">
      <c r="A1916" t="s">
        <v>453</v>
      </c>
      <c r="B1916">
        <v>25.77</v>
      </c>
      <c r="C1916">
        <v>4.43</v>
      </c>
      <c r="D1916" t="s">
        <v>2380</v>
      </c>
      <c r="E1916" t="s">
        <v>2380</v>
      </c>
      <c r="F1916" t="s">
        <v>2383</v>
      </c>
      <c r="G1916">
        <v>1</v>
      </c>
      <c r="H1916" t="s">
        <v>2380</v>
      </c>
      <c r="K1916" t="s">
        <v>453</v>
      </c>
      <c r="L1916">
        <v>25.77</v>
      </c>
      <c r="M1916">
        <v>4.43</v>
      </c>
      <c r="N1916" t="s">
        <v>2380</v>
      </c>
      <c r="O1916" t="s">
        <v>2380</v>
      </c>
      <c r="P1916" t="s">
        <v>2383</v>
      </c>
      <c r="Q1916" s="7" t="str">
        <f>SUBSTITUTE(Table12[[#This Row],[NumberOfMajorSurgeries]],"No major surgery","0")</f>
        <v>1</v>
      </c>
      <c r="R1916" t="str">
        <f>SUBSTITUTE(Table12[[#This Row],[smoker]],"?","unknown")</f>
        <v>No</v>
      </c>
      <c r="S1916" t="str">
        <f t="shared" si="29"/>
        <v>Overweight</v>
      </c>
      <c r="T1916" t="str">
        <f>IF(Table12[[#This Row],[HBA1C]]&lt;5.7,"Normal",IF(Table12[[#This Row],[HBA1C]]&gt;6.5,"Diabetes","Prediabetes"))</f>
        <v>Normal</v>
      </c>
    </row>
    <row r="1917" spans="1:20" x14ac:dyDescent="0.3">
      <c r="A1917" t="s">
        <v>452</v>
      </c>
      <c r="B1917">
        <v>34.46</v>
      </c>
      <c r="C1917">
        <v>4.17</v>
      </c>
      <c r="D1917" t="s">
        <v>2380</v>
      </c>
      <c r="E1917" t="s">
        <v>2382</v>
      </c>
      <c r="F1917" t="s">
        <v>2380</v>
      </c>
      <c r="G1917">
        <v>1</v>
      </c>
      <c r="H1917" t="s">
        <v>2380</v>
      </c>
      <c r="K1917" t="s">
        <v>452</v>
      </c>
      <c r="L1917">
        <v>34.46</v>
      </c>
      <c r="M1917">
        <v>4.17</v>
      </c>
      <c r="N1917" t="s">
        <v>2380</v>
      </c>
      <c r="O1917" t="s">
        <v>2382</v>
      </c>
      <c r="P1917" t="s">
        <v>2380</v>
      </c>
      <c r="Q1917" s="7" t="str">
        <f>SUBSTITUTE(Table12[[#This Row],[NumberOfMajorSurgeries]],"No major surgery","0")</f>
        <v>1</v>
      </c>
      <c r="R1917" t="str">
        <f>SUBSTITUTE(Table12[[#This Row],[smoker]],"?","unknown")</f>
        <v>No</v>
      </c>
      <c r="S1917" t="str">
        <f t="shared" si="29"/>
        <v>Obesity</v>
      </c>
      <c r="T1917" t="str">
        <f>IF(Table12[[#This Row],[HBA1C]]&lt;5.7,"Normal",IF(Table12[[#This Row],[HBA1C]]&gt;6.5,"Diabetes","Prediabetes"))</f>
        <v>Normal</v>
      </c>
    </row>
    <row r="1918" spans="1:20" x14ac:dyDescent="0.3">
      <c r="A1918" t="s">
        <v>451</v>
      </c>
      <c r="B1918">
        <v>30.875</v>
      </c>
      <c r="C1918">
        <v>4.95</v>
      </c>
      <c r="D1918" t="s">
        <v>2382</v>
      </c>
      <c r="E1918" t="s">
        <v>2380</v>
      </c>
      <c r="F1918" t="s">
        <v>2380</v>
      </c>
      <c r="G1918" t="s">
        <v>2381</v>
      </c>
      <c r="H1918" t="s">
        <v>2380</v>
      </c>
      <c r="K1918" t="s">
        <v>451</v>
      </c>
      <c r="L1918">
        <v>30.875</v>
      </c>
      <c r="M1918">
        <v>4.95</v>
      </c>
      <c r="N1918" t="s">
        <v>2382</v>
      </c>
      <c r="O1918" t="s">
        <v>2380</v>
      </c>
      <c r="P1918" t="s">
        <v>2380</v>
      </c>
      <c r="Q1918" s="7" t="str">
        <f>SUBSTITUTE(Table12[[#This Row],[NumberOfMajorSurgeries]],"No major surgery","0")</f>
        <v>0</v>
      </c>
      <c r="R1918" t="str">
        <f>SUBSTITUTE(Table12[[#This Row],[smoker]],"?","unknown")</f>
        <v>No</v>
      </c>
      <c r="S1918" t="str">
        <f t="shared" si="29"/>
        <v>Obesity</v>
      </c>
      <c r="T1918" t="str">
        <f>IF(Table12[[#This Row],[HBA1C]]&lt;5.7,"Normal",IF(Table12[[#This Row],[HBA1C]]&gt;6.5,"Diabetes","Prediabetes"))</f>
        <v>Normal</v>
      </c>
    </row>
    <row r="1919" spans="1:20" x14ac:dyDescent="0.3">
      <c r="A1919" t="s">
        <v>450</v>
      </c>
      <c r="B1919">
        <v>39.49</v>
      </c>
      <c r="C1919">
        <v>5.13</v>
      </c>
      <c r="D1919" t="s">
        <v>2380</v>
      </c>
      <c r="E1919" t="s">
        <v>2380</v>
      </c>
      <c r="F1919" t="s">
        <v>2380</v>
      </c>
      <c r="G1919" t="s">
        <v>2381</v>
      </c>
      <c r="H1919" t="s">
        <v>2380</v>
      </c>
      <c r="K1919" t="s">
        <v>450</v>
      </c>
      <c r="L1919">
        <v>39.49</v>
      </c>
      <c r="M1919">
        <v>5.13</v>
      </c>
      <c r="N1919" t="s">
        <v>2380</v>
      </c>
      <c r="O1919" t="s">
        <v>2380</v>
      </c>
      <c r="P1919" t="s">
        <v>2380</v>
      </c>
      <c r="Q1919" s="7" t="str">
        <f>SUBSTITUTE(Table12[[#This Row],[NumberOfMajorSurgeries]],"No major surgery","0")</f>
        <v>0</v>
      </c>
      <c r="R1919" t="str">
        <f>SUBSTITUTE(Table12[[#This Row],[smoker]],"?","unknown")</f>
        <v>No</v>
      </c>
      <c r="S1919" t="str">
        <f t="shared" si="29"/>
        <v>Obesity</v>
      </c>
      <c r="T1919" t="str">
        <f>IF(Table12[[#This Row],[HBA1C]]&lt;5.7,"Normal",IF(Table12[[#This Row],[HBA1C]]&gt;6.5,"Diabetes","Prediabetes"))</f>
        <v>Normal</v>
      </c>
    </row>
    <row r="1920" spans="1:20" x14ac:dyDescent="0.3">
      <c r="A1920" t="s">
        <v>449</v>
      </c>
      <c r="B1920">
        <v>28.88</v>
      </c>
      <c r="C1920">
        <v>4.0999999999999996</v>
      </c>
      <c r="D1920" t="s">
        <v>2380</v>
      </c>
      <c r="E1920" t="s">
        <v>2380</v>
      </c>
      <c r="F1920" t="s">
        <v>2380</v>
      </c>
      <c r="G1920" t="s">
        <v>2381</v>
      </c>
      <c r="H1920" t="s">
        <v>2380</v>
      </c>
      <c r="K1920" t="s">
        <v>449</v>
      </c>
      <c r="L1920">
        <v>28.88</v>
      </c>
      <c r="M1920">
        <v>4.0999999999999996</v>
      </c>
      <c r="N1920" t="s">
        <v>2380</v>
      </c>
      <c r="O1920" t="s">
        <v>2380</v>
      </c>
      <c r="P1920" t="s">
        <v>2380</v>
      </c>
      <c r="Q1920" s="7" t="str">
        <f>SUBSTITUTE(Table12[[#This Row],[NumberOfMajorSurgeries]],"No major surgery","0")</f>
        <v>0</v>
      </c>
      <c r="R1920" t="str">
        <f>SUBSTITUTE(Table12[[#This Row],[smoker]],"?","unknown")</f>
        <v>No</v>
      </c>
      <c r="S1920" t="str">
        <f t="shared" si="29"/>
        <v>Overweight</v>
      </c>
      <c r="T1920" t="str">
        <f>IF(Table12[[#This Row],[HBA1C]]&lt;5.7,"Normal",IF(Table12[[#This Row],[HBA1C]]&gt;6.5,"Diabetes","Prediabetes"))</f>
        <v>Normal</v>
      </c>
    </row>
    <row r="1921" spans="1:20" x14ac:dyDescent="0.3">
      <c r="A1921" t="s">
        <v>448</v>
      </c>
      <c r="B1921">
        <v>20.234999999999999</v>
      </c>
      <c r="C1921">
        <v>5.01</v>
      </c>
      <c r="D1921" t="s">
        <v>2382</v>
      </c>
      <c r="E1921" t="s">
        <v>2380</v>
      </c>
      <c r="F1921" t="s">
        <v>2380</v>
      </c>
      <c r="G1921" t="s">
        <v>2381</v>
      </c>
      <c r="H1921" t="s">
        <v>2380</v>
      </c>
      <c r="K1921" t="s">
        <v>448</v>
      </c>
      <c r="L1921">
        <v>20.234999999999999</v>
      </c>
      <c r="M1921">
        <v>5.01</v>
      </c>
      <c r="N1921" t="s">
        <v>2382</v>
      </c>
      <c r="O1921" t="s">
        <v>2380</v>
      </c>
      <c r="P1921" t="s">
        <v>2380</v>
      </c>
      <c r="Q1921" s="7" t="str">
        <f>SUBSTITUTE(Table12[[#This Row],[NumberOfMajorSurgeries]],"No major surgery","0")</f>
        <v>0</v>
      </c>
      <c r="R1921" t="str">
        <f>SUBSTITUTE(Table12[[#This Row],[smoker]],"?","unknown")</f>
        <v>No</v>
      </c>
      <c r="S1921" t="str">
        <f t="shared" si="29"/>
        <v>Overweight</v>
      </c>
      <c r="T1921" t="str">
        <f>IF(Table12[[#This Row],[HBA1C]]&lt;5.7,"Normal",IF(Table12[[#This Row],[HBA1C]]&gt;6.5,"Diabetes","Prediabetes"))</f>
        <v>Normal</v>
      </c>
    </row>
    <row r="1922" spans="1:20" x14ac:dyDescent="0.3">
      <c r="A1922" t="s">
        <v>447</v>
      </c>
      <c r="B1922">
        <v>30.67</v>
      </c>
      <c r="C1922">
        <v>5.09</v>
      </c>
      <c r="D1922" t="s">
        <v>2382</v>
      </c>
      <c r="E1922" t="s">
        <v>2380</v>
      </c>
      <c r="F1922" t="s">
        <v>2380</v>
      </c>
      <c r="G1922" t="s">
        <v>2381</v>
      </c>
      <c r="H1922" t="s">
        <v>2380</v>
      </c>
      <c r="K1922" t="s">
        <v>447</v>
      </c>
      <c r="L1922">
        <v>30.67</v>
      </c>
      <c r="M1922">
        <v>5.09</v>
      </c>
      <c r="N1922" t="s">
        <v>2382</v>
      </c>
      <c r="O1922" t="s">
        <v>2380</v>
      </c>
      <c r="P1922" t="s">
        <v>2380</v>
      </c>
      <c r="Q1922" s="7" t="str">
        <f>SUBSTITUTE(Table12[[#This Row],[NumberOfMajorSurgeries]],"No major surgery","0")</f>
        <v>0</v>
      </c>
      <c r="R1922" t="str">
        <f>SUBSTITUTE(Table12[[#This Row],[smoker]],"?","unknown")</f>
        <v>No</v>
      </c>
      <c r="S1922" t="str">
        <f t="shared" si="29"/>
        <v>Obesity</v>
      </c>
      <c r="T1922" t="str">
        <f>IF(Table12[[#This Row],[HBA1C]]&lt;5.7,"Normal",IF(Table12[[#This Row],[HBA1C]]&gt;6.5,"Diabetes","Prediabetes"))</f>
        <v>Normal</v>
      </c>
    </row>
    <row r="1923" spans="1:20" x14ac:dyDescent="0.3">
      <c r="A1923" t="s">
        <v>446</v>
      </c>
      <c r="B1923">
        <v>30.875</v>
      </c>
      <c r="C1923">
        <v>6.49</v>
      </c>
      <c r="D1923" t="s">
        <v>2380</v>
      </c>
      <c r="E1923" t="s">
        <v>2380</v>
      </c>
      <c r="F1923" t="s">
        <v>2380</v>
      </c>
      <c r="G1923" t="s">
        <v>2381</v>
      </c>
      <c r="H1923" t="s">
        <v>2380</v>
      </c>
      <c r="K1923" t="s">
        <v>446</v>
      </c>
      <c r="L1923">
        <v>30.875</v>
      </c>
      <c r="M1923">
        <v>6.49</v>
      </c>
      <c r="N1923" t="s">
        <v>2380</v>
      </c>
      <c r="O1923" t="s">
        <v>2380</v>
      </c>
      <c r="P1923" t="s">
        <v>2380</v>
      </c>
      <c r="Q1923" s="7" t="str">
        <f>SUBSTITUTE(Table12[[#This Row],[NumberOfMajorSurgeries]],"No major surgery","0")</f>
        <v>0</v>
      </c>
      <c r="R1923" t="str">
        <f>SUBSTITUTE(Table12[[#This Row],[smoker]],"?","unknown")</f>
        <v>No</v>
      </c>
      <c r="S1923" t="str">
        <f t="shared" ref="S1923:S1986" si="30">IF(B1923&lt;18.5,"Underweight",IF(B1923&gt;30,"Obesity",IF(B1923=18.5-24.9,"Normal weight","Overweight")))</f>
        <v>Obesity</v>
      </c>
      <c r="T1923" t="str">
        <f>IF(Table12[[#This Row],[HBA1C]]&lt;5.7,"Normal",IF(Table12[[#This Row],[HBA1C]]&gt;6.5,"Diabetes","Prediabetes"))</f>
        <v>Prediabetes</v>
      </c>
    </row>
    <row r="1924" spans="1:20" x14ac:dyDescent="0.3">
      <c r="A1924" t="s">
        <v>445</v>
      </c>
      <c r="B1924">
        <v>23.8</v>
      </c>
      <c r="C1924">
        <v>4.08</v>
      </c>
      <c r="D1924" t="s">
        <v>2380</v>
      </c>
      <c r="E1924" t="s">
        <v>2380</v>
      </c>
      <c r="F1924" t="s">
        <v>2380</v>
      </c>
      <c r="G1924" t="s">
        <v>2381</v>
      </c>
      <c r="H1924" t="s">
        <v>2380</v>
      </c>
      <c r="K1924" t="s">
        <v>445</v>
      </c>
      <c r="L1924">
        <v>23.8</v>
      </c>
      <c r="M1924">
        <v>4.08</v>
      </c>
      <c r="N1924" t="s">
        <v>2380</v>
      </c>
      <c r="O1924" t="s">
        <v>2380</v>
      </c>
      <c r="P1924" t="s">
        <v>2380</v>
      </c>
      <c r="Q1924" s="7" t="str">
        <f>SUBSTITUTE(Table12[[#This Row],[NumberOfMajorSurgeries]],"No major surgery","0")</f>
        <v>0</v>
      </c>
      <c r="R1924" t="str">
        <f>SUBSTITUTE(Table12[[#This Row],[smoker]],"?","unknown")</f>
        <v>No</v>
      </c>
      <c r="S1924" t="str">
        <f t="shared" si="30"/>
        <v>Overweight</v>
      </c>
      <c r="T1924" t="str">
        <f>IF(Table12[[#This Row],[HBA1C]]&lt;5.7,"Normal",IF(Table12[[#This Row],[HBA1C]]&gt;6.5,"Diabetes","Prediabetes"))</f>
        <v>Normal</v>
      </c>
    </row>
    <row r="1925" spans="1:20" x14ac:dyDescent="0.3">
      <c r="A1925" t="s">
        <v>444</v>
      </c>
      <c r="B1925">
        <v>15.37</v>
      </c>
      <c r="C1925">
        <v>8.6300000000000008</v>
      </c>
      <c r="D1925" t="s">
        <v>2382</v>
      </c>
      <c r="E1925" t="s">
        <v>2380</v>
      </c>
      <c r="F1925" t="s">
        <v>2380</v>
      </c>
      <c r="G1925" t="s">
        <v>2381</v>
      </c>
      <c r="H1925" t="s">
        <v>2380</v>
      </c>
      <c r="K1925" t="s">
        <v>444</v>
      </c>
      <c r="L1925">
        <v>15.37</v>
      </c>
      <c r="M1925">
        <v>8.6300000000000008</v>
      </c>
      <c r="N1925" t="s">
        <v>2382</v>
      </c>
      <c r="O1925" t="s">
        <v>2380</v>
      </c>
      <c r="P1925" t="s">
        <v>2380</v>
      </c>
      <c r="Q1925" s="7" t="str">
        <f>SUBSTITUTE(Table12[[#This Row],[NumberOfMajorSurgeries]],"No major surgery","0")</f>
        <v>0</v>
      </c>
      <c r="R1925" t="str">
        <f>SUBSTITUTE(Table12[[#This Row],[smoker]],"?","unknown")</f>
        <v>No</v>
      </c>
      <c r="S1925" t="str">
        <f t="shared" si="30"/>
        <v>Underweight</v>
      </c>
      <c r="T1925" t="str">
        <f>IF(Table12[[#This Row],[HBA1C]]&lt;5.7,"Normal",IF(Table12[[#This Row],[HBA1C]]&gt;6.5,"Diabetes","Prediabetes"))</f>
        <v>Diabetes</v>
      </c>
    </row>
    <row r="1926" spans="1:20" x14ac:dyDescent="0.3">
      <c r="A1926" t="s">
        <v>443</v>
      </c>
      <c r="B1926">
        <v>30.4</v>
      </c>
      <c r="C1926">
        <v>5.28</v>
      </c>
      <c r="D1926" t="s">
        <v>2380</v>
      </c>
      <c r="E1926" t="s">
        <v>2380</v>
      </c>
      <c r="F1926" t="s">
        <v>2380</v>
      </c>
      <c r="G1926" t="s">
        <v>2381</v>
      </c>
      <c r="H1926" t="s">
        <v>2380</v>
      </c>
      <c r="K1926" t="s">
        <v>443</v>
      </c>
      <c r="L1926">
        <v>30.4</v>
      </c>
      <c r="M1926">
        <v>5.28</v>
      </c>
      <c r="N1926" t="s">
        <v>2380</v>
      </c>
      <c r="O1926" t="s">
        <v>2380</v>
      </c>
      <c r="P1926" t="s">
        <v>2380</v>
      </c>
      <c r="Q1926" s="7" t="str">
        <f>SUBSTITUTE(Table12[[#This Row],[NumberOfMajorSurgeries]],"No major surgery","0")</f>
        <v>0</v>
      </c>
      <c r="R1926" t="str">
        <f>SUBSTITUTE(Table12[[#This Row],[smoker]],"?","unknown")</f>
        <v>No</v>
      </c>
      <c r="S1926" t="str">
        <f t="shared" si="30"/>
        <v>Obesity</v>
      </c>
      <c r="T1926" t="str">
        <f>IF(Table12[[#This Row],[HBA1C]]&lt;5.7,"Normal",IF(Table12[[#This Row],[HBA1C]]&gt;6.5,"Diabetes","Prediabetes"))</f>
        <v>Normal</v>
      </c>
    </row>
    <row r="1927" spans="1:20" x14ac:dyDescent="0.3">
      <c r="A1927" t="s">
        <v>442</v>
      </c>
      <c r="B1927">
        <v>19.48</v>
      </c>
      <c r="C1927">
        <v>5.63</v>
      </c>
      <c r="D1927" t="s">
        <v>2382</v>
      </c>
      <c r="E1927" t="s">
        <v>2380</v>
      </c>
      <c r="F1927" t="s">
        <v>2380</v>
      </c>
      <c r="G1927">
        <v>1</v>
      </c>
      <c r="H1927" t="s">
        <v>2380</v>
      </c>
      <c r="K1927" t="s">
        <v>442</v>
      </c>
      <c r="L1927">
        <v>19.48</v>
      </c>
      <c r="M1927">
        <v>5.63</v>
      </c>
      <c r="N1927" t="s">
        <v>2382</v>
      </c>
      <c r="O1927" t="s">
        <v>2380</v>
      </c>
      <c r="P1927" t="s">
        <v>2380</v>
      </c>
      <c r="Q1927" s="7" t="str">
        <f>SUBSTITUTE(Table12[[#This Row],[NumberOfMajorSurgeries]],"No major surgery","0")</f>
        <v>1</v>
      </c>
      <c r="R1927" t="str">
        <f>SUBSTITUTE(Table12[[#This Row],[smoker]],"?","unknown")</f>
        <v>No</v>
      </c>
      <c r="S1927" t="str">
        <f t="shared" si="30"/>
        <v>Overweight</v>
      </c>
      <c r="T1927" t="str">
        <f>IF(Table12[[#This Row],[HBA1C]]&lt;5.7,"Normal",IF(Table12[[#This Row],[HBA1C]]&gt;6.5,"Diabetes","Prediabetes"))</f>
        <v>Normal</v>
      </c>
    </row>
    <row r="1928" spans="1:20" x14ac:dyDescent="0.3">
      <c r="A1928" t="s">
        <v>441</v>
      </c>
      <c r="B1928">
        <v>16.96</v>
      </c>
      <c r="C1928">
        <v>11.47</v>
      </c>
      <c r="D1928" t="s">
        <v>2382</v>
      </c>
      <c r="E1928" t="s">
        <v>2380</v>
      </c>
      <c r="F1928" t="s">
        <v>2380</v>
      </c>
      <c r="G1928" t="s">
        <v>2381</v>
      </c>
      <c r="H1928" t="s">
        <v>2380</v>
      </c>
      <c r="K1928" t="s">
        <v>441</v>
      </c>
      <c r="L1928">
        <v>16.96</v>
      </c>
      <c r="M1928">
        <v>11.47</v>
      </c>
      <c r="N1928" t="s">
        <v>2382</v>
      </c>
      <c r="O1928" t="s">
        <v>2380</v>
      </c>
      <c r="P1928" t="s">
        <v>2380</v>
      </c>
      <c r="Q1928" s="7" t="str">
        <f>SUBSTITUTE(Table12[[#This Row],[NumberOfMajorSurgeries]],"No major surgery","0")</f>
        <v>0</v>
      </c>
      <c r="R1928" t="str">
        <f>SUBSTITUTE(Table12[[#This Row],[smoker]],"?","unknown")</f>
        <v>No</v>
      </c>
      <c r="S1928" t="str">
        <f t="shared" si="30"/>
        <v>Underweight</v>
      </c>
      <c r="T1928" t="str">
        <f>IF(Table12[[#This Row],[HBA1C]]&lt;5.7,"Normal",IF(Table12[[#This Row],[HBA1C]]&gt;6.5,"Diabetes","Prediabetes"))</f>
        <v>Diabetes</v>
      </c>
    </row>
    <row r="1929" spans="1:20" x14ac:dyDescent="0.3">
      <c r="A1929" t="s">
        <v>440</v>
      </c>
      <c r="B1929">
        <v>19.05</v>
      </c>
      <c r="C1929">
        <v>4.92</v>
      </c>
      <c r="D1929" t="s">
        <v>2380</v>
      </c>
      <c r="E1929" t="s">
        <v>2380</v>
      </c>
      <c r="F1929" t="s">
        <v>2380</v>
      </c>
      <c r="G1929">
        <v>1</v>
      </c>
      <c r="H1929" t="s">
        <v>2380</v>
      </c>
      <c r="K1929" t="s">
        <v>440</v>
      </c>
      <c r="L1929">
        <v>19.05</v>
      </c>
      <c r="M1929">
        <v>4.92</v>
      </c>
      <c r="N1929" t="s">
        <v>2380</v>
      </c>
      <c r="O1929" t="s">
        <v>2380</v>
      </c>
      <c r="P1929" t="s">
        <v>2380</v>
      </c>
      <c r="Q1929" s="7" t="str">
        <f>SUBSTITUTE(Table12[[#This Row],[NumberOfMajorSurgeries]],"No major surgery","0")</f>
        <v>1</v>
      </c>
      <c r="R1929" t="str">
        <f>SUBSTITUTE(Table12[[#This Row],[smoker]],"?","unknown")</f>
        <v>No</v>
      </c>
      <c r="S1929" t="str">
        <f t="shared" si="30"/>
        <v>Overweight</v>
      </c>
      <c r="T1929" t="str">
        <f>IF(Table12[[#This Row],[HBA1C]]&lt;5.7,"Normal",IF(Table12[[#This Row],[HBA1C]]&gt;6.5,"Diabetes","Prediabetes"))</f>
        <v>Normal</v>
      </c>
    </row>
    <row r="1930" spans="1:20" x14ac:dyDescent="0.3">
      <c r="A1930" t="s">
        <v>439</v>
      </c>
      <c r="B1930">
        <v>37.619999999999997</v>
      </c>
      <c r="C1930">
        <v>4.18</v>
      </c>
      <c r="D1930" t="s">
        <v>2380</v>
      </c>
      <c r="E1930" t="s">
        <v>2380</v>
      </c>
      <c r="F1930" t="s">
        <v>2380</v>
      </c>
      <c r="G1930" t="s">
        <v>2381</v>
      </c>
      <c r="H1930" t="s">
        <v>2380</v>
      </c>
      <c r="K1930" t="s">
        <v>439</v>
      </c>
      <c r="L1930">
        <v>37.619999999999997</v>
      </c>
      <c r="M1930">
        <v>4.18</v>
      </c>
      <c r="N1930" t="s">
        <v>2380</v>
      </c>
      <c r="O1930" t="s">
        <v>2380</v>
      </c>
      <c r="P1930" t="s">
        <v>2380</v>
      </c>
      <c r="Q1930" s="7" t="str">
        <f>SUBSTITUTE(Table12[[#This Row],[NumberOfMajorSurgeries]],"No major surgery","0")</f>
        <v>0</v>
      </c>
      <c r="R1930" t="str">
        <f>SUBSTITUTE(Table12[[#This Row],[smoker]],"?","unknown")</f>
        <v>No</v>
      </c>
      <c r="S1930" t="str">
        <f t="shared" si="30"/>
        <v>Obesity</v>
      </c>
      <c r="T1930" t="str">
        <f>IF(Table12[[#This Row],[HBA1C]]&lt;5.7,"Normal",IF(Table12[[#This Row],[HBA1C]]&gt;6.5,"Diabetes","Prediabetes"))</f>
        <v>Normal</v>
      </c>
    </row>
    <row r="1931" spans="1:20" x14ac:dyDescent="0.3">
      <c r="A1931" t="s">
        <v>438</v>
      </c>
      <c r="B1931">
        <v>29.1</v>
      </c>
      <c r="C1931">
        <v>4.67</v>
      </c>
      <c r="D1931" t="s">
        <v>2380</v>
      </c>
      <c r="E1931" t="s">
        <v>2380</v>
      </c>
      <c r="F1931" t="s">
        <v>2380</v>
      </c>
      <c r="G1931" t="s">
        <v>2381</v>
      </c>
      <c r="H1931" t="s">
        <v>2380</v>
      </c>
      <c r="K1931" t="s">
        <v>438</v>
      </c>
      <c r="L1931">
        <v>29.1</v>
      </c>
      <c r="M1931">
        <v>4.67</v>
      </c>
      <c r="N1931" t="s">
        <v>2380</v>
      </c>
      <c r="O1931" t="s">
        <v>2380</v>
      </c>
      <c r="P1931" t="s">
        <v>2380</v>
      </c>
      <c r="Q1931" s="7" t="str">
        <f>SUBSTITUTE(Table12[[#This Row],[NumberOfMajorSurgeries]],"No major surgery","0")</f>
        <v>0</v>
      </c>
      <c r="R1931" t="str">
        <f>SUBSTITUTE(Table12[[#This Row],[smoker]],"?","unknown")</f>
        <v>No</v>
      </c>
      <c r="S1931" t="str">
        <f t="shared" si="30"/>
        <v>Overweight</v>
      </c>
      <c r="T1931" t="str">
        <f>IF(Table12[[#This Row],[HBA1C]]&lt;5.7,"Normal",IF(Table12[[#This Row],[HBA1C]]&gt;6.5,"Diabetes","Prediabetes"))</f>
        <v>Normal</v>
      </c>
    </row>
    <row r="1932" spans="1:20" x14ac:dyDescent="0.3">
      <c r="A1932" t="s">
        <v>437</v>
      </c>
      <c r="B1932">
        <v>26.62</v>
      </c>
      <c r="C1932">
        <v>6.24</v>
      </c>
      <c r="D1932" t="s">
        <v>2380</v>
      </c>
      <c r="E1932" t="s">
        <v>2380</v>
      </c>
      <c r="F1932" t="s">
        <v>2380</v>
      </c>
      <c r="G1932" t="s">
        <v>2381</v>
      </c>
      <c r="H1932" t="s">
        <v>2380</v>
      </c>
      <c r="K1932" t="s">
        <v>437</v>
      </c>
      <c r="L1932">
        <v>26.62</v>
      </c>
      <c r="M1932">
        <v>6.24</v>
      </c>
      <c r="N1932" t="s">
        <v>2380</v>
      </c>
      <c r="O1932" t="s">
        <v>2380</v>
      </c>
      <c r="P1932" t="s">
        <v>2380</v>
      </c>
      <c r="Q1932" s="7" t="str">
        <f>SUBSTITUTE(Table12[[#This Row],[NumberOfMajorSurgeries]],"No major surgery","0")</f>
        <v>0</v>
      </c>
      <c r="R1932" t="str">
        <f>SUBSTITUTE(Table12[[#This Row],[smoker]],"?","unknown")</f>
        <v>No</v>
      </c>
      <c r="S1932" t="str">
        <f t="shared" si="30"/>
        <v>Overweight</v>
      </c>
      <c r="T1932" t="str">
        <f>IF(Table12[[#This Row],[HBA1C]]&lt;5.7,"Normal",IF(Table12[[#This Row],[HBA1C]]&gt;6.5,"Diabetes","Prediabetes"))</f>
        <v>Prediabetes</v>
      </c>
    </row>
    <row r="1933" spans="1:20" x14ac:dyDescent="0.3">
      <c r="A1933" t="s">
        <v>436</v>
      </c>
      <c r="B1933">
        <v>25.74</v>
      </c>
      <c r="C1933">
        <v>5.99</v>
      </c>
      <c r="D1933" t="s">
        <v>2380</v>
      </c>
      <c r="E1933" t="s">
        <v>2380</v>
      </c>
      <c r="F1933" t="s">
        <v>2380</v>
      </c>
      <c r="G1933" t="s">
        <v>2381</v>
      </c>
      <c r="H1933" t="s">
        <v>2380</v>
      </c>
      <c r="K1933" t="s">
        <v>436</v>
      </c>
      <c r="L1933">
        <v>25.74</v>
      </c>
      <c r="M1933">
        <v>5.99</v>
      </c>
      <c r="N1933" t="s">
        <v>2380</v>
      </c>
      <c r="O1933" t="s">
        <v>2380</v>
      </c>
      <c r="P1933" t="s">
        <v>2380</v>
      </c>
      <c r="Q1933" s="7" t="str">
        <f>SUBSTITUTE(Table12[[#This Row],[NumberOfMajorSurgeries]],"No major surgery","0")</f>
        <v>0</v>
      </c>
      <c r="R1933" t="str">
        <f>SUBSTITUTE(Table12[[#This Row],[smoker]],"?","unknown")</f>
        <v>No</v>
      </c>
      <c r="S1933" t="str">
        <f t="shared" si="30"/>
        <v>Overweight</v>
      </c>
      <c r="T1933" t="str">
        <f>IF(Table12[[#This Row],[HBA1C]]&lt;5.7,"Normal",IF(Table12[[#This Row],[HBA1C]]&gt;6.5,"Diabetes","Prediabetes"))</f>
        <v>Prediabetes</v>
      </c>
    </row>
    <row r="1934" spans="1:20" x14ac:dyDescent="0.3">
      <c r="A1934" t="s">
        <v>435</v>
      </c>
      <c r="B1934">
        <v>18.22</v>
      </c>
      <c r="C1934">
        <v>10.27</v>
      </c>
      <c r="D1934" t="s">
        <v>2382</v>
      </c>
      <c r="E1934" t="s">
        <v>2380</v>
      </c>
      <c r="F1934" t="s">
        <v>2380</v>
      </c>
      <c r="G1934">
        <v>1</v>
      </c>
      <c r="H1934" t="s">
        <v>2380</v>
      </c>
      <c r="K1934" t="s">
        <v>435</v>
      </c>
      <c r="L1934">
        <v>18.22</v>
      </c>
      <c r="M1934">
        <v>10.27</v>
      </c>
      <c r="N1934" t="s">
        <v>2382</v>
      </c>
      <c r="O1934" t="s">
        <v>2380</v>
      </c>
      <c r="P1934" t="s">
        <v>2380</v>
      </c>
      <c r="Q1934" s="7" t="str">
        <f>SUBSTITUTE(Table12[[#This Row],[NumberOfMajorSurgeries]],"No major surgery","0")</f>
        <v>1</v>
      </c>
      <c r="R1934" t="str">
        <f>SUBSTITUTE(Table12[[#This Row],[smoker]],"?","unknown")</f>
        <v>No</v>
      </c>
      <c r="S1934" t="str">
        <f t="shared" si="30"/>
        <v>Underweight</v>
      </c>
      <c r="T1934" t="str">
        <f>IF(Table12[[#This Row],[HBA1C]]&lt;5.7,"Normal",IF(Table12[[#This Row],[HBA1C]]&gt;6.5,"Diabetes","Prediabetes"))</f>
        <v>Diabetes</v>
      </c>
    </row>
    <row r="1935" spans="1:20" x14ac:dyDescent="0.3">
      <c r="A1935" t="s">
        <v>434</v>
      </c>
      <c r="B1935">
        <v>26.03</v>
      </c>
      <c r="C1935">
        <v>5.97</v>
      </c>
      <c r="D1935" t="s">
        <v>2380</v>
      </c>
      <c r="E1935" t="s">
        <v>2380</v>
      </c>
      <c r="F1935" t="s">
        <v>2383</v>
      </c>
      <c r="G1935">
        <v>1</v>
      </c>
      <c r="H1935" t="s">
        <v>2380</v>
      </c>
      <c r="K1935" t="s">
        <v>434</v>
      </c>
      <c r="L1935">
        <v>26.03</v>
      </c>
      <c r="M1935">
        <v>5.97</v>
      </c>
      <c r="N1935" t="s">
        <v>2380</v>
      </c>
      <c r="O1935" t="s">
        <v>2380</v>
      </c>
      <c r="P1935" t="s">
        <v>2383</v>
      </c>
      <c r="Q1935" s="7" t="str">
        <f>SUBSTITUTE(Table12[[#This Row],[NumberOfMajorSurgeries]],"No major surgery","0")</f>
        <v>1</v>
      </c>
      <c r="R1935" t="str">
        <f>SUBSTITUTE(Table12[[#This Row],[smoker]],"?","unknown")</f>
        <v>No</v>
      </c>
      <c r="S1935" t="str">
        <f t="shared" si="30"/>
        <v>Overweight</v>
      </c>
      <c r="T1935" t="str">
        <f>IF(Table12[[#This Row],[HBA1C]]&lt;5.7,"Normal",IF(Table12[[#This Row],[HBA1C]]&gt;6.5,"Diabetes","Prediabetes"))</f>
        <v>Prediabetes</v>
      </c>
    </row>
    <row r="1936" spans="1:20" x14ac:dyDescent="0.3">
      <c r="A1936" t="s">
        <v>433</v>
      </c>
      <c r="B1936">
        <v>17.29</v>
      </c>
      <c r="C1936">
        <v>4.9800000000000004</v>
      </c>
      <c r="D1936" t="s">
        <v>2380</v>
      </c>
      <c r="E1936" t="s">
        <v>2380</v>
      </c>
      <c r="F1936" t="s">
        <v>2380</v>
      </c>
      <c r="G1936" t="s">
        <v>2381</v>
      </c>
      <c r="H1936" t="s">
        <v>2380</v>
      </c>
      <c r="K1936" t="s">
        <v>433</v>
      </c>
      <c r="L1936">
        <v>17.29</v>
      </c>
      <c r="M1936">
        <v>4.9800000000000004</v>
      </c>
      <c r="N1936" t="s">
        <v>2380</v>
      </c>
      <c r="O1936" t="s">
        <v>2380</v>
      </c>
      <c r="P1936" t="s">
        <v>2380</v>
      </c>
      <c r="Q1936" s="7" t="str">
        <f>SUBSTITUTE(Table12[[#This Row],[NumberOfMajorSurgeries]],"No major surgery","0")</f>
        <v>0</v>
      </c>
      <c r="R1936" t="str">
        <f>SUBSTITUTE(Table12[[#This Row],[smoker]],"?","unknown")</f>
        <v>No</v>
      </c>
      <c r="S1936" t="str">
        <f t="shared" si="30"/>
        <v>Underweight</v>
      </c>
      <c r="T1936" t="str">
        <f>IF(Table12[[#This Row],[HBA1C]]&lt;5.7,"Normal",IF(Table12[[#This Row],[HBA1C]]&gt;6.5,"Diabetes","Prediabetes"))</f>
        <v>Normal</v>
      </c>
    </row>
    <row r="1937" spans="1:20" x14ac:dyDescent="0.3">
      <c r="A1937" t="s">
        <v>432</v>
      </c>
      <c r="B1937">
        <v>18.170000000000002</v>
      </c>
      <c r="C1937">
        <v>6.91</v>
      </c>
      <c r="D1937" t="s">
        <v>2382</v>
      </c>
      <c r="E1937" t="s">
        <v>2380</v>
      </c>
      <c r="F1937" t="s">
        <v>2380</v>
      </c>
      <c r="G1937">
        <v>1</v>
      </c>
      <c r="H1937" t="s">
        <v>2380</v>
      </c>
      <c r="K1937" t="s">
        <v>432</v>
      </c>
      <c r="L1937">
        <v>18.170000000000002</v>
      </c>
      <c r="M1937">
        <v>6.91</v>
      </c>
      <c r="N1937" t="s">
        <v>2382</v>
      </c>
      <c r="O1937" t="s">
        <v>2380</v>
      </c>
      <c r="P1937" t="s">
        <v>2380</v>
      </c>
      <c r="Q1937" s="7" t="str">
        <f>SUBSTITUTE(Table12[[#This Row],[NumberOfMajorSurgeries]],"No major surgery","0")</f>
        <v>1</v>
      </c>
      <c r="R1937" t="str">
        <f>SUBSTITUTE(Table12[[#This Row],[smoker]],"?","unknown")</f>
        <v>No</v>
      </c>
      <c r="S1937" t="str">
        <f t="shared" si="30"/>
        <v>Underweight</v>
      </c>
      <c r="T1937" t="str">
        <f>IF(Table12[[#This Row],[HBA1C]]&lt;5.7,"Normal",IF(Table12[[#This Row],[HBA1C]]&gt;6.5,"Diabetes","Prediabetes"))</f>
        <v>Diabetes</v>
      </c>
    </row>
    <row r="1938" spans="1:20" x14ac:dyDescent="0.3">
      <c r="A1938" t="s">
        <v>431</v>
      </c>
      <c r="B1938">
        <v>32.54</v>
      </c>
      <c r="C1938">
        <v>6.38</v>
      </c>
      <c r="D1938" t="s">
        <v>2380</v>
      </c>
      <c r="E1938" t="s">
        <v>2382</v>
      </c>
      <c r="F1938" t="s">
        <v>2380</v>
      </c>
      <c r="G1938">
        <v>1</v>
      </c>
      <c r="H1938" t="s">
        <v>2380</v>
      </c>
      <c r="K1938" t="s">
        <v>431</v>
      </c>
      <c r="L1938">
        <v>32.54</v>
      </c>
      <c r="M1938">
        <v>6.38</v>
      </c>
      <c r="N1938" t="s">
        <v>2380</v>
      </c>
      <c r="O1938" t="s">
        <v>2382</v>
      </c>
      <c r="P1938" t="s">
        <v>2380</v>
      </c>
      <c r="Q1938" s="7" t="str">
        <f>SUBSTITUTE(Table12[[#This Row],[NumberOfMajorSurgeries]],"No major surgery","0")</f>
        <v>1</v>
      </c>
      <c r="R1938" t="str">
        <f>SUBSTITUTE(Table12[[#This Row],[smoker]],"?","unknown")</f>
        <v>No</v>
      </c>
      <c r="S1938" t="str">
        <f t="shared" si="30"/>
        <v>Obesity</v>
      </c>
      <c r="T1938" t="str">
        <f>IF(Table12[[#This Row],[HBA1C]]&lt;5.7,"Normal",IF(Table12[[#This Row],[HBA1C]]&gt;6.5,"Diabetes","Prediabetes"))</f>
        <v>Prediabetes</v>
      </c>
    </row>
    <row r="1939" spans="1:20" x14ac:dyDescent="0.3">
      <c r="A1939" t="s">
        <v>430</v>
      </c>
      <c r="B1939">
        <v>30.25</v>
      </c>
      <c r="C1939">
        <v>4.7699999999999996</v>
      </c>
      <c r="D1939" t="s">
        <v>2380</v>
      </c>
      <c r="E1939" t="s">
        <v>2380</v>
      </c>
      <c r="F1939" t="s">
        <v>2380</v>
      </c>
      <c r="G1939" t="s">
        <v>2381</v>
      </c>
      <c r="H1939" t="s">
        <v>2380</v>
      </c>
      <c r="K1939" t="s">
        <v>430</v>
      </c>
      <c r="L1939">
        <v>30.25</v>
      </c>
      <c r="M1939">
        <v>4.7699999999999996</v>
      </c>
      <c r="N1939" t="s">
        <v>2380</v>
      </c>
      <c r="O1939" t="s">
        <v>2380</v>
      </c>
      <c r="P1939" t="s">
        <v>2380</v>
      </c>
      <c r="Q1939" s="7" t="str">
        <f>SUBSTITUTE(Table12[[#This Row],[NumberOfMajorSurgeries]],"No major surgery","0")</f>
        <v>0</v>
      </c>
      <c r="R1939" t="str">
        <f>SUBSTITUTE(Table12[[#This Row],[smoker]],"?","unknown")</f>
        <v>No</v>
      </c>
      <c r="S1939" t="str">
        <f t="shared" si="30"/>
        <v>Obesity</v>
      </c>
      <c r="T1939" t="str">
        <f>IF(Table12[[#This Row],[HBA1C]]&lt;5.7,"Normal",IF(Table12[[#This Row],[HBA1C]]&gt;6.5,"Diabetes","Prediabetes"))</f>
        <v>Normal</v>
      </c>
    </row>
    <row r="1940" spans="1:20" x14ac:dyDescent="0.3">
      <c r="A1940" t="s">
        <v>429</v>
      </c>
      <c r="B1940">
        <v>19.59</v>
      </c>
      <c r="C1940">
        <v>6.04</v>
      </c>
      <c r="D1940" t="s">
        <v>2382</v>
      </c>
      <c r="E1940" t="s">
        <v>2380</v>
      </c>
      <c r="F1940" t="s">
        <v>2380</v>
      </c>
      <c r="G1940">
        <v>1</v>
      </c>
      <c r="H1940" t="s">
        <v>2380</v>
      </c>
      <c r="K1940" t="s">
        <v>429</v>
      </c>
      <c r="L1940">
        <v>19.59</v>
      </c>
      <c r="M1940">
        <v>6.04</v>
      </c>
      <c r="N1940" t="s">
        <v>2382</v>
      </c>
      <c r="O1940" t="s">
        <v>2380</v>
      </c>
      <c r="P1940" t="s">
        <v>2380</v>
      </c>
      <c r="Q1940" s="7" t="str">
        <f>SUBSTITUTE(Table12[[#This Row],[NumberOfMajorSurgeries]],"No major surgery","0")</f>
        <v>1</v>
      </c>
      <c r="R1940" t="str">
        <f>SUBSTITUTE(Table12[[#This Row],[smoker]],"?","unknown")</f>
        <v>No</v>
      </c>
      <c r="S1940" t="str">
        <f t="shared" si="30"/>
        <v>Overweight</v>
      </c>
      <c r="T1940" t="str">
        <f>IF(Table12[[#This Row],[HBA1C]]&lt;5.7,"Normal",IF(Table12[[#This Row],[HBA1C]]&gt;6.5,"Diabetes","Prediabetes"))</f>
        <v>Prediabetes</v>
      </c>
    </row>
    <row r="1941" spans="1:20" x14ac:dyDescent="0.3">
      <c r="A1941" t="s">
        <v>428</v>
      </c>
      <c r="B1941">
        <v>45.9</v>
      </c>
      <c r="C1941">
        <v>4.3</v>
      </c>
      <c r="D1941" t="s">
        <v>2382</v>
      </c>
      <c r="E1941" t="s">
        <v>2380</v>
      </c>
      <c r="F1941" t="s">
        <v>2380</v>
      </c>
      <c r="G1941">
        <v>1</v>
      </c>
      <c r="H1941" t="s">
        <v>2380</v>
      </c>
      <c r="K1941" t="s">
        <v>428</v>
      </c>
      <c r="L1941">
        <v>45.9</v>
      </c>
      <c r="M1941">
        <v>4.3</v>
      </c>
      <c r="N1941" t="s">
        <v>2382</v>
      </c>
      <c r="O1941" t="s">
        <v>2380</v>
      </c>
      <c r="P1941" t="s">
        <v>2380</v>
      </c>
      <c r="Q1941" s="7" t="str">
        <f>SUBSTITUTE(Table12[[#This Row],[NumberOfMajorSurgeries]],"No major surgery","0")</f>
        <v>1</v>
      </c>
      <c r="R1941" t="str">
        <f>SUBSTITUTE(Table12[[#This Row],[smoker]],"?","unknown")</f>
        <v>No</v>
      </c>
      <c r="S1941" t="str">
        <f t="shared" si="30"/>
        <v>Obesity</v>
      </c>
      <c r="T1941" t="str">
        <f>IF(Table12[[#This Row],[HBA1C]]&lt;5.7,"Normal",IF(Table12[[#This Row],[HBA1C]]&gt;6.5,"Diabetes","Prediabetes"))</f>
        <v>Normal</v>
      </c>
    </row>
    <row r="1942" spans="1:20" x14ac:dyDescent="0.3">
      <c r="A1942" t="s">
        <v>427</v>
      </c>
      <c r="B1942">
        <v>17.059999999999999</v>
      </c>
      <c r="C1942">
        <v>8.75</v>
      </c>
      <c r="D1942" t="s">
        <v>2382</v>
      </c>
      <c r="E1942" t="s">
        <v>2380</v>
      </c>
      <c r="F1942" t="s">
        <v>2380</v>
      </c>
      <c r="G1942" t="s">
        <v>2381</v>
      </c>
      <c r="H1942" t="s">
        <v>2380</v>
      </c>
      <c r="K1942" t="s">
        <v>427</v>
      </c>
      <c r="L1942">
        <v>17.059999999999999</v>
      </c>
      <c r="M1942">
        <v>8.75</v>
      </c>
      <c r="N1942" t="s">
        <v>2382</v>
      </c>
      <c r="O1942" t="s">
        <v>2380</v>
      </c>
      <c r="P1942" t="s">
        <v>2380</v>
      </c>
      <c r="Q1942" s="7" t="str">
        <f>SUBSTITUTE(Table12[[#This Row],[NumberOfMajorSurgeries]],"No major surgery","0")</f>
        <v>0</v>
      </c>
      <c r="R1942" t="str">
        <f>SUBSTITUTE(Table12[[#This Row],[smoker]],"?","unknown")</f>
        <v>No</v>
      </c>
      <c r="S1942" t="str">
        <f t="shared" si="30"/>
        <v>Underweight</v>
      </c>
      <c r="T1942" t="str">
        <f>IF(Table12[[#This Row],[HBA1C]]&lt;5.7,"Normal",IF(Table12[[#This Row],[HBA1C]]&gt;6.5,"Diabetes","Prediabetes"))</f>
        <v>Diabetes</v>
      </c>
    </row>
    <row r="1943" spans="1:20" x14ac:dyDescent="0.3">
      <c r="A1943" t="s">
        <v>426</v>
      </c>
      <c r="B1943">
        <v>32.07</v>
      </c>
      <c r="C1943">
        <v>5.25</v>
      </c>
      <c r="D1943" t="s">
        <v>2380</v>
      </c>
      <c r="E1943" t="s">
        <v>2380</v>
      </c>
      <c r="F1943" t="s">
        <v>2383</v>
      </c>
      <c r="G1943">
        <v>1</v>
      </c>
      <c r="H1943" t="s">
        <v>2380</v>
      </c>
      <c r="K1943" t="s">
        <v>426</v>
      </c>
      <c r="L1943">
        <v>32.07</v>
      </c>
      <c r="M1943">
        <v>5.25</v>
      </c>
      <c r="N1943" t="s">
        <v>2380</v>
      </c>
      <c r="O1943" t="s">
        <v>2380</v>
      </c>
      <c r="P1943" t="s">
        <v>2383</v>
      </c>
      <c r="Q1943" s="7" t="str">
        <f>SUBSTITUTE(Table12[[#This Row],[NumberOfMajorSurgeries]],"No major surgery","0")</f>
        <v>1</v>
      </c>
      <c r="R1943" t="str">
        <f>SUBSTITUTE(Table12[[#This Row],[smoker]],"?","unknown")</f>
        <v>No</v>
      </c>
      <c r="S1943" t="str">
        <f t="shared" si="30"/>
        <v>Obesity</v>
      </c>
      <c r="T1943" t="str">
        <f>IF(Table12[[#This Row],[HBA1C]]&lt;5.7,"Normal",IF(Table12[[#This Row],[HBA1C]]&gt;6.5,"Diabetes","Prediabetes"))</f>
        <v>Normal</v>
      </c>
    </row>
    <row r="1944" spans="1:20" x14ac:dyDescent="0.3">
      <c r="A1944" t="s">
        <v>425</v>
      </c>
      <c r="B1944">
        <v>16.5</v>
      </c>
      <c r="C1944">
        <v>5.03</v>
      </c>
      <c r="D1944" t="s">
        <v>2380</v>
      </c>
      <c r="E1944" t="s">
        <v>2380</v>
      </c>
      <c r="F1944" t="s">
        <v>2380</v>
      </c>
      <c r="G1944">
        <v>1</v>
      </c>
      <c r="H1944" t="s">
        <v>2380</v>
      </c>
      <c r="K1944" t="s">
        <v>425</v>
      </c>
      <c r="L1944">
        <v>16.5</v>
      </c>
      <c r="M1944">
        <v>5.03</v>
      </c>
      <c r="N1944" t="s">
        <v>2380</v>
      </c>
      <c r="O1944" t="s">
        <v>2380</v>
      </c>
      <c r="P1944" t="s">
        <v>2380</v>
      </c>
      <c r="Q1944" s="7" t="str">
        <f>SUBSTITUTE(Table12[[#This Row],[NumberOfMajorSurgeries]],"No major surgery","0")</f>
        <v>1</v>
      </c>
      <c r="R1944" t="str">
        <f>SUBSTITUTE(Table12[[#This Row],[smoker]],"?","unknown")</f>
        <v>No</v>
      </c>
      <c r="S1944" t="str">
        <f t="shared" si="30"/>
        <v>Underweight</v>
      </c>
      <c r="T1944" t="str">
        <f>IF(Table12[[#This Row],[HBA1C]]&lt;5.7,"Normal",IF(Table12[[#This Row],[HBA1C]]&gt;6.5,"Diabetes","Prediabetes"))</f>
        <v>Normal</v>
      </c>
    </row>
    <row r="1945" spans="1:20" x14ac:dyDescent="0.3">
      <c r="A1945" t="s">
        <v>424</v>
      </c>
      <c r="B1945">
        <v>31.4</v>
      </c>
      <c r="C1945">
        <v>5.88</v>
      </c>
      <c r="D1945" t="s">
        <v>2380</v>
      </c>
      <c r="E1945" t="s">
        <v>2380</v>
      </c>
      <c r="F1945" t="s">
        <v>2380</v>
      </c>
      <c r="G1945">
        <v>1</v>
      </c>
      <c r="H1945" t="s">
        <v>2380</v>
      </c>
      <c r="K1945" t="s">
        <v>424</v>
      </c>
      <c r="L1945">
        <v>31.4</v>
      </c>
      <c r="M1945">
        <v>5.88</v>
      </c>
      <c r="N1945" t="s">
        <v>2380</v>
      </c>
      <c r="O1945" t="s">
        <v>2380</v>
      </c>
      <c r="P1945" t="s">
        <v>2380</v>
      </c>
      <c r="Q1945" s="7" t="str">
        <f>SUBSTITUTE(Table12[[#This Row],[NumberOfMajorSurgeries]],"No major surgery","0")</f>
        <v>1</v>
      </c>
      <c r="R1945" t="str">
        <f>SUBSTITUTE(Table12[[#This Row],[smoker]],"?","unknown")</f>
        <v>No</v>
      </c>
      <c r="S1945" t="str">
        <f t="shared" si="30"/>
        <v>Obesity</v>
      </c>
      <c r="T1945" t="str">
        <f>IF(Table12[[#This Row],[HBA1C]]&lt;5.7,"Normal",IF(Table12[[#This Row],[HBA1C]]&gt;6.5,"Diabetes","Prediabetes"))</f>
        <v>Prediabetes</v>
      </c>
    </row>
    <row r="1946" spans="1:20" x14ac:dyDescent="0.3">
      <c r="A1946" t="s">
        <v>423</v>
      </c>
      <c r="B1946">
        <v>20.36</v>
      </c>
      <c r="C1946">
        <v>4.49</v>
      </c>
      <c r="D1946" t="s">
        <v>2380</v>
      </c>
      <c r="E1946" t="s">
        <v>2380</v>
      </c>
      <c r="F1946" t="s">
        <v>2380</v>
      </c>
      <c r="G1946" t="s">
        <v>2381</v>
      </c>
      <c r="H1946" t="s">
        <v>2380</v>
      </c>
      <c r="K1946" t="s">
        <v>423</v>
      </c>
      <c r="L1946">
        <v>20.36</v>
      </c>
      <c r="M1946">
        <v>4.49</v>
      </c>
      <c r="N1946" t="s">
        <v>2380</v>
      </c>
      <c r="O1946" t="s">
        <v>2380</v>
      </c>
      <c r="P1946" t="s">
        <v>2380</v>
      </c>
      <c r="Q1946" s="7" t="str">
        <f>SUBSTITUTE(Table12[[#This Row],[NumberOfMajorSurgeries]],"No major surgery","0")</f>
        <v>0</v>
      </c>
      <c r="R1946" t="str">
        <f>SUBSTITUTE(Table12[[#This Row],[smoker]],"?","unknown")</f>
        <v>No</v>
      </c>
      <c r="S1946" t="str">
        <f t="shared" si="30"/>
        <v>Overweight</v>
      </c>
      <c r="T1946" t="str">
        <f>IF(Table12[[#This Row],[HBA1C]]&lt;5.7,"Normal",IF(Table12[[#This Row],[HBA1C]]&gt;6.5,"Diabetes","Prediabetes"))</f>
        <v>Normal</v>
      </c>
    </row>
    <row r="1947" spans="1:20" x14ac:dyDescent="0.3">
      <c r="A1947" t="s">
        <v>422</v>
      </c>
      <c r="B1947">
        <v>25.46</v>
      </c>
      <c r="C1947">
        <v>4.1399999999999997</v>
      </c>
      <c r="D1947" t="s">
        <v>2380</v>
      </c>
      <c r="E1947" t="s">
        <v>2380</v>
      </c>
      <c r="F1947" t="s">
        <v>2380</v>
      </c>
      <c r="G1947">
        <v>1</v>
      </c>
      <c r="H1947" t="s">
        <v>2380</v>
      </c>
      <c r="K1947" t="s">
        <v>422</v>
      </c>
      <c r="L1947">
        <v>25.46</v>
      </c>
      <c r="M1947">
        <v>4.1399999999999997</v>
      </c>
      <c r="N1947" t="s">
        <v>2380</v>
      </c>
      <c r="O1947" t="s">
        <v>2380</v>
      </c>
      <c r="P1947" t="s">
        <v>2380</v>
      </c>
      <c r="Q1947" s="7" t="str">
        <f>SUBSTITUTE(Table12[[#This Row],[NumberOfMajorSurgeries]],"No major surgery","0")</f>
        <v>1</v>
      </c>
      <c r="R1947" t="str">
        <f>SUBSTITUTE(Table12[[#This Row],[smoker]],"?","unknown")</f>
        <v>No</v>
      </c>
      <c r="S1947" t="str">
        <f t="shared" si="30"/>
        <v>Overweight</v>
      </c>
      <c r="T1947" t="str">
        <f>IF(Table12[[#This Row],[HBA1C]]&lt;5.7,"Normal",IF(Table12[[#This Row],[HBA1C]]&gt;6.5,"Diabetes","Prediabetes"))</f>
        <v>Normal</v>
      </c>
    </row>
    <row r="1948" spans="1:20" x14ac:dyDescent="0.3">
      <c r="A1948" t="s">
        <v>421</v>
      </c>
      <c r="B1948">
        <v>17.09</v>
      </c>
      <c r="C1948">
        <v>5.8</v>
      </c>
      <c r="D1948" t="s">
        <v>2382</v>
      </c>
      <c r="E1948" t="s">
        <v>2380</v>
      </c>
      <c r="F1948" t="s">
        <v>2380</v>
      </c>
      <c r="G1948" t="s">
        <v>2381</v>
      </c>
      <c r="H1948" t="s">
        <v>2380</v>
      </c>
      <c r="K1948" t="s">
        <v>421</v>
      </c>
      <c r="L1948">
        <v>17.09</v>
      </c>
      <c r="M1948">
        <v>5.8</v>
      </c>
      <c r="N1948" t="s">
        <v>2382</v>
      </c>
      <c r="O1948" t="s">
        <v>2380</v>
      </c>
      <c r="P1948" t="s">
        <v>2380</v>
      </c>
      <c r="Q1948" s="7" t="str">
        <f>SUBSTITUTE(Table12[[#This Row],[NumberOfMajorSurgeries]],"No major surgery","0")</f>
        <v>0</v>
      </c>
      <c r="R1948" t="str">
        <f>SUBSTITUTE(Table12[[#This Row],[smoker]],"?","unknown")</f>
        <v>No</v>
      </c>
      <c r="S1948" t="str">
        <f t="shared" si="30"/>
        <v>Underweight</v>
      </c>
      <c r="T1948" t="str">
        <f>IF(Table12[[#This Row],[HBA1C]]&lt;5.7,"Normal",IF(Table12[[#This Row],[HBA1C]]&gt;6.5,"Diabetes","Prediabetes"))</f>
        <v>Prediabetes</v>
      </c>
    </row>
    <row r="1949" spans="1:20" x14ac:dyDescent="0.3">
      <c r="A1949" t="s">
        <v>420</v>
      </c>
      <c r="B1949">
        <v>20.83</v>
      </c>
      <c r="C1949">
        <v>5.12</v>
      </c>
      <c r="D1949" t="s">
        <v>2380</v>
      </c>
      <c r="E1949" t="s">
        <v>2380</v>
      </c>
      <c r="F1949" t="s">
        <v>2380</v>
      </c>
      <c r="G1949" t="s">
        <v>2381</v>
      </c>
      <c r="H1949" t="s">
        <v>2380</v>
      </c>
      <c r="K1949" t="s">
        <v>420</v>
      </c>
      <c r="L1949">
        <v>20.83</v>
      </c>
      <c r="M1949">
        <v>5.12</v>
      </c>
      <c r="N1949" t="s">
        <v>2380</v>
      </c>
      <c r="O1949" t="s">
        <v>2380</v>
      </c>
      <c r="P1949" t="s">
        <v>2380</v>
      </c>
      <c r="Q1949" s="7" t="str">
        <f>SUBSTITUTE(Table12[[#This Row],[NumberOfMajorSurgeries]],"No major surgery","0")</f>
        <v>0</v>
      </c>
      <c r="R1949" t="str">
        <f>SUBSTITUTE(Table12[[#This Row],[smoker]],"?","unknown")</f>
        <v>No</v>
      </c>
      <c r="S1949" t="str">
        <f t="shared" si="30"/>
        <v>Overweight</v>
      </c>
      <c r="T1949" t="str">
        <f>IF(Table12[[#This Row],[HBA1C]]&lt;5.7,"Normal",IF(Table12[[#This Row],[HBA1C]]&gt;6.5,"Diabetes","Prediabetes"))</f>
        <v>Normal</v>
      </c>
    </row>
    <row r="1950" spans="1:20" x14ac:dyDescent="0.3">
      <c r="A1950" t="s">
        <v>419</v>
      </c>
      <c r="B1950">
        <v>18.920000000000002</v>
      </c>
      <c r="C1950">
        <v>5.98</v>
      </c>
      <c r="D1950" t="s">
        <v>2382</v>
      </c>
      <c r="E1950" t="s">
        <v>2380</v>
      </c>
      <c r="F1950" t="s">
        <v>2380</v>
      </c>
      <c r="G1950">
        <v>1</v>
      </c>
      <c r="H1950" t="s">
        <v>2380</v>
      </c>
      <c r="K1950" t="s">
        <v>419</v>
      </c>
      <c r="L1950">
        <v>18.920000000000002</v>
      </c>
      <c r="M1950">
        <v>5.98</v>
      </c>
      <c r="N1950" t="s">
        <v>2382</v>
      </c>
      <c r="O1950" t="s">
        <v>2380</v>
      </c>
      <c r="P1950" t="s">
        <v>2380</v>
      </c>
      <c r="Q1950" s="7" t="str">
        <f>SUBSTITUTE(Table12[[#This Row],[NumberOfMajorSurgeries]],"No major surgery","0")</f>
        <v>1</v>
      </c>
      <c r="R1950" t="str">
        <f>SUBSTITUTE(Table12[[#This Row],[smoker]],"?","unknown")</f>
        <v>No</v>
      </c>
      <c r="S1950" t="str">
        <f t="shared" si="30"/>
        <v>Overweight</v>
      </c>
      <c r="T1950" t="str">
        <f>IF(Table12[[#This Row],[HBA1C]]&lt;5.7,"Normal",IF(Table12[[#This Row],[HBA1C]]&gt;6.5,"Diabetes","Prediabetes"))</f>
        <v>Prediabetes</v>
      </c>
    </row>
    <row r="1951" spans="1:20" x14ac:dyDescent="0.3">
      <c r="A1951" t="s">
        <v>418</v>
      </c>
      <c r="B1951">
        <v>37.1</v>
      </c>
      <c r="C1951">
        <v>5.46</v>
      </c>
      <c r="D1951" t="s">
        <v>2380</v>
      </c>
      <c r="E1951" t="s">
        <v>2380</v>
      </c>
      <c r="F1951" t="s">
        <v>2380</v>
      </c>
      <c r="G1951" t="s">
        <v>2381</v>
      </c>
      <c r="H1951" t="s">
        <v>2380</v>
      </c>
      <c r="K1951" t="s">
        <v>418</v>
      </c>
      <c r="L1951">
        <v>37.1</v>
      </c>
      <c r="M1951">
        <v>5.46</v>
      </c>
      <c r="N1951" t="s">
        <v>2380</v>
      </c>
      <c r="O1951" t="s">
        <v>2380</v>
      </c>
      <c r="P1951" t="s">
        <v>2380</v>
      </c>
      <c r="Q1951" s="7" t="str">
        <f>SUBSTITUTE(Table12[[#This Row],[NumberOfMajorSurgeries]],"No major surgery","0")</f>
        <v>0</v>
      </c>
      <c r="R1951" t="str">
        <f>SUBSTITUTE(Table12[[#This Row],[smoker]],"?","unknown")</f>
        <v>No</v>
      </c>
      <c r="S1951" t="str">
        <f t="shared" si="30"/>
        <v>Obesity</v>
      </c>
      <c r="T1951" t="str">
        <f>IF(Table12[[#This Row],[HBA1C]]&lt;5.7,"Normal",IF(Table12[[#This Row],[HBA1C]]&gt;6.5,"Diabetes","Prediabetes"))</f>
        <v>Normal</v>
      </c>
    </row>
    <row r="1952" spans="1:20" x14ac:dyDescent="0.3">
      <c r="A1952" t="s">
        <v>417</v>
      </c>
      <c r="B1952">
        <v>22.515000000000001</v>
      </c>
      <c r="C1952">
        <v>4.91</v>
      </c>
      <c r="D1952" t="s">
        <v>2382</v>
      </c>
      <c r="E1952" t="s">
        <v>2380</v>
      </c>
      <c r="F1952" t="s">
        <v>2383</v>
      </c>
      <c r="G1952">
        <v>1</v>
      </c>
      <c r="H1952" t="s">
        <v>2380</v>
      </c>
      <c r="K1952" t="s">
        <v>417</v>
      </c>
      <c r="L1952">
        <v>22.515000000000001</v>
      </c>
      <c r="M1952">
        <v>4.91</v>
      </c>
      <c r="N1952" t="s">
        <v>2382</v>
      </c>
      <c r="O1952" t="s">
        <v>2380</v>
      </c>
      <c r="P1952" t="s">
        <v>2383</v>
      </c>
      <c r="Q1952" s="7" t="str">
        <f>SUBSTITUTE(Table12[[#This Row],[NumberOfMajorSurgeries]],"No major surgery","0")</f>
        <v>1</v>
      </c>
      <c r="R1952" t="str">
        <f>SUBSTITUTE(Table12[[#This Row],[smoker]],"?","unknown")</f>
        <v>No</v>
      </c>
      <c r="S1952" t="str">
        <f t="shared" si="30"/>
        <v>Overweight</v>
      </c>
      <c r="T1952" t="str">
        <f>IF(Table12[[#This Row],[HBA1C]]&lt;5.7,"Normal",IF(Table12[[#This Row],[HBA1C]]&gt;6.5,"Diabetes","Prediabetes"))</f>
        <v>Normal</v>
      </c>
    </row>
    <row r="1953" spans="1:20" x14ac:dyDescent="0.3">
      <c r="A1953" t="s">
        <v>416</v>
      </c>
      <c r="B1953">
        <v>32.700000000000003</v>
      </c>
      <c r="C1953">
        <v>4.66</v>
      </c>
      <c r="D1953" t="s">
        <v>2380</v>
      </c>
      <c r="E1953" t="s">
        <v>2380</v>
      </c>
      <c r="F1953" t="s">
        <v>2380</v>
      </c>
      <c r="G1953" t="s">
        <v>2381</v>
      </c>
      <c r="H1953" t="s">
        <v>2380</v>
      </c>
      <c r="K1953" t="s">
        <v>416</v>
      </c>
      <c r="L1953">
        <v>32.700000000000003</v>
      </c>
      <c r="M1953">
        <v>4.66</v>
      </c>
      <c r="N1953" t="s">
        <v>2380</v>
      </c>
      <c r="O1953" t="s">
        <v>2380</v>
      </c>
      <c r="P1953" t="s">
        <v>2380</v>
      </c>
      <c r="Q1953" s="7" t="str">
        <f>SUBSTITUTE(Table12[[#This Row],[NumberOfMajorSurgeries]],"No major surgery","0")</f>
        <v>0</v>
      </c>
      <c r="R1953" t="str">
        <f>SUBSTITUTE(Table12[[#This Row],[smoker]],"?","unknown")</f>
        <v>No</v>
      </c>
      <c r="S1953" t="str">
        <f t="shared" si="30"/>
        <v>Obesity</v>
      </c>
      <c r="T1953" t="str">
        <f>IF(Table12[[#This Row],[HBA1C]]&lt;5.7,"Normal",IF(Table12[[#This Row],[HBA1C]]&gt;6.5,"Diabetes","Prediabetes"))</f>
        <v>Normal</v>
      </c>
    </row>
    <row r="1954" spans="1:20" x14ac:dyDescent="0.3">
      <c r="A1954" t="s">
        <v>415</v>
      </c>
      <c r="B1954">
        <v>17.75</v>
      </c>
      <c r="C1954">
        <v>6.8</v>
      </c>
      <c r="D1954" t="s">
        <v>2382</v>
      </c>
      <c r="E1954" t="s">
        <v>2380</v>
      </c>
      <c r="F1954" t="s">
        <v>2380</v>
      </c>
      <c r="G1954">
        <v>1</v>
      </c>
      <c r="H1954" t="s">
        <v>2380</v>
      </c>
      <c r="K1954" t="s">
        <v>415</v>
      </c>
      <c r="L1954">
        <v>17.75</v>
      </c>
      <c r="M1954">
        <v>6.8</v>
      </c>
      <c r="N1954" t="s">
        <v>2382</v>
      </c>
      <c r="O1954" t="s">
        <v>2380</v>
      </c>
      <c r="P1954" t="s">
        <v>2380</v>
      </c>
      <c r="Q1954" s="7" t="str">
        <f>SUBSTITUTE(Table12[[#This Row],[NumberOfMajorSurgeries]],"No major surgery","0")</f>
        <v>1</v>
      </c>
      <c r="R1954" t="str">
        <f>SUBSTITUTE(Table12[[#This Row],[smoker]],"?","unknown")</f>
        <v>No</v>
      </c>
      <c r="S1954" t="str">
        <f t="shared" si="30"/>
        <v>Underweight</v>
      </c>
      <c r="T1954" t="str">
        <f>IF(Table12[[#This Row],[HBA1C]]&lt;5.7,"Normal",IF(Table12[[#This Row],[HBA1C]]&gt;6.5,"Diabetes","Prediabetes"))</f>
        <v>Diabetes</v>
      </c>
    </row>
    <row r="1955" spans="1:20" x14ac:dyDescent="0.3">
      <c r="A1955" t="s">
        <v>414</v>
      </c>
      <c r="B1955">
        <v>33.630000000000003</v>
      </c>
      <c r="C1955">
        <v>4.47</v>
      </c>
      <c r="D1955" t="s">
        <v>2382</v>
      </c>
      <c r="E1955" t="s">
        <v>2380</v>
      </c>
      <c r="F1955" t="s">
        <v>2380</v>
      </c>
      <c r="G1955" t="s">
        <v>2381</v>
      </c>
      <c r="H1955" t="s">
        <v>2380</v>
      </c>
      <c r="K1955" t="s">
        <v>414</v>
      </c>
      <c r="L1955">
        <v>33.630000000000003</v>
      </c>
      <c r="M1955">
        <v>4.47</v>
      </c>
      <c r="N1955" t="s">
        <v>2382</v>
      </c>
      <c r="O1955" t="s">
        <v>2380</v>
      </c>
      <c r="P1955" t="s">
        <v>2380</v>
      </c>
      <c r="Q1955" s="7" t="str">
        <f>SUBSTITUTE(Table12[[#This Row],[NumberOfMajorSurgeries]],"No major surgery","0")</f>
        <v>0</v>
      </c>
      <c r="R1955" t="str">
        <f>SUBSTITUTE(Table12[[#This Row],[smoker]],"?","unknown")</f>
        <v>No</v>
      </c>
      <c r="S1955" t="str">
        <f t="shared" si="30"/>
        <v>Obesity</v>
      </c>
      <c r="T1955" t="str">
        <f>IF(Table12[[#This Row],[HBA1C]]&lt;5.7,"Normal",IF(Table12[[#This Row],[HBA1C]]&gt;6.5,"Diabetes","Prediabetes"))</f>
        <v>Normal</v>
      </c>
    </row>
    <row r="1956" spans="1:20" x14ac:dyDescent="0.3">
      <c r="A1956" t="s">
        <v>413</v>
      </c>
      <c r="B1956">
        <v>34.799999999999997</v>
      </c>
      <c r="C1956">
        <v>4.08</v>
      </c>
      <c r="D1956" t="s">
        <v>2382</v>
      </c>
      <c r="E1956" t="s">
        <v>2380</v>
      </c>
      <c r="F1956" t="s">
        <v>2380</v>
      </c>
      <c r="G1956">
        <v>1</v>
      </c>
      <c r="H1956" t="s">
        <v>2380</v>
      </c>
      <c r="K1956" t="s">
        <v>413</v>
      </c>
      <c r="L1956">
        <v>34.799999999999997</v>
      </c>
      <c r="M1956">
        <v>4.08</v>
      </c>
      <c r="N1956" t="s">
        <v>2382</v>
      </c>
      <c r="O1956" t="s">
        <v>2380</v>
      </c>
      <c r="P1956" t="s">
        <v>2380</v>
      </c>
      <c r="Q1956" s="7" t="str">
        <f>SUBSTITUTE(Table12[[#This Row],[NumberOfMajorSurgeries]],"No major surgery","0")</f>
        <v>1</v>
      </c>
      <c r="R1956" t="str">
        <f>SUBSTITUTE(Table12[[#This Row],[smoker]],"?","unknown")</f>
        <v>No</v>
      </c>
      <c r="S1956" t="str">
        <f t="shared" si="30"/>
        <v>Obesity</v>
      </c>
      <c r="T1956" t="str">
        <f>IF(Table12[[#This Row],[HBA1C]]&lt;5.7,"Normal",IF(Table12[[#This Row],[HBA1C]]&gt;6.5,"Diabetes","Prediabetes"))</f>
        <v>Normal</v>
      </c>
    </row>
    <row r="1957" spans="1:20" x14ac:dyDescent="0.3">
      <c r="A1957" t="s">
        <v>412</v>
      </c>
      <c r="B1957">
        <v>16.809999999999999</v>
      </c>
      <c r="C1957">
        <v>5.51</v>
      </c>
      <c r="D1957" t="s">
        <v>2382</v>
      </c>
      <c r="E1957" t="s">
        <v>2380</v>
      </c>
      <c r="F1957" t="s">
        <v>2380</v>
      </c>
      <c r="G1957">
        <v>1</v>
      </c>
      <c r="H1957" t="s">
        <v>2380</v>
      </c>
      <c r="K1957" t="s">
        <v>412</v>
      </c>
      <c r="L1957">
        <v>16.809999999999999</v>
      </c>
      <c r="M1957">
        <v>5.51</v>
      </c>
      <c r="N1957" t="s">
        <v>2382</v>
      </c>
      <c r="O1957" t="s">
        <v>2380</v>
      </c>
      <c r="P1957" t="s">
        <v>2380</v>
      </c>
      <c r="Q1957" s="7" t="str">
        <f>SUBSTITUTE(Table12[[#This Row],[NumberOfMajorSurgeries]],"No major surgery","0")</f>
        <v>1</v>
      </c>
      <c r="R1957" t="str">
        <f>SUBSTITUTE(Table12[[#This Row],[smoker]],"?","unknown")</f>
        <v>No</v>
      </c>
      <c r="S1957" t="str">
        <f t="shared" si="30"/>
        <v>Underweight</v>
      </c>
      <c r="T1957" t="str">
        <f>IF(Table12[[#This Row],[HBA1C]]&lt;5.7,"Normal",IF(Table12[[#This Row],[HBA1C]]&gt;6.5,"Diabetes","Prediabetes"))</f>
        <v>Normal</v>
      </c>
    </row>
    <row r="1958" spans="1:20" x14ac:dyDescent="0.3">
      <c r="A1958" t="s">
        <v>411</v>
      </c>
      <c r="B1958">
        <v>16.690000000000001</v>
      </c>
      <c r="C1958">
        <v>8.4</v>
      </c>
      <c r="D1958" t="s">
        <v>2382</v>
      </c>
      <c r="E1958" t="s">
        <v>2380</v>
      </c>
      <c r="F1958" t="s">
        <v>2380</v>
      </c>
      <c r="G1958" t="s">
        <v>2381</v>
      </c>
      <c r="H1958" t="s">
        <v>2380</v>
      </c>
      <c r="K1958" t="s">
        <v>411</v>
      </c>
      <c r="L1958">
        <v>16.690000000000001</v>
      </c>
      <c r="M1958">
        <v>8.4</v>
      </c>
      <c r="N1958" t="s">
        <v>2382</v>
      </c>
      <c r="O1958" t="s">
        <v>2380</v>
      </c>
      <c r="P1958" t="s">
        <v>2380</v>
      </c>
      <c r="Q1958" s="7" t="str">
        <f>SUBSTITUTE(Table12[[#This Row],[NumberOfMajorSurgeries]],"No major surgery","0")</f>
        <v>0</v>
      </c>
      <c r="R1958" t="str">
        <f>SUBSTITUTE(Table12[[#This Row],[smoker]],"?","unknown")</f>
        <v>No</v>
      </c>
      <c r="S1958" t="str">
        <f t="shared" si="30"/>
        <v>Underweight</v>
      </c>
      <c r="T1958" t="str">
        <f>IF(Table12[[#This Row],[HBA1C]]&lt;5.7,"Normal",IF(Table12[[#This Row],[HBA1C]]&gt;6.5,"Diabetes","Prediabetes"))</f>
        <v>Diabetes</v>
      </c>
    </row>
    <row r="1959" spans="1:20" x14ac:dyDescent="0.3">
      <c r="A1959" t="s">
        <v>410</v>
      </c>
      <c r="B1959">
        <v>23.21</v>
      </c>
      <c r="C1959">
        <v>5.14</v>
      </c>
      <c r="D1959" t="s">
        <v>2382</v>
      </c>
      <c r="E1959" t="s">
        <v>2380</v>
      </c>
      <c r="F1959" t="s">
        <v>2380</v>
      </c>
      <c r="G1959">
        <v>1</v>
      </c>
      <c r="H1959" t="s">
        <v>2380</v>
      </c>
      <c r="K1959" t="s">
        <v>410</v>
      </c>
      <c r="L1959">
        <v>23.21</v>
      </c>
      <c r="M1959">
        <v>5.14</v>
      </c>
      <c r="N1959" t="s">
        <v>2382</v>
      </c>
      <c r="O1959" t="s">
        <v>2380</v>
      </c>
      <c r="P1959" t="s">
        <v>2380</v>
      </c>
      <c r="Q1959" s="7" t="str">
        <f>SUBSTITUTE(Table12[[#This Row],[NumberOfMajorSurgeries]],"No major surgery","0")</f>
        <v>1</v>
      </c>
      <c r="R1959" t="str">
        <f>SUBSTITUTE(Table12[[#This Row],[smoker]],"?","unknown")</f>
        <v>No</v>
      </c>
      <c r="S1959" t="str">
        <f t="shared" si="30"/>
        <v>Overweight</v>
      </c>
      <c r="T1959" t="str">
        <f>IF(Table12[[#This Row],[HBA1C]]&lt;5.7,"Normal",IF(Table12[[#This Row],[HBA1C]]&gt;6.5,"Diabetes","Prediabetes"))</f>
        <v>Normal</v>
      </c>
    </row>
    <row r="1960" spans="1:20" x14ac:dyDescent="0.3">
      <c r="A1960" t="s">
        <v>409</v>
      </c>
      <c r="B1960">
        <v>25.175000000000001</v>
      </c>
      <c r="C1960">
        <v>5.21</v>
      </c>
      <c r="D1960" t="s">
        <v>2382</v>
      </c>
      <c r="E1960" t="s">
        <v>2380</v>
      </c>
      <c r="F1960" t="s">
        <v>2380</v>
      </c>
      <c r="G1960">
        <v>1</v>
      </c>
      <c r="H1960" t="s">
        <v>2380</v>
      </c>
      <c r="K1960" t="s">
        <v>409</v>
      </c>
      <c r="L1960">
        <v>25.175000000000001</v>
      </c>
      <c r="M1960">
        <v>5.21</v>
      </c>
      <c r="N1960" t="s">
        <v>2382</v>
      </c>
      <c r="O1960" t="s">
        <v>2380</v>
      </c>
      <c r="P1960" t="s">
        <v>2380</v>
      </c>
      <c r="Q1960" s="7" t="str">
        <f>SUBSTITUTE(Table12[[#This Row],[NumberOfMajorSurgeries]],"No major surgery","0")</f>
        <v>1</v>
      </c>
      <c r="R1960" t="str">
        <f>SUBSTITUTE(Table12[[#This Row],[smoker]],"?","unknown")</f>
        <v>No</v>
      </c>
      <c r="S1960" t="str">
        <f t="shared" si="30"/>
        <v>Overweight</v>
      </c>
      <c r="T1960" t="str">
        <f>IF(Table12[[#This Row],[HBA1C]]&lt;5.7,"Normal",IF(Table12[[#This Row],[HBA1C]]&gt;6.5,"Diabetes","Prediabetes"))</f>
        <v>Normal</v>
      </c>
    </row>
    <row r="1961" spans="1:20" x14ac:dyDescent="0.3">
      <c r="A1961" t="s">
        <v>408</v>
      </c>
      <c r="B1961">
        <v>34.770000000000003</v>
      </c>
      <c r="C1961">
        <v>6.23</v>
      </c>
      <c r="D1961" t="s">
        <v>2380</v>
      </c>
      <c r="E1961" t="s">
        <v>2380</v>
      </c>
      <c r="F1961" t="s">
        <v>2380</v>
      </c>
      <c r="G1961" t="s">
        <v>2381</v>
      </c>
      <c r="H1961" t="s">
        <v>2380</v>
      </c>
      <c r="K1961" t="s">
        <v>408</v>
      </c>
      <c r="L1961">
        <v>34.770000000000003</v>
      </c>
      <c r="M1961">
        <v>6.23</v>
      </c>
      <c r="N1961" t="s">
        <v>2380</v>
      </c>
      <c r="O1961" t="s">
        <v>2380</v>
      </c>
      <c r="P1961" t="s">
        <v>2380</v>
      </c>
      <c r="Q1961" s="7" t="str">
        <f>SUBSTITUTE(Table12[[#This Row],[NumberOfMajorSurgeries]],"No major surgery","0")</f>
        <v>0</v>
      </c>
      <c r="R1961" t="str">
        <f>SUBSTITUTE(Table12[[#This Row],[smoker]],"?","unknown")</f>
        <v>No</v>
      </c>
      <c r="S1961" t="str">
        <f t="shared" si="30"/>
        <v>Obesity</v>
      </c>
      <c r="T1961" t="str">
        <f>IF(Table12[[#This Row],[HBA1C]]&lt;5.7,"Normal",IF(Table12[[#This Row],[HBA1C]]&gt;6.5,"Diabetes","Prediabetes"))</f>
        <v>Prediabetes</v>
      </c>
    </row>
    <row r="1962" spans="1:20" x14ac:dyDescent="0.3">
      <c r="A1962" t="s">
        <v>407</v>
      </c>
      <c r="B1962">
        <v>27.7</v>
      </c>
      <c r="C1962">
        <v>5.6</v>
      </c>
      <c r="D1962" t="s">
        <v>2380</v>
      </c>
      <c r="E1962" t="s">
        <v>2380</v>
      </c>
      <c r="F1962" t="s">
        <v>2380</v>
      </c>
      <c r="G1962">
        <v>1</v>
      </c>
      <c r="H1962" t="s">
        <v>2380</v>
      </c>
      <c r="K1962" t="s">
        <v>407</v>
      </c>
      <c r="L1962">
        <v>27.7</v>
      </c>
      <c r="M1962">
        <v>5.6</v>
      </c>
      <c r="N1962" t="s">
        <v>2380</v>
      </c>
      <c r="O1962" t="s">
        <v>2380</v>
      </c>
      <c r="P1962" t="s">
        <v>2380</v>
      </c>
      <c r="Q1962" s="7" t="str">
        <f>SUBSTITUTE(Table12[[#This Row],[NumberOfMajorSurgeries]],"No major surgery","0")</f>
        <v>1</v>
      </c>
      <c r="R1962" t="str">
        <f>SUBSTITUTE(Table12[[#This Row],[smoker]],"?","unknown")</f>
        <v>No</v>
      </c>
      <c r="S1962" t="str">
        <f t="shared" si="30"/>
        <v>Overweight</v>
      </c>
      <c r="T1962" t="str">
        <f>IF(Table12[[#This Row],[HBA1C]]&lt;5.7,"Normal",IF(Table12[[#This Row],[HBA1C]]&gt;6.5,"Diabetes","Prediabetes"))</f>
        <v>Normal</v>
      </c>
    </row>
    <row r="1963" spans="1:20" x14ac:dyDescent="0.3">
      <c r="A1963" t="s">
        <v>406</v>
      </c>
      <c r="B1963">
        <v>19.12</v>
      </c>
      <c r="C1963">
        <v>4.72</v>
      </c>
      <c r="D1963" t="s">
        <v>2382</v>
      </c>
      <c r="E1963" t="s">
        <v>2380</v>
      </c>
      <c r="F1963" t="s">
        <v>2380</v>
      </c>
      <c r="G1963">
        <v>1</v>
      </c>
      <c r="H1963" t="s">
        <v>2380</v>
      </c>
      <c r="K1963" t="s">
        <v>406</v>
      </c>
      <c r="L1963">
        <v>19.12</v>
      </c>
      <c r="M1963">
        <v>4.72</v>
      </c>
      <c r="N1963" t="s">
        <v>2382</v>
      </c>
      <c r="O1963" t="s">
        <v>2380</v>
      </c>
      <c r="P1963" t="s">
        <v>2380</v>
      </c>
      <c r="Q1963" s="7" t="str">
        <f>SUBSTITUTE(Table12[[#This Row],[NumberOfMajorSurgeries]],"No major surgery","0")</f>
        <v>1</v>
      </c>
      <c r="R1963" t="str">
        <f>SUBSTITUTE(Table12[[#This Row],[smoker]],"?","unknown")</f>
        <v>No</v>
      </c>
      <c r="S1963" t="str">
        <f t="shared" si="30"/>
        <v>Overweight</v>
      </c>
      <c r="T1963" t="str">
        <f>IF(Table12[[#This Row],[HBA1C]]&lt;5.7,"Normal",IF(Table12[[#This Row],[HBA1C]]&gt;6.5,"Diabetes","Prediabetes"))</f>
        <v>Normal</v>
      </c>
    </row>
    <row r="1964" spans="1:20" x14ac:dyDescent="0.3">
      <c r="A1964" t="s">
        <v>405</v>
      </c>
      <c r="B1964">
        <v>32.67</v>
      </c>
      <c r="C1964">
        <v>4.67</v>
      </c>
      <c r="D1964" t="s">
        <v>2380</v>
      </c>
      <c r="E1964" t="s">
        <v>2380</v>
      </c>
      <c r="F1964" t="s">
        <v>2383</v>
      </c>
      <c r="G1964">
        <v>1</v>
      </c>
      <c r="H1964" t="s">
        <v>2380</v>
      </c>
      <c r="K1964" t="s">
        <v>405</v>
      </c>
      <c r="L1964">
        <v>32.67</v>
      </c>
      <c r="M1964">
        <v>4.67</v>
      </c>
      <c r="N1964" t="s">
        <v>2380</v>
      </c>
      <c r="O1964" t="s">
        <v>2380</v>
      </c>
      <c r="P1964" t="s">
        <v>2383</v>
      </c>
      <c r="Q1964" s="7" t="str">
        <f>SUBSTITUTE(Table12[[#This Row],[NumberOfMajorSurgeries]],"No major surgery","0")</f>
        <v>1</v>
      </c>
      <c r="R1964" t="str">
        <f>SUBSTITUTE(Table12[[#This Row],[smoker]],"?","unknown")</f>
        <v>No</v>
      </c>
      <c r="S1964" t="str">
        <f t="shared" si="30"/>
        <v>Obesity</v>
      </c>
      <c r="T1964" t="str">
        <f>IF(Table12[[#This Row],[HBA1C]]&lt;5.7,"Normal",IF(Table12[[#This Row],[HBA1C]]&gt;6.5,"Diabetes","Prediabetes"))</f>
        <v>Normal</v>
      </c>
    </row>
    <row r="1965" spans="1:20" x14ac:dyDescent="0.3">
      <c r="A1965" t="s">
        <v>404</v>
      </c>
      <c r="B1965">
        <v>28.5</v>
      </c>
      <c r="C1965">
        <v>6.11</v>
      </c>
      <c r="D1965" t="s">
        <v>2380</v>
      </c>
      <c r="E1965" t="s">
        <v>2380</v>
      </c>
      <c r="F1965" t="s">
        <v>2380</v>
      </c>
      <c r="G1965">
        <v>1</v>
      </c>
      <c r="H1965" t="s">
        <v>2380</v>
      </c>
      <c r="K1965" t="s">
        <v>404</v>
      </c>
      <c r="L1965">
        <v>28.5</v>
      </c>
      <c r="M1965">
        <v>6.11</v>
      </c>
      <c r="N1965" t="s">
        <v>2380</v>
      </c>
      <c r="O1965" t="s">
        <v>2380</v>
      </c>
      <c r="P1965" t="s">
        <v>2380</v>
      </c>
      <c r="Q1965" s="7" t="str">
        <f>SUBSTITUTE(Table12[[#This Row],[NumberOfMajorSurgeries]],"No major surgery","0")</f>
        <v>1</v>
      </c>
      <c r="R1965" t="str">
        <f>SUBSTITUTE(Table12[[#This Row],[smoker]],"?","unknown")</f>
        <v>No</v>
      </c>
      <c r="S1965" t="str">
        <f t="shared" si="30"/>
        <v>Overweight</v>
      </c>
      <c r="T1965" t="str">
        <f>IF(Table12[[#This Row],[HBA1C]]&lt;5.7,"Normal",IF(Table12[[#This Row],[HBA1C]]&gt;6.5,"Diabetes","Prediabetes"))</f>
        <v>Prediabetes</v>
      </c>
    </row>
    <row r="1966" spans="1:20" x14ac:dyDescent="0.3">
      <c r="A1966" t="s">
        <v>403</v>
      </c>
      <c r="B1966">
        <v>39.270000000000003</v>
      </c>
      <c r="C1966">
        <v>6.25</v>
      </c>
      <c r="D1966" t="s">
        <v>2380</v>
      </c>
      <c r="E1966" t="s">
        <v>2380</v>
      </c>
      <c r="F1966" t="s">
        <v>2380</v>
      </c>
      <c r="G1966" t="s">
        <v>2381</v>
      </c>
      <c r="H1966" t="s">
        <v>2380</v>
      </c>
      <c r="K1966" t="s">
        <v>403</v>
      </c>
      <c r="L1966">
        <v>39.270000000000003</v>
      </c>
      <c r="M1966">
        <v>6.25</v>
      </c>
      <c r="N1966" t="s">
        <v>2380</v>
      </c>
      <c r="O1966" t="s">
        <v>2380</v>
      </c>
      <c r="P1966" t="s">
        <v>2380</v>
      </c>
      <c r="Q1966" s="7" t="str">
        <f>SUBSTITUTE(Table12[[#This Row],[NumberOfMajorSurgeries]],"No major surgery","0")</f>
        <v>0</v>
      </c>
      <c r="R1966" t="str">
        <f>SUBSTITUTE(Table12[[#This Row],[smoker]],"?","unknown")</f>
        <v>No</v>
      </c>
      <c r="S1966" t="str">
        <f t="shared" si="30"/>
        <v>Obesity</v>
      </c>
      <c r="T1966" t="str">
        <f>IF(Table12[[#This Row],[HBA1C]]&lt;5.7,"Normal",IF(Table12[[#This Row],[HBA1C]]&gt;6.5,"Diabetes","Prediabetes"))</f>
        <v>Prediabetes</v>
      </c>
    </row>
    <row r="1967" spans="1:20" x14ac:dyDescent="0.3">
      <c r="A1967" t="s">
        <v>402</v>
      </c>
      <c r="B1967">
        <v>32.49</v>
      </c>
      <c r="C1967">
        <v>4</v>
      </c>
      <c r="D1967" t="s">
        <v>2382</v>
      </c>
      <c r="E1967" t="s">
        <v>2380</v>
      </c>
      <c r="F1967" t="s">
        <v>2380</v>
      </c>
      <c r="G1967" t="s">
        <v>2381</v>
      </c>
      <c r="H1967" t="s">
        <v>2380</v>
      </c>
      <c r="K1967" t="s">
        <v>402</v>
      </c>
      <c r="L1967">
        <v>32.49</v>
      </c>
      <c r="M1967">
        <v>4</v>
      </c>
      <c r="N1967" t="s">
        <v>2382</v>
      </c>
      <c r="O1967" t="s">
        <v>2380</v>
      </c>
      <c r="P1967" t="s">
        <v>2380</v>
      </c>
      <c r="Q1967" s="7" t="str">
        <f>SUBSTITUTE(Table12[[#This Row],[NumberOfMajorSurgeries]],"No major surgery","0")</f>
        <v>0</v>
      </c>
      <c r="R1967" t="str">
        <f>SUBSTITUTE(Table12[[#This Row],[smoker]],"?","unknown")</f>
        <v>No</v>
      </c>
      <c r="S1967" t="str">
        <f t="shared" si="30"/>
        <v>Obesity</v>
      </c>
      <c r="T1967" t="str">
        <f>IF(Table12[[#This Row],[HBA1C]]&lt;5.7,"Normal",IF(Table12[[#This Row],[HBA1C]]&gt;6.5,"Diabetes","Prediabetes"))</f>
        <v>Normal</v>
      </c>
    </row>
    <row r="1968" spans="1:20" x14ac:dyDescent="0.3">
      <c r="A1968" t="s">
        <v>401</v>
      </c>
      <c r="B1968">
        <v>23.7</v>
      </c>
      <c r="C1968">
        <v>5.55</v>
      </c>
      <c r="D1968" t="s">
        <v>2382</v>
      </c>
      <c r="E1968" t="s">
        <v>2380</v>
      </c>
      <c r="F1968" t="s">
        <v>2380</v>
      </c>
      <c r="G1968" t="s">
        <v>2381</v>
      </c>
      <c r="H1968" t="s">
        <v>2380</v>
      </c>
      <c r="K1968" t="s">
        <v>401</v>
      </c>
      <c r="L1968">
        <v>23.7</v>
      </c>
      <c r="M1968">
        <v>5.55</v>
      </c>
      <c r="N1968" t="s">
        <v>2382</v>
      </c>
      <c r="O1968" t="s">
        <v>2380</v>
      </c>
      <c r="P1968" t="s">
        <v>2380</v>
      </c>
      <c r="Q1968" s="7" t="str">
        <f>SUBSTITUTE(Table12[[#This Row],[NumberOfMajorSurgeries]],"No major surgery","0")</f>
        <v>0</v>
      </c>
      <c r="R1968" t="str">
        <f>SUBSTITUTE(Table12[[#This Row],[smoker]],"?","unknown")</f>
        <v>No</v>
      </c>
      <c r="S1968" t="str">
        <f t="shared" si="30"/>
        <v>Overweight</v>
      </c>
      <c r="T1968" t="str">
        <f>IF(Table12[[#This Row],[HBA1C]]&lt;5.7,"Normal",IF(Table12[[#This Row],[HBA1C]]&gt;6.5,"Diabetes","Prediabetes"))</f>
        <v>Normal</v>
      </c>
    </row>
    <row r="1969" spans="1:20" x14ac:dyDescent="0.3">
      <c r="A1969" t="s">
        <v>400</v>
      </c>
      <c r="B1969">
        <v>30.4</v>
      </c>
      <c r="C1969">
        <v>5.95</v>
      </c>
      <c r="D1969" t="s">
        <v>2380</v>
      </c>
      <c r="E1969" t="s">
        <v>2382</v>
      </c>
      <c r="F1969" t="s">
        <v>2380</v>
      </c>
      <c r="G1969">
        <v>1</v>
      </c>
      <c r="H1969" t="s">
        <v>2380</v>
      </c>
      <c r="K1969" t="s">
        <v>400</v>
      </c>
      <c r="L1969">
        <v>30.4</v>
      </c>
      <c r="M1969">
        <v>5.95</v>
      </c>
      <c r="N1969" t="s">
        <v>2380</v>
      </c>
      <c r="O1969" t="s">
        <v>2382</v>
      </c>
      <c r="P1969" t="s">
        <v>2380</v>
      </c>
      <c r="Q1969" s="7" t="str">
        <f>SUBSTITUTE(Table12[[#This Row],[NumberOfMajorSurgeries]],"No major surgery","0")</f>
        <v>1</v>
      </c>
      <c r="R1969" t="str">
        <f>SUBSTITUTE(Table12[[#This Row],[smoker]],"?","unknown")</f>
        <v>No</v>
      </c>
      <c r="S1969" t="str">
        <f t="shared" si="30"/>
        <v>Obesity</v>
      </c>
      <c r="T1969" t="str">
        <f>IF(Table12[[#This Row],[HBA1C]]&lt;5.7,"Normal",IF(Table12[[#This Row],[HBA1C]]&gt;6.5,"Diabetes","Prediabetes"))</f>
        <v>Prediabetes</v>
      </c>
    </row>
    <row r="1970" spans="1:20" x14ac:dyDescent="0.3">
      <c r="A1970" t="s">
        <v>399</v>
      </c>
      <c r="B1970">
        <v>38.94</v>
      </c>
      <c r="C1970">
        <v>4.3600000000000003</v>
      </c>
      <c r="D1970" t="s">
        <v>2380</v>
      </c>
      <c r="E1970" t="s">
        <v>2380</v>
      </c>
      <c r="F1970" t="s">
        <v>2383</v>
      </c>
      <c r="G1970">
        <v>1</v>
      </c>
      <c r="H1970" t="s">
        <v>2380</v>
      </c>
      <c r="K1970" t="s">
        <v>399</v>
      </c>
      <c r="L1970">
        <v>38.94</v>
      </c>
      <c r="M1970">
        <v>4.3600000000000003</v>
      </c>
      <c r="N1970" t="s">
        <v>2380</v>
      </c>
      <c r="O1970" t="s">
        <v>2380</v>
      </c>
      <c r="P1970" t="s">
        <v>2383</v>
      </c>
      <c r="Q1970" s="7" t="str">
        <f>SUBSTITUTE(Table12[[#This Row],[NumberOfMajorSurgeries]],"No major surgery","0")</f>
        <v>1</v>
      </c>
      <c r="R1970" t="str">
        <f>SUBSTITUTE(Table12[[#This Row],[smoker]],"?","unknown")</f>
        <v>No</v>
      </c>
      <c r="S1970" t="str">
        <f t="shared" si="30"/>
        <v>Obesity</v>
      </c>
      <c r="T1970" t="str">
        <f>IF(Table12[[#This Row],[HBA1C]]&lt;5.7,"Normal",IF(Table12[[#This Row],[HBA1C]]&gt;6.5,"Diabetes","Prediabetes"))</f>
        <v>Normal</v>
      </c>
    </row>
    <row r="1971" spans="1:20" x14ac:dyDescent="0.3">
      <c r="A1971" t="s">
        <v>398</v>
      </c>
      <c r="B1971">
        <v>31.02</v>
      </c>
      <c r="C1971">
        <v>4.84</v>
      </c>
      <c r="D1971" t="s">
        <v>2380</v>
      </c>
      <c r="E1971" t="s">
        <v>2380</v>
      </c>
      <c r="F1971" t="s">
        <v>2383</v>
      </c>
      <c r="G1971">
        <v>1</v>
      </c>
      <c r="H1971" t="s">
        <v>2380</v>
      </c>
      <c r="K1971" t="s">
        <v>398</v>
      </c>
      <c r="L1971">
        <v>31.02</v>
      </c>
      <c r="M1971">
        <v>4.84</v>
      </c>
      <c r="N1971" t="s">
        <v>2380</v>
      </c>
      <c r="O1971" t="s">
        <v>2380</v>
      </c>
      <c r="P1971" t="s">
        <v>2383</v>
      </c>
      <c r="Q1971" s="7" t="str">
        <f>SUBSTITUTE(Table12[[#This Row],[NumberOfMajorSurgeries]],"No major surgery","0")</f>
        <v>1</v>
      </c>
      <c r="R1971" t="str">
        <f>SUBSTITUTE(Table12[[#This Row],[smoker]],"?","unknown")</f>
        <v>No</v>
      </c>
      <c r="S1971" t="str">
        <f t="shared" si="30"/>
        <v>Obesity</v>
      </c>
      <c r="T1971" t="str">
        <f>IF(Table12[[#This Row],[HBA1C]]&lt;5.7,"Normal",IF(Table12[[#This Row],[HBA1C]]&gt;6.5,"Diabetes","Prediabetes"))</f>
        <v>Normal</v>
      </c>
    </row>
    <row r="1972" spans="1:20" x14ac:dyDescent="0.3">
      <c r="A1972" t="s">
        <v>397</v>
      </c>
      <c r="B1972">
        <v>17.5</v>
      </c>
      <c r="C1972">
        <v>4.5599999999999996</v>
      </c>
      <c r="D1972" t="s">
        <v>2380</v>
      </c>
      <c r="E1972" t="s">
        <v>2380</v>
      </c>
      <c r="F1972" t="s">
        <v>2380</v>
      </c>
      <c r="G1972">
        <v>1</v>
      </c>
      <c r="H1972" t="s">
        <v>2380</v>
      </c>
      <c r="K1972" t="s">
        <v>397</v>
      </c>
      <c r="L1972">
        <v>17.5</v>
      </c>
      <c r="M1972">
        <v>4.5599999999999996</v>
      </c>
      <c r="N1972" t="s">
        <v>2380</v>
      </c>
      <c r="O1972" t="s">
        <v>2380</v>
      </c>
      <c r="P1972" t="s">
        <v>2380</v>
      </c>
      <c r="Q1972" s="7" t="str">
        <f>SUBSTITUTE(Table12[[#This Row],[NumberOfMajorSurgeries]],"No major surgery","0")</f>
        <v>1</v>
      </c>
      <c r="R1972" t="str">
        <f>SUBSTITUTE(Table12[[#This Row],[smoker]],"?","unknown")</f>
        <v>No</v>
      </c>
      <c r="S1972" t="str">
        <f t="shared" si="30"/>
        <v>Underweight</v>
      </c>
      <c r="T1972" t="str">
        <f>IF(Table12[[#This Row],[HBA1C]]&lt;5.7,"Normal",IF(Table12[[#This Row],[HBA1C]]&gt;6.5,"Diabetes","Prediabetes"))</f>
        <v>Normal</v>
      </c>
    </row>
    <row r="1973" spans="1:20" x14ac:dyDescent="0.3">
      <c r="A1973" t="s">
        <v>396</v>
      </c>
      <c r="B1973">
        <v>34.799999999999997</v>
      </c>
      <c r="C1973">
        <v>4.42</v>
      </c>
      <c r="D1973" t="s">
        <v>2382</v>
      </c>
      <c r="E1973" t="s">
        <v>2382</v>
      </c>
      <c r="F1973" t="s">
        <v>2380</v>
      </c>
      <c r="G1973">
        <v>2</v>
      </c>
      <c r="H1973" t="s">
        <v>2380</v>
      </c>
      <c r="K1973" t="s">
        <v>396</v>
      </c>
      <c r="L1973">
        <v>34.799999999999997</v>
      </c>
      <c r="M1973">
        <v>4.42</v>
      </c>
      <c r="N1973" t="s">
        <v>2382</v>
      </c>
      <c r="O1973" t="s">
        <v>2382</v>
      </c>
      <c r="P1973" t="s">
        <v>2380</v>
      </c>
      <c r="Q1973" s="7" t="str">
        <f>SUBSTITUTE(Table12[[#This Row],[NumberOfMajorSurgeries]],"No major surgery","0")</f>
        <v>2</v>
      </c>
      <c r="R1973" t="str">
        <f>SUBSTITUTE(Table12[[#This Row],[smoker]],"?","unknown")</f>
        <v>No</v>
      </c>
      <c r="S1973" t="str">
        <f t="shared" si="30"/>
        <v>Obesity</v>
      </c>
      <c r="T1973" t="str">
        <f>IF(Table12[[#This Row],[HBA1C]]&lt;5.7,"Normal",IF(Table12[[#This Row],[HBA1C]]&gt;6.5,"Diabetes","Prediabetes"))</f>
        <v>Normal</v>
      </c>
    </row>
    <row r="1974" spans="1:20" x14ac:dyDescent="0.3">
      <c r="A1974" t="s">
        <v>395</v>
      </c>
      <c r="B1974">
        <v>17.3</v>
      </c>
      <c r="C1974">
        <v>7.66</v>
      </c>
      <c r="D1974" t="s">
        <v>2382</v>
      </c>
      <c r="E1974" t="s">
        <v>2380</v>
      </c>
      <c r="F1974" t="s">
        <v>2380</v>
      </c>
      <c r="G1974">
        <v>1</v>
      </c>
      <c r="H1974" t="s">
        <v>2380</v>
      </c>
      <c r="K1974" t="s">
        <v>395</v>
      </c>
      <c r="L1974">
        <v>17.3</v>
      </c>
      <c r="M1974">
        <v>7.66</v>
      </c>
      <c r="N1974" t="s">
        <v>2382</v>
      </c>
      <c r="O1974" t="s">
        <v>2380</v>
      </c>
      <c r="P1974" t="s">
        <v>2380</v>
      </c>
      <c r="Q1974" s="7" t="str">
        <f>SUBSTITUTE(Table12[[#This Row],[NumberOfMajorSurgeries]],"No major surgery","0")</f>
        <v>1</v>
      </c>
      <c r="R1974" t="str">
        <f>SUBSTITUTE(Table12[[#This Row],[smoker]],"?","unknown")</f>
        <v>No</v>
      </c>
      <c r="S1974" t="str">
        <f t="shared" si="30"/>
        <v>Underweight</v>
      </c>
      <c r="T1974" t="str">
        <f>IF(Table12[[#This Row],[HBA1C]]&lt;5.7,"Normal",IF(Table12[[#This Row],[HBA1C]]&gt;6.5,"Diabetes","Prediabetes"))</f>
        <v>Diabetes</v>
      </c>
    </row>
    <row r="1975" spans="1:20" x14ac:dyDescent="0.3">
      <c r="A1975" t="s">
        <v>394</v>
      </c>
      <c r="B1975">
        <v>32.25</v>
      </c>
      <c r="C1975">
        <v>5.2</v>
      </c>
      <c r="D1975" t="s">
        <v>2382</v>
      </c>
      <c r="E1975" t="s">
        <v>2380</v>
      </c>
      <c r="F1975" t="s">
        <v>2380</v>
      </c>
      <c r="G1975" t="s">
        <v>2381</v>
      </c>
      <c r="H1975" t="s">
        <v>2380</v>
      </c>
      <c r="K1975" t="s">
        <v>394</v>
      </c>
      <c r="L1975">
        <v>32.25</v>
      </c>
      <c r="M1975">
        <v>5.2</v>
      </c>
      <c r="N1975" t="s">
        <v>2382</v>
      </c>
      <c r="O1975" t="s">
        <v>2380</v>
      </c>
      <c r="P1975" t="s">
        <v>2380</v>
      </c>
      <c r="Q1975" s="7" t="str">
        <f>SUBSTITUTE(Table12[[#This Row],[NumberOfMajorSurgeries]],"No major surgery","0")</f>
        <v>0</v>
      </c>
      <c r="R1975" t="str">
        <f>SUBSTITUTE(Table12[[#This Row],[smoker]],"?","unknown")</f>
        <v>No</v>
      </c>
      <c r="S1975" t="str">
        <f t="shared" si="30"/>
        <v>Obesity</v>
      </c>
      <c r="T1975" t="str">
        <f>IF(Table12[[#This Row],[HBA1C]]&lt;5.7,"Normal",IF(Table12[[#This Row],[HBA1C]]&gt;6.5,"Diabetes","Prediabetes"))</f>
        <v>Normal</v>
      </c>
    </row>
    <row r="1976" spans="1:20" x14ac:dyDescent="0.3">
      <c r="A1976" t="s">
        <v>393</v>
      </c>
      <c r="B1976">
        <v>42.4</v>
      </c>
      <c r="C1976">
        <v>5.53</v>
      </c>
      <c r="D1976" t="s">
        <v>2382</v>
      </c>
      <c r="E1976" t="s">
        <v>2380</v>
      </c>
      <c r="F1976" t="s">
        <v>2380</v>
      </c>
      <c r="G1976" t="s">
        <v>2381</v>
      </c>
      <c r="H1976" t="s">
        <v>2380</v>
      </c>
      <c r="K1976" t="s">
        <v>393</v>
      </c>
      <c r="L1976">
        <v>42.4</v>
      </c>
      <c r="M1976">
        <v>5.53</v>
      </c>
      <c r="N1976" t="s">
        <v>2382</v>
      </c>
      <c r="O1976" t="s">
        <v>2380</v>
      </c>
      <c r="P1976" t="s">
        <v>2380</v>
      </c>
      <c r="Q1976" s="7" t="str">
        <f>SUBSTITUTE(Table12[[#This Row],[NumberOfMajorSurgeries]],"No major surgery","0")</f>
        <v>0</v>
      </c>
      <c r="R1976" t="str">
        <f>SUBSTITUTE(Table12[[#This Row],[smoker]],"?","unknown")</f>
        <v>No</v>
      </c>
      <c r="S1976" t="str">
        <f t="shared" si="30"/>
        <v>Obesity</v>
      </c>
      <c r="T1976" t="str">
        <f>IF(Table12[[#This Row],[HBA1C]]&lt;5.7,"Normal",IF(Table12[[#This Row],[HBA1C]]&gt;6.5,"Diabetes","Prediabetes"))</f>
        <v>Normal</v>
      </c>
    </row>
    <row r="1977" spans="1:20" x14ac:dyDescent="0.3">
      <c r="A1977" t="s">
        <v>392</v>
      </c>
      <c r="B1977">
        <v>38.664999999999999</v>
      </c>
      <c r="C1977">
        <v>4.8600000000000003</v>
      </c>
      <c r="D1977" t="s">
        <v>2380</v>
      </c>
      <c r="E1977" t="s">
        <v>2382</v>
      </c>
      <c r="F1977" t="s">
        <v>2380</v>
      </c>
      <c r="G1977">
        <v>1</v>
      </c>
      <c r="H1977" t="s">
        <v>2380</v>
      </c>
      <c r="K1977" t="s">
        <v>392</v>
      </c>
      <c r="L1977">
        <v>38.664999999999999</v>
      </c>
      <c r="M1977">
        <v>4.8600000000000003</v>
      </c>
      <c r="N1977" t="s">
        <v>2380</v>
      </c>
      <c r="O1977" t="s">
        <v>2382</v>
      </c>
      <c r="P1977" t="s">
        <v>2380</v>
      </c>
      <c r="Q1977" s="7" t="str">
        <f>SUBSTITUTE(Table12[[#This Row],[NumberOfMajorSurgeries]],"No major surgery","0")</f>
        <v>1</v>
      </c>
      <c r="R1977" t="str">
        <f>SUBSTITUTE(Table12[[#This Row],[smoker]],"?","unknown")</f>
        <v>No</v>
      </c>
      <c r="S1977" t="str">
        <f t="shared" si="30"/>
        <v>Obesity</v>
      </c>
      <c r="T1977" t="str">
        <f>IF(Table12[[#This Row],[HBA1C]]&lt;5.7,"Normal",IF(Table12[[#This Row],[HBA1C]]&gt;6.5,"Diabetes","Prediabetes"))</f>
        <v>Normal</v>
      </c>
    </row>
    <row r="1978" spans="1:20" x14ac:dyDescent="0.3">
      <c r="A1978" t="s">
        <v>391</v>
      </c>
      <c r="B1978">
        <v>29.92</v>
      </c>
      <c r="C1978">
        <v>5.49</v>
      </c>
      <c r="D1978" t="s">
        <v>2382</v>
      </c>
      <c r="E1978" t="s">
        <v>2380</v>
      </c>
      <c r="F1978" t="s">
        <v>2380</v>
      </c>
      <c r="G1978" t="s">
        <v>2381</v>
      </c>
      <c r="H1978" t="s">
        <v>2380</v>
      </c>
      <c r="K1978" t="s">
        <v>391</v>
      </c>
      <c r="L1978">
        <v>29.92</v>
      </c>
      <c r="M1978">
        <v>5.49</v>
      </c>
      <c r="N1978" t="s">
        <v>2382</v>
      </c>
      <c r="O1978" t="s">
        <v>2380</v>
      </c>
      <c r="P1978" t="s">
        <v>2380</v>
      </c>
      <c r="Q1978" s="7" t="str">
        <f>SUBSTITUTE(Table12[[#This Row],[NumberOfMajorSurgeries]],"No major surgery","0")</f>
        <v>0</v>
      </c>
      <c r="R1978" t="str">
        <f>SUBSTITUTE(Table12[[#This Row],[smoker]],"?","unknown")</f>
        <v>No</v>
      </c>
      <c r="S1978" t="str">
        <f t="shared" si="30"/>
        <v>Overweight</v>
      </c>
      <c r="T1978" t="str">
        <f>IF(Table12[[#This Row],[HBA1C]]&lt;5.7,"Normal",IF(Table12[[#This Row],[HBA1C]]&gt;6.5,"Diabetes","Prediabetes"))</f>
        <v>Normal</v>
      </c>
    </row>
    <row r="1979" spans="1:20" x14ac:dyDescent="0.3">
      <c r="A1979" t="s">
        <v>390</v>
      </c>
      <c r="B1979">
        <v>29.48</v>
      </c>
      <c r="C1979">
        <v>4.09</v>
      </c>
      <c r="D1979" t="s">
        <v>2382</v>
      </c>
      <c r="E1979" t="s">
        <v>2380</v>
      </c>
      <c r="F1979" t="s">
        <v>2380</v>
      </c>
      <c r="G1979" t="s">
        <v>2381</v>
      </c>
      <c r="H1979" t="s">
        <v>2380</v>
      </c>
      <c r="K1979" t="s">
        <v>390</v>
      </c>
      <c r="L1979">
        <v>29.48</v>
      </c>
      <c r="M1979">
        <v>4.09</v>
      </c>
      <c r="N1979" t="s">
        <v>2382</v>
      </c>
      <c r="O1979" t="s">
        <v>2380</v>
      </c>
      <c r="P1979" t="s">
        <v>2380</v>
      </c>
      <c r="Q1979" s="7" t="str">
        <f>SUBSTITUTE(Table12[[#This Row],[NumberOfMajorSurgeries]],"No major surgery","0")</f>
        <v>0</v>
      </c>
      <c r="R1979" t="str">
        <f>SUBSTITUTE(Table12[[#This Row],[smoker]],"?","unknown")</f>
        <v>No</v>
      </c>
      <c r="S1979" t="str">
        <f t="shared" si="30"/>
        <v>Overweight</v>
      </c>
      <c r="T1979" t="str">
        <f>IF(Table12[[#This Row],[HBA1C]]&lt;5.7,"Normal",IF(Table12[[#This Row],[HBA1C]]&gt;6.5,"Diabetes","Prediabetes"))</f>
        <v>Normal</v>
      </c>
    </row>
    <row r="1980" spans="1:20" x14ac:dyDescent="0.3">
      <c r="A1980" t="s">
        <v>389</v>
      </c>
      <c r="B1980">
        <v>28.785</v>
      </c>
      <c r="C1980">
        <v>4.3099999999999996</v>
      </c>
      <c r="D1980" t="s">
        <v>2382</v>
      </c>
      <c r="E1980" t="s">
        <v>2380</v>
      </c>
      <c r="F1980" t="s">
        <v>2380</v>
      </c>
      <c r="G1980" t="s">
        <v>2381</v>
      </c>
      <c r="H1980" t="s">
        <v>2380</v>
      </c>
      <c r="K1980" t="s">
        <v>389</v>
      </c>
      <c r="L1980">
        <v>28.785</v>
      </c>
      <c r="M1980">
        <v>4.3099999999999996</v>
      </c>
      <c r="N1980" t="s">
        <v>2382</v>
      </c>
      <c r="O1980" t="s">
        <v>2380</v>
      </c>
      <c r="P1980" t="s">
        <v>2380</v>
      </c>
      <c r="Q1980" s="7" t="str">
        <f>SUBSTITUTE(Table12[[#This Row],[NumberOfMajorSurgeries]],"No major surgery","0")</f>
        <v>0</v>
      </c>
      <c r="R1980" t="str">
        <f>SUBSTITUTE(Table12[[#This Row],[smoker]],"?","unknown")</f>
        <v>No</v>
      </c>
      <c r="S1980" t="str">
        <f t="shared" si="30"/>
        <v>Overweight</v>
      </c>
      <c r="T1980" t="str">
        <f>IF(Table12[[#This Row],[HBA1C]]&lt;5.7,"Normal",IF(Table12[[#This Row],[HBA1C]]&gt;6.5,"Diabetes","Prediabetes"))</f>
        <v>Normal</v>
      </c>
    </row>
    <row r="1981" spans="1:20" x14ac:dyDescent="0.3">
      <c r="A1981" t="s">
        <v>388</v>
      </c>
      <c r="B1981">
        <v>19.8</v>
      </c>
      <c r="C1981">
        <v>4</v>
      </c>
      <c r="D1981" t="s">
        <v>2382</v>
      </c>
      <c r="E1981" t="s">
        <v>2380</v>
      </c>
      <c r="F1981" t="s">
        <v>2380</v>
      </c>
      <c r="G1981" t="s">
        <v>2381</v>
      </c>
      <c r="H1981" t="s">
        <v>2380</v>
      </c>
      <c r="K1981" t="s">
        <v>388</v>
      </c>
      <c r="L1981">
        <v>19.8</v>
      </c>
      <c r="M1981">
        <v>4</v>
      </c>
      <c r="N1981" t="s">
        <v>2382</v>
      </c>
      <c r="O1981" t="s">
        <v>2380</v>
      </c>
      <c r="P1981" t="s">
        <v>2380</v>
      </c>
      <c r="Q1981" s="7" t="str">
        <f>SUBSTITUTE(Table12[[#This Row],[NumberOfMajorSurgeries]],"No major surgery","0")</f>
        <v>0</v>
      </c>
      <c r="R1981" t="str">
        <f>SUBSTITUTE(Table12[[#This Row],[smoker]],"?","unknown")</f>
        <v>No</v>
      </c>
      <c r="S1981" t="str">
        <f t="shared" si="30"/>
        <v>Overweight</v>
      </c>
      <c r="T1981" t="str">
        <f>IF(Table12[[#This Row],[HBA1C]]&lt;5.7,"Normal",IF(Table12[[#This Row],[HBA1C]]&gt;6.5,"Diabetes","Prediabetes"))</f>
        <v>Normal</v>
      </c>
    </row>
    <row r="1982" spans="1:20" x14ac:dyDescent="0.3">
      <c r="A1982" t="s">
        <v>387</v>
      </c>
      <c r="B1982">
        <v>35.53</v>
      </c>
      <c r="C1982">
        <v>4.68</v>
      </c>
      <c r="D1982" t="s">
        <v>2380</v>
      </c>
      <c r="E1982" t="s">
        <v>2380</v>
      </c>
      <c r="F1982" t="s">
        <v>2383</v>
      </c>
      <c r="G1982">
        <v>1</v>
      </c>
      <c r="H1982" t="s">
        <v>2380</v>
      </c>
      <c r="K1982" t="s">
        <v>387</v>
      </c>
      <c r="L1982">
        <v>35.53</v>
      </c>
      <c r="M1982">
        <v>4.68</v>
      </c>
      <c r="N1982" t="s">
        <v>2380</v>
      </c>
      <c r="O1982" t="s">
        <v>2380</v>
      </c>
      <c r="P1982" t="s">
        <v>2383</v>
      </c>
      <c r="Q1982" s="7" t="str">
        <f>SUBSTITUTE(Table12[[#This Row],[NumberOfMajorSurgeries]],"No major surgery","0")</f>
        <v>1</v>
      </c>
      <c r="R1982" t="str">
        <f>SUBSTITUTE(Table12[[#This Row],[smoker]],"?","unknown")</f>
        <v>No</v>
      </c>
      <c r="S1982" t="str">
        <f t="shared" si="30"/>
        <v>Obesity</v>
      </c>
      <c r="T1982" t="str">
        <f>IF(Table12[[#This Row],[HBA1C]]&lt;5.7,"Normal",IF(Table12[[#This Row],[HBA1C]]&gt;6.5,"Diabetes","Prediabetes"))</f>
        <v>Normal</v>
      </c>
    </row>
    <row r="1983" spans="1:20" x14ac:dyDescent="0.3">
      <c r="A1983" t="s">
        <v>386</v>
      </c>
      <c r="B1983">
        <v>21.47</v>
      </c>
      <c r="C1983">
        <v>4.0199999999999996</v>
      </c>
      <c r="D1983" t="s">
        <v>2382</v>
      </c>
      <c r="E1983" t="s">
        <v>2380</v>
      </c>
      <c r="F1983" t="s">
        <v>2380</v>
      </c>
      <c r="G1983">
        <v>1</v>
      </c>
      <c r="H1983" t="s">
        <v>2380</v>
      </c>
      <c r="K1983" t="s">
        <v>386</v>
      </c>
      <c r="L1983">
        <v>21.47</v>
      </c>
      <c r="M1983">
        <v>4.0199999999999996</v>
      </c>
      <c r="N1983" t="s">
        <v>2382</v>
      </c>
      <c r="O1983" t="s">
        <v>2380</v>
      </c>
      <c r="P1983" t="s">
        <v>2380</v>
      </c>
      <c r="Q1983" s="7" t="str">
        <f>SUBSTITUTE(Table12[[#This Row],[NumberOfMajorSurgeries]],"No major surgery","0")</f>
        <v>1</v>
      </c>
      <c r="R1983" t="str">
        <f>SUBSTITUTE(Table12[[#This Row],[smoker]],"?","unknown")</f>
        <v>No</v>
      </c>
      <c r="S1983" t="str">
        <f t="shared" si="30"/>
        <v>Overweight</v>
      </c>
      <c r="T1983" t="str">
        <f>IF(Table12[[#This Row],[HBA1C]]&lt;5.7,"Normal",IF(Table12[[#This Row],[HBA1C]]&gt;6.5,"Diabetes","Prediabetes"))</f>
        <v>Normal</v>
      </c>
    </row>
    <row r="1984" spans="1:20" x14ac:dyDescent="0.3">
      <c r="A1984" t="s">
        <v>385</v>
      </c>
      <c r="B1984">
        <v>25.9</v>
      </c>
      <c r="C1984">
        <v>5.12</v>
      </c>
      <c r="D1984" t="s">
        <v>2380</v>
      </c>
      <c r="E1984" t="s">
        <v>2380</v>
      </c>
      <c r="F1984" t="s">
        <v>2383</v>
      </c>
      <c r="G1984">
        <v>1</v>
      </c>
      <c r="H1984" t="s">
        <v>2380</v>
      </c>
      <c r="K1984" t="s">
        <v>385</v>
      </c>
      <c r="L1984">
        <v>25.9</v>
      </c>
      <c r="M1984">
        <v>5.12</v>
      </c>
      <c r="N1984" t="s">
        <v>2380</v>
      </c>
      <c r="O1984" t="s">
        <v>2380</v>
      </c>
      <c r="P1984" t="s">
        <v>2383</v>
      </c>
      <c r="Q1984" s="7" t="str">
        <f>SUBSTITUTE(Table12[[#This Row],[NumberOfMajorSurgeries]],"No major surgery","0")</f>
        <v>1</v>
      </c>
      <c r="R1984" t="str">
        <f>SUBSTITUTE(Table12[[#This Row],[smoker]],"?","unknown")</f>
        <v>No</v>
      </c>
      <c r="S1984" t="str">
        <f t="shared" si="30"/>
        <v>Overweight</v>
      </c>
      <c r="T1984" t="str">
        <f>IF(Table12[[#This Row],[HBA1C]]&lt;5.7,"Normal",IF(Table12[[#This Row],[HBA1C]]&gt;6.5,"Diabetes","Prediabetes"))</f>
        <v>Normal</v>
      </c>
    </row>
    <row r="1985" spans="1:20" x14ac:dyDescent="0.3">
      <c r="A1985" t="s">
        <v>384</v>
      </c>
      <c r="B1985">
        <v>20.81</v>
      </c>
      <c r="C1985">
        <v>5.52</v>
      </c>
      <c r="D1985" t="s">
        <v>2380</v>
      </c>
      <c r="E1985" t="s">
        <v>2380</v>
      </c>
      <c r="F1985" t="s">
        <v>2380</v>
      </c>
      <c r="G1985" t="s">
        <v>2381</v>
      </c>
      <c r="H1985" t="s">
        <v>2380</v>
      </c>
      <c r="K1985" t="s">
        <v>384</v>
      </c>
      <c r="L1985">
        <v>20.81</v>
      </c>
      <c r="M1985">
        <v>5.52</v>
      </c>
      <c r="N1985" t="s">
        <v>2380</v>
      </c>
      <c r="O1985" t="s">
        <v>2380</v>
      </c>
      <c r="P1985" t="s">
        <v>2380</v>
      </c>
      <c r="Q1985" s="7" t="str">
        <f>SUBSTITUTE(Table12[[#This Row],[NumberOfMajorSurgeries]],"No major surgery","0")</f>
        <v>0</v>
      </c>
      <c r="R1985" t="str">
        <f>SUBSTITUTE(Table12[[#This Row],[smoker]],"?","unknown")</f>
        <v>No</v>
      </c>
      <c r="S1985" t="str">
        <f t="shared" si="30"/>
        <v>Overweight</v>
      </c>
      <c r="T1985" t="str">
        <f>IF(Table12[[#This Row],[HBA1C]]&lt;5.7,"Normal",IF(Table12[[#This Row],[HBA1C]]&gt;6.5,"Diabetes","Prediabetes"))</f>
        <v>Normal</v>
      </c>
    </row>
    <row r="1986" spans="1:20" x14ac:dyDescent="0.3">
      <c r="A1986" t="s">
        <v>383</v>
      </c>
      <c r="B1986">
        <v>25.84</v>
      </c>
      <c r="C1986">
        <v>5.81</v>
      </c>
      <c r="D1986" t="s">
        <v>2382</v>
      </c>
      <c r="E1986" t="s">
        <v>2380</v>
      </c>
      <c r="F1986" t="s">
        <v>2383</v>
      </c>
      <c r="G1986">
        <v>1</v>
      </c>
      <c r="H1986" t="s">
        <v>2380</v>
      </c>
      <c r="K1986" t="s">
        <v>383</v>
      </c>
      <c r="L1986">
        <v>25.84</v>
      </c>
      <c r="M1986">
        <v>5.81</v>
      </c>
      <c r="N1986" t="s">
        <v>2382</v>
      </c>
      <c r="O1986" t="s">
        <v>2380</v>
      </c>
      <c r="P1986" t="s">
        <v>2383</v>
      </c>
      <c r="Q1986" s="7" t="str">
        <f>SUBSTITUTE(Table12[[#This Row],[NumberOfMajorSurgeries]],"No major surgery","0")</f>
        <v>1</v>
      </c>
      <c r="R1986" t="str">
        <f>SUBSTITUTE(Table12[[#This Row],[smoker]],"?","unknown")</f>
        <v>No</v>
      </c>
      <c r="S1986" t="str">
        <f t="shared" si="30"/>
        <v>Overweight</v>
      </c>
      <c r="T1986" t="str">
        <f>IF(Table12[[#This Row],[HBA1C]]&lt;5.7,"Normal",IF(Table12[[#This Row],[HBA1C]]&gt;6.5,"Diabetes","Prediabetes"))</f>
        <v>Prediabetes</v>
      </c>
    </row>
    <row r="1987" spans="1:20" x14ac:dyDescent="0.3">
      <c r="A1987" t="s">
        <v>382</v>
      </c>
      <c r="B1987">
        <v>30.95</v>
      </c>
      <c r="C1987">
        <v>5.16</v>
      </c>
      <c r="D1987" t="s">
        <v>2380</v>
      </c>
      <c r="E1987" t="s">
        <v>2380</v>
      </c>
      <c r="F1987" t="s">
        <v>2383</v>
      </c>
      <c r="G1987">
        <v>1</v>
      </c>
      <c r="H1987" t="s">
        <v>2380</v>
      </c>
      <c r="K1987" t="s">
        <v>382</v>
      </c>
      <c r="L1987">
        <v>30.95</v>
      </c>
      <c r="M1987">
        <v>5.16</v>
      </c>
      <c r="N1987" t="s">
        <v>2380</v>
      </c>
      <c r="O1987" t="s">
        <v>2380</v>
      </c>
      <c r="P1987" t="s">
        <v>2383</v>
      </c>
      <c r="Q1987" s="7" t="str">
        <f>SUBSTITUTE(Table12[[#This Row],[NumberOfMajorSurgeries]],"No major surgery","0")</f>
        <v>1</v>
      </c>
      <c r="R1987" t="str">
        <f>SUBSTITUTE(Table12[[#This Row],[smoker]],"?","unknown")</f>
        <v>No</v>
      </c>
      <c r="S1987" t="str">
        <f t="shared" ref="S1987:S2050" si="31">IF(B1987&lt;18.5,"Underweight",IF(B1987&gt;30,"Obesity",IF(B1987=18.5-24.9,"Normal weight","Overweight")))</f>
        <v>Obesity</v>
      </c>
      <c r="T1987" t="str">
        <f>IF(Table12[[#This Row],[HBA1C]]&lt;5.7,"Normal",IF(Table12[[#This Row],[HBA1C]]&gt;6.5,"Diabetes","Prediabetes"))</f>
        <v>Normal</v>
      </c>
    </row>
    <row r="1988" spans="1:20" x14ac:dyDescent="0.3">
      <c r="A1988" t="s">
        <v>381</v>
      </c>
      <c r="B1988">
        <v>30.54</v>
      </c>
      <c r="C1988">
        <v>5</v>
      </c>
      <c r="D1988" t="s">
        <v>2380</v>
      </c>
      <c r="E1988" t="s">
        <v>2380</v>
      </c>
      <c r="F1988" t="s">
        <v>2383</v>
      </c>
      <c r="G1988">
        <v>1</v>
      </c>
      <c r="H1988" t="s">
        <v>2380</v>
      </c>
      <c r="K1988" t="s">
        <v>381</v>
      </c>
      <c r="L1988">
        <v>30.54</v>
      </c>
      <c r="M1988">
        <v>5</v>
      </c>
      <c r="N1988" t="s">
        <v>2380</v>
      </c>
      <c r="O1988" t="s">
        <v>2380</v>
      </c>
      <c r="P1988" t="s">
        <v>2383</v>
      </c>
      <c r="Q1988" s="7" t="str">
        <f>SUBSTITUTE(Table12[[#This Row],[NumberOfMajorSurgeries]],"No major surgery","0")</f>
        <v>1</v>
      </c>
      <c r="R1988" t="str">
        <f>SUBSTITUTE(Table12[[#This Row],[smoker]],"?","unknown")</f>
        <v>No</v>
      </c>
      <c r="S1988" t="str">
        <f t="shared" si="31"/>
        <v>Obesity</v>
      </c>
      <c r="T1988" t="str">
        <f>IF(Table12[[#This Row],[HBA1C]]&lt;5.7,"Normal",IF(Table12[[#This Row],[HBA1C]]&gt;6.5,"Diabetes","Prediabetes"))</f>
        <v>Normal</v>
      </c>
    </row>
    <row r="1989" spans="1:20" x14ac:dyDescent="0.3">
      <c r="A1989" t="s">
        <v>380</v>
      </c>
      <c r="B1989">
        <v>33.914999999999999</v>
      </c>
      <c r="C1989">
        <v>5.84</v>
      </c>
      <c r="D1989" t="s">
        <v>2382</v>
      </c>
      <c r="E1989" t="s">
        <v>2380</v>
      </c>
      <c r="F1989" t="s">
        <v>2380</v>
      </c>
      <c r="G1989" t="s">
        <v>2381</v>
      </c>
      <c r="H1989" t="s">
        <v>2380</v>
      </c>
      <c r="K1989" t="s">
        <v>380</v>
      </c>
      <c r="L1989">
        <v>33.914999999999999</v>
      </c>
      <c r="M1989">
        <v>5.84</v>
      </c>
      <c r="N1989" t="s">
        <v>2382</v>
      </c>
      <c r="O1989" t="s">
        <v>2380</v>
      </c>
      <c r="P1989" t="s">
        <v>2380</v>
      </c>
      <c r="Q1989" s="7" t="str">
        <f>SUBSTITUTE(Table12[[#This Row],[NumberOfMajorSurgeries]],"No major surgery","0")</f>
        <v>0</v>
      </c>
      <c r="R1989" t="str">
        <f>SUBSTITUTE(Table12[[#This Row],[smoker]],"?","unknown")</f>
        <v>No</v>
      </c>
      <c r="S1989" t="str">
        <f t="shared" si="31"/>
        <v>Obesity</v>
      </c>
      <c r="T1989" t="str">
        <f>IF(Table12[[#This Row],[HBA1C]]&lt;5.7,"Normal",IF(Table12[[#This Row],[HBA1C]]&gt;6.5,"Diabetes","Prediabetes"))</f>
        <v>Prediabetes</v>
      </c>
    </row>
    <row r="1990" spans="1:20" x14ac:dyDescent="0.3">
      <c r="A1990" t="s">
        <v>379</v>
      </c>
      <c r="B1990">
        <v>33.31</v>
      </c>
      <c r="C1990">
        <v>4.1900000000000004</v>
      </c>
      <c r="D1990" t="s">
        <v>2380</v>
      </c>
      <c r="E1990" t="s">
        <v>2380</v>
      </c>
      <c r="F1990" t="s">
        <v>2383</v>
      </c>
      <c r="G1990">
        <v>1</v>
      </c>
      <c r="H1990" t="s">
        <v>2380</v>
      </c>
      <c r="K1990" t="s">
        <v>379</v>
      </c>
      <c r="L1990">
        <v>33.31</v>
      </c>
      <c r="M1990">
        <v>4.1900000000000004</v>
      </c>
      <c r="N1990" t="s">
        <v>2380</v>
      </c>
      <c r="O1990" t="s">
        <v>2380</v>
      </c>
      <c r="P1990" t="s">
        <v>2383</v>
      </c>
      <c r="Q1990" s="7" t="str">
        <f>SUBSTITUTE(Table12[[#This Row],[NumberOfMajorSurgeries]],"No major surgery","0")</f>
        <v>1</v>
      </c>
      <c r="R1990" t="str">
        <f>SUBSTITUTE(Table12[[#This Row],[smoker]],"?","unknown")</f>
        <v>No</v>
      </c>
      <c r="S1990" t="str">
        <f t="shared" si="31"/>
        <v>Obesity</v>
      </c>
      <c r="T1990" t="str">
        <f>IF(Table12[[#This Row],[HBA1C]]&lt;5.7,"Normal",IF(Table12[[#This Row],[HBA1C]]&gt;6.5,"Diabetes","Prediabetes"))</f>
        <v>Normal</v>
      </c>
    </row>
    <row r="1991" spans="1:20" x14ac:dyDescent="0.3">
      <c r="A1991" t="s">
        <v>378</v>
      </c>
      <c r="B1991">
        <v>25.745000000000001</v>
      </c>
      <c r="C1991">
        <v>4.62</v>
      </c>
      <c r="D1991" t="s">
        <v>2382</v>
      </c>
      <c r="E1991" t="s">
        <v>2380</v>
      </c>
      <c r="F1991" t="s">
        <v>2380</v>
      </c>
      <c r="G1991" t="s">
        <v>2381</v>
      </c>
      <c r="H1991" t="s">
        <v>2380</v>
      </c>
      <c r="K1991" t="s">
        <v>378</v>
      </c>
      <c r="L1991">
        <v>25.745000000000001</v>
      </c>
      <c r="M1991">
        <v>4.62</v>
      </c>
      <c r="N1991" t="s">
        <v>2382</v>
      </c>
      <c r="O1991" t="s">
        <v>2380</v>
      </c>
      <c r="P1991" t="s">
        <v>2380</v>
      </c>
      <c r="Q1991" s="7" t="str">
        <f>SUBSTITUTE(Table12[[#This Row],[NumberOfMajorSurgeries]],"No major surgery","0")</f>
        <v>0</v>
      </c>
      <c r="R1991" t="str">
        <f>SUBSTITUTE(Table12[[#This Row],[smoker]],"?","unknown")</f>
        <v>No</v>
      </c>
      <c r="S1991" t="str">
        <f t="shared" si="31"/>
        <v>Overweight</v>
      </c>
      <c r="T1991" t="str">
        <f>IF(Table12[[#This Row],[HBA1C]]&lt;5.7,"Normal",IF(Table12[[#This Row],[HBA1C]]&gt;6.5,"Diabetes","Prediabetes"))</f>
        <v>Normal</v>
      </c>
    </row>
    <row r="1992" spans="1:20" x14ac:dyDescent="0.3">
      <c r="A1992" t="s">
        <v>377</v>
      </c>
      <c r="B1992">
        <v>37.1</v>
      </c>
      <c r="C1992">
        <v>6.24</v>
      </c>
      <c r="D1992" t="s">
        <v>2380</v>
      </c>
      <c r="E1992" t="s">
        <v>2380</v>
      </c>
      <c r="F1992" t="s">
        <v>2380</v>
      </c>
      <c r="G1992" t="s">
        <v>2381</v>
      </c>
      <c r="H1992" t="s">
        <v>2380</v>
      </c>
      <c r="K1992" t="s">
        <v>377</v>
      </c>
      <c r="L1992">
        <v>37.1</v>
      </c>
      <c r="M1992">
        <v>6.24</v>
      </c>
      <c r="N1992" t="s">
        <v>2380</v>
      </c>
      <c r="O1992" t="s">
        <v>2380</v>
      </c>
      <c r="P1992" t="s">
        <v>2380</v>
      </c>
      <c r="Q1992" s="7" t="str">
        <f>SUBSTITUTE(Table12[[#This Row],[NumberOfMajorSurgeries]],"No major surgery","0")</f>
        <v>0</v>
      </c>
      <c r="R1992" t="str">
        <f>SUBSTITUTE(Table12[[#This Row],[smoker]],"?","unknown")</f>
        <v>No</v>
      </c>
      <c r="S1992" t="str">
        <f t="shared" si="31"/>
        <v>Obesity</v>
      </c>
      <c r="T1992" t="str">
        <f>IF(Table12[[#This Row],[HBA1C]]&lt;5.7,"Normal",IF(Table12[[#This Row],[HBA1C]]&gt;6.5,"Diabetes","Prediabetes"))</f>
        <v>Prediabetes</v>
      </c>
    </row>
    <row r="1993" spans="1:20" x14ac:dyDescent="0.3">
      <c r="A1993" t="s">
        <v>376</v>
      </c>
      <c r="B1993">
        <v>35.435000000000002</v>
      </c>
      <c r="C1993">
        <v>5.81</v>
      </c>
      <c r="D1993" t="s">
        <v>2380</v>
      </c>
      <c r="E1993" t="s">
        <v>2380</v>
      </c>
      <c r="F1993" t="s">
        <v>2380</v>
      </c>
      <c r="G1993" t="s">
        <v>2381</v>
      </c>
      <c r="H1993" t="s">
        <v>2380</v>
      </c>
      <c r="K1993" t="s">
        <v>376</v>
      </c>
      <c r="L1993">
        <v>35.435000000000002</v>
      </c>
      <c r="M1993">
        <v>5.81</v>
      </c>
      <c r="N1993" t="s">
        <v>2380</v>
      </c>
      <c r="O1993" t="s">
        <v>2380</v>
      </c>
      <c r="P1993" t="s">
        <v>2380</v>
      </c>
      <c r="Q1993" s="7" t="str">
        <f>SUBSTITUTE(Table12[[#This Row],[NumberOfMajorSurgeries]],"No major surgery","0")</f>
        <v>0</v>
      </c>
      <c r="R1993" t="str">
        <f>SUBSTITUTE(Table12[[#This Row],[smoker]],"?","unknown")</f>
        <v>No</v>
      </c>
      <c r="S1993" t="str">
        <f t="shared" si="31"/>
        <v>Obesity</v>
      </c>
      <c r="T1993" t="str">
        <f>IF(Table12[[#This Row],[HBA1C]]&lt;5.7,"Normal",IF(Table12[[#This Row],[HBA1C]]&gt;6.5,"Diabetes","Prediabetes"))</f>
        <v>Prediabetes</v>
      </c>
    </row>
    <row r="1994" spans="1:20" x14ac:dyDescent="0.3">
      <c r="A1994" t="s">
        <v>375</v>
      </c>
      <c r="B1994">
        <v>20.399999999999999</v>
      </c>
      <c r="C1994">
        <v>4.83</v>
      </c>
      <c r="D1994" t="s">
        <v>2380</v>
      </c>
      <c r="E1994" t="s">
        <v>2380</v>
      </c>
      <c r="F1994" t="s">
        <v>2380</v>
      </c>
      <c r="G1994" t="s">
        <v>2381</v>
      </c>
      <c r="H1994" t="s">
        <v>2380</v>
      </c>
      <c r="K1994" t="s">
        <v>375</v>
      </c>
      <c r="L1994">
        <v>20.399999999999999</v>
      </c>
      <c r="M1994">
        <v>4.83</v>
      </c>
      <c r="N1994" t="s">
        <v>2380</v>
      </c>
      <c r="O1994" t="s">
        <v>2380</v>
      </c>
      <c r="P1994" t="s">
        <v>2380</v>
      </c>
      <c r="Q1994" s="7" t="str">
        <f>SUBSTITUTE(Table12[[#This Row],[NumberOfMajorSurgeries]],"No major surgery","0")</f>
        <v>0</v>
      </c>
      <c r="R1994" t="str">
        <f>SUBSTITUTE(Table12[[#This Row],[smoker]],"?","unknown")</f>
        <v>No</v>
      </c>
      <c r="S1994" t="str">
        <f t="shared" si="31"/>
        <v>Overweight</v>
      </c>
      <c r="T1994" t="str">
        <f>IF(Table12[[#This Row],[HBA1C]]&lt;5.7,"Normal",IF(Table12[[#This Row],[HBA1C]]&gt;6.5,"Diabetes","Prediabetes"))</f>
        <v>Normal</v>
      </c>
    </row>
    <row r="1995" spans="1:20" x14ac:dyDescent="0.3">
      <c r="A1995" t="s">
        <v>374</v>
      </c>
      <c r="B1995">
        <v>42.13</v>
      </c>
      <c r="C1995">
        <v>5.72</v>
      </c>
      <c r="D1995" t="s">
        <v>2382</v>
      </c>
      <c r="E1995" t="s">
        <v>2380</v>
      </c>
      <c r="F1995" t="s">
        <v>2383</v>
      </c>
      <c r="G1995">
        <v>1</v>
      </c>
      <c r="H1995" t="s">
        <v>2380</v>
      </c>
      <c r="K1995" t="s">
        <v>374</v>
      </c>
      <c r="L1995">
        <v>42.13</v>
      </c>
      <c r="M1995">
        <v>5.72</v>
      </c>
      <c r="N1995" t="s">
        <v>2382</v>
      </c>
      <c r="O1995" t="s">
        <v>2380</v>
      </c>
      <c r="P1995" t="s">
        <v>2383</v>
      </c>
      <c r="Q1995" s="7" t="str">
        <f>SUBSTITUTE(Table12[[#This Row],[NumberOfMajorSurgeries]],"No major surgery","0")</f>
        <v>1</v>
      </c>
      <c r="R1995" t="str">
        <f>SUBSTITUTE(Table12[[#This Row],[smoker]],"?","unknown")</f>
        <v>No</v>
      </c>
      <c r="S1995" t="str">
        <f t="shared" si="31"/>
        <v>Obesity</v>
      </c>
      <c r="T1995" t="str">
        <f>IF(Table12[[#This Row],[HBA1C]]&lt;5.7,"Normal",IF(Table12[[#This Row],[HBA1C]]&gt;6.5,"Diabetes","Prediabetes"))</f>
        <v>Prediabetes</v>
      </c>
    </row>
    <row r="1996" spans="1:20" x14ac:dyDescent="0.3">
      <c r="A1996" t="s">
        <v>373</v>
      </c>
      <c r="B1996">
        <v>33.99</v>
      </c>
      <c r="C1996">
        <v>4.83</v>
      </c>
      <c r="D1996" t="s">
        <v>2382</v>
      </c>
      <c r="E1996" t="s">
        <v>2380</v>
      </c>
      <c r="F1996" t="s">
        <v>2383</v>
      </c>
      <c r="G1996">
        <v>1</v>
      </c>
      <c r="H1996" t="s">
        <v>2380</v>
      </c>
      <c r="K1996" t="s">
        <v>373</v>
      </c>
      <c r="L1996">
        <v>33.99</v>
      </c>
      <c r="M1996">
        <v>4.83</v>
      </c>
      <c r="N1996" t="s">
        <v>2382</v>
      </c>
      <c r="O1996" t="s">
        <v>2380</v>
      </c>
      <c r="P1996" t="s">
        <v>2383</v>
      </c>
      <c r="Q1996" s="7" t="str">
        <f>SUBSTITUTE(Table12[[#This Row],[NumberOfMajorSurgeries]],"No major surgery","0")</f>
        <v>1</v>
      </c>
      <c r="R1996" t="str">
        <f>SUBSTITUTE(Table12[[#This Row],[smoker]],"?","unknown")</f>
        <v>No</v>
      </c>
      <c r="S1996" t="str">
        <f t="shared" si="31"/>
        <v>Obesity</v>
      </c>
      <c r="T1996" t="str">
        <f>IF(Table12[[#This Row],[HBA1C]]&lt;5.7,"Normal",IF(Table12[[#This Row],[HBA1C]]&gt;6.5,"Diabetes","Prediabetes"))</f>
        <v>Normal</v>
      </c>
    </row>
    <row r="1997" spans="1:20" x14ac:dyDescent="0.3">
      <c r="A1997" t="s">
        <v>372</v>
      </c>
      <c r="B1997">
        <v>28.594999999999999</v>
      </c>
      <c r="C1997">
        <v>4.1399999999999997</v>
      </c>
      <c r="D1997" t="s">
        <v>2382</v>
      </c>
      <c r="E1997" t="s">
        <v>2380</v>
      </c>
      <c r="F1997" t="s">
        <v>2383</v>
      </c>
      <c r="G1997">
        <v>1</v>
      </c>
      <c r="H1997" t="s">
        <v>2380</v>
      </c>
      <c r="K1997" t="s">
        <v>372</v>
      </c>
      <c r="L1997">
        <v>28.594999999999999</v>
      </c>
      <c r="M1997">
        <v>4.1399999999999997</v>
      </c>
      <c r="N1997" t="s">
        <v>2382</v>
      </c>
      <c r="O1997" t="s">
        <v>2380</v>
      </c>
      <c r="P1997" t="s">
        <v>2383</v>
      </c>
      <c r="Q1997" s="7" t="str">
        <f>SUBSTITUTE(Table12[[#This Row],[NumberOfMajorSurgeries]],"No major surgery","0")</f>
        <v>1</v>
      </c>
      <c r="R1997" t="str">
        <f>SUBSTITUTE(Table12[[#This Row],[smoker]],"?","unknown")</f>
        <v>No</v>
      </c>
      <c r="S1997" t="str">
        <f t="shared" si="31"/>
        <v>Overweight</v>
      </c>
      <c r="T1997" t="str">
        <f>IF(Table12[[#This Row],[HBA1C]]&lt;5.7,"Normal",IF(Table12[[#This Row],[HBA1C]]&gt;6.5,"Diabetes","Prediabetes"))</f>
        <v>Normal</v>
      </c>
    </row>
    <row r="1998" spans="1:20" x14ac:dyDescent="0.3">
      <c r="A1998" t="s">
        <v>371</v>
      </c>
      <c r="B1998">
        <v>20.8</v>
      </c>
      <c r="C1998">
        <v>4.07</v>
      </c>
      <c r="D1998" t="s">
        <v>2382</v>
      </c>
      <c r="E1998" t="s">
        <v>2380</v>
      </c>
      <c r="F1998" t="s">
        <v>2383</v>
      </c>
      <c r="G1998">
        <v>1</v>
      </c>
      <c r="H1998" t="s">
        <v>2380</v>
      </c>
      <c r="K1998" t="s">
        <v>371</v>
      </c>
      <c r="L1998">
        <v>20.8</v>
      </c>
      <c r="M1998">
        <v>4.07</v>
      </c>
      <c r="N1998" t="s">
        <v>2382</v>
      </c>
      <c r="O1998" t="s">
        <v>2380</v>
      </c>
      <c r="P1998" t="s">
        <v>2383</v>
      </c>
      <c r="Q1998" s="7" t="str">
        <f>SUBSTITUTE(Table12[[#This Row],[NumberOfMajorSurgeries]],"No major surgery","0")</f>
        <v>1</v>
      </c>
      <c r="R1998" t="str">
        <f>SUBSTITUTE(Table12[[#This Row],[smoker]],"?","unknown")</f>
        <v>No</v>
      </c>
      <c r="S1998" t="str">
        <f t="shared" si="31"/>
        <v>Overweight</v>
      </c>
      <c r="T1998" t="str">
        <f>IF(Table12[[#This Row],[HBA1C]]&lt;5.7,"Normal",IF(Table12[[#This Row],[HBA1C]]&gt;6.5,"Diabetes","Prediabetes"))</f>
        <v>Normal</v>
      </c>
    </row>
    <row r="1999" spans="1:20" x14ac:dyDescent="0.3">
      <c r="A1999" t="s">
        <v>370</v>
      </c>
      <c r="B1999">
        <v>23.465</v>
      </c>
      <c r="C1999">
        <v>6.26</v>
      </c>
      <c r="D1999" t="s">
        <v>2382</v>
      </c>
      <c r="E1999" t="s">
        <v>2380</v>
      </c>
      <c r="F1999" t="s">
        <v>2383</v>
      </c>
      <c r="G1999">
        <v>1</v>
      </c>
      <c r="H1999" t="s">
        <v>2380</v>
      </c>
      <c r="K1999" t="s">
        <v>370</v>
      </c>
      <c r="L1999">
        <v>23.465</v>
      </c>
      <c r="M1999">
        <v>6.26</v>
      </c>
      <c r="N1999" t="s">
        <v>2382</v>
      </c>
      <c r="O1999" t="s">
        <v>2380</v>
      </c>
      <c r="P1999" t="s">
        <v>2383</v>
      </c>
      <c r="Q1999" s="7" t="str">
        <f>SUBSTITUTE(Table12[[#This Row],[NumberOfMajorSurgeries]],"No major surgery","0")</f>
        <v>1</v>
      </c>
      <c r="R1999" t="str">
        <f>SUBSTITUTE(Table12[[#This Row],[smoker]],"?","unknown")</f>
        <v>No</v>
      </c>
      <c r="S1999" t="str">
        <f t="shared" si="31"/>
        <v>Overweight</v>
      </c>
      <c r="T1999" t="str">
        <f>IF(Table12[[#This Row],[HBA1C]]&lt;5.7,"Normal",IF(Table12[[#This Row],[HBA1C]]&gt;6.5,"Diabetes","Prediabetes"))</f>
        <v>Prediabetes</v>
      </c>
    </row>
    <row r="2000" spans="1:20" x14ac:dyDescent="0.3">
      <c r="A2000" t="s">
        <v>369</v>
      </c>
      <c r="B2000">
        <v>40.185000000000002</v>
      </c>
      <c r="C2000">
        <v>5.88</v>
      </c>
      <c r="D2000" t="s">
        <v>2382</v>
      </c>
      <c r="E2000" t="s">
        <v>2380</v>
      </c>
      <c r="F2000" t="s">
        <v>2380</v>
      </c>
      <c r="G2000" t="s">
        <v>2381</v>
      </c>
      <c r="H2000" t="s">
        <v>2380</v>
      </c>
      <c r="K2000" t="s">
        <v>369</v>
      </c>
      <c r="L2000">
        <v>40.185000000000002</v>
      </c>
      <c r="M2000">
        <v>5.88</v>
      </c>
      <c r="N2000" t="s">
        <v>2382</v>
      </c>
      <c r="O2000" t="s">
        <v>2380</v>
      </c>
      <c r="P2000" t="s">
        <v>2380</v>
      </c>
      <c r="Q2000" s="7" t="str">
        <f>SUBSTITUTE(Table12[[#This Row],[NumberOfMajorSurgeries]],"No major surgery","0")</f>
        <v>0</v>
      </c>
      <c r="R2000" t="str">
        <f>SUBSTITUTE(Table12[[#This Row],[smoker]],"?","unknown")</f>
        <v>No</v>
      </c>
      <c r="S2000" t="str">
        <f t="shared" si="31"/>
        <v>Obesity</v>
      </c>
      <c r="T2000" t="str">
        <f>IF(Table12[[#This Row],[HBA1C]]&lt;5.7,"Normal",IF(Table12[[#This Row],[HBA1C]]&gt;6.5,"Diabetes","Prediabetes"))</f>
        <v>Prediabetes</v>
      </c>
    </row>
    <row r="2001" spans="1:20" x14ac:dyDescent="0.3">
      <c r="A2001" t="s">
        <v>368</v>
      </c>
      <c r="B2001">
        <v>21.89</v>
      </c>
      <c r="C2001">
        <v>5.72</v>
      </c>
      <c r="D2001" t="s">
        <v>2382</v>
      </c>
      <c r="E2001" t="s">
        <v>2380</v>
      </c>
      <c r="F2001" t="s">
        <v>2380</v>
      </c>
      <c r="G2001" t="s">
        <v>2381</v>
      </c>
      <c r="H2001" t="s">
        <v>2380</v>
      </c>
      <c r="K2001" t="s">
        <v>368</v>
      </c>
      <c r="L2001">
        <v>21.89</v>
      </c>
      <c r="M2001">
        <v>5.72</v>
      </c>
      <c r="N2001" t="s">
        <v>2382</v>
      </c>
      <c r="O2001" t="s">
        <v>2380</v>
      </c>
      <c r="P2001" t="s">
        <v>2380</v>
      </c>
      <c r="Q2001" s="7" t="str">
        <f>SUBSTITUTE(Table12[[#This Row],[NumberOfMajorSurgeries]],"No major surgery","0")</f>
        <v>0</v>
      </c>
      <c r="R2001" t="str">
        <f>SUBSTITUTE(Table12[[#This Row],[smoker]],"?","unknown")</f>
        <v>No</v>
      </c>
      <c r="S2001" t="str">
        <f t="shared" si="31"/>
        <v>Overweight</v>
      </c>
      <c r="T2001" t="str">
        <f>IF(Table12[[#This Row],[HBA1C]]&lt;5.7,"Normal",IF(Table12[[#This Row],[HBA1C]]&gt;6.5,"Diabetes","Prediabetes"))</f>
        <v>Prediabetes</v>
      </c>
    </row>
    <row r="2002" spans="1:20" x14ac:dyDescent="0.3">
      <c r="A2002" t="s">
        <v>367</v>
      </c>
      <c r="B2002">
        <v>29.34</v>
      </c>
      <c r="C2002">
        <v>6.09</v>
      </c>
      <c r="D2002" t="s">
        <v>2382</v>
      </c>
      <c r="E2002" t="s">
        <v>2382</v>
      </c>
      <c r="F2002" t="s">
        <v>2380</v>
      </c>
      <c r="G2002">
        <v>2</v>
      </c>
      <c r="H2002" t="s">
        <v>2380</v>
      </c>
      <c r="K2002" t="s">
        <v>367</v>
      </c>
      <c r="L2002">
        <v>29.34</v>
      </c>
      <c r="M2002">
        <v>6.09</v>
      </c>
      <c r="N2002" t="s">
        <v>2382</v>
      </c>
      <c r="O2002" t="s">
        <v>2382</v>
      </c>
      <c r="P2002" t="s">
        <v>2380</v>
      </c>
      <c r="Q2002" s="7" t="str">
        <f>SUBSTITUTE(Table12[[#This Row],[NumberOfMajorSurgeries]],"No major surgery","0")</f>
        <v>2</v>
      </c>
      <c r="R2002" t="str">
        <f>SUBSTITUTE(Table12[[#This Row],[smoker]],"?","unknown")</f>
        <v>No</v>
      </c>
      <c r="S2002" t="str">
        <f t="shared" si="31"/>
        <v>Overweight</v>
      </c>
      <c r="T2002" t="str">
        <f>IF(Table12[[#This Row],[HBA1C]]&lt;5.7,"Normal",IF(Table12[[#This Row],[HBA1C]]&gt;6.5,"Diabetes","Prediabetes"))</f>
        <v>Prediabetes</v>
      </c>
    </row>
    <row r="2003" spans="1:20" x14ac:dyDescent="0.3">
      <c r="A2003" t="s">
        <v>366</v>
      </c>
      <c r="B2003">
        <v>22.61</v>
      </c>
      <c r="C2003">
        <v>4.25</v>
      </c>
      <c r="D2003" t="s">
        <v>2382</v>
      </c>
      <c r="E2003" t="s">
        <v>2380</v>
      </c>
      <c r="F2003" t="s">
        <v>2380</v>
      </c>
      <c r="G2003" t="s">
        <v>2381</v>
      </c>
      <c r="H2003" t="s">
        <v>2380</v>
      </c>
      <c r="K2003" t="s">
        <v>366</v>
      </c>
      <c r="L2003">
        <v>22.61</v>
      </c>
      <c r="M2003">
        <v>4.25</v>
      </c>
      <c r="N2003" t="s">
        <v>2382</v>
      </c>
      <c r="O2003" t="s">
        <v>2380</v>
      </c>
      <c r="P2003" t="s">
        <v>2380</v>
      </c>
      <c r="Q2003" s="7" t="str">
        <f>SUBSTITUTE(Table12[[#This Row],[NumberOfMajorSurgeries]],"No major surgery","0")</f>
        <v>0</v>
      </c>
      <c r="R2003" t="str">
        <f>SUBSTITUTE(Table12[[#This Row],[smoker]],"?","unknown")</f>
        <v>No</v>
      </c>
      <c r="S2003" t="str">
        <f t="shared" si="31"/>
        <v>Overweight</v>
      </c>
      <c r="T2003" t="str">
        <f>IF(Table12[[#This Row],[HBA1C]]&lt;5.7,"Normal",IF(Table12[[#This Row],[HBA1C]]&gt;6.5,"Diabetes","Prediabetes"))</f>
        <v>Normal</v>
      </c>
    </row>
    <row r="2004" spans="1:20" x14ac:dyDescent="0.3">
      <c r="A2004" t="s">
        <v>365</v>
      </c>
      <c r="B2004">
        <v>22.23</v>
      </c>
      <c r="C2004">
        <v>6.09</v>
      </c>
      <c r="D2004" t="s">
        <v>2382</v>
      </c>
      <c r="E2004" t="s">
        <v>2380</v>
      </c>
      <c r="F2004" t="s">
        <v>2380</v>
      </c>
      <c r="G2004" t="s">
        <v>2381</v>
      </c>
      <c r="H2004" t="s">
        <v>2380</v>
      </c>
      <c r="K2004" t="s">
        <v>365</v>
      </c>
      <c r="L2004">
        <v>22.23</v>
      </c>
      <c r="M2004">
        <v>6.09</v>
      </c>
      <c r="N2004" t="s">
        <v>2382</v>
      </c>
      <c r="O2004" t="s">
        <v>2380</v>
      </c>
      <c r="P2004" t="s">
        <v>2380</v>
      </c>
      <c r="Q2004" s="7" t="str">
        <f>SUBSTITUTE(Table12[[#This Row],[NumberOfMajorSurgeries]],"No major surgery","0")</f>
        <v>0</v>
      </c>
      <c r="R2004" t="str">
        <f>SUBSTITUTE(Table12[[#This Row],[smoker]],"?","unknown")</f>
        <v>No</v>
      </c>
      <c r="S2004" t="str">
        <f t="shared" si="31"/>
        <v>Overweight</v>
      </c>
      <c r="T2004" t="str">
        <f>IF(Table12[[#This Row],[HBA1C]]&lt;5.7,"Normal",IF(Table12[[#This Row],[HBA1C]]&gt;6.5,"Diabetes","Prediabetes"))</f>
        <v>Prediabetes</v>
      </c>
    </row>
    <row r="2005" spans="1:20" x14ac:dyDescent="0.3">
      <c r="A2005" t="s">
        <v>364</v>
      </c>
      <c r="B2005">
        <v>33.4</v>
      </c>
      <c r="C2005">
        <v>5.51</v>
      </c>
      <c r="D2005" t="s">
        <v>2380</v>
      </c>
      <c r="E2005" t="s">
        <v>2380</v>
      </c>
      <c r="F2005" t="s">
        <v>2380</v>
      </c>
      <c r="G2005" t="s">
        <v>2381</v>
      </c>
      <c r="H2005" t="s">
        <v>2380</v>
      </c>
      <c r="K2005" t="s">
        <v>364</v>
      </c>
      <c r="L2005">
        <v>33.4</v>
      </c>
      <c r="M2005">
        <v>5.51</v>
      </c>
      <c r="N2005" t="s">
        <v>2380</v>
      </c>
      <c r="O2005" t="s">
        <v>2380</v>
      </c>
      <c r="P2005" t="s">
        <v>2380</v>
      </c>
      <c r="Q2005" s="7" t="str">
        <f>SUBSTITUTE(Table12[[#This Row],[NumberOfMajorSurgeries]],"No major surgery","0")</f>
        <v>0</v>
      </c>
      <c r="R2005" t="str">
        <f>SUBSTITUTE(Table12[[#This Row],[smoker]],"?","unknown")</f>
        <v>No</v>
      </c>
      <c r="S2005" t="str">
        <f t="shared" si="31"/>
        <v>Obesity</v>
      </c>
      <c r="T2005" t="str">
        <f>IF(Table12[[#This Row],[HBA1C]]&lt;5.7,"Normal",IF(Table12[[#This Row],[HBA1C]]&gt;6.5,"Diabetes","Prediabetes"))</f>
        <v>Normal</v>
      </c>
    </row>
    <row r="2006" spans="1:20" x14ac:dyDescent="0.3">
      <c r="A2006" t="s">
        <v>363</v>
      </c>
      <c r="B2006">
        <v>33.11</v>
      </c>
      <c r="C2006">
        <v>5.63</v>
      </c>
      <c r="D2006" t="s">
        <v>2380</v>
      </c>
      <c r="E2006" t="s">
        <v>2380</v>
      </c>
      <c r="F2006" t="s">
        <v>2380</v>
      </c>
      <c r="G2006" t="s">
        <v>2381</v>
      </c>
      <c r="H2006" t="s">
        <v>2380</v>
      </c>
      <c r="K2006" t="s">
        <v>363</v>
      </c>
      <c r="L2006">
        <v>33.11</v>
      </c>
      <c r="M2006">
        <v>5.63</v>
      </c>
      <c r="N2006" t="s">
        <v>2380</v>
      </c>
      <c r="O2006" t="s">
        <v>2380</v>
      </c>
      <c r="P2006" t="s">
        <v>2380</v>
      </c>
      <c r="Q2006" s="7" t="str">
        <f>SUBSTITUTE(Table12[[#This Row],[NumberOfMajorSurgeries]],"No major surgery","0")</f>
        <v>0</v>
      </c>
      <c r="R2006" t="str">
        <f>SUBSTITUTE(Table12[[#This Row],[smoker]],"?","unknown")</f>
        <v>No</v>
      </c>
      <c r="S2006" t="str">
        <f t="shared" si="31"/>
        <v>Obesity</v>
      </c>
      <c r="T2006" t="str">
        <f>IF(Table12[[#This Row],[HBA1C]]&lt;5.7,"Normal",IF(Table12[[#This Row],[HBA1C]]&gt;6.5,"Diabetes","Prediabetes"))</f>
        <v>Normal</v>
      </c>
    </row>
    <row r="2007" spans="1:20" x14ac:dyDescent="0.3">
      <c r="A2007" t="s">
        <v>362</v>
      </c>
      <c r="B2007">
        <v>16.815000000000001</v>
      </c>
      <c r="C2007">
        <v>5.29</v>
      </c>
      <c r="D2007" t="s">
        <v>2382</v>
      </c>
      <c r="E2007" t="s">
        <v>2380</v>
      </c>
      <c r="F2007" t="s">
        <v>2380</v>
      </c>
      <c r="G2007" t="s">
        <v>2381</v>
      </c>
      <c r="H2007" t="s">
        <v>2380</v>
      </c>
      <c r="K2007" t="s">
        <v>362</v>
      </c>
      <c r="L2007">
        <v>16.815000000000001</v>
      </c>
      <c r="M2007">
        <v>5.29</v>
      </c>
      <c r="N2007" t="s">
        <v>2382</v>
      </c>
      <c r="O2007" t="s">
        <v>2380</v>
      </c>
      <c r="P2007" t="s">
        <v>2380</v>
      </c>
      <c r="Q2007" s="7" t="str">
        <f>SUBSTITUTE(Table12[[#This Row],[NumberOfMajorSurgeries]],"No major surgery","0")</f>
        <v>0</v>
      </c>
      <c r="R2007" t="str">
        <f>SUBSTITUTE(Table12[[#This Row],[smoker]],"?","unknown")</f>
        <v>No</v>
      </c>
      <c r="S2007" t="str">
        <f t="shared" si="31"/>
        <v>Underweight</v>
      </c>
      <c r="T2007" t="str">
        <f>IF(Table12[[#This Row],[HBA1C]]&lt;5.7,"Normal",IF(Table12[[#This Row],[HBA1C]]&gt;6.5,"Diabetes","Prediabetes"))</f>
        <v>Normal</v>
      </c>
    </row>
    <row r="2008" spans="1:20" x14ac:dyDescent="0.3">
      <c r="A2008" t="s">
        <v>361</v>
      </c>
      <c r="B2008">
        <v>25.61</v>
      </c>
      <c r="C2008">
        <v>4</v>
      </c>
      <c r="D2008" t="s">
        <v>2380</v>
      </c>
      <c r="E2008" t="s">
        <v>2380</v>
      </c>
      <c r="F2008" t="s">
        <v>2383</v>
      </c>
      <c r="G2008">
        <v>1</v>
      </c>
      <c r="H2008" t="s">
        <v>2380</v>
      </c>
      <c r="K2008" t="s">
        <v>361</v>
      </c>
      <c r="L2008">
        <v>25.61</v>
      </c>
      <c r="M2008">
        <v>4</v>
      </c>
      <c r="N2008" t="s">
        <v>2380</v>
      </c>
      <c r="O2008" t="s">
        <v>2380</v>
      </c>
      <c r="P2008" t="s">
        <v>2383</v>
      </c>
      <c r="Q2008" s="7" t="str">
        <f>SUBSTITUTE(Table12[[#This Row],[NumberOfMajorSurgeries]],"No major surgery","0")</f>
        <v>1</v>
      </c>
      <c r="R2008" t="str">
        <f>SUBSTITUTE(Table12[[#This Row],[smoker]],"?","unknown")</f>
        <v>No</v>
      </c>
      <c r="S2008" t="str">
        <f t="shared" si="31"/>
        <v>Overweight</v>
      </c>
      <c r="T2008" t="str">
        <f>IF(Table12[[#This Row],[HBA1C]]&lt;5.7,"Normal",IF(Table12[[#This Row],[HBA1C]]&gt;6.5,"Diabetes","Prediabetes"))</f>
        <v>Normal</v>
      </c>
    </row>
    <row r="2009" spans="1:20" x14ac:dyDescent="0.3">
      <c r="A2009" t="s">
        <v>360</v>
      </c>
      <c r="B2009">
        <v>25.8</v>
      </c>
      <c r="C2009">
        <v>5.49</v>
      </c>
      <c r="D2009" t="s">
        <v>2380</v>
      </c>
      <c r="E2009" t="s">
        <v>2380</v>
      </c>
      <c r="F2009" t="s">
        <v>2380</v>
      </c>
      <c r="G2009" t="s">
        <v>2381</v>
      </c>
      <c r="H2009" t="s">
        <v>2380</v>
      </c>
      <c r="K2009" t="s">
        <v>360</v>
      </c>
      <c r="L2009">
        <v>25.8</v>
      </c>
      <c r="M2009">
        <v>5.49</v>
      </c>
      <c r="N2009" t="s">
        <v>2380</v>
      </c>
      <c r="O2009" t="s">
        <v>2380</v>
      </c>
      <c r="P2009" t="s">
        <v>2380</v>
      </c>
      <c r="Q2009" s="7" t="str">
        <f>SUBSTITUTE(Table12[[#This Row],[NumberOfMajorSurgeries]],"No major surgery","0")</f>
        <v>0</v>
      </c>
      <c r="R2009" t="str">
        <f>SUBSTITUTE(Table12[[#This Row],[smoker]],"?","unknown")</f>
        <v>No</v>
      </c>
      <c r="S2009" t="str">
        <f t="shared" si="31"/>
        <v>Overweight</v>
      </c>
      <c r="T2009" t="str">
        <f>IF(Table12[[#This Row],[HBA1C]]&lt;5.7,"Normal",IF(Table12[[#This Row],[HBA1C]]&gt;6.5,"Diabetes","Prediabetes"))</f>
        <v>Normal</v>
      </c>
    </row>
    <row r="2010" spans="1:20" x14ac:dyDescent="0.3">
      <c r="A2010" t="s">
        <v>359</v>
      </c>
      <c r="B2010">
        <v>27.39</v>
      </c>
      <c r="C2010">
        <v>5.34</v>
      </c>
      <c r="D2010" t="s">
        <v>2380</v>
      </c>
      <c r="E2010" t="s">
        <v>2380</v>
      </c>
      <c r="F2010" t="s">
        <v>2380</v>
      </c>
      <c r="G2010" t="s">
        <v>2381</v>
      </c>
      <c r="H2010" t="s">
        <v>2380</v>
      </c>
      <c r="K2010" t="s">
        <v>359</v>
      </c>
      <c r="L2010">
        <v>27.39</v>
      </c>
      <c r="M2010">
        <v>5.34</v>
      </c>
      <c r="N2010" t="s">
        <v>2380</v>
      </c>
      <c r="O2010" t="s">
        <v>2380</v>
      </c>
      <c r="P2010" t="s">
        <v>2380</v>
      </c>
      <c r="Q2010" s="7" t="str">
        <f>SUBSTITUTE(Table12[[#This Row],[NumberOfMajorSurgeries]],"No major surgery","0")</f>
        <v>0</v>
      </c>
      <c r="R2010" t="str">
        <f>SUBSTITUTE(Table12[[#This Row],[smoker]],"?","unknown")</f>
        <v>No</v>
      </c>
      <c r="S2010" t="str">
        <f t="shared" si="31"/>
        <v>Overweight</v>
      </c>
      <c r="T2010" t="str">
        <f>IF(Table12[[#This Row],[HBA1C]]&lt;5.7,"Normal",IF(Table12[[#This Row],[HBA1C]]&gt;6.5,"Diabetes","Prediabetes"))</f>
        <v>Normal</v>
      </c>
    </row>
    <row r="2011" spans="1:20" x14ac:dyDescent="0.3">
      <c r="A2011" t="s">
        <v>358</v>
      </c>
      <c r="B2011">
        <v>17.03</v>
      </c>
      <c r="C2011">
        <v>4.12</v>
      </c>
      <c r="D2011" t="s">
        <v>2380</v>
      </c>
      <c r="E2011" t="s">
        <v>2380</v>
      </c>
      <c r="F2011" t="s">
        <v>2380</v>
      </c>
      <c r="G2011">
        <v>1</v>
      </c>
      <c r="H2011" t="s">
        <v>2380</v>
      </c>
      <c r="K2011" t="s">
        <v>358</v>
      </c>
      <c r="L2011">
        <v>17.03</v>
      </c>
      <c r="M2011">
        <v>4.12</v>
      </c>
      <c r="N2011" t="s">
        <v>2380</v>
      </c>
      <c r="O2011" t="s">
        <v>2380</v>
      </c>
      <c r="P2011" t="s">
        <v>2380</v>
      </c>
      <c r="Q2011" s="7" t="str">
        <f>SUBSTITUTE(Table12[[#This Row],[NumberOfMajorSurgeries]],"No major surgery","0")</f>
        <v>1</v>
      </c>
      <c r="R2011" t="str">
        <f>SUBSTITUTE(Table12[[#This Row],[smoker]],"?","unknown")</f>
        <v>No</v>
      </c>
      <c r="S2011" t="str">
        <f t="shared" si="31"/>
        <v>Underweight</v>
      </c>
      <c r="T2011" t="str">
        <f>IF(Table12[[#This Row],[HBA1C]]&lt;5.7,"Normal",IF(Table12[[#This Row],[HBA1C]]&gt;6.5,"Diabetes","Prediabetes"))</f>
        <v>Normal</v>
      </c>
    </row>
    <row r="2012" spans="1:20" x14ac:dyDescent="0.3">
      <c r="A2012" t="s">
        <v>357</v>
      </c>
      <c r="B2012">
        <v>23.75</v>
      </c>
      <c r="C2012">
        <v>5.49</v>
      </c>
      <c r="D2012" t="s">
        <v>2382</v>
      </c>
      <c r="E2012" t="s">
        <v>2380</v>
      </c>
      <c r="F2012" t="s">
        <v>2380</v>
      </c>
      <c r="G2012" t="s">
        <v>2381</v>
      </c>
      <c r="H2012" t="s">
        <v>2380</v>
      </c>
      <c r="K2012" t="s">
        <v>357</v>
      </c>
      <c r="L2012">
        <v>23.75</v>
      </c>
      <c r="M2012">
        <v>5.49</v>
      </c>
      <c r="N2012" t="s">
        <v>2382</v>
      </c>
      <c r="O2012" t="s">
        <v>2380</v>
      </c>
      <c r="P2012" t="s">
        <v>2380</v>
      </c>
      <c r="Q2012" s="7" t="str">
        <f>SUBSTITUTE(Table12[[#This Row],[NumberOfMajorSurgeries]],"No major surgery","0")</f>
        <v>0</v>
      </c>
      <c r="R2012" t="str">
        <f>SUBSTITUTE(Table12[[#This Row],[smoker]],"?","unknown")</f>
        <v>No</v>
      </c>
      <c r="S2012" t="str">
        <f t="shared" si="31"/>
        <v>Overweight</v>
      </c>
      <c r="T2012" t="str">
        <f>IF(Table12[[#This Row],[HBA1C]]&lt;5.7,"Normal",IF(Table12[[#This Row],[HBA1C]]&gt;6.5,"Diabetes","Prediabetes"))</f>
        <v>Normal</v>
      </c>
    </row>
    <row r="2013" spans="1:20" x14ac:dyDescent="0.3">
      <c r="A2013" t="s">
        <v>355</v>
      </c>
      <c r="B2013">
        <v>26.03</v>
      </c>
      <c r="C2013">
        <v>5.1100000000000003</v>
      </c>
      <c r="D2013" t="s">
        <v>2382</v>
      </c>
      <c r="E2013" t="s">
        <v>2380</v>
      </c>
      <c r="F2013" t="s">
        <v>2380</v>
      </c>
      <c r="G2013">
        <v>1</v>
      </c>
      <c r="H2013" t="s">
        <v>2380</v>
      </c>
      <c r="K2013" t="s">
        <v>355</v>
      </c>
      <c r="L2013">
        <v>26.03</v>
      </c>
      <c r="M2013">
        <v>5.1100000000000003</v>
      </c>
      <c r="N2013" t="s">
        <v>2382</v>
      </c>
      <c r="O2013" t="s">
        <v>2380</v>
      </c>
      <c r="P2013" t="s">
        <v>2380</v>
      </c>
      <c r="Q2013" s="7" t="str">
        <f>SUBSTITUTE(Table12[[#This Row],[NumberOfMajorSurgeries]],"No major surgery","0")</f>
        <v>1</v>
      </c>
      <c r="R2013" t="str">
        <f>SUBSTITUTE(Table12[[#This Row],[smoker]],"?","unknown")</f>
        <v>No</v>
      </c>
      <c r="S2013" t="str">
        <f t="shared" si="31"/>
        <v>Overweight</v>
      </c>
      <c r="T2013" t="str">
        <f>IF(Table12[[#This Row],[HBA1C]]&lt;5.7,"Normal",IF(Table12[[#This Row],[HBA1C]]&gt;6.5,"Diabetes","Prediabetes"))</f>
        <v>Normal</v>
      </c>
    </row>
    <row r="2014" spans="1:20" x14ac:dyDescent="0.3">
      <c r="A2014" t="s">
        <v>354</v>
      </c>
      <c r="B2014">
        <v>16.079999999999998</v>
      </c>
      <c r="C2014">
        <v>5.94</v>
      </c>
      <c r="D2014" t="s">
        <v>2380</v>
      </c>
      <c r="E2014" t="s">
        <v>2380</v>
      </c>
      <c r="F2014" t="s">
        <v>2380</v>
      </c>
      <c r="G2014" t="s">
        <v>2381</v>
      </c>
      <c r="H2014" t="s">
        <v>2380</v>
      </c>
      <c r="K2014" t="s">
        <v>354</v>
      </c>
      <c r="L2014">
        <v>16.079999999999998</v>
      </c>
      <c r="M2014">
        <v>5.94</v>
      </c>
      <c r="N2014" t="s">
        <v>2380</v>
      </c>
      <c r="O2014" t="s">
        <v>2380</v>
      </c>
      <c r="P2014" t="s">
        <v>2380</v>
      </c>
      <c r="Q2014" s="7" t="str">
        <f>SUBSTITUTE(Table12[[#This Row],[NumberOfMajorSurgeries]],"No major surgery","0")</f>
        <v>0</v>
      </c>
      <c r="R2014" t="str">
        <f>SUBSTITUTE(Table12[[#This Row],[smoker]],"?","unknown")</f>
        <v>No</v>
      </c>
      <c r="S2014" t="str">
        <f t="shared" si="31"/>
        <v>Underweight</v>
      </c>
      <c r="T2014" t="str">
        <f>IF(Table12[[#This Row],[HBA1C]]&lt;5.7,"Normal",IF(Table12[[#This Row],[HBA1C]]&gt;6.5,"Diabetes","Prediabetes"))</f>
        <v>Prediabetes</v>
      </c>
    </row>
    <row r="2015" spans="1:20" x14ac:dyDescent="0.3">
      <c r="A2015" t="s">
        <v>353</v>
      </c>
      <c r="B2015">
        <v>30.875</v>
      </c>
      <c r="C2015">
        <v>5.54</v>
      </c>
      <c r="D2015" t="s">
        <v>2380</v>
      </c>
      <c r="E2015" t="s">
        <v>2380</v>
      </c>
      <c r="F2015" t="s">
        <v>2380</v>
      </c>
      <c r="G2015" t="s">
        <v>2381</v>
      </c>
      <c r="H2015" t="s">
        <v>2380</v>
      </c>
      <c r="K2015" t="s">
        <v>353</v>
      </c>
      <c r="L2015">
        <v>30.875</v>
      </c>
      <c r="M2015">
        <v>5.54</v>
      </c>
      <c r="N2015" t="s">
        <v>2380</v>
      </c>
      <c r="O2015" t="s">
        <v>2380</v>
      </c>
      <c r="P2015" t="s">
        <v>2380</v>
      </c>
      <c r="Q2015" s="7" t="str">
        <f>SUBSTITUTE(Table12[[#This Row],[NumberOfMajorSurgeries]],"No major surgery","0")</f>
        <v>0</v>
      </c>
      <c r="R2015" t="str">
        <f>SUBSTITUTE(Table12[[#This Row],[smoker]],"?","unknown")</f>
        <v>No</v>
      </c>
      <c r="S2015" t="str">
        <f t="shared" si="31"/>
        <v>Obesity</v>
      </c>
      <c r="T2015" t="str">
        <f>IF(Table12[[#This Row],[HBA1C]]&lt;5.7,"Normal",IF(Table12[[#This Row],[HBA1C]]&gt;6.5,"Diabetes","Prediabetes"))</f>
        <v>Normal</v>
      </c>
    </row>
    <row r="2016" spans="1:20" x14ac:dyDescent="0.3">
      <c r="A2016" t="s">
        <v>352</v>
      </c>
      <c r="B2016">
        <v>31.79</v>
      </c>
      <c r="C2016">
        <v>7.09</v>
      </c>
      <c r="D2016" t="s">
        <v>2380</v>
      </c>
      <c r="E2016" t="s">
        <v>2380</v>
      </c>
      <c r="F2016" t="s">
        <v>2380</v>
      </c>
      <c r="G2016" t="s">
        <v>2381</v>
      </c>
      <c r="H2016" t="s">
        <v>2380</v>
      </c>
      <c r="K2016" t="s">
        <v>352</v>
      </c>
      <c r="L2016">
        <v>31.79</v>
      </c>
      <c r="M2016">
        <v>7.09</v>
      </c>
      <c r="N2016" t="s">
        <v>2380</v>
      </c>
      <c r="O2016" t="s">
        <v>2380</v>
      </c>
      <c r="P2016" t="s">
        <v>2380</v>
      </c>
      <c r="Q2016" s="7" t="str">
        <f>SUBSTITUTE(Table12[[#This Row],[NumberOfMajorSurgeries]],"No major surgery","0")</f>
        <v>0</v>
      </c>
      <c r="R2016" t="str">
        <f>SUBSTITUTE(Table12[[#This Row],[smoker]],"?","unknown")</f>
        <v>No</v>
      </c>
      <c r="S2016" t="str">
        <f t="shared" si="31"/>
        <v>Obesity</v>
      </c>
      <c r="T2016" t="str">
        <f>IF(Table12[[#This Row],[HBA1C]]&lt;5.7,"Normal",IF(Table12[[#This Row],[HBA1C]]&gt;6.5,"Diabetes","Prediabetes"))</f>
        <v>Diabetes</v>
      </c>
    </row>
    <row r="2017" spans="1:20" x14ac:dyDescent="0.3">
      <c r="A2017" t="s">
        <v>351</v>
      </c>
      <c r="B2017">
        <v>28.48</v>
      </c>
      <c r="C2017">
        <v>6.22</v>
      </c>
      <c r="D2017" t="s">
        <v>2382</v>
      </c>
      <c r="E2017" t="s">
        <v>2380</v>
      </c>
      <c r="F2017" t="s">
        <v>2383</v>
      </c>
      <c r="G2017">
        <v>1</v>
      </c>
      <c r="H2017" t="s">
        <v>2380</v>
      </c>
      <c r="K2017" t="s">
        <v>351</v>
      </c>
      <c r="L2017">
        <v>28.48</v>
      </c>
      <c r="M2017">
        <v>6.22</v>
      </c>
      <c r="N2017" t="s">
        <v>2382</v>
      </c>
      <c r="O2017" t="s">
        <v>2380</v>
      </c>
      <c r="P2017" t="s">
        <v>2383</v>
      </c>
      <c r="Q2017" s="7" t="str">
        <f>SUBSTITUTE(Table12[[#This Row],[NumberOfMajorSurgeries]],"No major surgery","0")</f>
        <v>1</v>
      </c>
      <c r="R2017" t="str">
        <f>SUBSTITUTE(Table12[[#This Row],[smoker]],"?","unknown")</f>
        <v>No</v>
      </c>
      <c r="S2017" t="str">
        <f t="shared" si="31"/>
        <v>Overweight</v>
      </c>
      <c r="T2017" t="str">
        <f>IF(Table12[[#This Row],[HBA1C]]&lt;5.7,"Normal",IF(Table12[[#This Row],[HBA1C]]&gt;6.5,"Diabetes","Prediabetes"))</f>
        <v>Prediabetes</v>
      </c>
    </row>
    <row r="2018" spans="1:20" x14ac:dyDescent="0.3">
      <c r="A2018" t="s">
        <v>350</v>
      </c>
      <c r="B2018">
        <v>26.6</v>
      </c>
      <c r="C2018">
        <v>4.33</v>
      </c>
      <c r="D2018" t="s">
        <v>2380</v>
      </c>
      <c r="E2018" t="s">
        <v>2380</v>
      </c>
      <c r="F2018" t="s">
        <v>2380</v>
      </c>
      <c r="G2018">
        <v>1</v>
      </c>
      <c r="H2018" t="s">
        <v>2380</v>
      </c>
      <c r="K2018" t="s">
        <v>350</v>
      </c>
      <c r="L2018">
        <v>26.6</v>
      </c>
      <c r="M2018">
        <v>4.33</v>
      </c>
      <c r="N2018" t="s">
        <v>2380</v>
      </c>
      <c r="O2018" t="s">
        <v>2380</v>
      </c>
      <c r="P2018" t="s">
        <v>2380</v>
      </c>
      <c r="Q2018" s="7" t="str">
        <f>SUBSTITUTE(Table12[[#This Row],[NumberOfMajorSurgeries]],"No major surgery","0")</f>
        <v>1</v>
      </c>
      <c r="R2018" t="str">
        <f>SUBSTITUTE(Table12[[#This Row],[smoker]],"?","unknown")</f>
        <v>No</v>
      </c>
      <c r="S2018" t="str">
        <f t="shared" si="31"/>
        <v>Overweight</v>
      </c>
      <c r="T2018" t="str">
        <f>IF(Table12[[#This Row],[HBA1C]]&lt;5.7,"Normal",IF(Table12[[#This Row],[HBA1C]]&gt;6.5,"Diabetes","Prediabetes"))</f>
        <v>Normal</v>
      </c>
    </row>
    <row r="2019" spans="1:20" x14ac:dyDescent="0.3">
      <c r="A2019" t="s">
        <v>349</v>
      </c>
      <c r="B2019">
        <v>25.27</v>
      </c>
      <c r="C2019">
        <v>5.83</v>
      </c>
      <c r="D2019" t="s">
        <v>2380</v>
      </c>
      <c r="E2019" t="s">
        <v>2380</v>
      </c>
      <c r="F2019" t="s">
        <v>2380</v>
      </c>
      <c r="G2019">
        <v>1</v>
      </c>
      <c r="H2019" t="s">
        <v>2380</v>
      </c>
      <c r="K2019" t="s">
        <v>349</v>
      </c>
      <c r="L2019">
        <v>25.27</v>
      </c>
      <c r="M2019">
        <v>5.83</v>
      </c>
      <c r="N2019" t="s">
        <v>2380</v>
      </c>
      <c r="O2019" t="s">
        <v>2380</v>
      </c>
      <c r="P2019" t="s">
        <v>2380</v>
      </c>
      <c r="Q2019" s="7" t="str">
        <f>SUBSTITUTE(Table12[[#This Row],[NumberOfMajorSurgeries]],"No major surgery","0")</f>
        <v>1</v>
      </c>
      <c r="R2019" t="str">
        <f>SUBSTITUTE(Table12[[#This Row],[smoker]],"?","unknown")</f>
        <v>No</v>
      </c>
      <c r="S2019" t="str">
        <f t="shared" si="31"/>
        <v>Overweight</v>
      </c>
      <c r="T2019" t="str">
        <f>IF(Table12[[#This Row],[HBA1C]]&lt;5.7,"Normal",IF(Table12[[#This Row],[HBA1C]]&gt;6.5,"Diabetes","Prediabetes"))</f>
        <v>Prediabetes</v>
      </c>
    </row>
    <row r="2020" spans="1:20" x14ac:dyDescent="0.3">
      <c r="A2020" t="s">
        <v>348</v>
      </c>
      <c r="B2020">
        <v>34.484999999999999</v>
      </c>
      <c r="C2020">
        <v>4.7</v>
      </c>
      <c r="D2020" t="s">
        <v>2382</v>
      </c>
      <c r="E2020" t="s">
        <v>2380</v>
      </c>
      <c r="F2020" t="s">
        <v>2383</v>
      </c>
      <c r="G2020">
        <v>1</v>
      </c>
      <c r="H2020" t="s">
        <v>2380</v>
      </c>
      <c r="K2020" t="s">
        <v>348</v>
      </c>
      <c r="L2020">
        <v>34.484999999999999</v>
      </c>
      <c r="M2020">
        <v>4.7</v>
      </c>
      <c r="N2020" t="s">
        <v>2382</v>
      </c>
      <c r="O2020" t="s">
        <v>2380</v>
      </c>
      <c r="P2020" t="s">
        <v>2383</v>
      </c>
      <c r="Q2020" s="7" t="str">
        <f>SUBSTITUTE(Table12[[#This Row],[NumberOfMajorSurgeries]],"No major surgery","0")</f>
        <v>1</v>
      </c>
      <c r="R2020" t="str">
        <f>SUBSTITUTE(Table12[[#This Row],[smoker]],"?","unknown")</f>
        <v>No</v>
      </c>
      <c r="S2020" t="str">
        <f t="shared" si="31"/>
        <v>Obesity</v>
      </c>
      <c r="T2020" t="str">
        <f>IF(Table12[[#This Row],[HBA1C]]&lt;5.7,"Normal",IF(Table12[[#This Row],[HBA1C]]&gt;6.5,"Diabetes","Prediabetes"))</f>
        <v>Normal</v>
      </c>
    </row>
    <row r="2021" spans="1:20" x14ac:dyDescent="0.3">
      <c r="A2021" t="s">
        <v>347</v>
      </c>
      <c r="B2021">
        <v>15.57</v>
      </c>
      <c r="C2021">
        <v>4.07</v>
      </c>
      <c r="D2021" t="s">
        <v>2382</v>
      </c>
      <c r="E2021" t="s">
        <v>2380</v>
      </c>
      <c r="F2021" t="s">
        <v>2380</v>
      </c>
      <c r="G2021">
        <v>1</v>
      </c>
      <c r="H2021" t="s">
        <v>2380</v>
      </c>
      <c r="K2021" t="s">
        <v>347</v>
      </c>
      <c r="L2021">
        <v>15.57</v>
      </c>
      <c r="M2021">
        <v>4.07</v>
      </c>
      <c r="N2021" t="s">
        <v>2382</v>
      </c>
      <c r="O2021" t="s">
        <v>2380</v>
      </c>
      <c r="P2021" t="s">
        <v>2380</v>
      </c>
      <c r="Q2021" s="7" t="str">
        <f>SUBSTITUTE(Table12[[#This Row],[NumberOfMajorSurgeries]],"No major surgery","0")</f>
        <v>1</v>
      </c>
      <c r="R2021" t="str">
        <f>SUBSTITUTE(Table12[[#This Row],[smoker]],"?","unknown")</f>
        <v>No</v>
      </c>
      <c r="S2021" t="str">
        <f t="shared" si="31"/>
        <v>Underweight</v>
      </c>
      <c r="T2021" t="str">
        <f>IF(Table12[[#This Row],[HBA1C]]&lt;5.7,"Normal",IF(Table12[[#This Row],[HBA1C]]&gt;6.5,"Diabetes","Prediabetes"))</f>
        <v>Normal</v>
      </c>
    </row>
    <row r="2022" spans="1:20" x14ac:dyDescent="0.3">
      <c r="A2022" t="s">
        <v>346</v>
      </c>
      <c r="B2022">
        <v>30.36</v>
      </c>
      <c r="C2022">
        <v>9.39</v>
      </c>
      <c r="D2022" t="s">
        <v>2380</v>
      </c>
      <c r="E2022" t="s">
        <v>2380</v>
      </c>
      <c r="F2022" t="s">
        <v>2380</v>
      </c>
      <c r="G2022" t="s">
        <v>2381</v>
      </c>
      <c r="H2022" t="s">
        <v>2380</v>
      </c>
      <c r="K2022" t="s">
        <v>346</v>
      </c>
      <c r="L2022">
        <v>30.36</v>
      </c>
      <c r="M2022">
        <v>9.39</v>
      </c>
      <c r="N2022" t="s">
        <v>2380</v>
      </c>
      <c r="O2022" t="s">
        <v>2380</v>
      </c>
      <c r="P2022" t="s">
        <v>2380</v>
      </c>
      <c r="Q2022" s="7" t="str">
        <f>SUBSTITUTE(Table12[[#This Row],[NumberOfMajorSurgeries]],"No major surgery","0")</f>
        <v>0</v>
      </c>
      <c r="R2022" t="str">
        <f>SUBSTITUTE(Table12[[#This Row],[smoker]],"?","unknown")</f>
        <v>No</v>
      </c>
      <c r="S2022" t="str">
        <f t="shared" si="31"/>
        <v>Obesity</v>
      </c>
      <c r="T2022" t="str">
        <f>IF(Table12[[#This Row],[HBA1C]]&lt;5.7,"Normal",IF(Table12[[#This Row],[HBA1C]]&gt;6.5,"Diabetes","Prediabetes"))</f>
        <v>Diabetes</v>
      </c>
    </row>
    <row r="2023" spans="1:20" x14ac:dyDescent="0.3">
      <c r="A2023" t="s">
        <v>345</v>
      </c>
      <c r="B2023">
        <v>19.37</v>
      </c>
      <c r="C2023">
        <v>4.18</v>
      </c>
      <c r="D2023" t="s">
        <v>2380</v>
      </c>
      <c r="E2023" t="s">
        <v>2380</v>
      </c>
      <c r="F2023" t="s">
        <v>2380</v>
      </c>
      <c r="G2023" t="s">
        <v>2381</v>
      </c>
      <c r="H2023" t="s">
        <v>2380</v>
      </c>
      <c r="K2023" t="s">
        <v>345</v>
      </c>
      <c r="L2023">
        <v>19.37</v>
      </c>
      <c r="M2023">
        <v>4.18</v>
      </c>
      <c r="N2023" t="s">
        <v>2380</v>
      </c>
      <c r="O2023" t="s">
        <v>2380</v>
      </c>
      <c r="P2023" t="s">
        <v>2380</v>
      </c>
      <c r="Q2023" s="7" t="str">
        <f>SUBSTITUTE(Table12[[#This Row],[NumberOfMajorSurgeries]],"No major surgery","0")</f>
        <v>0</v>
      </c>
      <c r="R2023" t="str">
        <f>SUBSTITUTE(Table12[[#This Row],[smoker]],"?","unknown")</f>
        <v>No</v>
      </c>
      <c r="S2023" t="str">
        <f t="shared" si="31"/>
        <v>Overweight</v>
      </c>
      <c r="T2023" t="str">
        <f>IF(Table12[[#This Row],[HBA1C]]&lt;5.7,"Normal",IF(Table12[[#This Row],[HBA1C]]&gt;6.5,"Diabetes","Prediabetes"))</f>
        <v>Normal</v>
      </c>
    </row>
    <row r="2024" spans="1:20" x14ac:dyDescent="0.3">
      <c r="A2024" t="s">
        <v>344</v>
      </c>
      <c r="B2024">
        <v>16.71</v>
      </c>
      <c r="C2024">
        <v>4.18</v>
      </c>
      <c r="D2024" t="s">
        <v>2380</v>
      </c>
      <c r="E2024" t="s">
        <v>2380</v>
      </c>
      <c r="F2024" t="s">
        <v>2380</v>
      </c>
      <c r="G2024">
        <v>1</v>
      </c>
      <c r="H2024" t="s">
        <v>2380</v>
      </c>
      <c r="K2024" t="s">
        <v>344</v>
      </c>
      <c r="L2024">
        <v>16.71</v>
      </c>
      <c r="M2024">
        <v>4.18</v>
      </c>
      <c r="N2024" t="s">
        <v>2380</v>
      </c>
      <c r="O2024" t="s">
        <v>2380</v>
      </c>
      <c r="P2024" t="s">
        <v>2380</v>
      </c>
      <c r="Q2024" s="7" t="str">
        <f>SUBSTITUTE(Table12[[#This Row],[NumberOfMajorSurgeries]],"No major surgery","0")</f>
        <v>1</v>
      </c>
      <c r="R2024" t="str">
        <f>SUBSTITUTE(Table12[[#This Row],[smoker]],"?","unknown")</f>
        <v>No</v>
      </c>
      <c r="S2024" t="str">
        <f t="shared" si="31"/>
        <v>Underweight</v>
      </c>
      <c r="T2024" t="str">
        <f>IF(Table12[[#This Row],[HBA1C]]&lt;5.7,"Normal",IF(Table12[[#This Row],[HBA1C]]&gt;6.5,"Diabetes","Prediabetes"))</f>
        <v>Normal</v>
      </c>
    </row>
    <row r="2025" spans="1:20" x14ac:dyDescent="0.3">
      <c r="A2025" t="s">
        <v>343</v>
      </c>
      <c r="B2025">
        <v>24.1</v>
      </c>
      <c r="C2025">
        <v>4.4000000000000004</v>
      </c>
      <c r="D2025" t="s">
        <v>2382</v>
      </c>
      <c r="E2025" t="s">
        <v>2380</v>
      </c>
      <c r="F2025" t="s">
        <v>2380</v>
      </c>
      <c r="G2025">
        <v>1</v>
      </c>
      <c r="H2025" t="s">
        <v>2380</v>
      </c>
      <c r="K2025" t="s">
        <v>343</v>
      </c>
      <c r="L2025">
        <v>24.1</v>
      </c>
      <c r="M2025">
        <v>4.4000000000000004</v>
      </c>
      <c r="N2025" t="s">
        <v>2382</v>
      </c>
      <c r="O2025" t="s">
        <v>2380</v>
      </c>
      <c r="P2025" t="s">
        <v>2380</v>
      </c>
      <c r="Q2025" s="7" t="str">
        <f>SUBSTITUTE(Table12[[#This Row],[NumberOfMajorSurgeries]],"No major surgery","0")</f>
        <v>1</v>
      </c>
      <c r="R2025" t="str">
        <f>SUBSTITUTE(Table12[[#This Row],[smoker]],"?","unknown")</f>
        <v>No</v>
      </c>
      <c r="S2025" t="str">
        <f t="shared" si="31"/>
        <v>Overweight</v>
      </c>
      <c r="T2025" t="str">
        <f>IF(Table12[[#This Row],[HBA1C]]&lt;5.7,"Normal",IF(Table12[[#This Row],[HBA1C]]&gt;6.5,"Diabetes","Prediabetes"))</f>
        <v>Normal</v>
      </c>
    </row>
    <row r="2026" spans="1:20" x14ac:dyDescent="0.3">
      <c r="A2026" t="s">
        <v>342</v>
      </c>
      <c r="B2026">
        <v>29.77</v>
      </c>
      <c r="C2026">
        <v>9.9</v>
      </c>
      <c r="D2026" t="s">
        <v>2380</v>
      </c>
      <c r="E2026" t="s">
        <v>2380</v>
      </c>
      <c r="F2026" t="s">
        <v>2380</v>
      </c>
      <c r="G2026" t="s">
        <v>2381</v>
      </c>
      <c r="H2026" t="s">
        <v>2380</v>
      </c>
      <c r="K2026" t="s">
        <v>342</v>
      </c>
      <c r="L2026">
        <v>29.77</v>
      </c>
      <c r="M2026">
        <v>9.9</v>
      </c>
      <c r="N2026" t="s">
        <v>2380</v>
      </c>
      <c r="O2026" t="s">
        <v>2380</v>
      </c>
      <c r="P2026" t="s">
        <v>2380</v>
      </c>
      <c r="Q2026" s="7" t="str">
        <f>SUBSTITUTE(Table12[[#This Row],[NumberOfMajorSurgeries]],"No major surgery","0")</f>
        <v>0</v>
      </c>
      <c r="R2026" t="str">
        <f>SUBSTITUTE(Table12[[#This Row],[smoker]],"?","unknown")</f>
        <v>No</v>
      </c>
      <c r="S2026" t="str">
        <f t="shared" si="31"/>
        <v>Overweight</v>
      </c>
      <c r="T2026" t="str">
        <f>IF(Table12[[#This Row],[HBA1C]]&lt;5.7,"Normal",IF(Table12[[#This Row],[HBA1C]]&gt;6.5,"Diabetes","Prediabetes"))</f>
        <v>Diabetes</v>
      </c>
    </row>
    <row r="2027" spans="1:20" x14ac:dyDescent="0.3">
      <c r="A2027" t="s">
        <v>341</v>
      </c>
      <c r="B2027">
        <v>46.53</v>
      </c>
      <c r="C2027">
        <v>4.84</v>
      </c>
      <c r="D2027" t="s">
        <v>2382</v>
      </c>
      <c r="E2027" t="s">
        <v>2380</v>
      </c>
      <c r="F2027" t="s">
        <v>2380</v>
      </c>
      <c r="G2027" t="s">
        <v>2381</v>
      </c>
      <c r="H2027" t="s">
        <v>2380</v>
      </c>
      <c r="K2027" t="s">
        <v>341</v>
      </c>
      <c r="L2027">
        <v>46.53</v>
      </c>
      <c r="M2027">
        <v>4.84</v>
      </c>
      <c r="N2027" t="s">
        <v>2382</v>
      </c>
      <c r="O2027" t="s">
        <v>2380</v>
      </c>
      <c r="P2027" t="s">
        <v>2380</v>
      </c>
      <c r="Q2027" s="7" t="str">
        <f>SUBSTITUTE(Table12[[#This Row],[NumberOfMajorSurgeries]],"No major surgery","0")</f>
        <v>0</v>
      </c>
      <c r="R2027" t="str">
        <f>SUBSTITUTE(Table12[[#This Row],[smoker]],"?","unknown")</f>
        <v>No</v>
      </c>
      <c r="S2027" t="str">
        <f t="shared" si="31"/>
        <v>Obesity</v>
      </c>
      <c r="T2027" t="str">
        <f>IF(Table12[[#This Row],[HBA1C]]&lt;5.7,"Normal",IF(Table12[[#This Row],[HBA1C]]&gt;6.5,"Diabetes","Prediabetes"))</f>
        <v>Normal</v>
      </c>
    </row>
    <row r="2028" spans="1:20" x14ac:dyDescent="0.3">
      <c r="A2028" t="s">
        <v>340</v>
      </c>
      <c r="B2028">
        <v>23.4</v>
      </c>
      <c r="C2028">
        <v>5.53</v>
      </c>
      <c r="D2028" t="s">
        <v>2380</v>
      </c>
      <c r="E2028" t="s">
        <v>2380</v>
      </c>
      <c r="F2028" t="s">
        <v>2383</v>
      </c>
      <c r="G2028">
        <v>1</v>
      </c>
      <c r="H2028" t="s">
        <v>2380</v>
      </c>
      <c r="K2028" t="s">
        <v>340</v>
      </c>
      <c r="L2028">
        <v>23.4</v>
      </c>
      <c r="M2028">
        <v>5.53</v>
      </c>
      <c r="N2028" t="s">
        <v>2380</v>
      </c>
      <c r="O2028" t="s">
        <v>2380</v>
      </c>
      <c r="P2028" t="s">
        <v>2383</v>
      </c>
      <c r="Q2028" s="7" t="str">
        <f>SUBSTITUTE(Table12[[#This Row],[NumberOfMajorSurgeries]],"No major surgery","0")</f>
        <v>1</v>
      </c>
      <c r="R2028" t="str">
        <f>SUBSTITUTE(Table12[[#This Row],[smoker]],"?","unknown")</f>
        <v>No</v>
      </c>
      <c r="S2028" t="str">
        <f t="shared" si="31"/>
        <v>Overweight</v>
      </c>
      <c r="T2028" t="str">
        <f>IF(Table12[[#This Row],[HBA1C]]&lt;5.7,"Normal",IF(Table12[[#This Row],[HBA1C]]&gt;6.5,"Diabetes","Prediabetes"))</f>
        <v>Normal</v>
      </c>
    </row>
    <row r="2029" spans="1:20" x14ac:dyDescent="0.3">
      <c r="A2029" t="s">
        <v>339</v>
      </c>
      <c r="B2029">
        <v>30</v>
      </c>
      <c r="C2029">
        <v>4.33</v>
      </c>
      <c r="D2029" t="s">
        <v>2382</v>
      </c>
      <c r="E2029" t="s">
        <v>2380</v>
      </c>
      <c r="F2029" t="s">
        <v>2380</v>
      </c>
      <c r="G2029" t="s">
        <v>2381</v>
      </c>
      <c r="H2029" t="s">
        <v>2380</v>
      </c>
      <c r="K2029" t="s">
        <v>339</v>
      </c>
      <c r="L2029">
        <v>30</v>
      </c>
      <c r="M2029">
        <v>4.33</v>
      </c>
      <c r="N2029" t="s">
        <v>2382</v>
      </c>
      <c r="O2029" t="s">
        <v>2380</v>
      </c>
      <c r="P2029" t="s">
        <v>2380</v>
      </c>
      <c r="Q2029" s="7" t="str">
        <f>SUBSTITUTE(Table12[[#This Row],[NumberOfMajorSurgeries]],"No major surgery","0")</f>
        <v>0</v>
      </c>
      <c r="R2029" t="str">
        <f>SUBSTITUTE(Table12[[#This Row],[smoker]],"?","unknown")</f>
        <v>No</v>
      </c>
      <c r="S2029" t="str">
        <f t="shared" si="31"/>
        <v>Overweight</v>
      </c>
      <c r="T2029" t="str">
        <f>IF(Table12[[#This Row],[HBA1C]]&lt;5.7,"Normal",IF(Table12[[#This Row],[HBA1C]]&gt;6.5,"Diabetes","Prediabetes"))</f>
        <v>Normal</v>
      </c>
    </row>
    <row r="2030" spans="1:20" x14ac:dyDescent="0.3">
      <c r="A2030" t="s">
        <v>338</v>
      </c>
      <c r="B2030">
        <v>29.15</v>
      </c>
      <c r="C2030">
        <v>4.91</v>
      </c>
      <c r="D2030" t="s">
        <v>2382</v>
      </c>
      <c r="E2030" t="s">
        <v>2380</v>
      </c>
      <c r="F2030" t="s">
        <v>2380</v>
      </c>
      <c r="G2030" t="s">
        <v>2381</v>
      </c>
      <c r="H2030" t="s">
        <v>2380</v>
      </c>
      <c r="K2030" t="s">
        <v>338</v>
      </c>
      <c r="L2030">
        <v>29.15</v>
      </c>
      <c r="M2030">
        <v>4.91</v>
      </c>
      <c r="N2030" t="s">
        <v>2382</v>
      </c>
      <c r="O2030" t="s">
        <v>2380</v>
      </c>
      <c r="P2030" t="s">
        <v>2380</v>
      </c>
      <c r="Q2030" s="7" t="str">
        <f>SUBSTITUTE(Table12[[#This Row],[NumberOfMajorSurgeries]],"No major surgery","0")</f>
        <v>0</v>
      </c>
      <c r="R2030" t="str">
        <f>SUBSTITUTE(Table12[[#This Row],[smoker]],"?","unknown")</f>
        <v>No</v>
      </c>
      <c r="S2030" t="str">
        <f t="shared" si="31"/>
        <v>Overweight</v>
      </c>
      <c r="T2030" t="str">
        <f>IF(Table12[[#This Row],[HBA1C]]&lt;5.7,"Normal",IF(Table12[[#This Row],[HBA1C]]&gt;6.5,"Diabetes","Prediabetes"))</f>
        <v>Normal</v>
      </c>
    </row>
    <row r="2031" spans="1:20" x14ac:dyDescent="0.3">
      <c r="A2031" t="s">
        <v>337</v>
      </c>
      <c r="B2031">
        <v>34.865000000000002</v>
      </c>
      <c r="C2031">
        <v>4.8</v>
      </c>
      <c r="D2031" t="s">
        <v>2380</v>
      </c>
      <c r="E2031" t="s">
        <v>2380</v>
      </c>
      <c r="F2031" t="s">
        <v>2380</v>
      </c>
      <c r="G2031" t="s">
        <v>2381</v>
      </c>
      <c r="H2031" t="s">
        <v>2380</v>
      </c>
      <c r="K2031" t="s">
        <v>337</v>
      </c>
      <c r="L2031">
        <v>34.865000000000002</v>
      </c>
      <c r="M2031">
        <v>4.8</v>
      </c>
      <c r="N2031" t="s">
        <v>2380</v>
      </c>
      <c r="O2031" t="s">
        <v>2380</v>
      </c>
      <c r="P2031" t="s">
        <v>2380</v>
      </c>
      <c r="Q2031" s="7" t="str">
        <f>SUBSTITUTE(Table12[[#This Row],[NumberOfMajorSurgeries]],"No major surgery","0")</f>
        <v>0</v>
      </c>
      <c r="R2031" t="str">
        <f>SUBSTITUTE(Table12[[#This Row],[smoker]],"?","unknown")</f>
        <v>No</v>
      </c>
      <c r="S2031" t="str">
        <f t="shared" si="31"/>
        <v>Obesity</v>
      </c>
      <c r="T2031" t="str">
        <f>IF(Table12[[#This Row],[HBA1C]]&lt;5.7,"Normal",IF(Table12[[#This Row],[HBA1C]]&gt;6.5,"Diabetes","Prediabetes"))</f>
        <v>Normal</v>
      </c>
    </row>
    <row r="2032" spans="1:20" x14ac:dyDescent="0.3">
      <c r="A2032" t="s">
        <v>336</v>
      </c>
      <c r="B2032">
        <v>28.12</v>
      </c>
      <c r="C2032">
        <v>5.55</v>
      </c>
      <c r="D2032" t="s">
        <v>2382</v>
      </c>
      <c r="E2032" t="s">
        <v>2382</v>
      </c>
      <c r="F2032" t="s">
        <v>2380</v>
      </c>
      <c r="G2032">
        <v>2</v>
      </c>
      <c r="H2032" t="s">
        <v>2380</v>
      </c>
      <c r="K2032" t="s">
        <v>336</v>
      </c>
      <c r="L2032">
        <v>28.12</v>
      </c>
      <c r="M2032">
        <v>5.55</v>
      </c>
      <c r="N2032" t="s">
        <v>2382</v>
      </c>
      <c r="O2032" t="s">
        <v>2382</v>
      </c>
      <c r="P2032" t="s">
        <v>2380</v>
      </c>
      <c r="Q2032" s="7" t="str">
        <f>SUBSTITUTE(Table12[[#This Row],[NumberOfMajorSurgeries]],"No major surgery","0")</f>
        <v>2</v>
      </c>
      <c r="R2032" t="str">
        <f>SUBSTITUTE(Table12[[#This Row],[smoker]],"?","unknown")</f>
        <v>No</v>
      </c>
      <c r="S2032" t="str">
        <f t="shared" si="31"/>
        <v>Overweight</v>
      </c>
      <c r="T2032" t="str">
        <f>IF(Table12[[#This Row],[HBA1C]]&lt;5.7,"Normal",IF(Table12[[#This Row],[HBA1C]]&gt;6.5,"Diabetes","Prediabetes"))</f>
        <v>Normal</v>
      </c>
    </row>
    <row r="2033" spans="1:20" x14ac:dyDescent="0.3">
      <c r="A2033" t="s">
        <v>335</v>
      </c>
      <c r="B2033">
        <v>29.45</v>
      </c>
      <c r="C2033">
        <v>5.24</v>
      </c>
      <c r="D2033" t="s">
        <v>2382</v>
      </c>
      <c r="E2033" t="s">
        <v>2380</v>
      </c>
      <c r="F2033" t="s">
        <v>2380</v>
      </c>
      <c r="G2033" t="s">
        <v>2381</v>
      </c>
      <c r="H2033" t="s">
        <v>2380</v>
      </c>
      <c r="K2033" t="s">
        <v>335</v>
      </c>
      <c r="L2033">
        <v>29.45</v>
      </c>
      <c r="M2033">
        <v>5.24</v>
      </c>
      <c r="N2033" t="s">
        <v>2382</v>
      </c>
      <c r="O2033" t="s">
        <v>2380</v>
      </c>
      <c r="P2033" t="s">
        <v>2380</v>
      </c>
      <c r="Q2033" s="7" t="str">
        <f>SUBSTITUTE(Table12[[#This Row],[NumberOfMajorSurgeries]],"No major surgery","0")</f>
        <v>0</v>
      </c>
      <c r="R2033" t="str">
        <f>SUBSTITUTE(Table12[[#This Row],[smoker]],"?","unknown")</f>
        <v>No</v>
      </c>
      <c r="S2033" t="str">
        <f t="shared" si="31"/>
        <v>Overweight</v>
      </c>
      <c r="T2033" t="str">
        <f>IF(Table12[[#This Row],[HBA1C]]&lt;5.7,"Normal",IF(Table12[[#This Row],[HBA1C]]&gt;6.5,"Diabetes","Prediabetes"))</f>
        <v>Normal</v>
      </c>
    </row>
    <row r="2034" spans="1:20" x14ac:dyDescent="0.3">
      <c r="A2034" t="s">
        <v>334</v>
      </c>
      <c r="B2034">
        <v>27.94</v>
      </c>
      <c r="C2034">
        <v>6.08</v>
      </c>
      <c r="D2034" t="s">
        <v>2380</v>
      </c>
      <c r="E2034" t="s">
        <v>2380</v>
      </c>
      <c r="F2034" t="s">
        <v>2383</v>
      </c>
      <c r="G2034">
        <v>1</v>
      </c>
      <c r="H2034" t="s">
        <v>2380</v>
      </c>
      <c r="K2034" t="s">
        <v>334</v>
      </c>
      <c r="L2034">
        <v>27.94</v>
      </c>
      <c r="M2034">
        <v>6.08</v>
      </c>
      <c r="N2034" t="s">
        <v>2380</v>
      </c>
      <c r="O2034" t="s">
        <v>2380</v>
      </c>
      <c r="P2034" t="s">
        <v>2383</v>
      </c>
      <c r="Q2034" s="7" t="str">
        <f>SUBSTITUTE(Table12[[#This Row],[NumberOfMajorSurgeries]],"No major surgery","0")</f>
        <v>1</v>
      </c>
      <c r="R2034" t="str">
        <f>SUBSTITUTE(Table12[[#This Row],[smoker]],"?","unknown")</f>
        <v>No</v>
      </c>
      <c r="S2034" t="str">
        <f t="shared" si="31"/>
        <v>Overweight</v>
      </c>
      <c r="T2034" t="str">
        <f>IF(Table12[[#This Row],[HBA1C]]&lt;5.7,"Normal",IF(Table12[[#This Row],[HBA1C]]&gt;6.5,"Diabetes","Prediabetes"))</f>
        <v>Prediabetes</v>
      </c>
    </row>
    <row r="2035" spans="1:20" x14ac:dyDescent="0.3">
      <c r="A2035" t="s">
        <v>333</v>
      </c>
      <c r="B2035">
        <v>27.2</v>
      </c>
      <c r="C2035">
        <v>5.83</v>
      </c>
      <c r="D2035" t="s">
        <v>2380</v>
      </c>
      <c r="E2035" t="s">
        <v>2380</v>
      </c>
      <c r="F2035" t="s">
        <v>2383</v>
      </c>
      <c r="G2035">
        <v>1</v>
      </c>
      <c r="H2035" t="s">
        <v>2380</v>
      </c>
      <c r="K2035" t="s">
        <v>333</v>
      </c>
      <c r="L2035">
        <v>27.2</v>
      </c>
      <c r="M2035">
        <v>5.83</v>
      </c>
      <c r="N2035" t="s">
        <v>2380</v>
      </c>
      <c r="O2035" t="s">
        <v>2380</v>
      </c>
      <c r="P2035" t="s">
        <v>2383</v>
      </c>
      <c r="Q2035" s="7" t="str">
        <f>SUBSTITUTE(Table12[[#This Row],[NumberOfMajorSurgeries]],"No major surgery","0")</f>
        <v>1</v>
      </c>
      <c r="R2035" t="str">
        <f>SUBSTITUTE(Table12[[#This Row],[smoker]],"?","unknown")</f>
        <v>No</v>
      </c>
      <c r="S2035" t="str">
        <f t="shared" si="31"/>
        <v>Overweight</v>
      </c>
      <c r="T2035" t="str">
        <f>IF(Table12[[#This Row],[HBA1C]]&lt;5.7,"Normal",IF(Table12[[#This Row],[HBA1C]]&gt;6.5,"Diabetes","Prediabetes"))</f>
        <v>Prediabetes</v>
      </c>
    </row>
    <row r="2036" spans="1:20" x14ac:dyDescent="0.3">
      <c r="A2036" t="s">
        <v>332</v>
      </c>
      <c r="B2036">
        <v>33.344999999999999</v>
      </c>
      <c r="C2036">
        <v>4.29</v>
      </c>
      <c r="D2036" t="s">
        <v>2380</v>
      </c>
      <c r="E2036" t="s">
        <v>2380</v>
      </c>
      <c r="F2036" t="s">
        <v>2380</v>
      </c>
      <c r="G2036">
        <v>1</v>
      </c>
      <c r="H2036" t="s">
        <v>2380</v>
      </c>
      <c r="K2036" t="s">
        <v>332</v>
      </c>
      <c r="L2036">
        <v>33.344999999999999</v>
      </c>
      <c r="M2036">
        <v>4.29</v>
      </c>
      <c r="N2036" t="s">
        <v>2380</v>
      </c>
      <c r="O2036" t="s">
        <v>2380</v>
      </c>
      <c r="P2036" t="s">
        <v>2380</v>
      </c>
      <c r="Q2036" s="7" t="str">
        <f>SUBSTITUTE(Table12[[#This Row],[NumberOfMajorSurgeries]],"No major surgery","0")</f>
        <v>1</v>
      </c>
      <c r="R2036" t="str">
        <f>SUBSTITUTE(Table12[[#This Row],[smoker]],"?","unknown")</f>
        <v>No</v>
      </c>
      <c r="S2036" t="str">
        <f t="shared" si="31"/>
        <v>Obesity</v>
      </c>
      <c r="T2036" t="str">
        <f>IF(Table12[[#This Row],[HBA1C]]&lt;5.7,"Normal",IF(Table12[[#This Row],[HBA1C]]&gt;6.5,"Diabetes","Prediabetes"))</f>
        <v>Normal</v>
      </c>
    </row>
    <row r="2037" spans="1:20" x14ac:dyDescent="0.3">
      <c r="A2037" t="s">
        <v>331</v>
      </c>
      <c r="B2037">
        <v>29.925000000000001</v>
      </c>
      <c r="C2037">
        <v>5.3</v>
      </c>
      <c r="D2037" t="s">
        <v>2380</v>
      </c>
      <c r="E2037" t="s">
        <v>2380</v>
      </c>
      <c r="F2037" t="s">
        <v>2380</v>
      </c>
      <c r="G2037">
        <v>1</v>
      </c>
      <c r="H2037" t="s">
        <v>2380</v>
      </c>
      <c r="K2037" t="s">
        <v>331</v>
      </c>
      <c r="L2037">
        <v>29.925000000000001</v>
      </c>
      <c r="M2037">
        <v>5.3</v>
      </c>
      <c r="N2037" t="s">
        <v>2380</v>
      </c>
      <c r="O2037" t="s">
        <v>2380</v>
      </c>
      <c r="P2037" t="s">
        <v>2380</v>
      </c>
      <c r="Q2037" s="7" t="str">
        <f>SUBSTITUTE(Table12[[#This Row],[NumberOfMajorSurgeries]],"No major surgery","0")</f>
        <v>1</v>
      </c>
      <c r="R2037" t="str">
        <f>SUBSTITUTE(Table12[[#This Row],[smoker]],"?","unknown")</f>
        <v>No</v>
      </c>
      <c r="S2037" t="str">
        <f t="shared" si="31"/>
        <v>Overweight</v>
      </c>
      <c r="T2037" t="str">
        <f>IF(Table12[[#This Row],[HBA1C]]&lt;5.7,"Normal",IF(Table12[[#This Row],[HBA1C]]&gt;6.5,"Diabetes","Prediabetes"))</f>
        <v>Normal</v>
      </c>
    </row>
    <row r="2038" spans="1:20" x14ac:dyDescent="0.3">
      <c r="A2038" t="s">
        <v>330</v>
      </c>
      <c r="B2038">
        <v>24.225000000000001</v>
      </c>
      <c r="C2038">
        <v>4.42</v>
      </c>
      <c r="D2038" t="s">
        <v>2380</v>
      </c>
      <c r="E2038" t="s">
        <v>2380</v>
      </c>
      <c r="F2038" t="s">
        <v>2380</v>
      </c>
      <c r="G2038">
        <v>1</v>
      </c>
      <c r="H2038" t="s">
        <v>2380</v>
      </c>
      <c r="K2038" t="s">
        <v>330</v>
      </c>
      <c r="L2038">
        <v>24.225000000000001</v>
      </c>
      <c r="M2038">
        <v>4.42</v>
      </c>
      <c r="N2038" t="s">
        <v>2380</v>
      </c>
      <c r="O2038" t="s">
        <v>2380</v>
      </c>
      <c r="P2038" t="s">
        <v>2380</v>
      </c>
      <c r="Q2038" s="7" t="str">
        <f>SUBSTITUTE(Table12[[#This Row],[NumberOfMajorSurgeries]],"No major surgery","0")</f>
        <v>1</v>
      </c>
      <c r="R2038" t="str">
        <f>SUBSTITUTE(Table12[[#This Row],[smoker]],"?","unknown")</f>
        <v>No</v>
      </c>
      <c r="S2038" t="str">
        <f t="shared" si="31"/>
        <v>Overweight</v>
      </c>
      <c r="T2038" t="str">
        <f>IF(Table12[[#This Row],[HBA1C]]&lt;5.7,"Normal",IF(Table12[[#This Row],[HBA1C]]&gt;6.5,"Diabetes","Prediabetes"))</f>
        <v>Normal</v>
      </c>
    </row>
    <row r="2039" spans="1:20" x14ac:dyDescent="0.3">
      <c r="A2039" t="s">
        <v>329</v>
      </c>
      <c r="B2039">
        <v>29.68</v>
      </c>
      <c r="C2039">
        <v>5.68</v>
      </c>
      <c r="D2039" t="s">
        <v>2380</v>
      </c>
      <c r="E2039" t="s">
        <v>2382</v>
      </c>
      <c r="F2039" t="s">
        <v>2380</v>
      </c>
      <c r="G2039">
        <v>1</v>
      </c>
      <c r="H2039" t="s">
        <v>2380</v>
      </c>
      <c r="K2039" t="s">
        <v>329</v>
      </c>
      <c r="L2039">
        <v>29.68</v>
      </c>
      <c r="M2039">
        <v>5.68</v>
      </c>
      <c r="N2039" t="s">
        <v>2380</v>
      </c>
      <c r="O2039" t="s">
        <v>2382</v>
      </c>
      <c r="P2039" t="s">
        <v>2380</v>
      </c>
      <c r="Q2039" s="7" t="str">
        <f>SUBSTITUTE(Table12[[#This Row],[NumberOfMajorSurgeries]],"No major surgery","0")</f>
        <v>1</v>
      </c>
      <c r="R2039" t="str">
        <f>SUBSTITUTE(Table12[[#This Row],[smoker]],"?","unknown")</f>
        <v>No</v>
      </c>
      <c r="S2039" t="str">
        <f t="shared" si="31"/>
        <v>Overweight</v>
      </c>
      <c r="T2039" t="str">
        <f>IF(Table12[[#This Row],[HBA1C]]&lt;5.7,"Normal",IF(Table12[[#This Row],[HBA1C]]&gt;6.5,"Diabetes","Prediabetes"))</f>
        <v>Normal</v>
      </c>
    </row>
    <row r="2040" spans="1:20" x14ac:dyDescent="0.3">
      <c r="A2040" t="s">
        <v>328</v>
      </c>
      <c r="B2040">
        <v>20.614999999999998</v>
      </c>
      <c r="C2040">
        <v>6.05</v>
      </c>
      <c r="D2040" t="s">
        <v>2380</v>
      </c>
      <c r="E2040" t="s">
        <v>2380</v>
      </c>
      <c r="F2040" t="s">
        <v>2383</v>
      </c>
      <c r="G2040">
        <v>1</v>
      </c>
      <c r="H2040" t="s">
        <v>2380</v>
      </c>
      <c r="K2040" t="s">
        <v>328</v>
      </c>
      <c r="L2040">
        <v>20.614999999999998</v>
      </c>
      <c r="M2040">
        <v>6.05</v>
      </c>
      <c r="N2040" t="s">
        <v>2380</v>
      </c>
      <c r="O2040" t="s">
        <v>2380</v>
      </c>
      <c r="P2040" t="s">
        <v>2383</v>
      </c>
      <c r="Q2040" s="7" t="str">
        <f>SUBSTITUTE(Table12[[#This Row],[NumberOfMajorSurgeries]],"No major surgery","0")</f>
        <v>1</v>
      </c>
      <c r="R2040" t="str">
        <f>SUBSTITUTE(Table12[[#This Row],[smoker]],"?","unknown")</f>
        <v>No</v>
      </c>
      <c r="S2040" t="str">
        <f t="shared" si="31"/>
        <v>Overweight</v>
      </c>
      <c r="T2040" t="str">
        <f>IF(Table12[[#This Row],[HBA1C]]&lt;5.7,"Normal",IF(Table12[[#This Row],[HBA1C]]&gt;6.5,"Diabetes","Prediabetes"))</f>
        <v>Prediabetes</v>
      </c>
    </row>
    <row r="2041" spans="1:20" x14ac:dyDescent="0.3">
      <c r="A2041" t="s">
        <v>327</v>
      </c>
      <c r="B2041">
        <v>32.119999999999997</v>
      </c>
      <c r="C2041">
        <v>5.33</v>
      </c>
      <c r="D2041" t="s">
        <v>2380</v>
      </c>
      <c r="E2041" t="s">
        <v>2382</v>
      </c>
      <c r="F2041" t="s">
        <v>2380</v>
      </c>
      <c r="G2041">
        <v>1</v>
      </c>
      <c r="H2041" t="s">
        <v>2380</v>
      </c>
      <c r="K2041" t="s">
        <v>327</v>
      </c>
      <c r="L2041">
        <v>32.119999999999997</v>
      </c>
      <c r="M2041">
        <v>5.33</v>
      </c>
      <c r="N2041" t="s">
        <v>2380</v>
      </c>
      <c r="O2041" t="s">
        <v>2382</v>
      </c>
      <c r="P2041" t="s">
        <v>2380</v>
      </c>
      <c r="Q2041" s="7" t="str">
        <f>SUBSTITUTE(Table12[[#This Row],[NumberOfMajorSurgeries]],"No major surgery","0")</f>
        <v>1</v>
      </c>
      <c r="R2041" t="str">
        <f>SUBSTITUTE(Table12[[#This Row],[smoker]],"?","unknown")</f>
        <v>No</v>
      </c>
      <c r="S2041" t="str">
        <f t="shared" si="31"/>
        <v>Obesity</v>
      </c>
      <c r="T2041" t="str">
        <f>IF(Table12[[#This Row],[HBA1C]]&lt;5.7,"Normal",IF(Table12[[#This Row],[HBA1C]]&gt;6.5,"Diabetes","Prediabetes"))</f>
        <v>Normal</v>
      </c>
    </row>
    <row r="2042" spans="1:20" x14ac:dyDescent="0.3">
      <c r="A2042" t="s">
        <v>326</v>
      </c>
      <c r="B2042">
        <v>27.36</v>
      </c>
      <c r="C2042">
        <v>6.22</v>
      </c>
      <c r="D2042" t="s">
        <v>2380</v>
      </c>
      <c r="E2042" t="s">
        <v>2380</v>
      </c>
      <c r="F2042" t="s">
        <v>2380</v>
      </c>
      <c r="G2042" t="s">
        <v>2381</v>
      </c>
      <c r="H2042" t="s">
        <v>2380</v>
      </c>
      <c r="K2042" t="s">
        <v>326</v>
      </c>
      <c r="L2042">
        <v>27.36</v>
      </c>
      <c r="M2042">
        <v>6.22</v>
      </c>
      <c r="N2042" t="s">
        <v>2380</v>
      </c>
      <c r="O2042" t="s">
        <v>2380</v>
      </c>
      <c r="P2042" t="s">
        <v>2380</v>
      </c>
      <c r="Q2042" s="7" t="str">
        <f>SUBSTITUTE(Table12[[#This Row],[NumberOfMajorSurgeries]],"No major surgery","0")</f>
        <v>0</v>
      </c>
      <c r="R2042" t="str">
        <f>SUBSTITUTE(Table12[[#This Row],[smoker]],"?","unknown")</f>
        <v>No</v>
      </c>
      <c r="S2042" t="str">
        <f t="shared" si="31"/>
        <v>Overweight</v>
      </c>
      <c r="T2042" t="str">
        <f>IF(Table12[[#This Row],[HBA1C]]&lt;5.7,"Normal",IF(Table12[[#This Row],[HBA1C]]&gt;6.5,"Diabetes","Prediabetes"))</f>
        <v>Prediabetes</v>
      </c>
    </row>
    <row r="2043" spans="1:20" x14ac:dyDescent="0.3">
      <c r="A2043" t="s">
        <v>325</v>
      </c>
      <c r="B2043">
        <v>17.385000000000002</v>
      </c>
      <c r="C2043">
        <v>5.84</v>
      </c>
      <c r="D2043" t="s">
        <v>2380</v>
      </c>
      <c r="E2043" t="s">
        <v>2380</v>
      </c>
      <c r="F2043" t="s">
        <v>2380</v>
      </c>
      <c r="G2043" t="s">
        <v>2381</v>
      </c>
      <c r="H2043" t="s">
        <v>2380</v>
      </c>
      <c r="K2043" t="s">
        <v>325</v>
      </c>
      <c r="L2043">
        <v>17.385000000000002</v>
      </c>
      <c r="M2043">
        <v>5.84</v>
      </c>
      <c r="N2043" t="s">
        <v>2380</v>
      </c>
      <c r="O2043" t="s">
        <v>2380</v>
      </c>
      <c r="P2043" t="s">
        <v>2380</v>
      </c>
      <c r="Q2043" s="7" t="str">
        <f>SUBSTITUTE(Table12[[#This Row],[NumberOfMajorSurgeries]],"No major surgery","0")</f>
        <v>0</v>
      </c>
      <c r="R2043" t="str">
        <f>SUBSTITUTE(Table12[[#This Row],[smoker]],"?","unknown")</f>
        <v>No</v>
      </c>
      <c r="S2043" t="str">
        <f t="shared" si="31"/>
        <v>Underweight</v>
      </c>
      <c r="T2043" t="str">
        <f>IF(Table12[[#This Row],[HBA1C]]&lt;5.7,"Normal",IF(Table12[[#This Row],[HBA1C]]&gt;6.5,"Diabetes","Prediabetes"))</f>
        <v>Prediabetes</v>
      </c>
    </row>
    <row r="2044" spans="1:20" x14ac:dyDescent="0.3">
      <c r="A2044" t="s">
        <v>324</v>
      </c>
      <c r="B2044">
        <v>30.13</v>
      </c>
      <c r="C2044">
        <v>5.71</v>
      </c>
      <c r="D2044" t="s">
        <v>2380</v>
      </c>
      <c r="E2044" t="s">
        <v>2382</v>
      </c>
      <c r="F2044" t="s">
        <v>2380</v>
      </c>
      <c r="G2044">
        <v>1</v>
      </c>
      <c r="H2044" t="s">
        <v>2380</v>
      </c>
      <c r="K2044" t="s">
        <v>324</v>
      </c>
      <c r="L2044">
        <v>30.13</v>
      </c>
      <c r="M2044">
        <v>5.71</v>
      </c>
      <c r="N2044" t="s">
        <v>2380</v>
      </c>
      <c r="O2044" t="s">
        <v>2382</v>
      </c>
      <c r="P2044" t="s">
        <v>2380</v>
      </c>
      <c r="Q2044" s="7" t="str">
        <f>SUBSTITUTE(Table12[[#This Row],[NumberOfMajorSurgeries]],"No major surgery","0")</f>
        <v>1</v>
      </c>
      <c r="R2044" t="str">
        <f>SUBSTITUTE(Table12[[#This Row],[smoker]],"?","unknown")</f>
        <v>No</v>
      </c>
      <c r="S2044" t="str">
        <f t="shared" si="31"/>
        <v>Obesity</v>
      </c>
      <c r="T2044" t="str">
        <f>IF(Table12[[#This Row],[HBA1C]]&lt;5.7,"Normal",IF(Table12[[#This Row],[HBA1C]]&gt;6.5,"Diabetes","Prediabetes"))</f>
        <v>Prediabetes</v>
      </c>
    </row>
    <row r="2045" spans="1:20" x14ac:dyDescent="0.3">
      <c r="A2045" t="s">
        <v>323</v>
      </c>
      <c r="B2045">
        <v>25.44</v>
      </c>
      <c r="C2045">
        <v>6.04</v>
      </c>
      <c r="D2045" t="s">
        <v>2382</v>
      </c>
      <c r="E2045" t="s">
        <v>2380</v>
      </c>
      <c r="F2045" t="s">
        <v>2383</v>
      </c>
      <c r="G2045">
        <v>1</v>
      </c>
      <c r="H2045" t="s">
        <v>2380</v>
      </c>
      <c r="K2045" t="s">
        <v>323</v>
      </c>
      <c r="L2045">
        <v>25.44</v>
      </c>
      <c r="M2045">
        <v>6.04</v>
      </c>
      <c r="N2045" t="s">
        <v>2382</v>
      </c>
      <c r="O2045" t="s">
        <v>2380</v>
      </c>
      <c r="P2045" t="s">
        <v>2383</v>
      </c>
      <c r="Q2045" s="7" t="str">
        <f>SUBSTITUTE(Table12[[#This Row],[NumberOfMajorSurgeries]],"No major surgery","0")</f>
        <v>1</v>
      </c>
      <c r="R2045" t="str">
        <f>SUBSTITUTE(Table12[[#This Row],[smoker]],"?","unknown")</f>
        <v>No</v>
      </c>
      <c r="S2045" t="str">
        <f t="shared" si="31"/>
        <v>Overweight</v>
      </c>
      <c r="T2045" t="str">
        <f>IF(Table12[[#This Row],[HBA1C]]&lt;5.7,"Normal",IF(Table12[[#This Row],[HBA1C]]&gt;6.5,"Diabetes","Prediabetes"))</f>
        <v>Prediabetes</v>
      </c>
    </row>
    <row r="2046" spans="1:20" x14ac:dyDescent="0.3">
      <c r="A2046" t="s">
        <v>322</v>
      </c>
      <c r="B2046">
        <v>39.805</v>
      </c>
      <c r="C2046">
        <v>4.38</v>
      </c>
      <c r="D2046" t="s">
        <v>2380</v>
      </c>
      <c r="E2046" t="s">
        <v>2382</v>
      </c>
      <c r="F2046" t="s">
        <v>2380</v>
      </c>
      <c r="G2046">
        <v>1</v>
      </c>
      <c r="H2046" t="s">
        <v>2380</v>
      </c>
      <c r="K2046" t="s">
        <v>322</v>
      </c>
      <c r="L2046">
        <v>39.805</v>
      </c>
      <c r="M2046">
        <v>4.38</v>
      </c>
      <c r="N2046" t="s">
        <v>2380</v>
      </c>
      <c r="O2046" t="s">
        <v>2382</v>
      </c>
      <c r="P2046" t="s">
        <v>2380</v>
      </c>
      <c r="Q2046" s="7" t="str">
        <f>SUBSTITUTE(Table12[[#This Row],[NumberOfMajorSurgeries]],"No major surgery","0")</f>
        <v>1</v>
      </c>
      <c r="R2046" t="str">
        <f>SUBSTITUTE(Table12[[#This Row],[smoker]],"?","unknown")</f>
        <v>No</v>
      </c>
      <c r="S2046" t="str">
        <f t="shared" si="31"/>
        <v>Obesity</v>
      </c>
      <c r="T2046" t="str">
        <f>IF(Table12[[#This Row],[HBA1C]]&lt;5.7,"Normal",IF(Table12[[#This Row],[HBA1C]]&gt;6.5,"Diabetes","Prediabetes"))</f>
        <v>Normal</v>
      </c>
    </row>
    <row r="2047" spans="1:20" x14ac:dyDescent="0.3">
      <c r="A2047" t="s">
        <v>321</v>
      </c>
      <c r="B2047">
        <v>30.4</v>
      </c>
      <c r="C2047">
        <v>5.56</v>
      </c>
      <c r="D2047" t="s">
        <v>2382</v>
      </c>
      <c r="E2047" t="s">
        <v>2382</v>
      </c>
      <c r="F2047" t="s">
        <v>2380</v>
      </c>
      <c r="G2047">
        <v>1</v>
      </c>
      <c r="H2047" t="s">
        <v>2380</v>
      </c>
      <c r="K2047" t="s">
        <v>321</v>
      </c>
      <c r="L2047">
        <v>30.4</v>
      </c>
      <c r="M2047">
        <v>5.56</v>
      </c>
      <c r="N2047" t="s">
        <v>2382</v>
      </c>
      <c r="O2047" t="s">
        <v>2382</v>
      </c>
      <c r="P2047" t="s">
        <v>2380</v>
      </c>
      <c r="Q2047" s="7" t="str">
        <f>SUBSTITUTE(Table12[[#This Row],[NumberOfMajorSurgeries]],"No major surgery","0")</f>
        <v>1</v>
      </c>
      <c r="R2047" t="str">
        <f>SUBSTITUTE(Table12[[#This Row],[smoker]],"?","unknown")</f>
        <v>No</v>
      </c>
      <c r="S2047" t="str">
        <f t="shared" si="31"/>
        <v>Obesity</v>
      </c>
      <c r="T2047" t="str">
        <f>IF(Table12[[#This Row],[HBA1C]]&lt;5.7,"Normal",IF(Table12[[#This Row],[HBA1C]]&gt;6.5,"Diabetes","Prediabetes"))</f>
        <v>Normal</v>
      </c>
    </row>
    <row r="2048" spans="1:20" x14ac:dyDescent="0.3">
      <c r="A2048" t="s">
        <v>320</v>
      </c>
      <c r="B2048">
        <v>23.18</v>
      </c>
      <c r="C2048">
        <v>4.24</v>
      </c>
      <c r="D2048" t="s">
        <v>2380</v>
      </c>
      <c r="E2048" t="s">
        <v>2382</v>
      </c>
      <c r="F2048" t="s">
        <v>2380</v>
      </c>
      <c r="G2048">
        <v>1</v>
      </c>
      <c r="H2048" t="s">
        <v>2380</v>
      </c>
      <c r="K2048" t="s">
        <v>320</v>
      </c>
      <c r="L2048">
        <v>23.18</v>
      </c>
      <c r="M2048">
        <v>4.24</v>
      </c>
      <c r="N2048" t="s">
        <v>2380</v>
      </c>
      <c r="O2048" t="s">
        <v>2382</v>
      </c>
      <c r="P2048" t="s">
        <v>2380</v>
      </c>
      <c r="Q2048" s="7" t="str">
        <f>SUBSTITUTE(Table12[[#This Row],[NumberOfMajorSurgeries]],"No major surgery","0")</f>
        <v>1</v>
      </c>
      <c r="R2048" t="str">
        <f>SUBSTITUTE(Table12[[#This Row],[smoker]],"?","unknown")</f>
        <v>No</v>
      </c>
      <c r="S2048" t="str">
        <f t="shared" si="31"/>
        <v>Overweight</v>
      </c>
      <c r="T2048" t="str">
        <f>IF(Table12[[#This Row],[HBA1C]]&lt;5.7,"Normal",IF(Table12[[#This Row],[HBA1C]]&gt;6.5,"Diabetes","Prediabetes"))</f>
        <v>Normal</v>
      </c>
    </row>
    <row r="2049" spans="1:20" x14ac:dyDescent="0.3">
      <c r="A2049" t="s">
        <v>319</v>
      </c>
      <c r="B2049">
        <v>39.615000000000002</v>
      </c>
      <c r="C2049">
        <v>6.32</v>
      </c>
      <c r="D2049" t="s">
        <v>2380</v>
      </c>
      <c r="E2049" t="s">
        <v>2380</v>
      </c>
      <c r="F2049" t="s">
        <v>2383</v>
      </c>
      <c r="G2049">
        <v>1</v>
      </c>
      <c r="H2049" t="s">
        <v>2380</v>
      </c>
      <c r="K2049" t="s">
        <v>319</v>
      </c>
      <c r="L2049">
        <v>39.615000000000002</v>
      </c>
      <c r="M2049">
        <v>6.32</v>
      </c>
      <c r="N2049" t="s">
        <v>2380</v>
      </c>
      <c r="O2049" t="s">
        <v>2380</v>
      </c>
      <c r="P2049" t="s">
        <v>2383</v>
      </c>
      <c r="Q2049" s="7" t="str">
        <f>SUBSTITUTE(Table12[[#This Row],[NumberOfMajorSurgeries]],"No major surgery","0")</f>
        <v>1</v>
      </c>
      <c r="R2049" t="str">
        <f>SUBSTITUTE(Table12[[#This Row],[smoker]],"?","unknown")</f>
        <v>No</v>
      </c>
      <c r="S2049" t="str">
        <f t="shared" si="31"/>
        <v>Obesity</v>
      </c>
      <c r="T2049" t="str">
        <f>IF(Table12[[#This Row],[HBA1C]]&lt;5.7,"Normal",IF(Table12[[#This Row],[HBA1C]]&gt;6.5,"Diabetes","Prediabetes"))</f>
        <v>Prediabetes</v>
      </c>
    </row>
    <row r="2050" spans="1:20" x14ac:dyDescent="0.3">
      <c r="A2050" t="s">
        <v>318</v>
      </c>
      <c r="B2050">
        <v>30.59</v>
      </c>
      <c r="C2050">
        <v>6.3</v>
      </c>
      <c r="D2050" t="s">
        <v>2382</v>
      </c>
      <c r="E2050" t="s">
        <v>2380</v>
      </c>
      <c r="F2050" t="s">
        <v>2383</v>
      </c>
      <c r="G2050">
        <v>1</v>
      </c>
      <c r="H2050" t="s">
        <v>2380</v>
      </c>
      <c r="K2050" t="s">
        <v>318</v>
      </c>
      <c r="L2050">
        <v>30.59</v>
      </c>
      <c r="M2050">
        <v>6.3</v>
      </c>
      <c r="N2050" t="s">
        <v>2382</v>
      </c>
      <c r="O2050" t="s">
        <v>2380</v>
      </c>
      <c r="P2050" t="s">
        <v>2383</v>
      </c>
      <c r="Q2050" s="7" t="str">
        <f>SUBSTITUTE(Table12[[#This Row],[NumberOfMajorSurgeries]],"No major surgery","0")</f>
        <v>1</v>
      </c>
      <c r="R2050" t="str">
        <f>SUBSTITUTE(Table12[[#This Row],[smoker]],"?","unknown")</f>
        <v>No</v>
      </c>
      <c r="S2050" t="str">
        <f t="shared" si="31"/>
        <v>Obesity</v>
      </c>
      <c r="T2050" t="str">
        <f>IF(Table12[[#This Row],[HBA1C]]&lt;5.7,"Normal",IF(Table12[[#This Row],[HBA1C]]&gt;6.5,"Diabetes","Prediabetes"))</f>
        <v>Prediabetes</v>
      </c>
    </row>
    <row r="2051" spans="1:20" x14ac:dyDescent="0.3">
      <c r="A2051" t="s">
        <v>317</v>
      </c>
      <c r="B2051">
        <v>16.72</v>
      </c>
      <c r="C2051">
        <v>4.38</v>
      </c>
      <c r="D2051" t="s">
        <v>2382</v>
      </c>
      <c r="E2051" t="s">
        <v>2380</v>
      </c>
      <c r="F2051" t="s">
        <v>2380</v>
      </c>
      <c r="G2051">
        <v>1</v>
      </c>
      <c r="H2051" t="s">
        <v>2380</v>
      </c>
      <c r="K2051" t="s">
        <v>317</v>
      </c>
      <c r="L2051">
        <v>16.72</v>
      </c>
      <c r="M2051">
        <v>4.38</v>
      </c>
      <c r="N2051" t="s">
        <v>2382</v>
      </c>
      <c r="O2051" t="s">
        <v>2380</v>
      </c>
      <c r="P2051" t="s">
        <v>2380</v>
      </c>
      <c r="Q2051" s="7" t="str">
        <f>SUBSTITUTE(Table12[[#This Row],[NumberOfMajorSurgeries]],"No major surgery","0")</f>
        <v>1</v>
      </c>
      <c r="R2051" t="str">
        <f>SUBSTITUTE(Table12[[#This Row],[smoker]],"?","unknown")</f>
        <v>No</v>
      </c>
      <c r="S2051" t="str">
        <f t="shared" ref="S2051:S2114" si="32">IF(B2051&lt;18.5,"Underweight",IF(B2051&gt;30,"Obesity",IF(B2051=18.5-24.9,"Normal weight","Overweight")))</f>
        <v>Underweight</v>
      </c>
      <c r="T2051" t="str">
        <f>IF(Table12[[#This Row],[HBA1C]]&lt;5.7,"Normal",IF(Table12[[#This Row],[HBA1C]]&gt;6.5,"Diabetes","Prediabetes"))</f>
        <v>Normal</v>
      </c>
    </row>
    <row r="2052" spans="1:20" x14ac:dyDescent="0.3">
      <c r="A2052" t="s">
        <v>316</v>
      </c>
      <c r="B2052">
        <v>26.22</v>
      </c>
      <c r="C2052">
        <v>4.6500000000000004</v>
      </c>
      <c r="D2052" t="s">
        <v>2382</v>
      </c>
      <c r="E2052" t="s">
        <v>2380</v>
      </c>
      <c r="F2052" t="s">
        <v>2383</v>
      </c>
      <c r="G2052">
        <v>1</v>
      </c>
      <c r="H2052" t="s">
        <v>2380</v>
      </c>
      <c r="K2052" t="s">
        <v>316</v>
      </c>
      <c r="L2052">
        <v>26.22</v>
      </c>
      <c r="M2052">
        <v>4.6500000000000004</v>
      </c>
      <c r="N2052" t="s">
        <v>2382</v>
      </c>
      <c r="O2052" t="s">
        <v>2380</v>
      </c>
      <c r="P2052" t="s">
        <v>2383</v>
      </c>
      <c r="Q2052" s="7" t="str">
        <f>SUBSTITUTE(Table12[[#This Row],[NumberOfMajorSurgeries]],"No major surgery","0")</f>
        <v>1</v>
      </c>
      <c r="R2052" t="str">
        <f>SUBSTITUTE(Table12[[#This Row],[smoker]],"?","unknown")</f>
        <v>No</v>
      </c>
      <c r="S2052" t="str">
        <f t="shared" si="32"/>
        <v>Overweight</v>
      </c>
      <c r="T2052" t="str">
        <f>IF(Table12[[#This Row],[HBA1C]]&lt;5.7,"Normal",IF(Table12[[#This Row],[HBA1C]]&gt;6.5,"Diabetes","Prediabetes"))</f>
        <v>Normal</v>
      </c>
    </row>
    <row r="2053" spans="1:20" x14ac:dyDescent="0.3">
      <c r="A2053" t="s">
        <v>315</v>
      </c>
      <c r="B2053">
        <v>31.824999999999999</v>
      </c>
      <c r="C2053">
        <v>4.7</v>
      </c>
      <c r="D2053" t="s">
        <v>2380</v>
      </c>
      <c r="E2053" t="s">
        <v>2380</v>
      </c>
      <c r="F2053" t="s">
        <v>2383</v>
      </c>
      <c r="G2053">
        <v>1</v>
      </c>
      <c r="H2053" t="s">
        <v>2380</v>
      </c>
      <c r="K2053" t="s">
        <v>315</v>
      </c>
      <c r="L2053">
        <v>31.824999999999999</v>
      </c>
      <c r="M2053">
        <v>4.7</v>
      </c>
      <c r="N2053" t="s">
        <v>2380</v>
      </c>
      <c r="O2053" t="s">
        <v>2380</v>
      </c>
      <c r="P2053" t="s">
        <v>2383</v>
      </c>
      <c r="Q2053" s="7" t="str">
        <f>SUBSTITUTE(Table12[[#This Row],[NumberOfMajorSurgeries]],"No major surgery","0")</f>
        <v>1</v>
      </c>
      <c r="R2053" t="str">
        <f>SUBSTITUTE(Table12[[#This Row],[smoker]],"?","unknown")</f>
        <v>No</v>
      </c>
      <c r="S2053" t="str">
        <f t="shared" si="32"/>
        <v>Obesity</v>
      </c>
      <c r="T2053" t="str">
        <f>IF(Table12[[#This Row],[HBA1C]]&lt;5.7,"Normal",IF(Table12[[#This Row],[HBA1C]]&gt;6.5,"Diabetes","Prediabetes"))</f>
        <v>Normal</v>
      </c>
    </row>
    <row r="2054" spans="1:20" x14ac:dyDescent="0.3">
      <c r="A2054" t="s">
        <v>314</v>
      </c>
      <c r="B2054">
        <v>25.745000000000001</v>
      </c>
      <c r="C2054">
        <v>4.34</v>
      </c>
      <c r="D2054" t="s">
        <v>2380</v>
      </c>
      <c r="E2054" t="s">
        <v>2380</v>
      </c>
      <c r="F2054" t="s">
        <v>2383</v>
      </c>
      <c r="G2054">
        <v>1</v>
      </c>
      <c r="H2054" t="s">
        <v>2380</v>
      </c>
      <c r="K2054" t="s">
        <v>314</v>
      </c>
      <c r="L2054">
        <v>25.745000000000001</v>
      </c>
      <c r="M2054">
        <v>4.34</v>
      </c>
      <c r="N2054" t="s">
        <v>2380</v>
      </c>
      <c r="O2054" t="s">
        <v>2380</v>
      </c>
      <c r="P2054" t="s">
        <v>2383</v>
      </c>
      <c r="Q2054" s="7" t="str">
        <f>SUBSTITUTE(Table12[[#This Row],[NumberOfMajorSurgeries]],"No major surgery","0")</f>
        <v>1</v>
      </c>
      <c r="R2054" t="str">
        <f>SUBSTITUTE(Table12[[#This Row],[smoker]],"?","unknown")</f>
        <v>No</v>
      </c>
      <c r="S2054" t="str">
        <f t="shared" si="32"/>
        <v>Overweight</v>
      </c>
      <c r="T2054" t="str">
        <f>IF(Table12[[#This Row],[HBA1C]]&lt;5.7,"Normal",IF(Table12[[#This Row],[HBA1C]]&gt;6.5,"Diabetes","Prediabetes"))</f>
        <v>Normal</v>
      </c>
    </row>
    <row r="2055" spans="1:20" x14ac:dyDescent="0.3">
      <c r="A2055" t="s">
        <v>313</v>
      </c>
      <c r="B2055">
        <v>24.605</v>
      </c>
      <c r="C2055">
        <v>5.62</v>
      </c>
      <c r="D2055" t="s">
        <v>2380</v>
      </c>
      <c r="E2055" t="s">
        <v>2380</v>
      </c>
      <c r="F2055" t="s">
        <v>2383</v>
      </c>
      <c r="G2055">
        <v>1</v>
      </c>
      <c r="H2055" t="s">
        <v>2380</v>
      </c>
      <c r="K2055" t="s">
        <v>313</v>
      </c>
      <c r="L2055">
        <v>24.605</v>
      </c>
      <c r="M2055">
        <v>5.62</v>
      </c>
      <c r="N2055" t="s">
        <v>2380</v>
      </c>
      <c r="O2055" t="s">
        <v>2380</v>
      </c>
      <c r="P2055" t="s">
        <v>2383</v>
      </c>
      <c r="Q2055" s="7" t="str">
        <f>SUBSTITUTE(Table12[[#This Row],[NumberOfMajorSurgeries]],"No major surgery","0")</f>
        <v>1</v>
      </c>
      <c r="R2055" t="str">
        <f>SUBSTITUTE(Table12[[#This Row],[smoker]],"?","unknown")</f>
        <v>No</v>
      </c>
      <c r="S2055" t="str">
        <f t="shared" si="32"/>
        <v>Overweight</v>
      </c>
      <c r="T2055" t="str">
        <f>IF(Table12[[#This Row],[HBA1C]]&lt;5.7,"Normal",IF(Table12[[#This Row],[HBA1C]]&gt;6.5,"Diabetes","Prediabetes"))</f>
        <v>Normal</v>
      </c>
    </row>
    <row r="2056" spans="1:20" x14ac:dyDescent="0.3">
      <c r="A2056" t="s">
        <v>312</v>
      </c>
      <c r="B2056">
        <v>24.51</v>
      </c>
      <c r="C2056">
        <v>4.24</v>
      </c>
      <c r="D2056" t="s">
        <v>2380</v>
      </c>
      <c r="E2056" t="s">
        <v>2380</v>
      </c>
      <c r="F2056" t="s">
        <v>2383</v>
      </c>
      <c r="G2056">
        <v>1</v>
      </c>
      <c r="H2056" t="s">
        <v>2380</v>
      </c>
      <c r="K2056" t="s">
        <v>312</v>
      </c>
      <c r="L2056">
        <v>24.51</v>
      </c>
      <c r="M2056">
        <v>4.24</v>
      </c>
      <c r="N2056" t="s">
        <v>2380</v>
      </c>
      <c r="O2056" t="s">
        <v>2380</v>
      </c>
      <c r="P2056" t="s">
        <v>2383</v>
      </c>
      <c r="Q2056" s="7" t="str">
        <f>SUBSTITUTE(Table12[[#This Row],[NumberOfMajorSurgeries]],"No major surgery","0")</f>
        <v>1</v>
      </c>
      <c r="R2056" t="str">
        <f>SUBSTITUTE(Table12[[#This Row],[smoker]],"?","unknown")</f>
        <v>No</v>
      </c>
      <c r="S2056" t="str">
        <f t="shared" si="32"/>
        <v>Overweight</v>
      </c>
      <c r="T2056" t="str">
        <f>IF(Table12[[#This Row],[HBA1C]]&lt;5.7,"Normal",IF(Table12[[#This Row],[HBA1C]]&gt;6.5,"Diabetes","Prediabetes"))</f>
        <v>Normal</v>
      </c>
    </row>
    <row r="2057" spans="1:20" x14ac:dyDescent="0.3">
      <c r="A2057" t="s">
        <v>311</v>
      </c>
      <c r="B2057">
        <v>31.065000000000001</v>
      </c>
      <c r="C2057">
        <v>4.57</v>
      </c>
      <c r="D2057" t="s">
        <v>2382</v>
      </c>
      <c r="E2057" t="s">
        <v>2380</v>
      </c>
      <c r="F2057" t="s">
        <v>2380</v>
      </c>
      <c r="G2057" t="s">
        <v>2381</v>
      </c>
      <c r="H2057" t="s">
        <v>2380</v>
      </c>
      <c r="K2057" t="s">
        <v>311</v>
      </c>
      <c r="L2057">
        <v>31.065000000000001</v>
      </c>
      <c r="M2057">
        <v>4.57</v>
      </c>
      <c r="N2057" t="s">
        <v>2382</v>
      </c>
      <c r="O2057" t="s">
        <v>2380</v>
      </c>
      <c r="P2057" t="s">
        <v>2380</v>
      </c>
      <c r="Q2057" s="7" t="str">
        <f>SUBSTITUTE(Table12[[#This Row],[NumberOfMajorSurgeries]],"No major surgery","0")</f>
        <v>0</v>
      </c>
      <c r="R2057" t="str">
        <f>SUBSTITUTE(Table12[[#This Row],[smoker]],"?","unknown")</f>
        <v>No</v>
      </c>
      <c r="S2057" t="str">
        <f t="shared" si="32"/>
        <v>Obesity</v>
      </c>
      <c r="T2057" t="str">
        <f>IF(Table12[[#This Row],[HBA1C]]&lt;5.7,"Normal",IF(Table12[[#This Row],[HBA1C]]&gt;6.5,"Diabetes","Prediabetes"))</f>
        <v>Normal</v>
      </c>
    </row>
    <row r="2058" spans="1:20" x14ac:dyDescent="0.3">
      <c r="A2058" t="s">
        <v>310</v>
      </c>
      <c r="B2058">
        <v>28.12</v>
      </c>
      <c r="C2058">
        <v>5.05</v>
      </c>
      <c r="D2058" t="s">
        <v>2380</v>
      </c>
      <c r="E2058" t="s">
        <v>2380</v>
      </c>
      <c r="F2058" t="s">
        <v>2380</v>
      </c>
      <c r="G2058" t="s">
        <v>2381</v>
      </c>
      <c r="H2058" t="s">
        <v>2380</v>
      </c>
      <c r="K2058" t="s">
        <v>310</v>
      </c>
      <c r="L2058">
        <v>28.12</v>
      </c>
      <c r="M2058">
        <v>5.05</v>
      </c>
      <c r="N2058" t="s">
        <v>2380</v>
      </c>
      <c r="O2058" t="s">
        <v>2380</v>
      </c>
      <c r="P2058" t="s">
        <v>2380</v>
      </c>
      <c r="Q2058" s="7" t="str">
        <f>SUBSTITUTE(Table12[[#This Row],[NumberOfMajorSurgeries]],"No major surgery","0")</f>
        <v>0</v>
      </c>
      <c r="R2058" t="str">
        <f>SUBSTITUTE(Table12[[#This Row],[smoker]],"?","unknown")</f>
        <v>No</v>
      </c>
      <c r="S2058" t="str">
        <f t="shared" si="32"/>
        <v>Overweight</v>
      </c>
      <c r="T2058" t="str">
        <f>IF(Table12[[#This Row],[HBA1C]]&lt;5.7,"Normal",IF(Table12[[#This Row],[HBA1C]]&gt;6.5,"Diabetes","Prediabetes"))</f>
        <v>Normal</v>
      </c>
    </row>
    <row r="2059" spans="1:20" x14ac:dyDescent="0.3">
      <c r="A2059" t="s">
        <v>309</v>
      </c>
      <c r="B2059">
        <v>38.06</v>
      </c>
      <c r="C2059">
        <v>6.16</v>
      </c>
      <c r="D2059" t="s">
        <v>2380</v>
      </c>
      <c r="E2059" t="s">
        <v>2380</v>
      </c>
      <c r="F2059" t="s">
        <v>2380</v>
      </c>
      <c r="G2059" t="s">
        <v>2381</v>
      </c>
      <c r="H2059" t="s">
        <v>2380</v>
      </c>
      <c r="K2059" t="s">
        <v>309</v>
      </c>
      <c r="L2059">
        <v>38.06</v>
      </c>
      <c r="M2059">
        <v>6.16</v>
      </c>
      <c r="N2059" t="s">
        <v>2380</v>
      </c>
      <c r="O2059" t="s">
        <v>2380</v>
      </c>
      <c r="P2059" t="s">
        <v>2380</v>
      </c>
      <c r="Q2059" s="7" t="str">
        <f>SUBSTITUTE(Table12[[#This Row],[NumberOfMajorSurgeries]],"No major surgery","0")</f>
        <v>0</v>
      </c>
      <c r="R2059" t="str">
        <f>SUBSTITUTE(Table12[[#This Row],[smoker]],"?","unknown")</f>
        <v>No</v>
      </c>
      <c r="S2059" t="str">
        <f t="shared" si="32"/>
        <v>Obesity</v>
      </c>
      <c r="T2059" t="str">
        <f>IF(Table12[[#This Row],[HBA1C]]&lt;5.7,"Normal",IF(Table12[[#This Row],[HBA1C]]&gt;6.5,"Diabetes","Prediabetes"))</f>
        <v>Prediabetes</v>
      </c>
    </row>
    <row r="2060" spans="1:20" x14ac:dyDescent="0.3">
      <c r="A2060" t="s">
        <v>308</v>
      </c>
      <c r="B2060">
        <v>24.96</v>
      </c>
      <c r="C2060">
        <v>4.57</v>
      </c>
      <c r="D2060" t="s">
        <v>2380</v>
      </c>
      <c r="E2060" t="s">
        <v>2380</v>
      </c>
      <c r="F2060" t="s">
        <v>2380</v>
      </c>
      <c r="G2060" t="s">
        <v>2381</v>
      </c>
      <c r="H2060" t="s">
        <v>2380</v>
      </c>
      <c r="K2060" t="s">
        <v>308</v>
      </c>
      <c r="L2060">
        <v>24.96</v>
      </c>
      <c r="M2060">
        <v>4.57</v>
      </c>
      <c r="N2060" t="s">
        <v>2380</v>
      </c>
      <c r="O2060" t="s">
        <v>2380</v>
      </c>
      <c r="P2060" t="s">
        <v>2380</v>
      </c>
      <c r="Q2060" s="7" t="str">
        <f>SUBSTITUTE(Table12[[#This Row],[NumberOfMajorSurgeries]],"No major surgery","0")</f>
        <v>0</v>
      </c>
      <c r="R2060" t="str">
        <f>SUBSTITUTE(Table12[[#This Row],[smoker]],"?","unknown")</f>
        <v>No</v>
      </c>
      <c r="S2060" t="str">
        <f t="shared" si="32"/>
        <v>Overweight</v>
      </c>
      <c r="T2060" t="str">
        <f>IF(Table12[[#This Row],[HBA1C]]&lt;5.7,"Normal",IF(Table12[[#This Row],[HBA1C]]&gt;6.5,"Diabetes","Prediabetes"))</f>
        <v>Normal</v>
      </c>
    </row>
    <row r="2061" spans="1:20" x14ac:dyDescent="0.3">
      <c r="A2061" t="s">
        <v>307</v>
      </c>
      <c r="B2061">
        <v>17.670000000000002</v>
      </c>
      <c r="C2061">
        <v>5.53</v>
      </c>
      <c r="D2061" t="s">
        <v>2382</v>
      </c>
      <c r="E2061" t="s">
        <v>2380</v>
      </c>
      <c r="F2061" t="s">
        <v>2380</v>
      </c>
      <c r="G2061" t="s">
        <v>2381</v>
      </c>
      <c r="H2061" t="s">
        <v>2380</v>
      </c>
      <c r="K2061" t="s">
        <v>307</v>
      </c>
      <c r="L2061">
        <v>17.670000000000002</v>
      </c>
      <c r="M2061">
        <v>5.53</v>
      </c>
      <c r="N2061" t="s">
        <v>2382</v>
      </c>
      <c r="O2061" t="s">
        <v>2380</v>
      </c>
      <c r="P2061" t="s">
        <v>2380</v>
      </c>
      <c r="Q2061" s="7" t="str">
        <f>SUBSTITUTE(Table12[[#This Row],[NumberOfMajorSurgeries]],"No major surgery","0")</f>
        <v>0</v>
      </c>
      <c r="R2061" t="str">
        <f>SUBSTITUTE(Table12[[#This Row],[smoker]],"?","unknown")</f>
        <v>No</v>
      </c>
      <c r="S2061" t="str">
        <f t="shared" si="32"/>
        <v>Underweight</v>
      </c>
      <c r="T2061" t="str">
        <f>IF(Table12[[#This Row],[HBA1C]]&lt;5.7,"Normal",IF(Table12[[#This Row],[HBA1C]]&gt;6.5,"Diabetes","Prediabetes"))</f>
        <v>Normal</v>
      </c>
    </row>
    <row r="2062" spans="1:20" x14ac:dyDescent="0.3">
      <c r="A2062" t="s">
        <v>306</v>
      </c>
      <c r="B2062">
        <v>31.35</v>
      </c>
      <c r="C2062">
        <v>5.84</v>
      </c>
      <c r="D2062" t="s">
        <v>2380</v>
      </c>
      <c r="E2062" t="s">
        <v>2382</v>
      </c>
      <c r="F2062" t="s">
        <v>2380</v>
      </c>
      <c r="G2062">
        <v>1</v>
      </c>
      <c r="H2062" t="s">
        <v>2380</v>
      </c>
      <c r="K2062" t="s">
        <v>306</v>
      </c>
      <c r="L2062">
        <v>31.35</v>
      </c>
      <c r="M2062">
        <v>5.84</v>
      </c>
      <c r="N2062" t="s">
        <v>2380</v>
      </c>
      <c r="O2062" t="s">
        <v>2382</v>
      </c>
      <c r="P2062" t="s">
        <v>2380</v>
      </c>
      <c r="Q2062" s="7" t="str">
        <f>SUBSTITUTE(Table12[[#This Row],[NumberOfMajorSurgeries]],"No major surgery","0")</f>
        <v>1</v>
      </c>
      <c r="R2062" t="str">
        <f>SUBSTITUTE(Table12[[#This Row],[smoker]],"?","unknown")</f>
        <v>No</v>
      </c>
      <c r="S2062" t="str">
        <f t="shared" si="32"/>
        <v>Obesity</v>
      </c>
      <c r="T2062" t="str">
        <f>IF(Table12[[#This Row],[HBA1C]]&lt;5.7,"Normal",IF(Table12[[#This Row],[HBA1C]]&gt;6.5,"Diabetes","Prediabetes"))</f>
        <v>Prediabetes</v>
      </c>
    </row>
    <row r="2063" spans="1:20" x14ac:dyDescent="0.3">
      <c r="A2063" t="s">
        <v>305</v>
      </c>
      <c r="B2063">
        <v>28.31</v>
      </c>
      <c r="C2063">
        <v>6.41</v>
      </c>
      <c r="D2063" t="s">
        <v>2380</v>
      </c>
      <c r="E2063" t="s">
        <v>2382</v>
      </c>
      <c r="F2063" t="s">
        <v>2380</v>
      </c>
      <c r="G2063">
        <v>1</v>
      </c>
      <c r="H2063" t="s">
        <v>2380</v>
      </c>
      <c r="K2063" t="s">
        <v>305</v>
      </c>
      <c r="L2063">
        <v>28.31</v>
      </c>
      <c r="M2063">
        <v>6.41</v>
      </c>
      <c r="N2063" t="s">
        <v>2380</v>
      </c>
      <c r="O2063" t="s">
        <v>2382</v>
      </c>
      <c r="P2063" t="s">
        <v>2380</v>
      </c>
      <c r="Q2063" s="7" t="str">
        <f>SUBSTITUTE(Table12[[#This Row],[NumberOfMajorSurgeries]],"No major surgery","0")</f>
        <v>1</v>
      </c>
      <c r="R2063" t="str">
        <f>SUBSTITUTE(Table12[[#This Row],[smoker]],"?","unknown")</f>
        <v>No</v>
      </c>
      <c r="S2063" t="str">
        <f t="shared" si="32"/>
        <v>Overweight</v>
      </c>
      <c r="T2063" t="str">
        <f>IF(Table12[[#This Row],[HBA1C]]&lt;5.7,"Normal",IF(Table12[[#This Row],[HBA1C]]&gt;6.5,"Diabetes","Prediabetes"))</f>
        <v>Prediabetes</v>
      </c>
    </row>
    <row r="2064" spans="1:20" x14ac:dyDescent="0.3">
      <c r="A2064" t="s">
        <v>304</v>
      </c>
      <c r="B2064">
        <v>30.3</v>
      </c>
      <c r="C2064">
        <v>4.7300000000000004</v>
      </c>
      <c r="D2064" t="s">
        <v>2382</v>
      </c>
      <c r="E2064" t="s">
        <v>2380</v>
      </c>
      <c r="F2064" t="s">
        <v>2383</v>
      </c>
      <c r="G2064">
        <v>1</v>
      </c>
      <c r="H2064" t="s">
        <v>2380</v>
      </c>
      <c r="K2064" t="s">
        <v>304</v>
      </c>
      <c r="L2064">
        <v>30.3</v>
      </c>
      <c r="M2064">
        <v>4.7300000000000004</v>
      </c>
      <c r="N2064" t="s">
        <v>2382</v>
      </c>
      <c r="O2064" t="s">
        <v>2380</v>
      </c>
      <c r="P2064" t="s">
        <v>2383</v>
      </c>
      <c r="Q2064" s="7" t="str">
        <f>SUBSTITUTE(Table12[[#This Row],[NumberOfMajorSurgeries]],"No major surgery","0")</f>
        <v>1</v>
      </c>
      <c r="R2064" t="str">
        <f>SUBSTITUTE(Table12[[#This Row],[smoker]],"?","unknown")</f>
        <v>No</v>
      </c>
      <c r="S2064" t="str">
        <f t="shared" si="32"/>
        <v>Obesity</v>
      </c>
      <c r="T2064" t="str">
        <f>IF(Table12[[#This Row],[HBA1C]]&lt;5.7,"Normal",IF(Table12[[#This Row],[HBA1C]]&gt;6.5,"Diabetes","Prediabetes"))</f>
        <v>Normal</v>
      </c>
    </row>
    <row r="2065" spans="1:20" x14ac:dyDescent="0.3">
      <c r="A2065" t="s">
        <v>303</v>
      </c>
      <c r="B2065">
        <v>26.4</v>
      </c>
      <c r="C2065">
        <v>6.22</v>
      </c>
      <c r="D2065" t="s">
        <v>2382</v>
      </c>
      <c r="E2065" t="s">
        <v>2380</v>
      </c>
      <c r="F2065" t="s">
        <v>2380</v>
      </c>
      <c r="G2065" t="s">
        <v>2381</v>
      </c>
      <c r="H2065" t="s">
        <v>2380</v>
      </c>
      <c r="K2065" t="s">
        <v>303</v>
      </c>
      <c r="L2065">
        <v>26.4</v>
      </c>
      <c r="M2065">
        <v>6.22</v>
      </c>
      <c r="N2065" t="s">
        <v>2382</v>
      </c>
      <c r="O2065" t="s">
        <v>2380</v>
      </c>
      <c r="P2065" t="s">
        <v>2380</v>
      </c>
      <c r="Q2065" s="7" t="str">
        <f>SUBSTITUTE(Table12[[#This Row],[NumberOfMajorSurgeries]],"No major surgery","0")</f>
        <v>0</v>
      </c>
      <c r="R2065" t="str">
        <f>SUBSTITUTE(Table12[[#This Row],[smoker]],"?","unknown")</f>
        <v>No</v>
      </c>
      <c r="S2065" t="str">
        <f t="shared" si="32"/>
        <v>Overweight</v>
      </c>
      <c r="T2065" t="str">
        <f>IF(Table12[[#This Row],[HBA1C]]&lt;5.7,"Normal",IF(Table12[[#This Row],[HBA1C]]&gt;6.5,"Diabetes","Prediabetes"))</f>
        <v>Prediabetes</v>
      </c>
    </row>
    <row r="2066" spans="1:20" x14ac:dyDescent="0.3">
      <c r="A2066" t="s">
        <v>302</v>
      </c>
      <c r="B2066">
        <v>22.135000000000002</v>
      </c>
      <c r="C2066">
        <v>4.46</v>
      </c>
      <c r="D2066" t="s">
        <v>2382</v>
      </c>
      <c r="E2066" t="s">
        <v>2380</v>
      </c>
      <c r="F2066" t="s">
        <v>2380</v>
      </c>
      <c r="G2066" t="s">
        <v>2381</v>
      </c>
      <c r="H2066" t="s">
        <v>2380</v>
      </c>
      <c r="K2066" t="s">
        <v>302</v>
      </c>
      <c r="L2066">
        <v>22.135000000000002</v>
      </c>
      <c r="M2066">
        <v>4.46</v>
      </c>
      <c r="N2066" t="s">
        <v>2382</v>
      </c>
      <c r="O2066" t="s">
        <v>2380</v>
      </c>
      <c r="P2066" t="s">
        <v>2380</v>
      </c>
      <c r="Q2066" s="7" t="str">
        <f>SUBSTITUTE(Table12[[#This Row],[NumberOfMajorSurgeries]],"No major surgery","0")</f>
        <v>0</v>
      </c>
      <c r="R2066" t="str">
        <f>SUBSTITUTE(Table12[[#This Row],[smoker]],"?","unknown")</f>
        <v>No</v>
      </c>
      <c r="S2066" t="str">
        <f t="shared" si="32"/>
        <v>Overweight</v>
      </c>
      <c r="T2066" t="str">
        <f>IF(Table12[[#This Row],[HBA1C]]&lt;5.7,"Normal",IF(Table12[[#This Row],[HBA1C]]&gt;6.5,"Diabetes","Prediabetes"))</f>
        <v>Normal</v>
      </c>
    </row>
    <row r="2067" spans="1:20" x14ac:dyDescent="0.3">
      <c r="A2067" t="s">
        <v>301</v>
      </c>
      <c r="B2067">
        <v>17.399999999999999</v>
      </c>
      <c r="C2067">
        <v>4.5</v>
      </c>
      <c r="D2067" t="s">
        <v>2382</v>
      </c>
      <c r="E2067" t="s">
        <v>2380</v>
      </c>
      <c r="F2067" t="s">
        <v>2380</v>
      </c>
      <c r="G2067" t="s">
        <v>2381</v>
      </c>
      <c r="H2067" t="s">
        <v>2380</v>
      </c>
      <c r="K2067" t="s">
        <v>301</v>
      </c>
      <c r="L2067">
        <v>17.399999999999999</v>
      </c>
      <c r="M2067">
        <v>4.5</v>
      </c>
      <c r="N2067" t="s">
        <v>2382</v>
      </c>
      <c r="O2067" t="s">
        <v>2380</v>
      </c>
      <c r="P2067" t="s">
        <v>2380</v>
      </c>
      <c r="Q2067" s="7" t="str">
        <f>SUBSTITUTE(Table12[[#This Row],[NumberOfMajorSurgeries]],"No major surgery","0")</f>
        <v>0</v>
      </c>
      <c r="R2067" t="str">
        <f>SUBSTITUTE(Table12[[#This Row],[smoker]],"?","unknown")</f>
        <v>No</v>
      </c>
      <c r="S2067" t="str">
        <f t="shared" si="32"/>
        <v>Underweight</v>
      </c>
      <c r="T2067" t="str">
        <f>IF(Table12[[#This Row],[HBA1C]]&lt;5.7,"Normal",IF(Table12[[#This Row],[HBA1C]]&gt;6.5,"Diabetes","Prediabetes"))</f>
        <v>Normal</v>
      </c>
    </row>
    <row r="2068" spans="1:20" x14ac:dyDescent="0.3">
      <c r="A2068" t="s">
        <v>299</v>
      </c>
      <c r="B2068">
        <v>28.06</v>
      </c>
      <c r="C2068">
        <v>8.93</v>
      </c>
      <c r="D2068" t="s">
        <v>2380</v>
      </c>
      <c r="E2068" t="s">
        <v>2380</v>
      </c>
      <c r="F2068" t="s">
        <v>2380</v>
      </c>
      <c r="G2068" t="s">
        <v>2381</v>
      </c>
      <c r="H2068" t="s">
        <v>2380</v>
      </c>
      <c r="K2068" t="s">
        <v>299</v>
      </c>
      <c r="L2068">
        <v>28.06</v>
      </c>
      <c r="M2068">
        <v>8.93</v>
      </c>
      <c r="N2068" t="s">
        <v>2380</v>
      </c>
      <c r="O2068" t="s">
        <v>2380</v>
      </c>
      <c r="P2068" t="s">
        <v>2380</v>
      </c>
      <c r="Q2068" s="7" t="str">
        <f>SUBSTITUTE(Table12[[#This Row],[NumberOfMajorSurgeries]],"No major surgery","0")</f>
        <v>0</v>
      </c>
      <c r="R2068" t="str">
        <f>SUBSTITUTE(Table12[[#This Row],[smoker]],"?","unknown")</f>
        <v>No</v>
      </c>
      <c r="S2068" t="str">
        <f t="shared" si="32"/>
        <v>Overweight</v>
      </c>
      <c r="T2068" t="str">
        <f>IF(Table12[[#This Row],[HBA1C]]&lt;5.7,"Normal",IF(Table12[[#This Row],[HBA1C]]&gt;6.5,"Diabetes","Prediabetes"))</f>
        <v>Diabetes</v>
      </c>
    </row>
    <row r="2069" spans="1:20" x14ac:dyDescent="0.3">
      <c r="A2069" t="s">
        <v>298</v>
      </c>
      <c r="B2069">
        <v>31.13</v>
      </c>
      <c r="C2069">
        <v>11.02</v>
      </c>
      <c r="D2069" t="s">
        <v>2380</v>
      </c>
      <c r="E2069" t="s">
        <v>2380</v>
      </c>
      <c r="F2069" t="s">
        <v>2380</v>
      </c>
      <c r="G2069" t="s">
        <v>2381</v>
      </c>
      <c r="H2069" t="s">
        <v>2380</v>
      </c>
      <c r="K2069" t="s">
        <v>298</v>
      </c>
      <c r="L2069">
        <v>31.13</v>
      </c>
      <c r="M2069">
        <v>11.02</v>
      </c>
      <c r="N2069" t="s">
        <v>2380</v>
      </c>
      <c r="O2069" t="s">
        <v>2380</v>
      </c>
      <c r="P2069" t="s">
        <v>2380</v>
      </c>
      <c r="Q2069" s="7" t="str">
        <f>SUBSTITUTE(Table12[[#This Row],[NumberOfMajorSurgeries]],"No major surgery","0")</f>
        <v>0</v>
      </c>
      <c r="R2069" t="str">
        <f>SUBSTITUTE(Table12[[#This Row],[smoker]],"?","unknown")</f>
        <v>No</v>
      </c>
      <c r="S2069" t="str">
        <f t="shared" si="32"/>
        <v>Obesity</v>
      </c>
      <c r="T2069" t="str">
        <f>IF(Table12[[#This Row],[HBA1C]]&lt;5.7,"Normal",IF(Table12[[#This Row],[HBA1C]]&gt;6.5,"Diabetes","Prediabetes"))</f>
        <v>Diabetes</v>
      </c>
    </row>
    <row r="2070" spans="1:20" x14ac:dyDescent="0.3">
      <c r="A2070" t="s">
        <v>297</v>
      </c>
      <c r="B2070">
        <v>18.46</v>
      </c>
      <c r="C2070">
        <v>5.25</v>
      </c>
      <c r="D2070" t="s">
        <v>2380</v>
      </c>
      <c r="E2070" t="s">
        <v>2380</v>
      </c>
      <c r="F2070" t="s">
        <v>2380</v>
      </c>
      <c r="G2070" t="s">
        <v>2381</v>
      </c>
      <c r="H2070" t="s">
        <v>2380</v>
      </c>
      <c r="K2070" t="s">
        <v>297</v>
      </c>
      <c r="L2070">
        <v>18.46</v>
      </c>
      <c r="M2070">
        <v>5.25</v>
      </c>
      <c r="N2070" t="s">
        <v>2380</v>
      </c>
      <c r="O2070" t="s">
        <v>2380</v>
      </c>
      <c r="P2070" t="s">
        <v>2380</v>
      </c>
      <c r="Q2070" s="7" t="str">
        <f>SUBSTITUTE(Table12[[#This Row],[NumberOfMajorSurgeries]],"No major surgery","0")</f>
        <v>0</v>
      </c>
      <c r="R2070" t="str">
        <f>SUBSTITUTE(Table12[[#This Row],[smoker]],"?","unknown")</f>
        <v>No</v>
      </c>
      <c r="S2070" t="str">
        <f t="shared" si="32"/>
        <v>Underweight</v>
      </c>
      <c r="T2070" t="str">
        <f>IF(Table12[[#This Row],[HBA1C]]&lt;5.7,"Normal",IF(Table12[[#This Row],[HBA1C]]&gt;6.5,"Diabetes","Prediabetes"))</f>
        <v>Normal</v>
      </c>
    </row>
    <row r="2071" spans="1:20" x14ac:dyDescent="0.3">
      <c r="A2071" t="s">
        <v>296</v>
      </c>
      <c r="B2071">
        <v>17.3</v>
      </c>
      <c r="C2071">
        <v>4.75</v>
      </c>
      <c r="D2071" t="s">
        <v>2380</v>
      </c>
      <c r="E2071" t="s">
        <v>2380</v>
      </c>
      <c r="F2071" t="s">
        <v>2380</v>
      </c>
      <c r="G2071" t="s">
        <v>2381</v>
      </c>
      <c r="H2071" t="s">
        <v>2380</v>
      </c>
      <c r="K2071" t="s">
        <v>296</v>
      </c>
      <c r="L2071">
        <v>17.3</v>
      </c>
      <c r="M2071">
        <v>4.75</v>
      </c>
      <c r="N2071" t="s">
        <v>2380</v>
      </c>
      <c r="O2071" t="s">
        <v>2380</v>
      </c>
      <c r="P2071" t="s">
        <v>2380</v>
      </c>
      <c r="Q2071" s="7" t="str">
        <f>SUBSTITUTE(Table12[[#This Row],[NumberOfMajorSurgeries]],"No major surgery","0")</f>
        <v>0</v>
      </c>
      <c r="R2071" t="str">
        <f>SUBSTITUTE(Table12[[#This Row],[smoker]],"?","unknown")</f>
        <v>No</v>
      </c>
      <c r="S2071" t="str">
        <f t="shared" si="32"/>
        <v>Underweight</v>
      </c>
      <c r="T2071" t="str">
        <f>IF(Table12[[#This Row],[HBA1C]]&lt;5.7,"Normal",IF(Table12[[#This Row],[HBA1C]]&gt;6.5,"Diabetes","Prediabetes"))</f>
        <v>Normal</v>
      </c>
    </row>
    <row r="2072" spans="1:20" x14ac:dyDescent="0.3">
      <c r="A2072" t="s">
        <v>295</v>
      </c>
      <c r="B2072">
        <v>35.625</v>
      </c>
      <c r="C2072">
        <v>4.68</v>
      </c>
      <c r="D2072" t="s">
        <v>2382</v>
      </c>
      <c r="E2072" t="s">
        <v>2380</v>
      </c>
      <c r="F2072" t="s">
        <v>2383</v>
      </c>
      <c r="G2072">
        <v>1</v>
      </c>
      <c r="H2072" t="s">
        <v>2380</v>
      </c>
      <c r="K2072" t="s">
        <v>295</v>
      </c>
      <c r="L2072">
        <v>35.625</v>
      </c>
      <c r="M2072">
        <v>4.68</v>
      </c>
      <c r="N2072" t="s">
        <v>2382</v>
      </c>
      <c r="O2072" t="s">
        <v>2380</v>
      </c>
      <c r="P2072" t="s">
        <v>2383</v>
      </c>
      <c r="Q2072" s="7" t="str">
        <f>SUBSTITUTE(Table12[[#This Row],[NumberOfMajorSurgeries]],"No major surgery","0")</f>
        <v>1</v>
      </c>
      <c r="R2072" t="str">
        <f>SUBSTITUTE(Table12[[#This Row],[smoker]],"?","unknown")</f>
        <v>No</v>
      </c>
      <c r="S2072" t="str">
        <f t="shared" si="32"/>
        <v>Obesity</v>
      </c>
      <c r="T2072" t="str">
        <f>IF(Table12[[#This Row],[HBA1C]]&lt;5.7,"Normal",IF(Table12[[#This Row],[HBA1C]]&gt;6.5,"Diabetes","Prediabetes"))</f>
        <v>Normal</v>
      </c>
    </row>
    <row r="2073" spans="1:20" x14ac:dyDescent="0.3">
      <c r="A2073" t="s">
        <v>294</v>
      </c>
      <c r="B2073">
        <v>20.234999999999999</v>
      </c>
      <c r="C2073">
        <v>6.17</v>
      </c>
      <c r="D2073" t="s">
        <v>2382</v>
      </c>
      <c r="E2073" t="s">
        <v>2382</v>
      </c>
      <c r="F2073" t="s">
        <v>2380</v>
      </c>
      <c r="G2073">
        <v>2</v>
      </c>
      <c r="H2073" t="s">
        <v>2380</v>
      </c>
      <c r="K2073" t="s">
        <v>294</v>
      </c>
      <c r="L2073">
        <v>20.234999999999999</v>
      </c>
      <c r="M2073">
        <v>6.17</v>
      </c>
      <c r="N2073" t="s">
        <v>2382</v>
      </c>
      <c r="O2073" t="s">
        <v>2382</v>
      </c>
      <c r="P2073" t="s">
        <v>2380</v>
      </c>
      <c r="Q2073" s="7" t="str">
        <f>SUBSTITUTE(Table12[[#This Row],[NumberOfMajorSurgeries]],"No major surgery","0")</f>
        <v>2</v>
      </c>
      <c r="R2073" t="str">
        <f>SUBSTITUTE(Table12[[#This Row],[smoker]],"?","unknown")</f>
        <v>No</v>
      </c>
      <c r="S2073" t="str">
        <f t="shared" si="32"/>
        <v>Overweight</v>
      </c>
      <c r="T2073" t="str">
        <f>IF(Table12[[#This Row],[HBA1C]]&lt;5.7,"Normal",IF(Table12[[#This Row],[HBA1C]]&gt;6.5,"Diabetes","Prediabetes"))</f>
        <v>Prediabetes</v>
      </c>
    </row>
    <row r="2074" spans="1:20" x14ac:dyDescent="0.3">
      <c r="A2074" t="s">
        <v>293</v>
      </c>
      <c r="B2074">
        <v>27.55</v>
      </c>
      <c r="C2074">
        <v>4.5599999999999996</v>
      </c>
      <c r="D2074" t="s">
        <v>2382</v>
      </c>
      <c r="E2074" t="s">
        <v>2380</v>
      </c>
      <c r="F2074" t="s">
        <v>2383</v>
      </c>
      <c r="G2074">
        <v>1</v>
      </c>
      <c r="H2074" t="s">
        <v>2380</v>
      </c>
      <c r="K2074" t="s">
        <v>293</v>
      </c>
      <c r="L2074">
        <v>27.55</v>
      </c>
      <c r="M2074">
        <v>4.5599999999999996</v>
      </c>
      <c r="N2074" t="s">
        <v>2382</v>
      </c>
      <c r="O2074" t="s">
        <v>2380</v>
      </c>
      <c r="P2074" t="s">
        <v>2383</v>
      </c>
      <c r="Q2074" s="7" t="str">
        <f>SUBSTITUTE(Table12[[#This Row],[NumberOfMajorSurgeries]],"No major surgery","0")</f>
        <v>1</v>
      </c>
      <c r="R2074" t="str">
        <f>SUBSTITUTE(Table12[[#This Row],[smoker]],"?","unknown")</f>
        <v>No</v>
      </c>
      <c r="S2074" t="str">
        <f t="shared" si="32"/>
        <v>Overweight</v>
      </c>
      <c r="T2074" t="str">
        <f>IF(Table12[[#This Row],[HBA1C]]&lt;5.7,"Normal",IF(Table12[[#This Row],[HBA1C]]&gt;6.5,"Diabetes","Prediabetes"))</f>
        <v>Normal</v>
      </c>
    </row>
    <row r="2075" spans="1:20" x14ac:dyDescent="0.3">
      <c r="A2075" t="s">
        <v>292</v>
      </c>
      <c r="B2075">
        <v>17.97</v>
      </c>
      <c r="C2075">
        <v>6.3</v>
      </c>
      <c r="D2075" t="s">
        <v>2380</v>
      </c>
      <c r="E2075" t="s">
        <v>2380</v>
      </c>
      <c r="F2075" t="s">
        <v>2380</v>
      </c>
      <c r="G2075" t="s">
        <v>2381</v>
      </c>
      <c r="H2075" t="s">
        <v>2380</v>
      </c>
      <c r="K2075" t="s">
        <v>292</v>
      </c>
      <c r="L2075">
        <v>17.97</v>
      </c>
      <c r="M2075">
        <v>6.3</v>
      </c>
      <c r="N2075" t="s">
        <v>2380</v>
      </c>
      <c r="O2075" t="s">
        <v>2380</v>
      </c>
      <c r="P2075" t="s">
        <v>2380</v>
      </c>
      <c r="Q2075" s="7" t="str">
        <f>SUBSTITUTE(Table12[[#This Row],[NumberOfMajorSurgeries]],"No major surgery","0")</f>
        <v>0</v>
      </c>
      <c r="R2075" t="str">
        <f>SUBSTITUTE(Table12[[#This Row],[smoker]],"?","unknown")</f>
        <v>No</v>
      </c>
      <c r="S2075" t="str">
        <f t="shared" si="32"/>
        <v>Underweight</v>
      </c>
      <c r="T2075" t="str">
        <f>IF(Table12[[#This Row],[HBA1C]]&lt;5.7,"Normal",IF(Table12[[#This Row],[HBA1C]]&gt;6.5,"Diabetes","Prediabetes"))</f>
        <v>Prediabetes</v>
      </c>
    </row>
    <row r="2076" spans="1:20" x14ac:dyDescent="0.3">
      <c r="A2076" t="s">
        <v>291</v>
      </c>
      <c r="B2076">
        <v>29.98</v>
      </c>
      <c r="C2076">
        <v>6.03</v>
      </c>
      <c r="D2076" t="s">
        <v>2380</v>
      </c>
      <c r="E2076" t="s">
        <v>2382</v>
      </c>
      <c r="F2076" t="s">
        <v>2380</v>
      </c>
      <c r="G2076">
        <v>1</v>
      </c>
      <c r="H2076" t="s">
        <v>2380</v>
      </c>
      <c r="K2076" t="s">
        <v>291</v>
      </c>
      <c r="L2076">
        <v>29.98</v>
      </c>
      <c r="M2076">
        <v>6.03</v>
      </c>
      <c r="N2076" t="s">
        <v>2380</v>
      </c>
      <c r="O2076" t="s">
        <v>2382</v>
      </c>
      <c r="P2076" t="s">
        <v>2380</v>
      </c>
      <c r="Q2076" s="7" t="str">
        <f>SUBSTITUTE(Table12[[#This Row],[NumberOfMajorSurgeries]],"No major surgery","0")</f>
        <v>1</v>
      </c>
      <c r="R2076" t="str">
        <f>SUBSTITUTE(Table12[[#This Row],[smoker]],"?","unknown")</f>
        <v>No</v>
      </c>
      <c r="S2076" t="str">
        <f t="shared" si="32"/>
        <v>Overweight</v>
      </c>
      <c r="T2076" t="str">
        <f>IF(Table12[[#This Row],[HBA1C]]&lt;5.7,"Normal",IF(Table12[[#This Row],[HBA1C]]&gt;6.5,"Diabetes","Prediabetes"))</f>
        <v>Prediabetes</v>
      </c>
    </row>
    <row r="2077" spans="1:20" x14ac:dyDescent="0.3">
      <c r="A2077" t="s">
        <v>290</v>
      </c>
      <c r="B2077">
        <v>33.659999999999997</v>
      </c>
      <c r="C2077">
        <v>4.2</v>
      </c>
      <c r="D2077" t="s">
        <v>2382</v>
      </c>
      <c r="E2077" t="s">
        <v>2380</v>
      </c>
      <c r="F2077" t="s">
        <v>2380</v>
      </c>
      <c r="G2077">
        <v>1</v>
      </c>
      <c r="H2077" t="s">
        <v>2380</v>
      </c>
      <c r="K2077" t="s">
        <v>290</v>
      </c>
      <c r="L2077">
        <v>33.659999999999997</v>
      </c>
      <c r="M2077">
        <v>4.2</v>
      </c>
      <c r="N2077" t="s">
        <v>2382</v>
      </c>
      <c r="O2077" t="s">
        <v>2380</v>
      </c>
      <c r="P2077" t="s">
        <v>2380</v>
      </c>
      <c r="Q2077" s="7" t="str">
        <f>SUBSTITUTE(Table12[[#This Row],[NumberOfMajorSurgeries]],"No major surgery","0")</f>
        <v>1</v>
      </c>
      <c r="R2077" t="str">
        <f>SUBSTITUTE(Table12[[#This Row],[smoker]],"?","unknown")</f>
        <v>No</v>
      </c>
      <c r="S2077" t="str">
        <f t="shared" si="32"/>
        <v>Obesity</v>
      </c>
      <c r="T2077" t="str">
        <f>IF(Table12[[#This Row],[HBA1C]]&lt;5.7,"Normal",IF(Table12[[#This Row],[HBA1C]]&gt;6.5,"Diabetes","Prediabetes"))</f>
        <v>Normal</v>
      </c>
    </row>
    <row r="2078" spans="1:20" x14ac:dyDescent="0.3">
      <c r="A2078" t="s">
        <v>289</v>
      </c>
      <c r="B2078">
        <v>32.67</v>
      </c>
      <c r="C2078">
        <v>5.61</v>
      </c>
      <c r="D2078" t="s">
        <v>2382</v>
      </c>
      <c r="E2078" t="s">
        <v>2380</v>
      </c>
      <c r="F2078" t="s">
        <v>2380</v>
      </c>
      <c r="G2078">
        <v>1</v>
      </c>
      <c r="H2078" t="s">
        <v>2380</v>
      </c>
      <c r="K2078" t="s">
        <v>289</v>
      </c>
      <c r="L2078">
        <v>32.67</v>
      </c>
      <c r="M2078">
        <v>5.61</v>
      </c>
      <c r="N2078" t="s">
        <v>2382</v>
      </c>
      <c r="O2078" t="s">
        <v>2380</v>
      </c>
      <c r="P2078" t="s">
        <v>2380</v>
      </c>
      <c r="Q2078" s="7" t="str">
        <f>SUBSTITUTE(Table12[[#This Row],[NumberOfMajorSurgeries]],"No major surgery","0")</f>
        <v>1</v>
      </c>
      <c r="R2078" t="str">
        <f>SUBSTITUTE(Table12[[#This Row],[smoker]],"?","unknown")</f>
        <v>No</v>
      </c>
      <c r="S2078" t="str">
        <f t="shared" si="32"/>
        <v>Obesity</v>
      </c>
      <c r="T2078" t="str">
        <f>IF(Table12[[#This Row],[HBA1C]]&lt;5.7,"Normal",IF(Table12[[#This Row],[HBA1C]]&gt;6.5,"Diabetes","Prediabetes"))</f>
        <v>Normal</v>
      </c>
    </row>
    <row r="2079" spans="1:20" x14ac:dyDescent="0.3">
      <c r="A2079" t="s">
        <v>288</v>
      </c>
      <c r="B2079">
        <v>30.5</v>
      </c>
      <c r="C2079">
        <v>5.88</v>
      </c>
      <c r="D2079" t="s">
        <v>2382</v>
      </c>
      <c r="E2079" t="s">
        <v>2380</v>
      </c>
      <c r="F2079" t="s">
        <v>2380</v>
      </c>
      <c r="G2079">
        <v>1</v>
      </c>
      <c r="H2079" t="s">
        <v>2380</v>
      </c>
      <c r="K2079" t="s">
        <v>288</v>
      </c>
      <c r="L2079">
        <v>30.5</v>
      </c>
      <c r="M2079">
        <v>5.88</v>
      </c>
      <c r="N2079" t="s">
        <v>2382</v>
      </c>
      <c r="O2079" t="s">
        <v>2380</v>
      </c>
      <c r="P2079" t="s">
        <v>2380</v>
      </c>
      <c r="Q2079" s="7" t="str">
        <f>SUBSTITUTE(Table12[[#This Row],[NumberOfMajorSurgeries]],"No major surgery","0")</f>
        <v>1</v>
      </c>
      <c r="R2079" t="str">
        <f>SUBSTITUTE(Table12[[#This Row],[smoker]],"?","unknown")</f>
        <v>No</v>
      </c>
      <c r="S2079" t="str">
        <f t="shared" si="32"/>
        <v>Obesity</v>
      </c>
      <c r="T2079" t="str">
        <f>IF(Table12[[#This Row],[HBA1C]]&lt;5.7,"Normal",IF(Table12[[#This Row],[HBA1C]]&gt;6.5,"Diabetes","Prediabetes"))</f>
        <v>Prediabetes</v>
      </c>
    </row>
    <row r="2080" spans="1:20" x14ac:dyDescent="0.3">
      <c r="A2080" t="s">
        <v>287</v>
      </c>
      <c r="B2080">
        <v>23.1</v>
      </c>
      <c r="C2080">
        <v>5.92</v>
      </c>
      <c r="D2080" t="s">
        <v>2382</v>
      </c>
      <c r="E2080" t="s">
        <v>2380</v>
      </c>
      <c r="F2080" t="s">
        <v>2380</v>
      </c>
      <c r="G2080">
        <v>1</v>
      </c>
      <c r="H2080" t="s">
        <v>2380</v>
      </c>
      <c r="K2080" t="s">
        <v>287</v>
      </c>
      <c r="L2080">
        <v>23.1</v>
      </c>
      <c r="M2080">
        <v>5.92</v>
      </c>
      <c r="N2080" t="s">
        <v>2382</v>
      </c>
      <c r="O2080" t="s">
        <v>2380</v>
      </c>
      <c r="P2080" t="s">
        <v>2380</v>
      </c>
      <c r="Q2080" s="7" t="str">
        <f>SUBSTITUTE(Table12[[#This Row],[NumberOfMajorSurgeries]],"No major surgery","0")</f>
        <v>1</v>
      </c>
      <c r="R2080" t="str">
        <f>SUBSTITUTE(Table12[[#This Row],[smoker]],"?","unknown")</f>
        <v>No</v>
      </c>
      <c r="S2080" t="str">
        <f t="shared" si="32"/>
        <v>Overweight</v>
      </c>
      <c r="T2080" t="str">
        <f>IF(Table12[[#This Row],[HBA1C]]&lt;5.7,"Normal",IF(Table12[[#This Row],[HBA1C]]&gt;6.5,"Diabetes","Prediabetes"))</f>
        <v>Prediabetes</v>
      </c>
    </row>
    <row r="2081" spans="1:20" x14ac:dyDescent="0.3">
      <c r="A2081" t="s">
        <v>286</v>
      </c>
      <c r="B2081">
        <v>39.49</v>
      </c>
      <c r="C2081">
        <v>4.8099999999999996</v>
      </c>
      <c r="D2081" t="s">
        <v>2380</v>
      </c>
      <c r="E2081" t="s">
        <v>2380</v>
      </c>
      <c r="F2081" t="s">
        <v>2380</v>
      </c>
      <c r="G2081">
        <v>1</v>
      </c>
      <c r="H2081" t="s">
        <v>2380</v>
      </c>
      <c r="K2081" t="s">
        <v>286</v>
      </c>
      <c r="L2081">
        <v>39.49</v>
      </c>
      <c r="M2081">
        <v>4.8099999999999996</v>
      </c>
      <c r="N2081" t="s">
        <v>2380</v>
      </c>
      <c r="O2081" t="s">
        <v>2380</v>
      </c>
      <c r="P2081" t="s">
        <v>2380</v>
      </c>
      <c r="Q2081" s="7" t="str">
        <f>SUBSTITUTE(Table12[[#This Row],[NumberOfMajorSurgeries]],"No major surgery","0")</f>
        <v>1</v>
      </c>
      <c r="R2081" t="str">
        <f>SUBSTITUTE(Table12[[#This Row],[smoker]],"?","unknown")</f>
        <v>No</v>
      </c>
      <c r="S2081" t="str">
        <f t="shared" si="32"/>
        <v>Obesity</v>
      </c>
      <c r="T2081" t="str">
        <f>IF(Table12[[#This Row],[HBA1C]]&lt;5.7,"Normal",IF(Table12[[#This Row],[HBA1C]]&gt;6.5,"Diabetes","Prediabetes"))</f>
        <v>Normal</v>
      </c>
    </row>
    <row r="2082" spans="1:20" x14ac:dyDescent="0.3">
      <c r="A2082" t="s">
        <v>285</v>
      </c>
      <c r="B2082">
        <v>33.99</v>
      </c>
      <c r="C2082">
        <v>4.55</v>
      </c>
      <c r="D2082" t="s">
        <v>2380</v>
      </c>
      <c r="E2082" t="s">
        <v>2380</v>
      </c>
      <c r="F2082" t="s">
        <v>2380</v>
      </c>
      <c r="G2082">
        <v>1</v>
      </c>
      <c r="H2082" t="s">
        <v>2380</v>
      </c>
      <c r="K2082" t="s">
        <v>285</v>
      </c>
      <c r="L2082">
        <v>33.99</v>
      </c>
      <c r="M2082">
        <v>4.55</v>
      </c>
      <c r="N2082" t="s">
        <v>2380</v>
      </c>
      <c r="O2082" t="s">
        <v>2380</v>
      </c>
      <c r="P2082" t="s">
        <v>2380</v>
      </c>
      <c r="Q2082" s="7" t="str">
        <f>SUBSTITUTE(Table12[[#This Row],[NumberOfMajorSurgeries]],"No major surgery","0")</f>
        <v>1</v>
      </c>
      <c r="R2082" t="str">
        <f>SUBSTITUTE(Table12[[#This Row],[smoker]],"?","unknown")</f>
        <v>No</v>
      </c>
      <c r="S2082" t="str">
        <f t="shared" si="32"/>
        <v>Obesity</v>
      </c>
      <c r="T2082" t="str">
        <f>IF(Table12[[#This Row],[HBA1C]]&lt;5.7,"Normal",IF(Table12[[#This Row],[HBA1C]]&gt;6.5,"Diabetes","Prediabetes"))</f>
        <v>Normal</v>
      </c>
    </row>
    <row r="2083" spans="1:20" x14ac:dyDescent="0.3">
      <c r="A2083" t="s">
        <v>284</v>
      </c>
      <c r="B2083">
        <v>27.72</v>
      </c>
      <c r="C2083">
        <v>6.43</v>
      </c>
      <c r="D2083" t="s">
        <v>2380</v>
      </c>
      <c r="E2083" t="s">
        <v>2380</v>
      </c>
      <c r="F2083" t="s">
        <v>2380</v>
      </c>
      <c r="G2083">
        <v>1</v>
      </c>
      <c r="H2083" t="s">
        <v>2380</v>
      </c>
      <c r="K2083" t="s">
        <v>284</v>
      </c>
      <c r="L2083">
        <v>27.72</v>
      </c>
      <c r="M2083">
        <v>6.43</v>
      </c>
      <c r="N2083" t="s">
        <v>2380</v>
      </c>
      <c r="O2083" t="s">
        <v>2380</v>
      </c>
      <c r="P2083" t="s">
        <v>2380</v>
      </c>
      <c r="Q2083" s="7" t="str">
        <f>SUBSTITUTE(Table12[[#This Row],[NumberOfMajorSurgeries]],"No major surgery","0")</f>
        <v>1</v>
      </c>
      <c r="R2083" t="str">
        <f>SUBSTITUTE(Table12[[#This Row],[smoker]],"?","unknown")</f>
        <v>No</v>
      </c>
      <c r="S2083" t="str">
        <f t="shared" si="32"/>
        <v>Overweight</v>
      </c>
      <c r="T2083" t="str">
        <f>IF(Table12[[#This Row],[HBA1C]]&lt;5.7,"Normal",IF(Table12[[#This Row],[HBA1C]]&gt;6.5,"Diabetes","Prediabetes"))</f>
        <v>Prediabetes</v>
      </c>
    </row>
    <row r="2084" spans="1:20" x14ac:dyDescent="0.3">
      <c r="A2084" t="s">
        <v>283</v>
      </c>
      <c r="B2084">
        <v>30.59</v>
      </c>
      <c r="C2084">
        <v>11.62</v>
      </c>
      <c r="D2084" t="s">
        <v>2380</v>
      </c>
      <c r="E2084" t="s">
        <v>2380</v>
      </c>
      <c r="F2084" t="s">
        <v>2380</v>
      </c>
      <c r="G2084" t="s">
        <v>2381</v>
      </c>
      <c r="H2084" t="s">
        <v>2380</v>
      </c>
      <c r="K2084" t="s">
        <v>283</v>
      </c>
      <c r="L2084">
        <v>30.59</v>
      </c>
      <c r="M2084">
        <v>11.62</v>
      </c>
      <c r="N2084" t="s">
        <v>2380</v>
      </c>
      <c r="O2084" t="s">
        <v>2380</v>
      </c>
      <c r="P2084" t="s">
        <v>2380</v>
      </c>
      <c r="Q2084" s="7" t="str">
        <f>SUBSTITUTE(Table12[[#This Row],[NumberOfMajorSurgeries]],"No major surgery","0")</f>
        <v>0</v>
      </c>
      <c r="R2084" t="str">
        <f>SUBSTITUTE(Table12[[#This Row],[smoker]],"?","unknown")</f>
        <v>No</v>
      </c>
      <c r="S2084" t="str">
        <f t="shared" si="32"/>
        <v>Obesity</v>
      </c>
      <c r="T2084" t="str">
        <f>IF(Table12[[#This Row],[HBA1C]]&lt;5.7,"Normal",IF(Table12[[#This Row],[HBA1C]]&gt;6.5,"Diabetes","Prediabetes"))</f>
        <v>Diabetes</v>
      </c>
    </row>
    <row r="2085" spans="1:20" x14ac:dyDescent="0.3">
      <c r="A2085" t="s">
        <v>282</v>
      </c>
      <c r="B2085">
        <v>22.6</v>
      </c>
      <c r="C2085">
        <v>6.04</v>
      </c>
      <c r="D2085" t="s">
        <v>2380</v>
      </c>
      <c r="E2085" t="s">
        <v>2380</v>
      </c>
      <c r="F2085" t="s">
        <v>2380</v>
      </c>
      <c r="G2085">
        <v>1</v>
      </c>
      <c r="H2085" t="s">
        <v>2380</v>
      </c>
      <c r="K2085" t="s">
        <v>282</v>
      </c>
      <c r="L2085">
        <v>22.6</v>
      </c>
      <c r="M2085">
        <v>6.04</v>
      </c>
      <c r="N2085" t="s">
        <v>2380</v>
      </c>
      <c r="O2085" t="s">
        <v>2380</v>
      </c>
      <c r="P2085" t="s">
        <v>2380</v>
      </c>
      <c r="Q2085" s="7" t="str">
        <f>SUBSTITUTE(Table12[[#This Row],[NumberOfMajorSurgeries]],"No major surgery","0")</f>
        <v>1</v>
      </c>
      <c r="R2085" t="str">
        <f>SUBSTITUTE(Table12[[#This Row],[smoker]],"?","unknown")</f>
        <v>No</v>
      </c>
      <c r="S2085" t="str">
        <f t="shared" si="32"/>
        <v>Overweight</v>
      </c>
      <c r="T2085" t="str">
        <f>IF(Table12[[#This Row],[HBA1C]]&lt;5.7,"Normal",IF(Table12[[#This Row],[HBA1C]]&gt;6.5,"Diabetes","Prediabetes"))</f>
        <v>Prediabetes</v>
      </c>
    </row>
    <row r="2086" spans="1:20" x14ac:dyDescent="0.3">
      <c r="A2086" t="s">
        <v>281</v>
      </c>
      <c r="B2086">
        <v>28.785</v>
      </c>
      <c r="C2086">
        <v>8.82</v>
      </c>
      <c r="D2086" t="s">
        <v>2380</v>
      </c>
      <c r="E2086" t="s">
        <v>2380</v>
      </c>
      <c r="F2086" t="s">
        <v>2380</v>
      </c>
      <c r="G2086" t="s">
        <v>2381</v>
      </c>
      <c r="H2086" t="s">
        <v>2380</v>
      </c>
      <c r="K2086" t="s">
        <v>281</v>
      </c>
      <c r="L2086">
        <v>28.785</v>
      </c>
      <c r="M2086">
        <v>8.82</v>
      </c>
      <c r="N2086" t="s">
        <v>2380</v>
      </c>
      <c r="O2086" t="s">
        <v>2380</v>
      </c>
      <c r="P2086" t="s">
        <v>2380</v>
      </c>
      <c r="Q2086" s="7" t="str">
        <f>SUBSTITUTE(Table12[[#This Row],[NumberOfMajorSurgeries]],"No major surgery","0")</f>
        <v>0</v>
      </c>
      <c r="R2086" t="str">
        <f>SUBSTITUTE(Table12[[#This Row],[smoker]],"?","unknown")</f>
        <v>No</v>
      </c>
      <c r="S2086" t="str">
        <f t="shared" si="32"/>
        <v>Overweight</v>
      </c>
      <c r="T2086" t="str">
        <f>IF(Table12[[#This Row],[HBA1C]]&lt;5.7,"Normal",IF(Table12[[#This Row],[HBA1C]]&gt;6.5,"Diabetes","Prediabetes"))</f>
        <v>Diabetes</v>
      </c>
    </row>
    <row r="2087" spans="1:20" x14ac:dyDescent="0.3">
      <c r="A2087" t="s">
        <v>280</v>
      </c>
      <c r="B2087">
        <v>50.38</v>
      </c>
      <c r="C2087">
        <v>5.8</v>
      </c>
      <c r="D2087" t="s">
        <v>2380</v>
      </c>
      <c r="E2087" t="s">
        <v>2380</v>
      </c>
      <c r="F2087" t="s">
        <v>2380</v>
      </c>
      <c r="G2087" t="s">
        <v>2381</v>
      </c>
      <c r="H2087" t="s">
        <v>2380</v>
      </c>
      <c r="K2087" t="s">
        <v>280</v>
      </c>
      <c r="L2087">
        <v>50.38</v>
      </c>
      <c r="M2087">
        <v>5.8</v>
      </c>
      <c r="N2087" t="s">
        <v>2380</v>
      </c>
      <c r="O2087" t="s">
        <v>2380</v>
      </c>
      <c r="P2087" t="s">
        <v>2380</v>
      </c>
      <c r="Q2087" s="7" t="str">
        <f>SUBSTITUTE(Table12[[#This Row],[NumberOfMajorSurgeries]],"No major surgery","0")</f>
        <v>0</v>
      </c>
      <c r="R2087" t="str">
        <f>SUBSTITUTE(Table12[[#This Row],[smoker]],"?","unknown")</f>
        <v>No</v>
      </c>
      <c r="S2087" t="str">
        <f t="shared" si="32"/>
        <v>Obesity</v>
      </c>
      <c r="T2087" t="str">
        <f>IF(Table12[[#This Row],[HBA1C]]&lt;5.7,"Normal",IF(Table12[[#This Row],[HBA1C]]&gt;6.5,"Diabetes","Prediabetes"))</f>
        <v>Prediabetes</v>
      </c>
    </row>
    <row r="2088" spans="1:20" x14ac:dyDescent="0.3">
      <c r="A2088" t="s">
        <v>279</v>
      </c>
      <c r="B2088">
        <v>35.200000000000003</v>
      </c>
      <c r="C2088">
        <v>4.28</v>
      </c>
      <c r="D2088" t="s">
        <v>2380</v>
      </c>
      <c r="E2088" t="s">
        <v>2380</v>
      </c>
      <c r="F2088" t="s">
        <v>2380</v>
      </c>
      <c r="G2088" t="s">
        <v>2381</v>
      </c>
      <c r="H2088" t="s">
        <v>2380</v>
      </c>
      <c r="K2088" t="s">
        <v>279</v>
      </c>
      <c r="L2088">
        <v>35.200000000000003</v>
      </c>
      <c r="M2088">
        <v>4.28</v>
      </c>
      <c r="N2088" t="s">
        <v>2380</v>
      </c>
      <c r="O2088" t="s">
        <v>2380</v>
      </c>
      <c r="P2088" t="s">
        <v>2380</v>
      </c>
      <c r="Q2088" s="7" t="str">
        <f>SUBSTITUTE(Table12[[#This Row],[NumberOfMajorSurgeries]],"No major surgery","0")</f>
        <v>0</v>
      </c>
      <c r="R2088" t="str">
        <f>SUBSTITUTE(Table12[[#This Row],[smoker]],"?","unknown")</f>
        <v>No</v>
      </c>
      <c r="S2088" t="str">
        <f t="shared" si="32"/>
        <v>Obesity</v>
      </c>
      <c r="T2088" t="str">
        <f>IF(Table12[[#This Row],[HBA1C]]&lt;5.7,"Normal",IF(Table12[[#This Row],[HBA1C]]&gt;6.5,"Diabetes","Prediabetes"))</f>
        <v>Normal</v>
      </c>
    </row>
    <row r="2089" spans="1:20" x14ac:dyDescent="0.3">
      <c r="A2089" t="s">
        <v>278</v>
      </c>
      <c r="B2089">
        <v>35.72</v>
      </c>
      <c r="C2089">
        <v>5.5</v>
      </c>
      <c r="D2089" t="s">
        <v>2382</v>
      </c>
      <c r="E2089" t="s">
        <v>2380</v>
      </c>
      <c r="F2089" t="s">
        <v>2380</v>
      </c>
      <c r="G2089" t="s">
        <v>2381</v>
      </c>
      <c r="H2089" t="s">
        <v>2380</v>
      </c>
      <c r="K2089" t="s">
        <v>278</v>
      </c>
      <c r="L2089">
        <v>35.72</v>
      </c>
      <c r="M2089">
        <v>5.5</v>
      </c>
      <c r="N2089" t="s">
        <v>2382</v>
      </c>
      <c r="O2089" t="s">
        <v>2380</v>
      </c>
      <c r="P2089" t="s">
        <v>2380</v>
      </c>
      <c r="Q2089" s="7" t="str">
        <f>SUBSTITUTE(Table12[[#This Row],[NumberOfMajorSurgeries]],"No major surgery","0")</f>
        <v>0</v>
      </c>
      <c r="R2089" t="str">
        <f>SUBSTITUTE(Table12[[#This Row],[smoker]],"?","unknown")</f>
        <v>No</v>
      </c>
      <c r="S2089" t="str">
        <f t="shared" si="32"/>
        <v>Obesity</v>
      </c>
      <c r="T2089" t="str">
        <f>IF(Table12[[#This Row],[HBA1C]]&lt;5.7,"Normal",IF(Table12[[#This Row],[HBA1C]]&gt;6.5,"Diabetes","Prediabetes"))</f>
        <v>Normal</v>
      </c>
    </row>
    <row r="2090" spans="1:20" x14ac:dyDescent="0.3">
      <c r="A2090" t="s">
        <v>277</v>
      </c>
      <c r="B2090">
        <v>24.51</v>
      </c>
      <c r="C2090">
        <v>4.6900000000000004</v>
      </c>
      <c r="D2090" t="s">
        <v>2380</v>
      </c>
      <c r="E2090" t="s">
        <v>2380</v>
      </c>
      <c r="F2090" t="s">
        <v>2380</v>
      </c>
      <c r="G2090" t="s">
        <v>2381</v>
      </c>
      <c r="H2090" t="s">
        <v>2380</v>
      </c>
      <c r="K2090" t="s">
        <v>277</v>
      </c>
      <c r="L2090">
        <v>24.51</v>
      </c>
      <c r="M2090">
        <v>4.6900000000000004</v>
      </c>
      <c r="N2090" t="s">
        <v>2380</v>
      </c>
      <c r="O2090" t="s">
        <v>2380</v>
      </c>
      <c r="P2090" t="s">
        <v>2380</v>
      </c>
      <c r="Q2090" s="7" t="str">
        <f>SUBSTITUTE(Table12[[#This Row],[NumberOfMajorSurgeries]],"No major surgery","0")</f>
        <v>0</v>
      </c>
      <c r="R2090" t="str">
        <f>SUBSTITUTE(Table12[[#This Row],[smoker]],"?","unknown")</f>
        <v>No</v>
      </c>
      <c r="S2090" t="str">
        <f t="shared" si="32"/>
        <v>Overweight</v>
      </c>
      <c r="T2090" t="str">
        <f>IF(Table12[[#This Row],[HBA1C]]&lt;5.7,"Normal",IF(Table12[[#This Row],[HBA1C]]&gt;6.5,"Diabetes","Prediabetes"))</f>
        <v>Normal</v>
      </c>
    </row>
    <row r="2091" spans="1:20" x14ac:dyDescent="0.3">
      <c r="A2091" t="s">
        <v>275</v>
      </c>
      <c r="B2091">
        <v>23.844999999999999</v>
      </c>
      <c r="C2091">
        <v>4.43</v>
      </c>
      <c r="D2091" t="s">
        <v>2380</v>
      </c>
      <c r="E2091" t="s">
        <v>2380</v>
      </c>
      <c r="F2091" t="s">
        <v>2380</v>
      </c>
      <c r="G2091" t="s">
        <v>2381</v>
      </c>
      <c r="H2091" t="s">
        <v>2380</v>
      </c>
      <c r="K2091" t="s">
        <v>275</v>
      </c>
      <c r="L2091">
        <v>23.844999999999999</v>
      </c>
      <c r="M2091">
        <v>4.43</v>
      </c>
      <c r="N2091" t="s">
        <v>2380</v>
      </c>
      <c r="O2091" t="s">
        <v>2380</v>
      </c>
      <c r="P2091" t="s">
        <v>2380</v>
      </c>
      <c r="Q2091" s="7" t="str">
        <f>SUBSTITUTE(Table12[[#This Row],[NumberOfMajorSurgeries]],"No major surgery","0")</f>
        <v>0</v>
      </c>
      <c r="R2091" t="str">
        <f>SUBSTITUTE(Table12[[#This Row],[smoker]],"?","unknown")</f>
        <v>No</v>
      </c>
      <c r="S2091" t="str">
        <f t="shared" si="32"/>
        <v>Overweight</v>
      </c>
      <c r="T2091" t="str">
        <f>IF(Table12[[#This Row],[HBA1C]]&lt;5.7,"Normal",IF(Table12[[#This Row],[HBA1C]]&gt;6.5,"Diabetes","Prediabetes"))</f>
        <v>Normal</v>
      </c>
    </row>
    <row r="2092" spans="1:20" x14ac:dyDescent="0.3">
      <c r="A2092" t="s">
        <v>274</v>
      </c>
      <c r="B2092">
        <v>15.68</v>
      </c>
      <c r="C2092">
        <v>6.16</v>
      </c>
      <c r="D2092" t="s">
        <v>2382</v>
      </c>
      <c r="E2092" t="s">
        <v>2380</v>
      </c>
      <c r="F2092" t="s">
        <v>2380</v>
      </c>
      <c r="G2092">
        <v>1</v>
      </c>
      <c r="H2092" t="s">
        <v>2380</v>
      </c>
      <c r="K2092" t="s">
        <v>274</v>
      </c>
      <c r="L2092">
        <v>15.68</v>
      </c>
      <c r="M2092">
        <v>6.16</v>
      </c>
      <c r="N2092" t="s">
        <v>2382</v>
      </c>
      <c r="O2092" t="s">
        <v>2380</v>
      </c>
      <c r="P2092" t="s">
        <v>2380</v>
      </c>
      <c r="Q2092" s="7" t="str">
        <f>SUBSTITUTE(Table12[[#This Row],[NumberOfMajorSurgeries]],"No major surgery","0")</f>
        <v>1</v>
      </c>
      <c r="R2092" t="str">
        <f>SUBSTITUTE(Table12[[#This Row],[smoker]],"?","unknown")</f>
        <v>No</v>
      </c>
      <c r="S2092" t="str">
        <f t="shared" si="32"/>
        <v>Underweight</v>
      </c>
      <c r="T2092" t="str">
        <f>IF(Table12[[#This Row],[HBA1C]]&lt;5.7,"Normal",IF(Table12[[#This Row],[HBA1C]]&gt;6.5,"Diabetes","Prediabetes"))</f>
        <v>Prediabetes</v>
      </c>
    </row>
    <row r="2093" spans="1:20" x14ac:dyDescent="0.3">
      <c r="A2093" t="s">
        <v>273</v>
      </c>
      <c r="B2093">
        <v>32.395000000000003</v>
      </c>
      <c r="C2093">
        <v>6.66</v>
      </c>
      <c r="D2093" t="s">
        <v>2380</v>
      </c>
      <c r="E2093" t="s">
        <v>2380</v>
      </c>
      <c r="F2093" t="s">
        <v>2380</v>
      </c>
      <c r="G2093" t="s">
        <v>2381</v>
      </c>
      <c r="H2093" t="s">
        <v>2380</v>
      </c>
      <c r="K2093" t="s">
        <v>273</v>
      </c>
      <c r="L2093">
        <v>32.395000000000003</v>
      </c>
      <c r="M2093">
        <v>6.66</v>
      </c>
      <c r="N2093" t="s">
        <v>2380</v>
      </c>
      <c r="O2093" t="s">
        <v>2380</v>
      </c>
      <c r="P2093" t="s">
        <v>2380</v>
      </c>
      <c r="Q2093" s="7" t="str">
        <f>SUBSTITUTE(Table12[[#This Row],[NumberOfMajorSurgeries]],"No major surgery","0")</f>
        <v>0</v>
      </c>
      <c r="R2093" t="str">
        <f>SUBSTITUTE(Table12[[#This Row],[smoker]],"?","unknown")</f>
        <v>No</v>
      </c>
      <c r="S2093" t="str">
        <f t="shared" si="32"/>
        <v>Obesity</v>
      </c>
      <c r="T2093" t="str">
        <f>IF(Table12[[#This Row],[HBA1C]]&lt;5.7,"Normal",IF(Table12[[#This Row],[HBA1C]]&gt;6.5,"Diabetes","Prediabetes"))</f>
        <v>Diabetes</v>
      </c>
    </row>
    <row r="2094" spans="1:20" x14ac:dyDescent="0.3">
      <c r="A2094" t="s">
        <v>272</v>
      </c>
      <c r="B2094">
        <v>23.655000000000001</v>
      </c>
      <c r="C2094">
        <v>5.92</v>
      </c>
      <c r="D2094" t="s">
        <v>2380</v>
      </c>
      <c r="E2094" t="s">
        <v>2380</v>
      </c>
      <c r="F2094" t="s">
        <v>2380</v>
      </c>
      <c r="G2094">
        <v>1</v>
      </c>
      <c r="H2094" t="s">
        <v>2380</v>
      </c>
      <c r="K2094" t="s">
        <v>272</v>
      </c>
      <c r="L2094">
        <v>23.655000000000001</v>
      </c>
      <c r="M2094">
        <v>5.92</v>
      </c>
      <c r="N2094" t="s">
        <v>2380</v>
      </c>
      <c r="O2094" t="s">
        <v>2380</v>
      </c>
      <c r="P2094" t="s">
        <v>2380</v>
      </c>
      <c r="Q2094" s="7" t="str">
        <f>SUBSTITUTE(Table12[[#This Row],[NumberOfMajorSurgeries]],"No major surgery","0")</f>
        <v>1</v>
      </c>
      <c r="R2094" t="str">
        <f>SUBSTITUTE(Table12[[#This Row],[smoker]],"?","unknown")</f>
        <v>No</v>
      </c>
      <c r="S2094" t="str">
        <f t="shared" si="32"/>
        <v>Overweight</v>
      </c>
      <c r="T2094" t="str">
        <f>IF(Table12[[#This Row],[HBA1C]]&lt;5.7,"Normal",IF(Table12[[#This Row],[HBA1C]]&gt;6.5,"Diabetes","Prediabetes"))</f>
        <v>Prediabetes</v>
      </c>
    </row>
    <row r="2095" spans="1:20" x14ac:dyDescent="0.3">
      <c r="A2095" t="s">
        <v>271</v>
      </c>
      <c r="B2095">
        <v>28.4</v>
      </c>
      <c r="C2095">
        <v>5.97</v>
      </c>
      <c r="D2095" t="s">
        <v>2380</v>
      </c>
      <c r="E2095" t="s">
        <v>2380</v>
      </c>
      <c r="F2095" t="s">
        <v>2383</v>
      </c>
      <c r="G2095">
        <v>1</v>
      </c>
      <c r="H2095" t="s">
        <v>2380</v>
      </c>
      <c r="K2095" t="s">
        <v>271</v>
      </c>
      <c r="L2095">
        <v>28.4</v>
      </c>
      <c r="M2095">
        <v>5.97</v>
      </c>
      <c r="N2095" t="s">
        <v>2380</v>
      </c>
      <c r="O2095" t="s">
        <v>2380</v>
      </c>
      <c r="P2095" t="s">
        <v>2383</v>
      </c>
      <c r="Q2095" s="7" t="str">
        <f>SUBSTITUTE(Table12[[#This Row],[NumberOfMajorSurgeries]],"No major surgery","0")</f>
        <v>1</v>
      </c>
      <c r="R2095" t="str">
        <f>SUBSTITUTE(Table12[[#This Row],[smoker]],"?","unknown")</f>
        <v>No</v>
      </c>
      <c r="S2095" t="str">
        <f t="shared" si="32"/>
        <v>Overweight</v>
      </c>
      <c r="T2095" t="str">
        <f>IF(Table12[[#This Row],[HBA1C]]&lt;5.7,"Normal",IF(Table12[[#This Row],[HBA1C]]&gt;6.5,"Diabetes","Prediabetes"))</f>
        <v>Prediabetes</v>
      </c>
    </row>
    <row r="2096" spans="1:20" x14ac:dyDescent="0.3">
      <c r="A2096" t="s">
        <v>270</v>
      </c>
      <c r="B2096">
        <v>35.42</v>
      </c>
      <c r="C2096">
        <v>4.6399999999999997</v>
      </c>
      <c r="D2096" t="s">
        <v>2382</v>
      </c>
      <c r="E2096" t="s">
        <v>2380</v>
      </c>
      <c r="F2096" t="s">
        <v>2380</v>
      </c>
      <c r="G2096" t="s">
        <v>2381</v>
      </c>
      <c r="H2096" t="s">
        <v>2380</v>
      </c>
      <c r="K2096" t="s">
        <v>270</v>
      </c>
      <c r="L2096">
        <v>35.42</v>
      </c>
      <c r="M2096">
        <v>4.6399999999999997</v>
      </c>
      <c r="N2096" t="s">
        <v>2382</v>
      </c>
      <c r="O2096" t="s">
        <v>2380</v>
      </c>
      <c r="P2096" t="s">
        <v>2380</v>
      </c>
      <c r="Q2096" s="7" t="str">
        <f>SUBSTITUTE(Table12[[#This Row],[NumberOfMajorSurgeries]],"No major surgery","0")</f>
        <v>0</v>
      </c>
      <c r="R2096" t="str">
        <f>SUBSTITUTE(Table12[[#This Row],[smoker]],"?","unknown")</f>
        <v>No</v>
      </c>
      <c r="S2096" t="str">
        <f t="shared" si="32"/>
        <v>Obesity</v>
      </c>
      <c r="T2096" t="str">
        <f>IF(Table12[[#This Row],[HBA1C]]&lt;5.7,"Normal",IF(Table12[[#This Row],[HBA1C]]&gt;6.5,"Diabetes","Prediabetes"))</f>
        <v>Normal</v>
      </c>
    </row>
    <row r="2097" spans="1:20" x14ac:dyDescent="0.3">
      <c r="A2097" t="s">
        <v>269</v>
      </c>
      <c r="B2097">
        <v>26.18</v>
      </c>
      <c r="C2097">
        <v>6.12</v>
      </c>
      <c r="D2097" t="s">
        <v>2380</v>
      </c>
      <c r="E2097" t="s">
        <v>2382</v>
      </c>
      <c r="F2097" t="s">
        <v>2380</v>
      </c>
      <c r="G2097">
        <v>1</v>
      </c>
      <c r="H2097" t="s">
        <v>2380</v>
      </c>
      <c r="K2097" t="s">
        <v>269</v>
      </c>
      <c r="L2097">
        <v>26.18</v>
      </c>
      <c r="M2097">
        <v>6.12</v>
      </c>
      <c r="N2097" t="s">
        <v>2380</v>
      </c>
      <c r="O2097" t="s">
        <v>2382</v>
      </c>
      <c r="P2097" t="s">
        <v>2380</v>
      </c>
      <c r="Q2097" s="7" t="str">
        <f>SUBSTITUTE(Table12[[#This Row],[NumberOfMajorSurgeries]],"No major surgery","0")</f>
        <v>1</v>
      </c>
      <c r="R2097" t="str">
        <f>SUBSTITUTE(Table12[[#This Row],[smoker]],"?","unknown")</f>
        <v>No</v>
      </c>
      <c r="S2097" t="str">
        <f t="shared" si="32"/>
        <v>Overweight</v>
      </c>
      <c r="T2097" t="str">
        <f>IF(Table12[[#This Row],[HBA1C]]&lt;5.7,"Normal",IF(Table12[[#This Row],[HBA1C]]&gt;6.5,"Diabetes","Prediabetes"))</f>
        <v>Prediabetes</v>
      </c>
    </row>
    <row r="2098" spans="1:20" x14ac:dyDescent="0.3">
      <c r="A2098" t="s">
        <v>268</v>
      </c>
      <c r="B2098">
        <v>20.8</v>
      </c>
      <c r="C2098">
        <v>4.87</v>
      </c>
      <c r="D2098" t="s">
        <v>2382</v>
      </c>
      <c r="E2098" t="s">
        <v>2380</v>
      </c>
      <c r="F2098" t="s">
        <v>2380</v>
      </c>
      <c r="G2098" t="s">
        <v>2381</v>
      </c>
      <c r="H2098" t="s">
        <v>2380</v>
      </c>
      <c r="K2098" t="s">
        <v>268</v>
      </c>
      <c r="L2098">
        <v>20.8</v>
      </c>
      <c r="M2098">
        <v>4.87</v>
      </c>
      <c r="N2098" t="s">
        <v>2382</v>
      </c>
      <c r="O2098" t="s">
        <v>2380</v>
      </c>
      <c r="P2098" t="s">
        <v>2380</v>
      </c>
      <c r="Q2098" s="7" t="str">
        <f>SUBSTITUTE(Table12[[#This Row],[NumberOfMajorSurgeries]],"No major surgery","0")</f>
        <v>0</v>
      </c>
      <c r="R2098" t="str">
        <f>SUBSTITUTE(Table12[[#This Row],[smoker]],"?","unknown")</f>
        <v>No</v>
      </c>
      <c r="S2098" t="str">
        <f t="shared" si="32"/>
        <v>Overweight</v>
      </c>
      <c r="T2098" t="str">
        <f>IF(Table12[[#This Row],[HBA1C]]&lt;5.7,"Normal",IF(Table12[[#This Row],[HBA1C]]&gt;6.5,"Diabetes","Prediabetes"))</f>
        <v>Normal</v>
      </c>
    </row>
    <row r="2099" spans="1:20" x14ac:dyDescent="0.3">
      <c r="A2099" t="s">
        <v>267</v>
      </c>
      <c r="B2099">
        <v>15.82</v>
      </c>
      <c r="C2099">
        <v>4.5999999999999996</v>
      </c>
      <c r="D2099" t="s">
        <v>2380</v>
      </c>
      <c r="E2099" t="s">
        <v>2380</v>
      </c>
      <c r="F2099" t="s">
        <v>2380</v>
      </c>
      <c r="G2099" t="s">
        <v>2381</v>
      </c>
      <c r="H2099" t="s">
        <v>2380</v>
      </c>
      <c r="K2099" t="s">
        <v>267</v>
      </c>
      <c r="L2099">
        <v>15.82</v>
      </c>
      <c r="M2099">
        <v>4.5999999999999996</v>
      </c>
      <c r="N2099" t="s">
        <v>2380</v>
      </c>
      <c r="O2099" t="s">
        <v>2380</v>
      </c>
      <c r="P2099" t="s">
        <v>2380</v>
      </c>
      <c r="Q2099" s="7" t="str">
        <f>SUBSTITUTE(Table12[[#This Row],[NumberOfMajorSurgeries]],"No major surgery","0")</f>
        <v>0</v>
      </c>
      <c r="R2099" t="str">
        <f>SUBSTITUTE(Table12[[#This Row],[smoker]],"?","unknown")</f>
        <v>No</v>
      </c>
      <c r="S2099" t="str">
        <f t="shared" si="32"/>
        <v>Underweight</v>
      </c>
      <c r="T2099" t="str">
        <f>IF(Table12[[#This Row],[HBA1C]]&lt;5.7,"Normal",IF(Table12[[#This Row],[HBA1C]]&gt;6.5,"Diabetes","Prediabetes"))</f>
        <v>Normal</v>
      </c>
    </row>
    <row r="2100" spans="1:20" x14ac:dyDescent="0.3">
      <c r="A2100" t="s">
        <v>266</v>
      </c>
      <c r="B2100">
        <v>17.670000000000002</v>
      </c>
      <c r="C2100">
        <v>4.78</v>
      </c>
      <c r="D2100" t="s">
        <v>2380</v>
      </c>
      <c r="E2100" t="s">
        <v>2380</v>
      </c>
      <c r="F2100" t="s">
        <v>2380</v>
      </c>
      <c r="G2100" t="s">
        <v>2381</v>
      </c>
      <c r="H2100" t="s">
        <v>2380</v>
      </c>
      <c r="K2100" t="s">
        <v>266</v>
      </c>
      <c r="L2100">
        <v>17.670000000000002</v>
      </c>
      <c r="M2100">
        <v>4.78</v>
      </c>
      <c r="N2100" t="s">
        <v>2380</v>
      </c>
      <c r="O2100" t="s">
        <v>2380</v>
      </c>
      <c r="P2100" t="s">
        <v>2380</v>
      </c>
      <c r="Q2100" s="7" t="str">
        <f>SUBSTITUTE(Table12[[#This Row],[NumberOfMajorSurgeries]],"No major surgery","0")</f>
        <v>0</v>
      </c>
      <c r="R2100" t="str">
        <f>SUBSTITUTE(Table12[[#This Row],[smoker]],"?","unknown")</f>
        <v>No</v>
      </c>
      <c r="S2100" t="str">
        <f t="shared" si="32"/>
        <v>Underweight</v>
      </c>
      <c r="T2100" t="str">
        <f>IF(Table12[[#This Row],[HBA1C]]&lt;5.7,"Normal",IF(Table12[[#This Row],[HBA1C]]&gt;6.5,"Diabetes","Prediabetes"))</f>
        <v>Normal</v>
      </c>
    </row>
    <row r="2101" spans="1:20" x14ac:dyDescent="0.3">
      <c r="A2101" t="s">
        <v>265</v>
      </c>
      <c r="B2101">
        <v>31.92</v>
      </c>
      <c r="C2101">
        <v>11.05</v>
      </c>
      <c r="D2101" t="s">
        <v>2380</v>
      </c>
      <c r="E2101" t="s">
        <v>2380</v>
      </c>
      <c r="F2101" t="s">
        <v>2380</v>
      </c>
      <c r="G2101" t="s">
        <v>2381</v>
      </c>
      <c r="H2101" t="s">
        <v>2380</v>
      </c>
      <c r="K2101" t="s">
        <v>265</v>
      </c>
      <c r="L2101">
        <v>31.92</v>
      </c>
      <c r="M2101">
        <v>11.05</v>
      </c>
      <c r="N2101" t="s">
        <v>2380</v>
      </c>
      <c r="O2101" t="s">
        <v>2380</v>
      </c>
      <c r="P2101" t="s">
        <v>2380</v>
      </c>
      <c r="Q2101" s="7" t="str">
        <f>SUBSTITUTE(Table12[[#This Row],[NumberOfMajorSurgeries]],"No major surgery","0")</f>
        <v>0</v>
      </c>
      <c r="R2101" t="str">
        <f>SUBSTITUTE(Table12[[#This Row],[smoker]],"?","unknown")</f>
        <v>No</v>
      </c>
      <c r="S2101" t="str">
        <f t="shared" si="32"/>
        <v>Obesity</v>
      </c>
      <c r="T2101" t="str">
        <f>IF(Table12[[#This Row],[HBA1C]]&lt;5.7,"Normal",IF(Table12[[#This Row],[HBA1C]]&gt;6.5,"Diabetes","Prediabetes"))</f>
        <v>Diabetes</v>
      </c>
    </row>
    <row r="2102" spans="1:20" x14ac:dyDescent="0.3">
      <c r="A2102" t="s">
        <v>264</v>
      </c>
      <c r="B2102">
        <v>28.975000000000001</v>
      </c>
      <c r="C2102">
        <v>7.62</v>
      </c>
      <c r="D2102" t="s">
        <v>2380</v>
      </c>
      <c r="E2102" t="s">
        <v>2380</v>
      </c>
      <c r="F2102" t="s">
        <v>2380</v>
      </c>
      <c r="G2102" t="s">
        <v>2381</v>
      </c>
      <c r="H2102" t="s">
        <v>2380</v>
      </c>
      <c r="K2102" t="s">
        <v>264</v>
      </c>
      <c r="L2102">
        <v>28.975000000000001</v>
      </c>
      <c r="M2102">
        <v>7.62</v>
      </c>
      <c r="N2102" t="s">
        <v>2380</v>
      </c>
      <c r="O2102" t="s">
        <v>2380</v>
      </c>
      <c r="P2102" t="s">
        <v>2380</v>
      </c>
      <c r="Q2102" s="7" t="str">
        <f>SUBSTITUTE(Table12[[#This Row],[NumberOfMajorSurgeries]],"No major surgery","0")</f>
        <v>0</v>
      </c>
      <c r="R2102" t="str">
        <f>SUBSTITUTE(Table12[[#This Row],[smoker]],"?","unknown")</f>
        <v>No</v>
      </c>
      <c r="S2102" t="str">
        <f t="shared" si="32"/>
        <v>Overweight</v>
      </c>
      <c r="T2102" t="str">
        <f>IF(Table12[[#This Row],[HBA1C]]&lt;5.7,"Normal",IF(Table12[[#This Row],[HBA1C]]&gt;6.5,"Diabetes","Prediabetes"))</f>
        <v>Diabetes</v>
      </c>
    </row>
    <row r="2103" spans="1:20" x14ac:dyDescent="0.3">
      <c r="A2103" t="s">
        <v>263</v>
      </c>
      <c r="B2103">
        <v>31.73</v>
      </c>
      <c r="C2103">
        <v>4.78</v>
      </c>
      <c r="D2103" t="s">
        <v>2382</v>
      </c>
      <c r="E2103" t="s">
        <v>2382</v>
      </c>
      <c r="F2103" t="s">
        <v>2380</v>
      </c>
      <c r="G2103">
        <v>2</v>
      </c>
      <c r="H2103" t="s">
        <v>2380</v>
      </c>
      <c r="K2103" t="s">
        <v>263</v>
      </c>
      <c r="L2103">
        <v>31.73</v>
      </c>
      <c r="M2103">
        <v>4.78</v>
      </c>
      <c r="N2103" t="s">
        <v>2382</v>
      </c>
      <c r="O2103" t="s">
        <v>2382</v>
      </c>
      <c r="P2103" t="s">
        <v>2380</v>
      </c>
      <c r="Q2103" s="7" t="str">
        <f>SUBSTITUTE(Table12[[#This Row],[NumberOfMajorSurgeries]],"No major surgery","0")</f>
        <v>2</v>
      </c>
      <c r="R2103" t="str">
        <f>SUBSTITUTE(Table12[[#This Row],[smoker]],"?","unknown")</f>
        <v>No</v>
      </c>
      <c r="S2103" t="str">
        <f t="shared" si="32"/>
        <v>Obesity</v>
      </c>
      <c r="T2103" t="str">
        <f>IF(Table12[[#This Row],[HBA1C]]&lt;5.7,"Normal",IF(Table12[[#This Row],[HBA1C]]&gt;6.5,"Diabetes","Prediabetes"))</f>
        <v>Normal</v>
      </c>
    </row>
    <row r="2104" spans="1:20" x14ac:dyDescent="0.3">
      <c r="A2104" t="s">
        <v>262</v>
      </c>
      <c r="B2104">
        <v>28.88</v>
      </c>
      <c r="C2104">
        <v>6.09</v>
      </c>
      <c r="D2104" t="s">
        <v>2382</v>
      </c>
      <c r="E2104" t="s">
        <v>2382</v>
      </c>
      <c r="F2104" t="s">
        <v>2380</v>
      </c>
      <c r="G2104">
        <v>2</v>
      </c>
      <c r="H2104" t="s">
        <v>2380</v>
      </c>
      <c r="K2104" t="s">
        <v>262</v>
      </c>
      <c r="L2104">
        <v>28.88</v>
      </c>
      <c r="M2104">
        <v>6.09</v>
      </c>
      <c r="N2104" t="s">
        <v>2382</v>
      </c>
      <c r="O2104" t="s">
        <v>2382</v>
      </c>
      <c r="P2104" t="s">
        <v>2380</v>
      </c>
      <c r="Q2104" s="7" t="str">
        <f>SUBSTITUTE(Table12[[#This Row],[NumberOfMajorSurgeries]],"No major surgery","0")</f>
        <v>2</v>
      </c>
      <c r="R2104" t="str">
        <f>SUBSTITUTE(Table12[[#This Row],[smoker]],"?","unknown")</f>
        <v>No</v>
      </c>
      <c r="S2104" t="str">
        <f t="shared" si="32"/>
        <v>Overweight</v>
      </c>
      <c r="T2104" t="str">
        <f>IF(Table12[[#This Row],[HBA1C]]&lt;5.7,"Normal",IF(Table12[[#This Row],[HBA1C]]&gt;6.5,"Diabetes","Prediabetes"))</f>
        <v>Prediabetes</v>
      </c>
    </row>
    <row r="2105" spans="1:20" x14ac:dyDescent="0.3">
      <c r="A2105" t="s">
        <v>261</v>
      </c>
      <c r="B2105">
        <v>25.555</v>
      </c>
      <c r="C2105">
        <v>5.1100000000000003</v>
      </c>
      <c r="D2105" t="s">
        <v>2380</v>
      </c>
      <c r="E2105" t="s">
        <v>2380</v>
      </c>
      <c r="F2105" t="s">
        <v>2383</v>
      </c>
      <c r="G2105">
        <v>1</v>
      </c>
      <c r="H2105" t="s">
        <v>2380</v>
      </c>
      <c r="K2105" t="s">
        <v>261</v>
      </c>
      <c r="L2105">
        <v>25.555</v>
      </c>
      <c r="M2105">
        <v>5.1100000000000003</v>
      </c>
      <c r="N2105" t="s">
        <v>2380</v>
      </c>
      <c r="O2105" t="s">
        <v>2380</v>
      </c>
      <c r="P2105" t="s">
        <v>2383</v>
      </c>
      <c r="Q2105" s="7" t="str">
        <f>SUBSTITUTE(Table12[[#This Row],[NumberOfMajorSurgeries]],"No major surgery","0")</f>
        <v>1</v>
      </c>
      <c r="R2105" t="str">
        <f>SUBSTITUTE(Table12[[#This Row],[smoker]],"?","unknown")</f>
        <v>No</v>
      </c>
      <c r="S2105" t="str">
        <f t="shared" si="32"/>
        <v>Overweight</v>
      </c>
      <c r="T2105" t="str">
        <f>IF(Table12[[#This Row],[HBA1C]]&lt;5.7,"Normal",IF(Table12[[#This Row],[HBA1C]]&gt;6.5,"Diabetes","Prediabetes"))</f>
        <v>Normal</v>
      </c>
    </row>
    <row r="2106" spans="1:20" x14ac:dyDescent="0.3">
      <c r="A2106" t="s">
        <v>260</v>
      </c>
      <c r="B2106">
        <v>37.29</v>
      </c>
      <c r="C2106">
        <v>4.46</v>
      </c>
      <c r="D2106" t="s">
        <v>2380</v>
      </c>
      <c r="E2106" t="s">
        <v>2382</v>
      </c>
      <c r="F2106" t="s">
        <v>2380</v>
      </c>
      <c r="G2106">
        <v>1</v>
      </c>
      <c r="H2106" t="s">
        <v>2380</v>
      </c>
      <c r="K2106" t="s">
        <v>260</v>
      </c>
      <c r="L2106">
        <v>37.29</v>
      </c>
      <c r="M2106">
        <v>4.46</v>
      </c>
      <c r="N2106" t="s">
        <v>2380</v>
      </c>
      <c r="O2106" t="s">
        <v>2382</v>
      </c>
      <c r="P2106" t="s">
        <v>2380</v>
      </c>
      <c r="Q2106" s="7" t="str">
        <f>SUBSTITUTE(Table12[[#This Row],[NumberOfMajorSurgeries]],"No major surgery","0")</f>
        <v>1</v>
      </c>
      <c r="R2106" t="str">
        <f>SUBSTITUTE(Table12[[#This Row],[smoker]],"?","unknown")</f>
        <v>No</v>
      </c>
      <c r="S2106" t="str">
        <f t="shared" si="32"/>
        <v>Obesity</v>
      </c>
      <c r="T2106" t="str">
        <f>IF(Table12[[#This Row],[HBA1C]]&lt;5.7,"Normal",IF(Table12[[#This Row],[HBA1C]]&gt;6.5,"Diabetes","Prediabetes"))</f>
        <v>Normal</v>
      </c>
    </row>
    <row r="2107" spans="1:20" x14ac:dyDescent="0.3">
      <c r="A2107" t="s">
        <v>259</v>
      </c>
      <c r="B2107">
        <v>40.28</v>
      </c>
      <c r="C2107">
        <v>6.11</v>
      </c>
      <c r="D2107" t="s">
        <v>2380</v>
      </c>
      <c r="E2107" t="s">
        <v>2382</v>
      </c>
      <c r="F2107" t="s">
        <v>2380</v>
      </c>
      <c r="G2107">
        <v>1</v>
      </c>
      <c r="H2107" t="s">
        <v>2380</v>
      </c>
      <c r="K2107" t="s">
        <v>259</v>
      </c>
      <c r="L2107">
        <v>40.28</v>
      </c>
      <c r="M2107">
        <v>6.11</v>
      </c>
      <c r="N2107" t="s">
        <v>2380</v>
      </c>
      <c r="O2107" t="s">
        <v>2382</v>
      </c>
      <c r="P2107" t="s">
        <v>2380</v>
      </c>
      <c r="Q2107" s="7" t="str">
        <f>SUBSTITUTE(Table12[[#This Row],[NumberOfMajorSurgeries]],"No major surgery","0")</f>
        <v>1</v>
      </c>
      <c r="R2107" t="str">
        <f>SUBSTITUTE(Table12[[#This Row],[smoker]],"?","unknown")</f>
        <v>No</v>
      </c>
      <c r="S2107" t="str">
        <f t="shared" si="32"/>
        <v>Obesity</v>
      </c>
      <c r="T2107" t="str">
        <f>IF(Table12[[#This Row],[HBA1C]]&lt;5.7,"Normal",IF(Table12[[#This Row],[HBA1C]]&gt;6.5,"Diabetes","Prediabetes"))</f>
        <v>Prediabetes</v>
      </c>
    </row>
    <row r="2108" spans="1:20" x14ac:dyDescent="0.3">
      <c r="A2108" t="s">
        <v>258</v>
      </c>
      <c r="B2108">
        <v>40.185000000000002</v>
      </c>
      <c r="C2108">
        <v>4.66</v>
      </c>
      <c r="D2108" t="s">
        <v>2380</v>
      </c>
      <c r="E2108" t="s">
        <v>2382</v>
      </c>
      <c r="F2108" t="s">
        <v>2380</v>
      </c>
      <c r="G2108">
        <v>1</v>
      </c>
      <c r="H2108" t="s">
        <v>2380</v>
      </c>
      <c r="K2108" t="s">
        <v>258</v>
      </c>
      <c r="L2108">
        <v>40.185000000000002</v>
      </c>
      <c r="M2108">
        <v>4.66</v>
      </c>
      <c r="N2108" t="s">
        <v>2380</v>
      </c>
      <c r="O2108" t="s">
        <v>2382</v>
      </c>
      <c r="P2108" t="s">
        <v>2380</v>
      </c>
      <c r="Q2108" s="7" t="str">
        <f>SUBSTITUTE(Table12[[#This Row],[NumberOfMajorSurgeries]],"No major surgery","0")</f>
        <v>1</v>
      </c>
      <c r="R2108" t="str">
        <f>SUBSTITUTE(Table12[[#This Row],[smoker]],"?","unknown")</f>
        <v>No</v>
      </c>
      <c r="S2108" t="str">
        <f t="shared" si="32"/>
        <v>Obesity</v>
      </c>
      <c r="T2108" t="str">
        <f>IF(Table12[[#This Row],[HBA1C]]&lt;5.7,"Normal",IF(Table12[[#This Row],[HBA1C]]&gt;6.5,"Diabetes","Prediabetes"))</f>
        <v>Normal</v>
      </c>
    </row>
    <row r="2109" spans="1:20" x14ac:dyDescent="0.3">
      <c r="A2109" t="s">
        <v>257</v>
      </c>
      <c r="B2109">
        <v>23.57</v>
      </c>
      <c r="C2109">
        <v>6.14</v>
      </c>
      <c r="D2109" t="s">
        <v>2380</v>
      </c>
      <c r="E2109" t="s">
        <v>2380</v>
      </c>
      <c r="F2109" t="s">
        <v>2380</v>
      </c>
      <c r="G2109" t="s">
        <v>2381</v>
      </c>
      <c r="H2109" t="s">
        <v>2380</v>
      </c>
      <c r="K2109" t="s">
        <v>257</v>
      </c>
      <c r="L2109">
        <v>23.57</v>
      </c>
      <c r="M2109">
        <v>6.14</v>
      </c>
      <c r="N2109" t="s">
        <v>2380</v>
      </c>
      <c r="O2109" t="s">
        <v>2380</v>
      </c>
      <c r="P2109" t="s">
        <v>2380</v>
      </c>
      <c r="Q2109" s="7" t="str">
        <f>SUBSTITUTE(Table12[[#This Row],[NumberOfMajorSurgeries]],"No major surgery","0")</f>
        <v>0</v>
      </c>
      <c r="R2109" t="str">
        <f>SUBSTITUTE(Table12[[#This Row],[smoker]],"?","unknown")</f>
        <v>No</v>
      </c>
      <c r="S2109" t="str">
        <f t="shared" si="32"/>
        <v>Overweight</v>
      </c>
      <c r="T2109" t="str">
        <f>IF(Table12[[#This Row],[HBA1C]]&lt;5.7,"Normal",IF(Table12[[#This Row],[HBA1C]]&gt;6.5,"Diabetes","Prediabetes"))</f>
        <v>Prediabetes</v>
      </c>
    </row>
    <row r="2110" spans="1:20" x14ac:dyDescent="0.3">
      <c r="A2110" t="s">
        <v>256</v>
      </c>
      <c r="B2110">
        <v>35.625</v>
      </c>
      <c r="C2110">
        <v>6.21</v>
      </c>
      <c r="D2110" t="s">
        <v>2380</v>
      </c>
      <c r="E2110" t="s">
        <v>2382</v>
      </c>
      <c r="F2110" t="s">
        <v>2380</v>
      </c>
      <c r="G2110">
        <v>1</v>
      </c>
      <c r="H2110" t="s">
        <v>2380</v>
      </c>
      <c r="K2110" t="s">
        <v>256</v>
      </c>
      <c r="L2110">
        <v>35.625</v>
      </c>
      <c r="M2110">
        <v>6.21</v>
      </c>
      <c r="N2110" t="s">
        <v>2380</v>
      </c>
      <c r="O2110" t="s">
        <v>2382</v>
      </c>
      <c r="P2110" t="s">
        <v>2380</v>
      </c>
      <c r="Q2110" s="7" t="str">
        <f>SUBSTITUTE(Table12[[#This Row],[NumberOfMajorSurgeries]],"No major surgery","0")</f>
        <v>1</v>
      </c>
      <c r="R2110" t="str">
        <f>SUBSTITUTE(Table12[[#This Row],[smoker]],"?","unknown")</f>
        <v>No</v>
      </c>
      <c r="S2110" t="str">
        <f t="shared" si="32"/>
        <v>Obesity</v>
      </c>
      <c r="T2110" t="str">
        <f>IF(Table12[[#This Row],[HBA1C]]&lt;5.7,"Normal",IF(Table12[[#This Row],[HBA1C]]&gt;6.5,"Diabetes","Prediabetes"))</f>
        <v>Prediabetes</v>
      </c>
    </row>
    <row r="2111" spans="1:20" x14ac:dyDescent="0.3">
      <c r="A2111" t="s">
        <v>255</v>
      </c>
      <c r="B2111">
        <v>33.155000000000001</v>
      </c>
      <c r="C2111">
        <v>4.5999999999999996</v>
      </c>
      <c r="D2111" t="s">
        <v>2380</v>
      </c>
      <c r="E2111" t="s">
        <v>2382</v>
      </c>
      <c r="F2111" t="s">
        <v>2380</v>
      </c>
      <c r="G2111">
        <v>1</v>
      </c>
      <c r="H2111" t="s">
        <v>2380</v>
      </c>
      <c r="K2111" t="s">
        <v>255</v>
      </c>
      <c r="L2111">
        <v>33.155000000000001</v>
      </c>
      <c r="M2111">
        <v>4.5999999999999996</v>
      </c>
      <c r="N2111" t="s">
        <v>2380</v>
      </c>
      <c r="O2111" t="s">
        <v>2382</v>
      </c>
      <c r="P2111" t="s">
        <v>2380</v>
      </c>
      <c r="Q2111" s="7" t="str">
        <f>SUBSTITUTE(Table12[[#This Row],[NumberOfMajorSurgeries]],"No major surgery","0")</f>
        <v>1</v>
      </c>
      <c r="R2111" t="str">
        <f>SUBSTITUTE(Table12[[#This Row],[smoker]],"?","unknown")</f>
        <v>No</v>
      </c>
      <c r="S2111" t="str">
        <f t="shared" si="32"/>
        <v>Obesity</v>
      </c>
      <c r="T2111" t="str">
        <f>IF(Table12[[#This Row],[HBA1C]]&lt;5.7,"Normal",IF(Table12[[#This Row],[HBA1C]]&gt;6.5,"Diabetes","Prediabetes"))</f>
        <v>Normal</v>
      </c>
    </row>
    <row r="2112" spans="1:20" x14ac:dyDescent="0.3">
      <c r="A2112" t="s">
        <v>254</v>
      </c>
      <c r="B2112">
        <v>31.92</v>
      </c>
      <c r="C2112">
        <v>5.04</v>
      </c>
      <c r="D2112" t="s">
        <v>2380</v>
      </c>
      <c r="E2112" t="s">
        <v>2382</v>
      </c>
      <c r="F2112" t="s">
        <v>2380</v>
      </c>
      <c r="G2112">
        <v>1</v>
      </c>
      <c r="H2112" t="s">
        <v>2380</v>
      </c>
      <c r="K2112" t="s">
        <v>254</v>
      </c>
      <c r="L2112">
        <v>31.92</v>
      </c>
      <c r="M2112">
        <v>5.04</v>
      </c>
      <c r="N2112" t="s">
        <v>2380</v>
      </c>
      <c r="O2112" t="s">
        <v>2382</v>
      </c>
      <c r="P2112" t="s">
        <v>2380</v>
      </c>
      <c r="Q2112" s="7" t="str">
        <f>SUBSTITUTE(Table12[[#This Row],[NumberOfMajorSurgeries]],"No major surgery","0")</f>
        <v>1</v>
      </c>
      <c r="R2112" t="str">
        <f>SUBSTITUTE(Table12[[#This Row],[smoker]],"?","unknown")</f>
        <v>No</v>
      </c>
      <c r="S2112" t="str">
        <f t="shared" si="32"/>
        <v>Obesity</v>
      </c>
      <c r="T2112" t="str">
        <f>IF(Table12[[#This Row],[HBA1C]]&lt;5.7,"Normal",IF(Table12[[#This Row],[HBA1C]]&gt;6.5,"Diabetes","Prediabetes"))</f>
        <v>Normal</v>
      </c>
    </row>
    <row r="2113" spans="1:20" x14ac:dyDescent="0.3">
      <c r="A2113" t="s">
        <v>253</v>
      </c>
      <c r="B2113">
        <v>30.305</v>
      </c>
      <c r="C2113">
        <v>5.08</v>
      </c>
      <c r="D2113" t="s">
        <v>2380</v>
      </c>
      <c r="E2113" t="s">
        <v>2382</v>
      </c>
      <c r="F2113" t="s">
        <v>2380</v>
      </c>
      <c r="G2113">
        <v>1</v>
      </c>
      <c r="H2113" t="s">
        <v>2380</v>
      </c>
      <c r="K2113" t="s">
        <v>253</v>
      </c>
      <c r="L2113">
        <v>30.305</v>
      </c>
      <c r="M2113">
        <v>5.08</v>
      </c>
      <c r="N2113" t="s">
        <v>2380</v>
      </c>
      <c r="O2113" t="s">
        <v>2382</v>
      </c>
      <c r="P2113" t="s">
        <v>2380</v>
      </c>
      <c r="Q2113" s="7" t="str">
        <f>SUBSTITUTE(Table12[[#This Row],[NumberOfMajorSurgeries]],"No major surgery","0")</f>
        <v>1</v>
      </c>
      <c r="R2113" t="str">
        <f>SUBSTITUTE(Table12[[#This Row],[smoker]],"?","unknown")</f>
        <v>No</v>
      </c>
      <c r="S2113" t="str">
        <f t="shared" si="32"/>
        <v>Obesity</v>
      </c>
      <c r="T2113" t="str">
        <f>IF(Table12[[#This Row],[HBA1C]]&lt;5.7,"Normal",IF(Table12[[#This Row],[HBA1C]]&gt;6.5,"Diabetes","Prediabetes"))</f>
        <v>Normal</v>
      </c>
    </row>
    <row r="2114" spans="1:20" x14ac:dyDescent="0.3">
      <c r="A2114" t="s">
        <v>252</v>
      </c>
      <c r="B2114">
        <v>30.114999999999998</v>
      </c>
      <c r="C2114">
        <v>4.38</v>
      </c>
      <c r="D2114" t="s">
        <v>2380</v>
      </c>
      <c r="E2114" t="s">
        <v>2382</v>
      </c>
      <c r="F2114" t="s">
        <v>2380</v>
      </c>
      <c r="G2114">
        <v>1</v>
      </c>
      <c r="H2114" t="s">
        <v>2380</v>
      </c>
      <c r="K2114" t="s">
        <v>252</v>
      </c>
      <c r="L2114">
        <v>30.114999999999998</v>
      </c>
      <c r="M2114">
        <v>4.38</v>
      </c>
      <c r="N2114" t="s">
        <v>2380</v>
      </c>
      <c r="O2114" t="s">
        <v>2382</v>
      </c>
      <c r="P2114" t="s">
        <v>2380</v>
      </c>
      <c r="Q2114" s="7" t="str">
        <f>SUBSTITUTE(Table12[[#This Row],[NumberOfMajorSurgeries]],"No major surgery","0")</f>
        <v>1</v>
      </c>
      <c r="R2114" t="str">
        <f>SUBSTITUTE(Table12[[#This Row],[smoker]],"?","unknown")</f>
        <v>No</v>
      </c>
      <c r="S2114" t="str">
        <f t="shared" si="32"/>
        <v>Obesity</v>
      </c>
      <c r="T2114" t="str">
        <f>IF(Table12[[#This Row],[HBA1C]]&lt;5.7,"Normal",IF(Table12[[#This Row],[HBA1C]]&gt;6.5,"Diabetes","Prediabetes"))</f>
        <v>Normal</v>
      </c>
    </row>
    <row r="2115" spans="1:20" x14ac:dyDescent="0.3">
      <c r="A2115" t="s">
        <v>251</v>
      </c>
      <c r="B2115">
        <v>24.09</v>
      </c>
      <c r="C2115">
        <v>4.79</v>
      </c>
      <c r="D2115" t="s">
        <v>2380</v>
      </c>
      <c r="E2115" t="s">
        <v>2382</v>
      </c>
      <c r="F2115" t="s">
        <v>2380</v>
      </c>
      <c r="G2115">
        <v>1</v>
      </c>
      <c r="H2115" t="s">
        <v>2380</v>
      </c>
      <c r="K2115" t="s">
        <v>251</v>
      </c>
      <c r="L2115">
        <v>24.09</v>
      </c>
      <c r="M2115">
        <v>4.79</v>
      </c>
      <c r="N2115" t="s">
        <v>2380</v>
      </c>
      <c r="O2115" t="s">
        <v>2382</v>
      </c>
      <c r="P2115" t="s">
        <v>2380</v>
      </c>
      <c r="Q2115" s="7" t="str">
        <f>SUBSTITUTE(Table12[[#This Row],[NumberOfMajorSurgeries]],"No major surgery","0")</f>
        <v>1</v>
      </c>
      <c r="R2115" t="str">
        <f>SUBSTITUTE(Table12[[#This Row],[smoker]],"?","unknown")</f>
        <v>No</v>
      </c>
      <c r="S2115" t="str">
        <f t="shared" ref="S2115:S2178" si="33">IF(B2115&lt;18.5,"Underweight",IF(B2115&gt;30,"Obesity",IF(B2115=18.5-24.9,"Normal weight","Overweight")))</f>
        <v>Overweight</v>
      </c>
      <c r="T2115" t="str">
        <f>IF(Table12[[#This Row],[HBA1C]]&lt;5.7,"Normal",IF(Table12[[#This Row],[HBA1C]]&gt;6.5,"Diabetes","Prediabetes"))</f>
        <v>Normal</v>
      </c>
    </row>
    <row r="2116" spans="1:20" x14ac:dyDescent="0.3">
      <c r="A2116" t="s">
        <v>250</v>
      </c>
      <c r="B2116">
        <v>28.215</v>
      </c>
      <c r="C2116">
        <v>4.21</v>
      </c>
      <c r="D2116" t="s">
        <v>2380</v>
      </c>
      <c r="E2116" t="s">
        <v>2382</v>
      </c>
      <c r="F2116" t="s">
        <v>2380</v>
      </c>
      <c r="G2116">
        <v>1</v>
      </c>
      <c r="H2116" t="s">
        <v>2380</v>
      </c>
      <c r="K2116" t="s">
        <v>250</v>
      </c>
      <c r="L2116">
        <v>28.215</v>
      </c>
      <c r="M2116">
        <v>4.21</v>
      </c>
      <c r="N2116" t="s">
        <v>2380</v>
      </c>
      <c r="O2116" t="s">
        <v>2382</v>
      </c>
      <c r="P2116" t="s">
        <v>2380</v>
      </c>
      <c r="Q2116" s="7" t="str">
        <f>SUBSTITUTE(Table12[[#This Row],[NumberOfMajorSurgeries]],"No major surgery","0")</f>
        <v>1</v>
      </c>
      <c r="R2116" t="str">
        <f>SUBSTITUTE(Table12[[#This Row],[smoker]],"?","unknown")</f>
        <v>No</v>
      </c>
      <c r="S2116" t="str">
        <f t="shared" si="33"/>
        <v>Overweight</v>
      </c>
      <c r="T2116" t="str">
        <f>IF(Table12[[#This Row],[HBA1C]]&lt;5.7,"Normal",IF(Table12[[#This Row],[HBA1C]]&gt;6.5,"Diabetes","Prediabetes"))</f>
        <v>Normal</v>
      </c>
    </row>
    <row r="2117" spans="1:20" x14ac:dyDescent="0.3">
      <c r="A2117" t="s">
        <v>248</v>
      </c>
      <c r="B2117">
        <v>26.315000000000001</v>
      </c>
      <c r="C2117">
        <v>5.47</v>
      </c>
      <c r="D2117" t="s">
        <v>2380</v>
      </c>
      <c r="E2117" t="s">
        <v>2382</v>
      </c>
      <c r="F2117" t="s">
        <v>2380</v>
      </c>
      <c r="G2117">
        <v>1</v>
      </c>
      <c r="H2117" t="s">
        <v>2380</v>
      </c>
      <c r="K2117" t="s">
        <v>248</v>
      </c>
      <c r="L2117">
        <v>26.315000000000001</v>
      </c>
      <c r="M2117">
        <v>5.47</v>
      </c>
      <c r="N2117" t="s">
        <v>2380</v>
      </c>
      <c r="O2117" t="s">
        <v>2382</v>
      </c>
      <c r="P2117" t="s">
        <v>2380</v>
      </c>
      <c r="Q2117" s="7" t="str">
        <f>SUBSTITUTE(Table12[[#This Row],[NumberOfMajorSurgeries]],"No major surgery","0")</f>
        <v>1</v>
      </c>
      <c r="R2117" t="str">
        <f>SUBSTITUTE(Table12[[#This Row],[smoker]],"?","unknown")</f>
        <v>No</v>
      </c>
      <c r="S2117" t="str">
        <f t="shared" si="33"/>
        <v>Overweight</v>
      </c>
      <c r="T2117" t="str">
        <f>IF(Table12[[#This Row],[HBA1C]]&lt;5.7,"Normal",IF(Table12[[#This Row],[HBA1C]]&gt;6.5,"Diabetes","Prediabetes"))</f>
        <v>Normal</v>
      </c>
    </row>
    <row r="2118" spans="1:20" x14ac:dyDescent="0.3">
      <c r="A2118" t="s">
        <v>246</v>
      </c>
      <c r="B2118">
        <v>25.08</v>
      </c>
      <c r="C2118">
        <v>5.09</v>
      </c>
      <c r="D2118" t="s">
        <v>2380</v>
      </c>
      <c r="E2118" t="s">
        <v>2382</v>
      </c>
      <c r="F2118" t="s">
        <v>2380</v>
      </c>
      <c r="G2118">
        <v>1</v>
      </c>
      <c r="H2118" t="s">
        <v>2380</v>
      </c>
      <c r="K2118" t="s">
        <v>246</v>
      </c>
      <c r="L2118">
        <v>25.08</v>
      </c>
      <c r="M2118">
        <v>5.09</v>
      </c>
      <c r="N2118" t="s">
        <v>2380</v>
      </c>
      <c r="O2118" t="s">
        <v>2382</v>
      </c>
      <c r="P2118" t="s">
        <v>2380</v>
      </c>
      <c r="Q2118" s="7" t="str">
        <f>SUBSTITUTE(Table12[[#This Row],[NumberOfMajorSurgeries]],"No major surgery","0")</f>
        <v>1</v>
      </c>
      <c r="R2118" t="str">
        <f>SUBSTITUTE(Table12[[#This Row],[smoker]],"?","unknown")</f>
        <v>No</v>
      </c>
      <c r="S2118" t="str">
        <f t="shared" si="33"/>
        <v>Overweight</v>
      </c>
      <c r="T2118" t="str">
        <f>IF(Table12[[#This Row],[HBA1C]]&lt;5.7,"Normal",IF(Table12[[#This Row],[HBA1C]]&gt;6.5,"Diabetes","Prediabetes"))</f>
        <v>Normal</v>
      </c>
    </row>
    <row r="2119" spans="1:20" x14ac:dyDescent="0.3">
      <c r="A2119" t="s">
        <v>245</v>
      </c>
      <c r="B2119">
        <v>15.41</v>
      </c>
      <c r="C2119">
        <v>5.08</v>
      </c>
      <c r="D2119" t="s">
        <v>2380</v>
      </c>
      <c r="E2119" t="s">
        <v>2380</v>
      </c>
      <c r="F2119" t="s">
        <v>2380</v>
      </c>
      <c r="G2119" t="s">
        <v>2381</v>
      </c>
      <c r="H2119" t="s">
        <v>2380</v>
      </c>
      <c r="K2119" t="s">
        <v>245</v>
      </c>
      <c r="L2119">
        <v>15.41</v>
      </c>
      <c r="M2119">
        <v>5.08</v>
      </c>
      <c r="N2119" t="s">
        <v>2380</v>
      </c>
      <c r="O2119" t="s">
        <v>2380</v>
      </c>
      <c r="P2119" t="s">
        <v>2380</v>
      </c>
      <c r="Q2119" s="7" t="str">
        <f>SUBSTITUTE(Table12[[#This Row],[NumberOfMajorSurgeries]],"No major surgery","0")</f>
        <v>0</v>
      </c>
      <c r="R2119" t="str">
        <f>SUBSTITUTE(Table12[[#This Row],[smoker]],"?","unknown")</f>
        <v>No</v>
      </c>
      <c r="S2119" t="str">
        <f t="shared" si="33"/>
        <v>Underweight</v>
      </c>
      <c r="T2119" t="str">
        <f>IF(Table12[[#This Row],[HBA1C]]&lt;5.7,"Normal",IF(Table12[[#This Row],[HBA1C]]&gt;6.5,"Diabetes","Prediabetes"))</f>
        <v>Normal</v>
      </c>
    </row>
    <row r="2120" spans="1:20" x14ac:dyDescent="0.3">
      <c r="A2120" t="s">
        <v>244</v>
      </c>
      <c r="B2120">
        <v>23.83</v>
      </c>
      <c r="C2120">
        <v>5.68</v>
      </c>
      <c r="D2120" t="s">
        <v>2380</v>
      </c>
      <c r="E2120" t="s">
        <v>2380</v>
      </c>
      <c r="F2120" t="s">
        <v>2380</v>
      </c>
      <c r="G2120" t="s">
        <v>2381</v>
      </c>
      <c r="H2120" t="s">
        <v>2380</v>
      </c>
      <c r="K2120" t="s">
        <v>244</v>
      </c>
      <c r="L2120">
        <v>23.83</v>
      </c>
      <c r="M2120">
        <v>5.68</v>
      </c>
      <c r="N2120" t="s">
        <v>2380</v>
      </c>
      <c r="O2120" t="s">
        <v>2380</v>
      </c>
      <c r="P2120" t="s">
        <v>2380</v>
      </c>
      <c r="Q2120" s="7" t="str">
        <f>SUBSTITUTE(Table12[[#This Row],[NumberOfMajorSurgeries]],"No major surgery","0")</f>
        <v>0</v>
      </c>
      <c r="R2120" t="str">
        <f>SUBSTITUTE(Table12[[#This Row],[smoker]],"?","unknown")</f>
        <v>No</v>
      </c>
      <c r="S2120" t="str">
        <f t="shared" si="33"/>
        <v>Overweight</v>
      </c>
      <c r="T2120" t="str">
        <f>IF(Table12[[#This Row],[HBA1C]]&lt;5.7,"Normal",IF(Table12[[#This Row],[HBA1C]]&gt;6.5,"Diabetes","Prediabetes"))</f>
        <v>Normal</v>
      </c>
    </row>
    <row r="2121" spans="1:20" x14ac:dyDescent="0.3">
      <c r="A2121" t="s">
        <v>243</v>
      </c>
      <c r="B2121">
        <v>36</v>
      </c>
      <c r="C2121">
        <v>4.66</v>
      </c>
      <c r="D2121" t="s">
        <v>2380</v>
      </c>
      <c r="E2121" t="s">
        <v>2382</v>
      </c>
      <c r="F2121" t="s">
        <v>2380</v>
      </c>
      <c r="G2121">
        <v>1</v>
      </c>
      <c r="H2121" t="s">
        <v>2380</v>
      </c>
      <c r="K2121" t="s">
        <v>243</v>
      </c>
      <c r="L2121">
        <v>36</v>
      </c>
      <c r="M2121">
        <v>4.66</v>
      </c>
      <c r="N2121" t="s">
        <v>2380</v>
      </c>
      <c r="O2121" t="s">
        <v>2382</v>
      </c>
      <c r="P2121" t="s">
        <v>2380</v>
      </c>
      <c r="Q2121" s="7" t="str">
        <f>SUBSTITUTE(Table12[[#This Row],[NumberOfMajorSurgeries]],"No major surgery","0")</f>
        <v>1</v>
      </c>
      <c r="R2121" t="str">
        <f>SUBSTITUTE(Table12[[#This Row],[smoker]],"?","unknown")</f>
        <v>No</v>
      </c>
      <c r="S2121" t="str">
        <f t="shared" si="33"/>
        <v>Obesity</v>
      </c>
      <c r="T2121" t="str">
        <f>IF(Table12[[#This Row],[HBA1C]]&lt;5.7,"Normal",IF(Table12[[#This Row],[HBA1C]]&gt;6.5,"Diabetes","Prediabetes"))</f>
        <v>Normal</v>
      </c>
    </row>
    <row r="2122" spans="1:20" x14ac:dyDescent="0.3">
      <c r="A2122" t="s">
        <v>242</v>
      </c>
      <c r="B2122">
        <v>28.82</v>
      </c>
      <c r="C2122">
        <v>5.59</v>
      </c>
      <c r="D2122" t="s">
        <v>2380</v>
      </c>
      <c r="E2122" t="s">
        <v>2382</v>
      </c>
      <c r="F2122" t="s">
        <v>2380</v>
      </c>
      <c r="G2122">
        <v>1</v>
      </c>
      <c r="H2122" t="s">
        <v>2380</v>
      </c>
      <c r="K2122" t="s">
        <v>242</v>
      </c>
      <c r="L2122">
        <v>28.82</v>
      </c>
      <c r="M2122">
        <v>5.59</v>
      </c>
      <c r="N2122" t="s">
        <v>2380</v>
      </c>
      <c r="O2122" t="s">
        <v>2382</v>
      </c>
      <c r="P2122" t="s">
        <v>2380</v>
      </c>
      <c r="Q2122" s="7" t="str">
        <f>SUBSTITUTE(Table12[[#This Row],[NumberOfMajorSurgeries]],"No major surgery","0")</f>
        <v>1</v>
      </c>
      <c r="R2122" t="str">
        <f>SUBSTITUTE(Table12[[#This Row],[smoker]],"?","unknown")</f>
        <v>No</v>
      </c>
      <c r="S2122" t="str">
        <f t="shared" si="33"/>
        <v>Overweight</v>
      </c>
      <c r="T2122" t="str">
        <f>IF(Table12[[#This Row],[HBA1C]]&lt;5.7,"Normal",IF(Table12[[#This Row],[HBA1C]]&gt;6.5,"Diabetes","Prediabetes"))</f>
        <v>Normal</v>
      </c>
    </row>
    <row r="2123" spans="1:20" x14ac:dyDescent="0.3">
      <c r="A2123" t="s">
        <v>241</v>
      </c>
      <c r="B2123">
        <v>28.05</v>
      </c>
      <c r="C2123">
        <v>6.2</v>
      </c>
      <c r="D2123" t="s">
        <v>2380</v>
      </c>
      <c r="E2123" t="s">
        <v>2382</v>
      </c>
      <c r="F2123" t="s">
        <v>2380</v>
      </c>
      <c r="G2123">
        <v>1</v>
      </c>
      <c r="H2123" t="s">
        <v>2380</v>
      </c>
      <c r="K2123" t="s">
        <v>241</v>
      </c>
      <c r="L2123">
        <v>28.05</v>
      </c>
      <c r="M2123">
        <v>6.2</v>
      </c>
      <c r="N2123" t="s">
        <v>2380</v>
      </c>
      <c r="O2123" t="s">
        <v>2382</v>
      </c>
      <c r="P2123" t="s">
        <v>2380</v>
      </c>
      <c r="Q2123" s="7" t="str">
        <f>SUBSTITUTE(Table12[[#This Row],[NumberOfMajorSurgeries]],"No major surgery","0")</f>
        <v>1</v>
      </c>
      <c r="R2123" t="str">
        <f>SUBSTITUTE(Table12[[#This Row],[smoker]],"?","unknown")</f>
        <v>No</v>
      </c>
      <c r="S2123" t="str">
        <f t="shared" si="33"/>
        <v>Overweight</v>
      </c>
      <c r="T2123" t="str">
        <f>IF(Table12[[#This Row],[HBA1C]]&lt;5.7,"Normal",IF(Table12[[#This Row],[HBA1C]]&gt;6.5,"Diabetes","Prediabetes"))</f>
        <v>Prediabetes</v>
      </c>
    </row>
    <row r="2124" spans="1:20" x14ac:dyDescent="0.3">
      <c r="A2124" t="s">
        <v>240</v>
      </c>
      <c r="B2124">
        <v>27.1</v>
      </c>
      <c r="C2124">
        <v>4.45</v>
      </c>
      <c r="D2124" t="s">
        <v>2380</v>
      </c>
      <c r="E2124" t="s">
        <v>2382</v>
      </c>
      <c r="F2124" t="s">
        <v>2380</v>
      </c>
      <c r="G2124">
        <v>1</v>
      </c>
      <c r="H2124" t="s">
        <v>2380</v>
      </c>
      <c r="K2124" t="s">
        <v>240</v>
      </c>
      <c r="L2124">
        <v>27.1</v>
      </c>
      <c r="M2124">
        <v>4.45</v>
      </c>
      <c r="N2124" t="s">
        <v>2380</v>
      </c>
      <c r="O2124" t="s">
        <v>2382</v>
      </c>
      <c r="P2124" t="s">
        <v>2380</v>
      </c>
      <c r="Q2124" s="7" t="str">
        <f>SUBSTITUTE(Table12[[#This Row],[NumberOfMajorSurgeries]],"No major surgery","0")</f>
        <v>1</v>
      </c>
      <c r="R2124" t="str">
        <f>SUBSTITUTE(Table12[[#This Row],[smoker]],"?","unknown")</f>
        <v>No</v>
      </c>
      <c r="S2124" t="str">
        <f t="shared" si="33"/>
        <v>Overweight</v>
      </c>
      <c r="T2124" t="str">
        <f>IF(Table12[[#This Row],[HBA1C]]&lt;5.7,"Normal",IF(Table12[[#This Row],[HBA1C]]&gt;6.5,"Diabetes","Prediabetes"))</f>
        <v>Normal</v>
      </c>
    </row>
    <row r="2125" spans="1:20" x14ac:dyDescent="0.3">
      <c r="A2125" t="s">
        <v>239</v>
      </c>
      <c r="B2125">
        <v>24.3</v>
      </c>
      <c r="C2125">
        <v>6.1</v>
      </c>
      <c r="D2125" t="s">
        <v>2382</v>
      </c>
      <c r="E2125" t="s">
        <v>2382</v>
      </c>
      <c r="F2125" t="s">
        <v>2380</v>
      </c>
      <c r="G2125">
        <v>1</v>
      </c>
      <c r="H2125" t="s">
        <v>2380</v>
      </c>
      <c r="K2125" t="s">
        <v>239</v>
      </c>
      <c r="L2125">
        <v>24.3</v>
      </c>
      <c r="M2125">
        <v>6.1</v>
      </c>
      <c r="N2125" t="s">
        <v>2382</v>
      </c>
      <c r="O2125" t="s">
        <v>2382</v>
      </c>
      <c r="P2125" t="s">
        <v>2380</v>
      </c>
      <c r="Q2125" s="7" t="str">
        <f>SUBSTITUTE(Table12[[#This Row],[NumberOfMajorSurgeries]],"No major surgery","0")</f>
        <v>1</v>
      </c>
      <c r="R2125" t="str">
        <f>SUBSTITUTE(Table12[[#This Row],[smoker]],"?","unknown")</f>
        <v>No</v>
      </c>
      <c r="S2125" t="str">
        <f t="shared" si="33"/>
        <v>Overweight</v>
      </c>
      <c r="T2125" t="str">
        <f>IF(Table12[[#This Row],[HBA1C]]&lt;5.7,"Normal",IF(Table12[[#This Row],[HBA1C]]&gt;6.5,"Diabetes","Prediabetes"))</f>
        <v>Prediabetes</v>
      </c>
    </row>
    <row r="2126" spans="1:20" x14ac:dyDescent="0.3">
      <c r="A2126" t="s">
        <v>238</v>
      </c>
      <c r="B2126">
        <v>30.72</v>
      </c>
      <c r="C2126">
        <v>6.06</v>
      </c>
      <c r="D2126" t="s">
        <v>2380</v>
      </c>
      <c r="E2126" t="s">
        <v>2382</v>
      </c>
      <c r="F2126" t="s">
        <v>2380</v>
      </c>
      <c r="G2126">
        <v>1</v>
      </c>
      <c r="H2126" t="s">
        <v>2380</v>
      </c>
      <c r="K2126" t="s">
        <v>238</v>
      </c>
      <c r="L2126">
        <v>30.72</v>
      </c>
      <c r="M2126">
        <v>6.06</v>
      </c>
      <c r="N2126" t="s">
        <v>2380</v>
      </c>
      <c r="O2126" t="s">
        <v>2382</v>
      </c>
      <c r="P2126" t="s">
        <v>2380</v>
      </c>
      <c r="Q2126" s="7" t="str">
        <f>SUBSTITUTE(Table12[[#This Row],[NumberOfMajorSurgeries]],"No major surgery","0")</f>
        <v>1</v>
      </c>
      <c r="R2126" t="str">
        <f>SUBSTITUTE(Table12[[#This Row],[smoker]],"?","unknown")</f>
        <v>No</v>
      </c>
      <c r="S2126" t="str">
        <f t="shared" si="33"/>
        <v>Obesity</v>
      </c>
      <c r="T2126" t="str">
        <f>IF(Table12[[#This Row],[HBA1C]]&lt;5.7,"Normal",IF(Table12[[#This Row],[HBA1C]]&gt;6.5,"Diabetes","Prediabetes"))</f>
        <v>Prediabetes</v>
      </c>
    </row>
    <row r="2127" spans="1:20" x14ac:dyDescent="0.3">
      <c r="A2127" t="s">
        <v>237</v>
      </c>
      <c r="B2127">
        <v>37.43</v>
      </c>
      <c r="C2127">
        <v>4.5599999999999996</v>
      </c>
      <c r="D2127" t="s">
        <v>2380</v>
      </c>
      <c r="E2127" t="s">
        <v>2380</v>
      </c>
      <c r="F2127" t="s">
        <v>2383</v>
      </c>
      <c r="G2127">
        <v>1</v>
      </c>
      <c r="H2127" t="s">
        <v>2380</v>
      </c>
      <c r="K2127" t="s">
        <v>237</v>
      </c>
      <c r="L2127">
        <v>37.43</v>
      </c>
      <c r="M2127">
        <v>4.5599999999999996</v>
      </c>
      <c r="N2127" t="s">
        <v>2380</v>
      </c>
      <c r="O2127" t="s">
        <v>2380</v>
      </c>
      <c r="P2127" t="s">
        <v>2383</v>
      </c>
      <c r="Q2127" s="7" t="str">
        <f>SUBSTITUTE(Table12[[#This Row],[NumberOfMajorSurgeries]],"No major surgery","0")</f>
        <v>1</v>
      </c>
      <c r="R2127" t="str">
        <f>SUBSTITUTE(Table12[[#This Row],[smoker]],"?","unknown")</f>
        <v>No</v>
      </c>
      <c r="S2127" t="str">
        <f t="shared" si="33"/>
        <v>Obesity</v>
      </c>
      <c r="T2127" t="str">
        <f>IF(Table12[[#This Row],[HBA1C]]&lt;5.7,"Normal",IF(Table12[[#This Row],[HBA1C]]&gt;6.5,"Diabetes","Prediabetes"))</f>
        <v>Normal</v>
      </c>
    </row>
    <row r="2128" spans="1:20" x14ac:dyDescent="0.3">
      <c r="A2128" t="s">
        <v>236</v>
      </c>
      <c r="B2128">
        <v>25.74</v>
      </c>
      <c r="C2128">
        <v>6.41</v>
      </c>
      <c r="D2128" t="s">
        <v>2382</v>
      </c>
      <c r="E2128" t="s">
        <v>2380</v>
      </c>
      <c r="F2128" t="s">
        <v>2383</v>
      </c>
      <c r="G2128">
        <v>1</v>
      </c>
      <c r="H2128" t="s">
        <v>2380</v>
      </c>
      <c r="K2128" t="s">
        <v>236</v>
      </c>
      <c r="L2128">
        <v>25.74</v>
      </c>
      <c r="M2128">
        <v>6.41</v>
      </c>
      <c r="N2128" t="s">
        <v>2382</v>
      </c>
      <c r="O2128" t="s">
        <v>2380</v>
      </c>
      <c r="P2128" t="s">
        <v>2383</v>
      </c>
      <c r="Q2128" s="7" t="str">
        <f>SUBSTITUTE(Table12[[#This Row],[NumberOfMajorSurgeries]],"No major surgery","0")</f>
        <v>1</v>
      </c>
      <c r="R2128" t="str">
        <f>SUBSTITUTE(Table12[[#This Row],[smoker]],"?","unknown")</f>
        <v>No</v>
      </c>
      <c r="S2128" t="str">
        <f t="shared" si="33"/>
        <v>Overweight</v>
      </c>
      <c r="T2128" t="str">
        <f>IF(Table12[[#This Row],[HBA1C]]&lt;5.7,"Normal",IF(Table12[[#This Row],[HBA1C]]&gt;6.5,"Diabetes","Prediabetes"))</f>
        <v>Prediabetes</v>
      </c>
    </row>
    <row r="2129" spans="1:20" x14ac:dyDescent="0.3">
      <c r="A2129" t="s">
        <v>235</v>
      </c>
      <c r="B2129">
        <v>36.575000000000003</v>
      </c>
      <c r="C2129">
        <v>5.57</v>
      </c>
      <c r="D2129" t="s">
        <v>2380</v>
      </c>
      <c r="E2129" t="s">
        <v>2380</v>
      </c>
      <c r="F2129" t="s">
        <v>2383</v>
      </c>
      <c r="G2129">
        <v>1</v>
      </c>
      <c r="H2129" t="s">
        <v>2380</v>
      </c>
      <c r="K2129" t="s">
        <v>235</v>
      </c>
      <c r="L2129">
        <v>36.575000000000003</v>
      </c>
      <c r="M2129">
        <v>5.57</v>
      </c>
      <c r="N2129" t="s">
        <v>2380</v>
      </c>
      <c r="O2129" t="s">
        <v>2380</v>
      </c>
      <c r="P2129" t="s">
        <v>2383</v>
      </c>
      <c r="Q2129" s="7" t="str">
        <f>SUBSTITUTE(Table12[[#This Row],[NumberOfMajorSurgeries]],"No major surgery","0")</f>
        <v>1</v>
      </c>
      <c r="R2129" t="str">
        <f>SUBSTITUTE(Table12[[#This Row],[smoker]],"?","unknown")</f>
        <v>No</v>
      </c>
      <c r="S2129" t="str">
        <f t="shared" si="33"/>
        <v>Obesity</v>
      </c>
      <c r="T2129" t="str">
        <f>IF(Table12[[#This Row],[HBA1C]]&lt;5.7,"Normal",IF(Table12[[#This Row],[HBA1C]]&gt;6.5,"Diabetes","Prediabetes"))</f>
        <v>Normal</v>
      </c>
    </row>
    <row r="2130" spans="1:20" x14ac:dyDescent="0.3">
      <c r="A2130" t="s">
        <v>234</v>
      </c>
      <c r="B2130">
        <v>35.15</v>
      </c>
      <c r="C2130">
        <v>5.47</v>
      </c>
      <c r="D2130" t="s">
        <v>2380</v>
      </c>
      <c r="E2130" t="s">
        <v>2380</v>
      </c>
      <c r="F2130" t="s">
        <v>2383</v>
      </c>
      <c r="G2130">
        <v>1</v>
      </c>
      <c r="H2130" t="s">
        <v>2380</v>
      </c>
      <c r="K2130" t="s">
        <v>234</v>
      </c>
      <c r="L2130">
        <v>35.15</v>
      </c>
      <c r="M2130">
        <v>5.47</v>
      </c>
      <c r="N2130" t="s">
        <v>2380</v>
      </c>
      <c r="O2130" t="s">
        <v>2380</v>
      </c>
      <c r="P2130" t="s">
        <v>2383</v>
      </c>
      <c r="Q2130" s="7" t="str">
        <f>SUBSTITUTE(Table12[[#This Row],[NumberOfMajorSurgeries]],"No major surgery","0")</f>
        <v>1</v>
      </c>
      <c r="R2130" t="str">
        <f>SUBSTITUTE(Table12[[#This Row],[smoker]],"?","unknown")</f>
        <v>No</v>
      </c>
      <c r="S2130" t="str">
        <f t="shared" si="33"/>
        <v>Obesity</v>
      </c>
      <c r="T2130" t="str">
        <f>IF(Table12[[#This Row],[HBA1C]]&lt;5.7,"Normal",IF(Table12[[#This Row],[HBA1C]]&gt;6.5,"Diabetes","Prediabetes"))</f>
        <v>Normal</v>
      </c>
    </row>
    <row r="2131" spans="1:20" x14ac:dyDescent="0.3">
      <c r="A2131" t="s">
        <v>233</v>
      </c>
      <c r="B2131">
        <v>32.11</v>
      </c>
      <c r="C2131">
        <v>4.43</v>
      </c>
      <c r="D2131" t="s">
        <v>2380</v>
      </c>
      <c r="E2131" t="s">
        <v>2380</v>
      </c>
      <c r="F2131" t="s">
        <v>2383</v>
      </c>
      <c r="G2131">
        <v>1</v>
      </c>
      <c r="H2131" t="s">
        <v>2380</v>
      </c>
      <c r="K2131" t="s">
        <v>233</v>
      </c>
      <c r="L2131">
        <v>32.11</v>
      </c>
      <c r="M2131">
        <v>4.43</v>
      </c>
      <c r="N2131" t="s">
        <v>2380</v>
      </c>
      <c r="O2131" t="s">
        <v>2380</v>
      </c>
      <c r="P2131" t="s">
        <v>2383</v>
      </c>
      <c r="Q2131" s="7" t="str">
        <f>SUBSTITUTE(Table12[[#This Row],[NumberOfMajorSurgeries]],"No major surgery","0")</f>
        <v>1</v>
      </c>
      <c r="R2131" t="str">
        <f>SUBSTITUTE(Table12[[#This Row],[smoker]],"?","unknown")</f>
        <v>No</v>
      </c>
      <c r="S2131" t="str">
        <f t="shared" si="33"/>
        <v>Obesity</v>
      </c>
      <c r="T2131" t="str">
        <f>IF(Table12[[#This Row],[HBA1C]]&lt;5.7,"Normal",IF(Table12[[#This Row],[HBA1C]]&gt;6.5,"Diabetes","Prediabetes"))</f>
        <v>Normal</v>
      </c>
    </row>
    <row r="2132" spans="1:20" x14ac:dyDescent="0.3">
      <c r="A2132" t="s">
        <v>232</v>
      </c>
      <c r="B2132">
        <v>30.495000000000001</v>
      </c>
      <c r="C2132">
        <v>4.95</v>
      </c>
      <c r="D2132" t="s">
        <v>2380</v>
      </c>
      <c r="E2132" t="s">
        <v>2380</v>
      </c>
      <c r="F2132" t="s">
        <v>2383</v>
      </c>
      <c r="G2132">
        <v>1</v>
      </c>
      <c r="H2132" t="s">
        <v>2380</v>
      </c>
      <c r="K2132" t="s">
        <v>232</v>
      </c>
      <c r="L2132">
        <v>30.495000000000001</v>
      </c>
      <c r="M2132">
        <v>4.95</v>
      </c>
      <c r="N2132" t="s">
        <v>2380</v>
      </c>
      <c r="O2132" t="s">
        <v>2380</v>
      </c>
      <c r="P2132" t="s">
        <v>2383</v>
      </c>
      <c r="Q2132" s="7" t="str">
        <f>SUBSTITUTE(Table12[[#This Row],[NumberOfMajorSurgeries]],"No major surgery","0")</f>
        <v>1</v>
      </c>
      <c r="R2132" t="str">
        <f>SUBSTITUTE(Table12[[#This Row],[smoker]],"?","unknown")</f>
        <v>No</v>
      </c>
      <c r="S2132" t="str">
        <f t="shared" si="33"/>
        <v>Obesity</v>
      </c>
      <c r="T2132" t="str">
        <f>IF(Table12[[#This Row],[HBA1C]]&lt;5.7,"Normal",IF(Table12[[#This Row],[HBA1C]]&gt;6.5,"Diabetes","Prediabetes"))</f>
        <v>Normal</v>
      </c>
    </row>
    <row r="2133" spans="1:20" x14ac:dyDescent="0.3">
      <c r="A2133" t="s">
        <v>231</v>
      </c>
      <c r="B2133">
        <v>29.24</v>
      </c>
      <c r="C2133">
        <v>4.04</v>
      </c>
      <c r="D2133" t="s">
        <v>2380</v>
      </c>
      <c r="E2133" t="s">
        <v>2382</v>
      </c>
      <c r="F2133" t="s">
        <v>2380</v>
      </c>
      <c r="G2133">
        <v>1</v>
      </c>
      <c r="H2133" t="s">
        <v>2380</v>
      </c>
      <c r="K2133" t="s">
        <v>231</v>
      </c>
      <c r="L2133">
        <v>29.24</v>
      </c>
      <c r="M2133">
        <v>4.04</v>
      </c>
      <c r="N2133" t="s">
        <v>2380</v>
      </c>
      <c r="O2133" t="s">
        <v>2382</v>
      </c>
      <c r="P2133" t="s">
        <v>2380</v>
      </c>
      <c r="Q2133" s="7" t="str">
        <f>SUBSTITUTE(Table12[[#This Row],[NumberOfMajorSurgeries]],"No major surgery","0")</f>
        <v>1</v>
      </c>
      <c r="R2133" t="str">
        <f>SUBSTITUTE(Table12[[#This Row],[smoker]],"?","unknown")</f>
        <v>No</v>
      </c>
      <c r="S2133" t="str">
        <f t="shared" si="33"/>
        <v>Overweight</v>
      </c>
      <c r="T2133" t="str">
        <f>IF(Table12[[#This Row],[HBA1C]]&lt;5.7,"Normal",IF(Table12[[#This Row],[HBA1C]]&gt;6.5,"Diabetes","Prediabetes"))</f>
        <v>Normal</v>
      </c>
    </row>
    <row r="2134" spans="1:20" x14ac:dyDescent="0.3">
      <c r="A2134" t="s">
        <v>230</v>
      </c>
      <c r="B2134">
        <v>22.515000000000001</v>
      </c>
      <c r="C2134">
        <v>5.93</v>
      </c>
      <c r="D2134" t="s">
        <v>2380</v>
      </c>
      <c r="E2134" t="s">
        <v>2380</v>
      </c>
      <c r="F2134" t="s">
        <v>2383</v>
      </c>
      <c r="G2134">
        <v>1</v>
      </c>
      <c r="H2134" t="s">
        <v>2380</v>
      </c>
      <c r="K2134" t="s">
        <v>230</v>
      </c>
      <c r="L2134">
        <v>22.515000000000001</v>
      </c>
      <c r="M2134">
        <v>5.93</v>
      </c>
      <c r="N2134" t="s">
        <v>2380</v>
      </c>
      <c r="O2134" t="s">
        <v>2380</v>
      </c>
      <c r="P2134" t="s">
        <v>2383</v>
      </c>
      <c r="Q2134" s="7" t="str">
        <f>SUBSTITUTE(Table12[[#This Row],[NumberOfMajorSurgeries]],"No major surgery","0")</f>
        <v>1</v>
      </c>
      <c r="R2134" t="str">
        <f>SUBSTITUTE(Table12[[#This Row],[smoker]],"?","unknown")</f>
        <v>No</v>
      </c>
      <c r="S2134" t="str">
        <f t="shared" si="33"/>
        <v>Overweight</v>
      </c>
      <c r="T2134" t="str">
        <f>IF(Table12[[#This Row],[HBA1C]]&lt;5.7,"Normal",IF(Table12[[#This Row],[HBA1C]]&gt;6.5,"Diabetes","Prediabetes"))</f>
        <v>Prediabetes</v>
      </c>
    </row>
    <row r="2135" spans="1:20" x14ac:dyDescent="0.3">
      <c r="A2135" t="s">
        <v>229</v>
      </c>
      <c r="B2135">
        <v>15.65</v>
      </c>
      <c r="C2135">
        <v>4.2300000000000004</v>
      </c>
      <c r="D2135" t="s">
        <v>2380</v>
      </c>
      <c r="E2135" t="s">
        <v>2380</v>
      </c>
      <c r="F2135" t="s">
        <v>2380</v>
      </c>
      <c r="G2135" t="s">
        <v>2381</v>
      </c>
      <c r="H2135" t="s">
        <v>2380</v>
      </c>
      <c r="K2135" t="s">
        <v>229</v>
      </c>
      <c r="L2135">
        <v>15.65</v>
      </c>
      <c r="M2135">
        <v>4.2300000000000004</v>
      </c>
      <c r="N2135" t="s">
        <v>2380</v>
      </c>
      <c r="O2135" t="s">
        <v>2380</v>
      </c>
      <c r="P2135" t="s">
        <v>2380</v>
      </c>
      <c r="Q2135" s="7" t="str">
        <f>SUBSTITUTE(Table12[[#This Row],[NumberOfMajorSurgeries]],"No major surgery","0")</f>
        <v>0</v>
      </c>
      <c r="R2135" t="str">
        <f>SUBSTITUTE(Table12[[#This Row],[smoker]],"?","unknown")</f>
        <v>No</v>
      </c>
      <c r="S2135" t="str">
        <f t="shared" si="33"/>
        <v>Underweight</v>
      </c>
      <c r="T2135" t="str">
        <f>IF(Table12[[#This Row],[HBA1C]]&lt;5.7,"Normal",IF(Table12[[#This Row],[HBA1C]]&gt;6.5,"Diabetes","Prediabetes"))</f>
        <v>Normal</v>
      </c>
    </row>
    <row r="2136" spans="1:20" x14ac:dyDescent="0.3">
      <c r="A2136" t="s">
        <v>228</v>
      </c>
      <c r="B2136">
        <v>27.36</v>
      </c>
      <c r="C2136">
        <v>5.59</v>
      </c>
      <c r="D2136" t="s">
        <v>2382</v>
      </c>
      <c r="E2136" t="s">
        <v>2380</v>
      </c>
      <c r="F2136" t="s">
        <v>2380</v>
      </c>
      <c r="G2136" t="s">
        <v>2381</v>
      </c>
      <c r="H2136" t="s">
        <v>2380</v>
      </c>
      <c r="K2136" t="s">
        <v>228</v>
      </c>
      <c r="L2136">
        <v>27.36</v>
      </c>
      <c r="M2136">
        <v>5.59</v>
      </c>
      <c r="N2136" t="s">
        <v>2382</v>
      </c>
      <c r="O2136" t="s">
        <v>2380</v>
      </c>
      <c r="P2136" t="s">
        <v>2380</v>
      </c>
      <c r="Q2136" s="7" t="str">
        <f>SUBSTITUTE(Table12[[#This Row],[NumberOfMajorSurgeries]],"No major surgery","0")</f>
        <v>0</v>
      </c>
      <c r="R2136" t="str">
        <f>SUBSTITUTE(Table12[[#This Row],[smoker]],"?","unknown")</f>
        <v>No</v>
      </c>
      <c r="S2136" t="str">
        <f t="shared" si="33"/>
        <v>Overweight</v>
      </c>
      <c r="T2136" t="str">
        <f>IF(Table12[[#This Row],[HBA1C]]&lt;5.7,"Normal",IF(Table12[[#This Row],[HBA1C]]&gt;6.5,"Diabetes","Prediabetes"))</f>
        <v>Normal</v>
      </c>
    </row>
    <row r="2137" spans="1:20" x14ac:dyDescent="0.3">
      <c r="A2137" t="s">
        <v>227</v>
      </c>
      <c r="B2137">
        <v>22.3</v>
      </c>
      <c r="C2137">
        <v>4.8899999999999997</v>
      </c>
      <c r="D2137" t="s">
        <v>2382</v>
      </c>
      <c r="E2137" t="s">
        <v>2380</v>
      </c>
      <c r="F2137" t="s">
        <v>2380</v>
      </c>
      <c r="G2137" t="s">
        <v>2381</v>
      </c>
      <c r="H2137" t="s">
        <v>2380</v>
      </c>
      <c r="K2137" t="s">
        <v>227</v>
      </c>
      <c r="L2137">
        <v>22.3</v>
      </c>
      <c r="M2137">
        <v>4.8899999999999997</v>
      </c>
      <c r="N2137" t="s">
        <v>2382</v>
      </c>
      <c r="O2137" t="s">
        <v>2380</v>
      </c>
      <c r="P2137" t="s">
        <v>2380</v>
      </c>
      <c r="Q2137" s="7" t="str">
        <f>SUBSTITUTE(Table12[[#This Row],[NumberOfMajorSurgeries]],"No major surgery","0")</f>
        <v>0</v>
      </c>
      <c r="R2137" t="str">
        <f>SUBSTITUTE(Table12[[#This Row],[smoker]],"?","unknown")</f>
        <v>No</v>
      </c>
      <c r="S2137" t="str">
        <f t="shared" si="33"/>
        <v>Overweight</v>
      </c>
      <c r="T2137" t="str">
        <f>IF(Table12[[#This Row],[HBA1C]]&lt;5.7,"Normal",IF(Table12[[#This Row],[HBA1C]]&gt;6.5,"Diabetes","Prediabetes"))</f>
        <v>Normal</v>
      </c>
    </row>
    <row r="2138" spans="1:20" x14ac:dyDescent="0.3">
      <c r="A2138" t="s">
        <v>226</v>
      </c>
      <c r="B2138">
        <v>26.03</v>
      </c>
      <c r="C2138">
        <v>5.81</v>
      </c>
      <c r="D2138" t="s">
        <v>2382</v>
      </c>
      <c r="E2138" t="s">
        <v>2380</v>
      </c>
      <c r="F2138" t="s">
        <v>2380</v>
      </c>
      <c r="G2138" t="s">
        <v>2381</v>
      </c>
      <c r="H2138" t="s">
        <v>2380</v>
      </c>
      <c r="K2138" t="s">
        <v>226</v>
      </c>
      <c r="L2138">
        <v>26.03</v>
      </c>
      <c r="M2138">
        <v>5.81</v>
      </c>
      <c r="N2138" t="s">
        <v>2382</v>
      </c>
      <c r="O2138" t="s">
        <v>2380</v>
      </c>
      <c r="P2138" t="s">
        <v>2380</v>
      </c>
      <c r="Q2138" s="7" t="str">
        <f>SUBSTITUTE(Table12[[#This Row],[NumberOfMajorSurgeries]],"No major surgery","0")</f>
        <v>0</v>
      </c>
      <c r="R2138" t="str">
        <f>SUBSTITUTE(Table12[[#This Row],[smoker]],"?","unknown")</f>
        <v>No</v>
      </c>
      <c r="S2138" t="str">
        <f t="shared" si="33"/>
        <v>Overweight</v>
      </c>
      <c r="T2138" t="str">
        <f>IF(Table12[[#This Row],[HBA1C]]&lt;5.7,"Normal",IF(Table12[[#This Row],[HBA1C]]&gt;6.5,"Diabetes","Prediabetes"))</f>
        <v>Prediabetes</v>
      </c>
    </row>
    <row r="2139" spans="1:20" x14ac:dyDescent="0.3">
      <c r="A2139" t="s">
        <v>225</v>
      </c>
      <c r="B2139">
        <v>27.74</v>
      </c>
      <c r="C2139">
        <v>4.29</v>
      </c>
      <c r="D2139" t="s">
        <v>2380</v>
      </c>
      <c r="E2139" t="s">
        <v>2382</v>
      </c>
      <c r="F2139" t="s">
        <v>2380</v>
      </c>
      <c r="G2139">
        <v>1</v>
      </c>
      <c r="H2139" t="s">
        <v>2380</v>
      </c>
      <c r="K2139" t="s">
        <v>225</v>
      </c>
      <c r="L2139">
        <v>27.74</v>
      </c>
      <c r="M2139">
        <v>4.29</v>
      </c>
      <c r="N2139" t="s">
        <v>2380</v>
      </c>
      <c r="O2139" t="s">
        <v>2382</v>
      </c>
      <c r="P2139" t="s">
        <v>2380</v>
      </c>
      <c r="Q2139" s="7" t="str">
        <f>SUBSTITUTE(Table12[[#This Row],[NumberOfMajorSurgeries]],"No major surgery","0")</f>
        <v>1</v>
      </c>
      <c r="R2139" t="str">
        <f>SUBSTITUTE(Table12[[#This Row],[smoker]],"?","unknown")</f>
        <v>No</v>
      </c>
      <c r="S2139" t="str">
        <f t="shared" si="33"/>
        <v>Overweight</v>
      </c>
      <c r="T2139" t="str">
        <f>IF(Table12[[#This Row],[HBA1C]]&lt;5.7,"Normal",IF(Table12[[#This Row],[HBA1C]]&gt;6.5,"Diabetes","Prediabetes"))</f>
        <v>Normal</v>
      </c>
    </row>
    <row r="2140" spans="1:20" x14ac:dyDescent="0.3">
      <c r="A2140" t="s">
        <v>224</v>
      </c>
      <c r="B2140">
        <v>32.11</v>
      </c>
      <c r="C2140">
        <v>4.03</v>
      </c>
      <c r="D2140" t="s">
        <v>2382</v>
      </c>
      <c r="E2140" t="s">
        <v>2382</v>
      </c>
      <c r="F2140" t="s">
        <v>2380</v>
      </c>
      <c r="G2140">
        <v>2</v>
      </c>
      <c r="H2140" t="s">
        <v>2380</v>
      </c>
      <c r="K2140" t="s">
        <v>224</v>
      </c>
      <c r="L2140">
        <v>32.11</v>
      </c>
      <c r="M2140">
        <v>4.03</v>
      </c>
      <c r="N2140" t="s">
        <v>2382</v>
      </c>
      <c r="O2140" t="s">
        <v>2382</v>
      </c>
      <c r="P2140" t="s">
        <v>2380</v>
      </c>
      <c r="Q2140" s="7" t="str">
        <f>SUBSTITUTE(Table12[[#This Row],[NumberOfMajorSurgeries]],"No major surgery","0")</f>
        <v>2</v>
      </c>
      <c r="R2140" t="str">
        <f>SUBSTITUTE(Table12[[#This Row],[smoker]],"?","unknown")</f>
        <v>No</v>
      </c>
      <c r="S2140" t="str">
        <f t="shared" si="33"/>
        <v>Obesity</v>
      </c>
      <c r="T2140" t="str">
        <f>IF(Table12[[#This Row],[HBA1C]]&lt;5.7,"Normal",IF(Table12[[#This Row],[HBA1C]]&gt;6.5,"Diabetes","Prediabetes"))</f>
        <v>Normal</v>
      </c>
    </row>
    <row r="2141" spans="1:20" x14ac:dyDescent="0.3">
      <c r="A2141" t="s">
        <v>223</v>
      </c>
      <c r="B2141">
        <v>25.175000000000001</v>
      </c>
      <c r="C2141">
        <v>6.29</v>
      </c>
      <c r="D2141" t="s">
        <v>2382</v>
      </c>
      <c r="E2141" t="s">
        <v>2382</v>
      </c>
      <c r="F2141" t="s">
        <v>2380</v>
      </c>
      <c r="G2141">
        <v>2</v>
      </c>
      <c r="H2141" t="s">
        <v>2380</v>
      </c>
      <c r="K2141" t="s">
        <v>223</v>
      </c>
      <c r="L2141">
        <v>25.175000000000001</v>
      </c>
      <c r="M2141">
        <v>6.29</v>
      </c>
      <c r="N2141" t="s">
        <v>2382</v>
      </c>
      <c r="O2141" t="s">
        <v>2382</v>
      </c>
      <c r="P2141" t="s">
        <v>2380</v>
      </c>
      <c r="Q2141" s="7" t="str">
        <f>SUBSTITUTE(Table12[[#This Row],[NumberOfMajorSurgeries]],"No major surgery","0")</f>
        <v>2</v>
      </c>
      <c r="R2141" t="str">
        <f>SUBSTITUTE(Table12[[#This Row],[smoker]],"?","unknown")</f>
        <v>No</v>
      </c>
      <c r="S2141" t="str">
        <f t="shared" si="33"/>
        <v>Overweight</v>
      </c>
      <c r="T2141" t="str">
        <f>IF(Table12[[#This Row],[HBA1C]]&lt;5.7,"Normal",IF(Table12[[#This Row],[HBA1C]]&gt;6.5,"Diabetes","Prediabetes"))</f>
        <v>Prediabetes</v>
      </c>
    </row>
    <row r="2142" spans="1:20" x14ac:dyDescent="0.3">
      <c r="A2142" t="s">
        <v>222</v>
      </c>
      <c r="B2142">
        <v>39.49</v>
      </c>
      <c r="C2142">
        <v>4.4800000000000004</v>
      </c>
      <c r="D2142" t="s">
        <v>2382</v>
      </c>
      <c r="E2142" t="s">
        <v>2380</v>
      </c>
      <c r="F2142" t="s">
        <v>2380</v>
      </c>
      <c r="G2142" t="s">
        <v>2381</v>
      </c>
      <c r="H2142" t="s">
        <v>2380</v>
      </c>
      <c r="K2142" t="s">
        <v>222</v>
      </c>
      <c r="L2142">
        <v>39.49</v>
      </c>
      <c r="M2142">
        <v>4.4800000000000004</v>
      </c>
      <c r="N2142" t="s">
        <v>2382</v>
      </c>
      <c r="O2142" t="s">
        <v>2380</v>
      </c>
      <c r="P2142" t="s">
        <v>2380</v>
      </c>
      <c r="Q2142" s="7" t="str">
        <f>SUBSTITUTE(Table12[[#This Row],[NumberOfMajorSurgeries]],"No major surgery","0")</f>
        <v>0</v>
      </c>
      <c r="R2142" t="str">
        <f>SUBSTITUTE(Table12[[#This Row],[smoker]],"?","unknown")</f>
        <v>No</v>
      </c>
      <c r="S2142" t="str">
        <f t="shared" si="33"/>
        <v>Obesity</v>
      </c>
      <c r="T2142" t="str">
        <f>IF(Table12[[#This Row],[HBA1C]]&lt;5.7,"Normal",IF(Table12[[#This Row],[HBA1C]]&gt;6.5,"Diabetes","Prediabetes"))</f>
        <v>Normal</v>
      </c>
    </row>
    <row r="2143" spans="1:20" x14ac:dyDescent="0.3">
      <c r="A2143" t="s">
        <v>221</v>
      </c>
      <c r="B2143">
        <v>34.869999999999997</v>
      </c>
      <c r="C2143">
        <v>5.51</v>
      </c>
      <c r="D2143" t="s">
        <v>2382</v>
      </c>
      <c r="E2143" t="s">
        <v>2380</v>
      </c>
      <c r="F2143" t="s">
        <v>2380</v>
      </c>
      <c r="G2143" t="s">
        <v>2381</v>
      </c>
      <c r="H2143" t="s">
        <v>2380</v>
      </c>
      <c r="K2143" t="s">
        <v>221</v>
      </c>
      <c r="L2143">
        <v>34.869999999999997</v>
      </c>
      <c r="M2143">
        <v>5.51</v>
      </c>
      <c r="N2143" t="s">
        <v>2382</v>
      </c>
      <c r="O2143" t="s">
        <v>2380</v>
      </c>
      <c r="P2143" t="s">
        <v>2380</v>
      </c>
      <c r="Q2143" s="7" t="str">
        <f>SUBSTITUTE(Table12[[#This Row],[NumberOfMajorSurgeries]],"No major surgery","0")</f>
        <v>0</v>
      </c>
      <c r="R2143" t="str">
        <f>SUBSTITUTE(Table12[[#This Row],[smoker]],"?","unknown")</f>
        <v>No</v>
      </c>
      <c r="S2143" t="str">
        <f t="shared" si="33"/>
        <v>Obesity</v>
      </c>
      <c r="T2143" t="str">
        <f>IF(Table12[[#This Row],[HBA1C]]&lt;5.7,"Normal",IF(Table12[[#This Row],[HBA1C]]&gt;6.5,"Diabetes","Prediabetes"))</f>
        <v>Normal</v>
      </c>
    </row>
    <row r="2144" spans="1:20" x14ac:dyDescent="0.3">
      <c r="A2144" t="s">
        <v>220</v>
      </c>
      <c r="B2144">
        <v>34.6</v>
      </c>
      <c r="C2144">
        <v>4.5</v>
      </c>
      <c r="D2144" t="s">
        <v>2382</v>
      </c>
      <c r="E2144" t="s">
        <v>2380</v>
      </c>
      <c r="F2144" t="s">
        <v>2380</v>
      </c>
      <c r="G2144" t="s">
        <v>2381</v>
      </c>
      <c r="H2144" t="s">
        <v>2380</v>
      </c>
      <c r="K2144" t="s">
        <v>220</v>
      </c>
      <c r="L2144">
        <v>34.6</v>
      </c>
      <c r="M2144">
        <v>4.5</v>
      </c>
      <c r="N2144" t="s">
        <v>2382</v>
      </c>
      <c r="O2144" t="s">
        <v>2380</v>
      </c>
      <c r="P2144" t="s">
        <v>2380</v>
      </c>
      <c r="Q2144" s="7" t="str">
        <f>SUBSTITUTE(Table12[[#This Row],[NumberOfMajorSurgeries]],"No major surgery","0")</f>
        <v>0</v>
      </c>
      <c r="R2144" t="str">
        <f>SUBSTITUTE(Table12[[#This Row],[smoker]],"?","unknown")</f>
        <v>No</v>
      </c>
      <c r="S2144" t="str">
        <f t="shared" si="33"/>
        <v>Obesity</v>
      </c>
      <c r="T2144" t="str">
        <f>IF(Table12[[#This Row],[HBA1C]]&lt;5.7,"Normal",IF(Table12[[#This Row],[HBA1C]]&gt;6.5,"Diabetes","Prediabetes"))</f>
        <v>Normal</v>
      </c>
    </row>
    <row r="2145" spans="1:20" x14ac:dyDescent="0.3">
      <c r="A2145" t="s">
        <v>219</v>
      </c>
      <c r="B2145">
        <v>25.8</v>
      </c>
      <c r="C2145">
        <v>6.29</v>
      </c>
      <c r="D2145" t="s">
        <v>2382</v>
      </c>
      <c r="E2145" t="s">
        <v>2380</v>
      </c>
      <c r="F2145" t="s">
        <v>2380</v>
      </c>
      <c r="G2145" t="s">
        <v>2381</v>
      </c>
      <c r="H2145" t="s">
        <v>2380</v>
      </c>
      <c r="K2145" t="s">
        <v>219</v>
      </c>
      <c r="L2145">
        <v>25.8</v>
      </c>
      <c r="M2145">
        <v>6.29</v>
      </c>
      <c r="N2145" t="s">
        <v>2382</v>
      </c>
      <c r="O2145" t="s">
        <v>2380</v>
      </c>
      <c r="P2145" t="s">
        <v>2380</v>
      </c>
      <c r="Q2145" s="7" t="str">
        <f>SUBSTITUTE(Table12[[#This Row],[NumberOfMajorSurgeries]],"No major surgery","0")</f>
        <v>0</v>
      </c>
      <c r="R2145" t="str">
        <f>SUBSTITUTE(Table12[[#This Row],[smoker]],"?","unknown")</f>
        <v>No</v>
      </c>
      <c r="S2145" t="str">
        <f t="shared" si="33"/>
        <v>Overweight</v>
      </c>
      <c r="T2145" t="str">
        <f>IF(Table12[[#This Row],[HBA1C]]&lt;5.7,"Normal",IF(Table12[[#This Row],[HBA1C]]&gt;6.5,"Diabetes","Prediabetes"))</f>
        <v>Prediabetes</v>
      </c>
    </row>
    <row r="2146" spans="1:20" x14ac:dyDescent="0.3">
      <c r="A2146" t="s">
        <v>218</v>
      </c>
      <c r="B2146">
        <v>35.86</v>
      </c>
      <c r="C2146">
        <v>4.33</v>
      </c>
      <c r="D2146" t="s">
        <v>2380</v>
      </c>
      <c r="E2146" t="s">
        <v>2380</v>
      </c>
      <c r="F2146" t="s">
        <v>2380</v>
      </c>
      <c r="G2146">
        <v>1</v>
      </c>
      <c r="H2146" t="s">
        <v>2380</v>
      </c>
      <c r="K2146" t="s">
        <v>218</v>
      </c>
      <c r="L2146">
        <v>35.86</v>
      </c>
      <c r="M2146">
        <v>4.33</v>
      </c>
      <c r="N2146" t="s">
        <v>2380</v>
      </c>
      <c r="O2146" t="s">
        <v>2380</v>
      </c>
      <c r="P2146" t="s">
        <v>2380</v>
      </c>
      <c r="Q2146" s="7" t="str">
        <f>SUBSTITUTE(Table12[[#This Row],[NumberOfMajorSurgeries]],"No major surgery","0")</f>
        <v>1</v>
      </c>
      <c r="R2146" t="str">
        <f>SUBSTITUTE(Table12[[#This Row],[smoker]],"?","unknown")</f>
        <v>No</v>
      </c>
      <c r="S2146" t="str">
        <f t="shared" si="33"/>
        <v>Obesity</v>
      </c>
      <c r="T2146" t="str">
        <f>IF(Table12[[#This Row],[HBA1C]]&lt;5.7,"Normal",IF(Table12[[#This Row],[HBA1C]]&gt;6.5,"Diabetes","Prediabetes"))</f>
        <v>Normal</v>
      </c>
    </row>
    <row r="2147" spans="1:20" x14ac:dyDescent="0.3">
      <c r="A2147" t="s">
        <v>217</v>
      </c>
      <c r="B2147">
        <v>40.47</v>
      </c>
      <c r="C2147">
        <v>11.15</v>
      </c>
      <c r="D2147" t="s">
        <v>2380</v>
      </c>
      <c r="E2147" t="s">
        <v>2380</v>
      </c>
      <c r="F2147" t="s">
        <v>2380</v>
      </c>
      <c r="G2147" t="s">
        <v>2381</v>
      </c>
      <c r="H2147" t="s">
        <v>2380</v>
      </c>
      <c r="K2147" t="s">
        <v>217</v>
      </c>
      <c r="L2147">
        <v>40.47</v>
      </c>
      <c r="M2147">
        <v>11.15</v>
      </c>
      <c r="N2147" t="s">
        <v>2380</v>
      </c>
      <c r="O2147" t="s">
        <v>2380</v>
      </c>
      <c r="P2147" t="s">
        <v>2380</v>
      </c>
      <c r="Q2147" s="7" t="str">
        <f>SUBSTITUTE(Table12[[#This Row],[NumberOfMajorSurgeries]],"No major surgery","0")</f>
        <v>0</v>
      </c>
      <c r="R2147" t="str">
        <f>SUBSTITUTE(Table12[[#This Row],[smoker]],"?","unknown")</f>
        <v>No</v>
      </c>
      <c r="S2147" t="str">
        <f t="shared" si="33"/>
        <v>Obesity</v>
      </c>
      <c r="T2147" t="str">
        <f>IF(Table12[[#This Row],[HBA1C]]&lt;5.7,"Normal",IF(Table12[[#This Row],[HBA1C]]&gt;6.5,"Diabetes","Prediabetes"))</f>
        <v>Diabetes</v>
      </c>
    </row>
    <row r="2148" spans="1:20" x14ac:dyDescent="0.3">
      <c r="A2148" t="s">
        <v>216</v>
      </c>
      <c r="B2148">
        <v>32.01</v>
      </c>
      <c r="C2148">
        <v>6.45</v>
      </c>
      <c r="D2148" t="s">
        <v>2380</v>
      </c>
      <c r="E2148" t="s">
        <v>2380</v>
      </c>
      <c r="F2148" t="s">
        <v>2380</v>
      </c>
      <c r="G2148">
        <v>1</v>
      </c>
      <c r="H2148" t="s">
        <v>2380</v>
      </c>
      <c r="K2148" t="s">
        <v>216</v>
      </c>
      <c r="L2148">
        <v>32.01</v>
      </c>
      <c r="M2148">
        <v>6.45</v>
      </c>
      <c r="N2148" t="s">
        <v>2380</v>
      </c>
      <c r="O2148" t="s">
        <v>2380</v>
      </c>
      <c r="P2148" t="s">
        <v>2380</v>
      </c>
      <c r="Q2148" s="7" t="str">
        <f>SUBSTITUTE(Table12[[#This Row],[NumberOfMajorSurgeries]],"No major surgery","0")</f>
        <v>1</v>
      </c>
      <c r="R2148" t="str">
        <f>SUBSTITUTE(Table12[[#This Row],[smoker]],"?","unknown")</f>
        <v>No</v>
      </c>
      <c r="S2148" t="str">
        <f t="shared" si="33"/>
        <v>Obesity</v>
      </c>
      <c r="T2148" t="str">
        <f>IF(Table12[[#This Row],[HBA1C]]&lt;5.7,"Normal",IF(Table12[[#This Row],[HBA1C]]&gt;6.5,"Diabetes","Prediabetes"))</f>
        <v>Prediabetes</v>
      </c>
    </row>
    <row r="2149" spans="1:20" x14ac:dyDescent="0.3">
      <c r="A2149" t="s">
        <v>215</v>
      </c>
      <c r="B2149">
        <v>33</v>
      </c>
      <c r="C2149">
        <v>9.27</v>
      </c>
      <c r="D2149" t="s">
        <v>2380</v>
      </c>
      <c r="E2149" t="s">
        <v>2380</v>
      </c>
      <c r="F2149" t="s">
        <v>2380</v>
      </c>
      <c r="G2149" t="s">
        <v>2381</v>
      </c>
      <c r="H2149" t="s">
        <v>2380</v>
      </c>
      <c r="K2149" t="s">
        <v>215</v>
      </c>
      <c r="L2149">
        <v>33</v>
      </c>
      <c r="M2149">
        <v>9.27</v>
      </c>
      <c r="N2149" t="s">
        <v>2380</v>
      </c>
      <c r="O2149" t="s">
        <v>2380</v>
      </c>
      <c r="P2149" t="s">
        <v>2380</v>
      </c>
      <c r="Q2149" s="7" t="str">
        <f>SUBSTITUTE(Table12[[#This Row],[NumberOfMajorSurgeries]],"No major surgery","0")</f>
        <v>0</v>
      </c>
      <c r="R2149" t="str">
        <f>SUBSTITUTE(Table12[[#This Row],[smoker]],"?","unknown")</f>
        <v>No</v>
      </c>
      <c r="S2149" t="str">
        <f t="shared" si="33"/>
        <v>Obesity</v>
      </c>
      <c r="T2149" t="str">
        <f>IF(Table12[[#This Row],[HBA1C]]&lt;5.7,"Normal",IF(Table12[[#This Row],[HBA1C]]&gt;6.5,"Diabetes","Prediabetes"))</f>
        <v>Diabetes</v>
      </c>
    </row>
    <row r="2150" spans="1:20" x14ac:dyDescent="0.3">
      <c r="A2150" t="s">
        <v>214</v>
      </c>
      <c r="B2150">
        <v>29.3</v>
      </c>
      <c r="C2150">
        <v>6.15</v>
      </c>
      <c r="D2150" t="s">
        <v>2380</v>
      </c>
      <c r="E2150" t="s">
        <v>2380</v>
      </c>
      <c r="F2150" t="s">
        <v>2380</v>
      </c>
      <c r="G2150">
        <v>1</v>
      </c>
      <c r="H2150" t="s">
        <v>2380</v>
      </c>
      <c r="K2150" t="s">
        <v>214</v>
      </c>
      <c r="L2150">
        <v>29.3</v>
      </c>
      <c r="M2150">
        <v>6.15</v>
      </c>
      <c r="N2150" t="s">
        <v>2380</v>
      </c>
      <c r="O2150" t="s">
        <v>2380</v>
      </c>
      <c r="P2150" t="s">
        <v>2380</v>
      </c>
      <c r="Q2150" s="7" t="str">
        <f>SUBSTITUTE(Table12[[#This Row],[NumberOfMajorSurgeries]],"No major surgery","0")</f>
        <v>1</v>
      </c>
      <c r="R2150" t="str">
        <f>SUBSTITUTE(Table12[[#This Row],[smoker]],"?","unknown")</f>
        <v>No</v>
      </c>
      <c r="S2150" t="str">
        <f t="shared" si="33"/>
        <v>Overweight</v>
      </c>
      <c r="T2150" t="str">
        <f>IF(Table12[[#This Row],[HBA1C]]&lt;5.7,"Normal",IF(Table12[[#This Row],[HBA1C]]&gt;6.5,"Diabetes","Prediabetes"))</f>
        <v>Prediabetes</v>
      </c>
    </row>
    <row r="2151" spans="1:20" x14ac:dyDescent="0.3">
      <c r="A2151" t="s">
        <v>213</v>
      </c>
      <c r="B2151">
        <v>25.8</v>
      </c>
      <c r="C2151">
        <v>4.13</v>
      </c>
      <c r="D2151" t="s">
        <v>2380</v>
      </c>
      <c r="E2151" t="s">
        <v>2380</v>
      </c>
      <c r="F2151" t="s">
        <v>2380</v>
      </c>
      <c r="G2151">
        <v>1</v>
      </c>
      <c r="H2151" t="s">
        <v>2380</v>
      </c>
      <c r="K2151" t="s">
        <v>213</v>
      </c>
      <c r="L2151">
        <v>25.8</v>
      </c>
      <c r="M2151">
        <v>4.13</v>
      </c>
      <c r="N2151" t="s">
        <v>2380</v>
      </c>
      <c r="O2151" t="s">
        <v>2380</v>
      </c>
      <c r="P2151" t="s">
        <v>2380</v>
      </c>
      <c r="Q2151" s="7" t="str">
        <f>SUBSTITUTE(Table12[[#This Row],[NumberOfMajorSurgeries]],"No major surgery","0")</f>
        <v>1</v>
      </c>
      <c r="R2151" t="str">
        <f>SUBSTITUTE(Table12[[#This Row],[smoker]],"?","unknown")</f>
        <v>No</v>
      </c>
      <c r="S2151" t="str">
        <f t="shared" si="33"/>
        <v>Overweight</v>
      </c>
      <c r="T2151" t="str">
        <f>IF(Table12[[#This Row],[HBA1C]]&lt;5.7,"Normal",IF(Table12[[#This Row],[HBA1C]]&gt;6.5,"Diabetes","Prediabetes"))</f>
        <v>Normal</v>
      </c>
    </row>
    <row r="2152" spans="1:20" x14ac:dyDescent="0.3">
      <c r="A2152" t="s">
        <v>212</v>
      </c>
      <c r="B2152">
        <v>23.4</v>
      </c>
      <c r="C2152">
        <v>4.24</v>
      </c>
      <c r="D2152" t="s">
        <v>2380</v>
      </c>
      <c r="E2152" t="s">
        <v>2380</v>
      </c>
      <c r="F2152" t="s">
        <v>2380</v>
      </c>
      <c r="G2152">
        <v>1</v>
      </c>
      <c r="H2152" t="s">
        <v>2380</v>
      </c>
      <c r="K2152" t="s">
        <v>212</v>
      </c>
      <c r="L2152">
        <v>23.4</v>
      </c>
      <c r="M2152">
        <v>4.24</v>
      </c>
      <c r="N2152" t="s">
        <v>2380</v>
      </c>
      <c r="O2152" t="s">
        <v>2380</v>
      </c>
      <c r="P2152" t="s">
        <v>2380</v>
      </c>
      <c r="Q2152" s="7" t="str">
        <f>SUBSTITUTE(Table12[[#This Row],[NumberOfMajorSurgeries]],"No major surgery","0")</f>
        <v>1</v>
      </c>
      <c r="R2152" t="str">
        <f>SUBSTITUTE(Table12[[#This Row],[smoker]],"?","unknown")</f>
        <v>No</v>
      </c>
      <c r="S2152" t="str">
        <f t="shared" si="33"/>
        <v>Overweight</v>
      </c>
      <c r="T2152" t="str">
        <f>IF(Table12[[#This Row],[HBA1C]]&lt;5.7,"Normal",IF(Table12[[#This Row],[HBA1C]]&gt;6.5,"Diabetes","Prediabetes"))</f>
        <v>Normal</v>
      </c>
    </row>
    <row r="2153" spans="1:20" x14ac:dyDescent="0.3">
      <c r="A2153" t="s">
        <v>211</v>
      </c>
      <c r="B2153">
        <v>27.93</v>
      </c>
      <c r="C2153">
        <v>9.8800000000000008</v>
      </c>
      <c r="D2153" t="s">
        <v>2380</v>
      </c>
      <c r="E2153" t="s">
        <v>2380</v>
      </c>
      <c r="F2153" t="s">
        <v>2380</v>
      </c>
      <c r="G2153" t="s">
        <v>2381</v>
      </c>
      <c r="H2153" t="s">
        <v>2380</v>
      </c>
      <c r="K2153" t="s">
        <v>211</v>
      </c>
      <c r="L2153">
        <v>27.93</v>
      </c>
      <c r="M2153">
        <v>9.8800000000000008</v>
      </c>
      <c r="N2153" t="s">
        <v>2380</v>
      </c>
      <c r="O2153" t="s">
        <v>2380</v>
      </c>
      <c r="P2153" t="s">
        <v>2380</v>
      </c>
      <c r="Q2153" s="7" t="str">
        <f>SUBSTITUTE(Table12[[#This Row],[NumberOfMajorSurgeries]],"No major surgery","0")</f>
        <v>0</v>
      </c>
      <c r="R2153" t="str">
        <f>SUBSTITUTE(Table12[[#This Row],[smoker]],"?","unknown")</f>
        <v>No</v>
      </c>
      <c r="S2153" t="str">
        <f t="shared" si="33"/>
        <v>Overweight</v>
      </c>
      <c r="T2153" t="str">
        <f>IF(Table12[[#This Row],[HBA1C]]&lt;5.7,"Normal",IF(Table12[[#This Row],[HBA1C]]&gt;6.5,"Diabetes","Prediabetes"))</f>
        <v>Diabetes</v>
      </c>
    </row>
    <row r="2154" spans="1:20" x14ac:dyDescent="0.3">
      <c r="A2154" t="s">
        <v>210</v>
      </c>
      <c r="B2154">
        <v>22</v>
      </c>
      <c r="C2154">
        <v>9.5</v>
      </c>
      <c r="D2154" t="s">
        <v>2380</v>
      </c>
      <c r="E2154" t="s">
        <v>2380</v>
      </c>
      <c r="F2154" t="s">
        <v>2380</v>
      </c>
      <c r="G2154" t="s">
        <v>2381</v>
      </c>
      <c r="H2154" t="s">
        <v>2380</v>
      </c>
      <c r="K2154" t="s">
        <v>210</v>
      </c>
      <c r="L2154">
        <v>22</v>
      </c>
      <c r="M2154">
        <v>9.5</v>
      </c>
      <c r="N2154" t="s">
        <v>2380</v>
      </c>
      <c r="O2154" t="s">
        <v>2380</v>
      </c>
      <c r="P2154" t="s">
        <v>2380</v>
      </c>
      <c r="Q2154" s="7" t="str">
        <f>SUBSTITUTE(Table12[[#This Row],[NumberOfMajorSurgeries]],"No major surgery","0")</f>
        <v>0</v>
      </c>
      <c r="R2154" t="str">
        <f>SUBSTITUTE(Table12[[#This Row],[smoker]],"?","unknown")</f>
        <v>No</v>
      </c>
      <c r="S2154" t="str">
        <f t="shared" si="33"/>
        <v>Overweight</v>
      </c>
      <c r="T2154" t="str">
        <f>IF(Table12[[#This Row],[HBA1C]]&lt;5.7,"Normal",IF(Table12[[#This Row],[HBA1C]]&gt;6.5,"Diabetes","Prediabetes"))</f>
        <v>Diabetes</v>
      </c>
    </row>
    <row r="2155" spans="1:20" x14ac:dyDescent="0.3">
      <c r="A2155" t="s">
        <v>209</v>
      </c>
      <c r="B2155">
        <v>36.86</v>
      </c>
      <c r="C2155">
        <v>4.97</v>
      </c>
      <c r="D2155" t="s">
        <v>2382</v>
      </c>
      <c r="E2155" t="s">
        <v>2380</v>
      </c>
      <c r="F2155" t="s">
        <v>2380</v>
      </c>
      <c r="G2155" t="s">
        <v>2381</v>
      </c>
      <c r="H2155" t="s">
        <v>2380</v>
      </c>
      <c r="K2155" t="s">
        <v>209</v>
      </c>
      <c r="L2155">
        <v>36.86</v>
      </c>
      <c r="M2155">
        <v>4.97</v>
      </c>
      <c r="N2155" t="s">
        <v>2382</v>
      </c>
      <c r="O2155" t="s">
        <v>2380</v>
      </c>
      <c r="P2155" t="s">
        <v>2380</v>
      </c>
      <c r="Q2155" s="7" t="str">
        <f>SUBSTITUTE(Table12[[#This Row],[NumberOfMajorSurgeries]],"No major surgery","0")</f>
        <v>0</v>
      </c>
      <c r="R2155" t="str">
        <f>SUBSTITUTE(Table12[[#This Row],[smoker]],"?","unknown")</f>
        <v>No</v>
      </c>
      <c r="S2155" t="str">
        <f t="shared" si="33"/>
        <v>Obesity</v>
      </c>
      <c r="T2155" t="str">
        <f>IF(Table12[[#This Row],[HBA1C]]&lt;5.7,"Normal",IF(Table12[[#This Row],[HBA1C]]&gt;6.5,"Diabetes","Prediabetes"))</f>
        <v>Normal</v>
      </c>
    </row>
    <row r="2156" spans="1:20" x14ac:dyDescent="0.3">
      <c r="A2156" t="s">
        <v>208</v>
      </c>
      <c r="B2156">
        <v>31.254999999999999</v>
      </c>
      <c r="C2156">
        <v>5.49</v>
      </c>
      <c r="D2156" t="s">
        <v>2382</v>
      </c>
      <c r="E2156" t="s">
        <v>2380</v>
      </c>
      <c r="F2156" t="s">
        <v>2380</v>
      </c>
      <c r="G2156" t="s">
        <v>2381</v>
      </c>
      <c r="H2156" t="s">
        <v>2380</v>
      </c>
      <c r="K2156" t="s">
        <v>208</v>
      </c>
      <c r="L2156">
        <v>31.254999999999999</v>
      </c>
      <c r="M2156">
        <v>5.49</v>
      </c>
      <c r="N2156" t="s">
        <v>2382</v>
      </c>
      <c r="O2156" t="s">
        <v>2380</v>
      </c>
      <c r="P2156" t="s">
        <v>2380</v>
      </c>
      <c r="Q2156" s="7" t="str">
        <f>SUBSTITUTE(Table12[[#This Row],[NumberOfMajorSurgeries]],"No major surgery","0")</f>
        <v>0</v>
      </c>
      <c r="R2156" t="str">
        <f>SUBSTITUTE(Table12[[#This Row],[smoker]],"?","unknown")</f>
        <v>No</v>
      </c>
      <c r="S2156" t="str">
        <f t="shared" si="33"/>
        <v>Obesity</v>
      </c>
      <c r="T2156" t="str">
        <f>IF(Table12[[#This Row],[HBA1C]]&lt;5.7,"Normal",IF(Table12[[#This Row],[HBA1C]]&gt;6.5,"Diabetes","Prediabetes"))</f>
        <v>Normal</v>
      </c>
    </row>
    <row r="2157" spans="1:20" x14ac:dyDescent="0.3">
      <c r="A2157" t="s">
        <v>207</v>
      </c>
      <c r="B2157">
        <v>23.06</v>
      </c>
      <c r="C2157">
        <v>4.47</v>
      </c>
      <c r="D2157" t="s">
        <v>2380</v>
      </c>
      <c r="E2157" t="s">
        <v>2380</v>
      </c>
      <c r="F2157" t="s">
        <v>2380</v>
      </c>
      <c r="G2157" t="s">
        <v>2381</v>
      </c>
      <c r="H2157" t="s">
        <v>2380</v>
      </c>
      <c r="K2157" t="s">
        <v>207</v>
      </c>
      <c r="L2157">
        <v>23.06</v>
      </c>
      <c r="M2157">
        <v>4.47</v>
      </c>
      <c r="N2157" t="s">
        <v>2380</v>
      </c>
      <c r="O2157" t="s">
        <v>2380</v>
      </c>
      <c r="P2157" t="s">
        <v>2380</v>
      </c>
      <c r="Q2157" s="7" t="str">
        <f>SUBSTITUTE(Table12[[#This Row],[NumberOfMajorSurgeries]],"No major surgery","0")</f>
        <v>0</v>
      </c>
      <c r="R2157" t="str">
        <f>SUBSTITUTE(Table12[[#This Row],[smoker]],"?","unknown")</f>
        <v>No</v>
      </c>
      <c r="S2157" t="str">
        <f t="shared" si="33"/>
        <v>Overweight</v>
      </c>
      <c r="T2157" t="str">
        <f>IF(Table12[[#This Row],[HBA1C]]&lt;5.7,"Normal",IF(Table12[[#This Row],[HBA1C]]&gt;6.5,"Diabetes","Prediabetes"))</f>
        <v>Normal</v>
      </c>
    </row>
    <row r="2158" spans="1:20" x14ac:dyDescent="0.3">
      <c r="A2158" t="s">
        <v>206</v>
      </c>
      <c r="B2158">
        <v>28.975000000000001</v>
      </c>
      <c r="C2158">
        <v>4.34</v>
      </c>
      <c r="D2158" t="s">
        <v>2382</v>
      </c>
      <c r="E2158" t="s">
        <v>2380</v>
      </c>
      <c r="F2158" t="s">
        <v>2380</v>
      </c>
      <c r="G2158" t="s">
        <v>2381</v>
      </c>
      <c r="H2158" t="s">
        <v>2380</v>
      </c>
      <c r="K2158" t="s">
        <v>206</v>
      </c>
      <c r="L2158">
        <v>28.975000000000001</v>
      </c>
      <c r="M2158">
        <v>4.34</v>
      </c>
      <c r="N2158" t="s">
        <v>2382</v>
      </c>
      <c r="O2158" t="s">
        <v>2380</v>
      </c>
      <c r="P2158" t="s">
        <v>2380</v>
      </c>
      <c r="Q2158" s="7" t="str">
        <f>SUBSTITUTE(Table12[[#This Row],[NumberOfMajorSurgeries]],"No major surgery","0")</f>
        <v>0</v>
      </c>
      <c r="R2158" t="str">
        <f>SUBSTITUTE(Table12[[#This Row],[smoker]],"?","unknown")</f>
        <v>No</v>
      </c>
      <c r="S2158" t="str">
        <f t="shared" si="33"/>
        <v>Overweight</v>
      </c>
      <c r="T2158" t="str">
        <f>IF(Table12[[#This Row],[HBA1C]]&lt;5.7,"Normal",IF(Table12[[#This Row],[HBA1C]]&gt;6.5,"Diabetes","Prediabetes"))</f>
        <v>Normal</v>
      </c>
    </row>
    <row r="2159" spans="1:20" x14ac:dyDescent="0.3">
      <c r="A2159" t="s">
        <v>205</v>
      </c>
      <c r="B2159">
        <v>33.299999999999997</v>
      </c>
      <c r="C2159">
        <v>9.49</v>
      </c>
      <c r="D2159" t="s">
        <v>2380</v>
      </c>
      <c r="E2159" t="s">
        <v>2380</v>
      </c>
      <c r="F2159" t="s">
        <v>2380</v>
      </c>
      <c r="G2159" t="s">
        <v>2381</v>
      </c>
      <c r="H2159" t="s">
        <v>2380</v>
      </c>
      <c r="K2159" t="s">
        <v>205</v>
      </c>
      <c r="L2159">
        <v>33.299999999999997</v>
      </c>
      <c r="M2159">
        <v>9.49</v>
      </c>
      <c r="N2159" t="s">
        <v>2380</v>
      </c>
      <c r="O2159" t="s">
        <v>2380</v>
      </c>
      <c r="P2159" t="s">
        <v>2380</v>
      </c>
      <c r="Q2159" s="7" t="str">
        <f>SUBSTITUTE(Table12[[#This Row],[NumberOfMajorSurgeries]],"No major surgery","0")</f>
        <v>0</v>
      </c>
      <c r="R2159" t="str">
        <f>SUBSTITUTE(Table12[[#This Row],[smoker]],"?","unknown")</f>
        <v>No</v>
      </c>
      <c r="S2159" t="str">
        <f t="shared" si="33"/>
        <v>Obesity</v>
      </c>
      <c r="T2159" t="str">
        <f>IF(Table12[[#This Row],[HBA1C]]&lt;5.7,"Normal",IF(Table12[[#This Row],[HBA1C]]&gt;6.5,"Diabetes","Prediabetes"))</f>
        <v>Diabetes</v>
      </c>
    </row>
    <row r="2160" spans="1:20" x14ac:dyDescent="0.3">
      <c r="A2160" t="s">
        <v>204</v>
      </c>
      <c r="B2160">
        <v>33</v>
      </c>
      <c r="C2160">
        <v>10.16</v>
      </c>
      <c r="D2160" t="s">
        <v>2380</v>
      </c>
      <c r="E2160" t="s">
        <v>2380</v>
      </c>
      <c r="F2160" t="s">
        <v>2380</v>
      </c>
      <c r="G2160" t="s">
        <v>2381</v>
      </c>
      <c r="H2160" t="s">
        <v>2380</v>
      </c>
      <c r="K2160" t="s">
        <v>204</v>
      </c>
      <c r="L2160">
        <v>33</v>
      </c>
      <c r="M2160">
        <v>10.16</v>
      </c>
      <c r="N2160" t="s">
        <v>2380</v>
      </c>
      <c r="O2160" t="s">
        <v>2380</v>
      </c>
      <c r="P2160" t="s">
        <v>2380</v>
      </c>
      <c r="Q2160" s="7" t="str">
        <f>SUBSTITUTE(Table12[[#This Row],[NumberOfMajorSurgeries]],"No major surgery","0")</f>
        <v>0</v>
      </c>
      <c r="R2160" t="str">
        <f>SUBSTITUTE(Table12[[#This Row],[smoker]],"?","unknown")</f>
        <v>No</v>
      </c>
      <c r="S2160" t="str">
        <f t="shared" si="33"/>
        <v>Obesity</v>
      </c>
      <c r="T2160" t="str">
        <f>IF(Table12[[#This Row],[HBA1C]]&lt;5.7,"Normal",IF(Table12[[#This Row],[HBA1C]]&gt;6.5,"Diabetes","Prediabetes"))</f>
        <v>Diabetes</v>
      </c>
    </row>
    <row r="2161" spans="1:20" x14ac:dyDescent="0.3">
      <c r="A2161" t="s">
        <v>203</v>
      </c>
      <c r="B2161">
        <v>31.46</v>
      </c>
      <c r="C2161">
        <v>11.19</v>
      </c>
      <c r="D2161" t="s">
        <v>2380</v>
      </c>
      <c r="E2161" t="s">
        <v>2380</v>
      </c>
      <c r="F2161" t="s">
        <v>2380</v>
      </c>
      <c r="G2161" t="s">
        <v>2381</v>
      </c>
      <c r="H2161" t="s">
        <v>2380</v>
      </c>
      <c r="K2161" t="s">
        <v>203</v>
      </c>
      <c r="L2161">
        <v>31.46</v>
      </c>
      <c r="M2161">
        <v>11.19</v>
      </c>
      <c r="N2161" t="s">
        <v>2380</v>
      </c>
      <c r="O2161" t="s">
        <v>2380</v>
      </c>
      <c r="P2161" t="s">
        <v>2380</v>
      </c>
      <c r="Q2161" s="7" t="str">
        <f>SUBSTITUTE(Table12[[#This Row],[NumberOfMajorSurgeries]],"No major surgery","0")</f>
        <v>0</v>
      </c>
      <c r="R2161" t="str">
        <f>SUBSTITUTE(Table12[[#This Row],[smoker]],"?","unknown")</f>
        <v>No</v>
      </c>
      <c r="S2161" t="str">
        <f t="shared" si="33"/>
        <v>Obesity</v>
      </c>
      <c r="T2161" t="str">
        <f>IF(Table12[[#This Row],[HBA1C]]&lt;5.7,"Normal",IF(Table12[[#This Row],[HBA1C]]&gt;6.5,"Diabetes","Prediabetes"))</f>
        <v>Diabetes</v>
      </c>
    </row>
    <row r="2162" spans="1:20" x14ac:dyDescent="0.3">
      <c r="A2162" t="s">
        <v>202</v>
      </c>
      <c r="B2162">
        <v>29.6</v>
      </c>
      <c r="C2162">
        <v>11.03</v>
      </c>
      <c r="D2162" t="s">
        <v>2380</v>
      </c>
      <c r="E2162" t="s">
        <v>2380</v>
      </c>
      <c r="F2162" t="s">
        <v>2380</v>
      </c>
      <c r="G2162" t="s">
        <v>2381</v>
      </c>
      <c r="H2162" t="s">
        <v>2380</v>
      </c>
      <c r="K2162" t="s">
        <v>202</v>
      </c>
      <c r="L2162">
        <v>29.6</v>
      </c>
      <c r="M2162">
        <v>11.03</v>
      </c>
      <c r="N2162" t="s">
        <v>2380</v>
      </c>
      <c r="O2162" t="s">
        <v>2380</v>
      </c>
      <c r="P2162" t="s">
        <v>2380</v>
      </c>
      <c r="Q2162" s="7" t="str">
        <f>SUBSTITUTE(Table12[[#This Row],[NumberOfMajorSurgeries]],"No major surgery","0")</f>
        <v>0</v>
      </c>
      <c r="R2162" t="str">
        <f>SUBSTITUTE(Table12[[#This Row],[smoker]],"?","unknown")</f>
        <v>No</v>
      </c>
      <c r="S2162" t="str">
        <f t="shared" si="33"/>
        <v>Overweight</v>
      </c>
      <c r="T2162" t="str">
        <f>IF(Table12[[#This Row],[HBA1C]]&lt;5.7,"Normal",IF(Table12[[#This Row],[HBA1C]]&gt;6.5,"Diabetes","Prediabetes"))</f>
        <v>Diabetes</v>
      </c>
    </row>
    <row r="2163" spans="1:20" x14ac:dyDescent="0.3">
      <c r="A2163" t="s">
        <v>201</v>
      </c>
      <c r="B2163">
        <v>22.05</v>
      </c>
      <c r="C2163">
        <v>4.43</v>
      </c>
      <c r="D2163" t="s">
        <v>2382</v>
      </c>
      <c r="E2163" t="s">
        <v>2380</v>
      </c>
      <c r="F2163" t="s">
        <v>2380</v>
      </c>
      <c r="G2163" t="s">
        <v>2381</v>
      </c>
      <c r="H2163" t="s">
        <v>2380</v>
      </c>
      <c r="K2163" t="s">
        <v>201</v>
      </c>
      <c r="L2163">
        <v>22.05</v>
      </c>
      <c r="M2163">
        <v>4.43</v>
      </c>
      <c r="N2163" t="s">
        <v>2382</v>
      </c>
      <c r="O2163" t="s">
        <v>2380</v>
      </c>
      <c r="P2163" t="s">
        <v>2380</v>
      </c>
      <c r="Q2163" s="7" t="str">
        <f>SUBSTITUTE(Table12[[#This Row],[NumberOfMajorSurgeries]],"No major surgery","0")</f>
        <v>0</v>
      </c>
      <c r="R2163" t="str">
        <f>SUBSTITUTE(Table12[[#This Row],[smoker]],"?","unknown")</f>
        <v>No</v>
      </c>
      <c r="S2163" t="str">
        <f t="shared" si="33"/>
        <v>Overweight</v>
      </c>
      <c r="T2163" t="str">
        <f>IF(Table12[[#This Row],[HBA1C]]&lt;5.7,"Normal",IF(Table12[[#This Row],[HBA1C]]&gt;6.5,"Diabetes","Prediabetes"))</f>
        <v>Normal</v>
      </c>
    </row>
    <row r="2164" spans="1:20" x14ac:dyDescent="0.3">
      <c r="A2164" t="s">
        <v>199</v>
      </c>
      <c r="B2164">
        <v>27.06</v>
      </c>
      <c r="C2164">
        <v>6.14</v>
      </c>
      <c r="D2164" t="s">
        <v>2380</v>
      </c>
      <c r="E2164" t="s">
        <v>2382</v>
      </c>
      <c r="F2164" t="s">
        <v>2380</v>
      </c>
      <c r="G2164">
        <v>1</v>
      </c>
      <c r="H2164" t="s">
        <v>2380</v>
      </c>
      <c r="K2164" t="s">
        <v>199</v>
      </c>
      <c r="L2164">
        <v>27.06</v>
      </c>
      <c r="M2164">
        <v>6.14</v>
      </c>
      <c r="N2164" t="s">
        <v>2380</v>
      </c>
      <c r="O2164" t="s">
        <v>2382</v>
      </c>
      <c r="P2164" t="s">
        <v>2380</v>
      </c>
      <c r="Q2164" s="7" t="str">
        <f>SUBSTITUTE(Table12[[#This Row],[NumberOfMajorSurgeries]],"No major surgery","0")</f>
        <v>1</v>
      </c>
      <c r="R2164" t="str">
        <f>SUBSTITUTE(Table12[[#This Row],[smoker]],"?","unknown")</f>
        <v>No</v>
      </c>
      <c r="S2164" t="str">
        <f t="shared" si="33"/>
        <v>Overweight</v>
      </c>
      <c r="T2164" t="str">
        <f>IF(Table12[[#This Row],[HBA1C]]&lt;5.7,"Normal",IF(Table12[[#This Row],[HBA1C]]&gt;6.5,"Diabetes","Prediabetes"))</f>
        <v>Prediabetes</v>
      </c>
    </row>
    <row r="2165" spans="1:20" x14ac:dyDescent="0.3">
      <c r="A2165" t="s">
        <v>198</v>
      </c>
      <c r="B2165">
        <v>20.49</v>
      </c>
      <c r="C2165">
        <v>4.87</v>
      </c>
      <c r="D2165" t="s">
        <v>2380</v>
      </c>
      <c r="E2165" t="s">
        <v>2380</v>
      </c>
      <c r="F2165" t="s">
        <v>2380</v>
      </c>
      <c r="G2165" t="s">
        <v>2381</v>
      </c>
      <c r="H2165" t="s">
        <v>2380</v>
      </c>
      <c r="K2165" t="s">
        <v>198</v>
      </c>
      <c r="L2165">
        <v>20.49</v>
      </c>
      <c r="M2165">
        <v>4.87</v>
      </c>
      <c r="N2165" t="s">
        <v>2380</v>
      </c>
      <c r="O2165" t="s">
        <v>2380</v>
      </c>
      <c r="P2165" t="s">
        <v>2380</v>
      </c>
      <c r="Q2165" s="7" t="str">
        <f>SUBSTITUTE(Table12[[#This Row],[NumberOfMajorSurgeries]],"No major surgery","0")</f>
        <v>0</v>
      </c>
      <c r="R2165" t="str">
        <f>SUBSTITUTE(Table12[[#This Row],[smoker]],"?","unknown")</f>
        <v>No</v>
      </c>
      <c r="S2165" t="str">
        <f t="shared" si="33"/>
        <v>Overweight</v>
      </c>
      <c r="T2165" t="str">
        <f>IF(Table12[[#This Row],[HBA1C]]&lt;5.7,"Normal",IF(Table12[[#This Row],[HBA1C]]&gt;6.5,"Diabetes","Prediabetes"))</f>
        <v>Normal</v>
      </c>
    </row>
    <row r="2166" spans="1:20" x14ac:dyDescent="0.3">
      <c r="A2166" t="s">
        <v>197</v>
      </c>
      <c r="B2166">
        <v>28.4</v>
      </c>
      <c r="C2166">
        <v>4.3</v>
      </c>
      <c r="D2166" t="s">
        <v>2380</v>
      </c>
      <c r="E2166" t="s">
        <v>2380</v>
      </c>
      <c r="F2166" t="s">
        <v>2383</v>
      </c>
      <c r="G2166">
        <v>1</v>
      </c>
      <c r="H2166" t="s">
        <v>2380</v>
      </c>
      <c r="K2166" t="s">
        <v>197</v>
      </c>
      <c r="L2166">
        <v>28.4</v>
      </c>
      <c r="M2166">
        <v>4.3</v>
      </c>
      <c r="N2166" t="s">
        <v>2380</v>
      </c>
      <c r="O2166" t="s">
        <v>2380</v>
      </c>
      <c r="P2166" t="s">
        <v>2383</v>
      </c>
      <c r="Q2166" s="7" t="str">
        <f>SUBSTITUTE(Table12[[#This Row],[NumberOfMajorSurgeries]],"No major surgery","0")</f>
        <v>1</v>
      </c>
      <c r="R2166" t="str">
        <f>SUBSTITUTE(Table12[[#This Row],[smoker]],"?","unknown")</f>
        <v>No</v>
      </c>
      <c r="S2166" t="str">
        <f t="shared" si="33"/>
        <v>Overweight</v>
      </c>
      <c r="T2166" t="str">
        <f>IF(Table12[[#This Row],[HBA1C]]&lt;5.7,"Normal",IF(Table12[[#This Row],[HBA1C]]&gt;6.5,"Diabetes","Prediabetes"))</f>
        <v>Normal</v>
      </c>
    </row>
    <row r="2167" spans="1:20" x14ac:dyDescent="0.3">
      <c r="A2167" t="s">
        <v>196</v>
      </c>
      <c r="B2167">
        <v>41.91</v>
      </c>
      <c r="C2167">
        <v>6.19</v>
      </c>
      <c r="D2167" t="s">
        <v>2380</v>
      </c>
      <c r="E2167" t="s">
        <v>2380</v>
      </c>
      <c r="F2167" t="s">
        <v>2380</v>
      </c>
      <c r="G2167" t="s">
        <v>2381</v>
      </c>
      <c r="H2167" t="s">
        <v>2380</v>
      </c>
      <c r="K2167" t="s">
        <v>196</v>
      </c>
      <c r="L2167">
        <v>41.91</v>
      </c>
      <c r="M2167">
        <v>6.19</v>
      </c>
      <c r="N2167" t="s">
        <v>2380</v>
      </c>
      <c r="O2167" t="s">
        <v>2380</v>
      </c>
      <c r="P2167" t="s">
        <v>2380</v>
      </c>
      <c r="Q2167" s="7" t="str">
        <f>SUBSTITUTE(Table12[[#This Row],[NumberOfMajorSurgeries]],"No major surgery","0")</f>
        <v>0</v>
      </c>
      <c r="R2167" t="str">
        <f>SUBSTITUTE(Table12[[#This Row],[smoker]],"?","unknown")</f>
        <v>No</v>
      </c>
      <c r="S2167" t="str">
        <f t="shared" si="33"/>
        <v>Obesity</v>
      </c>
      <c r="T2167" t="str">
        <f>IF(Table12[[#This Row],[HBA1C]]&lt;5.7,"Normal",IF(Table12[[#This Row],[HBA1C]]&gt;6.5,"Diabetes","Prediabetes"))</f>
        <v>Prediabetes</v>
      </c>
    </row>
    <row r="2168" spans="1:20" x14ac:dyDescent="0.3">
      <c r="A2168" t="s">
        <v>195</v>
      </c>
      <c r="B2168">
        <v>24.6</v>
      </c>
      <c r="C2168">
        <v>6.19</v>
      </c>
      <c r="D2168" t="s">
        <v>2380</v>
      </c>
      <c r="E2168" t="s">
        <v>2380</v>
      </c>
      <c r="F2168" t="s">
        <v>2383</v>
      </c>
      <c r="G2168">
        <v>1</v>
      </c>
      <c r="H2168" t="s">
        <v>2380</v>
      </c>
      <c r="K2168" t="s">
        <v>195</v>
      </c>
      <c r="L2168">
        <v>24.6</v>
      </c>
      <c r="M2168">
        <v>6.19</v>
      </c>
      <c r="N2168" t="s">
        <v>2380</v>
      </c>
      <c r="O2168" t="s">
        <v>2380</v>
      </c>
      <c r="P2168" t="s">
        <v>2383</v>
      </c>
      <c r="Q2168" s="7" t="str">
        <f>SUBSTITUTE(Table12[[#This Row],[NumberOfMajorSurgeries]],"No major surgery","0")</f>
        <v>1</v>
      </c>
      <c r="R2168" t="str">
        <f>SUBSTITUTE(Table12[[#This Row],[smoker]],"?","unknown")</f>
        <v>No</v>
      </c>
      <c r="S2168" t="str">
        <f t="shared" si="33"/>
        <v>Overweight</v>
      </c>
      <c r="T2168" t="str">
        <f>IF(Table12[[#This Row],[HBA1C]]&lt;5.7,"Normal",IF(Table12[[#This Row],[HBA1C]]&gt;6.5,"Diabetes","Prediabetes"))</f>
        <v>Prediabetes</v>
      </c>
    </row>
    <row r="2169" spans="1:20" x14ac:dyDescent="0.3">
      <c r="A2169" t="s">
        <v>194</v>
      </c>
      <c r="B2169">
        <v>20.9</v>
      </c>
      <c r="C2169">
        <v>5.12</v>
      </c>
      <c r="D2169" t="s">
        <v>2380</v>
      </c>
      <c r="E2169" t="s">
        <v>2380</v>
      </c>
      <c r="F2169" t="s">
        <v>2383</v>
      </c>
      <c r="G2169">
        <v>1</v>
      </c>
      <c r="H2169" t="s">
        <v>2380</v>
      </c>
      <c r="K2169" t="s">
        <v>194</v>
      </c>
      <c r="L2169">
        <v>20.9</v>
      </c>
      <c r="M2169">
        <v>5.12</v>
      </c>
      <c r="N2169" t="s">
        <v>2380</v>
      </c>
      <c r="O2169" t="s">
        <v>2380</v>
      </c>
      <c r="P2169" t="s">
        <v>2383</v>
      </c>
      <c r="Q2169" s="7" t="str">
        <f>SUBSTITUTE(Table12[[#This Row],[NumberOfMajorSurgeries]],"No major surgery","0")</f>
        <v>1</v>
      </c>
      <c r="R2169" t="str">
        <f>SUBSTITUTE(Table12[[#This Row],[smoker]],"?","unknown")</f>
        <v>No</v>
      </c>
      <c r="S2169" t="str">
        <f t="shared" si="33"/>
        <v>Overweight</v>
      </c>
      <c r="T2169" t="str">
        <f>IF(Table12[[#This Row],[HBA1C]]&lt;5.7,"Normal",IF(Table12[[#This Row],[HBA1C]]&gt;6.5,"Diabetes","Prediabetes"))</f>
        <v>Normal</v>
      </c>
    </row>
    <row r="2170" spans="1:20" x14ac:dyDescent="0.3">
      <c r="A2170" t="s">
        <v>193</v>
      </c>
      <c r="B2170">
        <v>34.4</v>
      </c>
      <c r="C2170">
        <v>4.04</v>
      </c>
      <c r="D2170" t="s">
        <v>2380</v>
      </c>
      <c r="E2170" t="s">
        <v>2380</v>
      </c>
      <c r="F2170" t="s">
        <v>2380</v>
      </c>
      <c r="G2170" t="s">
        <v>2381</v>
      </c>
      <c r="H2170" t="s">
        <v>2380</v>
      </c>
      <c r="K2170" t="s">
        <v>193</v>
      </c>
      <c r="L2170">
        <v>34.4</v>
      </c>
      <c r="M2170">
        <v>4.04</v>
      </c>
      <c r="N2170" t="s">
        <v>2380</v>
      </c>
      <c r="O2170" t="s">
        <v>2380</v>
      </c>
      <c r="P2170" t="s">
        <v>2380</v>
      </c>
      <c r="Q2170" s="7" t="str">
        <f>SUBSTITUTE(Table12[[#This Row],[NumberOfMajorSurgeries]],"No major surgery","0")</f>
        <v>0</v>
      </c>
      <c r="R2170" t="str">
        <f>SUBSTITUTE(Table12[[#This Row],[smoker]],"?","unknown")</f>
        <v>No</v>
      </c>
      <c r="S2170" t="str">
        <f t="shared" si="33"/>
        <v>Obesity</v>
      </c>
      <c r="T2170" t="str">
        <f>IF(Table12[[#This Row],[HBA1C]]&lt;5.7,"Normal",IF(Table12[[#This Row],[HBA1C]]&gt;6.5,"Diabetes","Prediabetes"))</f>
        <v>Normal</v>
      </c>
    </row>
    <row r="2171" spans="1:20" x14ac:dyDescent="0.3">
      <c r="A2171" t="s">
        <v>192</v>
      </c>
      <c r="B2171">
        <v>32.56</v>
      </c>
      <c r="C2171">
        <v>5.36</v>
      </c>
      <c r="D2171" t="s">
        <v>2380</v>
      </c>
      <c r="E2171" t="s">
        <v>2380</v>
      </c>
      <c r="F2171" t="s">
        <v>2380</v>
      </c>
      <c r="G2171" t="s">
        <v>2381</v>
      </c>
      <c r="H2171" t="s">
        <v>2380</v>
      </c>
      <c r="K2171" t="s">
        <v>192</v>
      </c>
      <c r="L2171">
        <v>32.56</v>
      </c>
      <c r="M2171">
        <v>5.36</v>
      </c>
      <c r="N2171" t="s">
        <v>2380</v>
      </c>
      <c r="O2171" t="s">
        <v>2380</v>
      </c>
      <c r="P2171" t="s">
        <v>2380</v>
      </c>
      <c r="Q2171" s="7" t="str">
        <f>SUBSTITUTE(Table12[[#This Row],[NumberOfMajorSurgeries]],"No major surgery","0")</f>
        <v>0</v>
      </c>
      <c r="R2171" t="str">
        <f>SUBSTITUTE(Table12[[#This Row],[smoker]],"?","unknown")</f>
        <v>No</v>
      </c>
      <c r="S2171" t="str">
        <f t="shared" si="33"/>
        <v>Obesity</v>
      </c>
      <c r="T2171" t="str">
        <f>IF(Table12[[#This Row],[HBA1C]]&lt;5.7,"Normal",IF(Table12[[#This Row],[HBA1C]]&gt;6.5,"Diabetes","Prediabetes"))</f>
        <v>Normal</v>
      </c>
    </row>
    <row r="2172" spans="1:20" x14ac:dyDescent="0.3">
      <c r="A2172" t="s">
        <v>191</v>
      </c>
      <c r="B2172">
        <v>27.98</v>
      </c>
      <c r="C2172">
        <v>4.38</v>
      </c>
      <c r="D2172" t="s">
        <v>2380</v>
      </c>
      <c r="E2172" t="s">
        <v>2382</v>
      </c>
      <c r="F2172" t="s">
        <v>2380</v>
      </c>
      <c r="G2172">
        <v>1</v>
      </c>
      <c r="H2172" t="s">
        <v>2380</v>
      </c>
      <c r="K2172" t="s">
        <v>191</v>
      </c>
      <c r="L2172">
        <v>27.98</v>
      </c>
      <c r="M2172">
        <v>4.38</v>
      </c>
      <c r="N2172" t="s">
        <v>2380</v>
      </c>
      <c r="O2172" t="s">
        <v>2382</v>
      </c>
      <c r="P2172" t="s">
        <v>2380</v>
      </c>
      <c r="Q2172" s="7" t="str">
        <f>SUBSTITUTE(Table12[[#This Row],[NumberOfMajorSurgeries]],"No major surgery","0")</f>
        <v>1</v>
      </c>
      <c r="R2172" t="str">
        <f>SUBSTITUTE(Table12[[#This Row],[smoker]],"?","unknown")</f>
        <v>No</v>
      </c>
      <c r="S2172" t="str">
        <f t="shared" si="33"/>
        <v>Overweight</v>
      </c>
      <c r="T2172" t="str">
        <f>IF(Table12[[#This Row],[HBA1C]]&lt;5.7,"Normal",IF(Table12[[#This Row],[HBA1C]]&gt;6.5,"Diabetes","Prediabetes"))</f>
        <v>Normal</v>
      </c>
    </row>
    <row r="2173" spans="1:20" x14ac:dyDescent="0.3">
      <c r="A2173" t="s">
        <v>190</v>
      </c>
      <c r="B2173">
        <v>26.51</v>
      </c>
      <c r="C2173">
        <v>4.58</v>
      </c>
      <c r="D2173" t="s">
        <v>2380</v>
      </c>
      <c r="E2173" t="s">
        <v>2380</v>
      </c>
      <c r="F2173" t="s">
        <v>2380</v>
      </c>
      <c r="G2173" t="s">
        <v>2381</v>
      </c>
      <c r="H2173" t="s">
        <v>2380</v>
      </c>
      <c r="K2173" t="s">
        <v>190</v>
      </c>
      <c r="L2173">
        <v>26.51</v>
      </c>
      <c r="M2173">
        <v>4.58</v>
      </c>
      <c r="N2173" t="s">
        <v>2380</v>
      </c>
      <c r="O2173" t="s">
        <v>2380</v>
      </c>
      <c r="P2173" t="s">
        <v>2380</v>
      </c>
      <c r="Q2173" s="7" t="str">
        <f>SUBSTITUTE(Table12[[#This Row],[NumberOfMajorSurgeries]],"No major surgery","0")</f>
        <v>0</v>
      </c>
      <c r="R2173" t="str">
        <f>SUBSTITUTE(Table12[[#This Row],[smoker]],"?","unknown")</f>
        <v>No</v>
      </c>
      <c r="S2173" t="str">
        <f t="shared" si="33"/>
        <v>Overweight</v>
      </c>
      <c r="T2173" t="str">
        <f>IF(Table12[[#This Row],[HBA1C]]&lt;5.7,"Normal",IF(Table12[[#This Row],[HBA1C]]&gt;6.5,"Diabetes","Prediabetes"))</f>
        <v>Normal</v>
      </c>
    </row>
    <row r="2174" spans="1:20" x14ac:dyDescent="0.3">
      <c r="A2174" t="s">
        <v>189</v>
      </c>
      <c r="B2174">
        <v>29.734999999999999</v>
      </c>
      <c r="C2174">
        <v>11.92</v>
      </c>
      <c r="D2174" t="s">
        <v>2380</v>
      </c>
      <c r="E2174" t="s">
        <v>2380</v>
      </c>
      <c r="F2174" t="s">
        <v>2380</v>
      </c>
      <c r="G2174" t="s">
        <v>2381</v>
      </c>
      <c r="H2174" t="s">
        <v>2380</v>
      </c>
      <c r="K2174" t="s">
        <v>189</v>
      </c>
      <c r="L2174">
        <v>29.734999999999999</v>
      </c>
      <c r="M2174">
        <v>11.92</v>
      </c>
      <c r="N2174" t="s">
        <v>2380</v>
      </c>
      <c r="O2174" t="s">
        <v>2380</v>
      </c>
      <c r="P2174" t="s">
        <v>2380</v>
      </c>
      <c r="Q2174" s="7" t="str">
        <f>SUBSTITUTE(Table12[[#This Row],[NumberOfMajorSurgeries]],"No major surgery","0")</f>
        <v>0</v>
      </c>
      <c r="R2174" t="str">
        <f>SUBSTITUTE(Table12[[#This Row],[smoker]],"?","unknown")</f>
        <v>No</v>
      </c>
      <c r="S2174" t="str">
        <f t="shared" si="33"/>
        <v>Overweight</v>
      </c>
      <c r="T2174" t="str">
        <f>IF(Table12[[#This Row],[HBA1C]]&lt;5.7,"Normal",IF(Table12[[#This Row],[HBA1C]]&gt;6.5,"Diabetes","Prediabetes"))</f>
        <v>Diabetes</v>
      </c>
    </row>
    <row r="2175" spans="1:20" x14ac:dyDescent="0.3">
      <c r="A2175" t="s">
        <v>188</v>
      </c>
      <c r="B2175">
        <v>40.5</v>
      </c>
      <c r="C2175">
        <v>5.4</v>
      </c>
      <c r="D2175" t="s">
        <v>2380</v>
      </c>
      <c r="E2175" t="s">
        <v>2380</v>
      </c>
      <c r="F2175" t="s">
        <v>2383</v>
      </c>
      <c r="G2175">
        <v>1</v>
      </c>
      <c r="H2175" t="s">
        <v>2380</v>
      </c>
      <c r="K2175" t="s">
        <v>188</v>
      </c>
      <c r="L2175">
        <v>40.5</v>
      </c>
      <c r="M2175">
        <v>5.4</v>
      </c>
      <c r="N2175" t="s">
        <v>2380</v>
      </c>
      <c r="O2175" t="s">
        <v>2380</v>
      </c>
      <c r="P2175" t="s">
        <v>2383</v>
      </c>
      <c r="Q2175" s="7" t="str">
        <f>SUBSTITUTE(Table12[[#This Row],[NumberOfMajorSurgeries]],"No major surgery","0")</f>
        <v>1</v>
      </c>
      <c r="R2175" t="str">
        <f>SUBSTITUTE(Table12[[#This Row],[smoker]],"?","unknown")</f>
        <v>No</v>
      </c>
      <c r="S2175" t="str">
        <f t="shared" si="33"/>
        <v>Obesity</v>
      </c>
      <c r="T2175" t="str">
        <f>IF(Table12[[#This Row],[HBA1C]]&lt;5.7,"Normal",IF(Table12[[#This Row],[HBA1C]]&gt;6.5,"Diabetes","Prediabetes"))</f>
        <v>Normal</v>
      </c>
    </row>
    <row r="2176" spans="1:20" x14ac:dyDescent="0.3">
      <c r="A2176" t="s">
        <v>187</v>
      </c>
      <c r="B2176">
        <v>25.64</v>
      </c>
      <c r="C2176">
        <v>4.76</v>
      </c>
      <c r="D2176" t="s">
        <v>2380</v>
      </c>
      <c r="E2176" t="s">
        <v>2380</v>
      </c>
      <c r="F2176" t="s">
        <v>2380</v>
      </c>
      <c r="G2176">
        <v>1</v>
      </c>
      <c r="H2176" t="s">
        <v>2380</v>
      </c>
      <c r="K2176" t="s">
        <v>187</v>
      </c>
      <c r="L2176">
        <v>25.64</v>
      </c>
      <c r="M2176">
        <v>4.76</v>
      </c>
      <c r="N2176" t="s">
        <v>2380</v>
      </c>
      <c r="O2176" t="s">
        <v>2380</v>
      </c>
      <c r="P2176" t="s">
        <v>2380</v>
      </c>
      <c r="Q2176" s="7" t="str">
        <f>SUBSTITUTE(Table12[[#This Row],[NumberOfMajorSurgeries]],"No major surgery","0")</f>
        <v>1</v>
      </c>
      <c r="R2176" t="str">
        <f>SUBSTITUTE(Table12[[#This Row],[smoker]],"?","unknown")</f>
        <v>No</v>
      </c>
      <c r="S2176" t="str">
        <f t="shared" si="33"/>
        <v>Overweight</v>
      </c>
      <c r="T2176" t="str">
        <f>IF(Table12[[#This Row],[HBA1C]]&lt;5.7,"Normal",IF(Table12[[#This Row],[HBA1C]]&gt;6.5,"Diabetes","Prediabetes"))</f>
        <v>Normal</v>
      </c>
    </row>
    <row r="2177" spans="1:20" x14ac:dyDescent="0.3">
      <c r="A2177" t="s">
        <v>186</v>
      </c>
      <c r="B2177">
        <v>32.9</v>
      </c>
      <c r="C2177">
        <v>4.78</v>
      </c>
      <c r="D2177" t="s">
        <v>2380</v>
      </c>
      <c r="E2177" t="s">
        <v>2380</v>
      </c>
      <c r="F2177" t="s">
        <v>2383</v>
      </c>
      <c r="G2177">
        <v>1</v>
      </c>
      <c r="H2177" t="s">
        <v>2380</v>
      </c>
      <c r="K2177" t="s">
        <v>186</v>
      </c>
      <c r="L2177">
        <v>32.9</v>
      </c>
      <c r="M2177">
        <v>4.78</v>
      </c>
      <c r="N2177" t="s">
        <v>2380</v>
      </c>
      <c r="O2177" t="s">
        <v>2380</v>
      </c>
      <c r="P2177" t="s">
        <v>2383</v>
      </c>
      <c r="Q2177" s="7" t="str">
        <f>SUBSTITUTE(Table12[[#This Row],[NumberOfMajorSurgeries]],"No major surgery","0")</f>
        <v>1</v>
      </c>
      <c r="R2177" t="str">
        <f>SUBSTITUTE(Table12[[#This Row],[smoker]],"?","unknown")</f>
        <v>No</v>
      </c>
      <c r="S2177" t="str">
        <f t="shared" si="33"/>
        <v>Obesity</v>
      </c>
      <c r="T2177" t="str">
        <f>IF(Table12[[#This Row],[HBA1C]]&lt;5.7,"Normal",IF(Table12[[#This Row],[HBA1C]]&gt;6.5,"Diabetes","Prediabetes"))</f>
        <v>Normal</v>
      </c>
    </row>
    <row r="2178" spans="1:20" x14ac:dyDescent="0.3">
      <c r="A2178" t="s">
        <v>185</v>
      </c>
      <c r="B2178">
        <v>29.8</v>
      </c>
      <c r="C2178">
        <v>4.26</v>
      </c>
      <c r="D2178" t="s">
        <v>2380</v>
      </c>
      <c r="E2178" t="s">
        <v>2380</v>
      </c>
      <c r="F2178" t="s">
        <v>2383</v>
      </c>
      <c r="G2178">
        <v>1</v>
      </c>
      <c r="H2178" t="s">
        <v>2380</v>
      </c>
      <c r="K2178" t="s">
        <v>185</v>
      </c>
      <c r="L2178">
        <v>29.8</v>
      </c>
      <c r="M2178">
        <v>4.26</v>
      </c>
      <c r="N2178" t="s">
        <v>2380</v>
      </c>
      <c r="O2178" t="s">
        <v>2380</v>
      </c>
      <c r="P2178" t="s">
        <v>2383</v>
      </c>
      <c r="Q2178" s="7" t="str">
        <f>SUBSTITUTE(Table12[[#This Row],[NumberOfMajorSurgeries]],"No major surgery","0")</f>
        <v>1</v>
      </c>
      <c r="R2178" t="str">
        <f>SUBSTITUTE(Table12[[#This Row],[smoker]],"?","unknown")</f>
        <v>No</v>
      </c>
      <c r="S2178" t="str">
        <f t="shared" si="33"/>
        <v>Overweight</v>
      </c>
      <c r="T2178" t="str">
        <f>IF(Table12[[#This Row],[HBA1C]]&lt;5.7,"Normal",IF(Table12[[#This Row],[HBA1C]]&gt;6.5,"Diabetes","Prediabetes"))</f>
        <v>Normal</v>
      </c>
    </row>
    <row r="2179" spans="1:20" x14ac:dyDescent="0.3">
      <c r="A2179" t="s">
        <v>184</v>
      </c>
      <c r="B2179">
        <v>28.9</v>
      </c>
      <c r="C2179">
        <v>5.85</v>
      </c>
      <c r="D2179" t="s">
        <v>2380</v>
      </c>
      <c r="E2179" t="s">
        <v>2380</v>
      </c>
      <c r="F2179" t="s">
        <v>2383</v>
      </c>
      <c r="G2179">
        <v>1</v>
      </c>
      <c r="H2179" t="s">
        <v>2380</v>
      </c>
      <c r="K2179" t="s">
        <v>184</v>
      </c>
      <c r="L2179">
        <v>28.9</v>
      </c>
      <c r="M2179">
        <v>5.85</v>
      </c>
      <c r="N2179" t="s">
        <v>2380</v>
      </c>
      <c r="O2179" t="s">
        <v>2380</v>
      </c>
      <c r="P2179" t="s">
        <v>2383</v>
      </c>
      <c r="Q2179" s="7" t="str">
        <f>SUBSTITUTE(Table12[[#This Row],[NumberOfMajorSurgeries]],"No major surgery","0")</f>
        <v>1</v>
      </c>
      <c r="R2179" t="str">
        <f>SUBSTITUTE(Table12[[#This Row],[smoker]],"?","unknown")</f>
        <v>No</v>
      </c>
      <c r="S2179" t="str">
        <f t="shared" ref="S2179:S2242" si="34">IF(B2179&lt;18.5,"Underweight",IF(B2179&gt;30,"Obesity",IF(B2179=18.5-24.9,"Normal weight","Overweight")))</f>
        <v>Overweight</v>
      </c>
      <c r="T2179" t="str">
        <f>IF(Table12[[#This Row],[HBA1C]]&lt;5.7,"Normal",IF(Table12[[#This Row],[HBA1C]]&gt;6.5,"Diabetes","Prediabetes"))</f>
        <v>Prediabetes</v>
      </c>
    </row>
    <row r="2180" spans="1:20" x14ac:dyDescent="0.3">
      <c r="A2180" t="s">
        <v>183</v>
      </c>
      <c r="B2180">
        <v>24.7</v>
      </c>
      <c r="C2180">
        <v>5.32</v>
      </c>
      <c r="D2180" t="s">
        <v>2380</v>
      </c>
      <c r="E2180" t="s">
        <v>2380</v>
      </c>
      <c r="F2180" t="s">
        <v>2383</v>
      </c>
      <c r="G2180">
        <v>1</v>
      </c>
      <c r="H2180" t="s">
        <v>2380</v>
      </c>
      <c r="K2180" t="s">
        <v>183</v>
      </c>
      <c r="L2180">
        <v>24.7</v>
      </c>
      <c r="M2180">
        <v>5.32</v>
      </c>
      <c r="N2180" t="s">
        <v>2380</v>
      </c>
      <c r="O2180" t="s">
        <v>2380</v>
      </c>
      <c r="P2180" t="s">
        <v>2383</v>
      </c>
      <c r="Q2180" s="7" t="str">
        <f>SUBSTITUTE(Table12[[#This Row],[NumberOfMajorSurgeries]],"No major surgery","0")</f>
        <v>1</v>
      </c>
      <c r="R2180" t="str">
        <f>SUBSTITUTE(Table12[[#This Row],[smoker]],"?","unknown")</f>
        <v>No</v>
      </c>
      <c r="S2180" t="str">
        <f t="shared" si="34"/>
        <v>Overweight</v>
      </c>
      <c r="T2180" t="str">
        <f>IF(Table12[[#This Row],[HBA1C]]&lt;5.7,"Normal",IF(Table12[[#This Row],[HBA1C]]&gt;6.5,"Diabetes","Prediabetes"))</f>
        <v>Normal</v>
      </c>
    </row>
    <row r="2181" spans="1:20" x14ac:dyDescent="0.3">
      <c r="A2181" t="s">
        <v>182</v>
      </c>
      <c r="B2181">
        <v>20.6</v>
      </c>
      <c r="C2181">
        <v>5.14</v>
      </c>
      <c r="D2181" t="s">
        <v>2380</v>
      </c>
      <c r="E2181" t="s">
        <v>2380</v>
      </c>
      <c r="F2181" t="s">
        <v>2383</v>
      </c>
      <c r="G2181">
        <v>1</v>
      </c>
      <c r="H2181" t="s">
        <v>2380</v>
      </c>
      <c r="K2181" t="s">
        <v>182</v>
      </c>
      <c r="L2181">
        <v>20.6</v>
      </c>
      <c r="M2181">
        <v>5.14</v>
      </c>
      <c r="N2181" t="s">
        <v>2380</v>
      </c>
      <c r="O2181" t="s">
        <v>2380</v>
      </c>
      <c r="P2181" t="s">
        <v>2383</v>
      </c>
      <c r="Q2181" s="7" t="str">
        <f>SUBSTITUTE(Table12[[#This Row],[NumberOfMajorSurgeries]],"No major surgery","0")</f>
        <v>1</v>
      </c>
      <c r="R2181" t="str">
        <f>SUBSTITUTE(Table12[[#This Row],[smoker]],"?","unknown")</f>
        <v>No</v>
      </c>
      <c r="S2181" t="str">
        <f t="shared" si="34"/>
        <v>Overweight</v>
      </c>
      <c r="T2181" t="str">
        <f>IF(Table12[[#This Row],[HBA1C]]&lt;5.7,"Normal",IF(Table12[[#This Row],[HBA1C]]&gt;6.5,"Diabetes","Prediabetes"))</f>
        <v>Normal</v>
      </c>
    </row>
    <row r="2182" spans="1:20" x14ac:dyDescent="0.3">
      <c r="A2182" t="s">
        <v>181</v>
      </c>
      <c r="B2182">
        <v>18.600000000000001</v>
      </c>
      <c r="C2182">
        <v>5</v>
      </c>
      <c r="D2182" t="s">
        <v>2380</v>
      </c>
      <c r="E2182" t="s">
        <v>2380</v>
      </c>
      <c r="F2182" t="s">
        <v>2383</v>
      </c>
      <c r="G2182">
        <v>1</v>
      </c>
      <c r="H2182" t="s">
        <v>2380</v>
      </c>
      <c r="K2182" t="s">
        <v>181</v>
      </c>
      <c r="L2182">
        <v>18.600000000000001</v>
      </c>
      <c r="M2182">
        <v>5</v>
      </c>
      <c r="N2182" t="s">
        <v>2380</v>
      </c>
      <c r="O2182" t="s">
        <v>2380</v>
      </c>
      <c r="P2182" t="s">
        <v>2383</v>
      </c>
      <c r="Q2182" s="7" t="str">
        <f>SUBSTITUTE(Table12[[#This Row],[NumberOfMajorSurgeries]],"No major surgery","0")</f>
        <v>1</v>
      </c>
      <c r="R2182" t="str">
        <f>SUBSTITUTE(Table12[[#This Row],[smoker]],"?","unknown")</f>
        <v>No</v>
      </c>
      <c r="S2182" t="str">
        <f t="shared" si="34"/>
        <v>Overweight</v>
      </c>
      <c r="T2182" t="str">
        <f>IF(Table12[[#This Row],[HBA1C]]&lt;5.7,"Normal",IF(Table12[[#This Row],[HBA1C]]&gt;6.5,"Diabetes","Prediabetes"))</f>
        <v>Normal</v>
      </c>
    </row>
    <row r="2183" spans="1:20" x14ac:dyDescent="0.3">
      <c r="A2183" t="s">
        <v>180</v>
      </c>
      <c r="B2183">
        <v>17.8</v>
      </c>
      <c r="C2183">
        <v>4.55</v>
      </c>
      <c r="D2183" t="s">
        <v>2380</v>
      </c>
      <c r="E2183" t="s">
        <v>2380</v>
      </c>
      <c r="F2183" t="s">
        <v>2383</v>
      </c>
      <c r="G2183">
        <v>1</v>
      </c>
      <c r="H2183" t="s">
        <v>2380</v>
      </c>
      <c r="K2183" t="s">
        <v>180</v>
      </c>
      <c r="L2183">
        <v>17.8</v>
      </c>
      <c r="M2183">
        <v>4.55</v>
      </c>
      <c r="N2183" t="s">
        <v>2380</v>
      </c>
      <c r="O2183" t="s">
        <v>2380</v>
      </c>
      <c r="P2183" t="s">
        <v>2383</v>
      </c>
      <c r="Q2183" s="7" t="str">
        <f>SUBSTITUTE(Table12[[#This Row],[NumberOfMajorSurgeries]],"No major surgery","0")</f>
        <v>1</v>
      </c>
      <c r="R2183" t="str">
        <f>SUBSTITUTE(Table12[[#This Row],[smoker]],"?","unknown")</f>
        <v>No</v>
      </c>
      <c r="S2183" t="str">
        <f t="shared" si="34"/>
        <v>Underweight</v>
      </c>
      <c r="T2183" t="str">
        <f>IF(Table12[[#This Row],[HBA1C]]&lt;5.7,"Normal",IF(Table12[[#This Row],[HBA1C]]&gt;6.5,"Diabetes","Prediabetes"))</f>
        <v>Normal</v>
      </c>
    </row>
    <row r="2184" spans="1:20" x14ac:dyDescent="0.3">
      <c r="A2184" t="s">
        <v>179</v>
      </c>
      <c r="B2184">
        <v>35.200000000000003</v>
      </c>
      <c r="C2184">
        <v>5.97</v>
      </c>
      <c r="D2184" t="s">
        <v>2380</v>
      </c>
      <c r="E2184" t="s">
        <v>2382</v>
      </c>
      <c r="F2184" t="s">
        <v>2380</v>
      </c>
      <c r="G2184">
        <v>1</v>
      </c>
      <c r="H2184" t="s">
        <v>2380</v>
      </c>
      <c r="K2184" t="s">
        <v>179</v>
      </c>
      <c r="L2184">
        <v>35.200000000000003</v>
      </c>
      <c r="M2184">
        <v>5.97</v>
      </c>
      <c r="N2184" t="s">
        <v>2380</v>
      </c>
      <c r="O2184" t="s">
        <v>2382</v>
      </c>
      <c r="P2184" t="s">
        <v>2380</v>
      </c>
      <c r="Q2184" s="7" t="str">
        <f>SUBSTITUTE(Table12[[#This Row],[NumberOfMajorSurgeries]],"No major surgery","0")</f>
        <v>1</v>
      </c>
      <c r="R2184" t="str">
        <f>SUBSTITUTE(Table12[[#This Row],[smoker]],"?","unknown")</f>
        <v>No</v>
      </c>
      <c r="S2184" t="str">
        <f t="shared" si="34"/>
        <v>Obesity</v>
      </c>
      <c r="T2184" t="str">
        <f>IF(Table12[[#This Row],[HBA1C]]&lt;5.7,"Normal",IF(Table12[[#This Row],[HBA1C]]&gt;6.5,"Diabetes","Prediabetes"))</f>
        <v>Prediabetes</v>
      </c>
    </row>
    <row r="2185" spans="1:20" x14ac:dyDescent="0.3">
      <c r="A2185" t="s">
        <v>178</v>
      </c>
      <c r="B2185">
        <v>33.770000000000003</v>
      </c>
      <c r="C2185">
        <v>4.0199999999999996</v>
      </c>
      <c r="D2185" t="s">
        <v>2380</v>
      </c>
      <c r="E2185" t="s">
        <v>2382</v>
      </c>
      <c r="F2185" t="s">
        <v>2380</v>
      </c>
      <c r="G2185">
        <v>1</v>
      </c>
      <c r="H2185" t="s">
        <v>2380</v>
      </c>
      <c r="K2185" t="s">
        <v>178</v>
      </c>
      <c r="L2185">
        <v>33.770000000000003</v>
      </c>
      <c r="M2185">
        <v>4.0199999999999996</v>
      </c>
      <c r="N2185" t="s">
        <v>2380</v>
      </c>
      <c r="O2185" t="s">
        <v>2382</v>
      </c>
      <c r="P2185" t="s">
        <v>2380</v>
      </c>
      <c r="Q2185" s="7" t="str">
        <f>SUBSTITUTE(Table12[[#This Row],[NumberOfMajorSurgeries]],"No major surgery","0")</f>
        <v>1</v>
      </c>
      <c r="R2185" t="str">
        <f>SUBSTITUTE(Table12[[#This Row],[smoker]],"?","unknown")</f>
        <v>No</v>
      </c>
      <c r="S2185" t="str">
        <f t="shared" si="34"/>
        <v>Obesity</v>
      </c>
      <c r="T2185" t="str">
        <f>IF(Table12[[#This Row],[HBA1C]]&lt;5.7,"Normal",IF(Table12[[#This Row],[HBA1C]]&gt;6.5,"Diabetes","Prediabetes"))</f>
        <v>Normal</v>
      </c>
    </row>
    <row r="2186" spans="1:20" x14ac:dyDescent="0.3">
      <c r="A2186" t="s">
        <v>177</v>
      </c>
      <c r="B2186">
        <v>30.03</v>
      </c>
      <c r="C2186">
        <v>4.04</v>
      </c>
      <c r="D2186" t="s">
        <v>2380</v>
      </c>
      <c r="E2186" t="s">
        <v>2382</v>
      </c>
      <c r="F2186" t="s">
        <v>2380</v>
      </c>
      <c r="G2186">
        <v>1</v>
      </c>
      <c r="H2186" t="s">
        <v>2380</v>
      </c>
      <c r="K2186" t="s">
        <v>177</v>
      </c>
      <c r="L2186">
        <v>30.03</v>
      </c>
      <c r="M2186">
        <v>4.04</v>
      </c>
      <c r="N2186" t="s">
        <v>2380</v>
      </c>
      <c r="O2186" t="s">
        <v>2382</v>
      </c>
      <c r="P2186" t="s">
        <v>2380</v>
      </c>
      <c r="Q2186" s="7" t="str">
        <f>SUBSTITUTE(Table12[[#This Row],[NumberOfMajorSurgeries]],"No major surgery","0")</f>
        <v>1</v>
      </c>
      <c r="R2186" t="str">
        <f>SUBSTITUTE(Table12[[#This Row],[smoker]],"?","unknown")</f>
        <v>No</v>
      </c>
      <c r="S2186" t="str">
        <f t="shared" si="34"/>
        <v>Obesity</v>
      </c>
      <c r="T2186" t="str">
        <f>IF(Table12[[#This Row],[HBA1C]]&lt;5.7,"Normal",IF(Table12[[#This Row],[HBA1C]]&gt;6.5,"Diabetes","Prediabetes"))</f>
        <v>Normal</v>
      </c>
    </row>
    <row r="2187" spans="1:20" x14ac:dyDescent="0.3">
      <c r="A2187" t="s">
        <v>176</v>
      </c>
      <c r="B2187">
        <v>29.37</v>
      </c>
      <c r="C2187">
        <v>5.54</v>
      </c>
      <c r="D2187" t="s">
        <v>2380</v>
      </c>
      <c r="E2187" t="s">
        <v>2382</v>
      </c>
      <c r="F2187" t="s">
        <v>2380</v>
      </c>
      <c r="G2187">
        <v>1</v>
      </c>
      <c r="H2187" t="s">
        <v>2380</v>
      </c>
      <c r="K2187" t="s">
        <v>176</v>
      </c>
      <c r="L2187">
        <v>29.37</v>
      </c>
      <c r="M2187">
        <v>5.54</v>
      </c>
      <c r="N2187" t="s">
        <v>2380</v>
      </c>
      <c r="O2187" t="s">
        <v>2382</v>
      </c>
      <c r="P2187" t="s">
        <v>2380</v>
      </c>
      <c r="Q2187" s="7" t="str">
        <f>SUBSTITUTE(Table12[[#This Row],[NumberOfMajorSurgeries]],"No major surgery","0")</f>
        <v>1</v>
      </c>
      <c r="R2187" t="str">
        <f>SUBSTITUTE(Table12[[#This Row],[smoker]],"?","unknown")</f>
        <v>No</v>
      </c>
      <c r="S2187" t="str">
        <f t="shared" si="34"/>
        <v>Overweight</v>
      </c>
      <c r="T2187" t="str">
        <f>IF(Table12[[#This Row],[HBA1C]]&lt;5.7,"Normal",IF(Table12[[#This Row],[HBA1C]]&gt;6.5,"Diabetes","Prediabetes"))</f>
        <v>Normal</v>
      </c>
    </row>
    <row r="2188" spans="1:20" x14ac:dyDescent="0.3">
      <c r="A2188" t="s">
        <v>175</v>
      </c>
      <c r="B2188">
        <v>28.5</v>
      </c>
      <c r="C2188">
        <v>4.03</v>
      </c>
      <c r="D2188" t="s">
        <v>2380</v>
      </c>
      <c r="E2188" t="s">
        <v>2382</v>
      </c>
      <c r="F2188" t="s">
        <v>2380</v>
      </c>
      <c r="G2188">
        <v>1</v>
      </c>
      <c r="H2188" t="s">
        <v>2380</v>
      </c>
      <c r="K2188" t="s">
        <v>175</v>
      </c>
      <c r="L2188">
        <v>28.5</v>
      </c>
      <c r="M2188">
        <v>4.03</v>
      </c>
      <c r="N2188" t="s">
        <v>2380</v>
      </c>
      <c r="O2188" t="s">
        <v>2382</v>
      </c>
      <c r="P2188" t="s">
        <v>2380</v>
      </c>
      <c r="Q2188" s="7" t="str">
        <f>SUBSTITUTE(Table12[[#This Row],[NumberOfMajorSurgeries]],"No major surgery","0")</f>
        <v>1</v>
      </c>
      <c r="R2188" t="str">
        <f>SUBSTITUTE(Table12[[#This Row],[smoker]],"?","unknown")</f>
        <v>No</v>
      </c>
      <c r="S2188" t="str">
        <f t="shared" si="34"/>
        <v>Overweight</v>
      </c>
      <c r="T2188" t="str">
        <f>IF(Table12[[#This Row],[HBA1C]]&lt;5.7,"Normal",IF(Table12[[#This Row],[HBA1C]]&gt;6.5,"Diabetes","Prediabetes"))</f>
        <v>Normal</v>
      </c>
    </row>
    <row r="2189" spans="1:20" x14ac:dyDescent="0.3">
      <c r="A2189" t="s">
        <v>174</v>
      </c>
      <c r="B2189">
        <v>23.32</v>
      </c>
      <c r="C2189">
        <v>5.62</v>
      </c>
      <c r="D2189" t="s">
        <v>2380</v>
      </c>
      <c r="E2189" t="s">
        <v>2382</v>
      </c>
      <c r="F2189" t="s">
        <v>2380</v>
      </c>
      <c r="G2189">
        <v>1</v>
      </c>
      <c r="H2189" t="s">
        <v>2380</v>
      </c>
      <c r="K2189" t="s">
        <v>174</v>
      </c>
      <c r="L2189">
        <v>23.32</v>
      </c>
      <c r="M2189">
        <v>5.62</v>
      </c>
      <c r="N2189" t="s">
        <v>2380</v>
      </c>
      <c r="O2189" t="s">
        <v>2382</v>
      </c>
      <c r="P2189" t="s">
        <v>2380</v>
      </c>
      <c r="Q2189" s="7" t="str">
        <f>SUBSTITUTE(Table12[[#This Row],[NumberOfMajorSurgeries]],"No major surgery","0")</f>
        <v>1</v>
      </c>
      <c r="R2189" t="str">
        <f>SUBSTITUTE(Table12[[#This Row],[smoker]],"?","unknown")</f>
        <v>No</v>
      </c>
      <c r="S2189" t="str">
        <f t="shared" si="34"/>
        <v>Overweight</v>
      </c>
      <c r="T2189" t="str">
        <f>IF(Table12[[#This Row],[HBA1C]]&lt;5.7,"Normal",IF(Table12[[#This Row],[HBA1C]]&gt;6.5,"Diabetes","Prediabetes"))</f>
        <v>Normal</v>
      </c>
    </row>
    <row r="2190" spans="1:20" x14ac:dyDescent="0.3">
      <c r="A2190" t="s">
        <v>173</v>
      </c>
      <c r="B2190">
        <v>26.125</v>
      </c>
      <c r="C2190">
        <v>5.27</v>
      </c>
      <c r="D2190" t="s">
        <v>2380</v>
      </c>
      <c r="E2190" t="s">
        <v>2382</v>
      </c>
      <c r="F2190" t="s">
        <v>2380</v>
      </c>
      <c r="G2190">
        <v>1</v>
      </c>
      <c r="H2190" t="s">
        <v>2380</v>
      </c>
      <c r="K2190" t="s">
        <v>173</v>
      </c>
      <c r="L2190">
        <v>26.125</v>
      </c>
      <c r="M2190">
        <v>5.27</v>
      </c>
      <c r="N2190" t="s">
        <v>2380</v>
      </c>
      <c r="O2190" t="s">
        <v>2382</v>
      </c>
      <c r="P2190" t="s">
        <v>2380</v>
      </c>
      <c r="Q2190" s="7" t="str">
        <f>SUBSTITUTE(Table12[[#This Row],[NumberOfMajorSurgeries]],"No major surgery","0")</f>
        <v>1</v>
      </c>
      <c r="R2190" t="str">
        <f>SUBSTITUTE(Table12[[#This Row],[smoker]],"?","unknown")</f>
        <v>No</v>
      </c>
      <c r="S2190" t="str">
        <f t="shared" si="34"/>
        <v>Overweight</v>
      </c>
      <c r="T2190" t="str">
        <f>IF(Table12[[#This Row],[HBA1C]]&lt;5.7,"Normal",IF(Table12[[#This Row],[HBA1C]]&gt;6.5,"Diabetes","Prediabetes"))</f>
        <v>Normal</v>
      </c>
    </row>
    <row r="2191" spans="1:20" x14ac:dyDescent="0.3">
      <c r="A2191" t="s">
        <v>172</v>
      </c>
      <c r="B2191">
        <v>25.46</v>
      </c>
      <c r="C2191">
        <v>5.18</v>
      </c>
      <c r="D2191" t="s">
        <v>2380</v>
      </c>
      <c r="E2191" t="s">
        <v>2382</v>
      </c>
      <c r="F2191" t="s">
        <v>2380</v>
      </c>
      <c r="G2191">
        <v>1</v>
      </c>
      <c r="H2191" t="s">
        <v>2380</v>
      </c>
      <c r="K2191" t="s">
        <v>172</v>
      </c>
      <c r="L2191">
        <v>25.46</v>
      </c>
      <c r="M2191">
        <v>5.18</v>
      </c>
      <c r="N2191" t="s">
        <v>2380</v>
      </c>
      <c r="O2191" t="s">
        <v>2382</v>
      </c>
      <c r="P2191" t="s">
        <v>2380</v>
      </c>
      <c r="Q2191" s="7" t="str">
        <f>SUBSTITUTE(Table12[[#This Row],[NumberOfMajorSurgeries]],"No major surgery","0")</f>
        <v>1</v>
      </c>
      <c r="R2191" t="str">
        <f>SUBSTITUTE(Table12[[#This Row],[smoker]],"?","unknown")</f>
        <v>No</v>
      </c>
      <c r="S2191" t="str">
        <f t="shared" si="34"/>
        <v>Overweight</v>
      </c>
      <c r="T2191" t="str">
        <f>IF(Table12[[#This Row],[HBA1C]]&lt;5.7,"Normal",IF(Table12[[#This Row],[HBA1C]]&gt;6.5,"Diabetes","Prediabetes"))</f>
        <v>Normal</v>
      </c>
    </row>
    <row r="2192" spans="1:20" x14ac:dyDescent="0.3">
      <c r="A2192" t="s">
        <v>171</v>
      </c>
      <c r="B2192">
        <v>23.75</v>
      </c>
      <c r="C2192">
        <v>5.27</v>
      </c>
      <c r="D2192" t="s">
        <v>2380</v>
      </c>
      <c r="E2192" t="s">
        <v>2382</v>
      </c>
      <c r="F2192" t="s">
        <v>2380</v>
      </c>
      <c r="G2192">
        <v>1</v>
      </c>
      <c r="H2192" t="s">
        <v>2380</v>
      </c>
      <c r="K2192" t="s">
        <v>171</v>
      </c>
      <c r="L2192">
        <v>23.75</v>
      </c>
      <c r="M2192">
        <v>5.27</v>
      </c>
      <c r="N2192" t="s">
        <v>2380</v>
      </c>
      <c r="O2192" t="s">
        <v>2382</v>
      </c>
      <c r="P2192" t="s">
        <v>2380</v>
      </c>
      <c r="Q2192" s="7" t="str">
        <f>SUBSTITUTE(Table12[[#This Row],[NumberOfMajorSurgeries]],"No major surgery","0")</f>
        <v>1</v>
      </c>
      <c r="R2192" t="str">
        <f>SUBSTITUTE(Table12[[#This Row],[smoker]],"?","unknown")</f>
        <v>No</v>
      </c>
      <c r="S2192" t="str">
        <f t="shared" si="34"/>
        <v>Overweight</v>
      </c>
      <c r="T2192" t="str">
        <f>IF(Table12[[#This Row],[HBA1C]]&lt;5.7,"Normal",IF(Table12[[#This Row],[HBA1C]]&gt;6.5,"Diabetes","Prediabetes"))</f>
        <v>Normal</v>
      </c>
    </row>
    <row r="2193" spans="1:20" x14ac:dyDescent="0.3">
      <c r="A2193" t="s">
        <v>169</v>
      </c>
      <c r="B2193">
        <v>23.085000000000001</v>
      </c>
      <c r="C2193">
        <v>5.62</v>
      </c>
      <c r="D2193" t="s">
        <v>2380</v>
      </c>
      <c r="E2193" t="s">
        <v>2382</v>
      </c>
      <c r="F2193" t="s">
        <v>2380</v>
      </c>
      <c r="G2193">
        <v>1</v>
      </c>
      <c r="H2193" t="s">
        <v>2380</v>
      </c>
      <c r="K2193" t="s">
        <v>169</v>
      </c>
      <c r="L2193">
        <v>23.085000000000001</v>
      </c>
      <c r="M2193">
        <v>5.62</v>
      </c>
      <c r="N2193" t="s">
        <v>2380</v>
      </c>
      <c r="O2193" t="s">
        <v>2382</v>
      </c>
      <c r="P2193" t="s">
        <v>2380</v>
      </c>
      <c r="Q2193" s="7" t="str">
        <f>SUBSTITUTE(Table12[[#This Row],[NumberOfMajorSurgeries]],"No major surgery","0")</f>
        <v>1</v>
      </c>
      <c r="R2193" t="str">
        <f>SUBSTITUTE(Table12[[#This Row],[smoker]],"?","unknown")</f>
        <v>No</v>
      </c>
      <c r="S2193" t="str">
        <f t="shared" si="34"/>
        <v>Overweight</v>
      </c>
      <c r="T2193" t="str">
        <f>IF(Table12[[#This Row],[HBA1C]]&lt;5.7,"Normal",IF(Table12[[#This Row],[HBA1C]]&gt;6.5,"Diabetes","Prediabetes"))</f>
        <v>Normal</v>
      </c>
    </row>
    <row r="2194" spans="1:20" x14ac:dyDescent="0.3">
      <c r="A2194" t="s">
        <v>167</v>
      </c>
      <c r="B2194">
        <v>22.99</v>
      </c>
      <c r="C2194">
        <v>5.0599999999999996</v>
      </c>
      <c r="D2194" t="s">
        <v>2380</v>
      </c>
      <c r="E2194" t="s">
        <v>2382</v>
      </c>
      <c r="F2194" t="s">
        <v>2380</v>
      </c>
      <c r="G2194">
        <v>1</v>
      </c>
      <c r="H2194" t="s">
        <v>2380</v>
      </c>
      <c r="K2194" t="s">
        <v>167</v>
      </c>
      <c r="L2194">
        <v>22.99</v>
      </c>
      <c r="M2194">
        <v>5.0599999999999996</v>
      </c>
      <c r="N2194" t="s">
        <v>2380</v>
      </c>
      <c r="O2194" t="s">
        <v>2382</v>
      </c>
      <c r="P2194" t="s">
        <v>2380</v>
      </c>
      <c r="Q2194" s="7" t="str">
        <f>SUBSTITUTE(Table12[[#This Row],[NumberOfMajorSurgeries]],"No major surgery","0")</f>
        <v>1</v>
      </c>
      <c r="R2194" t="str">
        <f>SUBSTITUTE(Table12[[#This Row],[smoker]],"?","unknown")</f>
        <v>No</v>
      </c>
      <c r="S2194" t="str">
        <f t="shared" si="34"/>
        <v>Overweight</v>
      </c>
      <c r="T2194" t="str">
        <f>IF(Table12[[#This Row],[HBA1C]]&lt;5.7,"Normal",IF(Table12[[#This Row],[HBA1C]]&gt;6.5,"Diabetes","Prediabetes"))</f>
        <v>Normal</v>
      </c>
    </row>
    <row r="2195" spans="1:20" x14ac:dyDescent="0.3">
      <c r="A2195" t="s">
        <v>165</v>
      </c>
      <c r="B2195">
        <v>21.47</v>
      </c>
      <c r="C2195">
        <v>4.6900000000000004</v>
      </c>
      <c r="D2195" t="s">
        <v>2380</v>
      </c>
      <c r="E2195" t="s">
        <v>2382</v>
      </c>
      <c r="F2195" t="s">
        <v>2380</v>
      </c>
      <c r="G2195">
        <v>1</v>
      </c>
      <c r="H2195" t="s">
        <v>2380</v>
      </c>
      <c r="K2195" t="s">
        <v>165</v>
      </c>
      <c r="L2195">
        <v>21.47</v>
      </c>
      <c r="M2195">
        <v>4.6900000000000004</v>
      </c>
      <c r="N2195" t="s">
        <v>2380</v>
      </c>
      <c r="O2195" t="s">
        <v>2382</v>
      </c>
      <c r="P2195" t="s">
        <v>2380</v>
      </c>
      <c r="Q2195" s="7" t="str">
        <f>SUBSTITUTE(Table12[[#This Row],[NumberOfMajorSurgeries]],"No major surgery","0")</f>
        <v>1</v>
      </c>
      <c r="R2195" t="str">
        <f>SUBSTITUTE(Table12[[#This Row],[smoker]],"?","unknown")</f>
        <v>No</v>
      </c>
      <c r="S2195" t="str">
        <f t="shared" si="34"/>
        <v>Overweight</v>
      </c>
      <c r="T2195" t="str">
        <f>IF(Table12[[#This Row],[HBA1C]]&lt;5.7,"Normal",IF(Table12[[#This Row],[HBA1C]]&gt;6.5,"Diabetes","Prediabetes"))</f>
        <v>Normal</v>
      </c>
    </row>
    <row r="2196" spans="1:20" x14ac:dyDescent="0.3">
      <c r="A2196" t="s">
        <v>163</v>
      </c>
      <c r="B2196">
        <v>15.96</v>
      </c>
      <c r="C2196">
        <v>5.44</v>
      </c>
      <c r="D2196" t="s">
        <v>2380</v>
      </c>
      <c r="E2196" t="s">
        <v>2382</v>
      </c>
      <c r="F2196" t="s">
        <v>2380</v>
      </c>
      <c r="G2196">
        <v>1</v>
      </c>
      <c r="H2196" t="s">
        <v>2380</v>
      </c>
      <c r="K2196" t="s">
        <v>163</v>
      </c>
      <c r="L2196">
        <v>15.96</v>
      </c>
      <c r="M2196">
        <v>5.44</v>
      </c>
      <c r="N2196" t="s">
        <v>2380</v>
      </c>
      <c r="O2196" t="s">
        <v>2382</v>
      </c>
      <c r="P2196" t="s">
        <v>2380</v>
      </c>
      <c r="Q2196" s="7" t="str">
        <f>SUBSTITUTE(Table12[[#This Row],[NumberOfMajorSurgeries]],"No major surgery","0")</f>
        <v>1</v>
      </c>
      <c r="R2196" t="str">
        <f>SUBSTITUTE(Table12[[#This Row],[smoker]],"?","unknown")</f>
        <v>No</v>
      </c>
      <c r="S2196" t="str">
        <f t="shared" si="34"/>
        <v>Underweight</v>
      </c>
      <c r="T2196" t="str">
        <f>IF(Table12[[#This Row],[HBA1C]]&lt;5.7,"Normal",IF(Table12[[#This Row],[HBA1C]]&gt;6.5,"Diabetes","Prediabetes"))</f>
        <v>Normal</v>
      </c>
    </row>
    <row r="2197" spans="1:20" x14ac:dyDescent="0.3">
      <c r="A2197" t="s">
        <v>162</v>
      </c>
      <c r="B2197">
        <v>39.5</v>
      </c>
      <c r="C2197">
        <v>5.05</v>
      </c>
      <c r="D2197" t="s">
        <v>2380</v>
      </c>
      <c r="E2197" t="s">
        <v>2382</v>
      </c>
      <c r="F2197" t="s">
        <v>2380</v>
      </c>
      <c r="G2197">
        <v>1</v>
      </c>
      <c r="H2197" t="s">
        <v>2380</v>
      </c>
      <c r="K2197" t="s">
        <v>162</v>
      </c>
      <c r="L2197">
        <v>39.5</v>
      </c>
      <c r="M2197">
        <v>5.05</v>
      </c>
      <c r="N2197" t="s">
        <v>2380</v>
      </c>
      <c r="O2197" t="s">
        <v>2382</v>
      </c>
      <c r="P2197" t="s">
        <v>2380</v>
      </c>
      <c r="Q2197" s="7" t="str">
        <f>SUBSTITUTE(Table12[[#This Row],[NumberOfMajorSurgeries]],"No major surgery","0")</f>
        <v>1</v>
      </c>
      <c r="R2197" t="str">
        <f>SUBSTITUTE(Table12[[#This Row],[smoker]],"?","unknown")</f>
        <v>No</v>
      </c>
      <c r="S2197" t="str">
        <f t="shared" si="34"/>
        <v>Obesity</v>
      </c>
      <c r="T2197" t="str">
        <f>IF(Table12[[#This Row],[HBA1C]]&lt;5.7,"Normal",IF(Table12[[#This Row],[HBA1C]]&gt;6.5,"Diabetes","Prediabetes"))</f>
        <v>Normal</v>
      </c>
    </row>
    <row r="2198" spans="1:20" x14ac:dyDescent="0.3">
      <c r="A2198" t="s">
        <v>161</v>
      </c>
      <c r="B2198">
        <v>33.770000000000003</v>
      </c>
      <c r="C2198">
        <v>6</v>
      </c>
      <c r="D2198" t="s">
        <v>2380</v>
      </c>
      <c r="E2198" t="s">
        <v>2382</v>
      </c>
      <c r="F2198" t="s">
        <v>2380</v>
      </c>
      <c r="G2198">
        <v>1</v>
      </c>
      <c r="H2198" t="s">
        <v>2380</v>
      </c>
      <c r="K2198" t="s">
        <v>161</v>
      </c>
      <c r="L2198">
        <v>33.770000000000003</v>
      </c>
      <c r="M2198">
        <v>6</v>
      </c>
      <c r="N2198" t="s">
        <v>2380</v>
      </c>
      <c r="O2198" t="s">
        <v>2382</v>
      </c>
      <c r="P2198" t="s">
        <v>2380</v>
      </c>
      <c r="Q2198" s="7" t="str">
        <f>SUBSTITUTE(Table12[[#This Row],[NumberOfMajorSurgeries]],"No major surgery","0")</f>
        <v>1</v>
      </c>
      <c r="R2198" t="str">
        <f>SUBSTITUTE(Table12[[#This Row],[smoker]],"?","unknown")</f>
        <v>No</v>
      </c>
      <c r="S2198" t="str">
        <f t="shared" si="34"/>
        <v>Obesity</v>
      </c>
      <c r="T2198" t="str">
        <f>IF(Table12[[#This Row],[HBA1C]]&lt;5.7,"Normal",IF(Table12[[#This Row],[HBA1C]]&gt;6.5,"Diabetes","Prediabetes"))</f>
        <v>Prediabetes</v>
      </c>
    </row>
    <row r="2199" spans="1:20" x14ac:dyDescent="0.3">
      <c r="A2199" t="s">
        <v>160</v>
      </c>
      <c r="B2199">
        <v>26.84</v>
      </c>
      <c r="C2199">
        <v>5.99</v>
      </c>
      <c r="D2199" t="s">
        <v>2382</v>
      </c>
      <c r="E2199" t="s">
        <v>2382</v>
      </c>
      <c r="F2199" t="s">
        <v>2380</v>
      </c>
      <c r="G2199">
        <v>1</v>
      </c>
      <c r="H2199" t="s">
        <v>2380</v>
      </c>
      <c r="K2199" t="s">
        <v>160</v>
      </c>
      <c r="L2199">
        <v>26.84</v>
      </c>
      <c r="M2199">
        <v>5.99</v>
      </c>
      <c r="N2199" t="s">
        <v>2382</v>
      </c>
      <c r="O2199" t="s">
        <v>2382</v>
      </c>
      <c r="P2199" t="s">
        <v>2380</v>
      </c>
      <c r="Q2199" s="7" t="str">
        <f>SUBSTITUTE(Table12[[#This Row],[NumberOfMajorSurgeries]],"No major surgery","0")</f>
        <v>1</v>
      </c>
      <c r="R2199" t="str">
        <f>SUBSTITUTE(Table12[[#This Row],[smoker]],"?","unknown")</f>
        <v>No</v>
      </c>
      <c r="S2199" t="str">
        <f t="shared" si="34"/>
        <v>Overweight</v>
      </c>
      <c r="T2199" t="str">
        <f>IF(Table12[[#This Row],[HBA1C]]&lt;5.7,"Normal",IF(Table12[[#This Row],[HBA1C]]&gt;6.5,"Diabetes","Prediabetes"))</f>
        <v>Prediabetes</v>
      </c>
    </row>
    <row r="2200" spans="1:20" x14ac:dyDescent="0.3">
      <c r="A2200" t="s">
        <v>159</v>
      </c>
      <c r="B2200">
        <v>35.53</v>
      </c>
      <c r="C2200">
        <v>4.3600000000000003</v>
      </c>
      <c r="D2200" t="s">
        <v>2380</v>
      </c>
      <c r="E2200" t="s">
        <v>2380</v>
      </c>
      <c r="F2200" t="s">
        <v>2383</v>
      </c>
      <c r="G2200">
        <v>1</v>
      </c>
      <c r="H2200" t="s">
        <v>2380</v>
      </c>
      <c r="K2200" t="s">
        <v>159</v>
      </c>
      <c r="L2200">
        <v>35.53</v>
      </c>
      <c r="M2200">
        <v>4.3600000000000003</v>
      </c>
      <c r="N2200" t="s">
        <v>2380</v>
      </c>
      <c r="O2200" t="s">
        <v>2380</v>
      </c>
      <c r="P2200" t="s">
        <v>2383</v>
      </c>
      <c r="Q2200" s="7" t="str">
        <f>SUBSTITUTE(Table12[[#This Row],[NumberOfMajorSurgeries]],"No major surgery","0")</f>
        <v>1</v>
      </c>
      <c r="R2200" t="str">
        <f>SUBSTITUTE(Table12[[#This Row],[smoker]],"?","unknown")</f>
        <v>No</v>
      </c>
      <c r="S2200" t="str">
        <f t="shared" si="34"/>
        <v>Obesity</v>
      </c>
      <c r="T2200" t="str">
        <f>IF(Table12[[#This Row],[HBA1C]]&lt;5.7,"Normal",IF(Table12[[#This Row],[HBA1C]]&gt;6.5,"Diabetes","Prediabetes"))</f>
        <v>Normal</v>
      </c>
    </row>
    <row r="2201" spans="1:20" x14ac:dyDescent="0.3">
      <c r="A2201" t="s">
        <v>158</v>
      </c>
      <c r="B2201">
        <v>30.59</v>
      </c>
      <c r="C2201">
        <v>4.41</v>
      </c>
      <c r="D2201" t="s">
        <v>2380</v>
      </c>
      <c r="E2201" t="s">
        <v>2380</v>
      </c>
      <c r="F2201" t="s">
        <v>2383</v>
      </c>
      <c r="G2201">
        <v>1</v>
      </c>
      <c r="H2201" t="s">
        <v>2380</v>
      </c>
      <c r="K2201" t="s">
        <v>158</v>
      </c>
      <c r="L2201">
        <v>30.59</v>
      </c>
      <c r="M2201">
        <v>4.41</v>
      </c>
      <c r="N2201" t="s">
        <v>2380</v>
      </c>
      <c r="O2201" t="s">
        <v>2380</v>
      </c>
      <c r="P2201" t="s">
        <v>2383</v>
      </c>
      <c r="Q2201" s="7" t="str">
        <f>SUBSTITUTE(Table12[[#This Row],[NumberOfMajorSurgeries]],"No major surgery","0")</f>
        <v>1</v>
      </c>
      <c r="R2201" t="str">
        <f>SUBSTITUTE(Table12[[#This Row],[smoker]],"?","unknown")</f>
        <v>No</v>
      </c>
      <c r="S2201" t="str">
        <f t="shared" si="34"/>
        <v>Obesity</v>
      </c>
      <c r="T2201" t="str">
        <f>IF(Table12[[#This Row],[HBA1C]]&lt;5.7,"Normal",IF(Table12[[#This Row],[HBA1C]]&gt;6.5,"Diabetes","Prediabetes"))</f>
        <v>Normal</v>
      </c>
    </row>
    <row r="2202" spans="1:20" x14ac:dyDescent="0.3">
      <c r="A2202" t="s">
        <v>157</v>
      </c>
      <c r="B2202">
        <v>30.59</v>
      </c>
      <c r="C2202">
        <v>4.17</v>
      </c>
      <c r="D2202" t="s">
        <v>2380</v>
      </c>
      <c r="E2202" t="s">
        <v>2380</v>
      </c>
      <c r="F2202" t="s">
        <v>2383</v>
      </c>
      <c r="G2202">
        <v>1</v>
      </c>
      <c r="H2202" t="s">
        <v>2380</v>
      </c>
      <c r="K2202" t="s">
        <v>157</v>
      </c>
      <c r="L2202">
        <v>30.59</v>
      </c>
      <c r="M2202">
        <v>4.17</v>
      </c>
      <c r="N2202" t="s">
        <v>2380</v>
      </c>
      <c r="O2202" t="s">
        <v>2380</v>
      </c>
      <c r="P2202" t="s">
        <v>2383</v>
      </c>
      <c r="Q2202" s="7" t="str">
        <f>SUBSTITUTE(Table12[[#This Row],[NumberOfMajorSurgeries]],"No major surgery","0")</f>
        <v>1</v>
      </c>
      <c r="R2202" t="str">
        <f>SUBSTITUTE(Table12[[#This Row],[smoker]],"?","unknown")</f>
        <v>No</v>
      </c>
      <c r="S2202" t="str">
        <f t="shared" si="34"/>
        <v>Obesity</v>
      </c>
      <c r="T2202" t="str">
        <f>IF(Table12[[#This Row],[HBA1C]]&lt;5.7,"Normal",IF(Table12[[#This Row],[HBA1C]]&gt;6.5,"Diabetes","Prediabetes"))</f>
        <v>Normal</v>
      </c>
    </row>
    <row r="2203" spans="1:20" x14ac:dyDescent="0.3">
      <c r="A2203" t="s">
        <v>156</v>
      </c>
      <c r="B2203">
        <v>27.835000000000001</v>
      </c>
      <c r="C2203">
        <v>4.4400000000000004</v>
      </c>
      <c r="D2203" t="s">
        <v>2380</v>
      </c>
      <c r="E2203" t="s">
        <v>2380</v>
      </c>
      <c r="F2203" t="s">
        <v>2383</v>
      </c>
      <c r="G2203">
        <v>1</v>
      </c>
      <c r="H2203" t="s">
        <v>2380</v>
      </c>
      <c r="K2203" t="s">
        <v>156</v>
      </c>
      <c r="L2203">
        <v>27.835000000000001</v>
      </c>
      <c r="M2203">
        <v>4.4400000000000004</v>
      </c>
      <c r="N2203" t="s">
        <v>2380</v>
      </c>
      <c r="O2203" t="s">
        <v>2380</v>
      </c>
      <c r="P2203" t="s">
        <v>2383</v>
      </c>
      <c r="Q2203" s="7" t="str">
        <f>SUBSTITUTE(Table12[[#This Row],[NumberOfMajorSurgeries]],"No major surgery","0")</f>
        <v>1</v>
      </c>
      <c r="R2203" t="str">
        <f>SUBSTITUTE(Table12[[#This Row],[smoker]],"?","unknown")</f>
        <v>No</v>
      </c>
      <c r="S2203" t="str">
        <f t="shared" si="34"/>
        <v>Overweight</v>
      </c>
      <c r="T2203" t="str">
        <f>IF(Table12[[#This Row],[HBA1C]]&lt;5.7,"Normal",IF(Table12[[#This Row],[HBA1C]]&gt;6.5,"Diabetes","Prediabetes"))</f>
        <v>Normal</v>
      </c>
    </row>
    <row r="2204" spans="1:20" x14ac:dyDescent="0.3">
      <c r="A2204" t="s">
        <v>155</v>
      </c>
      <c r="B2204">
        <v>40.26</v>
      </c>
      <c r="C2204">
        <v>5.52</v>
      </c>
      <c r="D2204" t="s">
        <v>2380</v>
      </c>
      <c r="E2204" t="s">
        <v>2382</v>
      </c>
      <c r="F2204" t="s">
        <v>2380</v>
      </c>
      <c r="G2204">
        <v>1</v>
      </c>
      <c r="H2204" t="s">
        <v>2380</v>
      </c>
      <c r="K2204" t="s">
        <v>155</v>
      </c>
      <c r="L2204">
        <v>40.26</v>
      </c>
      <c r="M2204">
        <v>5.52</v>
      </c>
      <c r="N2204" t="s">
        <v>2380</v>
      </c>
      <c r="O2204" t="s">
        <v>2382</v>
      </c>
      <c r="P2204" t="s">
        <v>2380</v>
      </c>
      <c r="Q2204" s="7" t="str">
        <f>SUBSTITUTE(Table12[[#This Row],[NumberOfMajorSurgeries]],"No major surgery","0")</f>
        <v>1</v>
      </c>
      <c r="R2204" t="str">
        <f>SUBSTITUTE(Table12[[#This Row],[smoker]],"?","unknown")</f>
        <v>No</v>
      </c>
      <c r="S2204" t="str">
        <f t="shared" si="34"/>
        <v>Obesity</v>
      </c>
      <c r="T2204" t="str">
        <f>IF(Table12[[#This Row],[HBA1C]]&lt;5.7,"Normal",IF(Table12[[#This Row],[HBA1C]]&gt;6.5,"Diabetes","Prediabetes"))</f>
        <v>Normal</v>
      </c>
    </row>
    <row r="2205" spans="1:20" x14ac:dyDescent="0.3">
      <c r="A2205" t="s">
        <v>154</v>
      </c>
      <c r="B2205">
        <v>39.82</v>
      </c>
      <c r="C2205">
        <v>6.01</v>
      </c>
      <c r="D2205" t="s">
        <v>2380</v>
      </c>
      <c r="E2205" t="s">
        <v>2382</v>
      </c>
      <c r="F2205" t="s">
        <v>2380</v>
      </c>
      <c r="G2205">
        <v>1</v>
      </c>
      <c r="H2205" t="s">
        <v>2380</v>
      </c>
      <c r="K2205" t="s">
        <v>154</v>
      </c>
      <c r="L2205">
        <v>39.82</v>
      </c>
      <c r="M2205">
        <v>6.01</v>
      </c>
      <c r="N2205" t="s">
        <v>2380</v>
      </c>
      <c r="O2205" t="s">
        <v>2382</v>
      </c>
      <c r="P2205" t="s">
        <v>2380</v>
      </c>
      <c r="Q2205" s="7" t="str">
        <f>SUBSTITUTE(Table12[[#This Row],[NumberOfMajorSurgeries]],"No major surgery","0")</f>
        <v>1</v>
      </c>
      <c r="R2205" t="str">
        <f>SUBSTITUTE(Table12[[#This Row],[smoker]],"?","unknown")</f>
        <v>No</v>
      </c>
      <c r="S2205" t="str">
        <f t="shared" si="34"/>
        <v>Obesity</v>
      </c>
      <c r="T2205" t="str">
        <f>IF(Table12[[#This Row],[HBA1C]]&lt;5.7,"Normal",IF(Table12[[#This Row],[HBA1C]]&gt;6.5,"Diabetes","Prediabetes"))</f>
        <v>Prediabetes</v>
      </c>
    </row>
    <row r="2206" spans="1:20" x14ac:dyDescent="0.3">
      <c r="A2206" t="s">
        <v>153</v>
      </c>
      <c r="B2206">
        <v>39.159999999999997</v>
      </c>
      <c r="C2206">
        <v>5.81</v>
      </c>
      <c r="D2206" t="s">
        <v>2380</v>
      </c>
      <c r="E2206" t="s">
        <v>2382</v>
      </c>
      <c r="F2206" t="s">
        <v>2380</v>
      </c>
      <c r="G2206">
        <v>1</v>
      </c>
      <c r="H2206" t="s">
        <v>2380</v>
      </c>
      <c r="K2206" t="s">
        <v>153</v>
      </c>
      <c r="L2206">
        <v>39.159999999999997</v>
      </c>
      <c r="M2206">
        <v>5.81</v>
      </c>
      <c r="N2206" t="s">
        <v>2380</v>
      </c>
      <c r="O2206" t="s">
        <v>2382</v>
      </c>
      <c r="P2206" t="s">
        <v>2380</v>
      </c>
      <c r="Q2206" s="7" t="str">
        <f>SUBSTITUTE(Table12[[#This Row],[NumberOfMajorSurgeries]],"No major surgery","0")</f>
        <v>1</v>
      </c>
      <c r="R2206" t="str">
        <f>SUBSTITUTE(Table12[[#This Row],[smoker]],"?","unknown")</f>
        <v>No</v>
      </c>
      <c r="S2206" t="str">
        <f t="shared" si="34"/>
        <v>Obesity</v>
      </c>
      <c r="T2206" t="str">
        <f>IF(Table12[[#This Row],[HBA1C]]&lt;5.7,"Normal",IF(Table12[[#This Row],[HBA1C]]&gt;6.5,"Diabetes","Prediabetes"))</f>
        <v>Prediabetes</v>
      </c>
    </row>
    <row r="2207" spans="1:20" x14ac:dyDescent="0.3">
      <c r="A2207" t="s">
        <v>152</v>
      </c>
      <c r="B2207">
        <v>25.555</v>
      </c>
      <c r="C2207">
        <v>4.37</v>
      </c>
      <c r="D2207" t="s">
        <v>2380</v>
      </c>
      <c r="E2207" t="s">
        <v>2380</v>
      </c>
      <c r="F2207" t="s">
        <v>2383</v>
      </c>
      <c r="G2207">
        <v>1</v>
      </c>
      <c r="H2207" t="s">
        <v>2380</v>
      </c>
      <c r="K2207" t="s">
        <v>152</v>
      </c>
      <c r="L2207">
        <v>25.555</v>
      </c>
      <c r="M2207">
        <v>4.37</v>
      </c>
      <c r="N2207" t="s">
        <v>2380</v>
      </c>
      <c r="O2207" t="s">
        <v>2380</v>
      </c>
      <c r="P2207" t="s">
        <v>2383</v>
      </c>
      <c r="Q2207" s="7" t="str">
        <f>SUBSTITUTE(Table12[[#This Row],[NumberOfMajorSurgeries]],"No major surgery","0")</f>
        <v>1</v>
      </c>
      <c r="R2207" t="str">
        <f>SUBSTITUTE(Table12[[#This Row],[smoker]],"?","unknown")</f>
        <v>No</v>
      </c>
      <c r="S2207" t="str">
        <f t="shared" si="34"/>
        <v>Overweight</v>
      </c>
      <c r="T2207" t="str">
        <f>IF(Table12[[#This Row],[HBA1C]]&lt;5.7,"Normal",IF(Table12[[#This Row],[HBA1C]]&gt;6.5,"Diabetes","Prediabetes"))</f>
        <v>Normal</v>
      </c>
    </row>
    <row r="2208" spans="1:20" x14ac:dyDescent="0.3">
      <c r="A2208" t="s">
        <v>151</v>
      </c>
      <c r="B2208">
        <v>25.175000000000001</v>
      </c>
      <c r="C2208">
        <v>5.74</v>
      </c>
      <c r="D2208" t="s">
        <v>2380</v>
      </c>
      <c r="E2208" t="s">
        <v>2380</v>
      </c>
      <c r="F2208" t="s">
        <v>2383</v>
      </c>
      <c r="G2208">
        <v>1</v>
      </c>
      <c r="H2208" t="s">
        <v>2380</v>
      </c>
      <c r="K2208" t="s">
        <v>151</v>
      </c>
      <c r="L2208">
        <v>25.175000000000001</v>
      </c>
      <c r="M2208">
        <v>5.74</v>
      </c>
      <c r="N2208" t="s">
        <v>2380</v>
      </c>
      <c r="O2208" t="s">
        <v>2380</v>
      </c>
      <c r="P2208" t="s">
        <v>2383</v>
      </c>
      <c r="Q2208" s="7" t="str">
        <f>SUBSTITUTE(Table12[[#This Row],[NumberOfMajorSurgeries]],"No major surgery","0")</f>
        <v>1</v>
      </c>
      <c r="R2208" t="str">
        <f>SUBSTITUTE(Table12[[#This Row],[smoker]],"?","unknown")</f>
        <v>No</v>
      </c>
      <c r="S2208" t="str">
        <f t="shared" si="34"/>
        <v>Overweight</v>
      </c>
      <c r="T2208" t="str">
        <f>IF(Table12[[#This Row],[HBA1C]]&lt;5.7,"Normal",IF(Table12[[#This Row],[HBA1C]]&gt;6.5,"Diabetes","Prediabetes"))</f>
        <v>Prediabetes</v>
      </c>
    </row>
    <row r="2209" spans="1:20" x14ac:dyDescent="0.3">
      <c r="A2209" t="s">
        <v>150</v>
      </c>
      <c r="B2209">
        <v>38.28</v>
      </c>
      <c r="C2209">
        <v>5.39</v>
      </c>
      <c r="D2209" t="s">
        <v>2380</v>
      </c>
      <c r="E2209" t="s">
        <v>2382</v>
      </c>
      <c r="F2209" t="s">
        <v>2380</v>
      </c>
      <c r="G2209">
        <v>1</v>
      </c>
      <c r="H2209" t="s">
        <v>2380</v>
      </c>
      <c r="K2209" t="s">
        <v>150</v>
      </c>
      <c r="L2209">
        <v>38.28</v>
      </c>
      <c r="M2209">
        <v>5.39</v>
      </c>
      <c r="N2209" t="s">
        <v>2380</v>
      </c>
      <c r="O2209" t="s">
        <v>2382</v>
      </c>
      <c r="P2209" t="s">
        <v>2380</v>
      </c>
      <c r="Q2209" s="7" t="str">
        <f>SUBSTITUTE(Table12[[#This Row],[NumberOfMajorSurgeries]],"No major surgery","0")</f>
        <v>1</v>
      </c>
      <c r="R2209" t="str">
        <f>SUBSTITUTE(Table12[[#This Row],[smoker]],"?","unknown")</f>
        <v>No</v>
      </c>
      <c r="S2209" t="str">
        <f t="shared" si="34"/>
        <v>Obesity</v>
      </c>
      <c r="T2209" t="str">
        <f>IF(Table12[[#This Row],[HBA1C]]&lt;5.7,"Normal",IF(Table12[[#This Row],[HBA1C]]&gt;6.5,"Diabetes","Prediabetes"))</f>
        <v>Normal</v>
      </c>
    </row>
    <row r="2210" spans="1:20" x14ac:dyDescent="0.3">
      <c r="A2210" t="s">
        <v>149</v>
      </c>
      <c r="B2210">
        <v>38.17</v>
      </c>
      <c r="C2210">
        <v>4.07</v>
      </c>
      <c r="D2210" t="s">
        <v>2380</v>
      </c>
      <c r="E2210" t="s">
        <v>2382</v>
      </c>
      <c r="F2210" t="s">
        <v>2380</v>
      </c>
      <c r="G2210">
        <v>1</v>
      </c>
      <c r="H2210" t="s">
        <v>2380</v>
      </c>
      <c r="K2210" t="s">
        <v>149</v>
      </c>
      <c r="L2210">
        <v>38.17</v>
      </c>
      <c r="M2210">
        <v>4.07</v>
      </c>
      <c r="N2210" t="s">
        <v>2380</v>
      </c>
      <c r="O2210" t="s">
        <v>2382</v>
      </c>
      <c r="P2210" t="s">
        <v>2380</v>
      </c>
      <c r="Q2210" s="7" t="str">
        <f>SUBSTITUTE(Table12[[#This Row],[NumberOfMajorSurgeries]],"No major surgery","0")</f>
        <v>1</v>
      </c>
      <c r="R2210" t="str">
        <f>SUBSTITUTE(Table12[[#This Row],[smoker]],"?","unknown")</f>
        <v>No</v>
      </c>
      <c r="S2210" t="str">
        <f t="shared" si="34"/>
        <v>Obesity</v>
      </c>
      <c r="T2210" t="str">
        <f>IF(Table12[[#This Row],[HBA1C]]&lt;5.7,"Normal",IF(Table12[[#This Row],[HBA1C]]&gt;6.5,"Diabetes","Prediabetes"))</f>
        <v>Normal</v>
      </c>
    </row>
    <row r="2211" spans="1:20" x14ac:dyDescent="0.3">
      <c r="A2211" t="s">
        <v>148</v>
      </c>
      <c r="B2211">
        <v>36.85</v>
      </c>
      <c r="C2211">
        <v>5.49</v>
      </c>
      <c r="D2211" t="s">
        <v>2380</v>
      </c>
      <c r="E2211" t="s">
        <v>2382</v>
      </c>
      <c r="F2211" t="s">
        <v>2380</v>
      </c>
      <c r="G2211">
        <v>1</v>
      </c>
      <c r="H2211" t="s">
        <v>2380</v>
      </c>
      <c r="K2211" t="s">
        <v>148</v>
      </c>
      <c r="L2211">
        <v>36.85</v>
      </c>
      <c r="M2211">
        <v>5.49</v>
      </c>
      <c r="N2211" t="s">
        <v>2380</v>
      </c>
      <c r="O2211" t="s">
        <v>2382</v>
      </c>
      <c r="P2211" t="s">
        <v>2380</v>
      </c>
      <c r="Q2211" s="7" t="str">
        <f>SUBSTITUTE(Table12[[#This Row],[NumberOfMajorSurgeries]],"No major surgery","0")</f>
        <v>1</v>
      </c>
      <c r="R2211" t="str">
        <f>SUBSTITUTE(Table12[[#This Row],[smoker]],"?","unknown")</f>
        <v>No</v>
      </c>
      <c r="S2211" t="str">
        <f t="shared" si="34"/>
        <v>Obesity</v>
      </c>
      <c r="T2211" t="str">
        <f>IF(Table12[[#This Row],[HBA1C]]&lt;5.7,"Normal",IF(Table12[[#This Row],[HBA1C]]&gt;6.5,"Diabetes","Prediabetes"))</f>
        <v>Normal</v>
      </c>
    </row>
    <row r="2212" spans="1:20" x14ac:dyDescent="0.3">
      <c r="A2212" t="s">
        <v>147</v>
      </c>
      <c r="B2212">
        <v>22.61</v>
      </c>
      <c r="C2212">
        <v>5.68</v>
      </c>
      <c r="D2212" t="s">
        <v>2380</v>
      </c>
      <c r="E2212" t="s">
        <v>2380</v>
      </c>
      <c r="F2212" t="s">
        <v>2383</v>
      </c>
      <c r="G2212">
        <v>1</v>
      </c>
      <c r="H2212" t="s">
        <v>2380</v>
      </c>
      <c r="K2212" t="s">
        <v>147</v>
      </c>
      <c r="L2212">
        <v>22.61</v>
      </c>
      <c r="M2212">
        <v>5.68</v>
      </c>
      <c r="N2212" t="s">
        <v>2380</v>
      </c>
      <c r="O2212" t="s">
        <v>2380</v>
      </c>
      <c r="P2212" t="s">
        <v>2383</v>
      </c>
      <c r="Q2212" s="7" t="str">
        <f>SUBSTITUTE(Table12[[#This Row],[NumberOfMajorSurgeries]],"No major surgery","0")</f>
        <v>1</v>
      </c>
      <c r="R2212" t="str">
        <f>SUBSTITUTE(Table12[[#This Row],[smoker]],"?","unknown")</f>
        <v>No</v>
      </c>
      <c r="S2212" t="str">
        <f t="shared" si="34"/>
        <v>Overweight</v>
      </c>
      <c r="T2212" t="str">
        <f>IF(Table12[[#This Row],[HBA1C]]&lt;5.7,"Normal",IF(Table12[[#This Row],[HBA1C]]&gt;6.5,"Diabetes","Prediabetes"))</f>
        <v>Normal</v>
      </c>
    </row>
    <row r="2213" spans="1:20" x14ac:dyDescent="0.3">
      <c r="A2213" t="s">
        <v>146</v>
      </c>
      <c r="B2213">
        <v>21.754999999999999</v>
      </c>
      <c r="C2213">
        <v>6.09</v>
      </c>
      <c r="D2213" t="s">
        <v>2380</v>
      </c>
      <c r="E2213" t="s">
        <v>2380</v>
      </c>
      <c r="F2213" t="s">
        <v>2383</v>
      </c>
      <c r="G2213">
        <v>1</v>
      </c>
      <c r="H2213" t="s">
        <v>2380</v>
      </c>
      <c r="K2213" t="s">
        <v>146</v>
      </c>
      <c r="L2213">
        <v>21.754999999999999</v>
      </c>
      <c r="M2213">
        <v>6.09</v>
      </c>
      <c r="N2213" t="s">
        <v>2380</v>
      </c>
      <c r="O2213" t="s">
        <v>2380</v>
      </c>
      <c r="P2213" t="s">
        <v>2383</v>
      </c>
      <c r="Q2213" s="7" t="str">
        <f>SUBSTITUTE(Table12[[#This Row],[NumberOfMajorSurgeries]],"No major surgery","0")</f>
        <v>1</v>
      </c>
      <c r="R2213" t="str">
        <f>SUBSTITUTE(Table12[[#This Row],[smoker]],"?","unknown")</f>
        <v>No</v>
      </c>
      <c r="S2213" t="str">
        <f t="shared" si="34"/>
        <v>Overweight</v>
      </c>
      <c r="T2213" t="str">
        <f>IF(Table12[[#This Row],[HBA1C]]&lt;5.7,"Normal",IF(Table12[[#This Row],[HBA1C]]&gt;6.5,"Diabetes","Prediabetes"))</f>
        <v>Prediabetes</v>
      </c>
    </row>
    <row r="2214" spans="1:20" x14ac:dyDescent="0.3">
      <c r="A2214" t="s">
        <v>145</v>
      </c>
      <c r="B2214">
        <v>20.425000000000001</v>
      </c>
      <c r="C2214">
        <v>5.53</v>
      </c>
      <c r="D2214" t="s">
        <v>2380</v>
      </c>
      <c r="E2214" t="s">
        <v>2380</v>
      </c>
      <c r="F2214" t="s">
        <v>2383</v>
      </c>
      <c r="G2214">
        <v>1</v>
      </c>
      <c r="H2214" t="s">
        <v>2380</v>
      </c>
      <c r="K2214" t="s">
        <v>145</v>
      </c>
      <c r="L2214">
        <v>20.425000000000001</v>
      </c>
      <c r="M2214">
        <v>5.53</v>
      </c>
      <c r="N2214" t="s">
        <v>2380</v>
      </c>
      <c r="O2214" t="s">
        <v>2380</v>
      </c>
      <c r="P2214" t="s">
        <v>2383</v>
      </c>
      <c r="Q2214" s="7" t="str">
        <f>SUBSTITUTE(Table12[[#This Row],[NumberOfMajorSurgeries]],"No major surgery","0")</f>
        <v>1</v>
      </c>
      <c r="R2214" t="str">
        <f>SUBSTITUTE(Table12[[#This Row],[smoker]],"?","unknown")</f>
        <v>No</v>
      </c>
      <c r="S2214" t="str">
        <f t="shared" si="34"/>
        <v>Overweight</v>
      </c>
      <c r="T2214" t="str">
        <f>IF(Table12[[#This Row],[HBA1C]]&lt;5.7,"Normal",IF(Table12[[#This Row],[HBA1C]]&gt;6.5,"Diabetes","Prediabetes"))</f>
        <v>Normal</v>
      </c>
    </row>
    <row r="2215" spans="1:20" x14ac:dyDescent="0.3">
      <c r="A2215" t="s">
        <v>144</v>
      </c>
      <c r="B2215">
        <v>31.35</v>
      </c>
      <c r="C2215">
        <v>4.28</v>
      </c>
      <c r="D2215" t="s">
        <v>2380</v>
      </c>
      <c r="E2215" t="s">
        <v>2382</v>
      </c>
      <c r="F2215" t="s">
        <v>2380</v>
      </c>
      <c r="G2215">
        <v>1</v>
      </c>
      <c r="H2215" t="s">
        <v>2380</v>
      </c>
      <c r="K2215" t="s">
        <v>144</v>
      </c>
      <c r="L2215">
        <v>31.35</v>
      </c>
      <c r="M2215">
        <v>4.28</v>
      </c>
      <c r="N2215" t="s">
        <v>2380</v>
      </c>
      <c r="O2215" t="s">
        <v>2382</v>
      </c>
      <c r="P2215" t="s">
        <v>2380</v>
      </c>
      <c r="Q2215" s="7" t="str">
        <f>SUBSTITUTE(Table12[[#This Row],[NumberOfMajorSurgeries]],"No major surgery","0")</f>
        <v>1</v>
      </c>
      <c r="R2215" t="str">
        <f>SUBSTITUTE(Table12[[#This Row],[smoker]],"?","unknown")</f>
        <v>No</v>
      </c>
      <c r="S2215" t="str">
        <f t="shared" si="34"/>
        <v>Obesity</v>
      </c>
      <c r="T2215" t="str">
        <f>IF(Table12[[#This Row],[HBA1C]]&lt;5.7,"Normal",IF(Table12[[#This Row],[HBA1C]]&gt;6.5,"Diabetes","Prediabetes"))</f>
        <v>Normal</v>
      </c>
    </row>
    <row r="2216" spans="1:20" x14ac:dyDescent="0.3">
      <c r="A2216" t="s">
        <v>143</v>
      </c>
      <c r="B2216">
        <v>31.13</v>
      </c>
      <c r="C2216">
        <v>6.01</v>
      </c>
      <c r="D2216" t="s">
        <v>2380</v>
      </c>
      <c r="E2216" t="s">
        <v>2382</v>
      </c>
      <c r="F2216" t="s">
        <v>2380</v>
      </c>
      <c r="G2216">
        <v>1</v>
      </c>
      <c r="H2216" t="s">
        <v>2380</v>
      </c>
      <c r="K2216" t="s">
        <v>143</v>
      </c>
      <c r="L2216">
        <v>31.13</v>
      </c>
      <c r="M2216">
        <v>6.01</v>
      </c>
      <c r="N2216" t="s">
        <v>2380</v>
      </c>
      <c r="O2216" t="s">
        <v>2382</v>
      </c>
      <c r="P2216" t="s">
        <v>2380</v>
      </c>
      <c r="Q2216" s="7" t="str">
        <f>SUBSTITUTE(Table12[[#This Row],[NumberOfMajorSurgeries]],"No major surgery","0")</f>
        <v>1</v>
      </c>
      <c r="R2216" t="str">
        <f>SUBSTITUTE(Table12[[#This Row],[smoker]],"?","unknown")</f>
        <v>No</v>
      </c>
      <c r="S2216" t="str">
        <f t="shared" si="34"/>
        <v>Obesity</v>
      </c>
      <c r="T2216" t="str">
        <f>IF(Table12[[#This Row],[HBA1C]]&lt;5.7,"Normal",IF(Table12[[#This Row],[HBA1C]]&gt;6.5,"Diabetes","Prediabetes"))</f>
        <v>Prediabetes</v>
      </c>
    </row>
    <row r="2217" spans="1:20" x14ac:dyDescent="0.3">
      <c r="A2217" t="s">
        <v>142</v>
      </c>
      <c r="B2217">
        <v>17.48</v>
      </c>
      <c r="C2217">
        <v>4.59</v>
      </c>
      <c r="D2217" t="s">
        <v>2380</v>
      </c>
      <c r="E2217" t="s">
        <v>2380</v>
      </c>
      <c r="F2217" t="s">
        <v>2383</v>
      </c>
      <c r="G2217">
        <v>1</v>
      </c>
      <c r="H2217" t="s">
        <v>2380</v>
      </c>
      <c r="K2217" t="s">
        <v>142</v>
      </c>
      <c r="L2217">
        <v>17.48</v>
      </c>
      <c r="M2217">
        <v>4.59</v>
      </c>
      <c r="N2217" t="s">
        <v>2380</v>
      </c>
      <c r="O2217" t="s">
        <v>2380</v>
      </c>
      <c r="P2217" t="s">
        <v>2383</v>
      </c>
      <c r="Q2217" s="7" t="str">
        <f>SUBSTITUTE(Table12[[#This Row],[NumberOfMajorSurgeries]],"No major surgery","0")</f>
        <v>1</v>
      </c>
      <c r="R2217" t="str">
        <f>SUBSTITUTE(Table12[[#This Row],[smoker]],"?","unknown")</f>
        <v>No</v>
      </c>
      <c r="S2217" t="str">
        <f t="shared" si="34"/>
        <v>Underweight</v>
      </c>
      <c r="T2217" t="str">
        <f>IF(Table12[[#This Row],[HBA1C]]&lt;5.7,"Normal",IF(Table12[[#This Row],[HBA1C]]&gt;6.5,"Diabetes","Prediabetes"))</f>
        <v>Normal</v>
      </c>
    </row>
    <row r="2218" spans="1:20" x14ac:dyDescent="0.3">
      <c r="A2218" t="s">
        <v>141</v>
      </c>
      <c r="B2218">
        <v>22.57</v>
      </c>
      <c r="C2218">
        <v>5.8</v>
      </c>
      <c r="D2218" t="s">
        <v>2382</v>
      </c>
      <c r="E2218" t="s">
        <v>2380</v>
      </c>
      <c r="F2218" t="s">
        <v>2380</v>
      </c>
      <c r="G2218">
        <v>1</v>
      </c>
      <c r="H2218" t="s">
        <v>2380</v>
      </c>
      <c r="K2218" t="s">
        <v>141</v>
      </c>
      <c r="L2218">
        <v>22.57</v>
      </c>
      <c r="M2218">
        <v>5.8</v>
      </c>
      <c r="N2218" t="s">
        <v>2382</v>
      </c>
      <c r="O2218" t="s">
        <v>2380</v>
      </c>
      <c r="P2218" t="s">
        <v>2380</v>
      </c>
      <c r="Q2218" s="7" t="str">
        <f>SUBSTITUTE(Table12[[#This Row],[NumberOfMajorSurgeries]],"No major surgery","0")</f>
        <v>1</v>
      </c>
      <c r="R2218" t="str">
        <f>SUBSTITUTE(Table12[[#This Row],[smoker]],"?","unknown")</f>
        <v>No</v>
      </c>
      <c r="S2218" t="str">
        <f t="shared" si="34"/>
        <v>Overweight</v>
      </c>
      <c r="T2218" t="str">
        <f>IF(Table12[[#This Row],[HBA1C]]&lt;5.7,"Normal",IF(Table12[[#This Row],[HBA1C]]&gt;6.5,"Diabetes","Prediabetes"))</f>
        <v>Prediabetes</v>
      </c>
    </row>
    <row r="2219" spans="1:20" x14ac:dyDescent="0.3">
      <c r="A2219" t="s">
        <v>140</v>
      </c>
      <c r="B2219">
        <v>26.73</v>
      </c>
      <c r="C2219">
        <v>5.08</v>
      </c>
      <c r="D2219" t="s">
        <v>2380</v>
      </c>
      <c r="E2219" t="s">
        <v>2382</v>
      </c>
      <c r="F2219" t="s">
        <v>2380</v>
      </c>
      <c r="G2219">
        <v>1</v>
      </c>
      <c r="H2219" t="s">
        <v>2380</v>
      </c>
      <c r="K2219" t="s">
        <v>140</v>
      </c>
      <c r="L2219">
        <v>26.73</v>
      </c>
      <c r="M2219">
        <v>5.08</v>
      </c>
      <c r="N2219" t="s">
        <v>2380</v>
      </c>
      <c r="O2219" t="s">
        <v>2382</v>
      </c>
      <c r="P2219" t="s">
        <v>2380</v>
      </c>
      <c r="Q2219" s="7" t="str">
        <f>SUBSTITUTE(Table12[[#This Row],[NumberOfMajorSurgeries]],"No major surgery","0")</f>
        <v>1</v>
      </c>
      <c r="R2219" t="str">
        <f>SUBSTITUTE(Table12[[#This Row],[smoker]],"?","unknown")</f>
        <v>No</v>
      </c>
      <c r="S2219" t="str">
        <f t="shared" si="34"/>
        <v>Overweight</v>
      </c>
      <c r="T2219" t="str">
        <f>IF(Table12[[#This Row],[HBA1C]]&lt;5.7,"Normal",IF(Table12[[#This Row],[HBA1C]]&gt;6.5,"Diabetes","Prediabetes"))</f>
        <v>Normal</v>
      </c>
    </row>
    <row r="2220" spans="1:20" x14ac:dyDescent="0.3">
      <c r="A2220" t="s">
        <v>139</v>
      </c>
      <c r="B2220">
        <v>20.79</v>
      </c>
      <c r="C2220">
        <v>5.84</v>
      </c>
      <c r="D2220" t="s">
        <v>2380</v>
      </c>
      <c r="E2220" t="s">
        <v>2382</v>
      </c>
      <c r="F2220" t="s">
        <v>2380</v>
      </c>
      <c r="G2220">
        <v>1</v>
      </c>
      <c r="H2220" t="s">
        <v>2380</v>
      </c>
      <c r="K2220" t="s">
        <v>139</v>
      </c>
      <c r="L2220">
        <v>20.79</v>
      </c>
      <c r="M2220">
        <v>5.84</v>
      </c>
      <c r="N2220" t="s">
        <v>2380</v>
      </c>
      <c r="O2220" t="s">
        <v>2382</v>
      </c>
      <c r="P2220" t="s">
        <v>2380</v>
      </c>
      <c r="Q2220" s="7" t="str">
        <f>SUBSTITUTE(Table12[[#This Row],[NumberOfMajorSurgeries]],"No major surgery","0")</f>
        <v>1</v>
      </c>
      <c r="R2220" t="str">
        <f>SUBSTITUTE(Table12[[#This Row],[smoker]],"?","unknown")</f>
        <v>No</v>
      </c>
      <c r="S2220" t="str">
        <f t="shared" si="34"/>
        <v>Overweight</v>
      </c>
      <c r="T2220" t="str">
        <f>IF(Table12[[#This Row],[HBA1C]]&lt;5.7,"Normal",IF(Table12[[#This Row],[HBA1C]]&gt;6.5,"Diabetes","Prediabetes"))</f>
        <v>Prediabetes</v>
      </c>
    </row>
    <row r="2221" spans="1:20" x14ac:dyDescent="0.3">
      <c r="A2221" t="s">
        <v>138</v>
      </c>
      <c r="B2221">
        <v>20.149999999999999</v>
      </c>
      <c r="C2221">
        <v>4.1500000000000004</v>
      </c>
      <c r="D2221" t="s">
        <v>2380</v>
      </c>
      <c r="E2221" t="s">
        <v>2380</v>
      </c>
      <c r="F2221" t="s">
        <v>2380</v>
      </c>
      <c r="G2221">
        <v>1</v>
      </c>
      <c r="H2221" t="s">
        <v>2380</v>
      </c>
      <c r="K2221" t="s">
        <v>138</v>
      </c>
      <c r="L2221">
        <v>20.149999999999999</v>
      </c>
      <c r="M2221">
        <v>4.1500000000000004</v>
      </c>
      <c r="N2221" t="s">
        <v>2380</v>
      </c>
      <c r="O2221" t="s">
        <v>2380</v>
      </c>
      <c r="P2221" t="s">
        <v>2380</v>
      </c>
      <c r="Q2221" s="7" t="str">
        <f>SUBSTITUTE(Table12[[#This Row],[NumberOfMajorSurgeries]],"No major surgery","0")</f>
        <v>1</v>
      </c>
      <c r="R2221" t="str">
        <f>SUBSTITUTE(Table12[[#This Row],[smoker]],"?","unknown")</f>
        <v>No</v>
      </c>
      <c r="S2221" t="str">
        <f t="shared" si="34"/>
        <v>Overweight</v>
      </c>
      <c r="T2221" t="str">
        <f>IF(Table12[[#This Row],[HBA1C]]&lt;5.7,"Normal",IF(Table12[[#This Row],[HBA1C]]&gt;6.5,"Diabetes","Prediabetes"))</f>
        <v>Normal</v>
      </c>
    </row>
    <row r="2222" spans="1:20" x14ac:dyDescent="0.3">
      <c r="A2222" t="s">
        <v>137</v>
      </c>
      <c r="B2222">
        <v>36.85</v>
      </c>
      <c r="C2222">
        <v>4.3600000000000003</v>
      </c>
      <c r="D2222" t="s">
        <v>2382</v>
      </c>
      <c r="E2222" t="s">
        <v>2380</v>
      </c>
      <c r="F2222" t="s">
        <v>2380</v>
      </c>
      <c r="G2222" t="s">
        <v>2381</v>
      </c>
      <c r="H2222" t="s">
        <v>2380</v>
      </c>
      <c r="K2222" t="s">
        <v>137</v>
      </c>
      <c r="L2222">
        <v>36.85</v>
      </c>
      <c r="M2222">
        <v>4.3600000000000003</v>
      </c>
      <c r="N2222" t="s">
        <v>2382</v>
      </c>
      <c r="O2222" t="s">
        <v>2380</v>
      </c>
      <c r="P2222" t="s">
        <v>2380</v>
      </c>
      <c r="Q2222" s="7" t="str">
        <f>SUBSTITUTE(Table12[[#This Row],[NumberOfMajorSurgeries]],"No major surgery","0")</f>
        <v>0</v>
      </c>
      <c r="R2222" t="str">
        <f>SUBSTITUTE(Table12[[#This Row],[smoker]],"?","unknown")</f>
        <v>No</v>
      </c>
      <c r="S2222" t="str">
        <f t="shared" si="34"/>
        <v>Obesity</v>
      </c>
      <c r="T2222" t="str">
        <f>IF(Table12[[#This Row],[HBA1C]]&lt;5.7,"Normal",IF(Table12[[#This Row],[HBA1C]]&gt;6.5,"Diabetes","Prediabetes"))</f>
        <v>Normal</v>
      </c>
    </row>
    <row r="2223" spans="1:20" x14ac:dyDescent="0.3">
      <c r="A2223" t="s">
        <v>136</v>
      </c>
      <c r="B2223">
        <v>35.53</v>
      </c>
      <c r="C2223">
        <v>4.55</v>
      </c>
      <c r="D2223" t="s">
        <v>2382</v>
      </c>
      <c r="E2223" t="s">
        <v>2380</v>
      </c>
      <c r="F2223" t="s">
        <v>2380</v>
      </c>
      <c r="G2223" t="s">
        <v>2381</v>
      </c>
      <c r="H2223" t="s">
        <v>2380</v>
      </c>
      <c r="K2223" t="s">
        <v>136</v>
      </c>
      <c r="L2223">
        <v>35.53</v>
      </c>
      <c r="M2223">
        <v>4.55</v>
      </c>
      <c r="N2223" t="s">
        <v>2382</v>
      </c>
      <c r="O2223" t="s">
        <v>2380</v>
      </c>
      <c r="P2223" t="s">
        <v>2380</v>
      </c>
      <c r="Q2223" s="7" t="str">
        <f>SUBSTITUTE(Table12[[#This Row],[NumberOfMajorSurgeries]],"No major surgery","0")</f>
        <v>0</v>
      </c>
      <c r="R2223" t="str">
        <f>SUBSTITUTE(Table12[[#This Row],[smoker]],"?","unknown")</f>
        <v>No</v>
      </c>
      <c r="S2223" t="str">
        <f t="shared" si="34"/>
        <v>Obesity</v>
      </c>
      <c r="T2223" t="str">
        <f>IF(Table12[[#This Row],[HBA1C]]&lt;5.7,"Normal",IF(Table12[[#This Row],[HBA1C]]&gt;6.5,"Diabetes","Prediabetes"))</f>
        <v>Normal</v>
      </c>
    </row>
    <row r="2224" spans="1:20" x14ac:dyDescent="0.3">
      <c r="A2224" t="s">
        <v>135</v>
      </c>
      <c r="B2224">
        <v>31.1</v>
      </c>
      <c r="C2224">
        <v>4.37</v>
      </c>
      <c r="D2224" t="s">
        <v>2382</v>
      </c>
      <c r="E2224" t="s">
        <v>2380</v>
      </c>
      <c r="F2224" t="s">
        <v>2380</v>
      </c>
      <c r="G2224" t="s">
        <v>2381</v>
      </c>
      <c r="H2224" t="s">
        <v>2380</v>
      </c>
      <c r="K2224" t="s">
        <v>135</v>
      </c>
      <c r="L2224">
        <v>31.1</v>
      </c>
      <c r="M2224">
        <v>4.37</v>
      </c>
      <c r="N2224" t="s">
        <v>2382</v>
      </c>
      <c r="O2224" t="s">
        <v>2380</v>
      </c>
      <c r="P2224" t="s">
        <v>2380</v>
      </c>
      <c r="Q2224" s="7" t="str">
        <f>SUBSTITUTE(Table12[[#This Row],[NumberOfMajorSurgeries]],"No major surgery","0")</f>
        <v>0</v>
      </c>
      <c r="R2224" t="str">
        <f>SUBSTITUTE(Table12[[#This Row],[smoker]],"?","unknown")</f>
        <v>No</v>
      </c>
      <c r="S2224" t="str">
        <f t="shared" si="34"/>
        <v>Obesity</v>
      </c>
      <c r="T2224" t="str">
        <f>IF(Table12[[#This Row],[HBA1C]]&lt;5.7,"Normal",IF(Table12[[#This Row],[HBA1C]]&gt;6.5,"Diabetes","Prediabetes"))</f>
        <v>Normal</v>
      </c>
    </row>
    <row r="2225" spans="1:20" x14ac:dyDescent="0.3">
      <c r="A2225" t="s">
        <v>134</v>
      </c>
      <c r="B2225">
        <v>23.21</v>
      </c>
      <c r="C2225">
        <v>5.24</v>
      </c>
      <c r="D2225" t="s">
        <v>2382</v>
      </c>
      <c r="E2225" t="s">
        <v>2380</v>
      </c>
      <c r="F2225" t="s">
        <v>2380</v>
      </c>
      <c r="G2225" t="s">
        <v>2381</v>
      </c>
      <c r="H2225" t="s">
        <v>2380</v>
      </c>
      <c r="K2225" t="s">
        <v>134</v>
      </c>
      <c r="L2225">
        <v>23.21</v>
      </c>
      <c r="M2225">
        <v>5.24</v>
      </c>
      <c r="N2225" t="s">
        <v>2382</v>
      </c>
      <c r="O2225" t="s">
        <v>2380</v>
      </c>
      <c r="P2225" t="s">
        <v>2380</v>
      </c>
      <c r="Q2225" s="7" t="str">
        <f>SUBSTITUTE(Table12[[#This Row],[NumberOfMajorSurgeries]],"No major surgery","0")</f>
        <v>0</v>
      </c>
      <c r="R2225" t="str">
        <f>SUBSTITUTE(Table12[[#This Row],[smoker]],"?","unknown")</f>
        <v>No</v>
      </c>
      <c r="S2225" t="str">
        <f t="shared" si="34"/>
        <v>Overweight</v>
      </c>
      <c r="T2225" t="str">
        <f>IF(Table12[[#This Row],[HBA1C]]&lt;5.7,"Normal",IF(Table12[[#This Row],[HBA1C]]&gt;6.5,"Diabetes","Prediabetes"))</f>
        <v>Normal</v>
      </c>
    </row>
    <row r="2226" spans="1:20" x14ac:dyDescent="0.3">
      <c r="A2226" t="s">
        <v>133</v>
      </c>
      <c r="B2226">
        <v>18.36</v>
      </c>
      <c r="C2226">
        <v>5.96</v>
      </c>
      <c r="D2226" t="s">
        <v>2380</v>
      </c>
      <c r="E2226" t="s">
        <v>2380</v>
      </c>
      <c r="F2226" t="s">
        <v>2380</v>
      </c>
      <c r="G2226">
        <v>1</v>
      </c>
      <c r="H2226" t="s">
        <v>2380</v>
      </c>
      <c r="K2226" t="s">
        <v>133</v>
      </c>
      <c r="L2226">
        <v>18.36</v>
      </c>
      <c r="M2226">
        <v>5.96</v>
      </c>
      <c r="N2226" t="s">
        <v>2380</v>
      </c>
      <c r="O2226" t="s">
        <v>2380</v>
      </c>
      <c r="P2226" t="s">
        <v>2380</v>
      </c>
      <c r="Q2226" s="7" t="str">
        <f>SUBSTITUTE(Table12[[#This Row],[NumberOfMajorSurgeries]],"No major surgery","0")</f>
        <v>1</v>
      </c>
      <c r="R2226" t="str">
        <f>SUBSTITUTE(Table12[[#This Row],[smoker]],"?","unknown")</f>
        <v>No</v>
      </c>
      <c r="S2226" t="str">
        <f t="shared" si="34"/>
        <v>Underweight</v>
      </c>
      <c r="T2226" t="str">
        <f>IF(Table12[[#This Row],[HBA1C]]&lt;5.7,"Normal",IF(Table12[[#This Row],[HBA1C]]&gt;6.5,"Diabetes","Prediabetes"))</f>
        <v>Prediabetes</v>
      </c>
    </row>
    <row r="2227" spans="1:20" x14ac:dyDescent="0.3">
      <c r="A2227" t="s">
        <v>132</v>
      </c>
      <c r="B2227">
        <v>15.92</v>
      </c>
      <c r="C2227">
        <v>4.76</v>
      </c>
      <c r="D2227" t="s">
        <v>2382</v>
      </c>
      <c r="E2227" t="s">
        <v>2380</v>
      </c>
      <c r="F2227" t="s">
        <v>2380</v>
      </c>
      <c r="G2227">
        <v>1</v>
      </c>
      <c r="H2227" t="s">
        <v>2380</v>
      </c>
      <c r="K2227" t="s">
        <v>132</v>
      </c>
      <c r="L2227">
        <v>15.92</v>
      </c>
      <c r="M2227">
        <v>4.76</v>
      </c>
      <c r="N2227" t="s">
        <v>2382</v>
      </c>
      <c r="O2227" t="s">
        <v>2380</v>
      </c>
      <c r="P2227" t="s">
        <v>2380</v>
      </c>
      <c r="Q2227" s="7" t="str">
        <f>SUBSTITUTE(Table12[[#This Row],[NumberOfMajorSurgeries]],"No major surgery","0")</f>
        <v>1</v>
      </c>
      <c r="R2227" t="str">
        <f>SUBSTITUTE(Table12[[#This Row],[smoker]],"?","unknown")</f>
        <v>No</v>
      </c>
      <c r="S2227" t="str">
        <f t="shared" si="34"/>
        <v>Underweight</v>
      </c>
      <c r="T2227" t="str">
        <f>IF(Table12[[#This Row],[HBA1C]]&lt;5.7,"Normal",IF(Table12[[#This Row],[HBA1C]]&gt;6.5,"Diabetes","Prediabetes"))</f>
        <v>Normal</v>
      </c>
    </row>
    <row r="2228" spans="1:20" x14ac:dyDescent="0.3">
      <c r="A2228" t="s">
        <v>131</v>
      </c>
      <c r="B2228">
        <v>15.17</v>
      </c>
      <c r="C2228">
        <v>4.3</v>
      </c>
      <c r="D2228" t="s">
        <v>2382</v>
      </c>
      <c r="E2228" t="s">
        <v>2380</v>
      </c>
      <c r="F2228" t="s">
        <v>2383</v>
      </c>
      <c r="G2228">
        <v>1</v>
      </c>
      <c r="H2228" t="s">
        <v>2380</v>
      </c>
      <c r="K2228" t="s">
        <v>131</v>
      </c>
      <c r="L2228">
        <v>15.17</v>
      </c>
      <c r="M2228">
        <v>4.3</v>
      </c>
      <c r="N2228" t="s">
        <v>2382</v>
      </c>
      <c r="O2228" t="s">
        <v>2380</v>
      </c>
      <c r="P2228" t="s">
        <v>2383</v>
      </c>
      <c r="Q2228" s="7" t="str">
        <f>SUBSTITUTE(Table12[[#This Row],[NumberOfMajorSurgeries]],"No major surgery","0")</f>
        <v>1</v>
      </c>
      <c r="R2228" t="str">
        <f>SUBSTITUTE(Table12[[#This Row],[smoker]],"?","unknown")</f>
        <v>No</v>
      </c>
      <c r="S2228" t="str">
        <f t="shared" si="34"/>
        <v>Underweight</v>
      </c>
      <c r="T2228" t="str">
        <f>IF(Table12[[#This Row],[HBA1C]]&lt;5.7,"Normal",IF(Table12[[#This Row],[HBA1C]]&gt;6.5,"Diabetes","Prediabetes"))</f>
        <v>Normal</v>
      </c>
    </row>
    <row r="2229" spans="1:20" x14ac:dyDescent="0.3">
      <c r="A2229" t="s">
        <v>130</v>
      </c>
      <c r="B2229">
        <v>16.63</v>
      </c>
      <c r="C2229">
        <v>4.5</v>
      </c>
      <c r="D2229" t="s">
        <v>2380</v>
      </c>
      <c r="E2229" t="s">
        <v>2380</v>
      </c>
      <c r="F2229" t="s">
        <v>2380</v>
      </c>
      <c r="G2229">
        <v>1</v>
      </c>
      <c r="H2229" t="s">
        <v>2380</v>
      </c>
      <c r="K2229" t="s">
        <v>130</v>
      </c>
      <c r="L2229">
        <v>16.63</v>
      </c>
      <c r="M2229">
        <v>4.5</v>
      </c>
      <c r="N2229" t="s">
        <v>2380</v>
      </c>
      <c r="O2229" t="s">
        <v>2380</v>
      </c>
      <c r="P2229" t="s">
        <v>2380</v>
      </c>
      <c r="Q2229" s="7" t="str">
        <f>SUBSTITUTE(Table12[[#This Row],[NumberOfMajorSurgeries]],"No major surgery","0")</f>
        <v>1</v>
      </c>
      <c r="R2229" t="str">
        <f>SUBSTITUTE(Table12[[#This Row],[smoker]],"?","unknown")</f>
        <v>No</v>
      </c>
      <c r="S2229" t="str">
        <f t="shared" si="34"/>
        <v>Underweight</v>
      </c>
      <c r="T2229" t="str">
        <f>IF(Table12[[#This Row],[HBA1C]]&lt;5.7,"Normal",IF(Table12[[#This Row],[HBA1C]]&gt;6.5,"Diabetes","Prediabetes"))</f>
        <v>Normal</v>
      </c>
    </row>
    <row r="2230" spans="1:20" x14ac:dyDescent="0.3">
      <c r="A2230" t="s">
        <v>129</v>
      </c>
      <c r="B2230">
        <v>19.39</v>
      </c>
      <c r="C2230">
        <v>5.59</v>
      </c>
      <c r="D2230" t="s">
        <v>2380</v>
      </c>
      <c r="E2230" t="s">
        <v>2380</v>
      </c>
      <c r="F2230" t="s">
        <v>2383</v>
      </c>
      <c r="G2230">
        <v>1</v>
      </c>
      <c r="H2230" t="s">
        <v>2380</v>
      </c>
      <c r="K2230" t="s">
        <v>129</v>
      </c>
      <c r="L2230">
        <v>19.39</v>
      </c>
      <c r="M2230">
        <v>5.59</v>
      </c>
      <c r="N2230" t="s">
        <v>2380</v>
      </c>
      <c r="O2230" t="s">
        <v>2380</v>
      </c>
      <c r="P2230" t="s">
        <v>2383</v>
      </c>
      <c r="Q2230" s="7" t="str">
        <f>SUBSTITUTE(Table12[[#This Row],[NumberOfMajorSurgeries]],"No major surgery","0")</f>
        <v>1</v>
      </c>
      <c r="R2230" t="str">
        <f>SUBSTITUTE(Table12[[#This Row],[smoker]],"?","unknown")</f>
        <v>No</v>
      </c>
      <c r="S2230" t="str">
        <f t="shared" si="34"/>
        <v>Overweight</v>
      </c>
      <c r="T2230" t="str">
        <f>IF(Table12[[#This Row],[HBA1C]]&lt;5.7,"Normal",IF(Table12[[#This Row],[HBA1C]]&gt;6.5,"Diabetes","Prediabetes"))</f>
        <v>Normal</v>
      </c>
    </row>
    <row r="2231" spans="1:20" x14ac:dyDescent="0.3">
      <c r="A2231" t="s">
        <v>128</v>
      </c>
      <c r="B2231">
        <v>17.34</v>
      </c>
      <c r="C2231">
        <v>6.29</v>
      </c>
      <c r="D2231" t="s">
        <v>2382</v>
      </c>
      <c r="E2231" t="s">
        <v>2380</v>
      </c>
      <c r="F2231" t="s">
        <v>2383</v>
      </c>
      <c r="G2231">
        <v>1</v>
      </c>
      <c r="H2231" t="s">
        <v>2380</v>
      </c>
      <c r="K2231" t="s">
        <v>128</v>
      </c>
      <c r="L2231">
        <v>17.34</v>
      </c>
      <c r="M2231">
        <v>6.29</v>
      </c>
      <c r="N2231" t="s">
        <v>2382</v>
      </c>
      <c r="O2231" t="s">
        <v>2380</v>
      </c>
      <c r="P2231" t="s">
        <v>2383</v>
      </c>
      <c r="Q2231" s="7" t="str">
        <f>SUBSTITUTE(Table12[[#This Row],[NumberOfMajorSurgeries]],"No major surgery","0")</f>
        <v>1</v>
      </c>
      <c r="R2231" t="str">
        <f>SUBSTITUTE(Table12[[#This Row],[smoker]],"?","unknown")</f>
        <v>No</v>
      </c>
      <c r="S2231" t="str">
        <f t="shared" si="34"/>
        <v>Underweight</v>
      </c>
      <c r="T2231" t="str">
        <f>IF(Table12[[#This Row],[HBA1C]]&lt;5.7,"Normal",IF(Table12[[#This Row],[HBA1C]]&gt;6.5,"Diabetes","Prediabetes"))</f>
        <v>Prediabetes</v>
      </c>
    </row>
    <row r="2232" spans="1:20" x14ac:dyDescent="0.3">
      <c r="A2232" t="s">
        <v>127</v>
      </c>
      <c r="B2232">
        <v>17.940000000000001</v>
      </c>
      <c r="C2232">
        <v>4.1900000000000004</v>
      </c>
      <c r="D2232" t="s">
        <v>2380</v>
      </c>
      <c r="E2232" t="s">
        <v>2382</v>
      </c>
      <c r="F2232" t="s">
        <v>2380</v>
      </c>
      <c r="G2232">
        <v>1</v>
      </c>
      <c r="H2232" t="s">
        <v>2380</v>
      </c>
      <c r="K2232" t="s">
        <v>127</v>
      </c>
      <c r="L2232">
        <v>17.940000000000001</v>
      </c>
      <c r="M2232">
        <v>4.1900000000000004</v>
      </c>
      <c r="N2232" t="s">
        <v>2380</v>
      </c>
      <c r="O2232" t="s">
        <v>2382</v>
      </c>
      <c r="P2232" t="s">
        <v>2380</v>
      </c>
      <c r="Q2232" s="7" t="str">
        <f>SUBSTITUTE(Table12[[#This Row],[NumberOfMajorSurgeries]],"No major surgery","0")</f>
        <v>1</v>
      </c>
      <c r="R2232" t="str">
        <f>SUBSTITUTE(Table12[[#This Row],[smoker]],"?","unknown")</f>
        <v>No</v>
      </c>
      <c r="S2232" t="str">
        <f t="shared" si="34"/>
        <v>Underweight</v>
      </c>
      <c r="T2232" t="str">
        <f>IF(Table12[[#This Row],[HBA1C]]&lt;5.7,"Normal",IF(Table12[[#This Row],[HBA1C]]&gt;6.5,"Diabetes","Prediabetes"))</f>
        <v>Normal</v>
      </c>
    </row>
    <row r="2233" spans="1:20" x14ac:dyDescent="0.3">
      <c r="A2233" t="s">
        <v>126</v>
      </c>
      <c r="B2233">
        <v>16.670000000000002</v>
      </c>
      <c r="C2233">
        <v>4.7</v>
      </c>
      <c r="D2233" t="s">
        <v>2382</v>
      </c>
      <c r="E2233" t="s">
        <v>2380</v>
      </c>
      <c r="F2233" t="s">
        <v>2383</v>
      </c>
      <c r="G2233">
        <v>1</v>
      </c>
      <c r="H2233" t="s">
        <v>2380</v>
      </c>
      <c r="K2233" t="s">
        <v>126</v>
      </c>
      <c r="L2233">
        <v>16.670000000000002</v>
      </c>
      <c r="M2233">
        <v>4.7</v>
      </c>
      <c r="N2233" t="s">
        <v>2382</v>
      </c>
      <c r="O2233" t="s">
        <v>2380</v>
      </c>
      <c r="P2233" t="s">
        <v>2383</v>
      </c>
      <c r="Q2233" s="7" t="str">
        <f>SUBSTITUTE(Table12[[#This Row],[NumberOfMajorSurgeries]],"No major surgery","0")</f>
        <v>1</v>
      </c>
      <c r="R2233" t="str">
        <f>SUBSTITUTE(Table12[[#This Row],[smoker]],"?","unknown")</f>
        <v>No</v>
      </c>
      <c r="S2233" t="str">
        <f t="shared" si="34"/>
        <v>Underweight</v>
      </c>
      <c r="T2233" t="str">
        <f>IF(Table12[[#This Row],[HBA1C]]&lt;5.7,"Normal",IF(Table12[[#This Row],[HBA1C]]&gt;6.5,"Diabetes","Prediabetes"))</f>
        <v>Normal</v>
      </c>
    </row>
    <row r="2234" spans="1:20" x14ac:dyDescent="0.3">
      <c r="A2234" t="s">
        <v>125</v>
      </c>
      <c r="B2234">
        <v>20.58</v>
      </c>
      <c r="C2234">
        <v>5.64</v>
      </c>
      <c r="D2234" t="s">
        <v>2382</v>
      </c>
      <c r="E2234" t="s">
        <v>2380</v>
      </c>
      <c r="F2234" t="s">
        <v>2380</v>
      </c>
      <c r="G2234" t="s">
        <v>2381</v>
      </c>
      <c r="H2234" t="s">
        <v>2380</v>
      </c>
      <c r="K2234" t="s">
        <v>125</v>
      </c>
      <c r="L2234">
        <v>20.58</v>
      </c>
      <c r="M2234">
        <v>5.64</v>
      </c>
      <c r="N2234" t="s">
        <v>2382</v>
      </c>
      <c r="O2234" t="s">
        <v>2380</v>
      </c>
      <c r="P2234" t="s">
        <v>2380</v>
      </c>
      <c r="Q2234" s="7" t="str">
        <f>SUBSTITUTE(Table12[[#This Row],[NumberOfMajorSurgeries]],"No major surgery","0")</f>
        <v>0</v>
      </c>
      <c r="R2234" t="str">
        <f>SUBSTITUTE(Table12[[#This Row],[smoker]],"?","unknown")</f>
        <v>No</v>
      </c>
      <c r="S2234" t="str">
        <f t="shared" si="34"/>
        <v>Overweight</v>
      </c>
      <c r="T2234" t="str">
        <f>IF(Table12[[#This Row],[HBA1C]]&lt;5.7,"Normal",IF(Table12[[#This Row],[HBA1C]]&gt;6.5,"Diabetes","Prediabetes"))</f>
        <v>Normal</v>
      </c>
    </row>
    <row r="2235" spans="1:20" x14ac:dyDescent="0.3">
      <c r="A2235" t="s">
        <v>124</v>
      </c>
      <c r="B2235">
        <v>16.5</v>
      </c>
      <c r="C2235">
        <v>4.1100000000000003</v>
      </c>
      <c r="D2235" t="s">
        <v>2382</v>
      </c>
      <c r="E2235" t="s">
        <v>2380</v>
      </c>
      <c r="F2235" t="s">
        <v>2380</v>
      </c>
      <c r="G2235" t="s">
        <v>2381</v>
      </c>
      <c r="H2235" t="s">
        <v>2380</v>
      </c>
      <c r="K2235" t="s">
        <v>124</v>
      </c>
      <c r="L2235">
        <v>16.5</v>
      </c>
      <c r="M2235">
        <v>4.1100000000000003</v>
      </c>
      <c r="N2235" t="s">
        <v>2382</v>
      </c>
      <c r="O2235" t="s">
        <v>2380</v>
      </c>
      <c r="P2235" t="s">
        <v>2380</v>
      </c>
      <c r="Q2235" s="7" t="str">
        <f>SUBSTITUTE(Table12[[#This Row],[NumberOfMajorSurgeries]],"No major surgery","0")</f>
        <v>0</v>
      </c>
      <c r="R2235" t="str">
        <f>SUBSTITUTE(Table12[[#This Row],[smoker]],"?","unknown")</f>
        <v>No</v>
      </c>
      <c r="S2235" t="str">
        <f t="shared" si="34"/>
        <v>Underweight</v>
      </c>
      <c r="T2235" t="str">
        <f>IF(Table12[[#This Row],[HBA1C]]&lt;5.7,"Normal",IF(Table12[[#This Row],[HBA1C]]&gt;6.5,"Diabetes","Prediabetes"))</f>
        <v>Normal</v>
      </c>
    </row>
    <row r="2236" spans="1:20" x14ac:dyDescent="0.3">
      <c r="A2236" t="s">
        <v>123</v>
      </c>
      <c r="B2236">
        <v>15.41</v>
      </c>
      <c r="C2236">
        <v>5.43</v>
      </c>
      <c r="D2236" t="s">
        <v>2382</v>
      </c>
      <c r="E2236" t="s">
        <v>2380</v>
      </c>
      <c r="F2236" t="s">
        <v>2383</v>
      </c>
      <c r="G2236">
        <v>1</v>
      </c>
      <c r="H2236" t="s">
        <v>2380</v>
      </c>
      <c r="K2236" t="s">
        <v>123</v>
      </c>
      <c r="L2236">
        <v>15.41</v>
      </c>
      <c r="M2236">
        <v>5.43</v>
      </c>
      <c r="N2236" t="s">
        <v>2382</v>
      </c>
      <c r="O2236" t="s">
        <v>2380</v>
      </c>
      <c r="P2236" t="s">
        <v>2383</v>
      </c>
      <c r="Q2236" s="7" t="str">
        <f>SUBSTITUTE(Table12[[#This Row],[NumberOfMajorSurgeries]],"No major surgery","0")</f>
        <v>1</v>
      </c>
      <c r="R2236" t="str">
        <f>SUBSTITUTE(Table12[[#This Row],[smoker]],"?","unknown")</f>
        <v>No</v>
      </c>
      <c r="S2236" t="str">
        <f t="shared" si="34"/>
        <v>Underweight</v>
      </c>
      <c r="T2236" t="str">
        <f>IF(Table12[[#This Row],[HBA1C]]&lt;5.7,"Normal",IF(Table12[[#This Row],[HBA1C]]&gt;6.5,"Diabetes","Prediabetes"))</f>
        <v>Normal</v>
      </c>
    </row>
    <row r="2237" spans="1:20" x14ac:dyDescent="0.3">
      <c r="A2237" t="s">
        <v>122</v>
      </c>
      <c r="B2237">
        <v>24.59</v>
      </c>
      <c r="C2237">
        <v>4.38</v>
      </c>
      <c r="D2237" t="s">
        <v>2380</v>
      </c>
      <c r="E2237" t="s">
        <v>2380</v>
      </c>
      <c r="F2237" t="s">
        <v>2380</v>
      </c>
      <c r="G2237">
        <v>1</v>
      </c>
      <c r="H2237" t="s">
        <v>2380</v>
      </c>
      <c r="K2237" t="s">
        <v>122</v>
      </c>
      <c r="L2237">
        <v>24.59</v>
      </c>
      <c r="M2237">
        <v>4.38</v>
      </c>
      <c r="N2237" t="s">
        <v>2380</v>
      </c>
      <c r="O2237" t="s">
        <v>2380</v>
      </c>
      <c r="P2237" t="s">
        <v>2380</v>
      </c>
      <c r="Q2237" s="7" t="str">
        <f>SUBSTITUTE(Table12[[#This Row],[NumberOfMajorSurgeries]],"No major surgery","0")</f>
        <v>1</v>
      </c>
      <c r="R2237" t="str">
        <f>SUBSTITUTE(Table12[[#This Row],[smoker]],"?","unknown")</f>
        <v>No</v>
      </c>
      <c r="S2237" t="str">
        <f t="shared" si="34"/>
        <v>Overweight</v>
      </c>
      <c r="T2237" t="str">
        <f>IF(Table12[[#This Row],[HBA1C]]&lt;5.7,"Normal",IF(Table12[[#This Row],[HBA1C]]&gt;6.5,"Diabetes","Prediabetes"))</f>
        <v>Normal</v>
      </c>
    </row>
    <row r="2238" spans="1:20" x14ac:dyDescent="0.3">
      <c r="A2238" t="s">
        <v>121</v>
      </c>
      <c r="B2238">
        <v>33.33</v>
      </c>
      <c r="C2238">
        <v>9.7899999999999991</v>
      </c>
      <c r="D2238" t="s">
        <v>2380</v>
      </c>
      <c r="E2238" t="s">
        <v>2380</v>
      </c>
      <c r="F2238" t="s">
        <v>2380</v>
      </c>
      <c r="G2238" t="s">
        <v>2381</v>
      </c>
      <c r="H2238" t="s">
        <v>2380</v>
      </c>
      <c r="K2238" t="s">
        <v>121</v>
      </c>
      <c r="L2238">
        <v>33.33</v>
      </c>
      <c r="M2238">
        <v>9.7899999999999991</v>
      </c>
      <c r="N2238" t="s">
        <v>2380</v>
      </c>
      <c r="O2238" t="s">
        <v>2380</v>
      </c>
      <c r="P2238" t="s">
        <v>2380</v>
      </c>
      <c r="Q2238" s="7" t="str">
        <f>SUBSTITUTE(Table12[[#This Row],[NumberOfMajorSurgeries]],"No major surgery","0")</f>
        <v>0</v>
      </c>
      <c r="R2238" t="str">
        <f>SUBSTITUTE(Table12[[#This Row],[smoker]],"?","unknown")</f>
        <v>No</v>
      </c>
      <c r="S2238" t="str">
        <f t="shared" si="34"/>
        <v>Obesity</v>
      </c>
      <c r="T2238" t="str">
        <f>IF(Table12[[#This Row],[HBA1C]]&lt;5.7,"Normal",IF(Table12[[#This Row],[HBA1C]]&gt;6.5,"Diabetes","Prediabetes"))</f>
        <v>Diabetes</v>
      </c>
    </row>
    <row r="2239" spans="1:20" x14ac:dyDescent="0.3">
      <c r="A2239" t="s">
        <v>120</v>
      </c>
      <c r="B2239">
        <v>18.5</v>
      </c>
      <c r="C2239">
        <v>11.84</v>
      </c>
      <c r="D2239" t="s">
        <v>2380</v>
      </c>
      <c r="E2239" t="s">
        <v>2380</v>
      </c>
      <c r="F2239" t="s">
        <v>2380</v>
      </c>
      <c r="G2239" t="s">
        <v>2381</v>
      </c>
      <c r="H2239" t="s">
        <v>2380</v>
      </c>
      <c r="K2239" t="s">
        <v>120</v>
      </c>
      <c r="L2239">
        <v>18.5</v>
      </c>
      <c r="M2239">
        <v>11.84</v>
      </c>
      <c r="N2239" t="s">
        <v>2380</v>
      </c>
      <c r="O2239" t="s">
        <v>2380</v>
      </c>
      <c r="P2239" t="s">
        <v>2380</v>
      </c>
      <c r="Q2239" s="7" t="str">
        <f>SUBSTITUTE(Table12[[#This Row],[NumberOfMajorSurgeries]],"No major surgery","0")</f>
        <v>0</v>
      </c>
      <c r="R2239" t="str">
        <f>SUBSTITUTE(Table12[[#This Row],[smoker]],"?","unknown")</f>
        <v>No</v>
      </c>
      <c r="S2239" t="str">
        <f t="shared" si="34"/>
        <v>Overweight</v>
      </c>
      <c r="T2239" t="str">
        <f>IF(Table12[[#This Row],[HBA1C]]&lt;5.7,"Normal",IF(Table12[[#This Row],[HBA1C]]&gt;6.5,"Diabetes","Prediabetes"))</f>
        <v>Diabetes</v>
      </c>
    </row>
    <row r="2240" spans="1:20" x14ac:dyDescent="0.3">
      <c r="A2240" t="s">
        <v>119</v>
      </c>
      <c r="B2240">
        <v>18.579999999999998</v>
      </c>
      <c r="C2240">
        <v>6.22</v>
      </c>
      <c r="D2240" t="s">
        <v>2380</v>
      </c>
      <c r="E2240" t="s">
        <v>2380</v>
      </c>
      <c r="F2240" t="s">
        <v>2380</v>
      </c>
      <c r="G2240" t="s">
        <v>2381</v>
      </c>
      <c r="H2240" t="s">
        <v>2380</v>
      </c>
      <c r="K2240" t="s">
        <v>119</v>
      </c>
      <c r="L2240">
        <v>18.579999999999998</v>
      </c>
      <c r="M2240">
        <v>6.22</v>
      </c>
      <c r="N2240" t="s">
        <v>2380</v>
      </c>
      <c r="O2240" t="s">
        <v>2380</v>
      </c>
      <c r="P2240" t="s">
        <v>2380</v>
      </c>
      <c r="Q2240" s="7" t="str">
        <f>SUBSTITUTE(Table12[[#This Row],[NumberOfMajorSurgeries]],"No major surgery","0")</f>
        <v>0</v>
      </c>
      <c r="R2240" t="str">
        <f>SUBSTITUTE(Table12[[#This Row],[smoker]],"?","unknown")</f>
        <v>No</v>
      </c>
      <c r="S2240" t="str">
        <f t="shared" si="34"/>
        <v>Overweight</v>
      </c>
      <c r="T2240" t="str">
        <f>IF(Table12[[#This Row],[HBA1C]]&lt;5.7,"Normal",IF(Table12[[#This Row],[HBA1C]]&gt;6.5,"Diabetes","Prediabetes"))</f>
        <v>Prediabetes</v>
      </c>
    </row>
    <row r="2241" spans="1:20" x14ac:dyDescent="0.3">
      <c r="A2241" t="s">
        <v>118</v>
      </c>
      <c r="B2241">
        <v>16.64</v>
      </c>
      <c r="C2241">
        <v>10.01</v>
      </c>
      <c r="D2241" t="s">
        <v>2380</v>
      </c>
      <c r="E2241" t="s">
        <v>2380</v>
      </c>
      <c r="F2241" t="s">
        <v>2380</v>
      </c>
      <c r="G2241" t="s">
        <v>2381</v>
      </c>
      <c r="H2241" t="s">
        <v>2380</v>
      </c>
      <c r="K2241" t="s">
        <v>118</v>
      </c>
      <c r="L2241">
        <v>16.64</v>
      </c>
      <c r="M2241">
        <v>10.01</v>
      </c>
      <c r="N2241" t="s">
        <v>2380</v>
      </c>
      <c r="O2241" t="s">
        <v>2380</v>
      </c>
      <c r="P2241" t="s">
        <v>2380</v>
      </c>
      <c r="Q2241" s="7" t="str">
        <f>SUBSTITUTE(Table12[[#This Row],[NumberOfMajorSurgeries]],"No major surgery","0")</f>
        <v>0</v>
      </c>
      <c r="R2241" t="str">
        <f>SUBSTITUTE(Table12[[#This Row],[smoker]],"?","unknown")</f>
        <v>No</v>
      </c>
      <c r="S2241" t="str">
        <f t="shared" si="34"/>
        <v>Underweight</v>
      </c>
      <c r="T2241" t="str">
        <f>IF(Table12[[#This Row],[HBA1C]]&lt;5.7,"Normal",IF(Table12[[#This Row],[HBA1C]]&gt;6.5,"Diabetes","Prediabetes"))</f>
        <v>Diabetes</v>
      </c>
    </row>
    <row r="2242" spans="1:20" x14ac:dyDescent="0.3">
      <c r="A2242" t="s">
        <v>117</v>
      </c>
      <c r="B2242">
        <v>19.329999999999998</v>
      </c>
      <c r="C2242">
        <v>4.32</v>
      </c>
      <c r="D2242" t="s">
        <v>2380</v>
      </c>
      <c r="E2242" t="s">
        <v>2380</v>
      </c>
      <c r="F2242" t="s">
        <v>2380</v>
      </c>
      <c r="G2242">
        <v>1</v>
      </c>
      <c r="H2242" t="s">
        <v>2380</v>
      </c>
      <c r="K2242" t="s">
        <v>117</v>
      </c>
      <c r="L2242">
        <v>19.329999999999998</v>
      </c>
      <c r="M2242">
        <v>4.32</v>
      </c>
      <c r="N2242" t="s">
        <v>2380</v>
      </c>
      <c r="O2242" t="s">
        <v>2380</v>
      </c>
      <c r="P2242" t="s">
        <v>2380</v>
      </c>
      <c r="Q2242" s="7" t="str">
        <f>SUBSTITUTE(Table12[[#This Row],[NumberOfMajorSurgeries]],"No major surgery","0")</f>
        <v>1</v>
      </c>
      <c r="R2242" t="str">
        <f>SUBSTITUTE(Table12[[#This Row],[smoker]],"?","unknown")</f>
        <v>No</v>
      </c>
      <c r="S2242" t="str">
        <f t="shared" si="34"/>
        <v>Overweight</v>
      </c>
      <c r="T2242" t="str">
        <f>IF(Table12[[#This Row],[HBA1C]]&lt;5.7,"Normal",IF(Table12[[#This Row],[HBA1C]]&gt;6.5,"Diabetes","Prediabetes"))</f>
        <v>Normal</v>
      </c>
    </row>
    <row r="2243" spans="1:20" x14ac:dyDescent="0.3">
      <c r="A2243" t="s">
        <v>116</v>
      </c>
      <c r="B2243">
        <v>21.26</v>
      </c>
      <c r="C2243">
        <v>5.65</v>
      </c>
      <c r="D2243" t="s">
        <v>2382</v>
      </c>
      <c r="E2243" t="s">
        <v>2380</v>
      </c>
      <c r="F2243" t="s">
        <v>2383</v>
      </c>
      <c r="G2243">
        <v>1</v>
      </c>
      <c r="H2243" t="s">
        <v>2380</v>
      </c>
      <c r="K2243" t="s">
        <v>116</v>
      </c>
      <c r="L2243">
        <v>21.26</v>
      </c>
      <c r="M2243">
        <v>5.65</v>
      </c>
      <c r="N2243" t="s">
        <v>2382</v>
      </c>
      <c r="O2243" t="s">
        <v>2380</v>
      </c>
      <c r="P2243" t="s">
        <v>2383</v>
      </c>
      <c r="Q2243" s="7" t="str">
        <f>SUBSTITUTE(Table12[[#This Row],[NumberOfMajorSurgeries]],"No major surgery","0")</f>
        <v>1</v>
      </c>
      <c r="R2243" t="str">
        <f>SUBSTITUTE(Table12[[#This Row],[smoker]],"?","unknown")</f>
        <v>No</v>
      </c>
      <c r="S2243" t="str">
        <f t="shared" ref="S2243:S2306" si="35">IF(B2243&lt;18.5,"Underweight",IF(B2243&gt;30,"Obesity",IF(B2243=18.5-24.9,"Normal weight","Overweight")))</f>
        <v>Overweight</v>
      </c>
      <c r="T2243" t="str">
        <f>IF(Table12[[#This Row],[HBA1C]]&lt;5.7,"Normal",IF(Table12[[#This Row],[HBA1C]]&gt;6.5,"Diabetes","Prediabetes"))</f>
        <v>Normal</v>
      </c>
    </row>
    <row r="2244" spans="1:20" x14ac:dyDescent="0.3">
      <c r="A2244" t="s">
        <v>115</v>
      </c>
      <c r="B2244">
        <v>15.6</v>
      </c>
      <c r="C2244">
        <v>4.12</v>
      </c>
      <c r="D2244" t="s">
        <v>2382</v>
      </c>
      <c r="E2244" t="s">
        <v>2380</v>
      </c>
      <c r="F2244" t="s">
        <v>2380</v>
      </c>
      <c r="G2244">
        <v>1</v>
      </c>
      <c r="H2244" t="s">
        <v>2380</v>
      </c>
      <c r="K2244" t="s">
        <v>115</v>
      </c>
      <c r="L2244">
        <v>15.6</v>
      </c>
      <c r="M2244">
        <v>4.12</v>
      </c>
      <c r="N2244" t="s">
        <v>2382</v>
      </c>
      <c r="O2244" t="s">
        <v>2380</v>
      </c>
      <c r="P2244" t="s">
        <v>2380</v>
      </c>
      <c r="Q2244" s="7" t="str">
        <f>SUBSTITUTE(Table12[[#This Row],[NumberOfMajorSurgeries]],"No major surgery","0")</f>
        <v>1</v>
      </c>
      <c r="R2244" t="str">
        <f>SUBSTITUTE(Table12[[#This Row],[smoker]],"?","unknown")</f>
        <v>No</v>
      </c>
      <c r="S2244" t="str">
        <f t="shared" si="35"/>
        <v>Underweight</v>
      </c>
      <c r="T2244" t="str">
        <f>IF(Table12[[#This Row],[HBA1C]]&lt;5.7,"Normal",IF(Table12[[#This Row],[HBA1C]]&gt;6.5,"Diabetes","Prediabetes"))</f>
        <v>Normal</v>
      </c>
    </row>
    <row r="2245" spans="1:20" x14ac:dyDescent="0.3">
      <c r="A2245" t="s">
        <v>114</v>
      </c>
      <c r="B2245">
        <v>24.39</v>
      </c>
      <c r="C2245">
        <v>6.24</v>
      </c>
      <c r="D2245" t="s">
        <v>2380</v>
      </c>
      <c r="E2245" t="s">
        <v>2380</v>
      </c>
      <c r="F2245" t="s">
        <v>2380</v>
      </c>
      <c r="G2245">
        <v>1</v>
      </c>
      <c r="H2245" t="s">
        <v>2380</v>
      </c>
      <c r="K2245" t="s">
        <v>114</v>
      </c>
      <c r="L2245">
        <v>24.39</v>
      </c>
      <c r="M2245">
        <v>6.24</v>
      </c>
      <c r="N2245" t="s">
        <v>2380</v>
      </c>
      <c r="O2245" t="s">
        <v>2380</v>
      </c>
      <c r="P2245" t="s">
        <v>2380</v>
      </c>
      <c r="Q2245" s="7" t="str">
        <f>SUBSTITUTE(Table12[[#This Row],[NumberOfMajorSurgeries]],"No major surgery","0")</f>
        <v>1</v>
      </c>
      <c r="R2245" t="str">
        <f>SUBSTITUTE(Table12[[#This Row],[smoker]],"?","unknown")</f>
        <v>No</v>
      </c>
      <c r="S2245" t="str">
        <f t="shared" si="35"/>
        <v>Overweight</v>
      </c>
      <c r="T2245" t="str">
        <f>IF(Table12[[#This Row],[HBA1C]]&lt;5.7,"Normal",IF(Table12[[#This Row],[HBA1C]]&gt;6.5,"Diabetes","Prediabetes"))</f>
        <v>Prediabetes</v>
      </c>
    </row>
    <row r="2246" spans="1:20" x14ac:dyDescent="0.3">
      <c r="A2246" t="s">
        <v>113</v>
      </c>
      <c r="B2246">
        <v>24.75</v>
      </c>
      <c r="C2246">
        <v>4.83</v>
      </c>
      <c r="D2246" t="s">
        <v>2380</v>
      </c>
      <c r="E2246" t="s">
        <v>2380</v>
      </c>
      <c r="F2246" t="s">
        <v>2380</v>
      </c>
      <c r="G2246" t="s">
        <v>2381</v>
      </c>
      <c r="H2246" t="s">
        <v>2380</v>
      </c>
      <c r="K2246" t="s">
        <v>113</v>
      </c>
      <c r="L2246">
        <v>24.75</v>
      </c>
      <c r="M2246">
        <v>4.83</v>
      </c>
      <c r="N2246" t="s">
        <v>2380</v>
      </c>
      <c r="O2246" t="s">
        <v>2380</v>
      </c>
      <c r="P2246" t="s">
        <v>2380</v>
      </c>
      <c r="Q2246" s="7" t="str">
        <f>SUBSTITUTE(Table12[[#This Row],[NumberOfMajorSurgeries]],"No major surgery","0")</f>
        <v>0</v>
      </c>
      <c r="R2246" t="str">
        <f>SUBSTITUTE(Table12[[#This Row],[smoker]],"?","unknown")</f>
        <v>No</v>
      </c>
      <c r="S2246" t="str">
        <f t="shared" si="35"/>
        <v>Overweight</v>
      </c>
      <c r="T2246" t="str">
        <f>IF(Table12[[#This Row],[HBA1C]]&lt;5.7,"Normal",IF(Table12[[#This Row],[HBA1C]]&gt;6.5,"Diabetes","Prediabetes"))</f>
        <v>Normal</v>
      </c>
    </row>
    <row r="2247" spans="1:20" x14ac:dyDescent="0.3">
      <c r="A2247" t="s">
        <v>112</v>
      </c>
      <c r="B2247">
        <v>20.88</v>
      </c>
      <c r="C2247">
        <v>7.4</v>
      </c>
      <c r="D2247" t="s">
        <v>2380</v>
      </c>
      <c r="E2247" t="s">
        <v>2380</v>
      </c>
      <c r="F2247" t="s">
        <v>2380</v>
      </c>
      <c r="G2247" t="s">
        <v>2381</v>
      </c>
      <c r="H2247" t="s">
        <v>2380</v>
      </c>
      <c r="K2247" t="s">
        <v>112</v>
      </c>
      <c r="L2247">
        <v>20.88</v>
      </c>
      <c r="M2247">
        <v>7.4</v>
      </c>
      <c r="N2247" t="s">
        <v>2380</v>
      </c>
      <c r="O2247" t="s">
        <v>2380</v>
      </c>
      <c r="P2247" t="s">
        <v>2380</v>
      </c>
      <c r="Q2247" s="7" t="str">
        <f>SUBSTITUTE(Table12[[#This Row],[NumberOfMajorSurgeries]],"No major surgery","0")</f>
        <v>0</v>
      </c>
      <c r="R2247" t="str">
        <f>SUBSTITUTE(Table12[[#This Row],[smoker]],"?","unknown")</f>
        <v>No</v>
      </c>
      <c r="S2247" t="str">
        <f t="shared" si="35"/>
        <v>Overweight</v>
      </c>
      <c r="T2247" t="str">
        <f>IF(Table12[[#This Row],[HBA1C]]&lt;5.7,"Normal",IF(Table12[[#This Row],[HBA1C]]&gt;6.5,"Diabetes","Prediabetes"))</f>
        <v>Diabetes</v>
      </c>
    </row>
    <row r="2248" spans="1:20" x14ac:dyDescent="0.3">
      <c r="A2248" t="s">
        <v>111</v>
      </c>
      <c r="B2248">
        <v>20.43</v>
      </c>
      <c r="C2248">
        <v>4.54</v>
      </c>
      <c r="D2248" t="s">
        <v>2380</v>
      </c>
      <c r="E2248" t="s">
        <v>2380</v>
      </c>
      <c r="F2248" t="s">
        <v>2380</v>
      </c>
      <c r="G2248" t="s">
        <v>2381</v>
      </c>
      <c r="H2248" t="s">
        <v>2380</v>
      </c>
      <c r="K2248" t="s">
        <v>111</v>
      </c>
      <c r="L2248">
        <v>20.43</v>
      </c>
      <c r="M2248">
        <v>4.54</v>
      </c>
      <c r="N2248" t="s">
        <v>2380</v>
      </c>
      <c r="O2248" t="s">
        <v>2380</v>
      </c>
      <c r="P2248" t="s">
        <v>2380</v>
      </c>
      <c r="Q2248" s="7" t="str">
        <f>SUBSTITUTE(Table12[[#This Row],[NumberOfMajorSurgeries]],"No major surgery","0")</f>
        <v>0</v>
      </c>
      <c r="R2248" t="str">
        <f>SUBSTITUTE(Table12[[#This Row],[smoker]],"?","unknown")</f>
        <v>No</v>
      </c>
      <c r="S2248" t="str">
        <f t="shared" si="35"/>
        <v>Overweight</v>
      </c>
      <c r="T2248" t="str">
        <f>IF(Table12[[#This Row],[HBA1C]]&lt;5.7,"Normal",IF(Table12[[#This Row],[HBA1C]]&gt;6.5,"Diabetes","Prediabetes"))</f>
        <v>Normal</v>
      </c>
    </row>
    <row r="2249" spans="1:20" x14ac:dyDescent="0.3">
      <c r="A2249" t="s">
        <v>110</v>
      </c>
      <c r="B2249">
        <v>15.18</v>
      </c>
      <c r="C2249">
        <v>11.11</v>
      </c>
      <c r="D2249" t="s">
        <v>2380</v>
      </c>
      <c r="E2249" t="s">
        <v>2380</v>
      </c>
      <c r="F2249" t="s">
        <v>2380</v>
      </c>
      <c r="G2249" t="s">
        <v>2381</v>
      </c>
      <c r="H2249" t="s">
        <v>2380</v>
      </c>
      <c r="K2249" t="s">
        <v>110</v>
      </c>
      <c r="L2249">
        <v>15.18</v>
      </c>
      <c r="M2249">
        <v>11.11</v>
      </c>
      <c r="N2249" t="s">
        <v>2380</v>
      </c>
      <c r="O2249" t="s">
        <v>2380</v>
      </c>
      <c r="P2249" t="s">
        <v>2380</v>
      </c>
      <c r="Q2249" s="7" t="str">
        <f>SUBSTITUTE(Table12[[#This Row],[NumberOfMajorSurgeries]],"No major surgery","0")</f>
        <v>0</v>
      </c>
      <c r="R2249" t="str">
        <f>SUBSTITUTE(Table12[[#This Row],[smoker]],"?","unknown")</f>
        <v>No</v>
      </c>
      <c r="S2249" t="str">
        <f t="shared" si="35"/>
        <v>Underweight</v>
      </c>
      <c r="T2249" t="str">
        <f>IF(Table12[[#This Row],[HBA1C]]&lt;5.7,"Normal",IF(Table12[[#This Row],[HBA1C]]&gt;6.5,"Diabetes","Prediabetes"))</f>
        <v>Diabetes</v>
      </c>
    </row>
    <row r="2250" spans="1:20" x14ac:dyDescent="0.3">
      <c r="A2250" t="s">
        <v>109</v>
      </c>
      <c r="B2250">
        <v>15.12</v>
      </c>
      <c r="C2250">
        <v>4.03</v>
      </c>
      <c r="D2250" t="s">
        <v>2382</v>
      </c>
      <c r="E2250" t="s">
        <v>2380</v>
      </c>
      <c r="F2250" t="s">
        <v>2380</v>
      </c>
      <c r="G2250" t="s">
        <v>2381</v>
      </c>
      <c r="H2250" t="s">
        <v>2380</v>
      </c>
      <c r="K2250" t="s">
        <v>109</v>
      </c>
      <c r="L2250">
        <v>15.12</v>
      </c>
      <c r="M2250">
        <v>4.03</v>
      </c>
      <c r="N2250" t="s">
        <v>2382</v>
      </c>
      <c r="O2250" t="s">
        <v>2380</v>
      </c>
      <c r="P2250" t="s">
        <v>2380</v>
      </c>
      <c r="Q2250" s="7" t="str">
        <f>SUBSTITUTE(Table12[[#This Row],[NumberOfMajorSurgeries]],"No major surgery","0")</f>
        <v>0</v>
      </c>
      <c r="R2250" t="str">
        <f>SUBSTITUTE(Table12[[#This Row],[smoker]],"?","unknown")</f>
        <v>No</v>
      </c>
      <c r="S2250" t="str">
        <f t="shared" si="35"/>
        <v>Underweight</v>
      </c>
      <c r="T2250" t="str">
        <f>IF(Table12[[#This Row],[HBA1C]]&lt;5.7,"Normal",IF(Table12[[#This Row],[HBA1C]]&gt;6.5,"Diabetes","Prediabetes"))</f>
        <v>Normal</v>
      </c>
    </row>
    <row r="2251" spans="1:20" x14ac:dyDescent="0.3">
      <c r="A2251" t="s">
        <v>108</v>
      </c>
      <c r="B2251">
        <v>23.88</v>
      </c>
      <c r="C2251">
        <v>4.51</v>
      </c>
      <c r="D2251" t="s">
        <v>2380</v>
      </c>
      <c r="E2251" t="s">
        <v>2380</v>
      </c>
      <c r="F2251" t="s">
        <v>2380</v>
      </c>
      <c r="G2251">
        <v>1</v>
      </c>
      <c r="H2251" t="s">
        <v>2380</v>
      </c>
      <c r="K2251" t="s">
        <v>108</v>
      </c>
      <c r="L2251">
        <v>23.88</v>
      </c>
      <c r="M2251">
        <v>4.51</v>
      </c>
      <c r="N2251" t="s">
        <v>2380</v>
      </c>
      <c r="O2251" t="s">
        <v>2380</v>
      </c>
      <c r="P2251" t="s">
        <v>2380</v>
      </c>
      <c r="Q2251" s="7" t="str">
        <f>SUBSTITUTE(Table12[[#This Row],[NumberOfMajorSurgeries]],"No major surgery","0")</f>
        <v>1</v>
      </c>
      <c r="R2251" t="str">
        <f>SUBSTITUTE(Table12[[#This Row],[smoker]],"?","unknown")</f>
        <v>No</v>
      </c>
      <c r="S2251" t="str">
        <f t="shared" si="35"/>
        <v>Overweight</v>
      </c>
      <c r="T2251" t="str">
        <f>IF(Table12[[#This Row],[HBA1C]]&lt;5.7,"Normal",IF(Table12[[#This Row],[HBA1C]]&gt;6.5,"Diabetes","Prediabetes"))</f>
        <v>Normal</v>
      </c>
    </row>
    <row r="2252" spans="1:20" x14ac:dyDescent="0.3">
      <c r="A2252" t="s">
        <v>107</v>
      </c>
      <c r="B2252">
        <v>16.13</v>
      </c>
      <c r="C2252">
        <v>5.56</v>
      </c>
      <c r="D2252" t="s">
        <v>2380</v>
      </c>
      <c r="E2252" t="s">
        <v>2382</v>
      </c>
      <c r="F2252" t="s">
        <v>2380</v>
      </c>
      <c r="G2252">
        <v>1</v>
      </c>
      <c r="H2252" t="s">
        <v>2380</v>
      </c>
      <c r="K2252" t="s">
        <v>107</v>
      </c>
      <c r="L2252">
        <v>16.13</v>
      </c>
      <c r="M2252">
        <v>5.56</v>
      </c>
      <c r="N2252" t="s">
        <v>2380</v>
      </c>
      <c r="O2252" t="s">
        <v>2382</v>
      </c>
      <c r="P2252" t="s">
        <v>2380</v>
      </c>
      <c r="Q2252" s="7" t="str">
        <f>SUBSTITUTE(Table12[[#This Row],[NumberOfMajorSurgeries]],"No major surgery","0")</f>
        <v>1</v>
      </c>
      <c r="R2252" t="str">
        <f>SUBSTITUTE(Table12[[#This Row],[smoker]],"?","unknown")</f>
        <v>No</v>
      </c>
      <c r="S2252" t="str">
        <f t="shared" si="35"/>
        <v>Underweight</v>
      </c>
      <c r="T2252" t="str">
        <f>IF(Table12[[#This Row],[HBA1C]]&lt;5.7,"Normal",IF(Table12[[#This Row],[HBA1C]]&gt;6.5,"Diabetes","Prediabetes"))</f>
        <v>Normal</v>
      </c>
    </row>
    <row r="2253" spans="1:20" x14ac:dyDescent="0.3">
      <c r="A2253" t="s">
        <v>106</v>
      </c>
      <c r="B2253">
        <v>24.09</v>
      </c>
      <c r="C2253">
        <v>4.0999999999999996</v>
      </c>
      <c r="D2253" t="s">
        <v>2380</v>
      </c>
      <c r="E2253" t="s">
        <v>2382</v>
      </c>
      <c r="F2253" t="s">
        <v>2380</v>
      </c>
      <c r="G2253">
        <v>1</v>
      </c>
      <c r="H2253" t="s">
        <v>2380</v>
      </c>
      <c r="K2253" t="s">
        <v>106</v>
      </c>
      <c r="L2253">
        <v>24.09</v>
      </c>
      <c r="M2253">
        <v>4.0999999999999996</v>
      </c>
      <c r="N2253" t="s">
        <v>2380</v>
      </c>
      <c r="O2253" t="s">
        <v>2382</v>
      </c>
      <c r="P2253" t="s">
        <v>2380</v>
      </c>
      <c r="Q2253" s="7" t="str">
        <f>SUBSTITUTE(Table12[[#This Row],[NumberOfMajorSurgeries]],"No major surgery","0")</f>
        <v>1</v>
      </c>
      <c r="R2253" t="str">
        <f>SUBSTITUTE(Table12[[#This Row],[smoker]],"?","unknown")</f>
        <v>No</v>
      </c>
      <c r="S2253" t="str">
        <f t="shared" si="35"/>
        <v>Overweight</v>
      </c>
      <c r="T2253" t="str">
        <f>IF(Table12[[#This Row],[HBA1C]]&lt;5.7,"Normal",IF(Table12[[#This Row],[HBA1C]]&gt;6.5,"Diabetes","Prediabetes"))</f>
        <v>Normal</v>
      </c>
    </row>
    <row r="2254" spans="1:20" x14ac:dyDescent="0.3">
      <c r="A2254" t="s">
        <v>105</v>
      </c>
      <c r="B2254">
        <v>19.43</v>
      </c>
      <c r="C2254">
        <v>5.85</v>
      </c>
      <c r="D2254" t="s">
        <v>2380</v>
      </c>
      <c r="E2254" t="s">
        <v>2382</v>
      </c>
      <c r="F2254" t="s">
        <v>2380</v>
      </c>
      <c r="G2254">
        <v>1</v>
      </c>
      <c r="H2254" t="s">
        <v>2380</v>
      </c>
      <c r="K2254" t="s">
        <v>105</v>
      </c>
      <c r="L2254">
        <v>19.43</v>
      </c>
      <c r="M2254">
        <v>5.85</v>
      </c>
      <c r="N2254" t="s">
        <v>2380</v>
      </c>
      <c r="O2254" t="s">
        <v>2382</v>
      </c>
      <c r="P2254" t="s">
        <v>2380</v>
      </c>
      <c r="Q2254" s="7" t="str">
        <f>SUBSTITUTE(Table12[[#This Row],[NumberOfMajorSurgeries]],"No major surgery","0")</f>
        <v>1</v>
      </c>
      <c r="R2254" t="str">
        <f>SUBSTITUTE(Table12[[#This Row],[smoker]],"?","unknown")</f>
        <v>No</v>
      </c>
      <c r="S2254" t="str">
        <f t="shared" si="35"/>
        <v>Overweight</v>
      </c>
      <c r="T2254" t="str">
        <f>IF(Table12[[#This Row],[HBA1C]]&lt;5.7,"Normal",IF(Table12[[#This Row],[HBA1C]]&gt;6.5,"Diabetes","Prediabetes"))</f>
        <v>Prediabetes</v>
      </c>
    </row>
    <row r="2255" spans="1:20" x14ac:dyDescent="0.3">
      <c r="A2255" t="s">
        <v>104</v>
      </c>
      <c r="B2255">
        <v>15.22</v>
      </c>
      <c r="C2255">
        <v>4.92</v>
      </c>
      <c r="D2255" t="s">
        <v>2382</v>
      </c>
      <c r="E2255" t="s">
        <v>2380</v>
      </c>
      <c r="F2255" t="s">
        <v>2383</v>
      </c>
      <c r="G2255">
        <v>1</v>
      </c>
      <c r="H2255" t="s">
        <v>2380</v>
      </c>
      <c r="K2255" t="s">
        <v>104</v>
      </c>
      <c r="L2255">
        <v>15.22</v>
      </c>
      <c r="M2255">
        <v>4.92</v>
      </c>
      <c r="N2255" t="s">
        <v>2382</v>
      </c>
      <c r="O2255" t="s">
        <v>2380</v>
      </c>
      <c r="P2255" t="s">
        <v>2383</v>
      </c>
      <c r="Q2255" s="7" t="str">
        <f>SUBSTITUTE(Table12[[#This Row],[NumberOfMajorSurgeries]],"No major surgery","0")</f>
        <v>1</v>
      </c>
      <c r="R2255" t="str">
        <f>SUBSTITUTE(Table12[[#This Row],[smoker]],"?","unknown")</f>
        <v>No</v>
      </c>
      <c r="S2255" t="str">
        <f t="shared" si="35"/>
        <v>Underweight</v>
      </c>
      <c r="T2255" t="str">
        <f>IF(Table12[[#This Row],[HBA1C]]&lt;5.7,"Normal",IF(Table12[[#This Row],[HBA1C]]&gt;6.5,"Diabetes","Prediabetes"))</f>
        <v>Normal</v>
      </c>
    </row>
    <row r="2256" spans="1:20" x14ac:dyDescent="0.3">
      <c r="A2256" t="s">
        <v>103</v>
      </c>
      <c r="B2256">
        <v>20.72</v>
      </c>
      <c r="C2256">
        <v>9.4600000000000009</v>
      </c>
      <c r="D2256" t="s">
        <v>2380</v>
      </c>
      <c r="E2256" t="s">
        <v>2380</v>
      </c>
      <c r="F2256" t="s">
        <v>2380</v>
      </c>
      <c r="G2256" t="s">
        <v>2381</v>
      </c>
      <c r="H2256" t="s">
        <v>2380</v>
      </c>
      <c r="K2256" t="s">
        <v>103</v>
      </c>
      <c r="L2256">
        <v>20.72</v>
      </c>
      <c r="M2256">
        <v>9.4600000000000009</v>
      </c>
      <c r="N2256" t="s">
        <v>2380</v>
      </c>
      <c r="O2256" t="s">
        <v>2380</v>
      </c>
      <c r="P2256" t="s">
        <v>2380</v>
      </c>
      <c r="Q2256" s="7" t="str">
        <f>SUBSTITUTE(Table12[[#This Row],[NumberOfMajorSurgeries]],"No major surgery","0")</f>
        <v>0</v>
      </c>
      <c r="R2256" t="str">
        <f>SUBSTITUTE(Table12[[#This Row],[smoker]],"?","unknown")</f>
        <v>No</v>
      </c>
      <c r="S2256" t="str">
        <f t="shared" si="35"/>
        <v>Overweight</v>
      </c>
      <c r="T2256" t="str">
        <f>IF(Table12[[#This Row],[HBA1C]]&lt;5.7,"Normal",IF(Table12[[#This Row],[HBA1C]]&gt;6.5,"Diabetes","Prediabetes"))</f>
        <v>Diabetes</v>
      </c>
    </row>
    <row r="2257" spans="1:20" x14ac:dyDescent="0.3">
      <c r="A2257" t="s">
        <v>102</v>
      </c>
      <c r="B2257">
        <v>35.4</v>
      </c>
      <c r="C2257">
        <v>5.94</v>
      </c>
      <c r="D2257" t="s">
        <v>2380</v>
      </c>
      <c r="E2257" t="s">
        <v>2380</v>
      </c>
      <c r="F2257" t="s">
        <v>2383</v>
      </c>
      <c r="G2257">
        <v>1</v>
      </c>
      <c r="H2257" t="s">
        <v>2380</v>
      </c>
      <c r="K2257" t="s">
        <v>102</v>
      </c>
      <c r="L2257">
        <v>35.4</v>
      </c>
      <c r="M2257">
        <v>5.94</v>
      </c>
      <c r="N2257" t="s">
        <v>2380</v>
      </c>
      <c r="O2257" t="s">
        <v>2380</v>
      </c>
      <c r="P2257" t="s">
        <v>2383</v>
      </c>
      <c r="Q2257" s="7" t="str">
        <f>SUBSTITUTE(Table12[[#This Row],[NumberOfMajorSurgeries]],"No major surgery","0")</f>
        <v>1</v>
      </c>
      <c r="R2257" t="str">
        <f>SUBSTITUTE(Table12[[#This Row],[smoker]],"?","unknown")</f>
        <v>No</v>
      </c>
      <c r="S2257" t="str">
        <f t="shared" si="35"/>
        <v>Obesity</v>
      </c>
      <c r="T2257" t="str">
        <f>IF(Table12[[#This Row],[HBA1C]]&lt;5.7,"Normal",IF(Table12[[#This Row],[HBA1C]]&gt;6.5,"Diabetes","Prediabetes"))</f>
        <v>Prediabetes</v>
      </c>
    </row>
    <row r="2258" spans="1:20" x14ac:dyDescent="0.3">
      <c r="A2258" t="s">
        <v>101</v>
      </c>
      <c r="B2258">
        <v>34.4</v>
      </c>
      <c r="C2258">
        <v>5.7</v>
      </c>
      <c r="D2258" t="s">
        <v>2380</v>
      </c>
      <c r="E2258" t="s">
        <v>2380</v>
      </c>
      <c r="F2258" t="s">
        <v>2383</v>
      </c>
      <c r="G2258">
        <v>1</v>
      </c>
      <c r="H2258" t="s">
        <v>2380</v>
      </c>
      <c r="K2258" t="s">
        <v>101</v>
      </c>
      <c r="L2258">
        <v>34.4</v>
      </c>
      <c r="M2258">
        <v>5.7</v>
      </c>
      <c r="N2258" t="s">
        <v>2380</v>
      </c>
      <c r="O2258" t="s">
        <v>2380</v>
      </c>
      <c r="P2258" t="s">
        <v>2383</v>
      </c>
      <c r="Q2258" s="7" t="str">
        <f>SUBSTITUTE(Table12[[#This Row],[NumberOfMajorSurgeries]],"No major surgery","0")</f>
        <v>1</v>
      </c>
      <c r="R2258" t="str">
        <f>SUBSTITUTE(Table12[[#This Row],[smoker]],"?","unknown")</f>
        <v>No</v>
      </c>
      <c r="S2258" t="str">
        <f t="shared" si="35"/>
        <v>Obesity</v>
      </c>
      <c r="T2258" t="str">
        <f>IF(Table12[[#This Row],[HBA1C]]&lt;5.7,"Normal",IF(Table12[[#This Row],[HBA1C]]&gt;6.5,"Diabetes","Prediabetes"))</f>
        <v>Prediabetes</v>
      </c>
    </row>
    <row r="2259" spans="1:20" x14ac:dyDescent="0.3">
      <c r="A2259" t="s">
        <v>100</v>
      </c>
      <c r="B2259">
        <v>34.1</v>
      </c>
      <c r="C2259">
        <v>4.13</v>
      </c>
      <c r="D2259" t="s">
        <v>2380</v>
      </c>
      <c r="E2259" t="s">
        <v>2380</v>
      </c>
      <c r="F2259" t="s">
        <v>2383</v>
      </c>
      <c r="G2259">
        <v>1</v>
      </c>
      <c r="H2259" t="s">
        <v>2380</v>
      </c>
      <c r="K2259" t="s">
        <v>100</v>
      </c>
      <c r="L2259">
        <v>34.1</v>
      </c>
      <c r="M2259">
        <v>4.13</v>
      </c>
      <c r="N2259" t="s">
        <v>2380</v>
      </c>
      <c r="O2259" t="s">
        <v>2380</v>
      </c>
      <c r="P2259" t="s">
        <v>2383</v>
      </c>
      <c r="Q2259" s="7" t="str">
        <f>SUBSTITUTE(Table12[[#This Row],[NumberOfMajorSurgeries]],"No major surgery","0")</f>
        <v>1</v>
      </c>
      <c r="R2259" t="str">
        <f>SUBSTITUTE(Table12[[#This Row],[smoker]],"?","unknown")</f>
        <v>No</v>
      </c>
      <c r="S2259" t="str">
        <f t="shared" si="35"/>
        <v>Obesity</v>
      </c>
      <c r="T2259" t="str">
        <f>IF(Table12[[#This Row],[HBA1C]]&lt;5.7,"Normal",IF(Table12[[#This Row],[HBA1C]]&gt;6.5,"Diabetes","Prediabetes"))</f>
        <v>Normal</v>
      </c>
    </row>
    <row r="2260" spans="1:20" x14ac:dyDescent="0.3">
      <c r="A2260" t="s">
        <v>99</v>
      </c>
      <c r="B2260">
        <v>30.4</v>
      </c>
      <c r="C2260">
        <v>4.7699999999999996</v>
      </c>
      <c r="D2260" t="s">
        <v>2380</v>
      </c>
      <c r="E2260" t="s">
        <v>2380</v>
      </c>
      <c r="F2260" t="s">
        <v>2383</v>
      </c>
      <c r="G2260">
        <v>1</v>
      </c>
      <c r="H2260" t="s">
        <v>2380</v>
      </c>
      <c r="K2260" t="s">
        <v>99</v>
      </c>
      <c r="L2260">
        <v>30.4</v>
      </c>
      <c r="M2260">
        <v>4.7699999999999996</v>
      </c>
      <c r="N2260" t="s">
        <v>2380</v>
      </c>
      <c r="O2260" t="s">
        <v>2380</v>
      </c>
      <c r="P2260" t="s">
        <v>2383</v>
      </c>
      <c r="Q2260" s="7" t="str">
        <f>SUBSTITUTE(Table12[[#This Row],[NumberOfMajorSurgeries]],"No major surgery","0")</f>
        <v>1</v>
      </c>
      <c r="R2260" t="str">
        <f>SUBSTITUTE(Table12[[#This Row],[smoker]],"?","unknown")</f>
        <v>No</v>
      </c>
      <c r="S2260" t="str">
        <f t="shared" si="35"/>
        <v>Obesity</v>
      </c>
      <c r="T2260" t="str">
        <f>IF(Table12[[#This Row],[HBA1C]]&lt;5.7,"Normal",IF(Table12[[#This Row],[HBA1C]]&gt;6.5,"Diabetes","Prediabetes"))</f>
        <v>Normal</v>
      </c>
    </row>
    <row r="2261" spans="1:20" x14ac:dyDescent="0.3">
      <c r="A2261" t="s">
        <v>98</v>
      </c>
      <c r="B2261">
        <v>28.7</v>
      </c>
      <c r="C2261">
        <v>4.99</v>
      </c>
      <c r="D2261" t="s">
        <v>2380</v>
      </c>
      <c r="E2261" t="s">
        <v>2380</v>
      </c>
      <c r="F2261" t="s">
        <v>2383</v>
      </c>
      <c r="G2261">
        <v>1</v>
      </c>
      <c r="H2261" t="s">
        <v>2380</v>
      </c>
      <c r="K2261" t="s">
        <v>98</v>
      </c>
      <c r="L2261">
        <v>28.7</v>
      </c>
      <c r="M2261">
        <v>4.99</v>
      </c>
      <c r="N2261" t="s">
        <v>2380</v>
      </c>
      <c r="O2261" t="s">
        <v>2380</v>
      </c>
      <c r="P2261" t="s">
        <v>2383</v>
      </c>
      <c r="Q2261" s="7" t="str">
        <f>SUBSTITUTE(Table12[[#This Row],[NumberOfMajorSurgeries]],"No major surgery","0")</f>
        <v>1</v>
      </c>
      <c r="R2261" t="str">
        <f>SUBSTITUTE(Table12[[#This Row],[smoker]],"?","unknown")</f>
        <v>No</v>
      </c>
      <c r="S2261" t="str">
        <f t="shared" si="35"/>
        <v>Overweight</v>
      </c>
      <c r="T2261" t="str">
        <f>IF(Table12[[#This Row],[HBA1C]]&lt;5.7,"Normal",IF(Table12[[#This Row],[HBA1C]]&gt;6.5,"Diabetes","Prediabetes"))</f>
        <v>Normal</v>
      </c>
    </row>
    <row r="2262" spans="1:20" x14ac:dyDescent="0.3">
      <c r="A2262" t="s">
        <v>97</v>
      </c>
      <c r="B2262">
        <v>17.440000000000001</v>
      </c>
      <c r="C2262">
        <v>4.42</v>
      </c>
      <c r="D2262" t="s">
        <v>2382</v>
      </c>
      <c r="E2262" t="s">
        <v>2380</v>
      </c>
      <c r="F2262" t="s">
        <v>2383</v>
      </c>
      <c r="G2262">
        <v>1</v>
      </c>
      <c r="H2262" t="s">
        <v>2380</v>
      </c>
      <c r="K2262" t="s">
        <v>97</v>
      </c>
      <c r="L2262">
        <v>17.440000000000001</v>
      </c>
      <c r="M2262">
        <v>4.42</v>
      </c>
      <c r="N2262" t="s">
        <v>2382</v>
      </c>
      <c r="O2262" t="s">
        <v>2380</v>
      </c>
      <c r="P2262" t="s">
        <v>2383</v>
      </c>
      <c r="Q2262" s="7" t="str">
        <f>SUBSTITUTE(Table12[[#This Row],[NumberOfMajorSurgeries]],"No major surgery","0")</f>
        <v>1</v>
      </c>
      <c r="R2262" t="str">
        <f>SUBSTITUTE(Table12[[#This Row],[smoker]],"?","unknown")</f>
        <v>No</v>
      </c>
      <c r="S2262" t="str">
        <f t="shared" si="35"/>
        <v>Underweight</v>
      </c>
      <c r="T2262" t="str">
        <f>IF(Table12[[#This Row],[HBA1C]]&lt;5.7,"Normal",IF(Table12[[#This Row],[HBA1C]]&gt;6.5,"Diabetes","Prediabetes"))</f>
        <v>Normal</v>
      </c>
    </row>
    <row r="2263" spans="1:20" x14ac:dyDescent="0.3">
      <c r="A2263" t="s">
        <v>96</v>
      </c>
      <c r="B2263">
        <v>27.6</v>
      </c>
      <c r="C2263">
        <v>4.01</v>
      </c>
      <c r="D2263" t="s">
        <v>2380</v>
      </c>
      <c r="E2263" t="s">
        <v>2380</v>
      </c>
      <c r="F2263" t="s">
        <v>2383</v>
      </c>
      <c r="G2263">
        <v>1</v>
      </c>
      <c r="H2263" t="s">
        <v>2380</v>
      </c>
      <c r="K2263" t="s">
        <v>96</v>
      </c>
      <c r="L2263">
        <v>27.6</v>
      </c>
      <c r="M2263">
        <v>4.01</v>
      </c>
      <c r="N2263" t="s">
        <v>2380</v>
      </c>
      <c r="O2263" t="s">
        <v>2380</v>
      </c>
      <c r="P2263" t="s">
        <v>2383</v>
      </c>
      <c r="Q2263" s="7" t="str">
        <f>SUBSTITUTE(Table12[[#This Row],[NumberOfMajorSurgeries]],"No major surgery","0")</f>
        <v>1</v>
      </c>
      <c r="R2263" t="str">
        <f>SUBSTITUTE(Table12[[#This Row],[smoker]],"?","unknown")</f>
        <v>No</v>
      </c>
      <c r="S2263" t="str">
        <f t="shared" si="35"/>
        <v>Overweight</v>
      </c>
      <c r="T2263" t="str">
        <f>IF(Table12[[#This Row],[HBA1C]]&lt;5.7,"Normal",IF(Table12[[#This Row],[HBA1C]]&gt;6.5,"Diabetes","Prediabetes"))</f>
        <v>Normal</v>
      </c>
    </row>
    <row r="2264" spans="1:20" x14ac:dyDescent="0.3">
      <c r="A2264" t="s">
        <v>95</v>
      </c>
      <c r="B2264">
        <v>20.7</v>
      </c>
      <c r="C2264">
        <v>4.49</v>
      </c>
      <c r="D2264" t="s">
        <v>2380</v>
      </c>
      <c r="E2264" t="s">
        <v>2380</v>
      </c>
      <c r="F2264" t="s">
        <v>2383</v>
      </c>
      <c r="G2264">
        <v>1</v>
      </c>
      <c r="H2264" t="s">
        <v>2380</v>
      </c>
      <c r="K2264" t="s">
        <v>95</v>
      </c>
      <c r="L2264">
        <v>20.7</v>
      </c>
      <c r="M2264">
        <v>4.49</v>
      </c>
      <c r="N2264" t="s">
        <v>2380</v>
      </c>
      <c r="O2264" t="s">
        <v>2380</v>
      </c>
      <c r="P2264" t="s">
        <v>2383</v>
      </c>
      <c r="Q2264" s="7" t="str">
        <f>SUBSTITUTE(Table12[[#This Row],[NumberOfMajorSurgeries]],"No major surgery","0")</f>
        <v>1</v>
      </c>
      <c r="R2264" t="str">
        <f>SUBSTITUTE(Table12[[#This Row],[smoker]],"?","unknown")</f>
        <v>No</v>
      </c>
      <c r="S2264" t="str">
        <f t="shared" si="35"/>
        <v>Overweight</v>
      </c>
      <c r="T2264" t="str">
        <f>IF(Table12[[#This Row],[HBA1C]]&lt;5.7,"Normal",IF(Table12[[#This Row],[HBA1C]]&gt;6.5,"Diabetes","Prediabetes"))</f>
        <v>Normal</v>
      </c>
    </row>
    <row r="2265" spans="1:20" x14ac:dyDescent="0.3">
      <c r="A2265" t="s">
        <v>94</v>
      </c>
      <c r="B2265">
        <v>20.3</v>
      </c>
      <c r="C2265">
        <v>6.37</v>
      </c>
      <c r="D2265" t="s">
        <v>2380</v>
      </c>
      <c r="E2265" t="s">
        <v>2380</v>
      </c>
      <c r="F2265" t="s">
        <v>2383</v>
      </c>
      <c r="G2265">
        <v>1</v>
      </c>
      <c r="H2265" t="s">
        <v>2380</v>
      </c>
      <c r="K2265" t="s">
        <v>94</v>
      </c>
      <c r="L2265">
        <v>20.3</v>
      </c>
      <c r="M2265">
        <v>6.37</v>
      </c>
      <c r="N2265" t="s">
        <v>2380</v>
      </c>
      <c r="O2265" t="s">
        <v>2380</v>
      </c>
      <c r="P2265" t="s">
        <v>2383</v>
      </c>
      <c r="Q2265" s="7" t="str">
        <f>SUBSTITUTE(Table12[[#This Row],[NumberOfMajorSurgeries]],"No major surgery","0")</f>
        <v>1</v>
      </c>
      <c r="R2265" t="str">
        <f>SUBSTITUTE(Table12[[#This Row],[smoker]],"?","unknown")</f>
        <v>No</v>
      </c>
      <c r="S2265" t="str">
        <f t="shared" si="35"/>
        <v>Overweight</v>
      </c>
      <c r="T2265" t="str">
        <f>IF(Table12[[#This Row],[HBA1C]]&lt;5.7,"Normal",IF(Table12[[#This Row],[HBA1C]]&gt;6.5,"Diabetes","Prediabetes"))</f>
        <v>Prediabetes</v>
      </c>
    </row>
    <row r="2266" spans="1:20" x14ac:dyDescent="0.3">
      <c r="A2266" t="s">
        <v>93</v>
      </c>
      <c r="B2266">
        <v>19.8</v>
      </c>
      <c r="C2266">
        <v>5.12</v>
      </c>
      <c r="D2266" t="s">
        <v>2380</v>
      </c>
      <c r="E2266" t="s">
        <v>2380</v>
      </c>
      <c r="F2266" t="s">
        <v>2383</v>
      </c>
      <c r="G2266">
        <v>1</v>
      </c>
      <c r="H2266" t="s">
        <v>2380</v>
      </c>
      <c r="K2266" t="s">
        <v>93</v>
      </c>
      <c r="L2266">
        <v>19.8</v>
      </c>
      <c r="M2266">
        <v>5.12</v>
      </c>
      <c r="N2266" t="s">
        <v>2380</v>
      </c>
      <c r="O2266" t="s">
        <v>2380</v>
      </c>
      <c r="P2266" t="s">
        <v>2383</v>
      </c>
      <c r="Q2266" s="7" t="str">
        <f>SUBSTITUTE(Table12[[#This Row],[NumberOfMajorSurgeries]],"No major surgery","0")</f>
        <v>1</v>
      </c>
      <c r="R2266" t="str">
        <f>SUBSTITUTE(Table12[[#This Row],[smoker]],"?","unknown")</f>
        <v>No</v>
      </c>
      <c r="S2266" t="str">
        <f t="shared" si="35"/>
        <v>Overweight</v>
      </c>
      <c r="T2266" t="str">
        <f>IF(Table12[[#This Row],[HBA1C]]&lt;5.7,"Normal",IF(Table12[[#This Row],[HBA1C]]&gt;6.5,"Diabetes","Prediabetes"))</f>
        <v>Normal</v>
      </c>
    </row>
    <row r="2267" spans="1:20" x14ac:dyDescent="0.3">
      <c r="A2267" t="s">
        <v>92</v>
      </c>
      <c r="B2267">
        <v>21.87</v>
      </c>
      <c r="C2267">
        <v>8.59</v>
      </c>
      <c r="D2267" t="s">
        <v>2380</v>
      </c>
      <c r="E2267" t="s">
        <v>2380</v>
      </c>
      <c r="F2267" t="s">
        <v>2380</v>
      </c>
      <c r="G2267" t="s">
        <v>2381</v>
      </c>
      <c r="H2267" t="s">
        <v>2380</v>
      </c>
      <c r="K2267" t="s">
        <v>92</v>
      </c>
      <c r="L2267">
        <v>21.87</v>
      </c>
      <c r="M2267">
        <v>8.59</v>
      </c>
      <c r="N2267" t="s">
        <v>2380</v>
      </c>
      <c r="O2267" t="s">
        <v>2380</v>
      </c>
      <c r="P2267" t="s">
        <v>2380</v>
      </c>
      <c r="Q2267" s="7" t="str">
        <f>SUBSTITUTE(Table12[[#This Row],[NumberOfMajorSurgeries]],"No major surgery","0")</f>
        <v>0</v>
      </c>
      <c r="R2267" t="str">
        <f>SUBSTITUTE(Table12[[#This Row],[smoker]],"?","unknown")</f>
        <v>No</v>
      </c>
      <c r="S2267" t="str">
        <f t="shared" si="35"/>
        <v>Overweight</v>
      </c>
      <c r="T2267" t="str">
        <f>IF(Table12[[#This Row],[HBA1C]]&lt;5.7,"Normal",IF(Table12[[#This Row],[HBA1C]]&gt;6.5,"Diabetes","Prediabetes"))</f>
        <v>Diabetes</v>
      </c>
    </row>
    <row r="2268" spans="1:20" x14ac:dyDescent="0.3">
      <c r="A2268" t="s">
        <v>91</v>
      </c>
      <c r="B2268">
        <v>16.600000000000001</v>
      </c>
      <c r="C2268">
        <v>5.87</v>
      </c>
      <c r="D2268" t="s">
        <v>2380</v>
      </c>
      <c r="E2268" t="s">
        <v>2380</v>
      </c>
      <c r="F2268" t="s">
        <v>2380</v>
      </c>
      <c r="G2268">
        <v>1</v>
      </c>
      <c r="H2268" t="s">
        <v>2380</v>
      </c>
      <c r="K2268" t="s">
        <v>91</v>
      </c>
      <c r="L2268">
        <v>16.600000000000001</v>
      </c>
      <c r="M2268">
        <v>5.87</v>
      </c>
      <c r="N2268" t="s">
        <v>2380</v>
      </c>
      <c r="O2268" t="s">
        <v>2380</v>
      </c>
      <c r="P2268" t="s">
        <v>2380</v>
      </c>
      <c r="Q2268" s="7" t="str">
        <f>SUBSTITUTE(Table12[[#This Row],[NumberOfMajorSurgeries]],"No major surgery","0")</f>
        <v>1</v>
      </c>
      <c r="R2268" t="str">
        <f>SUBSTITUTE(Table12[[#This Row],[smoker]],"?","unknown")</f>
        <v>No</v>
      </c>
      <c r="S2268" t="str">
        <f t="shared" si="35"/>
        <v>Underweight</v>
      </c>
      <c r="T2268" t="str">
        <f>IF(Table12[[#This Row],[HBA1C]]&lt;5.7,"Normal",IF(Table12[[#This Row],[HBA1C]]&gt;6.5,"Diabetes","Prediabetes"))</f>
        <v>Prediabetes</v>
      </c>
    </row>
    <row r="2269" spans="1:20" x14ac:dyDescent="0.3">
      <c r="A2269" t="s">
        <v>90</v>
      </c>
      <c r="B2269">
        <v>21.98</v>
      </c>
      <c r="C2269">
        <v>7.03</v>
      </c>
      <c r="D2269" t="s">
        <v>2380</v>
      </c>
      <c r="E2269" t="s">
        <v>2380</v>
      </c>
      <c r="F2269" t="s">
        <v>2380</v>
      </c>
      <c r="G2269" t="s">
        <v>2381</v>
      </c>
      <c r="H2269" t="s">
        <v>2380</v>
      </c>
      <c r="K2269" t="s">
        <v>90</v>
      </c>
      <c r="L2269">
        <v>21.98</v>
      </c>
      <c r="M2269">
        <v>7.03</v>
      </c>
      <c r="N2269" t="s">
        <v>2380</v>
      </c>
      <c r="O2269" t="s">
        <v>2380</v>
      </c>
      <c r="P2269" t="s">
        <v>2380</v>
      </c>
      <c r="Q2269" s="7" t="str">
        <f>SUBSTITUTE(Table12[[#This Row],[NumberOfMajorSurgeries]],"No major surgery","0")</f>
        <v>0</v>
      </c>
      <c r="R2269" t="str">
        <f>SUBSTITUTE(Table12[[#This Row],[smoker]],"?","unknown")</f>
        <v>No</v>
      </c>
      <c r="S2269" t="str">
        <f t="shared" si="35"/>
        <v>Overweight</v>
      </c>
      <c r="T2269" t="str">
        <f>IF(Table12[[#This Row],[HBA1C]]&lt;5.7,"Normal",IF(Table12[[#This Row],[HBA1C]]&gt;6.5,"Diabetes","Prediabetes"))</f>
        <v>Diabetes</v>
      </c>
    </row>
    <row r="2270" spans="1:20" x14ac:dyDescent="0.3">
      <c r="A2270" t="s">
        <v>89</v>
      </c>
      <c r="B2270">
        <v>19.7</v>
      </c>
      <c r="C2270">
        <v>5.51</v>
      </c>
      <c r="D2270" t="s">
        <v>2380</v>
      </c>
      <c r="E2270" t="s">
        <v>2380</v>
      </c>
      <c r="F2270" t="s">
        <v>2380</v>
      </c>
      <c r="G2270">
        <v>1</v>
      </c>
      <c r="H2270" t="s">
        <v>2380</v>
      </c>
      <c r="K2270" t="s">
        <v>89</v>
      </c>
      <c r="L2270">
        <v>19.7</v>
      </c>
      <c r="M2270">
        <v>5.51</v>
      </c>
      <c r="N2270" t="s">
        <v>2380</v>
      </c>
      <c r="O2270" t="s">
        <v>2380</v>
      </c>
      <c r="P2270" t="s">
        <v>2380</v>
      </c>
      <c r="Q2270" s="7" t="str">
        <f>SUBSTITUTE(Table12[[#This Row],[NumberOfMajorSurgeries]],"No major surgery","0")</f>
        <v>1</v>
      </c>
      <c r="R2270" t="str">
        <f>SUBSTITUTE(Table12[[#This Row],[smoker]],"?","unknown")</f>
        <v>No</v>
      </c>
      <c r="S2270" t="str">
        <f t="shared" si="35"/>
        <v>Overweight</v>
      </c>
      <c r="T2270" t="str">
        <f>IF(Table12[[#This Row],[HBA1C]]&lt;5.7,"Normal",IF(Table12[[#This Row],[HBA1C]]&gt;6.5,"Diabetes","Prediabetes"))</f>
        <v>Normal</v>
      </c>
    </row>
    <row r="2271" spans="1:20" x14ac:dyDescent="0.3">
      <c r="A2271" t="s">
        <v>88</v>
      </c>
      <c r="B2271">
        <v>19.21</v>
      </c>
      <c r="C2271">
        <v>4.76</v>
      </c>
      <c r="D2271" t="s">
        <v>2380</v>
      </c>
      <c r="E2271" t="s">
        <v>2382</v>
      </c>
      <c r="F2271" t="s">
        <v>2380</v>
      </c>
      <c r="G2271">
        <v>1</v>
      </c>
      <c r="H2271" t="s">
        <v>2380</v>
      </c>
      <c r="K2271" t="s">
        <v>88</v>
      </c>
      <c r="L2271">
        <v>19.21</v>
      </c>
      <c r="M2271">
        <v>4.76</v>
      </c>
      <c r="N2271" t="s">
        <v>2380</v>
      </c>
      <c r="O2271" t="s">
        <v>2382</v>
      </c>
      <c r="P2271" t="s">
        <v>2380</v>
      </c>
      <c r="Q2271" s="7" t="str">
        <f>SUBSTITUTE(Table12[[#This Row],[NumberOfMajorSurgeries]],"No major surgery","0")</f>
        <v>1</v>
      </c>
      <c r="R2271" t="str">
        <f>SUBSTITUTE(Table12[[#This Row],[smoker]],"?","unknown")</f>
        <v>No</v>
      </c>
      <c r="S2271" t="str">
        <f t="shared" si="35"/>
        <v>Overweight</v>
      </c>
      <c r="T2271" t="str">
        <f>IF(Table12[[#This Row],[HBA1C]]&lt;5.7,"Normal",IF(Table12[[#This Row],[HBA1C]]&gt;6.5,"Diabetes","Prediabetes"))</f>
        <v>Normal</v>
      </c>
    </row>
    <row r="2272" spans="1:20" x14ac:dyDescent="0.3">
      <c r="A2272" t="s">
        <v>87</v>
      </c>
      <c r="B2272">
        <v>19.3</v>
      </c>
      <c r="C2272">
        <v>4.7</v>
      </c>
      <c r="D2272" t="s">
        <v>2380</v>
      </c>
      <c r="E2272" t="s">
        <v>2382</v>
      </c>
      <c r="F2272" t="s">
        <v>2380</v>
      </c>
      <c r="G2272">
        <v>1</v>
      </c>
      <c r="H2272" t="s">
        <v>2380</v>
      </c>
      <c r="K2272" t="s">
        <v>87</v>
      </c>
      <c r="L2272">
        <v>19.3</v>
      </c>
      <c r="M2272">
        <v>4.7</v>
      </c>
      <c r="N2272" t="s">
        <v>2380</v>
      </c>
      <c r="O2272" t="s">
        <v>2382</v>
      </c>
      <c r="P2272" t="s">
        <v>2380</v>
      </c>
      <c r="Q2272" s="7" t="str">
        <f>SUBSTITUTE(Table12[[#This Row],[NumberOfMajorSurgeries]],"No major surgery","0")</f>
        <v>1</v>
      </c>
      <c r="R2272" t="str">
        <f>SUBSTITUTE(Table12[[#This Row],[smoker]],"?","unknown")</f>
        <v>No</v>
      </c>
      <c r="S2272" t="str">
        <f t="shared" si="35"/>
        <v>Overweight</v>
      </c>
      <c r="T2272" t="str">
        <f>IF(Table12[[#This Row],[HBA1C]]&lt;5.7,"Normal",IF(Table12[[#This Row],[HBA1C]]&gt;6.5,"Diabetes","Prediabetes"))</f>
        <v>Normal</v>
      </c>
    </row>
    <row r="2273" spans="1:20" x14ac:dyDescent="0.3">
      <c r="A2273" t="s">
        <v>86</v>
      </c>
      <c r="B2273">
        <v>16.22</v>
      </c>
      <c r="C2273">
        <v>6.21</v>
      </c>
      <c r="D2273" t="s">
        <v>2382</v>
      </c>
      <c r="E2273" t="s">
        <v>2380</v>
      </c>
      <c r="F2273" t="s">
        <v>2380</v>
      </c>
      <c r="G2273" t="s">
        <v>2381</v>
      </c>
      <c r="H2273" t="s">
        <v>2380</v>
      </c>
      <c r="K2273" t="s">
        <v>86</v>
      </c>
      <c r="L2273">
        <v>16.22</v>
      </c>
      <c r="M2273">
        <v>6.21</v>
      </c>
      <c r="N2273" t="s">
        <v>2382</v>
      </c>
      <c r="O2273" t="s">
        <v>2380</v>
      </c>
      <c r="P2273" t="s">
        <v>2380</v>
      </c>
      <c r="Q2273" s="7" t="str">
        <f>SUBSTITUTE(Table12[[#This Row],[NumberOfMajorSurgeries]],"No major surgery","0")</f>
        <v>0</v>
      </c>
      <c r="R2273" t="str">
        <f>SUBSTITUTE(Table12[[#This Row],[smoker]],"?","unknown")</f>
        <v>No</v>
      </c>
      <c r="S2273" t="str">
        <f t="shared" si="35"/>
        <v>Underweight</v>
      </c>
      <c r="T2273" t="str">
        <f>IF(Table12[[#This Row],[HBA1C]]&lt;5.7,"Normal",IF(Table12[[#This Row],[HBA1C]]&gt;6.5,"Diabetes","Prediabetes"))</f>
        <v>Prediabetes</v>
      </c>
    </row>
    <row r="2274" spans="1:20" x14ac:dyDescent="0.3">
      <c r="A2274" t="s">
        <v>85</v>
      </c>
      <c r="B2274">
        <v>17.12</v>
      </c>
      <c r="C2274">
        <v>4.5199999999999996</v>
      </c>
      <c r="D2274" t="s">
        <v>2380</v>
      </c>
      <c r="E2274" t="s">
        <v>2382</v>
      </c>
      <c r="F2274" t="s">
        <v>2380</v>
      </c>
      <c r="G2274">
        <v>1</v>
      </c>
      <c r="H2274" t="s">
        <v>2380</v>
      </c>
      <c r="K2274" t="s">
        <v>85</v>
      </c>
      <c r="L2274">
        <v>17.12</v>
      </c>
      <c r="M2274">
        <v>4.5199999999999996</v>
      </c>
      <c r="N2274" t="s">
        <v>2380</v>
      </c>
      <c r="O2274" t="s">
        <v>2382</v>
      </c>
      <c r="P2274" t="s">
        <v>2380</v>
      </c>
      <c r="Q2274" s="7" t="str">
        <f>SUBSTITUTE(Table12[[#This Row],[NumberOfMajorSurgeries]],"No major surgery","0")</f>
        <v>1</v>
      </c>
      <c r="R2274" t="str">
        <f>SUBSTITUTE(Table12[[#This Row],[smoker]],"?","unknown")</f>
        <v>No</v>
      </c>
      <c r="S2274" t="str">
        <f t="shared" si="35"/>
        <v>Underweight</v>
      </c>
      <c r="T2274" t="str">
        <f>IF(Table12[[#This Row],[HBA1C]]&lt;5.7,"Normal",IF(Table12[[#This Row],[HBA1C]]&gt;6.5,"Diabetes","Prediabetes"))</f>
        <v>Normal</v>
      </c>
    </row>
    <row r="2275" spans="1:20" x14ac:dyDescent="0.3">
      <c r="A2275" t="s">
        <v>84</v>
      </c>
      <c r="B2275">
        <v>19.07</v>
      </c>
      <c r="C2275">
        <v>5.45</v>
      </c>
      <c r="D2275" t="s">
        <v>2380</v>
      </c>
      <c r="E2275" t="s">
        <v>2380</v>
      </c>
      <c r="F2275" t="s">
        <v>2380</v>
      </c>
      <c r="G2275">
        <v>1</v>
      </c>
      <c r="H2275" t="s">
        <v>2380</v>
      </c>
      <c r="K2275" t="s">
        <v>84</v>
      </c>
      <c r="L2275">
        <v>19.07</v>
      </c>
      <c r="M2275">
        <v>5.45</v>
      </c>
      <c r="N2275" t="s">
        <v>2380</v>
      </c>
      <c r="O2275" t="s">
        <v>2380</v>
      </c>
      <c r="P2275" t="s">
        <v>2380</v>
      </c>
      <c r="Q2275" s="7" t="str">
        <f>SUBSTITUTE(Table12[[#This Row],[NumberOfMajorSurgeries]],"No major surgery","0")</f>
        <v>1</v>
      </c>
      <c r="R2275" t="str">
        <f>SUBSTITUTE(Table12[[#This Row],[smoker]],"?","unknown")</f>
        <v>No</v>
      </c>
      <c r="S2275" t="str">
        <f t="shared" si="35"/>
        <v>Overweight</v>
      </c>
      <c r="T2275" t="str">
        <f>IF(Table12[[#This Row],[HBA1C]]&lt;5.7,"Normal",IF(Table12[[#This Row],[HBA1C]]&gt;6.5,"Diabetes","Prediabetes"))</f>
        <v>Normal</v>
      </c>
    </row>
    <row r="2276" spans="1:20" x14ac:dyDescent="0.3">
      <c r="A2276" t="s">
        <v>83</v>
      </c>
      <c r="B2276">
        <v>15.56</v>
      </c>
      <c r="C2276">
        <v>4.42</v>
      </c>
      <c r="D2276" t="s">
        <v>2380</v>
      </c>
      <c r="E2276" t="s">
        <v>2380</v>
      </c>
      <c r="F2276" t="s">
        <v>2380</v>
      </c>
      <c r="G2276" t="s">
        <v>2381</v>
      </c>
      <c r="H2276" t="s">
        <v>2380</v>
      </c>
      <c r="K2276" t="s">
        <v>83</v>
      </c>
      <c r="L2276">
        <v>15.56</v>
      </c>
      <c r="M2276">
        <v>4.42</v>
      </c>
      <c r="N2276" t="s">
        <v>2380</v>
      </c>
      <c r="O2276" t="s">
        <v>2380</v>
      </c>
      <c r="P2276" t="s">
        <v>2380</v>
      </c>
      <c r="Q2276" s="7" t="str">
        <f>SUBSTITUTE(Table12[[#This Row],[NumberOfMajorSurgeries]],"No major surgery","0")</f>
        <v>0</v>
      </c>
      <c r="R2276" t="str">
        <f>SUBSTITUTE(Table12[[#This Row],[smoker]],"?","unknown")</f>
        <v>No</v>
      </c>
      <c r="S2276" t="str">
        <f t="shared" si="35"/>
        <v>Underweight</v>
      </c>
      <c r="T2276" t="str">
        <f>IF(Table12[[#This Row],[HBA1C]]&lt;5.7,"Normal",IF(Table12[[#This Row],[HBA1C]]&gt;6.5,"Diabetes","Prediabetes"))</f>
        <v>Normal</v>
      </c>
    </row>
    <row r="2277" spans="1:20" x14ac:dyDescent="0.3">
      <c r="A2277" t="s">
        <v>82</v>
      </c>
      <c r="B2277">
        <v>22.76</v>
      </c>
      <c r="C2277">
        <v>9.44</v>
      </c>
      <c r="D2277" t="s">
        <v>2380</v>
      </c>
      <c r="E2277" t="s">
        <v>2380</v>
      </c>
      <c r="F2277" t="s">
        <v>2380</v>
      </c>
      <c r="G2277" t="s">
        <v>2381</v>
      </c>
      <c r="H2277" t="s">
        <v>2380</v>
      </c>
      <c r="K2277" t="s">
        <v>82</v>
      </c>
      <c r="L2277">
        <v>22.76</v>
      </c>
      <c r="M2277">
        <v>9.44</v>
      </c>
      <c r="N2277" t="s">
        <v>2380</v>
      </c>
      <c r="O2277" t="s">
        <v>2380</v>
      </c>
      <c r="P2277" t="s">
        <v>2380</v>
      </c>
      <c r="Q2277" s="7" t="str">
        <f>SUBSTITUTE(Table12[[#This Row],[NumberOfMajorSurgeries]],"No major surgery","0")</f>
        <v>0</v>
      </c>
      <c r="R2277" t="str">
        <f>SUBSTITUTE(Table12[[#This Row],[smoker]],"?","unknown")</f>
        <v>No</v>
      </c>
      <c r="S2277" t="str">
        <f t="shared" si="35"/>
        <v>Overweight</v>
      </c>
      <c r="T2277" t="str">
        <f>IF(Table12[[#This Row],[HBA1C]]&lt;5.7,"Normal",IF(Table12[[#This Row],[HBA1C]]&gt;6.5,"Diabetes","Prediabetes"))</f>
        <v>Diabetes</v>
      </c>
    </row>
    <row r="2278" spans="1:20" x14ac:dyDescent="0.3">
      <c r="A2278" t="s">
        <v>81</v>
      </c>
      <c r="B2278">
        <v>22.79</v>
      </c>
      <c r="C2278">
        <v>6.15</v>
      </c>
      <c r="D2278" t="s">
        <v>2382</v>
      </c>
      <c r="E2278" t="s">
        <v>2380</v>
      </c>
      <c r="F2278" t="s">
        <v>2383</v>
      </c>
      <c r="G2278">
        <v>1</v>
      </c>
      <c r="H2278" t="s">
        <v>2380</v>
      </c>
      <c r="K2278" t="s">
        <v>81</v>
      </c>
      <c r="L2278">
        <v>22.79</v>
      </c>
      <c r="M2278">
        <v>6.15</v>
      </c>
      <c r="N2278" t="s">
        <v>2382</v>
      </c>
      <c r="O2278" t="s">
        <v>2380</v>
      </c>
      <c r="P2278" t="s">
        <v>2383</v>
      </c>
      <c r="Q2278" s="7" t="str">
        <f>SUBSTITUTE(Table12[[#This Row],[NumberOfMajorSurgeries]],"No major surgery","0")</f>
        <v>1</v>
      </c>
      <c r="R2278" t="str">
        <f>SUBSTITUTE(Table12[[#This Row],[smoker]],"?","unknown")</f>
        <v>No</v>
      </c>
      <c r="S2278" t="str">
        <f t="shared" si="35"/>
        <v>Overweight</v>
      </c>
      <c r="T2278" t="str">
        <f>IF(Table12[[#This Row],[HBA1C]]&lt;5.7,"Normal",IF(Table12[[#This Row],[HBA1C]]&gt;6.5,"Diabetes","Prediabetes"))</f>
        <v>Prediabetes</v>
      </c>
    </row>
    <row r="2279" spans="1:20" x14ac:dyDescent="0.3">
      <c r="A2279" t="s">
        <v>80</v>
      </c>
      <c r="B2279">
        <v>17.41</v>
      </c>
      <c r="C2279">
        <v>5.13</v>
      </c>
      <c r="D2279" t="s">
        <v>2382</v>
      </c>
      <c r="E2279" t="s">
        <v>2380</v>
      </c>
      <c r="F2279" t="s">
        <v>2380</v>
      </c>
      <c r="G2279" t="s">
        <v>2381</v>
      </c>
      <c r="H2279" t="s">
        <v>2380</v>
      </c>
      <c r="K2279" t="s">
        <v>80</v>
      </c>
      <c r="L2279">
        <v>17.41</v>
      </c>
      <c r="M2279">
        <v>5.13</v>
      </c>
      <c r="N2279" t="s">
        <v>2382</v>
      </c>
      <c r="O2279" t="s">
        <v>2380</v>
      </c>
      <c r="P2279" t="s">
        <v>2380</v>
      </c>
      <c r="Q2279" s="7" t="str">
        <f>SUBSTITUTE(Table12[[#This Row],[NumberOfMajorSurgeries]],"No major surgery","0")</f>
        <v>0</v>
      </c>
      <c r="R2279" t="str">
        <f>SUBSTITUTE(Table12[[#This Row],[smoker]],"?","unknown")</f>
        <v>No</v>
      </c>
      <c r="S2279" t="str">
        <f t="shared" si="35"/>
        <v>Underweight</v>
      </c>
      <c r="T2279" t="str">
        <f>IF(Table12[[#This Row],[HBA1C]]&lt;5.7,"Normal",IF(Table12[[#This Row],[HBA1C]]&gt;6.5,"Diabetes","Prediabetes"))</f>
        <v>Normal</v>
      </c>
    </row>
    <row r="2280" spans="1:20" x14ac:dyDescent="0.3">
      <c r="A2280" t="s">
        <v>79</v>
      </c>
      <c r="B2280">
        <v>19.32</v>
      </c>
      <c r="C2280">
        <v>4.96</v>
      </c>
      <c r="D2280" t="s">
        <v>2382</v>
      </c>
      <c r="E2280" t="s">
        <v>2380</v>
      </c>
      <c r="F2280" t="s">
        <v>2380</v>
      </c>
      <c r="G2280" t="s">
        <v>2381</v>
      </c>
      <c r="H2280" t="s">
        <v>2380</v>
      </c>
      <c r="K2280" t="s">
        <v>79</v>
      </c>
      <c r="L2280">
        <v>19.32</v>
      </c>
      <c r="M2280">
        <v>4.96</v>
      </c>
      <c r="N2280" t="s">
        <v>2382</v>
      </c>
      <c r="O2280" t="s">
        <v>2380</v>
      </c>
      <c r="P2280" t="s">
        <v>2380</v>
      </c>
      <c r="Q2280" s="7" t="str">
        <f>SUBSTITUTE(Table12[[#This Row],[NumberOfMajorSurgeries]],"No major surgery","0")</f>
        <v>0</v>
      </c>
      <c r="R2280" t="str">
        <f>SUBSTITUTE(Table12[[#This Row],[smoker]],"?","unknown")</f>
        <v>No</v>
      </c>
      <c r="S2280" t="str">
        <f t="shared" si="35"/>
        <v>Overweight</v>
      </c>
      <c r="T2280" t="str">
        <f>IF(Table12[[#This Row],[HBA1C]]&lt;5.7,"Normal",IF(Table12[[#This Row],[HBA1C]]&gt;6.5,"Diabetes","Prediabetes"))</f>
        <v>Normal</v>
      </c>
    </row>
    <row r="2281" spans="1:20" x14ac:dyDescent="0.3">
      <c r="A2281" t="s">
        <v>78</v>
      </c>
      <c r="B2281">
        <v>18.25</v>
      </c>
      <c r="C2281">
        <v>10.95</v>
      </c>
      <c r="D2281" t="s">
        <v>2380</v>
      </c>
      <c r="E2281" t="s">
        <v>2380</v>
      </c>
      <c r="F2281" t="s">
        <v>2380</v>
      </c>
      <c r="G2281" t="s">
        <v>2381</v>
      </c>
      <c r="H2281" t="s">
        <v>2380</v>
      </c>
      <c r="K2281" t="s">
        <v>78</v>
      </c>
      <c r="L2281">
        <v>18.25</v>
      </c>
      <c r="M2281">
        <v>10.95</v>
      </c>
      <c r="N2281" t="s">
        <v>2380</v>
      </c>
      <c r="O2281" t="s">
        <v>2380</v>
      </c>
      <c r="P2281" t="s">
        <v>2380</v>
      </c>
      <c r="Q2281" s="7" t="str">
        <f>SUBSTITUTE(Table12[[#This Row],[NumberOfMajorSurgeries]],"No major surgery","0")</f>
        <v>0</v>
      </c>
      <c r="R2281" t="str">
        <f>SUBSTITUTE(Table12[[#This Row],[smoker]],"?","unknown")</f>
        <v>No</v>
      </c>
      <c r="S2281" t="str">
        <f t="shared" si="35"/>
        <v>Underweight</v>
      </c>
      <c r="T2281" t="str">
        <f>IF(Table12[[#This Row],[HBA1C]]&lt;5.7,"Normal",IF(Table12[[#This Row],[HBA1C]]&gt;6.5,"Diabetes","Prediabetes"))</f>
        <v>Diabetes</v>
      </c>
    </row>
    <row r="2282" spans="1:20" x14ac:dyDescent="0.3">
      <c r="A2282" t="s">
        <v>77</v>
      </c>
      <c r="B2282">
        <v>53.13</v>
      </c>
      <c r="C2282">
        <v>4.4400000000000004</v>
      </c>
      <c r="D2282" t="s">
        <v>2380</v>
      </c>
      <c r="E2282" t="s">
        <v>2382</v>
      </c>
      <c r="F2282" t="s">
        <v>2380</v>
      </c>
      <c r="G2282">
        <v>1</v>
      </c>
      <c r="H2282" t="s">
        <v>2380</v>
      </c>
      <c r="K2282" t="s">
        <v>77</v>
      </c>
      <c r="L2282">
        <v>53.13</v>
      </c>
      <c r="M2282">
        <v>4.4400000000000004</v>
      </c>
      <c r="N2282" t="s">
        <v>2380</v>
      </c>
      <c r="O2282" t="s">
        <v>2382</v>
      </c>
      <c r="P2282" t="s">
        <v>2380</v>
      </c>
      <c r="Q2282" s="7" t="str">
        <f>SUBSTITUTE(Table12[[#This Row],[NumberOfMajorSurgeries]],"No major surgery","0")</f>
        <v>1</v>
      </c>
      <c r="R2282" t="str">
        <f>SUBSTITUTE(Table12[[#This Row],[smoker]],"?","unknown")</f>
        <v>No</v>
      </c>
      <c r="S2282" t="str">
        <f t="shared" si="35"/>
        <v>Obesity</v>
      </c>
      <c r="T2282" t="str">
        <f>IF(Table12[[#This Row],[HBA1C]]&lt;5.7,"Normal",IF(Table12[[#This Row],[HBA1C]]&gt;6.5,"Diabetes","Prediabetes"))</f>
        <v>Normal</v>
      </c>
    </row>
    <row r="2283" spans="1:20" x14ac:dyDescent="0.3">
      <c r="A2283" t="s">
        <v>76</v>
      </c>
      <c r="B2283">
        <v>20.46</v>
      </c>
      <c r="C2283">
        <v>4.0199999999999996</v>
      </c>
      <c r="D2283" t="s">
        <v>2380</v>
      </c>
      <c r="E2283" t="s">
        <v>2380</v>
      </c>
      <c r="F2283" t="s">
        <v>2380</v>
      </c>
      <c r="G2283" t="s">
        <v>2381</v>
      </c>
      <c r="H2283" t="s">
        <v>2380</v>
      </c>
      <c r="K2283" t="s">
        <v>76</v>
      </c>
      <c r="L2283">
        <v>20.46</v>
      </c>
      <c r="M2283">
        <v>4.0199999999999996</v>
      </c>
      <c r="N2283" t="s">
        <v>2380</v>
      </c>
      <c r="O2283" t="s">
        <v>2380</v>
      </c>
      <c r="P2283" t="s">
        <v>2380</v>
      </c>
      <c r="Q2283" s="7" t="str">
        <f>SUBSTITUTE(Table12[[#This Row],[NumberOfMajorSurgeries]],"No major surgery","0")</f>
        <v>0</v>
      </c>
      <c r="R2283" t="str">
        <f>SUBSTITUTE(Table12[[#This Row],[smoker]],"?","unknown")</f>
        <v>No</v>
      </c>
      <c r="S2283" t="str">
        <f t="shared" si="35"/>
        <v>Overweight</v>
      </c>
      <c r="T2283" t="str">
        <f>IF(Table12[[#This Row],[HBA1C]]&lt;5.7,"Normal",IF(Table12[[#This Row],[HBA1C]]&gt;6.5,"Diabetes","Prediabetes"))</f>
        <v>Normal</v>
      </c>
    </row>
    <row r="2284" spans="1:20" x14ac:dyDescent="0.3">
      <c r="A2284" t="s">
        <v>75</v>
      </c>
      <c r="B2284">
        <v>43.01</v>
      </c>
      <c r="C2284">
        <v>5.44</v>
      </c>
      <c r="D2284" t="s">
        <v>2380</v>
      </c>
      <c r="E2284" t="s">
        <v>2382</v>
      </c>
      <c r="F2284" t="s">
        <v>2380</v>
      </c>
      <c r="G2284">
        <v>1</v>
      </c>
      <c r="H2284" t="s">
        <v>2380</v>
      </c>
      <c r="K2284" t="s">
        <v>75</v>
      </c>
      <c r="L2284">
        <v>43.01</v>
      </c>
      <c r="M2284">
        <v>5.44</v>
      </c>
      <c r="N2284" t="s">
        <v>2380</v>
      </c>
      <c r="O2284" t="s">
        <v>2382</v>
      </c>
      <c r="P2284" t="s">
        <v>2380</v>
      </c>
      <c r="Q2284" s="7" t="str">
        <f>SUBSTITUTE(Table12[[#This Row],[NumberOfMajorSurgeries]],"No major surgery","0")</f>
        <v>1</v>
      </c>
      <c r="R2284" t="str">
        <f>SUBSTITUTE(Table12[[#This Row],[smoker]],"?","unknown")</f>
        <v>No</v>
      </c>
      <c r="S2284" t="str">
        <f t="shared" si="35"/>
        <v>Obesity</v>
      </c>
      <c r="T2284" t="str">
        <f>IF(Table12[[#This Row],[HBA1C]]&lt;5.7,"Normal",IF(Table12[[#This Row],[HBA1C]]&gt;6.5,"Diabetes","Prediabetes"))</f>
        <v>Normal</v>
      </c>
    </row>
    <row r="2285" spans="1:20" x14ac:dyDescent="0.3">
      <c r="A2285" t="s">
        <v>74</v>
      </c>
      <c r="B2285">
        <v>15.01</v>
      </c>
      <c r="C2285">
        <v>4.1500000000000004</v>
      </c>
      <c r="D2285" t="s">
        <v>2380</v>
      </c>
      <c r="E2285" t="s">
        <v>2380</v>
      </c>
      <c r="F2285" t="s">
        <v>2383</v>
      </c>
      <c r="G2285">
        <v>1</v>
      </c>
      <c r="H2285" t="s">
        <v>2380</v>
      </c>
      <c r="K2285" t="s">
        <v>74</v>
      </c>
      <c r="L2285">
        <v>15.01</v>
      </c>
      <c r="M2285">
        <v>4.1500000000000004</v>
      </c>
      <c r="N2285" t="s">
        <v>2380</v>
      </c>
      <c r="O2285" t="s">
        <v>2380</v>
      </c>
      <c r="P2285" t="s">
        <v>2383</v>
      </c>
      <c r="Q2285" s="7" t="str">
        <f>SUBSTITUTE(Table12[[#This Row],[NumberOfMajorSurgeries]],"No major surgery","0")</f>
        <v>1</v>
      </c>
      <c r="R2285" t="str">
        <f>SUBSTITUTE(Table12[[#This Row],[smoker]],"?","unknown")</f>
        <v>No</v>
      </c>
      <c r="S2285" t="str">
        <f t="shared" si="35"/>
        <v>Underweight</v>
      </c>
      <c r="T2285" t="str">
        <f>IF(Table12[[#This Row],[HBA1C]]&lt;5.7,"Normal",IF(Table12[[#This Row],[HBA1C]]&gt;6.5,"Diabetes","Prediabetes"))</f>
        <v>Normal</v>
      </c>
    </row>
    <row r="2286" spans="1:20" x14ac:dyDescent="0.3">
      <c r="A2286" t="s">
        <v>73</v>
      </c>
      <c r="B2286">
        <v>41.14</v>
      </c>
      <c r="C2286">
        <v>6.02</v>
      </c>
      <c r="D2286" t="s">
        <v>2380</v>
      </c>
      <c r="E2286" t="s">
        <v>2382</v>
      </c>
      <c r="F2286" t="s">
        <v>2380</v>
      </c>
      <c r="G2286">
        <v>1</v>
      </c>
      <c r="H2286" t="s">
        <v>2380</v>
      </c>
      <c r="K2286" t="s">
        <v>73</v>
      </c>
      <c r="L2286">
        <v>41.14</v>
      </c>
      <c r="M2286">
        <v>6.02</v>
      </c>
      <c r="N2286" t="s">
        <v>2380</v>
      </c>
      <c r="O2286" t="s">
        <v>2382</v>
      </c>
      <c r="P2286" t="s">
        <v>2380</v>
      </c>
      <c r="Q2286" s="7" t="str">
        <f>SUBSTITUTE(Table12[[#This Row],[NumberOfMajorSurgeries]],"No major surgery","0")</f>
        <v>1</v>
      </c>
      <c r="R2286" t="str">
        <f>SUBSTITUTE(Table12[[#This Row],[smoker]],"?","unknown")</f>
        <v>No</v>
      </c>
      <c r="S2286" t="str">
        <f t="shared" si="35"/>
        <v>Obesity</v>
      </c>
      <c r="T2286" t="str">
        <f>IF(Table12[[#This Row],[HBA1C]]&lt;5.7,"Normal",IF(Table12[[#This Row],[HBA1C]]&gt;6.5,"Diabetes","Prediabetes"))</f>
        <v>Prediabetes</v>
      </c>
    </row>
    <row r="2287" spans="1:20" x14ac:dyDescent="0.3">
      <c r="A2287" t="s">
        <v>72</v>
      </c>
      <c r="B2287">
        <v>16.55</v>
      </c>
      <c r="C2287">
        <v>7.73</v>
      </c>
      <c r="D2287" t="s">
        <v>2380</v>
      </c>
      <c r="E2287" t="s">
        <v>2380</v>
      </c>
      <c r="F2287" t="s">
        <v>2380</v>
      </c>
      <c r="G2287" t="s">
        <v>2381</v>
      </c>
      <c r="H2287" t="s">
        <v>2380</v>
      </c>
      <c r="K2287" t="s">
        <v>72</v>
      </c>
      <c r="L2287">
        <v>16.55</v>
      </c>
      <c r="M2287">
        <v>7.73</v>
      </c>
      <c r="N2287" t="s">
        <v>2380</v>
      </c>
      <c r="O2287" t="s">
        <v>2380</v>
      </c>
      <c r="P2287" t="s">
        <v>2380</v>
      </c>
      <c r="Q2287" s="7" t="str">
        <f>SUBSTITUTE(Table12[[#This Row],[NumberOfMajorSurgeries]],"No major surgery","0")</f>
        <v>0</v>
      </c>
      <c r="R2287" t="str">
        <f>SUBSTITUTE(Table12[[#This Row],[smoker]],"?","unknown")</f>
        <v>No</v>
      </c>
      <c r="S2287" t="str">
        <f t="shared" si="35"/>
        <v>Underweight</v>
      </c>
      <c r="T2287" t="str">
        <f>IF(Table12[[#This Row],[HBA1C]]&lt;5.7,"Normal",IF(Table12[[#This Row],[HBA1C]]&gt;6.5,"Diabetes","Prediabetes"))</f>
        <v>Diabetes</v>
      </c>
    </row>
    <row r="2288" spans="1:20" x14ac:dyDescent="0.3">
      <c r="A2288" t="s">
        <v>71</v>
      </c>
      <c r="B2288">
        <v>37.29</v>
      </c>
      <c r="C2288">
        <v>5.03</v>
      </c>
      <c r="D2288" t="s">
        <v>2380</v>
      </c>
      <c r="E2288" t="s">
        <v>2382</v>
      </c>
      <c r="F2288" t="s">
        <v>2380</v>
      </c>
      <c r="G2288">
        <v>1</v>
      </c>
      <c r="H2288" t="s">
        <v>2380</v>
      </c>
      <c r="K2288" t="s">
        <v>71</v>
      </c>
      <c r="L2288">
        <v>37.29</v>
      </c>
      <c r="M2288">
        <v>5.03</v>
      </c>
      <c r="N2288" t="s">
        <v>2380</v>
      </c>
      <c r="O2288" t="s">
        <v>2382</v>
      </c>
      <c r="P2288" t="s">
        <v>2380</v>
      </c>
      <c r="Q2288" s="7" t="str">
        <f>SUBSTITUTE(Table12[[#This Row],[NumberOfMajorSurgeries]],"No major surgery","0")</f>
        <v>1</v>
      </c>
      <c r="R2288" t="str">
        <f>SUBSTITUTE(Table12[[#This Row],[smoker]],"?","unknown")</f>
        <v>No</v>
      </c>
      <c r="S2288" t="str">
        <f t="shared" si="35"/>
        <v>Obesity</v>
      </c>
      <c r="T2288" t="str">
        <f>IF(Table12[[#This Row],[HBA1C]]&lt;5.7,"Normal",IF(Table12[[#This Row],[HBA1C]]&gt;6.5,"Diabetes","Prediabetes"))</f>
        <v>Normal</v>
      </c>
    </row>
    <row r="2289" spans="1:20" x14ac:dyDescent="0.3">
      <c r="A2289" t="s">
        <v>70</v>
      </c>
      <c r="B2289">
        <v>16.739999999999998</v>
      </c>
      <c r="C2289">
        <v>4.08</v>
      </c>
      <c r="D2289" t="s">
        <v>2382</v>
      </c>
      <c r="E2289" t="s">
        <v>2380</v>
      </c>
      <c r="F2289" t="s">
        <v>2380</v>
      </c>
      <c r="G2289" t="s">
        <v>2381</v>
      </c>
      <c r="H2289" t="s">
        <v>2380</v>
      </c>
      <c r="K2289" t="s">
        <v>70</v>
      </c>
      <c r="L2289">
        <v>16.739999999999998</v>
      </c>
      <c r="M2289">
        <v>4.08</v>
      </c>
      <c r="N2289" t="s">
        <v>2382</v>
      </c>
      <c r="O2289" t="s">
        <v>2380</v>
      </c>
      <c r="P2289" t="s">
        <v>2380</v>
      </c>
      <c r="Q2289" s="7" t="str">
        <f>SUBSTITUTE(Table12[[#This Row],[NumberOfMajorSurgeries]],"No major surgery","0")</f>
        <v>0</v>
      </c>
      <c r="R2289" t="str">
        <f>SUBSTITUTE(Table12[[#This Row],[smoker]],"?","unknown")</f>
        <v>No</v>
      </c>
      <c r="S2289" t="str">
        <f t="shared" si="35"/>
        <v>Underweight</v>
      </c>
      <c r="T2289" t="str">
        <f>IF(Table12[[#This Row],[HBA1C]]&lt;5.7,"Normal",IF(Table12[[#This Row],[HBA1C]]&gt;6.5,"Diabetes","Prediabetes"))</f>
        <v>Normal</v>
      </c>
    </row>
    <row r="2290" spans="1:20" x14ac:dyDescent="0.3">
      <c r="A2290" t="s">
        <v>69</v>
      </c>
      <c r="B2290">
        <v>34.43</v>
      </c>
      <c r="C2290">
        <v>4.2699999999999996</v>
      </c>
      <c r="D2290" t="s">
        <v>2380</v>
      </c>
      <c r="E2290" t="s">
        <v>2382</v>
      </c>
      <c r="F2290" t="s">
        <v>2380</v>
      </c>
      <c r="G2290">
        <v>1</v>
      </c>
      <c r="H2290" t="s">
        <v>2380</v>
      </c>
      <c r="K2290" t="s">
        <v>69</v>
      </c>
      <c r="L2290">
        <v>34.43</v>
      </c>
      <c r="M2290">
        <v>4.2699999999999996</v>
      </c>
      <c r="N2290" t="s">
        <v>2380</v>
      </c>
      <c r="O2290" t="s">
        <v>2382</v>
      </c>
      <c r="P2290" t="s">
        <v>2380</v>
      </c>
      <c r="Q2290" s="7" t="str">
        <f>SUBSTITUTE(Table12[[#This Row],[NumberOfMajorSurgeries]],"No major surgery","0")</f>
        <v>1</v>
      </c>
      <c r="R2290" t="str">
        <f>SUBSTITUTE(Table12[[#This Row],[smoker]],"?","unknown")</f>
        <v>No</v>
      </c>
      <c r="S2290" t="str">
        <f t="shared" si="35"/>
        <v>Obesity</v>
      </c>
      <c r="T2290" t="str">
        <f>IF(Table12[[#This Row],[HBA1C]]&lt;5.7,"Normal",IF(Table12[[#This Row],[HBA1C]]&gt;6.5,"Diabetes","Prediabetes"))</f>
        <v>Normal</v>
      </c>
    </row>
    <row r="2291" spans="1:20" x14ac:dyDescent="0.3">
      <c r="A2291" t="s">
        <v>68</v>
      </c>
      <c r="B2291">
        <v>34.1</v>
      </c>
      <c r="C2291">
        <v>4.07</v>
      </c>
      <c r="D2291" t="s">
        <v>2380</v>
      </c>
      <c r="E2291" t="s">
        <v>2382</v>
      </c>
      <c r="F2291" t="s">
        <v>2380</v>
      </c>
      <c r="G2291">
        <v>1</v>
      </c>
      <c r="H2291" t="s">
        <v>2380</v>
      </c>
      <c r="K2291" t="s">
        <v>68</v>
      </c>
      <c r="L2291">
        <v>34.1</v>
      </c>
      <c r="M2291">
        <v>4.07</v>
      </c>
      <c r="N2291" t="s">
        <v>2380</v>
      </c>
      <c r="O2291" t="s">
        <v>2382</v>
      </c>
      <c r="P2291" t="s">
        <v>2380</v>
      </c>
      <c r="Q2291" s="7" t="str">
        <f>SUBSTITUTE(Table12[[#This Row],[NumberOfMajorSurgeries]],"No major surgery","0")</f>
        <v>1</v>
      </c>
      <c r="R2291" t="str">
        <f>SUBSTITUTE(Table12[[#This Row],[smoker]],"?","unknown")</f>
        <v>No</v>
      </c>
      <c r="S2291" t="str">
        <f t="shared" si="35"/>
        <v>Obesity</v>
      </c>
      <c r="T2291" t="str">
        <f>IF(Table12[[#This Row],[HBA1C]]&lt;5.7,"Normal",IF(Table12[[#This Row],[HBA1C]]&gt;6.5,"Diabetes","Prediabetes"))</f>
        <v>Normal</v>
      </c>
    </row>
    <row r="2292" spans="1:20" x14ac:dyDescent="0.3">
      <c r="A2292" t="s">
        <v>67</v>
      </c>
      <c r="B2292">
        <v>19.3</v>
      </c>
      <c r="C2292">
        <v>10.36</v>
      </c>
      <c r="D2292" t="s">
        <v>2380</v>
      </c>
      <c r="E2292" t="s">
        <v>2380</v>
      </c>
      <c r="F2292" t="s">
        <v>2380</v>
      </c>
      <c r="G2292" t="s">
        <v>2381</v>
      </c>
      <c r="H2292" t="s">
        <v>2380</v>
      </c>
      <c r="K2292" t="s">
        <v>67</v>
      </c>
      <c r="L2292">
        <v>19.3</v>
      </c>
      <c r="M2292">
        <v>10.36</v>
      </c>
      <c r="N2292" t="s">
        <v>2380</v>
      </c>
      <c r="O2292" t="s">
        <v>2380</v>
      </c>
      <c r="P2292" t="s">
        <v>2380</v>
      </c>
      <c r="Q2292" s="7" t="str">
        <f>SUBSTITUTE(Table12[[#This Row],[NumberOfMajorSurgeries]],"No major surgery","0")</f>
        <v>0</v>
      </c>
      <c r="R2292" t="str">
        <f>SUBSTITUTE(Table12[[#This Row],[smoker]],"?","unknown")</f>
        <v>No</v>
      </c>
      <c r="S2292" t="str">
        <f t="shared" si="35"/>
        <v>Overweight</v>
      </c>
      <c r="T2292" t="str">
        <f>IF(Table12[[#This Row],[HBA1C]]&lt;5.7,"Normal",IF(Table12[[#This Row],[HBA1C]]&gt;6.5,"Diabetes","Prediabetes"))</f>
        <v>Diabetes</v>
      </c>
    </row>
    <row r="2293" spans="1:20" x14ac:dyDescent="0.3">
      <c r="A2293" t="s">
        <v>66</v>
      </c>
      <c r="B2293">
        <v>33.659999999999997</v>
      </c>
      <c r="C2293">
        <v>5.71</v>
      </c>
      <c r="D2293" t="s">
        <v>2380</v>
      </c>
      <c r="E2293" t="s">
        <v>2382</v>
      </c>
      <c r="F2293" t="s">
        <v>2380</v>
      </c>
      <c r="G2293">
        <v>1</v>
      </c>
      <c r="H2293" t="s">
        <v>2380</v>
      </c>
      <c r="K2293" t="s">
        <v>66</v>
      </c>
      <c r="L2293">
        <v>33.659999999999997</v>
      </c>
      <c r="M2293">
        <v>5.71</v>
      </c>
      <c r="N2293" t="s">
        <v>2380</v>
      </c>
      <c r="O2293" t="s">
        <v>2382</v>
      </c>
      <c r="P2293" t="s">
        <v>2380</v>
      </c>
      <c r="Q2293" s="7" t="str">
        <f>SUBSTITUTE(Table12[[#This Row],[NumberOfMajorSurgeries]],"No major surgery","0")</f>
        <v>1</v>
      </c>
      <c r="R2293" t="str">
        <f>SUBSTITUTE(Table12[[#This Row],[smoker]],"?","unknown")</f>
        <v>No</v>
      </c>
      <c r="S2293" t="str">
        <f t="shared" si="35"/>
        <v>Obesity</v>
      </c>
      <c r="T2293" t="str">
        <f>IF(Table12[[#This Row],[HBA1C]]&lt;5.7,"Normal",IF(Table12[[#This Row],[HBA1C]]&gt;6.5,"Diabetes","Prediabetes"))</f>
        <v>Prediabetes</v>
      </c>
    </row>
    <row r="2294" spans="1:20" x14ac:dyDescent="0.3">
      <c r="A2294" t="s">
        <v>65</v>
      </c>
      <c r="B2294">
        <v>33.33</v>
      </c>
      <c r="C2294">
        <v>6.08</v>
      </c>
      <c r="D2294" t="s">
        <v>2380</v>
      </c>
      <c r="E2294" t="s">
        <v>2382</v>
      </c>
      <c r="F2294" t="s">
        <v>2380</v>
      </c>
      <c r="G2294">
        <v>1</v>
      </c>
      <c r="H2294" t="s">
        <v>2380</v>
      </c>
      <c r="K2294" t="s">
        <v>65</v>
      </c>
      <c r="L2294">
        <v>33.33</v>
      </c>
      <c r="M2294">
        <v>6.08</v>
      </c>
      <c r="N2294" t="s">
        <v>2380</v>
      </c>
      <c r="O2294" t="s">
        <v>2382</v>
      </c>
      <c r="P2294" t="s">
        <v>2380</v>
      </c>
      <c r="Q2294" s="7" t="str">
        <f>SUBSTITUTE(Table12[[#This Row],[NumberOfMajorSurgeries]],"No major surgery","0")</f>
        <v>1</v>
      </c>
      <c r="R2294" t="str">
        <f>SUBSTITUTE(Table12[[#This Row],[smoker]],"?","unknown")</f>
        <v>No</v>
      </c>
      <c r="S2294" t="str">
        <f t="shared" si="35"/>
        <v>Obesity</v>
      </c>
      <c r="T2294" t="str">
        <f>IF(Table12[[#This Row],[HBA1C]]&lt;5.7,"Normal",IF(Table12[[#This Row],[HBA1C]]&gt;6.5,"Diabetes","Prediabetes"))</f>
        <v>Prediabetes</v>
      </c>
    </row>
    <row r="2295" spans="1:20" x14ac:dyDescent="0.3">
      <c r="A2295" t="s">
        <v>64</v>
      </c>
      <c r="B2295">
        <v>21.84</v>
      </c>
      <c r="C2295">
        <v>5.71</v>
      </c>
      <c r="D2295" t="s">
        <v>2380</v>
      </c>
      <c r="E2295" t="s">
        <v>2382</v>
      </c>
      <c r="F2295" t="s">
        <v>2380</v>
      </c>
      <c r="G2295">
        <v>1</v>
      </c>
      <c r="H2295" t="s">
        <v>2380</v>
      </c>
      <c r="K2295" t="s">
        <v>64</v>
      </c>
      <c r="L2295">
        <v>21.84</v>
      </c>
      <c r="M2295">
        <v>5.71</v>
      </c>
      <c r="N2295" t="s">
        <v>2380</v>
      </c>
      <c r="O2295" t="s">
        <v>2382</v>
      </c>
      <c r="P2295" t="s">
        <v>2380</v>
      </c>
      <c r="Q2295" s="7" t="str">
        <f>SUBSTITUTE(Table12[[#This Row],[NumberOfMajorSurgeries]],"No major surgery","0")</f>
        <v>1</v>
      </c>
      <c r="R2295" t="str">
        <f>SUBSTITUTE(Table12[[#This Row],[smoker]],"?","unknown")</f>
        <v>No</v>
      </c>
      <c r="S2295" t="str">
        <f t="shared" si="35"/>
        <v>Overweight</v>
      </c>
      <c r="T2295" t="str">
        <f>IF(Table12[[#This Row],[HBA1C]]&lt;5.7,"Normal",IF(Table12[[#This Row],[HBA1C]]&gt;6.5,"Diabetes","Prediabetes"))</f>
        <v>Prediabetes</v>
      </c>
    </row>
    <row r="2296" spans="1:20" x14ac:dyDescent="0.3">
      <c r="A2296" t="s">
        <v>63</v>
      </c>
      <c r="B2296">
        <v>16.87</v>
      </c>
      <c r="C2296">
        <v>9.1300000000000008</v>
      </c>
      <c r="D2296" t="s">
        <v>2380</v>
      </c>
      <c r="E2296" t="s">
        <v>2380</v>
      </c>
      <c r="F2296" t="s">
        <v>2380</v>
      </c>
      <c r="G2296" t="s">
        <v>2381</v>
      </c>
      <c r="H2296" t="s">
        <v>2380</v>
      </c>
      <c r="K2296" t="s">
        <v>63</v>
      </c>
      <c r="L2296">
        <v>16.87</v>
      </c>
      <c r="M2296">
        <v>9.1300000000000008</v>
      </c>
      <c r="N2296" t="s">
        <v>2380</v>
      </c>
      <c r="O2296" t="s">
        <v>2380</v>
      </c>
      <c r="P2296" t="s">
        <v>2380</v>
      </c>
      <c r="Q2296" s="7" t="str">
        <f>SUBSTITUTE(Table12[[#This Row],[NumberOfMajorSurgeries]],"No major surgery","0")</f>
        <v>0</v>
      </c>
      <c r="R2296" t="str">
        <f>SUBSTITUTE(Table12[[#This Row],[smoker]],"?","unknown")</f>
        <v>No</v>
      </c>
      <c r="S2296" t="str">
        <f t="shared" si="35"/>
        <v>Underweight</v>
      </c>
      <c r="T2296" t="str">
        <f>IF(Table12[[#This Row],[HBA1C]]&lt;5.7,"Normal",IF(Table12[[#This Row],[HBA1C]]&gt;6.5,"Diabetes","Prediabetes"))</f>
        <v>Diabetes</v>
      </c>
    </row>
    <row r="2297" spans="1:20" x14ac:dyDescent="0.3">
      <c r="A2297" t="s">
        <v>62</v>
      </c>
      <c r="B2297">
        <v>30.14</v>
      </c>
      <c r="C2297">
        <v>5.49</v>
      </c>
      <c r="D2297" t="s">
        <v>2380</v>
      </c>
      <c r="E2297" t="s">
        <v>2382</v>
      </c>
      <c r="F2297" t="s">
        <v>2380</v>
      </c>
      <c r="G2297">
        <v>1</v>
      </c>
      <c r="H2297" t="s">
        <v>2380</v>
      </c>
      <c r="K2297" t="s">
        <v>62</v>
      </c>
      <c r="L2297">
        <v>30.14</v>
      </c>
      <c r="M2297">
        <v>5.49</v>
      </c>
      <c r="N2297" t="s">
        <v>2380</v>
      </c>
      <c r="O2297" t="s">
        <v>2382</v>
      </c>
      <c r="P2297" t="s">
        <v>2380</v>
      </c>
      <c r="Q2297" s="7" t="str">
        <f>SUBSTITUTE(Table12[[#This Row],[NumberOfMajorSurgeries]],"No major surgery","0")</f>
        <v>1</v>
      </c>
      <c r="R2297" t="str">
        <f>SUBSTITUTE(Table12[[#This Row],[smoker]],"?","unknown")</f>
        <v>No</v>
      </c>
      <c r="S2297" t="str">
        <f t="shared" si="35"/>
        <v>Obesity</v>
      </c>
      <c r="T2297" t="str">
        <f>IF(Table12[[#This Row],[HBA1C]]&lt;5.7,"Normal",IF(Table12[[#This Row],[HBA1C]]&gt;6.5,"Diabetes","Prediabetes"))</f>
        <v>Normal</v>
      </c>
    </row>
    <row r="2298" spans="1:20" x14ac:dyDescent="0.3">
      <c r="A2298" t="s">
        <v>61</v>
      </c>
      <c r="B2298">
        <v>23.21</v>
      </c>
      <c r="C2298">
        <v>4.37</v>
      </c>
      <c r="D2298" t="s">
        <v>2380</v>
      </c>
      <c r="E2298" t="s">
        <v>2382</v>
      </c>
      <c r="F2298" t="s">
        <v>2380</v>
      </c>
      <c r="G2298">
        <v>1</v>
      </c>
      <c r="H2298" t="s">
        <v>2380</v>
      </c>
      <c r="K2298" t="s">
        <v>61</v>
      </c>
      <c r="L2298">
        <v>23.21</v>
      </c>
      <c r="M2298">
        <v>4.37</v>
      </c>
      <c r="N2298" t="s">
        <v>2380</v>
      </c>
      <c r="O2298" t="s">
        <v>2382</v>
      </c>
      <c r="P2298" t="s">
        <v>2380</v>
      </c>
      <c r="Q2298" s="7" t="str">
        <f>SUBSTITUTE(Table12[[#This Row],[NumberOfMajorSurgeries]],"No major surgery","0")</f>
        <v>1</v>
      </c>
      <c r="R2298" t="str">
        <f>SUBSTITUTE(Table12[[#This Row],[smoker]],"?","unknown")</f>
        <v>No</v>
      </c>
      <c r="S2298" t="str">
        <f t="shared" si="35"/>
        <v>Overweight</v>
      </c>
      <c r="T2298" t="str">
        <f>IF(Table12[[#This Row],[HBA1C]]&lt;5.7,"Normal",IF(Table12[[#This Row],[HBA1C]]&gt;6.5,"Diabetes","Prediabetes"))</f>
        <v>Normal</v>
      </c>
    </row>
    <row r="2299" spans="1:20" x14ac:dyDescent="0.3">
      <c r="A2299" t="s">
        <v>60</v>
      </c>
      <c r="B2299">
        <v>17.170000000000002</v>
      </c>
      <c r="C2299">
        <v>8.4600000000000009</v>
      </c>
      <c r="D2299" t="s">
        <v>2380</v>
      </c>
      <c r="E2299" t="s">
        <v>2380</v>
      </c>
      <c r="F2299" t="s">
        <v>2380</v>
      </c>
      <c r="G2299" t="s">
        <v>2381</v>
      </c>
      <c r="H2299" t="s">
        <v>2380</v>
      </c>
      <c r="K2299" t="s">
        <v>60</v>
      </c>
      <c r="L2299">
        <v>17.170000000000002</v>
      </c>
      <c r="M2299">
        <v>8.4600000000000009</v>
      </c>
      <c r="N2299" t="s">
        <v>2380</v>
      </c>
      <c r="O2299" t="s">
        <v>2380</v>
      </c>
      <c r="P2299" t="s">
        <v>2380</v>
      </c>
      <c r="Q2299" s="7" t="str">
        <f>SUBSTITUTE(Table12[[#This Row],[NumberOfMajorSurgeries]],"No major surgery","0")</f>
        <v>0</v>
      </c>
      <c r="R2299" t="str">
        <f>SUBSTITUTE(Table12[[#This Row],[smoker]],"?","unknown")</f>
        <v>No</v>
      </c>
      <c r="S2299" t="str">
        <f t="shared" si="35"/>
        <v>Underweight</v>
      </c>
      <c r="T2299" t="str">
        <f>IF(Table12[[#This Row],[HBA1C]]&lt;5.7,"Normal",IF(Table12[[#This Row],[HBA1C]]&gt;6.5,"Diabetes","Prediabetes"))</f>
        <v>Diabetes</v>
      </c>
    </row>
    <row r="2300" spans="1:20" x14ac:dyDescent="0.3">
      <c r="A2300" t="s">
        <v>59</v>
      </c>
      <c r="B2300">
        <v>15.61</v>
      </c>
      <c r="C2300">
        <v>5.28</v>
      </c>
      <c r="D2300" t="s">
        <v>2380</v>
      </c>
      <c r="E2300" t="s">
        <v>2380</v>
      </c>
      <c r="F2300" t="s">
        <v>2380</v>
      </c>
      <c r="G2300">
        <v>1</v>
      </c>
      <c r="H2300" t="s">
        <v>2380</v>
      </c>
      <c r="K2300" t="s">
        <v>59</v>
      </c>
      <c r="L2300">
        <v>15.61</v>
      </c>
      <c r="M2300">
        <v>5.28</v>
      </c>
      <c r="N2300" t="s">
        <v>2380</v>
      </c>
      <c r="O2300" t="s">
        <v>2380</v>
      </c>
      <c r="P2300" t="s">
        <v>2380</v>
      </c>
      <c r="Q2300" s="7" t="str">
        <f>SUBSTITUTE(Table12[[#This Row],[NumberOfMajorSurgeries]],"No major surgery","0")</f>
        <v>1</v>
      </c>
      <c r="R2300" t="str">
        <f>SUBSTITUTE(Table12[[#This Row],[smoker]],"?","unknown")</f>
        <v>No</v>
      </c>
      <c r="S2300" t="str">
        <f t="shared" si="35"/>
        <v>Underweight</v>
      </c>
      <c r="T2300" t="str">
        <f>IF(Table12[[#This Row],[HBA1C]]&lt;5.7,"Normal",IF(Table12[[#This Row],[HBA1C]]&gt;6.5,"Diabetes","Prediabetes"))</f>
        <v>Normal</v>
      </c>
    </row>
    <row r="2301" spans="1:20" x14ac:dyDescent="0.3">
      <c r="A2301" t="s">
        <v>58</v>
      </c>
      <c r="B2301">
        <v>17.98</v>
      </c>
      <c r="C2301">
        <v>5.33</v>
      </c>
      <c r="D2301" t="s">
        <v>2382</v>
      </c>
      <c r="E2301" t="s">
        <v>2380</v>
      </c>
      <c r="F2301" t="s">
        <v>2383</v>
      </c>
      <c r="G2301">
        <v>1</v>
      </c>
      <c r="H2301" t="s">
        <v>2380</v>
      </c>
      <c r="K2301" t="s">
        <v>58</v>
      </c>
      <c r="L2301">
        <v>17.98</v>
      </c>
      <c r="M2301">
        <v>5.33</v>
      </c>
      <c r="N2301" t="s">
        <v>2382</v>
      </c>
      <c r="O2301" t="s">
        <v>2380</v>
      </c>
      <c r="P2301" t="s">
        <v>2383</v>
      </c>
      <c r="Q2301" s="7" t="str">
        <f>SUBSTITUTE(Table12[[#This Row],[NumberOfMajorSurgeries]],"No major surgery","0")</f>
        <v>1</v>
      </c>
      <c r="R2301" t="str">
        <f>SUBSTITUTE(Table12[[#This Row],[smoker]],"?","unknown")</f>
        <v>No</v>
      </c>
      <c r="S2301" t="str">
        <f t="shared" si="35"/>
        <v>Underweight</v>
      </c>
      <c r="T2301" t="str">
        <f>IF(Table12[[#This Row],[HBA1C]]&lt;5.7,"Normal",IF(Table12[[#This Row],[HBA1C]]&gt;6.5,"Diabetes","Prediabetes"))</f>
        <v>Normal</v>
      </c>
    </row>
    <row r="2302" spans="1:20" x14ac:dyDescent="0.3">
      <c r="A2302" t="s">
        <v>57</v>
      </c>
      <c r="B2302">
        <v>21.64</v>
      </c>
      <c r="C2302">
        <v>5.5</v>
      </c>
      <c r="D2302" t="s">
        <v>2380</v>
      </c>
      <c r="E2302" t="s">
        <v>2382</v>
      </c>
      <c r="F2302" t="s">
        <v>2380</v>
      </c>
      <c r="G2302">
        <v>1</v>
      </c>
      <c r="H2302" t="s">
        <v>2380</v>
      </c>
      <c r="K2302" t="s">
        <v>57</v>
      </c>
      <c r="L2302">
        <v>21.64</v>
      </c>
      <c r="M2302">
        <v>5.5</v>
      </c>
      <c r="N2302" t="s">
        <v>2380</v>
      </c>
      <c r="O2302" t="s">
        <v>2382</v>
      </c>
      <c r="P2302" t="s">
        <v>2380</v>
      </c>
      <c r="Q2302" s="7" t="str">
        <f>SUBSTITUTE(Table12[[#This Row],[NumberOfMajorSurgeries]],"No major surgery","0")</f>
        <v>1</v>
      </c>
      <c r="R2302" t="str">
        <f>SUBSTITUTE(Table12[[#This Row],[smoker]],"?","unknown")</f>
        <v>No</v>
      </c>
      <c r="S2302" t="str">
        <f t="shared" si="35"/>
        <v>Overweight</v>
      </c>
      <c r="T2302" t="str">
        <f>IF(Table12[[#This Row],[HBA1C]]&lt;5.7,"Normal",IF(Table12[[#This Row],[HBA1C]]&gt;6.5,"Diabetes","Prediabetes"))</f>
        <v>Normal</v>
      </c>
    </row>
    <row r="2303" spans="1:20" x14ac:dyDescent="0.3">
      <c r="A2303" t="s">
        <v>56</v>
      </c>
      <c r="B2303">
        <v>16.399999999999999</v>
      </c>
      <c r="C2303">
        <v>5.4</v>
      </c>
      <c r="D2303" t="s">
        <v>2380</v>
      </c>
      <c r="E2303" t="s">
        <v>2380</v>
      </c>
      <c r="F2303" t="s">
        <v>2383</v>
      </c>
      <c r="G2303">
        <v>1</v>
      </c>
      <c r="H2303" t="s">
        <v>2380</v>
      </c>
      <c r="K2303" t="s">
        <v>56</v>
      </c>
      <c r="L2303">
        <v>16.399999999999999</v>
      </c>
      <c r="M2303">
        <v>5.4</v>
      </c>
      <c r="N2303" t="s">
        <v>2380</v>
      </c>
      <c r="O2303" t="s">
        <v>2380</v>
      </c>
      <c r="P2303" t="s">
        <v>2383</v>
      </c>
      <c r="Q2303" s="7" t="str">
        <f>SUBSTITUTE(Table12[[#This Row],[NumberOfMajorSurgeries]],"No major surgery","0")</f>
        <v>1</v>
      </c>
      <c r="R2303" t="str">
        <f>SUBSTITUTE(Table12[[#This Row],[smoker]],"?","unknown")</f>
        <v>No</v>
      </c>
      <c r="S2303" t="str">
        <f t="shared" si="35"/>
        <v>Underweight</v>
      </c>
      <c r="T2303" t="str">
        <f>IF(Table12[[#This Row],[HBA1C]]&lt;5.7,"Normal",IF(Table12[[#This Row],[HBA1C]]&gt;6.5,"Diabetes","Prediabetes"))</f>
        <v>Normal</v>
      </c>
    </row>
    <row r="2304" spans="1:20" x14ac:dyDescent="0.3">
      <c r="A2304" t="s">
        <v>55</v>
      </c>
      <c r="B2304">
        <v>15.77</v>
      </c>
      <c r="C2304">
        <v>6.05</v>
      </c>
      <c r="D2304" t="s">
        <v>2382</v>
      </c>
      <c r="E2304" t="s">
        <v>2380</v>
      </c>
      <c r="F2304" t="s">
        <v>2380</v>
      </c>
      <c r="G2304">
        <v>1</v>
      </c>
      <c r="H2304" t="s">
        <v>2380</v>
      </c>
      <c r="K2304" t="s">
        <v>55</v>
      </c>
      <c r="L2304">
        <v>15.77</v>
      </c>
      <c r="M2304">
        <v>6.05</v>
      </c>
      <c r="N2304" t="s">
        <v>2382</v>
      </c>
      <c r="O2304" t="s">
        <v>2380</v>
      </c>
      <c r="P2304" t="s">
        <v>2380</v>
      </c>
      <c r="Q2304" s="7" t="str">
        <f>SUBSTITUTE(Table12[[#This Row],[NumberOfMajorSurgeries]],"No major surgery","0")</f>
        <v>1</v>
      </c>
      <c r="R2304" t="str">
        <f>SUBSTITUTE(Table12[[#This Row],[smoker]],"?","unknown")</f>
        <v>No</v>
      </c>
      <c r="S2304" t="str">
        <f t="shared" si="35"/>
        <v>Underweight</v>
      </c>
      <c r="T2304" t="str">
        <f>IF(Table12[[#This Row],[HBA1C]]&lt;5.7,"Normal",IF(Table12[[#This Row],[HBA1C]]&gt;6.5,"Diabetes","Prediabetes"))</f>
        <v>Prediabetes</v>
      </c>
    </row>
    <row r="2305" spans="1:20" x14ac:dyDescent="0.3">
      <c r="A2305" t="s">
        <v>54</v>
      </c>
      <c r="B2305">
        <v>18.27</v>
      </c>
      <c r="C2305">
        <v>11.46</v>
      </c>
      <c r="D2305" t="s">
        <v>2380</v>
      </c>
      <c r="E2305" t="s">
        <v>2380</v>
      </c>
      <c r="F2305" t="s">
        <v>2380</v>
      </c>
      <c r="G2305" t="s">
        <v>2381</v>
      </c>
      <c r="H2305" t="s">
        <v>2380</v>
      </c>
      <c r="K2305" t="s">
        <v>54</v>
      </c>
      <c r="L2305">
        <v>18.27</v>
      </c>
      <c r="M2305">
        <v>11.46</v>
      </c>
      <c r="N2305" t="s">
        <v>2380</v>
      </c>
      <c r="O2305" t="s">
        <v>2380</v>
      </c>
      <c r="P2305" t="s">
        <v>2380</v>
      </c>
      <c r="Q2305" s="7" t="str">
        <f>SUBSTITUTE(Table12[[#This Row],[NumberOfMajorSurgeries]],"No major surgery","0")</f>
        <v>0</v>
      </c>
      <c r="R2305" t="str">
        <f>SUBSTITUTE(Table12[[#This Row],[smoker]],"?","unknown")</f>
        <v>No</v>
      </c>
      <c r="S2305" t="str">
        <f t="shared" si="35"/>
        <v>Underweight</v>
      </c>
      <c r="T2305" t="str">
        <f>IF(Table12[[#This Row],[HBA1C]]&lt;5.7,"Normal",IF(Table12[[#This Row],[HBA1C]]&gt;6.5,"Diabetes","Prediabetes"))</f>
        <v>Diabetes</v>
      </c>
    </row>
    <row r="2306" spans="1:20" x14ac:dyDescent="0.3">
      <c r="A2306" t="s">
        <v>53</v>
      </c>
      <c r="B2306">
        <v>16.489999999999998</v>
      </c>
      <c r="C2306">
        <v>8.48</v>
      </c>
      <c r="D2306" t="s">
        <v>2380</v>
      </c>
      <c r="E2306" t="s">
        <v>2380</v>
      </c>
      <c r="F2306" t="s">
        <v>2380</v>
      </c>
      <c r="G2306" t="s">
        <v>2381</v>
      </c>
      <c r="H2306" t="s">
        <v>2380</v>
      </c>
      <c r="K2306" t="s">
        <v>53</v>
      </c>
      <c r="L2306">
        <v>16.489999999999998</v>
      </c>
      <c r="M2306">
        <v>8.48</v>
      </c>
      <c r="N2306" t="s">
        <v>2380</v>
      </c>
      <c r="O2306" t="s">
        <v>2380</v>
      </c>
      <c r="P2306" t="s">
        <v>2380</v>
      </c>
      <c r="Q2306" s="7" t="str">
        <f>SUBSTITUTE(Table12[[#This Row],[NumberOfMajorSurgeries]],"No major surgery","0")</f>
        <v>0</v>
      </c>
      <c r="R2306" t="str">
        <f>SUBSTITUTE(Table12[[#This Row],[smoker]],"?","unknown")</f>
        <v>No</v>
      </c>
      <c r="S2306" t="str">
        <f t="shared" si="35"/>
        <v>Underweight</v>
      </c>
      <c r="T2306" t="str">
        <f>IF(Table12[[#This Row],[HBA1C]]&lt;5.7,"Normal",IF(Table12[[#This Row],[HBA1C]]&gt;6.5,"Diabetes","Prediabetes"))</f>
        <v>Diabetes</v>
      </c>
    </row>
    <row r="2307" spans="1:20" x14ac:dyDescent="0.3">
      <c r="A2307" t="s">
        <v>52</v>
      </c>
      <c r="B2307">
        <v>16.14</v>
      </c>
      <c r="C2307">
        <v>4.8600000000000003</v>
      </c>
      <c r="D2307" t="s">
        <v>2380</v>
      </c>
      <c r="E2307" t="s">
        <v>2380</v>
      </c>
      <c r="F2307" t="s">
        <v>2380</v>
      </c>
      <c r="G2307" t="s">
        <v>2381</v>
      </c>
      <c r="H2307" t="s">
        <v>2380</v>
      </c>
      <c r="K2307" t="s">
        <v>52</v>
      </c>
      <c r="L2307">
        <v>16.14</v>
      </c>
      <c r="M2307">
        <v>4.8600000000000003</v>
      </c>
      <c r="N2307" t="s">
        <v>2380</v>
      </c>
      <c r="O2307" t="s">
        <v>2380</v>
      </c>
      <c r="P2307" t="s">
        <v>2380</v>
      </c>
      <c r="Q2307" s="7" t="str">
        <f>SUBSTITUTE(Table12[[#This Row],[NumberOfMajorSurgeries]],"No major surgery","0")</f>
        <v>0</v>
      </c>
      <c r="R2307" t="str">
        <f>SUBSTITUTE(Table12[[#This Row],[smoker]],"?","unknown")</f>
        <v>No</v>
      </c>
      <c r="S2307" t="str">
        <f t="shared" ref="S2307:S2336" si="36">IF(B2307&lt;18.5,"Underweight",IF(B2307&gt;30,"Obesity",IF(B2307=18.5-24.9,"Normal weight","Overweight")))</f>
        <v>Underweight</v>
      </c>
      <c r="T2307" t="str">
        <f>IF(Table12[[#This Row],[HBA1C]]&lt;5.7,"Normal",IF(Table12[[#This Row],[HBA1C]]&gt;6.5,"Diabetes","Prediabetes"))</f>
        <v>Normal</v>
      </c>
    </row>
    <row r="2308" spans="1:20" x14ac:dyDescent="0.3">
      <c r="A2308" t="s">
        <v>51</v>
      </c>
      <c r="B2308">
        <v>20.85</v>
      </c>
      <c r="C2308">
        <v>4.45</v>
      </c>
      <c r="D2308" t="s">
        <v>2382</v>
      </c>
      <c r="E2308" t="s">
        <v>2380</v>
      </c>
      <c r="F2308" t="s">
        <v>2380</v>
      </c>
      <c r="G2308">
        <v>1</v>
      </c>
      <c r="H2308" t="s">
        <v>2380</v>
      </c>
      <c r="K2308" t="s">
        <v>51</v>
      </c>
      <c r="L2308">
        <v>20.85</v>
      </c>
      <c r="M2308">
        <v>4.45</v>
      </c>
      <c r="N2308" t="s">
        <v>2382</v>
      </c>
      <c r="O2308" t="s">
        <v>2380</v>
      </c>
      <c r="P2308" t="s">
        <v>2380</v>
      </c>
      <c r="Q2308" s="7" t="str">
        <f>SUBSTITUTE(Table12[[#This Row],[NumberOfMajorSurgeries]],"No major surgery","0")</f>
        <v>1</v>
      </c>
      <c r="R2308" t="str">
        <f>SUBSTITUTE(Table12[[#This Row],[smoker]],"?","unknown")</f>
        <v>No</v>
      </c>
      <c r="S2308" t="str">
        <f t="shared" si="36"/>
        <v>Overweight</v>
      </c>
      <c r="T2308" t="str">
        <f>IF(Table12[[#This Row],[HBA1C]]&lt;5.7,"Normal",IF(Table12[[#This Row],[HBA1C]]&gt;6.5,"Diabetes","Prediabetes"))</f>
        <v>Normal</v>
      </c>
    </row>
    <row r="2309" spans="1:20" x14ac:dyDescent="0.3">
      <c r="A2309" t="s">
        <v>50</v>
      </c>
      <c r="B2309">
        <v>15.88</v>
      </c>
      <c r="C2309">
        <v>4.3600000000000003</v>
      </c>
      <c r="D2309" t="s">
        <v>2380</v>
      </c>
      <c r="E2309" t="s">
        <v>2380</v>
      </c>
      <c r="F2309" t="s">
        <v>2380</v>
      </c>
      <c r="G2309" t="s">
        <v>2381</v>
      </c>
      <c r="H2309" t="s">
        <v>2380</v>
      </c>
      <c r="K2309" t="s">
        <v>50</v>
      </c>
      <c r="L2309">
        <v>15.88</v>
      </c>
      <c r="M2309">
        <v>4.3600000000000003</v>
      </c>
      <c r="N2309" t="s">
        <v>2380</v>
      </c>
      <c r="O2309" t="s">
        <v>2380</v>
      </c>
      <c r="P2309" t="s">
        <v>2380</v>
      </c>
      <c r="Q2309" s="7" t="str">
        <f>SUBSTITUTE(Table12[[#This Row],[NumberOfMajorSurgeries]],"No major surgery","0")</f>
        <v>0</v>
      </c>
      <c r="R2309" t="str">
        <f>SUBSTITUTE(Table12[[#This Row],[smoker]],"?","unknown")</f>
        <v>No</v>
      </c>
      <c r="S2309" t="str">
        <f t="shared" si="36"/>
        <v>Underweight</v>
      </c>
      <c r="T2309" t="str">
        <f>IF(Table12[[#This Row],[HBA1C]]&lt;5.7,"Normal",IF(Table12[[#This Row],[HBA1C]]&gt;6.5,"Diabetes","Prediabetes"))</f>
        <v>Normal</v>
      </c>
    </row>
    <row r="2310" spans="1:20" x14ac:dyDescent="0.3">
      <c r="A2310" t="s">
        <v>49</v>
      </c>
      <c r="B2310">
        <v>20.66</v>
      </c>
      <c r="C2310">
        <v>5.8</v>
      </c>
      <c r="D2310" t="s">
        <v>2380</v>
      </c>
      <c r="E2310" t="s">
        <v>2382</v>
      </c>
      <c r="F2310" t="s">
        <v>2380</v>
      </c>
      <c r="G2310">
        <v>1</v>
      </c>
      <c r="H2310" t="s">
        <v>2380</v>
      </c>
      <c r="K2310" t="s">
        <v>49</v>
      </c>
      <c r="L2310">
        <v>20.66</v>
      </c>
      <c r="M2310">
        <v>5.8</v>
      </c>
      <c r="N2310" t="s">
        <v>2380</v>
      </c>
      <c r="O2310" t="s">
        <v>2382</v>
      </c>
      <c r="P2310" t="s">
        <v>2380</v>
      </c>
      <c r="Q2310" s="7" t="str">
        <f>SUBSTITUTE(Table12[[#This Row],[NumberOfMajorSurgeries]],"No major surgery","0")</f>
        <v>1</v>
      </c>
      <c r="R2310" t="str">
        <f>SUBSTITUTE(Table12[[#This Row],[smoker]],"?","unknown")</f>
        <v>No</v>
      </c>
      <c r="S2310" t="str">
        <f t="shared" si="36"/>
        <v>Overweight</v>
      </c>
      <c r="T2310" t="str">
        <f>IF(Table12[[#This Row],[HBA1C]]&lt;5.7,"Normal",IF(Table12[[#This Row],[HBA1C]]&gt;6.5,"Diabetes","Prediabetes"))</f>
        <v>Prediabetes</v>
      </c>
    </row>
    <row r="2311" spans="1:20" x14ac:dyDescent="0.3">
      <c r="A2311" t="s">
        <v>48</v>
      </c>
      <c r="B2311">
        <v>20.399999999999999</v>
      </c>
      <c r="C2311">
        <v>5.27</v>
      </c>
      <c r="D2311" t="s">
        <v>2380</v>
      </c>
      <c r="E2311" t="s">
        <v>2380</v>
      </c>
      <c r="F2311" t="s">
        <v>2380</v>
      </c>
      <c r="G2311" t="s">
        <v>2381</v>
      </c>
      <c r="H2311" t="s">
        <v>2380</v>
      </c>
      <c r="K2311" t="s">
        <v>48</v>
      </c>
      <c r="L2311">
        <v>20.399999999999999</v>
      </c>
      <c r="M2311">
        <v>5.27</v>
      </c>
      <c r="N2311" t="s">
        <v>2380</v>
      </c>
      <c r="O2311" t="s">
        <v>2380</v>
      </c>
      <c r="P2311" t="s">
        <v>2380</v>
      </c>
      <c r="Q2311" s="7" t="str">
        <f>SUBSTITUTE(Table12[[#This Row],[NumberOfMajorSurgeries]],"No major surgery","0")</f>
        <v>0</v>
      </c>
      <c r="R2311" t="str">
        <f>SUBSTITUTE(Table12[[#This Row],[smoker]],"?","unknown")</f>
        <v>No</v>
      </c>
      <c r="S2311" t="str">
        <f t="shared" si="36"/>
        <v>Overweight</v>
      </c>
      <c r="T2311" t="str">
        <f>IF(Table12[[#This Row],[HBA1C]]&lt;5.7,"Normal",IF(Table12[[#This Row],[HBA1C]]&gt;6.5,"Diabetes","Prediabetes"))</f>
        <v>Normal</v>
      </c>
    </row>
    <row r="2312" spans="1:20" x14ac:dyDescent="0.3">
      <c r="A2312" t="s">
        <v>47</v>
      </c>
      <c r="B2312">
        <v>25.19</v>
      </c>
      <c r="C2312">
        <v>5.64</v>
      </c>
      <c r="D2312" t="s">
        <v>2382</v>
      </c>
      <c r="E2312" t="s">
        <v>2380</v>
      </c>
      <c r="F2312" t="s">
        <v>2380</v>
      </c>
      <c r="G2312" t="s">
        <v>2381</v>
      </c>
      <c r="H2312" t="s">
        <v>2380</v>
      </c>
      <c r="K2312" t="s">
        <v>47</v>
      </c>
      <c r="L2312">
        <v>25.19</v>
      </c>
      <c r="M2312">
        <v>5.64</v>
      </c>
      <c r="N2312" t="s">
        <v>2382</v>
      </c>
      <c r="O2312" t="s">
        <v>2380</v>
      </c>
      <c r="P2312" t="s">
        <v>2380</v>
      </c>
      <c r="Q2312" s="7" t="str">
        <f>SUBSTITUTE(Table12[[#This Row],[NumberOfMajorSurgeries]],"No major surgery","0")</f>
        <v>0</v>
      </c>
      <c r="R2312" t="str">
        <f>SUBSTITUTE(Table12[[#This Row],[smoker]],"?","unknown")</f>
        <v>No</v>
      </c>
      <c r="S2312" t="str">
        <f t="shared" si="36"/>
        <v>Overweight</v>
      </c>
      <c r="T2312" t="str">
        <f>IF(Table12[[#This Row],[HBA1C]]&lt;5.7,"Normal",IF(Table12[[#This Row],[HBA1C]]&gt;6.5,"Diabetes","Prediabetes"))</f>
        <v>Normal</v>
      </c>
    </row>
    <row r="2313" spans="1:20" x14ac:dyDescent="0.3">
      <c r="A2313" t="s">
        <v>46</v>
      </c>
      <c r="B2313">
        <v>20.54</v>
      </c>
      <c r="C2313">
        <v>4.2</v>
      </c>
      <c r="D2313" t="s">
        <v>2382</v>
      </c>
      <c r="E2313" t="s">
        <v>2380</v>
      </c>
      <c r="F2313" t="s">
        <v>2380</v>
      </c>
      <c r="G2313">
        <v>1</v>
      </c>
      <c r="H2313" t="s">
        <v>2380</v>
      </c>
      <c r="K2313" t="s">
        <v>46</v>
      </c>
      <c r="L2313">
        <v>20.54</v>
      </c>
      <c r="M2313">
        <v>4.2</v>
      </c>
      <c r="N2313" t="s">
        <v>2382</v>
      </c>
      <c r="O2313" t="s">
        <v>2380</v>
      </c>
      <c r="P2313" t="s">
        <v>2380</v>
      </c>
      <c r="Q2313" s="7" t="str">
        <f>SUBSTITUTE(Table12[[#This Row],[NumberOfMajorSurgeries]],"No major surgery","0")</f>
        <v>1</v>
      </c>
      <c r="R2313" t="str">
        <f>SUBSTITUTE(Table12[[#This Row],[smoker]],"?","unknown")</f>
        <v>No</v>
      </c>
      <c r="S2313" t="str">
        <f t="shared" si="36"/>
        <v>Overweight</v>
      </c>
      <c r="T2313" t="str">
        <f>IF(Table12[[#This Row],[HBA1C]]&lt;5.7,"Normal",IF(Table12[[#This Row],[HBA1C]]&gt;6.5,"Diabetes","Prediabetes"))</f>
        <v>Normal</v>
      </c>
    </row>
    <row r="2314" spans="1:20" x14ac:dyDescent="0.3">
      <c r="A2314" t="s">
        <v>45</v>
      </c>
      <c r="B2314">
        <v>20.13</v>
      </c>
      <c r="C2314">
        <v>5.42</v>
      </c>
      <c r="D2314" t="s">
        <v>2380</v>
      </c>
      <c r="E2314" t="s">
        <v>2380</v>
      </c>
      <c r="F2314" t="s">
        <v>2380</v>
      </c>
      <c r="G2314" t="s">
        <v>2381</v>
      </c>
      <c r="H2314" t="s">
        <v>2380</v>
      </c>
      <c r="K2314" t="s">
        <v>45</v>
      </c>
      <c r="L2314">
        <v>20.13</v>
      </c>
      <c r="M2314">
        <v>5.42</v>
      </c>
      <c r="N2314" t="s">
        <v>2380</v>
      </c>
      <c r="O2314" t="s">
        <v>2380</v>
      </c>
      <c r="P2314" t="s">
        <v>2380</v>
      </c>
      <c r="Q2314" s="7" t="str">
        <f>SUBSTITUTE(Table12[[#This Row],[NumberOfMajorSurgeries]],"No major surgery","0")</f>
        <v>0</v>
      </c>
      <c r="R2314" t="str">
        <f>SUBSTITUTE(Table12[[#This Row],[smoker]],"?","unknown")</f>
        <v>No</v>
      </c>
      <c r="S2314" t="str">
        <f t="shared" si="36"/>
        <v>Overweight</v>
      </c>
      <c r="T2314" t="str">
        <f>IF(Table12[[#This Row],[HBA1C]]&lt;5.7,"Normal",IF(Table12[[#This Row],[HBA1C]]&gt;6.5,"Diabetes","Prediabetes"))</f>
        <v>Normal</v>
      </c>
    </row>
    <row r="2315" spans="1:20" x14ac:dyDescent="0.3">
      <c r="A2315" t="s">
        <v>44</v>
      </c>
      <c r="B2315">
        <v>18.93</v>
      </c>
      <c r="C2315">
        <v>6.11</v>
      </c>
      <c r="D2315" t="s">
        <v>2380</v>
      </c>
      <c r="E2315" t="s">
        <v>2380</v>
      </c>
      <c r="F2315" t="s">
        <v>2383</v>
      </c>
      <c r="G2315">
        <v>1</v>
      </c>
      <c r="H2315" t="s">
        <v>2380</v>
      </c>
      <c r="K2315" t="s">
        <v>44</v>
      </c>
      <c r="L2315">
        <v>18.93</v>
      </c>
      <c r="M2315">
        <v>6.11</v>
      </c>
      <c r="N2315" t="s">
        <v>2380</v>
      </c>
      <c r="O2315" t="s">
        <v>2380</v>
      </c>
      <c r="P2315" t="s">
        <v>2383</v>
      </c>
      <c r="Q2315" s="7" t="str">
        <f>SUBSTITUTE(Table12[[#This Row],[NumberOfMajorSurgeries]],"No major surgery","0")</f>
        <v>1</v>
      </c>
      <c r="R2315" t="str">
        <f>SUBSTITUTE(Table12[[#This Row],[smoker]],"?","unknown")</f>
        <v>No</v>
      </c>
      <c r="S2315" t="str">
        <f t="shared" si="36"/>
        <v>Overweight</v>
      </c>
      <c r="T2315" t="str">
        <f>IF(Table12[[#This Row],[HBA1C]]&lt;5.7,"Normal",IF(Table12[[#This Row],[HBA1C]]&gt;6.5,"Diabetes","Prediabetes"))</f>
        <v>Prediabetes</v>
      </c>
    </row>
    <row r="2316" spans="1:20" x14ac:dyDescent="0.3">
      <c r="A2316" t="s">
        <v>43</v>
      </c>
      <c r="B2316">
        <v>24.14</v>
      </c>
      <c r="C2316">
        <v>5.29</v>
      </c>
      <c r="D2316" t="s">
        <v>2380</v>
      </c>
      <c r="E2316" t="s">
        <v>2382</v>
      </c>
      <c r="F2316" t="s">
        <v>2380</v>
      </c>
      <c r="G2316">
        <v>1</v>
      </c>
      <c r="H2316" t="s">
        <v>2380</v>
      </c>
      <c r="K2316" t="s">
        <v>43</v>
      </c>
      <c r="L2316">
        <v>24.14</v>
      </c>
      <c r="M2316">
        <v>5.29</v>
      </c>
      <c r="N2316" t="s">
        <v>2380</v>
      </c>
      <c r="O2316" t="s">
        <v>2382</v>
      </c>
      <c r="P2316" t="s">
        <v>2380</v>
      </c>
      <c r="Q2316" s="7" t="str">
        <f>SUBSTITUTE(Table12[[#This Row],[NumberOfMajorSurgeries]],"No major surgery","0")</f>
        <v>1</v>
      </c>
      <c r="R2316" t="str">
        <f>SUBSTITUTE(Table12[[#This Row],[smoker]],"?","unknown")</f>
        <v>No</v>
      </c>
      <c r="S2316" t="str">
        <f t="shared" si="36"/>
        <v>Overweight</v>
      </c>
      <c r="T2316" t="str">
        <f>IF(Table12[[#This Row],[HBA1C]]&lt;5.7,"Normal",IF(Table12[[#This Row],[HBA1C]]&gt;6.5,"Diabetes","Prediabetes"))</f>
        <v>Normal</v>
      </c>
    </row>
    <row r="2317" spans="1:20" x14ac:dyDescent="0.3">
      <c r="A2317" t="s">
        <v>41</v>
      </c>
      <c r="B2317">
        <v>25.03</v>
      </c>
      <c r="C2317">
        <v>5.91</v>
      </c>
      <c r="D2317" t="s">
        <v>2380</v>
      </c>
      <c r="E2317" t="s">
        <v>2382</v>
      </c>
      <c r="F2317" t="s">
        <v>2380</v>
      </c>
      <c r="G2317">
        <v>1</v>
      </c>
      <c r="H2317" t="s">
        <v>2380</v>
      </c>
      <c r="K2317" t="s">
        <v>41</v>
      </c>
      <c r="L2317">
        <v>25.03</v>
      </c>
      <c r="M2317">
        <v>5.91</v>
      </c>
      <c r="N2317" t="s">
        <v>2380</v>
      </c>
      <c r="O2317" t="s">
        <v>2382</v>
      </c>
      <c r="P2317" t="s">
        <v>2380</v>
      </c>
      <c r="Q2317" s="7" t="str">
        <f>SUBSTITUTE(Table12[[#This Row],[NumberOfMajorSurgeries]],"No major surgery","0")</f>
        <v>1</v>
      </c>
      <c r="R2317" t="str">
        <f>SUBSTITUTE(Table12[[#This Row],[smoker]],"?","unknown")</f>
        <v>No</v>
      </c>
      <c r="S2317" t="str">
        <f t="shared" si="36"/>
        <v>Overweight</v>
      </c>
      <c r="T2317" t="str">
        <f>IF(Table12[[#This Row],[HBA1C]]&lt;5.7,"Normal",IF(Table12[[#This Row],[HBA1C]]&gt;6.5,"Diabetes","Prediabetes"))</f>
        <v>Prediabetes</v>
      </c>
    </row>
    <row r="2318" spans="1:20" x14ac:dyDescent="0.3">
      <c r="A2318" t="s">
        <v>40</v>
      </c>
      <c r="B2318">
        <v>20.47</v>
      </c>
      <c r="C2318">
        <v>5.81</v>
      </c>
      <c r="D2318" t="s">
        <v>2382</v>
      </c>
      <c r="E2318" t="s">
        <v>2380</v>
      </c>
      <c r="F2318" t="s">
        <v>2380</v>
      </c>
      <c r="G2318">
        <v>1</v>
      </c>
      <c r="H2318" t="s">
        <v>2380</v>
      </c>
      <c r="K2318" t="s">
        <v>40</v>
      </c>
      <c r="L2318">
        <v>20.47</v>
      </c>
      <c r="M2318">
        <v>5.81</v>
      </c>
      <c r="N2318" t="s">
        <v>2382</v>
      </c>
      <c r="O2318" t="s">
        <v>2380</v>
      </c>
      <c r="P2318" t="s">
        <v>2380</v>
      </c>
      <c r="Q2318" s="7" t="str">
        <f>SUBSTITUTE(Table12[[#This Row],[NumberOfMajorSurgeries]],"No major surgery","0")</f>
        <v>1</v>
      </c>
      <c r="R2318" t="str">
        <f>SUBSTITUTE(Table12[[#This Row],[smoker]],"?","unknown")</f>
        <v>No</v>
      </c>
      <c r="S2318" t="str">
        <f t="shared" si="36"/>
        <v>Overweight</v>
      </c>
      <c r="T2318" t="str">
        <f>IF(Table12[[#This Row],[HBA1C]]&lt;5.7,"Normal",IF(Table12[[#This Row],[HBA1C]]&gt;6.5,"Diabetes","Prediabetes"))</f>
        <v>Prediabetes</v>
      </c>
    </row>
    <row r="2319" spans="1:20" x14ac:dyDescent="0.3">
      <c r="A2319" t="s">
        <v>39</v>
      </c>
      <c r="B2319">
        <v>18.82</v>
      </c>
      <c r="C2319">
        <v>5.51</v>
      </c>
      <c r="D2319" t="s">
        <v>2382</v>
      </c>
      <c r="E2319" t="s">
        <v>2380</v>
      </c>
      <c r="F2319" t="s">
        <v>2380</v>
      </c>
      <c r="G2319" t="s">
        <v>2381</v>
      </c>
      <c r="H2319" t="s">
        <v>2380</v>
      </c>
      <c r="K2319" t="s">
        <v>39</v>
      </c>
      <c r="L2319">
        <v>18.82</v>
      </c>
      <c r="M2319">
        <v>5.51</v>
      </c>
      <c r="N2319" t="s">
        <v>2382</v>
      </c>
      <c r="O2319" t="s">
        <v>2380</v>
      </c>
      <c r="P2319" t="s">
        <v>2380</v>
      </c>
      <c r="Q2319" s="7" t="str">
        <f>SUBSTITUTE(Table12[[#This Row],[NumberOfMajorSurgeries]],"No major surgery","0")</f>
        <v>0</v>
      </c>
      <c r="R2319" t="str">
        <f>SUBSTITUTE(Table12[[#This Row],[smoker]],"?","unknown")</f>
        <v>No</v>
      </c>
      <c r="S2319" t="str">
        <f t="shared" si="36"/>
        <v>Overweight</v>
      </c>
      <c r="T2319" t="str">
        <f>IF(Table12[[#This Row],[HBA1C]]&lt;5.7,"Normal",IF(Table12[[#This Row],[HBA1C]]&gt;6.5,"Diabetes","Prediabetes"))</f>
        <v>Normal</v>
      </c>
    </row>
    <row r="2320" spans="1:20" x14ac:dyDescent="0.3">
      <c r="A2320" t="s">
        <v>38</v>
      </c>
      <c r="B2320">
        <v>17.079999999999998</v>
      </c>
      <c r="C2320">
        <v>5.73</v>
      </c>
      <c r="D2320" t="s">
        <v>2380</v>
      </c>
      <c r="E2320" t="s">
        <v>2380</v>
      </c>
      <c r="F2320" t="s">
        <v>2383</v>
      </c>
      <c r="G2320">
        <v>1</v>
      </c>
      <c r="H2320" t="s">
        <v>2380</v>
      </c>
      <c r="K2320" t="s">
        <v>38</v>
      </c>
      <c r="L2320">
        <v>17.079999999999998</v>
      </c>
      <c r="M2320">
        <v>5.73</v>
      </c>
      <c r="N2320" t="s">
        <v>2380</v>
      </c>
      <c r="O2320" t="s">
        <v>2380</v>
      </c>
      <c r="P2320" t="s">
        <v>2383</v>
      </c>
      <c r="Q2320" s="7" t="str">
        <f>SUBSTITUTE(Table12[[#This Row],[NumberOfMajorSurgeries]],"No major surgery","0")</f>
        <v>1</v>
      </c>
      <c r="R2320" t="str">
        <f>SUBSTITUTE(Table12[[#This Row],[smoker]],"?","unknown")</f>
        <v>No</v>
      </c>
      <c r="S2320" t="str">
        <f t="shared" si="36"/>
        <v>Underweight</v>
      </c>
      <c r="T2320" t="str">
        <f>IF(Table12[[#This Row],[HBA1C]]&lt;5.7,"Normal",IF(Table12[[#This Row],[HBA1C]]&gt;6.5,"Diabetes","Prediabetes"))</f>
        <v>Prediabetes</v>
      </c>
    </row>
    <row r="2321" spans="1:20" x14ac:dyDescent="0.3">
      <c r="A2321" t="s">
        <v>36</v>
      </c>
      <c r="B2321">
        <v>19.21</v>
      </c>
      <c r="C2321">
        <v>5.53</v>
      </c>
      <c r="D2321" t="s">
        <v>2382</v>
      </c>
      <c r="E2321" t="s">
        <v>2380</v>
      </c>
      <c r="F2321" t="s">
        <v>2380</v>
      </c>
      <c r="G2321" t="s">
        <v>2381</v>
      </c>
      <c r="H2321" t="s">
        <v>2380</v>
      </c>
      <c r="K2321" t="s">
        <v>36</v>
      </c>
      <c r="L2321">
        <v>19.21</v>
      </c>
      <c r="M2321">
        <v>5.53</v>
      </c>
      <c r="N2321" t="s">
        <v>2382</v>
      </c>
      <c r="O2321" t="s">
        <v>2380</v>
      </c>
      <c r="P2321" t="s">
        <v>2380</v>
      </c>
      <c r="Q2321" s="7" t="str">
        <f>SUBSTITUTE(Table12[[#This Row],[NumberOfMajorSurgeries]],"No major surgery","0")</f>
        <v>0</v>
      </c>
      <c r="R2321" t="str">
        <f>SUBSTITUTE(Table12[[#This Row],[smoker]],"?","unknown")</f>
        <v>No</v>
      </c>
      <c r="S2321" t="str">
        <f t="shared" si="36"/>
        <v>Overweight</v>
      </c>
      <c r="T2321" t="str">
        <f>IF(Table12[[#This Row],[HBA1C]]&lt;5.7,"Normal",IF(Table12[[#This Row],[HBA1C]]&gt;6.5,"Diabetes","Prediabetes"))</f>
        <v>Normal</v>
      </c>
    </row>
    <row r="2322" spans="1:20" x14ac:dyDescent="0.3">
      <c r="A2322" t="s">
        <v>34</v>
      </c>
      <c r="B2322">
        <v>17.86</v>
      </c>
      <c r="C2322">
        <v>5.43</v>
      </c>
      <c r="D2322" t="s">
        <v>2380</v>
      </c>
      <c r="E2322" t="s">
        <v>2380</v>
      </c>
      <c r="F2322" t="s">
        <v>2383</v>
      </c>
      <c r="G2322">
        <v>1</v>
      </c>
      <c r="H2322" t="s">
        <v>2380</v>
      </c>
      <c r="K2322" t="s">
        <v>34</v>
      </c>
      <c r="L2322">
        <v>17.86</v>
      </c>
      <c r="M2322">
        <v>5.43</v>
      </c>
      <c r="N2322" t="s">
        <v>2380</v>
      </c>
      <c r="O2322" t="s">
        <v>2380</v>
      </c>
      <c r="P2322" t="s">
        <v>2383</v>
      </c>
      <c r="Q2322" s="7" t="str">
        <f>SUBSTITUTE(Table12[[#This Row],[NumberOfMajorSurgeries]],"No major surgery","0")</f>
        <v>1</v>
      </c>
      <c r="R2322" t="str">
        <f>SUBSTITUTE(Table12[[#This Row],[smoker]],"?","unknown")</f>
        <v>No</v>
      </c>
      <c r="S2322" t="str">
        <f t="shared" si="36"/>
        <v>Underweight</v>
      </c>
      <c r="T2322" t="str">
        <f>IF(Table12[[#This Row],[HBA1C]]&lt;5.7,"Normal",IF(Table12[[#This Row],[HBA1C]]&gt;6.5,"Diabetes","Prediabetes"))</f>
        <v>Normal</v>
      </c>
    </row>
    <row r="2323" spans="1:20" x14ac:dyDescent="0.3">
      <c r="A2323" t="s">
        <v>33</v>
      </c>
      <c r="B2323">
        <v>21.38</v>
      </c>
      <c r="C2323">
        <v>8.01</v>
      </c>
      <c r="D2323" t="s">
        <v>2380</v>
      </c>
      <c r="E2323" t="s">
        <v>2380</v>
      </c>
      <c r="F2323" t="s">
        <v>2380</v>
      </c>
      <c r="G2323" t="s">
        <v>2381</v>
      </c>
      <c r="H2323" t="s">
        <v>2380</v>
      </c>
      <c r="K2323" t="s">
        <v>33</v>
      </c>
      <c r="L2323">
        <v>21.38</v>
      </c>
      <c r="M2323">
        <v>8.01</v>
      </c>
      <c r="N2323" t="s">
        <v>2380</v>
      </c>
      <c r="O2323" t="s">
        <v>2380</v>
      </c>
      <c r="P2323" t="s">
        <v>2380</v>
      </c>
      <c r="Q2323" s="7" t="str">
        <f>SUBSTITUTE(Table12[[#This Row],[NumberOfMajorSurgeries]],"No major surgery","0")</f>
        <v>0</v>
      </c>
      <c r="R2323" t="str">
        <f>SUBSTITUTE(Table12[[#This Row],[smoker]],"?","unknown")</f>
        <v>No</v>
      </c>
      <c r="S2323" t="str">
        <f t="shared" si="36"/>
        <v>Overweight</v>
      </c>
      <c r="T2323" t="str">
        <f>IF(Table12[[#This Row],[HBA1C]]&lt;5.7,"Normal",IF(Table12[[#This Row],[HBA1C]]&gt;6.5,"Diabetes","Prediabetes"))</f>
        <v>Diabetes</v>
      </c>
    </row>
    <row r="2324" spans="1:20" x14ac:dyDescent="0.3">
      <c r="A2324" t="s">
        <v>32</v>
      </c>
      <c r="B2324">
        <v>23.35</v>
      </c>
      <c r="C2324">
        <v>5.94</v>
      </c>
      <c r="D2324" t="s">
        <v>2380</v>
      </c>
      <c r="E2324" t="s">
        <v>2380</v>
      </c>
      <c r="F2324" t="s">
        <v>2380</v>
      </c>
      <c r="G2324" t="s">
        <v>2381</v>
      </c>
      <c r="H2324" t="s">
        <v>2380</v>
      </c>
      <c r="K2324" t="s">
        <v>32</v>
      </c>
      <c r="L2324">
        <v>23.35</v>
      </c>
      <c r="M2324">
        <v>5.94</v>
      </c>
      <c r="N2324" t="s">
        <v>2380</v>
      </c>
      <c r="O2324" t="s">
        <v>2380</v>
      </c>
      <c r="P2324" t="s">
        <v>2380</v>
      </c>
      <c r="Q2324" s="7" t="str">
        <f>SUBSTITUTE(Table12[[#This Row],[NumberOfMajorSurgeries]],"No major surgery","0")</f>
        <v>0</v>
      </c>
      <c r="R2324" t="str">
        <f>SUBSTITUTE(Table12[[#This Row],[smoker]],"?","unknown")</f>
        <v>No</v>
      </c>
      <c r="S2324" t="str">
        <f t="shared" si="36"/>
        <v>Overweight</v>
      </c>
      <c r="T2324" t="str">
        <f>IF(Table12[[#This Row],[HBA1C]]&lt;5.7,"Normal",IF(Table12[[#This Row],[HBA1C]]&gt;6.5,"Diabetes","Prediabetes"))</f>
        <v>Prediabetes</v>
      </c>
    </row>
    <row r="2325" spans="1:20" x14ac:dyDescent="0.3">
      <c r="A2325" t="s">
        <v>29</v>
      </c>
      <c r="B2325">
        <v>22.24</v>
      </c>
      <c r="C2325">
        <v>5.04</v>
      </c>
      <c r="D2325" t="s">
        <v>2380</v>
      </c>
      <c r="E2325" t="s">
        <v>2380</v>
      </c>
      <c r="F2325" t="s">
        <v>2380</v>
      </c>
      <c r="G2325" t="s">
        <v>2381</v>
      </c>
      <c r="H2325" t="s">
        <v>2380</v>
      </c>
      <c r="K2325" t="s">
        <v>29</v>
      </c>
      <c r="L2325">
        <v>22.24</v>
      </c>
      <c r="M2325">
        <v>5.04</v>
      </c>
      <c r="N2325" t="s">
        <v>2380</v>
      </c>
      <c r="O2325" t="s">
        <v>2380</v>
      </c>
      <c r="P2325" t="s">
        <v>2380</v>
      </c>
      <c r="Q2325" s="7" t="str">
        <f>SUBSTITUTE(Table12[[#This Row],[NumberOfMajorSurgeries]],"No major surgery","0")</f>
        <v>0</v>
      </c>
      <c r="R2325" t="str">
        <f>SUBSTITUTE(Table12[[#This Row],[smoker]],"?","unknown")</f>
        <v>No</v>
      </c>
      <c r="S2325" t="str">
        <f t="shared" si="36"/>
        <v>Overweight</v>
      </c>
      <c r="T2325" t="str">
        <f>IF(Table12[[#This Row],[HBA1C]]&lt;5.7,"Normal",IF(Table12[[#This Row],[HBA1C]]&gt;6.5,"Diabetes","Prediabetes"))</f>
        <v>Normal</v>
      </c>
    </row>
    <row r="2326" spans="1:20" x14ac:dyDescent="0.3">
      <c r="A2326" t="s">
        <v>28</v>
      </c>
      <c r="B2326">
        <v>24.76</v>
      </c>
      <c r="C2326">
        <v>4.54</v>
      </c>
      <c r="D2326" t="s">
        <v>2382</v>
      </c>
      <c r="E2326" t="s">
        <v>2380</v>
      </c>
      <c r="F2326" t="s">
        <v>2380</v>
      </c>
      <c r="G2326" t="s">
        <v>2381</v>
      </c>
      <c r="H2326" t="s">
        <v>2380</v>
      </c>
      <c r="K2326" t="s">
        <v>28</v>
      </c>
      <c r="L2326">
        <v>24.76</v>
      </c>
      <c r="M2326">
        <v>4.54</v>
      </c>
      <c r="N2326" t="s">
        <v>2382</v>
      </c>
      <c r="O2326" t="s">
        <v>2380</v>
      </c>
      <c r="P2326" t="s">
        <v>2380</v>
      </c>
      <c r="Q2326" s="7" t="str">
        <f>SUBSTITUTE(Table12[[#This Row],[NumberOfMajorSurgeries]],"No major surgery","0")</f>
        <v>0</v>
      </c>
      <c r="R2326" t="str">
        <f>SUBSTITUTE(Table12[[#This Row],[smoker]],"?","unknown")</f>
        <v>No</v>
      </c>
      <c r="S2326" t="str">
        <f t="shared" si="36"/>
        <v>Overweight</v>
      </c>
      <c r="T2326" t="str">
        <f>IF(Table12[[#This Row],[HBA1C]]&lt;5.7,"Normal",IF(Table12[[#This Row],[HBA1C]]&gt;6.5,"Diabetes","Prediabetes"))</f>
        <v>Normal</v>
      </c>
    </row>
    <row r="2327" spans="1:20" x14ac:dyDescent="0.3">
      <c r="A2327" t="s">
        <v>27</v>
      </c>
      <c r="B2327">
        <v>20.100000000000001</v>
      </c>
      <c r="C2327">
        <v>5.6</v>
      </c>
      <c r="D2327" t="s">
        <v>2382</v>
      </c>
      <c r="E2327" t="s">
        <v>2380</v>
      </c>
      <c r="F2327" t="s">
        <v>2383</v>
      </c>
      <c r="G2327">
        <v>1</v>
      </c>
      <c r="H2327" t="s">
        <v>2380</v>
      </c>
      <c r="K2327" t="s">
        <v>27</v>
      </c>
      <c r="L2327">
        <v>20.100000000000001</v>
      </c>
      <c r="M2327">
        <v>5.6</v>
      </c>
      <c r="N2327" t="s">
        <v>2382</v>
      </c>
      <c r="O2327" t="s">
        <v>2380</v>
      </c>
      <c r="P2327" t="s">
        <v>2383</v>
      </c>
      <c r="Q2327" s="7" t="str">
        <f>SUBSTITUTE(Table12[[#This Row],[NumberOfMajorSurgeries]],"No major surgery","0")</f>
        <v>1</v>
      </c>
      <c r="R2327" t="str">
        <f>SUBSTITUTE(Table12[[#This Row],[smoker]],"?","unknown")</f>
        <v>No</v>
      </c>
      <c r="S2327" t="str">
        <f t="shared" si="36"/>
        <v>Overweight</v>
      </c>
      <c r="T2327" t="str">
        <f>IF(Table12[[#This Row],[HBA1C]]&lt;5.7,"Normal",IF(Table12[[#This Row],[HBA1C]]&gt;6.5,"Diabetes","Prediabetes"))</f>
        <v>Normal</v>
      </c>
    </row>
    <row r="2328" spans="1:20" x14ac:dyDescent="0.3">
      <c r="A2328" t="s">
        <v>26</v>
      </c>
      <c r="B2328">
        <v>21.77</v>
      </c>
      <c r="C2328">
        <v>10.67</v>
      </c>
      <c r="D2328" t="s">
        <v>2380</v>
      </c>
      <c r="E2328" t="s">
        <v>2380</v>
      </c>
      <c r="F2328" t="s">
        <v>2380</v>
      </c>
      <c r="G2328" t="s">
        <v>2381</v>
      </c>
      <c r="H2328" t="s">
        <v>2380</v>
      </c>
      <c r="K2328" t="s">
        <v>26</v>
      </c>
      <c r="L2328">
        <v>21.77</v>
      </c>
      <c r="M2328">
        <v>10.67</v>
      </c>
      <c r="N2328" t="s">
        <v>2380</v>
      </c>
      <c r="O2328" t="s">
        <v>2380</v>
      </c>
      <c r="P2328" t="s">
        <v>2380</v>
      </c>
      <c r="Q2328" s="7" t="str">
        <f>SUBSTITUTE(Table12[[#This Row],[NumberOfMajorSurgeries]],"No major surgery","0")</f>
        <v>0</v>
      </c>
      <c r="R2328" t="str">
        <f>SUBSTITUTE(Table12[[#This Row],[smoker]],"?","unknown")</f>
        <v>No</v>
      </c>
      <c r="S2328" t="str">
        <f t="shared" si="36"/>
        <v>Overweight</v>
      </c>
      <c r="T2328" t="str">
        <f>IF(Table12[[#This Row],[HBA1C]]&lt;5.7,"Normal",IF(Table12[[#This Row],[HBA1C]]&gt;6.5,"Diabetes","Prediabetes"))</f>
        <v>Diabetes</v>
      </c>
    </row>
    <row r="2329" spans="1:20" x14ac:dyDescent="0.3">
      <c r="A2329" t="s">
        <v>25</v>
      </c>
      <c r="B2329">
        <v>17.82</v>
      </c>
      <c r="C2329">
        <v>5.26</v>
      </c>
      <c r="D2329" t="s">
        <v>2382</v>
      </c>
      <c r="E2329" t="s">
        <v>2380</v>
      </c>
      <c r="F2329" t="s">
        <v>2380</v>
      </c>
      <c r="G2329">
        <v>1</v>
      </c>
      <c r="H2329" t="s">
        <v>2380</v>
      </c>
      <c r="K2329" t="s">
        <v>25</v>
      </c>
      <c r="L2329">
        <v>17.82</v>
      </c>
      <c r="M2329">
        <v>5.26</v>
      </c>
      <c r="N2329" t="s">
        <v>2382</v>
      </c>
      <c r="O2329" t="s">
        <v>2380</v>
      </c>
      <c r="P2329" t="s">
        <v>2380</v>
      </c>
      <c r="Q2329" s="7" t="str">
        <f>SUBSTITUTE(Table12[[#This Row],[NumberOfMajorSurgeries]],"No major surgery","0")</f>
        <v>1</v>
      </c>
      <c r="R2329" t="str">
        <f>SUBSTITUTE(Table12[[#This Row],[smoker]],"?","unknown")</f>
        <v>No</v>
      </c>
      <c r="S2329" t="str">
        <f t="shared" si="36"/>
        <v>Underweight</v>
      </c>
      <c r="T2329" t="str">
        <f>IF(Table12[[#This Row],[HBA1C]]&lt;5.7,"Normal",IF(Table12[[#This Row],[HBA1C]]&gt;6.5,"Diabetes","Prediabetes"))</f>
        <v>Normal</v>
      </c>
    </row>
    <row r="2330" spans="1:20" x14ac:dyDescent="0.3">
      <c r="A2330" t="s">
        <v>24</v>
      </c>
      <c r="B2330">
        <v>17.07</v>
      </c>
      <c r="C2330">
        <v>5.22</v>
      </c>
      <c r="D2330" t="s">
        <v>2380</v>
      </c>
      <c r="E2330" t="s">
        <v>2380</v>
      </c>
      <c r="F2330" t="s">
        <v>2383</v>
      </c>
      <c r="G2330">
        <v>1</v>
      </c>
      <c r="H2330" t="s">
        <v>2380</v>
      </c>
      <c r="K2330" t="s">
        <v>24</v>
      </c>
      <c r="L2330">
        <v>17.07</v>
      </c>
      <c r="M2330">
        <v>5.22</v>
      </c>
      <c r="N2330" t="s">
        <v>2380</v>
      </c>
      <c r="O2330" t="s">
        <v>2380</v>
      </c>
      <c r="P2330" t="s">
        <v>2383</v>
      </c>
      <c r="Q2330" s="7" t="str">
        <f>SUBSTITUTE(Table12[[#This Row],[NumberOfMajorSurgeries]],"No major surgery","0")</f>
        <v>1</v>
      </c>
      <c r="R2330" t="str">
        <f>SUBSTITUTE(Table12[[#This Row],[smoker]],"?","unknown")</f>
        <v>No</v>
      </c>
      <c r="S2330" t="str">
        <f t="shared" si="36"/>
        <v>Underweight</v>
      </c>
      <c r="T2330" t="str">
        <f>IF(Table12[[#This Row],[HBA1C]]&lt;5.7,"Normal",IF(Table12[[#This Row],[HBA1C]]&gt;6.5,"Diabetes","Prediabetes"))</f>
        <v>Normal</v>
      </c>
    </row>
    <row r="2331" spans="1:20" x14ac:dyDescent="0.3">
      <c r="A2331" t="s">
        <v>22</v>
      </c>
      <c r="B2331">
        <v>22.24</v>
      </c>
      <c r="C2331">
        <v>4.29</v>
      </c>
      <c r="D2331" t="s">
        <v>2382</v>
      </c>
      <c r="E2331" t="s">
        <v>2380</v>
      </c>
      <c r="F2331" t="s">
        <v>2380</v>
      </c>
      <c r="G2331" t="s">
        <v>2381</v>
      </c>
      <c r="H2331" t="s">
        <v>2380</v>
      </c>
      <c r="K2331" t="s">
        <v>22</v>
      </c>
      <c r="L2331">
        <v>22.24</v>
      </c>
      <c r="M2331">
        <v>4.29</v>
      </c>
      <c r="N2331" t="s">
        <v>2382</v>
      </c>
      <c r="O2331" t="s">
        <v>2380</v>
      </c>
      <c r="P2331" t="s">
        <v>2380</v>
      </c>
      <c r="Q2331" s="7" t="str">
        <f>SUBSTITUTE(Table12[[#This Row],[NumberOfMajorSurgeries]],"No major surgery","0")</f>
        <v>0</v>
      </c>
      <c r="R2331" t="str">
        <f>SUBSTITUTE(Table12[[#This Row],[smoker]],"?","unknown")</f>
        <v>No</v>
      </c>
      <c r="S2331" t="str">
        <f t="shared" si="36"/>
        <v>Overweight</v>
      </c>
      <c r="T2331" t="str">
        <f>IF(Table12[[#This Row],[HBA1C]]&lt;5.7,"Normal",IF(Table12[[#This Row],[HBA1C]]&gt;6.5,"Diabetes","Prediabetes"))</f>
        <v>Normal</v>
      </c>
    </row>
    <row r="2332" spans="1:20" x14ac:dyDescent="0.3">
      <c r="A2332" t="s">
        <v>21</v>
      </c>
      <c r="B2332">
        <v>22.34</v>
      </c>
      <c r="C2332">
        <v>5.57</v>
      </c>
      <c r="D2332" t="s">
        <v>2380</v>
      </c>
      <c r="E2332" t="s">
        <v>2380</v>
      </c>
      <c r="F2332" t="s">
        <v>2380</v>
      </c>
      <c r="G2332">
        <v>1</v>
      </c>
      <c r="H2332" t="s">
        <v>2380</v>
      </c>
      <c r="K2332" t="s">
        <v>21</v>
      </c>
      <c r="L2332">
        <v>22.34</v>
      </c>
      <c r="M2332">
        <v>5.57</v>
      </c>
      <c r="N2332" t="s">
        <v>2380</v>
      </c>
      <c r="O2332" t="s">
        <v>2380</v>
      </c>
      <c r="P2332" t="s">
        <v>2380</v>
      </c>
      <c r="Q2332" s="7" t="str">
        <f>SUBSTITUTE(Table12[[#This Row],[NumberOfMajorSurgeries]],"No major surgery","0")</f>
        <v>1</v>
      </c>
      <c r="R2332" t="str">
        <f>SUBSTITUTE(Table12[[#This Row],[smoker]],"?","unknown")</f>
        <v>No</v>
      </c>
      <c r="S2332" t="str">
        <f t="shared" si="36"/>
        <v>Overweight</v>
      </c>
      <c r="T2332" t="str">
        <f>IF(Table12[[#This Row],[HBA1C]]&lt;5.7,"Normal",IF(Table12[[#This Row],[HBA1C]]&gt;6.5,"Diabetes","Prediabetes"))</f>
        <v>Normal</v>
      </c>
    </row>
    <row r="2333" spans="1:20" x14ac:dyDescent="0.3">
      <c r="A2333" t="s">
        <v>19</v>
      </c>
      <c r="B2333">
        <v>17.7</v>
      </c>
      <c r="C2333">
        <v>6.28</v>
      </c>
      <c r="D2333" t="s">
        <v>2380</v>
      </c>
      <c r="E2333" t="s">
        <v>2380</v>
      </c>
      <c r="F2333" t="s">
        <v>2380</v>
      </c>
      <c r="G2333">
        <v>1</v>
      </c>
      <c r="H2333" t="s">
        <v>2380</v>
      </c>
      <c r="K2333" t="s">
        <v>19</v>
      </c>
      <c r="L2333">
        <v>17.7</v>
      </c>
      <c r="M2333">
        <v>6.28</v>
      </c>
      <c r="N2333" t="s">
        <v>2380</v>
      </c>
      <c r="O2333" t="s">
        <v>2380</v>
      </c>
      <c r="P2333" t="s">
        <v>2380</v>
      </c>
      <c r="Q2333" s="7" t="str">
        <f>SUBSTITUTE(Table12[[#This Row],[NumberOfMajorSurgeries]],"No major surgery","0")</f>
        <v>1</v>
      </c>
      <c r="R2333" t="str">
        <f>SUBSTITUTE(Table12[[#This Row],[smoker]],"?","unknown")</f>
        <v>No</v>
      </c>
      <c r="S2333" t="str">
        <f t="shared" si="36"/>
        <v>Underweight</v>
      </c>
      <c r="T2333" t="str">
        <f>IF(Table12[[#This Row],[HBA1C]]&lt;5.7,"Normal",IF(Table12[[#This Row],[HBA1C]]&gt;6.5,"Diabetes","Prediabetes"))</f>
        <v>Prediabetes</v>
      </c>
    </row>
    <row r="2334" spans="1:20" x14ac:dyDescent="0.3">
      <c r="A2334" t="s">
        <v>17</v>
      </c>
      <c r="B2334">
        <v>16.47</v>
      </c>
      <c r="C2334">
        <v>6.35</v>
      </c>
      <c r="D2334" t="s">
        <v>2380</v>
      </c>
      <c r="E2334" t="s">
        <v>2380</v>
      </c>
      <c r="F2334" t="s">
        <v>2383</v>
      </c>
      <c r="G2334">
        <v>1</v>
      </c>
      <c r="H2334" t="s">
        <v>2380</v>
      </c>
      <c r="K2334" t="s">
        <v>17</v>
      </c>
      <c r="L2334">
        <v>16.47</v>
      </c>
      <c r="M2334">
        <v>6.35</v>
      </c>
      <c r="N2334" t="s">
        <v>2380</v>
      </c>
      <c r="O2334" t="s">
        <v>2380</v>
      </c>
      <c r="P2334" t="s">
        <v>2383</v>
      </c>
      <c r="Q2334" s="7" t="str">
        <f>SUBSTITUTE(Table12[[#This Row],[NumberOfMajorSurgeries]],"No major surgery","0")</f>
        <v>1</v>
      </c>
      <c r="R2334" t="str">
        <f>SUBSTITUTE(Table12[[#This Row],[smoker]],"?","unknown")</f>
        <v>No</v>
      </c>
      <c r="S2334" t="str">
        <f t="shared" si="36"/>
        <v>Underweight</v>
      </c>
      <c r="T2334" t="str">
        <f>IF(Table12[[#This Row],[HBA1C]]&lt;5.7,"Normal",IF(Table12[[#This Row],[HBA1C]]&gt;6.5,"Diabetes","Prediabetes"))</f>
        <v>Prediabetes</v>
      </c>
    </row>
    <row r="2335" spans="1:20" x14ac:dyDescent="0.3">
      <c r="A2335" t="s">
        <v>14</v>
      </c>
      <c r="B2335">
        <v>17.600000000000001</v>
      </c>
      <c r="C2335">
        <v>4.3899999999999997</v>
      </c>
      <c r="D2335" t="s">
        <v>2380</v>
      </c>
      <c r="E2335" t="s">
        <v>2380</v>
      </c>
      <c r="F2335" t="s">
        <v>2380</v>
      </c>
      <c r="G2335">
        <v>1</v>
      </c>
      <c r="H2335" t="s">
        <v>2380</v>
      </c>
      <c r="K2335" t="s">
        <v>14</v>
      </c>
      <c r="L2335">
        <v>17.600000000000001</v>
      </c>
      <c r="M2335">
        <v>4.3899999999999997</v>
      </c>
      <c r="N2335" t="s">
        <v>2380</v>
      </c>
      <c r="O2335" t="s">
        <v>2380</v>
      </c>
      <c r="P2335" t="s">
        <v>2380</v>
      </c>
      <c r="Q2335" s="7" t="str">
        <f>SUBSTITUTE(Table12[[#This Row],[NumberOfMajorSurgeries]],"No major surgery","0")</f>
        <v>1</v>
      </c>
      <c r="R2335" t="str">
        <f>SUBSTITUTE(Table12[[#This Row],[smoker]],"?","unknown")</f>
        <v>No</v>
      </c>
      <c r="S2335" t="str">
        <f t="shared" si="36"/>
        <v>Underweight</v>
      </c>
      <c r="T2335" t="str">
        <f>IF(Table12[[#This Row],[HBA1C]]&lt;5.7,"Normal",IF(Table12[[#This Row],[HBA1C]]&gt;6.5,"Diabetes","Prediabetes"))</f>
        <v>Normal</v>
      </c>
    </row>
    <row r="2336" spans="1:20" x14ac:dyDescent="0.3">
      <c r="A2336" t="s">
        <v>9</v>
      </c>
      <c r="B2336">
        <v>17.579999999999998</v>
      </c>
      <c r="C2336">
        <v>4.51</v>
      </c>
      <c r="D2336" t="s">
        <v>2380</v>
      </c>
      <c r="E2336" t="s">
        <v>2380</v>
      </c>
      <c r="F2336" t="s">
        <v>2380</v>
      </c>
      <c r="G2336">
        <v>1</v>
      </c>
      <c r="H2336" t="s">
        <v>2380</v>
      </c>
      <c r="K2336" t="s">
        <v>9</v>
      </c>
      <c r="L2336">
        <v>17.579999999999998</v>
      </c>
      <c r="M2336">
        <v>4.51</v>
      </c>
      <c r="N2336" t="s">
        <v>2380</v>
      </c>
      <c r="O2336" t="s">
        <v>2380</v>
      </c>
      <c r="P2336" t="s">
        <v>2380</v>
      </c>
      <c r="Q2336" s="7" t="str">
        <f>SUBSTITUTE(Table12[[#This Row],[NumberOfMajorSurgeries]],"No major surgery","0")</f>
        <v>1</v>
      </c>
      <c r="R2336" t="str">
        <f>SUBSTITUTE(Table12[[#This Row],[smoker]],"?","unknown")</f>
        <v>No</v>
      </c>
      <c r="S2336" t="str">
        <f t="shared" si="36"/>
        <v>Underweight</v>
      </c>
      <c r="T2336" t="str">
        <f>IF(Table12[[#This Row],[HBA1C]]&lt;5.7,"Normal",IF(Table12[[#This Row],[HBA1C]]&gt;6.5,"Diabetes","Prediabetes"))</f>
        <v>Normal</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2344"/>
  <sheetViews>
    <sheetView topLeftCell="K1" workbookViewId="0">
      <selection activeCell="Q3" sqref="Q3"/>
    </sheetView>
  </sheetViews>
  <sheetFormatPr defaultRowHeight="14.4" x14ac:dyDescent="0.3"/>
  <cols>
    <col min="1" max="1" width="14.44140625" customWidth="1"/>
    <col min="3" max="3" width="9.109375" customWidth="1"/>
    <col min="4" max="4" width="10.21875" customWidth="1"/>
    <col min="6" max="6" width="10.44140625" customWidth="1"/>
    <col min="7" max="7" width="9.88671875" customWidth="1"/>
    <col min="8" max="8" width="14.44140625" customWidth="1"/>
    <col min="9" max="10" width="10.21875" customWidth="1"/>
    <col min="11" max="11" width="10.44140625" customWidth="1"/>
    <col min="16" max="16" width="14.44140625" customWidth="1"/>
    <col min="17" max="17" width="13.88671875" customWidth="1"/>
    <col min="18" max="18" width="16.5546875" bestFit="1" customWidth="1"/>
    <col min="20" max="20" width="9.109375" customWidth="1"/>
    <col min="22" max="22" width="10.77734375" customWidth="1"/>
    <col min="23" max="23" width="11.44140625" bestFit="1" customWidth="1"/>
    <col min="24" max="24" width="14.44140625" customWidth="1"/>
    <col min="25" max="25" width="10.21875" customWidth="1"/>
    <col min="26" max="26" width="9.44140625" customWidth="1"/>
    <col min="28" max="28" width="9" bestFit="1" customWidth="1"/>
    <col min="29" max="29" width="12.5546875" bestFit="1" customWidth="1"/>
  </cols>
  <sheetData>
    <row r="1" spans="1:26" s="2" customFormat="1" ht="18.899999999999999" customHeight="1" x14ac:dyDescent="0.3">
      <c r="A1" s="3" t="s">
        <v>0</v>
      </c>
      <c r="B1" s="3" t="s">
        <v>1</v>
      </c>
      <c r="C1" s="3" t="s">
        <v>2</v>
      </c>
      <c r="D1" s="3" t="s">
        <v>8364</v>
      </c>
      <c r="E1" s="3" t="s">
        <v>3</v>
      </c>
      <c r="F1" s="3" t="s">
        <v>4</v>
      </c>
      <c r="G1" s="3" t="s">
        <v>5</v>
      </c>
      <c r="H1" s="3" t="s">
        <v>6</v>
      </c>
      <c r="I1" s="3" t="s">
        <v>7</v>
      </c>
      <c r="J1" s="3" t="s">
        <v>8</v>
      </c>
      <c r="K1" s="2" t="s">
        <v>8365</v>
      </c>
      <c r="P1" s="18" t="s">
        <v>0</v>
      </c>
      <c r="Q1" s="19" t="s">
        <v>6331</v>
      </c>
      <c r="R1" s="19" t="s">
        <v>8360</v>
      </c>
      <c r="S1" s="19" t="s">
        <v>1</v>
      </c>
      <c r="T1" s="18" t="s">
        <v>2</v>
      </c>
      <c r="U1" s="18" t="s">
        <v>4720</v>
      </c>
      <c r="V1" s="18" t="s">
        <v>4721</v>
      </c>
      <c r="W1" s="18" t="s">
        <v>4722</v>
      </c>
      <c r="X1" s="18" t="s">
        <v>6</v>
      </c>
      <c r="Y1" s="18" t="s">
        <v>7</v>
      </c>
      <c r="Z1" s="19" t="s">
        <v>8</v>
      </c>
    </row>
    <row r="2" spans="1:26" x14ac:dyDescent="0.3">
      <c r="A2" t="s">
        <v>9</v>
      </c>
      <c r="B2">
        <v>1992</v>
      </c>
      <c r="C2" t="s">
        <v>10</v>
      </c>
      <c r="D2" t="e" cm="1" vm="1">
        <f t="array" aca="1" ref="D2" ca="1">SUBSTITUTE(C2:C2344,"?","sep")</f>
        <v>#VALUE!</v>
      </c>
      <c r="E2">
        <v>9</v>
      </c>
      <c r="F2">
        <v>0</v>
      </c>
      <c r="G2">
        <v>563.84</v>
      </c>
      <c r="H2" t="s">
        <v>11</v>
      </c>
      <c r="I2" t="s">
        <v>12</v>
      </c>
      <c r="J2" t="s">
        <v>13</v>
      </c>
      <c r="K2" t="str">
        <f>SUBSTITUTE(Table14[[#This Row],[year]],"?","")</f>
        <v>1992</v>
      </c>
      <c r="P2" t="str">
        <f>SUBSTITUTE(Table14[[#This Row],[Customer ID]],"?","unknown")</f>
        <v>Id2335</v>
      </c>
      <c r="Q2" s="9" t="str">
        <f t="shared" ref="Q2:Q65" si="0">CONCATENATE(U2," ",T2," ",S2)</f>
        <v>18 Jul 1992</v>
      </c>
      <c r="R2">
        <f t="shared" ref="R2:R65" si="1">DATEDIF(Q2,$AC$21,"Y")</f>
        <v>30</v>
      </c>
      <c r="S2" t="str">
        <f t="shared" ref="S2:S65" si="2">IF(ISBLANK(K2),AVERAGE(K2:K2344),K2)</f>
        <v>1992</v>
      </c>
      <c r="T2" t="str">
        <f>SUBSTITUTE(Table14[[#This Row],[month]],"?","sep")</f>
        <v>Jul</v>
      </c>
      <c r="U2">
        <v>18</v>
      </c>
      <c r="V2">
        <v>2</v>
      </c>
      <c r="W2" s="12">
        <v>10806.84</v>
      </c>
      <c r="X2" t="str">
        <f>SUBSTITUTE(Table14[[#This Row],[Hospital tier]],"?","tier - 2")</f>
        <v>tier - 2</v>
      </c>
      <c r="Y2" t="str">
        <f>SUBSTITUTE(Table14[[#This Row],[City tier]],"?","tier - 2")</f>
        <v>tier - 3</v>
      </c>
      <c r="Z2" t="str">
        <f>SUBSTITUTE(Table14[[#This Row],[State ID]],"?","UNKNOWN")</f>
        <v>R1013</v>
      </c>
    </row>
    <row r="3" spans="1:26" x14ac:dyDescent="0.3">
      <c r="A3" t="s">
        <v>14</v>
      </c>
      <c r="B3">
        <v>1992</v>
      </c>
      <c r="C3" t="s">
        <v>15</v>
      </c>
      <c r="E3">
        <v>30</v>
      </c>
      <c r="F3">
        <v>0</v>
      </c>
      <c r="G3">
        <v>570.62</v>
      </c>
      <c r="H3" t="s">
        <v>11</v>
      </c>
      <c r="I3" t="s">
        <v>16</v>
      </c>
      <c r="J3" t="s">
        <v>13</v>
      </c>
      <c r="K3" t="str">
        <f>SUBSTITUTE(Table14[[#This Row],[year]],"?","")</f>
        <v>1992</v>
      </c>
      <c r="P3" t="str">
        <f>SUBSTITUTE(Table14[[#This Row],[Customer ID]],"?","unknown")</f>
        <v>Id2334</v>
      </c>
      <c r="Q3" s="9" t="str">
        <f t="shared" si="0"/>
        <v>23 Nov 1992</v>
      </c>
      <c r="R3">
        <f t="shared" si="1"/>
        <v>30</v>
      </c>
      <c r="S3" t="str">
        <f t="shared" si="2"/>
        <v>1992</v>
      </c>
      <c r="T3" t="str">
        <f>SUBSTITUTE(Table14[[#This Row],[month]],"?","sep")</f>
        <v>Nov</v>
      </c>
      <c r="U3">
        <v>23</v>
      </c>
      <c r="V3">
        <v>0</v>
      </c>
      <c r="W3" s="12">
        <v>8747.68</v>
      </c>
      <c r="X3" t="str">
        <f>SUBSTITUTE(Table14[[#This Row],[Hospital tier]],"?","tier - 2")</f>
        <v>tier - 2</v>
      </c>
      <c r="Y3" t="str">
        <f>SUBSTITUTE(Table14[[#This Row],[City tier]],"?","tier - 2")</f>
        <v>tier - 1</v>
      </c>
      <c r="Z3" t="str">
        <f>SUBSTITUTE(Table14[[#This Row],[State ID]],"?","UNKNOWN")</f>
        <v>R1013</v>
      </c>
    </row>
    <row r="4" spans="1:26" x14ac:dyDescent="0.3">
      <c r="A4" t="s">
        <v>17</v>
      </c>
      <c r="B4">
        <v>1993</v>
      </c>
      <c r="C4" t="s">
        <v>18</v>
      </c>
      <c r="E4">
        <v>30</v>
      </c>
      <c r="F4">
        <v>0</v>
      </c>
      <c r="G4">
        <v>600</v>
      </c>
      <c r="H4" t="s">
        <v>11</v>
      </c>
      <c r="I4" t="s">
        <v>16</v>
      </c>
      <c r="J4" t="s">
        <v>13</v>
      </c>
      <c r="K4" t="str">
        <f>SUBSTITUTE(Table14[[#This Row],[year]],"?","")</f>
        <v>1993</v>
      </c>
      <c r="P4" t="str">
        <f>SUBSTITUTE(Table14[[#This Row],[Customer ID]],"?","unknown")</f>
        <v>Id2333</v>
      </c>
      <c r="Q4" s="9" t="str">
        <f t="shared" si="0"/>
        <v>30 Jun 1993</v>
      </c>
      <c r="R4">
        <f t="shared" si="1"/>
        <v>29</v>
      </c>
      <c r="S4" t="str">
        <f t="shared" si="2"/>
        <v>1993</v>
      </c>
      <c r="T4" t="str">
        <f>SUBSTITUTE(Table14[[#This Row],[month]],"?","sep")</f>
        <v>Jun</v>
      </c>
      <c r="U4">
        <v>30</v>
      </c>
      <c r="V4">
        <v>2</v>
      </c>
      <c r="W4" s="12">
        <v>5846.92</v>
      </c>
      <c r="X4" t="str">
        <f>SUBSTITUTE(Table14[[#This Row],[Hospital tier]],"?","tier - 2")</f>
        <v>tier - 2</v>
      </c>
      <c r="Y4" t="str">
        <f>SUBSTITUTE(Table14[[#This Row],[City tier]],"?","tier - 2")</f>
        <v>tier - 1</v>
      </c>
      <c r="Z4" t="str">
        <f>SUBSTITUTE(Table14[[#This Row],[State ID]],"?","UNKNOWN")</f>
        <v>R1013</v>
      </c>
    </row>
    <row r="5" spans="1:26" x14ac:dyDescent="0.3">
      <c r="A5" t="s">
        <v>19</v>
      </c>
      <c r="B5">
        <v>1992</v>
      </c>
      <c r="C5" t="s">
        <v>20</v>
      </c>
      <c r="E5">
        <v>13</v>
      </c>
      <c r="F5">
        <v>0</v>
      </c>
      <c r="G5">
        <v>604.54</v>
      </c>
      <c r="H5" t="s">
        <v>12</v>
      </c>
      <c r="I5" t="s">
        <v>12</v>
      </c>
      <c r="J5" t="s">
        <v>13</v>
      </c>
      <c r="K5" t="str">
        <f>SUBSTITUTE(Table14[[#This Row],[year]],"?","")</f>
        <v>1992</v>
      </c>
      <c r="P5" t="str">
        <f>SUBSTITUTE(Table14[[#This Row],[Customer ID]],"?","unknown")</f>
        <v>Id2332</v>
      </c>
      <c r="Q5" s="9" t="str">
        <f t="shared" si="0"/>
        <v>23 Sep 1992</v>
      </c>
      <c r="R5">
        <f t="shared" si="1"/>
        <v>30</v>
      </c>
      <c r="S5" t="str">
        <f t="shared" si="2"/>
        <v>1992</v>
      </c>
      <c r="T5" t="str">
        <f>SUBSTITUTE(Table14[[#This Row],[month]],"?","sep")</f>
        <v>Sep</v>
      </c>
      <c r="U5">
        <v>23</v>
      </c>
      <c r="V5">
        <v>0</v>
      </c>
      <c r="W5" s="12">
        <v>12981.35</v>
      </c>
      <c r="X5" t="str">
        <f>SUBSTITUTE(Table14[[#This Row],[Hospital tier]],"?","tier - 2")</f>
        <v>tier - 3</v>
      </c>
      <c r="Y5" t="str">
        <f>SUBSTITUTE(Table14[[#This Row],[City tier]],"?","tier - 2")</f>
        <v>tier - 3</v>
      </c>
      <c r="Z5" t="str">
        <f>SUBSTITUTE(Table14[[#This Row],[State ID]],"?","UNKNOWN")</f>
        <v>R1013</v>
      </c>
    </row>
    <row r="6" spans="1:26" x14ac:dyDescent="0.3">
      <c r="A6" t="s">
        <v>21</v>
      </c>
      <c r="B6">
        <v>1998</v>
      </c>
      <c r="C6" t="s">
        <v>10</v>
      </c>
      <c r="E6">
        <v>27</v>
      </c>
      <c r="F6">
        <v>0</v>
      </c>
      <c r="G6">
        <v>637.26</v>
      </c>
      <c r="H6" t="s">
        <v>12</v>
      </c>
      <c r="I6" t="s">
        <v>12</v>
      </c>
      <c r="J6" t="s">
        <v>13</v>
      </c>
      <c r="K6" t="str">
        <f>SUBSTITUTE(Table14[[#This Row],[year]],"?","")</f>
        <v>1998</v>
      </c>
      <c r="P6" t="str">
        <f>SUBSTITUTE(Table14[[#This Row],[Customer ID]],"?","unknown")</f>
        <v>Id2331</v>
      </c>
      <c r="Q6" s="9" t="str">
        <f t="shared" si="0"/>
        <v>24 Jul 1998</v>
      </c>
      <c r="R6">
        <f t="shared" si="1"/>
        <v>24</v>
      </c>
      <c r="S6" t="str">
        <f t="shared" si="2"/>
        <v>1998</v>
      </c>
      <c r="T6" t="str">
        <f>SUBSTITUTE(Table14[[#This Row],[month]],"?","sep")</f>
        <v>Jul</v>
      </c>
      <c r="U6">
        <v>24</v>
      </c>
      <c r="V6">
        <v>0</v>
      </c>
      <c r="W6" s="12">
        <v>12697.48</v>
      </c>
      <c r="X6" t="str">
        <f>SUBSTITUTE(Table14[[#This Row],[Hospital tier]],"?","tier - 2")</f>
        <v>tier - 3</v>
      </c>
      <c r="Y6" t="str">
        <f>SUBSTITUTE(Table14[[#This Row],[City tier]],"?","tier - 2")</f>
        <v>tier - 3</v>
      </c>
      <c r="Z6" t="str">
        <f>SUBSTITUTE(Table14[[#This Row],[State ID]],"?","UNKNOWN")</f>
        <v>R1013</v>
      </c>
    </row>
    <row r="7" spans="1:26" x14ac:dyDescent="0.3">
      <c r="A7" t="s">
        <v>22</v>
      </c>
      <c r="B7">
        <v>2001</v>
      </c>
      <c r="C7" t="s">
        <v>15</v>
      </c>
      <c r="E7">
        <v>20</v>
      </c>
      <c r="F7">
        <v>0</v>
      </c>
      <c r="G7">
        <v>646.14</v>
      </c>
      <c r="H7" t="s">
        <v>12</v>
      </c>
      <c r="I7" t="s">
        <v>12</v>
      </c>
      <c r="J7" t="s">
        <v>23</v>
      </c>
      <c r="K7" t="str">
        <f>SUBSTITUTE(Table14[[#This Row],[year]],"?","")</f>
        <v>2001</v>
      </c>
      <c r="P7" t="str">
        <f>SUBSTITUTE(Table14[[#This Row],[Customer ID]],"?","unknown")</f>
        <v>Id2330</v>
      </c>
      <c r="Q7" s="9" t="str">
        <f t="shared" si="0"/>
        <v>23 Nov 2001</v>
      </c>
      <c r="R7">
        <f t="shared" si="1"/>
        <v>21</v>
      </c>
      <c r="S7" t="str">
        <f t="shared" si="2"/>
        <v>2001</v>
      </c>
      <c r="T7" t="str">
        <f>SUBSTITUTE(Table14[[#This Row],[month]],"?","sep")</f>
        <v>Nov</v>
      </c>
      <c r="U7">
        <v>23</v>
      </c>
      <c r="V7">
        <v>3</v>
      </c>
      <c r="W7" s="12">
        <v>12254.44</v>
      </c>
      <c r="X7" t="str">
        <f>SUBSTITUTE(Table14[[#This Row],[Hospital tier]],"?","tier - 2")</f>
        <v>tier - 3</v>
      </c>
      <c r="Y7" t="str">
        <f>SUBSTITUTE(Table14[[#This Row],[City tier]],"?","tier - 2")</f>
        <v>tier - 3</v>
      </c>
      <c r="Z7" t="str">
        <f>SUBSTITUTE(Table14[[#This Row],[State ID]],"?","UNKNOWN")</f>
        <v>R1012</v>
      </c>
    </row>
    <row r="8" spans="1:26" x14ac:dyDescent="0.3">
      <c r="A8" t="s">
        <v>24</v>
      </c>
      <c r="B8">
        <v>1993</v>
      </c>
      <c r="C8" t="s">
        <v>18</v>
      </c>
      <c r="E8">
        <v>1</v>
      </c>
      <c r="F8">
        <v>0</v>
      </c>
      <c r="G8">
        <v>650</v>
      </c>
      <c r="H8" t="s">
        <v>12</v>
      </c>
      <c r="I8" t="s">
        <v>12</v>
      </c>
      <c r="J8" t="s">
        <v>13</v>
      </c>
      <c r="K8" t="str">
        <f>SUBSTITUTE(Table14[[#This Row],[year]],"?","")</f>
        <v>1993</v>
      </c>
      <c r="P8" t="str">
        <f>SUBSTITUTE(Table14[[#This Row],[Customer ID]],"?","unknown")</f>
        <v>Id2329</v>
      </c>
      <c r="Q8" s="9" t="str">
        <f t="shared" si="0"/>
        <v>13 Jun 1993</v>
      </c>
      <c r="R8">
        <f t="shared" si="1"/>
        <v>29</v>
      </c>
      <c r="S8" t="str">
        <f t="shared" si="2"/>
        <v>1993</v>
      </c>
      <c r="T8" t="str">
        <f>SUBSTITUTE(Table14[[#This Row],[month]],"?","sep")</f>
        <v>Jun</v>
      </c>
      <c r="U8">
        <v>13</v>
      </c>
      <c r="V8">
        <v>0</v>
      </c>
      <c r="W8" s="12">
        <v>1634.57</v>
      </c>
      <c r="X8" t="str">
        <f>SUBSTITUTE(Table14[[#This Row],[Hospital tier]],"?","tier - 2")</f>
        <v>tier - 3</v>
      </c>
      <c r="Y8" t="str">
        <f>SUBSTITUTE(Table14[[#This Row],[City tier]],"?","tier - 2")</f>
        <v>tier - 3</v>
      </c>
      <c r="Z8" t="str">
        <f>SUBSTITUTE(Table14[[#This Row],[State ID]],"?","UNKNOWN")</f>
        <v>R1013</v>
      </c>
    </row>
    <row r="9" spans="1:26" x14ac:dyDescent="0.3">
      <c r="A9" t="s">
        <v>25</v>
      </c>
      <c r="B9">
        <v>1995</v>
      </c>
      <c r="C9" t="s">
        <v>10</v>
      </c>
      <c r="E9">
        <v>4</v>
      </c>
      <c r="F9">
        <v>0</v>
      </c>
      <c r="G9">
        <v>650</v>
      </c>
      <c r="H9" t="s">
        <v>12</v>
      </c>
      <c r="I9" t="s">
        <v>12</v>
      </c>
      <c r="J9" t="s">
        <v>13</v>
      </c>
      <c r="K9" t="str">
        <f>SUBSTITUTE(Table14[[#This Row],[year]],"?","")</f>
        <v>1995</v>
      </c>
      <c r="P9" t="str">
        <f>SUBSTITUTE(Table14[[#This Row],[Customer ID]],"?","unknown")</f>
        <v>Id2328</v>
      </c>
      <c r="Q9" s="9" t="str">
        <f t="shared" si="0"/>
        <v>8 Jul 1995</v>
      </c>
      <c r="R9">
        <f t="shared" si="1"/>
        <v>27</v>
      </c>
      <c r="S9" t="str">
        <f t="shared" si="2"/>
        <v>1995</v>
      </c>
      <c r="T9" t="str">
        <f>SUBSTITUTE(Table14[[#This Row],[month]],"?","sep")</f>
        <v>Jul</v>
      </c>
      <c r="U9">
        <v>8</v>
      </c>
      <c r="V9">
        <v>0</v>
      </c>
      <c r="W9" s="12">
        <v>1633.96</v>
      </c>
      <c r="X9" t="str">
        <f>SUBSTITUTE(Table14[[#This Row],[Hospital tier]],"?","tier - 2")</f>
        <v>tier - 3</v>
      </c>
      <c r="Y9" t="str">
        <f>SUBSTITUTE(Table14[[#This Row],[City tier]],"?","tier - 2")</f>
        <v>tier - 3</v>
      </c>
      <c r="Z9" t="str">
        <f>SUBSTITUTE(Table14[[#This Row],[State ID]],"?","UNKNOWN")</f>
        <v>R1013</v>
      </c>
    </row>
    <row r="10" spans="1:26" x14ac:dyDescent="0.3">
      <c r="A10" t="s">
        <v>26</v>
      </c>
      <c r="B10">
        <v>2002</v>
      </c>
      <c r="C10" t="s">
        <v>15</v>
      </c>
      <c r="E10">
        <v>29</v>
      </c>
      <c r="F10">
        <v>0</v>
      </c>
      <c r="G10">
        <v>668</v>
      </c>
      <c r="H10" t="s">
        <v>12</v>
      </c>
      <c r="I10" t="s">
        <v>11</v>
      </c>
      <c r="J10" t="s">
        <v>23</v>
      </c>
      <c r="K10" t="str">
        <f>SUBSTITUTE(Table14[[#This Row],[year]],"?","")</f>
        <v>2002</v>
      </c>
      <c r="P10" t="str">
        <f>SUBSTITUTE(Table14[[#This Row],[Customer ID]],"?","unknown")</f>
        <v>Id2327</v>
      </c>
      <c r="Q10" s="9" t="str">
        <f t="shared" si="0"/>
        <v>13 Nov 2002</v>
      </c>
      <c r="R10">
        <f t="shared" si="1"/>
        <v>20</v>
      </c>
      <c r="S10" t="str">
        <f t="shared" si="2"/>
        <v>2002</v>
      </c>
      <c r="T10" t="str">
        <f>SUBSTITUTE(Table14[[#This Row],[month]],"?","sep")</f>
        <v>Nov</v>
      </c>
      <c r="U10">
        <v>13</v>
      </c>
      <c r="V10">
        <v>0</v>
      </c>
      <c r="W10" s="12">
        <v>1633.04</v>
      </c>
      <c r="X10" t="str">
        <f>SUBSTITUTE(Table14[[#This Row],[Hospital tier]],"?","tier - 2")</f>
        <v>tier - 3</v>
      </c>
      <c r="Y10" t="str">
        <f>SUBSTITUTE(Table14[[#This Row],[City tier]],"?","tier - 2")</f>
        <v>tier - 2</v>
      </c>
      <c r="Z10" t="str">
        <f>SUBSTITUTE(Table14[[#This Row],[State ID]],"?","UNKNOWN")</f>
        <v>R1012</v>
      </c>
    </row>
    <row r="11" spans="1:26" x14ac:dyDescent="0.3">
      <c r="A11" t="s">
        <v>27</v>
      </c>
      <c r="B11">
        <v>1997</v>
      </c>
      <c r="C11" t="s">
        <v>15</v>
      </c>
      <c r="E11">
        <v>9</v>
      </c>
      <c r="F11">
        <v>0</v>
      </c>
      <c r="G11">
        <v>670</v>
      </c>
      <c r="H11" t="s">
        <v>12</v>
      </c>
      <c r="I11" t="s">
        <v>12</v>
      </c>
      <c r="J11" t="s">
        <v>13</v>
      </c>
      <c r="K11" t="str">
        <f>SUBSTITUTE(Table14[[#This Row],[year]],"?","")</f>
        <v>1997</v>
      </c>
      <c r="P11" t="str">
        <f>SUBSTITUTE(Table14[[#This Row],[Customer ID]],"?","unknown")</f>
        <v>Id2326</v>
      </c>
      <c r="Q11" s="9" t="str">
        <f t="shared" si="0"/>
        <v>16 Nov 1997</v>
      </c>
      <c r="R11">
        <f t="shared" si="1"/>
        <v>25</v>
      </c>
      <c r="S11" t="str">
        <f t="shared" si="2"/>
        <v>1997</v>
      </c>
      <c r="T11" t="str">
        <f>SUBSTITUTE(Table14[[#This Row],[month]],"?","sep")</f>
        <v>Nov</v>
      </c>
      <c r="U11">
        <v>16</v>
      </c>
      <c r="V11">
        <v>0</v>
      </c>
      <c r="W11" s="12">
        <v>1632.56</v>
      </c>
      <c r="X11" t="str">
        <f>SUBSTITUTE(Table14[[#This Row],[Hospital tier]],"?","tier - 2")</f>
        <v>tier - 3</v>
      </c>
      <c r="Y11" t="str">
        <f>SUBSTITUTE(Table14[[#This Row],[City tier]],"?","tier - 2")</f>
        <v>tier - 3</v>
      </c>
      <c r="Z11" t="str">
        <f>SUBSTITUTE(Table14[[#This Row],[State ID]],"?","UNKNOWN")</f>
        <v>R1013</v>
      </c>
    </row>
    <row r="12" spans="1:26" x14ac:dyDescent="0.3">
      <c r="A12" t="s">
        <v>28</v>
      </c>
      <c r="B12">
        <v>2001</v>
      </c>
      <c r="C12" t="s">
        <v>20</v>
      </c>
      <c r="E12">
        <v>12</v>
      </c>
      <c r="F12">
        <v>0</v>
      </c>
      <c r="G12">
        <v>687.54</v>
      </c>
      <c r="H12" t="s">
        <v>12</v>
      </c>
      <c r="I12" t="s">
        <v>11</v>
      </c>
      <c r="J12" t="s">
        <v>13</v>
      </c>
      <c r="K12" t="str">
        <f>SUBSTITUTE(Table14[[#This Row],[year]],"?","")</f>
        <v>2001</v>
      </c>
      <c r="P12" t="str">
        <f>SUBSTITUTE(Table14[[#This Row],[Customer ID]],"?","unknown")</f>
        <v>Id2325</v>
      </c>
      <c r="Q12" s="9" t="str">
        <f t="shared" si="0"/>
        <v>3 Sep 2001</v>
      </c>
      <c r="R12">
        <f t="shared" si="1"/>
        <v>21</v>
      </c>
      <c r="S12" t="str">
        <f t="shared" si="2"/>
        <v>2001</v>
      </c>
      <c r="T12" t="str">
        <f>SUBSTITUTE(Table14[[#This Row],[month]],"?","sep")</f>
        <v>Sep</v>
      </c>
      <c r="U12">
        <v>3</v>
      </c>
      <c r="V12">
        <v>0</v>
      </c>
      <c r="W12" s="12">
        <v>1632.04</v>
      </c>
      <c r="X12" t="str">
        <f>SUBSTITUTE(Table14[[#This Row],[Hospital tier]],"?","tier - 2")</f>
        <v>tier - 3</v>
      </c>
      <c r="Y12" t="str">
        <f>SUBSTITUTE(Table14[[#This Row],[City tier]],"?","tier - 2")</f>
        <v>tier - 2</v>
      </c>
      <c r="Z12" t="str">
        <f>SUBSTITUTE(Table14[[#This Row],[State ID]],"?","UNKNOWN")</f>
        <v>R1013</v>
      </c>
    </row>
    <row r="13" spans="1:26" x14ac:dyDescent="0.3">
      <c r="A13" t="s">
        <v>29</v>
      </c>
      <c r="B13">
        <v>1999</v>
      </c>
      <c r="C13" t="s">
        <v>30</v>
      </c>
      <c r="E13">
        <v>26</v>
      </c>
      <c r="F13">
        <v>0</v>
      </c>
      <c r="G13">
        <v>700</v>
      </c>
      <c r="H13" t="s">
        <v>31</v>
      </c>
      <c r="I13" t="s">
        <v>12</v>
      </c>
      <c r="J13" t="s">
        <v>13</v>
      </c>
      <c r="K13" t="str">
        <f>SUBSTITUTE(Table14[[#This Row],[year]],"?","")</f>
        <v>1999</v>
      </c>
      <c r="P13" t="str">
        <f>SUBSTITUTE(Table14[[#This Row],[Customer ID]],"?","unknown")</f>
        <v>Id2324</v>
      </c>
      <c r="Q13" s="9" t="str">
        <f t="shared" si="0"/>
        <v>9 Dec 1999</v>
      </c>
      <c r="R13">
        <f t="shared" si="1"/>
        <v>23</v>
      </c>
      <c r="S13" t="str">
        <f t="shared" si="2"/>
        <v>1999</v>
      </c>
      <c r="T13" t="str">
        <f>SUBSTITUTE(Table14[[#This Row],[month]],"?","sep")</f>
        <v>Dec</v>
      </c>
      <c r="U13">
        <v>9</v>
      </c>
      <c r="V13">
        <v>0</v>
      </c>
      <c r="W13" s="12">
        <v>1631.82</v>
      </c>
      <c r="X13" t="str">
        <f>SUBSTITUTE(Table14[[#This Row],[Hospital tier]],"?","tier - 2")</f>
        <v>tier - 2</v>
      </c>
      <c r="Y13" t="str">
        <f>SUBSTITUTE(Table14[[#This Row],[City tier]],"?","tier - 2")</f>
        <v>tier - 3</v>
      </c>
      <c r="Z13" t="str">
        <f>SUBSTITUTE(Table14[[#This Row],[State ID]],"?","UNKNOWN")</f>
        <v>R1013</v>
      </c>
    </row>
    <row r="14" spans="1:26" x14ac:dyDescent="0.3">
      <c r="A14" t="s">
        <v>32</v>
      </c>
      <c r="B14">
        <v>1999</v>
      </c>
      <c r="C14" t="s">
        <v>30</v>
      </c>
      <c r="E14">
        <v>14</v>
      </c>
      <c r="F14">
        <v>0</v>
      </c>
      <c r="G14">
        <v>722.99</v>
      </c>
      <c r="H14" t="s">
        <v>12</v>
      </c>
      <c r="I14" t="s">
        <v>16</v>
      </c>
      <c r="J14" t="s">
        <v>13</v>
      </c>
      <c r="K14" t="str">
        <f>SUBSTITUTE(Table14[[#This Row],[year]],"?","")</f>
        <v>1999</v>
      </c>
      <c r="P14" t="str">
        <f>SUBSTITUTE(Table14[[#This Row],[Customer ID]],"?","unknown")</f>
        <v>Id2323</v>
      </c>
      <c r="Q14" s="9" t="str">
        <f t="shared" si="0"/>
        <v>5 Dec 1999</v>
      </c>
      <c r="R14">
        <f t="shared" si="1"/>
        <v>23</v>
      </c>
      <c r="S14" t="str">
        <f t="shared" si="2"/>
        <v>1999</v>
      </c>
      <c r="T14" t="str">
        <f>SUBSTITUTE(Table14[[#This Row],[month]],"?","sep")</f>
        <v>Dec</v>
      </c>
      <c r="U14">
        <v>5</v>
      </c>
      <c r="V14">
        <v>0</v>
      </c>
      <c r="W14" s="12">
        <v>1631.67</v>
      </c>
      <c r="X14" t="str">
        <f>SUBSTITUTE(Table14[[#This Row],[Hospital tier]],"?","tier - 2")</f>
        <v>tier - 3</v>
      </c>
      <c r="Y14" t="str">
        <f>SUBSTITUTE(Table14[[#This Row],[City tier]],"?","tier - 2")</f>
        <v>tier - 1</v>
      </c>
      <c r="Z14" t="str">
        <f>SUBSTITUTE(Table14[[#This Row],[State ID]],"?","UNKNOWN")</f>
        <v>R1013</v>
      </c>
    </row>
    <row r="15" spans="1:26" x14ac:dyDescent="0.3">
      <c r="A15" t="s">
        <v>33</v>
      </c>
      <c r="B15">
        <v>2002</v>
      </c>
      <c r="C15" t="s">
        <v>31</v>
      </c>
      <c r="E15">
        <v>19</v>
      </c>
      <c r="F15">
        <v>0</v>
      </c>
      <c r="G15">
        <v>750</v>
      </c>
      <c r="H15" t="s">
        <v>12</v>
      </c>
      <c r="I15" t="s">
        <v>16</v>
      </c>
      <c r="J15" t="s">
        <v>23</v>
      </c>
      <c r="K15" t="str">
        <f>SUBSTITUTE(Table14[[#This Row],[year]],"?","")</f>
        <v>2002</v>
      </c>
      <c r="P15" t="str">
        <f>SUBSTITUTE(Table14[[#This Row],[Customer ID]],"?","unknown")</f>
        <v>Id2322</v>
      </c>
      <c r="Q15" s="9" t="str">
        <f t="shared" si="0"/>
        <v>30 sep 2002</v>
      </c>
      <c r="R15">
        <f t="shared" si="1"/>
        <v>20</v>
      </c>
      <c r="S15" t="str">
        <f t="shared" si="2"/>
        <v>2002</v>
      </c>
      <c r="T15" t="str">
        <f>SUBSTITUTE(Table14[[#This Row],[month]],"?","sep")</f>
        <v>sep</v>
      </c>
      <c r="U15">
        <v>30</v>
      </c>
      <c r="V15">
        <v>1</v>
      </c>
      <c r="W15" s="12">
        <v>35160.129999999997</v>
      </c>
      <c r="X15" t="str">
        <f>SUBSTITUTE(Table14[[#This Row],[Hospital tier]],"?","tier - 2")</f>
        <v>tier - 3</v>
      </c>
      <c r="Y15" t="str">
        <f>SUBSTITUTE(Table14[[#This Row],[City tier]],"?","tier - 2")</f>
        <v>tier - 1</v>
      </c>
      <c r="Z15" t="str">
        <f>SUBSTITUTE(Table14[[#This Row],[State ID]],"?","UNKNOWN")</f>
        <v>R1012</v>
      </c>
    </row>
    <row r="16" spans="1:26" x14ac:dyDescent="0.3">
      <c r="A16" t="s">
        <v>34</v>
      </c>
      <c r="B16">
        <v>1993</v>
      </c>
      <c r="C16" t="s">
        <v>35</v>
      </c>
      <c r="E16">
        <v>9</v>
      </c>
      <c r="F16">
        <v>0</v>
      </c>
      <c r="G16">
        <v>760</v>
      </c>
      <c r="H16" t="s">
        <v>12</v>
      </c>
      <c r="I16" t="s">
        <v>16</v>
      </c>
      <c r="J16" t="s">
        <v>13</v>
      </c>
      <c r="K16" t="str">
        <f>SUBSTITUTE(Table14[[#This Row],[year]],"?","")</f>
        <v>1993</v>
      </c>
      <c r="P16" t="str">
        <f>SUBSTITUTE(Table14[[#This Row],[Customer ID]],"?","unknown")</f>
        <v>Id2321</v>
      </c>
      <c r="Q16" s="9" t="str">
        <f t="shared" si="0"/>
        <v>4 Aug 1993</v>
      </c>
      <c r="R16">
        <f t="shared" si="1"/>
        <v>29</v>
      </c>
      <c r="S16" t="str">
        <f t="shared" si="2"/>
        <v>1993</v>
      </c>
      <c r="T16" t="str">
        <f>SUBSTITUTE(Table14[[#This Row],[month]],"?","sep")</f>
        <v>Aug</v>
      </c>
      <c r="U16">
        <v>4</v>
      </c>
      <c r="V16">
        <v>0</v>
      </c>
      <c r="W16" s="12">
        <v>1629.83</v>
      </c>
      <c r="X16" t="str">
        <f>SUBSTITUTE(Table14[[#This Row],[Hospital tier]],"?","tier - 2")</f>
        <v>tier - 3</v>
      </c>
      <c r="Y16" t="str">
        <f>SUBSTITUTE(Table14[[#This Row],[City tier]],"?","tier - 2")</f>
        <v>tier - 1</v>
      </c>
      <c r="Z16" t="str">
        <f>SUBSTITUTE(Table14[[#This Row],[State ID]],"?","UNKNOWN")</f>
        <v>R1013</v>
      </c>
    </row>
    <row r="17" spans="1:29" x14ac:dyDescent="0.3">
      <c r="A17" t="s">
        <v>36</v>
      </c>
      <c r="B17">
        <v>1996</v>
      </c>
      <c r="C17" t="s">
        <v>37</v>
      </c>
      <c r="E17">
        <v>22</v>
      </c>
      <c r="F17">
        <v>0</v>
      </c>
      <c r="G17">
        <v>760</v>
      </c>
      <c r="H17" t="s">
        <v>12</v>
      </c>
      <c r="I17" t="s">
        <v>12</v>
      </c>
      <c r="J17" t="s">
        <v>13</v>
      </c>
      <c r="K17" t="str">
        <f>SUBSTITUTE(Table14[[#This Row],[year]],"?","")</f>
        <v>1996</v>
      </c>
      <c r="P17" t="str">
        <f>SUBSTITUTE(Table14[[#This Row],[Customer ID]],"?","unknown")</f>
        <v>Id2320</v>
      </c>
      <c r="Q17" s="9" t="str">
        <f t="shared" si="0"/>
        <v>17 Oct 1996</v>
      </c>
      <c r="R17">
        <f t="shared" si="1"/>
        <v>26</v>
      </c>
      <c r="S17" t="str">
        <f t="shared" si="2"/>
        <v>1996</v>
      </c>
      <c r="T17" t="str">
        <f>SUBSTITUTE(Table14[[#This Row],[month]],"?","sep")</f>
        <v>Oct</v>
      </c>
      <c r="U17">
        <v>17</v>
      </c>
      <c r="V17">
        <v>0</v>
      </c>
      <c r="W17" s="12">
        <v>1628.47</v>
      </c>
      <c r="X17" t="str">
        <f>SUBSTITUTE(Table14[[#This Row],[Hospital tier]],"?","tier - 2")</f>
        <v>tier - 3</v>
      </c>
      <c r="Y17" t="str">
        <f>SUBSTITUTE(Table14[[#This Row],[City tier]],"?","tier - 2")</f>
        <v>tier - 3</v>
      </c>
      <c r="Z17" t="str">
        <f>SUBSTITUTE(Table14[[#This Row],[State ID]],"?","UNKNOWN")</f>
        <v>R1013</v>
      </c>
    </row>
    <row r="18" spans="1:29" x14ac:dyDescent="0.3">
      <c r="A18" t="s">
        <v>38</v>
      </c>
      <c r="B18">
        <v>1993</v>
      </c>
      <c r="C18" t="s">
        <v>18</v>
      </c>
      <c r="E18">
        <v>28</v>
      </c>
      <c r="F18">
        <v>0</v>
      </c>
      <c r="G18">
        <v>770</v>
      </c>
      <c r="H18" t="s">
        <v>12</v>
      </c>
      <c r="I18" t="s">
        <v>12</v>
      </c>
      <c r="J18" t="s">
        <v>13</v>
      </c>
      <c r="K18" t="str">
        <f>SUBSTITUTE(Table14[[#This Row],[year]],"?","")</f>
        <v>1993</v>
      </c>
      <c r="P18" t="str">
        <f>SUBSTITUTE(Table14[[#This Row],[Customer ID]],"?","unknown")</f>
        <v>Id2319</v>
      </c>
      <c r="Q18" s="9" t="str">
        <f t="shared" si="0"/>
        <v>19 Jun 1993</v>
      </c>
      <c r="R18">
        <f t="shared" si="1"/>
        <v>29</v>
      </c>
      <c r="S18" t="str">
        <f t="shared" si="2"/>
        <v>1993</v>
      </c>
      <c r="T18" t="str">
        <f>SUBSTITUTE(Table14[[#This Row],[month]],"?","sep")</f>
        <v>Jun</v>
      </c>
      <c r="U18">
        <v>19</v>
      </c>
      <c r="V18">
        <v>0</v>
      </c>
      <c r="W18" s="12">
        <v>11918.2</v>
      </c>
      <c r="X18" t="str">
        <f>SUBSTITUTE(Table14[[#This Row],[Hospital tier]],"?","tier - 2")</f>
        <v>tier - 3</v>
      </c>
      <c r="Y18" t="str">
        <f>SUBSTITUTE(Table14[[#This Row],[City tier]],"?","tier - 2")</f>
        <v>tier - 3</v>
      </c>
      <c r="Z18" t="str">
        <f>SUBSTITUTE(Table14[[#This Row],[State ID]],"?","UNKNOWN")</f>
        <v>R1013</v>
      </c>
    </row>
    <row r="19" spans="1:29" x14ac:dyDescent="0.3">
      <c r="A19" t="s">
        <v>39</v>
      </c>
      <c r="B19">
        <v>1996</v>
      </c>
      <c r="C19" t="s">
        <v>31</v>
      </c>
      <c r="E19">
        <v>18</v>
      </c>
      <c r="F19">
        <v>0</v>
      </c>
      <c r="G19">
        <v>770.38</v>
      </c>
      <c r="H19" t="s">
        <v>12</v>
      </c>
      <c r="I19" t="s">
        <v>31</v>
      </c>
      <c r="J19" t="s">
        <v>23</v>
      </c>
      <c r="K19" t="str">
        <f>SUBSTITUTE(Table14[[#This Row],[year]],"?","")</f>
        <v>1996</v>
      </c>
      <c r="P19" t="str">
        <f>SUBSTITUTE(Table14[[#This Row],[Customer ID]],"?","unknown")</f>
        <v>Id2318</v>
      </c>
      <c r="Q19" s="9" t="str">
        <f t="shared" si="0"/>
        <v>4 sep 1996</v>
      </c>
      <c r="R19">
        <f t="shared" si="1"/>
        <v>26</v>
      </c>
      <c r="S19" t="str">
        <f t="shared" si="2"/>
        <v>1996</v>
      </c>
      <c r="T19" t="str">
        <f>SUBSTITUTE(Table14[[#This Row],[month]],"?","sep")</f>
        <v>sep</v>
      </c>
      <c r="U19">
        <v>4</v>
      </c>
      <c r="V19">
        <v>0</v>
      </c>
      <c r="W19" s="12">
        <v>1627.28</v>
      </c>
      <c r="X19" t="str">
        <f>SUBSTITUTE(Table14[[#This Row],[Hospital tier]],"?","tier - 2")</f>
        <v>tier - 3</v>
      </c>
      <c r="Y19" t="str">
        <f>SUBSTITUTE(Table14[[#This Row],[City tier]],"?","tier - 2")</f>
        <v>tier - 2</v>
      </c>
      <c r="Z19" t="str">
        <f>SUBSTITUTE(Table14[[#This Row],[State ID]],"?","UNKNOWN")</f>
        <v>R1012</v>
      </c>
    </row>
    <row r="20" spans="1:29" x14ac:dyDescent="0.3">
      <c r="A20" t="s">
        <v>40</v>
      </c>
      <c r="B20">
        <v>1995</v>
      </c>
      <c r="C20" t="s">
        <v>30</v>
      </c>
      <c r="E20">
        <v>7</v>
      </c>
      <c r="F20">
        <v>0</v>
      </c>
      <c r="G20">
        <v>773.54</v>
      </c>
      <c r="H20" t="s">
        <v>12</v>
      </c>
      <c r="I20" t="s">
        <v>11</v>
      </c>
      <c r="J20" t="s">
        <v>13</v>
      </c>
      <c r="K20" t="str">
        <f>SUBSTITUTE(Table14[[#This Row],[year]],"?","")</f>
        <v>1995</v>
      </c>
      <c r="P20" t="str">
        <f>SUBSTITUTE(Table14[[#This Row],[Customer ID]],"?","unknown")</f>
        <v>Id2317</v>
      </c>
      <c r="Q20" s="9" t="str">
        <f t="shared" si="0"/>
        <v>9 Dec 1995</v>
      </c>
      <c r="R20">
        <f t="shared" si="1"/>
        <v>27</v>
      </c>
      <c r="S20" t="str">
        <f t="shared" si="2"/>
        <v>1995</v>
      </c>
      <c r="T20" t="str">
        <f>SUBSTITUTE(Table14[[#This Row],[month]],"?","sep")</f>
        <v>Dec</v>
      </c>
      <c r="U20">
        <v>9</v>
      </c>
      <c r="V20">
        <v>0</v>
      </c>
      <c r="W20" s="12">
        <v>1625.43</v>
      </c>
      <c r="X20" t="str">
        <f>SUBSTITUTE(Table14[[#This Row],[Hospital tier]],"?","tier - 2")</f>
        <v>tier - 3</v>
      </c>
      <c r="Y20" t="str">
        <f>SUBSTITUTE(Table14[[#This Row],[City tier]],"?","tier - 2")</f>
        <v>tier - 2</v>
      </c>
      <c r="Z20" t="str">
        <f>SUBSTITUTE(Table14[[#This Row],[State ID]],"?","UNKNOWN")</f>
        <v>R1013</v>
      </c>
    </row>
    <row r="21" spans="1:29" x14ac:dyDescent="0.3">
      <c r="A21" t="s">
        <v>41</v>
      </c>
      <c r="B21">
        <v>2004</v>
      </c>
      <c r="C21" t="s">
        <v>37</v>
      </c>
      <c r="E21">
        <v>7</v>
      </c>
      <c r="F21">
        <v>0</v>
      </c>
      <c r="G21">
        <v>830.52</v>
      </c>
      <c r="H21" t="s">
        <v>12</v>
      </c>
      <c r="I21" t="s">
        <v>11</v>
      </c>
      <c r="J21" t="s">
        <v>42</v>
      </c>
      <c r="K21" t="str">
        <f>SUBSTITUTE(Table14[[#This Row],[year]],"?","")</f>
        <v>2004</v>
      </c>
      <c r="P21" t="str">
        <f>SUBSTITUTE(Table14[[#This Row],[Customer ID]],"?","unknown")</f>
        <v>Id2316</v>
      </c>
      <c r="Q21" s="9" t="str">
        <f t="shared" si="0"/>
        <v>25 Oct 2004</v>
      </c>
      <c r="R21">
        <f t="shared" si="1"/>
        <v>18</v>
      </c>
      <c r="S21" t="str">
        <f t="shared" si="2"/>
        <v>2004</v>
      </c>
      <c r="T21" t="str">
        <f>SUBSTITUTE(Table14[[#This Row],[month]],"?","sep")</f>
        <v>Oct</v>
      </c>
      <c r="U21">
        <v>25</v>
      </c>
      <c r="V21">
        <v>0</v>
      </c>
      <c r="W21" s="12">
        <v>1622.19</v>
      </c>
      <c r="X21" t="str">
        <f>SUBSTITUTE(Table14[[#This Row],[Hospital tier]],"?","tier - 2")</f>
        <v>tier - 3</v>
      </c>
      <c r="Y21" t="str">
        <f>SUBSTITUTE(Table14[[#This Row],[City tier]],"?","tier - 2")</f>
        <v>tier - 2</v>
      </c>
      <c r="Z21" t="str">
        <f>SUBSTITUTE(Table14[[#This Row],[State ID]],"?","UNKNOWN")</f>
        <v>R1011</v>
      </c>
      <c r="AC21" s="10">
        <v>45085</v>
      </c>
    </row>
    <row r="22" spans="1:29" x14ac:dyDescent="0.3">
      <c r="A22" t="s">
        <v>43</v>
      </c>
      <c r="B22">
        <v>2000</v>
      </c>
      <c r="C22" t="s">
        <v>15</v>
      </c>
      <c r="E22">
        <v>18</v>
      </c>
      <c r="F22">
        <v>0</v>
      </c>
      <c r="G22">
        <v>865.41</v>
      </c>
      <c r="H22" t="s">
        <v>12</v>
      </c>
      <c r="I22" t="s">
        <v>16</v>
      </c>
      <c r="J22" t="s">
        <v>13</v>
      </c>
      <c r="K22" t="str">
        <f>SUBSTITUTE(Table14[[#This Row],[year]],"?","")</f>
        <v>2000</v>
      </c>
      <c r="P22" t="str">
        <f>SUBSTITUTE(Table14[[#This Row],[Customer ID]],"?","unknown")</f>
        <v>Id2315</v>
      </c>
      <c r="Q22" s="9" t="str">
        <f t="shared" si="0"/>
        <v>21 Nov 2000</v>
      </c>
      <c r="R22">
        <f t="shared" si="1"/>
        <v>22</v>
      </c>
      <c r="S22" t="str">
        <f t="shared" si="2"/>
        <v>2000</v>
      </c>
      <c r="T22" t="str">
        <f>SUBSTITUTE(Table14[[#This Row],[month]],"?","sep")</f>
        <v>Nov</v>
      </c>
      <c r="U22">
        <v>21</v>
      </c>
      <c r="V22">
        <v>0</v>
      </c>
      <c r="W22" s="12">
        <v>1621.88</v>
      </c>
      <c r="X22" t="str">
        <f>SUBSTITUTE(Table14[[#This Row],[Hospital tier]],"?","tier - 2")</f>
        <v>tier - 3</v>
      </c>
      <c r="Y22" t="str">
        <f>SUBSTITUTE(Table14[[#This Row],[City tier]],"?","tier - 2")</f>
        <v>tier - 1</v>
      </c>
      <c r="Z22" t="str">
        <f>SUBSTITUTE(Table14[[#This Row],[State ID]],"?","UNKNOWN")</f>
        <v>R1013</v>
      </c>
    </row>
    <row r="23" spans="1:29" x14ac:dyDescent="0.3">
      <c r="A23" t="s">
        <v>44</v>
      </c>
      <c r="B23">
        <v>1993</v>
      </c>
      <c r="C23" t="s">
        <v>15</v>
      </c>
      <c r="E23">
        <v>27</v>
      </c>
      <c r="F23">
        <v>0</v>
      </c>
      <c r="G23">
        <v>896.21</v>
      </c>
      <c r="H23" t="s">
        <v>12</v>
      </c>
      <c r="I23" t="s">
        <v>16</v>
      </c>
      <c r="J23" t="s">
        <v>13</v>
      </c>
      <c r="K23" t="str">
        <f>SUBSTITUTE(Table14[[#This Row],[year]],"?","")</f>
        <v>1993</v>
      </c>
      <c r="P23" t="str">
        <f>SUBSTITUTE(Table14[[#This Row],[Customer ID]],"?","unknown")</f>
        <v>Id2314</v>
      </c>
      <c r="Q23" s="9" t="str">
        <f t="shared" si="0"/>
        <v>14 Nov 1993</v>
      </c>
      <c r="R23">
        <f t="shared" si="1"/>
        <v>29</v>
      </c>
      <c r="S23" t="str">
        <f t="shared" si="2"/>
        <v>1993</v>
      </c>
      <c r="T23" t="str">
        <f>SUBSTITUTE(Table14[[#This Row],[month]],"?","sep")</f>
        <v>Nov</v>
      </c>
      <c r="U23">
        <v>14</v>
      </c>
      <c r="V23">
        <v>0</v>
      </c>
      <c r="W23" s="12">
        <v>1621.34</v>
      </c>
      <c r="X23" t="str">
        <f>SUBSTITUTE(Table14[[#This Row],[Hospital tier]],"?","tier - 2")</f>
        <v>tier - 3</v>
      </c>
      <c r="Y23" t="str">
        <f>SUBSTITUTE(Table14[[#This Row],[City tier]],"?","tier - 2")</f>
        <v>tier - 1</v>
      </c>
      <c r="Z23" t="str">
        <f>SUBSTITUTE(Table14[[#This Row],[State ID]],"?","UNKNOWN")</f>
        <v>R1013</v>
      </c>
    </row>
    <row r="24" spans="1:29" x14ac:dyDescent="0.3">
      <c r="A24" t="s">
        <v>45</v>
      </c>
      <c r="B24">
        <v>1994</v>
      </c>
      <c r="C24" t="s">
        <v>37</v>
      </c>
      <c r="E24">
        <v>30</v>
      </c>
      <c r="F24">
        <v>0</v>
      </c>
      <c r="G24">
        <v>915.07</v>
      </c>
      <c r="H24" t="s">
        <v>12</v>
      </c>
      <c r="I24" t="s">
        <v>16</v>
      </c>
      <c r="J24" t="s">
        <v>13</v>
      </c>
      <c r="K24" t="str">
        <f>SUBSTITUTE(Table14[[#This Row],[year]],"?","")</f>
        <v>1994</v>
      </c>
      <c r="P24" t="str">
        <f>SUBSTITUTE(Table14[[#This Row],[Customer ID]],"?","unknown")</f>
        <v>Id2313</v>
      </c>
      <c r="Q24" s="9" t="str">
        <f t="shared" si="0"/>
        <v>5 Oct 1994</v>
      </c>
      <c r="R24">
        <f t="shared" si="1"/>
        <v>28</v>
      </c>
      <c r="S24" t="str">
        <f t="shared" si="2"/>
        <v>1994</v>
      </c>
      <c r="T24" t="str">
        <f>SUBSTITUTE(Table14[[#This Row],[month]],"?","sep")</f>
        <v>Oct</v>
      </c>
      <c r="U24">
        <v>5</v>
      </c>
      <c r="V24">
        <v>0</v>
      </c>
      <c r="W24" s="12">
        <v>1617.16</v>
      </c>
      <c r="X24" t="str">
        <f>SUBSTITUTE(Table14[[#This Row],[Hospital tier]],"?","tier - 2")</f>
        <v>tier - 3</v>
      </c>
      <c r="Y24" t="str">
        <f>SUBSTITUTE(Table14[[#This Row],[City tier]],"?","tier - 2")</f>
        <v>tier - 1</v>
      </c>
      <c r="Z24" t="str">
        <f>SUBSTITUTE(Table14[[#This Row],[State ID]],"?","UNKNOWN")</f>
        <v>R1013</v>
      </c>
    </row>
    <row r="25" spans="1:29" x14ac:dyDescent="0.3">
      <c r="A25" t="s">
        <v>46</v>
      </c>
      <c r="B25">
        <v>1995</v>
      </c>
      <c r="C25" t="s">
        <v>37</v>
      </c>
      <c r="E25">
        <v>28</v>
      </c>
      <c r="F25">
        <v>0</v>
      </c>
      <c r="G25">
        <v>928.59</v>
      </c>
      <c r="H25" t="s">
        <v>12</v>
      </c>
      <c r="I25" t="s">
        <v>16</v>
      </c>
      <c r="J25" t="s">
        <v>13</v>
      </c>
      <c r="K25" t="str">
        <f>SUBSTITUTE(Table14[[#This Row],[year]],"?","")</f>
        <v>1995</v>
      </c>
      <c r="P25" t="str">
        <f>SUBSTITUTE(Table14[[#This Row],[Customer ID]],"?","unknown")</f>
        <v>Id2312</v>
      </c>
      <c r="Q25" s="9" t="str">
        <f t="shared" si="0"/>
        <v>22 Oct 1995</v>
      </c>
      <c r="R25">
        <f t="shared" si="1"/>
        <v>27</v>
      </c>
      <c r="S25" t="str">
        <f t="shared" si="2"/>
        <v>1995</v>
      </c>
      <c r="T25" t="str">
        <f>SUBSTITUTE(Table14[[#This Row],[month]],"?","sep")</f>
        <v>Oct</v>
      </c>
      <c r="U25">
        <v>22</v>
      </c>
      <c r="V25">
        <v>0</v>
      </c>
      <c r="W25" s="12">
        <v>1615.77</v>
      </c>
      <c r="X25" t="str">
        <f>SUBSTITUTE(Table14[[#This Row],[Hospital tier]],"?","tier - 2")</f>
        <v>tier - 3</v>
      </c>
      <c r="Y25" t="str">
        <f>SUBSTITUTE(Table14[[#This Row],[City tier]],"?","tier - 2")</f>
        <v>tier - 1</v>
      </c>
      <c r="Z25" t="str">
        <f>SUBSTITUTE(Table14[[#This Row],[State ID]],"?","UNKNOWN")</f>
        <v>R1013</v>
      </c>
    </row>
    <row r="26" spans="1:29" x14ac:dyDescent="0.3">
      <c r="A26" t="s">
        <v>47</v>
      </c>
      <c r="B26">
        <v>2001</v>
      </c>
      <c r="C26" t="s">
        <v>35</v>
      </c>
      <c r="E26">
        <v>19</v>
      </c>
      <c r="F26">
        <v>0</v>
      </c>
      <c r="G26">
        <v>964.71</v>
      </c>
      <c r="H26" t="s">
        <v>12</v>
      </c>
      <c r="I26" t="s">
        <v>11</v>
      </c>
      <c r="J26" t="s">
        <v>13</v>
      </c>
      <c r="K26" t="str">
        <f>SUBSTITUTE(Table14[[#This Row],[year]],"?","")</f>
        <v>2001</v>
      </c>
      <c r="P26" t="str">
        <f>SUBSTITUTE(Table14[[#This Row],[Customer ID]],"?","unknown")</f>
        <v>Id2311</v>
      </c>
      <c r="Q26" s="9" t="str">
        <f t="shared" si="0"/>
        <v>19 Aug 2001</v>
      </c>
      <c r="R26">
        <f t="shared" si="1"/>
        <v>21</v>
      </c>
      <c r="S26" t="str">
        <f t="shared" si="2"/>
        <v>2001</v>
      </c>
      <c r="T26" t="str">
        <f>SUBSTITUTE(Table14[[#This Row],[month]],"?","sep")</f>
        <v>Aug</v>
      </c>
      <c r="U26">
        <v>19</v>
      </c>
      <c r="V26">
        <v>0</v>
      </c>
      <c r="W26" s="12">
        <v>1607.51</v>
      </c>
      <c r="X26" t="str">
        <f>SUBSTITUTE(Table14[[#This Row],[Hospital tier]],"?","tier - 2")</f>
        <v>tier - 3</v>
      </c>
      <c r="Y26" t="str">
        <f>SUBSTITUTE(Table14[[#This Row],[City tier]],"?","tier - 2")</f>
        <v>tier - 2</v>
      </c>
      <c r="Z26" t="str">
        <f>SUBSTITUTE(Table14[[#This Row],[State ID]],"?","UNKNOWN")</f>
        <v>R1013</v>
      </c>
    </row>
    <row r="27" spans="1:29" x14ac:dyDescent="0.3">
      <c r="A27" t="s">
        <v>48</v>
      </c>
      <c r="B27">
        <v>1994</v>
      </c>
      <c r="C27" t="s">
        <v>15</v>
      </c>
      <c r="E27">
        <v>22</v>
      </c>
      <c r="F27">
        <v>0</v>
      </c>
      <c r="G27">
        <v>1006.65</v>
      </c>
      <c r="H27" t="s">
        <v>12</v>
      </c>
      <c r="I27" t="s">
        <v>11</v>
      </c>
      <c r="J27" t="s">
        <v>13</v>
      </c>
      <c r="K27" t="str">
        <f>SUBSTITUTE(Table14[[#This Row],[year]],"?","")</f>
        <v>1994</v>
      </c>
      <c r="P27" t="str">
        <f>SUBSTITUTE(Table14[[#This Row],[Customer ID]],"?","unknown")</f>
        <v>Id2310</v>
      </c>
      <c r="Q27" s="9" t="str">
        <f t="shared" si="0"/>
        <v>22 Nov 1994</v>
      </c>
      <c r="R27">
        <f t="shared" si="1"/>
        <v>28</v>
      </c>
      <c r="S27" t="str">
        <f t="shared" si="2"/>
        <v>1994</v>
      </c>
      <c r="T27" t="str">
        <f>SUBSTITUTE(Table14[[#This Row],[month]],"?","sep")</f>
        <v>Nov</v>
      </c>
      <c r="U27">
        <v>22</v>
      </c>
      <c r="V27">
        <v>0</v>
      </c>
      <c r="W27" s="12">
        <v>35147.53</v>
      </c>
      <c r="X27" t="str">
        <f>SUBSTITUTE(Table14[[#This Row],[Hospital tier]],"?","tier - 2")</f>
        <v>tier - 3</v>
      </c>
      <c r="Y27" t="str">
        <f>SUBSTITUTE(Table14[[#This Row],[City tier]],"?","tier - 2")</f>
        <v>tier - 2</v>
      </c>
      <c r="Z27" t="str">
        <f>SUBSTITUTE(Table14[[#This Row],[State ID]],"?","UNKNOWN")</f>
        <v>R1013</v>
      </c>
    </row>
    <row r="28" spans="1:29" x14ac:dyDescent="0.3">
      <c r="A28" t="s">
        <v>49</v>
      </c>
      <c r="B28">
        <v>2000</v>
      </c>
      <c r="C28" t="s">
        <v>37</v>
      </c>
      <c r="E28">
        <v>9</v>
      </c>
      <c r="F28">
        <v>0</v>
      </c>
      <c r="G28">
        <v>1012</v>
      </c>
      <c r="H28" t="s">
        <v>12</v>
      </c>
      <c r="I28" t="s">
        <v>11</v>
      </c>
      <c r="J28" t="s">
        <v>13</v>
      </c>
      <c r="K28" t="str">
        <f>SUBSTITUTE(Table14[[#This Row],[year]],"?","")</f>
        <v>2000</v>
      </c>
      <c r="P28" t="str">
        <f>SUBSTITUTE(Table14[[#This Row],[Customer ID]],"?","unknown")</f>
        <v>Id2309</v>
      </c>
      <c r="Q28" s="9" t="str">
        <f t="shared" si="0"/>
        <v>22 Oct 2000</v>
      </c>
      <c r="R28">
        <f t="shared" si="1"/>
        <v>22</v>
      </c>
      <c r="S28" t="str">
        <f t="shared" si="2"/>
        <v>2000</v>
      </c>
      <c r="T28" t="str">
        <f>SUBSTITUTE(Table14[[#This Row],[month]],"?","sep")</f>
        <v>Oct</v>
      </c>
      <c r="U28">
        <v>22</v>
      </c>
      <c r="V28">
        <v>0</v>
      </c>
      <c r="W28" s="12">
        <v>1566.88</v>
      </c>
      <c r="X28" t="str">
        <f>SUBSTITUTE(Table14[[#This Row],[Hospital tier]],"?","tier - 2")</f>
        <v>tier - 3</v>
      </c>
      <c r="Y28" t="str">
        <f>SUBSTITUTE(Table14[[#This Row],[City tier]],"?","tier - 2")</f>
        <v>tier - 2</v>
      </c>
      <c r="Z28" t="str">
        <f>SUBSTITUTE(Table14[[#This Row],[State ID]],"?","UNKNOWN")</f>
        <v>R1013</v>
      </c>
    </row>
    <row r="29" spans="1:29" x14ac:dyDescent="0.3">
      <c r="A29" t="s">
        <v>50</v>
      </c>
      <c r="B29">
        <v>1999</v>
      </c>
      <c r="C29" t="s">
        <v>35</v>
      </c>
      <c r="E29">
        <v>5</v>
      </c>
      <c r="F29">
        <v>0</v>
      </c>
      <c r="G29">
        <v>1019</v>
      </c>
      <c r="H29" t="s">
        <v>12</v>
      </c>
      <c r="I29" t="s">
        <v>11</v>
      </c>
      <c r="J29" t="s">
        <v>13</v>
      </c>
      <c r="K29" t="str">
        <f>SUBSTITUTE(Table14[[#This Row],[year]],"?","")</f>
        <v>1999</v>
      </c>
      <c r="P29" t="str">
        <f>SUBSTITUTE(Table14[[#This Row],[Customer ID]],"?","unknown")</f>
        <v>Id2308</v>
      </c>
      <c r="Q29" s="9" t="str">
        <f t="shared" si="0"/>
        <v>2 Aug 1999</v>
      </c>
      <c r="R29">
        <f t="shared" si="1"/>
        <v>23</v>
      </c>
      <c r="S29" t="str">
        <f t="shared" si="2"/>
        <v>1999</v>
      </c>
      <c r="T29" t="str">
        <f>SUBSTITUTE(Table14[[#This Row],[month]],"?","sep")</f>
        <v>Aug</v>
      </c>
      <c r="U29">
        <v>2</v>
      </c>
      <c r="V29">
        <v>2</v>
      </c>
      <c r="W29" s="12">
        <v>11884.05</v>
      </c>
      <c r="X29" t="str">
        <f>SUBSTITUTE(Table14[[#This Row],[Hospital tier]],"?","tier - 2")</f>
        <v>tier - 3</v>
      </c>
      <c r="Y29" t="str">
        <f>SUBSTITUTE(Table14[[#This Row],[City tier]],"?","tier - 2")</f>
        <v>tier - 2</v>
      </c>
      <c r="Z29" t="str">
        <f>SUBSTITUTE(Table14[[#This Row],[State ID]],"?","UNKNOWN")</f>
        <v>R1013</v>
      </c>
    </row>
    <row r="30" spans="1:29" x14ac:dyDescent="0.3">
      <c r="A30" t="s">
        <v>51</v>
      </c>
      <c r="B30">
        <v>1995</v>
      </c>
      <c r="C30" t="s">
        <v>37</v>
      </c>
      <c r="E30">
        <v>5</v>
      </c>
      <c r="F30">
        <v>0</v>
      </c>
      <c r="G30">
        <v>1033.74</v>
      </c>
      <c r="H30" t="s">
        <v>12</v>
      </c>
      <c r="I30" t="s">
        <v>16</v>
      </c>
      <c r="J30" t="s">
        <v>13</v>
      </c>
      <c r="K30" t="str">
        <f>SUBSTITUTE(Table14[[#This Row],[year]],"?","")</f>
        <v>1995</v>
      </c>
      <c r="P30" t="str">
        <f>SUBSTITUTE(Table14[[#This Row],[Customer ID]],"?","unknown")</f>
        <v>Id2307</v>
      </c>
      <c r="Q30" s="9" t="str">
        <f t="shared" si="0"/>
        <v>5 Oct 1995</v>
      </c>
      <c r="R30">
        <f t="shared" si="1"/>
        <v>27</v>
      </c>
      <c r="S30" t="str">
        <f t="shared" si="2"/>
        <v>1995</v>
      </c>
      <c r="T30" t="str">
        <f>SUBSTITUTE(Table14[[#This Row],[month]],"?","sep")</f>
        <v>Oct</v>
      </c>
      <c r="U30">
        <v>5</v>
      </c>
      <c r="V30">
        <v>0</v>
      </c>
      <c r="W30" s="12">
        <v>1534.3</v>
      </c>
      <c r="X30" t="str">
        <f>SUBSTITUTE(Table14[[#This Row],[Hospital tier]],"?","tier - 2")</f>
        <v>tier - 3</v>
      </c>
      <c r="Y30" t="str">
        <f>SUBSTITUTE(Table14[[#This Row],[City tier]],"?","tier - 2")</f>
        <v>tier - 1</v>
      </c>
      <c r="Z30" t="str">
        <f>SUBSTITUTE(Table14[[#This Row],[State ID]],"?","UNKNOWN")</f>
        <v>R1013</v>
      </c>
    </row>
    <row r="31" spans="1:29" x14ac:dyDescent="0.3">
      <c r="A31" t="s">
        <v>52</v>
      </c>
      <c r="B31">
        <v>1994</v>
      </c>
      <c r="C31" t="s">
        <v>15</v>
      </c>
      <c r="E31">
        <v>17</v>
      </c>
      <c r="F31">
        <v>0</v>
      </c>
      <c r="G31">
        <v>1044</v>
      </c>
      <c r="H31" t="s">
        <v>12</v>
      </c>
      <c r="I31" t="s">
        <v>11</v>
      </c>
      <c r="J31" t="s">
        <v>13</v>
      </c>
      <c r="K31" t="str">
        <f>SUBSTITUTE(Table14[[#This Row],[year]],"?","")</f>
        <v>1994</v>
      </c>
      <c r="P31" t="str">
        <f>SUBSTITUTE(Table14[[#This Row],[Customer ID]],"?","unknown")</f>
        <v>Id2306</v>
      </c>
      <c r="Q31" s="9" t="str">
        <f t="shared" si="0"/>
        <v>2 Nov 1994</v>
      </c>
      <c r="R31">
        <f t="shared" si="1"/>
        <v>28</v>
      </c>
      <c r="S31" t="str">
        <f t="shared" si="2"/>
        <v>1994</v>
      </c>
      <c r="T31" t="str">
        <f>SUBSTITUTE(Table14[[#This Row],[month]],"?","sep")</f>
        <v>Nov</v>
      </c>
      <c r="U31">
        <v>2</v>
      </c>
      <c r="V31">
        <v>0</v>
      </c>
      <c r="W31" s="12">
        <v>1532.47</v>
      </c>
      <c r="X31" t="str">
        <f>SUBSTITUTE(Table14[[#This Row],[Hospital tier]],"?","tier - 2")</f>
        <v>tier - 3</v>
      </c>
      <c r="Y31" t="str">
        <f>SUBSTITUTE(Table14[[#This Row],[City tier]],"?","tier - 2")</f>
        <v>tier - 2</v>
      </c>
      <c r="Z31" t="str">
        <f>SUBSTITUTE(Table14[[#This Row],[State ID]],"?","UNKNOWN")</f>
        <v>R1013</v>
      </c>
    </row>
    <row r="32" spans="1:29" x14ac:dyDescent="0.3">
      <c r="A32" t="s">
        <v>53</v>
      </c>
      <c r="B32">
        <v>2002</v>
      </c>
      <c r="C32" t="s">
        <v>10</v>
      </c>
      <c r="E32">
        <v>20</v>
      </c>
      <c r="F32">
        <v>0</v>
      </c>
      <c r="G32">
        <v>1047</v>
      </c>
      <c r="H32" t="s">
        <v>12</v>
      </c>
      <c r="I32" t="s">
        <v>16</v>
      </c>
      <c r="J32" t="s">
        <v>13</v>
      </c>
      <c r="K32" t="str">
        <f>SUBSTITUTE(Table14[[#This Row],[year]],"?","")</f>
        <v>2002</v>
      </c>
      <c r="P32" t="str">
        <f>SUBSTITUTE(Table14[[#This Row],[Customer ID]],"?","unknown")</f>
        <v>Id2305</v>
      </c>
      <c r="Q32" s="9" t="str">
        <f t="shared" si="0"/>
        <v>7 Jul 2002</v>
      </c>
      <c r="R32">
        <f t="shared" si="1"/>
        <v>20</v>
      </c>
      <c r="S32" t="str">
        <f t="shared" si="2"/>
        <v>2002</v>
      </c>
      <c r="T32" t="str">
        <f>SUBSTITUTE(Table14[[#This Row],[month]],"?","sep")</f>
        <v>Jul</v>
      </c>
      <c r="U32">
        <v>7</v>
      </c>
      <c r="V32">
        <v>0</v>
      </c>
      <c r="W32" s="12">
        <v>1526.31</v>
      </c>
      <c r="X32" t="str">
        <f>SUBSTITUTE(Table14[[#This Row],[Hospital tier]],"?","tier - 2")</f>
        <v>tier - 3</v>
      </c>
      <c r="Y32" t="str">
        <f>SUBSTITUTE(Table14[[#This Row],[City tier]],"?","tier - 2")</f>
        <v>tier - 1</v>
      </c>
      <c r="Z32" t="str">
        <f>SUBSTITUTE(Table14[[#This Row],[State ID]],"?","UNKNOWN")</f>
        <v>R1013</v>
      </c>
    </row>
    <row r="33" spans="1:26" x14ac:dyDescent="0.3">
      <c r="A33" t="s">
        <v>54</v>
      </c>
      <c r="B33">
        <v>2002</v>
      </c>
      <c r="C33" t="s">
        <v>10</v>
      </c>
      <c r="E33">
        <v>1</v>
      </c>
      <c r="F33">
        <v>0</v>
      </c>
      <c r="G33">
        <v>1049</v>
      </c>
      <c r="H33" t="s">
        <v>12</v>
      </c>
      <c r="I33" t="s">
        <v>11</v>
      </c>
      <c r="J33" t="s">
        <v>23</v>
      </c>
      <c r="K33" t="str">
        <f>SUBSTITUTE(Table14[[#This Row],[year]],"?","")</f>
        <v>2002</v>
      </c>
      <c r="P33" t="str">
        <f>SUBSTITUTE(Table14[[#This Row],[Customer ID]],"?","unknown")</f>
        <v>Id2304</v>
      </c>
      <c r="Q33" s="9" t="str">
        <f t="shared" si="0"/>
        <v>25 Jul 2002</v>
      </c>
      <c r="R33">
        <f t="shared" si="1"/>
        <v>20</v>
      </c>
      <c r="S33" t="str">
        <f t="shared" si="2"/>
        <v>2002</v>
      </c>
      <c r="T33" t="str">
        <f>SUBSTITUTE(Table14[[#This Row],[month]],"?","sep")</f>
        <v>Jul</v>
      </c>
      <c r="U33">
        <v>25</v>
      </c>
      <c r="V33">
        <v>0</v>
      </c>
      <c r="W33" s="12">
        <v>1515.34</v>
      </c>
      <c r="X33" t="str">
        <f>SUBSTITUTE(Table14[[#This Row],[Hospital tier]],"?","tier - 2")</f>
        <v>tier - 3</v>
      </c>
      <c r="Y33" t="str">
        <f>SUBSTITUTE(Table14[[#This Row],[City tier]],"?","tier - 2")</f>
        <v>tier - 2</v>
      </c>
      <c r="Z33" t="str">
        <f>SUBSTITUTE(Table14[[#This Row],[State ID]],"?","UNKNOWN")</f>
        <v>R1012</v>
      </c>
    </row>
    <row r="34" spans="1:26" x14ac:dyDescent="0.3">
      <c r="A34" t="s">
        <v>55</v>
      </c>
      <c r="B34">
        <v>1995</v>
      </c>
      <c r="C34" t="s">
        <v>18</v>
      </c>
      <c r="E34">
        <v>1</v>
      </c>
      <c r="F34">
        <v>0</v>
      </c>
      <c r="G34">
        <v>1056</v>
      </c>
      <c r="H34" t="s">
        <v>12</v>
      </c>
      <c r="I34" t="s">
        <v>11</v>
      </c>
      <c r="J34" t="s">
        <v>13</v>
      </c>
      <c r="K34" t="str">
        <f>SUBSTITUTE(Table14[[#This Row],[year]],"?","")</f>
        <v>1995</v>
      </c>
      <c r="P34" t="str">
        <f>SUBSTITUTE(Table14[[#This Row],[Customer ID]],"?","unknown")</f>
        <v>Id2303</v>
      </c>
      <c r="Q34" s="9" t="str">
        <f t="shared" si="0"/>
        <v>19 Jun 1995</v>
      </c>
      <c r="R34">
        <f t="shared" si="1"/>
        <v>27</v>
      </c>
      <c r="S34" t="str">
        <f t="shared" si="2"/>
        <v>1995</v>
      </c>
      <c r="T34" t="str">
        <f>SUBSTITUTE(Table14[[#This Row],[month]],"?","sep")</f>
        <v>Jun</v>
      </c>
      <c r="U34">
        <v>19</v>
      </c>
      <c r="V34">
        <v>0</v>
      </c>
      <c r="W34" s="12">
        <v>1497</v>
      </c>
      <c r="X34" t="str">
        <f>SUBSTITUTE(Table14[[#This Row],[Hospital tier]],"?","tier - 2")</f>
        <v>tier - 3</v>
      </c>
      <c r="Y34" t="str">
        <f>SUBSTITUTE(Table14[[#This Row],[City tier]],"?","tier - 2")</f>
        <v>tier - 2</v>
      </c>
      <c r="Z34" t="str">
        <f>SUBSTITUTE(Table14[[#This Row],[State ID]],"?","UNKNOWN")</f>
        <v>R1013</v>
      </c>
    </row>
    <row r="35" spans="1:26" x14ac:dyDescent="0.3">
      <c r="A35" t="s">
        <v>56</v>
      </c>
      <c r="B35">
        <v>1993</v>
      </c>
      <c r="C35" t="s">
        <v>20</v>
      </c>
      <c r="E35">
        <v>28</v>
      </c>
      <c r="F35">
        <v>0</v>
      </c>
      <c r="G35">
        <v>1068</v>
      </c>
      <c r="H35" t="s">
        <v>12</v>
      </c>
      <c r="I35" t="s">
        <v>16</v>
      </c>
      <c r="J35" t="s">
        <v>13</v>
      </c>
      <c r="K35" t="str">
        <f>SUBSTITUTE(Table14[[#This Row],[year]],"?","")</f>
        <v>1993</v>
      </c>
      <c r="P35" t="str">
        <f>SUBSTITUTE(Table14[[#This Row],[Customer ID]],"?","unknown")</f>
        <v>Id2302</v>
      </c>
      <c r="Q35" s="9" t="str">
        <f t="shared" si="0"/>
        <v>7 Sep 1993</v>
      </c>
      <c r="R35">
        <f t="shared" si="1"/>
        <v>29</v>
      </c>
      <c r="S35" t="str">
        <f t="shared" si="2"/>
        <v>1993</v>
      </c>
      <c r="T35" t="str">
        <f>SUBSTITUTE(Table14[[#This Row],[month]],"?","sep")</f>
        <v>Sep</v>
      </c>
      <c r="U35">
        <v>7</v>
      </c>
      <c r="V35">
        <v>0</v>
      </c>
      <c r="W35" s="12">
        <v>1493</v>
      </c>
      <c r="X35" t="str">
        <f>SUBSTITUTE(Table14[[#This Row],[Hospital tier]],"?","tier - 2")</f>
        <v>tier - 3</v>
      </c>
      <c r="Y35" t="str">
        <f>SUBSTITUTE(Table14[[#This Row],[City tier]],"?","tier - 2")</f>
        <v>tier - 1</v>
      </c>
      <c r="Z35" t="str">
        <f>SUBSTITUTE(Table14[[#This Row],[State ID]],"?","UNKNOWN")</f>
        <v>R1013</v>
      </c>
    </row>
    <row r="36" spans="1:26" x14ac:dyDescent="0.3">
      <c r="A36" t="s">
        <v>57</v>
      </c>
      <c r="B36">
        <v>2004</v>
      </c>
      <c r="C36" t="s">
        <v>35</v>
      </c>
      <c r="E36">
        <v>24</v>
      </c>
      <c r="F36">
        <v>0</v>
      </c>
      <c r="G36">
        <v>1070</v>
      </c>
      <c r="H36" t="s">
        <v>12</v>
      </c>
      <c r="I36" t="s">
        <v>12</v>
      </c>
      <c r="J36" t="s">
        <v>13</v>
      </c>
      <c r="K36" t="str">
        <f>SUBSTITUTE(Table14[[#This Row],[year]],"?","")</f>
        <v>2004</v>
      </c>
      <c r="P36" t="str">
        <f>SUBSTITUTE(Table14[[#This Row],[Customer ID]],"?","unknown")</f>
        <v>Id2301</v>
      </c>
      <c r="Q36" s="9" t="str">
        <f t="shared" si="0"/>
        <v>9 Aug 2004</v>
      </c>
      <c r="R36">
        <f t="shared" si="1"/>
        <v>18</v>
      </c>
      <c r="S36" t="str">
        <f t="shared" si="2"/>
        <v>2004</v>
      </c>
      <c r="T36" t="str">
        <f>SUBSTITUTE(Table14[[#This Row],[month]],"?","sep")</f>
        <v>Aug</v>
      </c>
      <c r="U36">
        <v>9</v>
      </c>
      <c r="V36">
        <v>0</v>
      </c>
      <c r="W36" s="12">
        <v>1481</v>
      </c>
      <c r="X36" t="str">
        <f>SUBSTITUTE(Table14[[#This Row],[Hospital tier]],"?","tier - 2")</f>
        <v>tier - 3</v>
      </c>
      <c r="Y36" t="str">
        <f>SUBSTITUTE(Table14[[#This Row],[City tier]],"?","tier - 2")</f>
        <v>tier - 3</v>
      </c>
      <c r="Z36" t="str">
        <f>SUBSTITUTE(Table14[[#This Row],[State ID]],"?","UNKNOWN")</f>
        <v>R1013</v>
      </c>
    </row>
    <row r="37" spans="1:26" x14ac:dyDescent="0.3">
      <c r="A37" t="s">
        <v>58</v>
      </c>
      <c r="B37">
        <v>1997</v>
      </c>
      <c r="C37" t="s">
        <v>35</v>
      </c>
      <c r="E37">
        <v>13</v>
      </c>
      <c r="F37">
        <v>0</v>
      </c>
      <c r="G37">
        <v>1071</v>
      </c>
      <c r="H37" t="s">
        <v>12</v>
      </c>
      <c r="I37" t="s">
        <v>12</v>
      </c>
      <c r="J37" t="s">
        <v>13</v>
      </c>
      <c r="K37" t="str">
        <f>SUBSTITUTE(Table14[[#This Row],[year]],"?","")</f>
        <v>1997</v>
      </c>
      <c r="P37" t="str">
        <f>SUBSTITUTE(Table14[[#This Row],[Customer ID]],"?","unknown")</f>
        <v>Id2300</v>
      </c>
      <c r="Q37" s="9" t="str">
        <f t="shared" si="0"/>
        <v>7 Aug 1997</v>
      </c>
      <c r="R37">
        <f t="shared" si="1"/>
        <v>25</v>
      </c>
      <c r="S37" t="str">
        <f t="shared" si="2"/>
        <v>1997</v>
      </c>
      <c r="T37" t="str">
        <f>SUBSTITUTE(Table14[[#This Row],[month]],"?","sep")</f>
        <v>Aug</v>
      </c>
      <c r="U37">
        <v>7</v>
      </c>
      <c r="V37">
        <v>0</v>
      </c>
      <c r="W37" s="12">
        <v>1477</v>
      </c>
      <c r="X37" t="str">
        <f>SUBSTITUTE(Table14[[#This Row],[Hospital tier]],"?","tier - 2")</f>
        <v>tier - 3</v>
      </c>
      <c r="Y37" t="str">
        <f>SUBSTITUTE(Table14[[#This Row],[City tier]],"?","tier - 2")</f>
        <v>tier - 3</v>
      </c>
      <c r="Z37" t="str">
        <f>SUBSTITUTE(Table14[[#This Row],[State ID]],"?","UNKNOWN")</f>
        <v>R1013</v>
      </c>
    </row>
    <row r="38" spans="1:26" x14ac:dyDescent="0.3">
      <c r="A38" t="s">
        <v>59</v>
      </c>
      <c r="B38">
        <v>1998</v>
      </c>
      <c r="C38" t="s">
        <v>30</v>
      </c>
      <c r="E38">
        <v>26</v>
      </c>
      <c r="F38">
        <v>0</v>
      </c>
      <c r="G38">
        <v>1082</v>
      </c>
      <c r="H38" t="s">
        <v>12</v>
      </c>
      <c r="I38" t="s">
        <v>11</v>
      </c>
      <c r="J38" t="s">
        <v>13</v>
      </c>
      <c r="K38" t="str">
        <f>SUBSTITUTE(Table14[[#This Row],[year]],"?","")</f>
        <v>1998</v>
      </c>
      <c r="P38" t="str">
        <f>SUBSTITUTE(Table14[[#This Row],[Customer ID]],"?","unknown")</f>
        <v>Id2299</v>
      </c>
      <c r="Q38" s="9" t="str">
        <f t="shared" si="0"/>
        <v>20 Dec 1998</v>
      </c>
      <c r="R38">
        <f t="shared" si="1"/>
        <v>24</v>
      </c>
      <c r="S38" t="str">
        <f t="shared" si="2"/>
        <v>1998</v>
      </c>
      <c r="T38" t="str">
        <f>SUBSTITUTE(Table14[[#This Row],[month]],"?","sep")</f>
        <v>Dec</v>
      </c>
      <c r="U38">
        <v>20</v>
      </c>
      <c r="V38">
        <v>0</v>
      </c>
      <c r="W38" s="12">
        <v>1467</v>
      </c>
      <c r="X38" t="str">
        <f>SUBSTITUTE(Table14[[#This Row],[Hospital tier]],"?","tier - 2")</f>
        <v>tier - 3</v>
      </c>
      <c r="Y38" t="str">
        <f>SUBSTITUTE(Table14[[#This Row],[City tier]],"?","tier - 2")</f>
        <v>tier - 2</v>
      </c>
      <c r="Z38" t="str">
        <f>SUBSTITUTE(Table14[[#This Row],[State ID]],"?","UNKNOWN")</f>
        <v>R1013</v>
      </c>
    </row>
    <row r="39" spans="1:26" x14ac:dyDescent="0.3">
      <c r="A39" t="s">
        <v>60</v>
      </c>
      <c r="B39">
        <v>2002</v>
      </c>
      <c r="C39" t="s">
        <v>35</v>
      </c>
      <c r="E39">
        <v>13</v>
      </c>
      <c r="F39">
        <v>0</v>
      </c>
      <c r="G39">
        <v>1086</v>
      </c>
      <c r="H39" t="s">
        <v>12</v>
      </c>
      <c r="I39" t="s">
        <v>12</v>
      </c>
      <c r="J39" t="s">
        <v>13</v>
      </c>
      <c r="K39" t="str">
        <f>SUBSTITUTE(Table14[[#This Row],[year]],"?","")</f>
        <v>2002</v>
      </c>
      <c r="P39" t="str">
        <f>SUBSTITUTE(Table14[[#This Row],[Customer ID]],"?","unknown")</f>
        <v>Id2298</v>
      </c>
      <c r="Q39" s="9" t="str">
        <f t="shared" si="0"/>
        <v>29 Aug 2002</v>
      </c>
      <c r="R39">
        <f t="shared" si="1"/>
        <v>20</v>
      </c>
      <c r="S39" t="str">
        <f t="shared" si="2"/>
        <v>2002</v>
      </c>
      <c r="T39" t="str">
        <f>SUBSTITUTE(Table14[[#This Row],[month]],"?","sep")</f>
        <v>Aug</v>
      </c>
      <c r="U39">
        <v>29</v>
      </c>
      <c r="V39">
        <v>0</v>
      </c>
      <c r="W39" s="12">
        <v>35069.370000000003</v>
      </c>
      <c r="X39" t="str">
        <f>SUBSTITUTE(Table14[[#This Row],[Hospital tier]],"?","tier - 2")</f>
        <v>tier - 3</v>
      </c>
      <c r="Y39" t="str">
        <f>SUBSTITUTE(Table14[[#This Row],[City tier]],"?","tier - 2")</f>
        <v>tier - 3</v>
      </c>
      <c r="Z39" t="str">
        <f>SUBSTITUTE(Table14[[#This Row],[State ID]],"?","UNKNOWN")</f>
        <v>R1013</v>
      </c>
    </row>
    <row r="40" spans="1:26" x14ac:dyDescent="0.3">
      <c r="A40" t="s">
        <v>61</v>
      </c>
      <c r="B40">
        <v>2004</v>
      </c>
      <c r="C40" t="s">
        <v>15</v>
      </c>
      <c r="E40">
        <v>12</v>
      </c>
      <c r="F40">
        <v>0</v>
      </c>
      <c r="G40">
        <v>1121.8699999999999</v>
      </c>
      <c r="H40" t="s">
        <v>12</v>
      </c>
      <c r="I40" t="s">
        <v>16</v>
      </c>
      <c r="J40" t="s">
        <v>13</v>
      </c>
      <c r="K40" t="str">
        <f>SUBSTITUTE(Table14[[#This Row],[year]],"?","")</f>
        <v>2004</v>
      </c>
      <c r="P40" t="str">
        <f>SUBSTITUTE(Table14[[#This Row],[Customer ID]],"?","unknown")</f>
        <v>Id2297</v>
      </c>
      <c r="Q40" s="9" t="str">
        <f t="shared" si="0"/>
        <v>29 Nov 2004</v>
      </c>
      <c r="R40">
        <f t="shared" si="1"/>
        <v>18</v>
      </c>
      <c r="S40" t="str">
        <f t="shared" si="2"/>
        <v>2004</v>
      </c>
      <c r="T40" t="str">
        <f>SUBSTITUTE(Table14[[#This Row],[month]],"?","sep")</f>
        <v>Nov</v>
      </c>
      <c r="U40">
        <v>29</v>
      </c>
      <c r="V40">
        <v>2</v>
      </c>
      <c r="W40" s="12">
        <v>11881.97</v>
      </c>
      <c r="X40" t="str">
        <f>SUBSTITUTE(Table14[[#This Row],[Hospital tier]],"?","tier - 2")</f>
        <v>tier - 3</v>
      </c>
      <c r="Y40" t="str">
        <f>SUBSTITUTE(Table14[[#This Row],[City tier]],"?","tier - 2")</f>
        <v>tier - 1</v>
      </c>
      <c r="Z40" t="str">
        <f>SUBSTITUTE(Table14[[#This Row],[State ID]],"?","UNKNOWN")</f>
        <v>R1013</v>
      </c>
    </row>
    <row r="41" spans="1:26" x14ac:dyDescent="0.3">
      <c r="A41" t="s">
        <v>62</v>
      </c>
      <c r="B41">
        <v>2004</v>
      </c>
      <c r="C41" t="s">
        <v>18</v>
      </c>
      <c r="E41">
        <v>14</v>
      </c>
      <c r="F41">
        <v>0</v>
      </c>
      <c r="G41">
        <v>1131.51</v>
      </c>
      <c r="H41" t="s">
        <v>12</v>
      </c>
      <c r="I41" t="s">
        <v>16</v>
      </c>
      <c r="J41" t="s">
        <v>13</v>
      </c>
      <c r="K41" t="str">
        <f>SUBSTITUTE(Table14[[#This Row],[year]],"?","")</f>
        <v>2004</v>
      </c>
      <c r="P41" t="str">
        <f>SUBSTITUTE(Table14[[#This Row],[Customer ID]],"?","unknown")</f>
        <v>Id2296</v>
      </c>
      <c r="Q41" s="9" t="str">
        <f t="shared" si="0"/>
        <v>19 Jun 2004</v>
      </c>
      <c r="R41">
        <f t="shared" si="1"/>
        <v>18</v>
      </c>
      <c r="S41" t="str">
        <f t="shared" si="2"/>
        <v>2004</v>
      </c>
      <c r="T41" t="str">
        <f>SUBSTITUTE(Table14[[#This Row],[month]],"?","sep")</f>
        <v>Jun</v>
      </c>
      <c r="U41">
        <v>19</v>
      </c>
      <c r="V41">
        <v>0</v>
      </c>
      <c r="W41" s="12">
        <v>1445</v>
      </c>
      <c r="X41" t="str">
        <f>SUBSTITUTE(Table14[[#This Row],[Hospital tier]],"?","tier - 2")</f>
        <v>tier - 3</v>
      </c>
      <c r="Y41" t="str">
        <f>SUBSTITUTE(Table14[[#This Row],[City tier]],"?","tier - 2")</f>
        <v>tier - 1</v>
      </c>
      <c r="Z41" t="str">
        <f>SUBSTITUTE(Table14[[#This Row],[State ID]],"?","UNKNOWN")</f>
        <v>R1013</v>
      </c>
    </row>
    <row r="42" spans="1:26" x14ac:dyDescent="0.3">
      <c r="A42" t="s">
        <v>63</v>
      </c>
      <c r="B42">
        <v>2002</v>
      </c>
      <c r="C42" t="s">
        <v>10</v>
      </c>
      <c r="E42">
        <v>19</v>
      </c>
      <c r="F42">
        <v>0</v>
      </c>
      <c r="G42">
        <v>1132</v>
      </c>
      <c r="H42" t="s">
        <v>12</v>
      </c>
      <c r="I42" t="s">
        <v>16</v>
      </c>
      <c r="J42" t="s">
        <v>13</v>
      </c>
      <c r="K42" t="str">
        <f>SUBSTITUTE(Table14[[#This Row],[year]],"?","")</f>
        <v>2002</v>
      </c>
      <c r="P42" t="str">
        <f>SUBSTITUTE(Table14[[#This Row],[Customer ID]],"?","unknown")</f>
        <v>Id2295</v>
      </c>
      <c r="Q42" s="9" t="str">
        <f t="shared" si="0"/>
        <v>1 Jul 2002</v>
      </c>
      <c r="R42">
        <f t="shared" si="1"/>
        <v>20</v>
      </c>
      <c r="S42" t="str">
        <f t="shared" si="2"/>
        <v>2002</v>
      </c>
      <c r="T42" t="str">
        <f>SUBSTITUTE(Table14[[#This Row],[month]],"?","sep")</f>
        <v>Jul</v>
      </c>
      <c r="U42">
        <v>1</v>
      </c>
      <c r="V42">
        <v>0</v>
      </c>
      <c r="W42" s="12">
        <v>1438</v>
      </c>
      <c r="X42" t="str">
        <f>SUBSTITUTE(Table14[[#This Row],[Hospital tier]],"?","tier - 2")</f>
        <v>tier - 3</v>
      </c>
      <c r="Y42" t="str">
        <f>SUBSTITUTE(Table14[[#This Row],[City tier]],"?","tier - 2")</f>
        <v>tier - 1</v>
      </c>
      <c r="Z42" t="str">
        <f>SUBSTITUTE(Table14[[#This Row],[State ID]],"?","UNKNOWN")</f>
        <v>R1013</v>
      </c>
    </row>
    <row r="43" spans="1:26" x14ac:dyDescent="0.3">
      <c r="A43" t="s">
        <v>64</v>
      </c>
      <c r="B43">
        <v>2004</v>
      </c>
      <c r="C43" t="s">
        <v>37</v>
      </c>
      <c r="E43">
        <v>6</v>
      </c>
      <c r="F43">
        <v>0</v>
      </c>
      <c r="G43">
        <v>1135</v>
      </c>
      <c r="H43" t="s">
        <v>12</v>
      </c>
      <c r="I43" t="s">
        <v>12</v>
      </c>
      <c r="J43" t="s">
        <v>13</v>
      </c>
      <c r="K43" t="str">
        <f>SUBSTITUTE(Table14[[#This Row],[year]],"?","")</f>
        <v>2004</v>
      </c>
      <c r="P43" t="str">
        <f>SUBSTITUTE(Table14[[#This Row],[Customer ID]],"?","unknown")</f>
        <v>Id2294</v>
      </c>
      <c r="Q43" s="9" t="str">
        <f t="shared" si="0"/>
        <v>5 Oct 2004</v>
      </c>
      <c r="R43">
        <f t="shared" si="1"/>
        <v>18</v>
      </c>
      <c r="S43" t="str">
        <f t="shared" si="2"/>
        <v>2004</v>
      </c>
      <c r="T43" t="str">
        <f>SUBSTITUTE(Table14[[#This Row],[month]],"?","sep")</f>
        <v>Oct</v>
      </c>
      <c r="U43">
        <v>5</v>
      </c>
      <c r="V43">
        <v>0</v>
      </c>
      <c r="W43" s="12">
        <v>1422</v>
      </c>
      <c r="X43" t="str">
        <f>SUBSTITUTE(Table14[[#This Row],[Hospital tier]],"?","tier - 2")</f>
        <v>tier - 3</v>
      </c>
      <c r="Y43" t="str">
        <f>SUBSTITUTE(Table14[[#This Row],[City tier]],"?","tier - 2")</f>
        <v>tier - 3</v>
      </c>
      <c r="Z43" t="str">
        <f>SUBSTITUTE(Table14[[#This Row],[State ID]],"?","UNKNOWN")</f>
        <v>R1013</v>
      </c>
    </row>
    <row r="44" spans="1:26" x14ac:dyDescent="0.3">
      <c r="A44" t="s">
        <v>65</v>
      </c>
      <c r="B44">
        <v>2004</v>
      </c>
      <c r="C44" t="s">
        <v>18</v>
      </c>
      <c r="E44">
        <v>11</v>
      </c>
      <c r="F44">
        <v>0</v>
      </c>
      <c r="G44">
        <v>1135.94</v>
      </c>
      <c r="H44" t="s">
        <v>12</v>
      </c>
      <c r="I44" t="s">
        <v>12</v>
      </c>
      <c r="J44" t="s">
        <v>13</v>
      </c>
      <c r="K44" t="str">
        <f>SUBSTITUTE(Table14[[#This Row],[year]],"?","")</f>
        <v>2004</v>
      </c>
      <c r="P44" t="str">
        <f>SUBSTITUTE(Table14[[#This Row],[Customer ID]],"?","unknown")</f>
        <v>Id2293</v>
      </c>
      <c r="Q44" s="9" t="str">
        <f t="shared" si="0"/>
        <v>23 Jun 2004</v>
      </c>
      <c r="R44">
        <f t="shared" si="1"/>
        <v>18</v>
      </c>
      <c r="S44" t="str">
        <f t="shared" si="2"/>
        <v>2004</v>
      </c>
      <c r="T44" t="str">
        <f>SUBSTITUTE(Table14[[#This Row],[month]],"?","sep")</f>
        <v>Jun</v>
      </c>
      <c r="U44">
        <v>23</v>
      </c>
      <c r="V44">
        <v>0</v>
      </c>
      <c r="W44" s="12">
        <v>1421</v>
      </c>
      <c r="X44" t="str">
        <f>SUBSTITUTE(Table14[[#This Row],[Hospital tier]],"?","tier - 2")</f>
        <v>tier - 3</v>
      </c>
      <c r="Y44" t="str">
        <f>SUBSTITUTE(Table14[[#This Row],[City tier]],"?","tier - 2")</f>
        <v>tier - 3</v>
      </c>
      <c r="Z44" t="str">
        <f>SUBSTITUTE(Table14[[#This Row],[State ID]],"?","UNKNOWN")</f>
        <v>R1013</v>
      </c>
    </row>
    <row r="45" spans="1:26" x14ac:dyDescent="0.3">
      <c r="A45" t="s">
        <v>66</v>
      </c>
      <c r="B45">
        <v>2004</v>
      </c>
      <c r="C45" t="s">
        <v>15</v>
      </c>
      <c r="E45">
        <v>28</v>
      </c>
      <c r="F45">
        <v>0</v>
      </c>
      <c r="G45">
        <v>1136.4000000000001</v>
      </c>
      <c r="H45" t="s">
        <v>12</v>
      </c>
      <c r="I45" t="s">
        <v>12</v>
      </c>
      <c r="J45" t="s">
        <v>13</v>
      </c>
      <c r="K45" t="str">
        <f>SUBSTITUTE(Table14[[#This Row],[year]],"?","")</f>
        <v>2004</v>
      </c>
      <c r="P45" t="str">
        <f>SUBSTITUTE(Table14[[#This Row],[Customer ID]],"?","unknown")</f>
        <v>Id2292</v>
      </c>
      <c r="Q45" s="9" t="str">
        <f t="shared" si="0"/>
        <v>23 Nov 2004</v>
      </c>
      <c r="R45">
        <f t="shared" si="1"/>
        <v>18</v>
      </c>
      <c r="S45" t="str">
        <f t="shared" si="2"/>
        <v>2004</v>
      </c>
      <c r="T45" t="str">
        <f>SUBSTITUTE(Table14[[#This Row],[month]],"?","sep")</f>
        <v>Nov</v>
      </c>
      <c r="U45">
        <v>23</v>
      </c>
      <c r="V45">
        <v>0</v>
      </c>
      <c r="W45" s="12">
        <v>1417</v>
      </c>
      <c r="X45" t="str">
        <f>SUBSTITUTE(Table14[[#This Row],[Hospital tier]],"?","tier - 2")</f>
        <v>tier - 3</v>
      </c>
      <c r="Y45" t="str">
        <f>SUBSTITUTE(Table14[[#This Row],[City tier]],"?","tier - 2")</f>
        <v>tier - 3</v>
      </c>
      <c r="Z45" t="str">
        <f>SUBSTITUTE(Table14[[#This Row],[State ID]],"?","UNKNOWN")</f>
        <v>R1013</v>
      </c>
    </row>
    <row r="46" spans="1:26" x14ac:dyDescent="0.3">
      <c r="A46" t="s">
        <v>67</v>
      </c>
      <c r="B46">
        <v>2002</v>
      </c>
      <c r="C46" t="s">
        <v>35</v>
      </c>
      <c r="E46">
        <v>11</v>
      </c>
      <c r="F46">
        <v>0</v>
      </c>
      <c r="G46">
        <v>1137</v>
      </c>
      <c r="H46" t="s">
        <v>12</v>
      </c>
      <c r="I46" t="s">
        <v>16</v>
      </c>
      <c r="J46" t="s">
        <v>13</v>
      </c>
      <c r="K46" t="str">
        <f>SUBSTITUTE(Table14[[#This Row],[year]],"?","")</f>
        <v>2002</v>
      </c>
      <c r="P46" t="str">
        <f>SUBSTITUTE(Table14[[#This Row],[Customer ID]],"?","unknown")</f>
        <v>Id2291</v>
      </c>
      <c r="Q46" s="9" t="str">
        <f t="shared" si="0"/>
        <v>27 Aug 2002</v>
      </c>
      <c r="R46">
        <f t="shared" si="1"/>
        <v>20</v>
      </c>
      <c r="S46" t="str">
        <f t="shared" si="2"/>
        <v>2002</v>
      </c>
      <c r="T46" t="str">
        <f>SUBSTITUTE(Table14[[#This Row],[month]],"?","sep")</f>
        <v>Aug</v>
      </c>
      <c r="U46">
        <v>27</v>
      </c>
      <c r="V46">
        <v>0</v>
      </c>
      <c r="W46" s="12">
        <v>1402</v>
      </c>
      <c r="X46" t="str">
        <f>SUBSTITUTE(Table14[[#This Row],[Hospital tier]],"?","tier - 2")</f>
        <v>tier - 3</v>
      </c>
      <c r="Y46" t="str">
        <f>SUBSTITUTE(Table14[[#This Row],[City tier]],"?","tier - 2")</f>
        <v>tier - 1</v>
      </c>
      <c r="Z46" t="str">
        <f>SUBSTITUTE(Table14[[#This Row],[State ID]],"?","UNKNOWN")</f>
        <v>R1013</v>
      </c>
    </row>
    <row r="47" spans="1:26" x14ac:dyDescent="0.3">
      <c r="A47" t="s">
        <v>31</v>
      </c>
      <c r="B47">
        <v>2004</v>
      </c>
      <c r="C47" t="s">
        <v>15</v>
      </c>
      <c r="E47">
        <v>6</v>
      </c>
      <c r="F47">
        <v>0</v>
      </c>
      <c r="G47">
        <v>1137.01</v>
      </c>
      <c r="H47" t="s">
        <v>12</v>
      </c>
      <c r="I47" t="s">
        <v>16</v>
      </c>
      <c r="J47" t="s">
        <v>13</v>
      </c>
      <c r="K47" t="str">
        <f>SUBSTITUTE(Table14[[#This Row],[year]],"?","")</f>
        <v>2004</v>
      </c>
      <c r="P47" t="str">
        <f>SUBSTITUTE(Table14[[#This Row],[Customer ID]],"?","unknown")</f>
        <v>unknown</v>
      </c>
      <c r="Q47" s="9" t="str">
        <f t="shared" si="0"/>
        <v>5 Nov 2004</v>
      </c>
      <c r="R47">
        <f t="shared" si="1"/>
        <v>18</v>
      </c>
      <c r="S47" t="str">
        <f t="shared" si="2"/>
        <v>2004</v>
      </c>
      <c r="T47" t="str">
        <f>SUBSTITUTE(Table14[[#This Row],[month]],"?","sep")</f>
        <v>Nov</v>
      </c>
      <c r="U47">
        <v>5</v>
      </c>
      <c r="V47">
        <v>0</v>
      </c>
      <c r="W47" s="12">
        <v>1400.44</v>
      </c>
      <c r="X47" t="str">
        <f>SUBSTITUTE(Table14[[#This Row],[Hospital tier]],"?","tier - 2")</f>
        <v>tier - 3</v>
      </c>
      <c r="Y47" t="str">
        <f>SUBSTITUTE(Table14[[#This Row],[City tier]],"?","tier - 2")</f>
        <v>tier - 1</v>
      </c>
      <c r="Z47" t="str">
        <f>SUBSTITUTE(Table14[[#This Row],[State ID]],"?","UNKNOWN")</f>
        <v>R1013</v>
      </c>
    </row>
    <row r="48" spans="1:26" x14ac:dyDescent="0.3">
      <c r="A48" t="s">
        <v>68</v>
      </c>
      <c r="B48">
        <v>2004</v>
      </c>
      <c r="C48" t="s">
        <v>37</v>
      </c>
      <c r="E48">
        <v>15</v>
      </c>
      <c r="F48">
        <v>0</v>
      </c>
      <c r="G48">
        <v>1137.01</v>
      </c>
      <c r="H48" t="s">
        <v>12</v>
      </c>
      <c r="I48" t="s">
        <v>16</v>
      </c>
      <c r="J48" t="s">
        <v>13</v>
      </c>
      <c r="K48" t="str">
        <f>SUBSTITUTE(Table14[[#This Row],[year]],"?","")</f>
        <v>2004</v>
      </c>
      <c r="P48" t="str">
        <f>SUBSTITUTE(Table14[[#This Row],[Customer ID]],"?","unknown")</f>
        <v>Id2290</v>
      </c>
      <c r="Q48" s="9" t="str">
        <f t="shared" si="0"/>
        <v>22 Oct 2004</v>
      </c>
      <c r="R48">
        <f t="shared" si="1"/>
        <v>18</v>
      </c>
      <c r="S48" t="str">
        <f t="shared" si="2"/>
        <v>2004</v>
      </c>
      <c r="T48" t="str">
        <f>SUBSTITUTE(Table14[[#This Row],[month]],"?","sep")</f>
        <v>Oct</v>
      </c>
      <c r="U48">
        <v>22</v>
      </c>
      <c r="V48">
        <v>0</v>
      </c>
      <c r="W48" s="12">
        <v>1391.53</v>
      </c>
      <c r="X48" t="str">
        <f>SUBSTITUTE(Table14[[#This Row],[Hospital tier]],"?","tier - 2")</f>
        <v>tier - 3</v>
      </c>
      <c r="Y48" t="str">
        <f>SUBSTITUTE(Table14[[#This Row],[City tier]],"?","tier - 2")</f>
        <v>tier - 1</v>
      </c>
      <c r="Z48" t="str">
        <f>SUBSTITUTE(Table14[[#This Row],[State ID]],"?","UNKNOWN")</f>
        <v>R1013</v>
      </c>
    </row>
    <row r="49" spans="1:26" x14ac:dyDescent="0.3">
      <c r="A49" t="s">
        <v>69</v>
      </c>
      <c r="B49">
        <v>2004</v>
      </c>
      <c r="C49" t="s">
        <v>15</v>
      </c>
      <c r="E49">
        <v>27</v>
      </c>
      <c r="F49">
        <v>0</v>
      </c>
      <c r="G49">
        <v>1137.47</v>
      </c>
      <c r="H49" t="s">
        <v>12</v>
      </c>
      <c r="I49" t="s">
        <v>11</v>
      </c>
      <c r="J49" t="s">
        <v>13</v>
      </c>
      <c r="K49" t="str">
        <f>SUBSTITUTE(Table14[[#This Row],[year]],"?","")</f>
        <v>2004</v>
      </c>
      <c r="P49" t="str">
        <f>SUBSTITUTE(Table14[[#This Row],[Customer ID]],"?","unknown")</f>
        <v>Id2289</v>
      </c>
      <c r="Q49" s="9" t="str">
        <f t="shared" si="0"/>
        <v>14 Nov 2004</v>
      </c>
      <c r="R49">
        <f t="shared" si="1"/>
        <v>18</v>
      </c>
      <c r="S49" t="str">
        <f t="shared" si="2"/>
        <v>2004</v>
      </c>
      <c r="T49" t="str">
        <f>SUBSTITUTE(Table14[[#This Row],[month]],"?","sep")</f>
        <v>Nov</v>
      </c>
      <c r="U49">
        <v>14</v>
      </c>
      <c r="V49">
        <v>0</v>
      </c>
      <c r="W49" s="12">
        <v>1390</v>
      </c>
      <c r="X49" t="str">
        <f>SUBSTITUTE(Table14[[#This Row],[Hospital tier]],"?","tier - 2")</f>
        <v>tier - 3</v>
      </c>
      <c r="Y49" t="str">
        <f>SUBSTITUTE(Table14[[#This Row],[City tier]],"?","tier - 2")</f>
        <v>tier - 2</v>
      </c>
      <c r="Z49" t="str">
        <f>SUBSTITUTE(Table14[[#This Row],[State ID]],"?","UNKNOWN")</f>
        <v>R1013</v>
      </c>
    </row>
    <row r="50" spans="1:26" x14ac:dyDescent="0.3">
      <c r="A50" t="s">
        <v>70</v>
      </c>
      <c r="B50">
        <v>2001</v>
      </c>
      <c r="C50" t="s">
        <v>37</v>
      </c>
      <c r="E50">
        <v>25</v>
      </c>
      <c r="F50">
        <v>0</v>
      </c>
      <c r="G50">
        <v>1141</v>
      </c>
      <c r="H50" t="s">
        <v>12</v>
      </c>
      <c r="I50" t="s">
        <v>16</v>
      </c>
      <c r="J50" t="s">
        <v>13</v>
      </c>
      <c r="K50" t="str">
        <f>SUBSTITUTE(Table14[[#This Row],[year]],"?","")</f>
        <v>2001</v>
      </c>
      <c r="P50" t="str">
        <f>SUBSTITUTE(Table14[[#This Row],[Customer ID]],"?","unknown")</f>
        <v>Id2288</v>
      </c>
      <c r="Q50" s="9" t="str">
        <f t="shared" si="0"/>
        <v>6 Oct 2001</v>
      </c>
      <c r="R50">
        <f t="shared" si="1"/>
        <v>21</v>
      </c>
      <c r="S50" t="str">
        <f t="shared" si="2"/>
        <v>2001</v>
      </c>
      <c r="T50" t="str">
        <f>SUBSTITUTE(Table14[[#This Row],[month]],"?","sep")</f>
        <v>Oct</v>
      </c>
      <c r="U50">
        <v>6</v>
      </c>
      <c r="V50">
        <v>0</v>
      </c>
      <c r="W50" s="12">
        <v>1389</v>
      </c>
      <c r="X50" t="str">
        <f>SUBSTITUTE(Table14[[#This Row],[Hospital tier]],"?","tier - 2")</f>
        <v>tier - 3</v>
      </c>
      <c r="Y50" t="str">
        <f>SUBSTITUTE(Table14[[#This Row],[City tier]],"?","tier - 2")</f>
        <v>tier - 1</v>
      </c>
      <c r="Z50" t="str">
        <f>SUBSTITUTE(Table14[[#This Row],[State ID]],"?","UNKNOWN")</f>
        <v>R1013</v>
      </c>
    </row>
    <row r="51" spans="1:26" x14ac:dyDescent="0.3">
      <c r="A51" t="s">
        <v>71</v>
      </c>
      <c r="B51">
        <v>2004</v>
      </c>
      <c r="C51" t="s">
        <v>20</v>
      </c>
      <c r="E51">
        <v>12</v>
      </c>
      <c r="F51">
        <v>0</v>
      </c>
      <c r="G51">
        <v>1141.45</v>
      </c>
      <c r="H51" t="s">
        <v>12</v>
      </c>
      <c r="I51" t="s">
        <v>12</v>
      </c>
      <c r="J51" t="s">
        <v>13</v>
      </c>
      <c r="K51" t="str">
        <f>SUBSTITUTE(Table14[[#This Row],[year]],"?","")</f>
        <v>2004</v>
      </c>
      <c r="P51" t="str">
        <f>SUBSTITUTE(Table14[[#This Row],[Customer ID]],"?","unknown")</f>
        <v>Id2287</v>
      </c>
      <c r="Q51" s="9" t="str">
        <f t="shared" si="0"/>
        <v>14 Sep 2004</v>
      </c>
      <c r="R51">
        <f t="shared" si="1"/>
        <v>18</v>
      </c>
      <c r="S51" t="str">
        <f t="shared" si="2"/>
        <v>2004</v>
      </c>
      <c r="T51" t="str">
        <f>SUBSTITUTE(Table14[[#This Row],[month]],"?","sep")</f>
        <v>Sep</v>
      </c>
      <c r="U51">
        <v>14</v>
      </c>
      <c r="V51">
        <v>2</v>
      </c>
      <c r="W51" s="12">
        <v>11881.36</v>
      </c>
      <c r="X51" t="str">
        <f>SUBSTITUTE(Table14[[#This Row],[Hospital tier]],"?","tier - 2")</f>
        <v>tier - 3</v>
      </c>
      <c r="Y51" t="str">
        <f>SUBSTITUTE(Table14[[#This Row],[City tier]],"?","tier - 2")</f>
        <v>tier - 3</v>
      </c>
      <c r="Z51" t="str">
        <f>SUBSTITUTE(Table14[[#This Row],[State ID]],"?","UNKNOWN")</f>
        <v>R1013</v>
      </c>
    </row>
    <row r="52" spans="1:26" x14ac:dyDescent="0.3">
      <c r="A52" t="s">
        <v>72</v>
      </c>
      <c r="B52">
        <v>2002</v>
      </c>
      <c r="C52" t="s">
        <v>37</v>
      </c>
      <c r="E52">
        <v>1</v>
      </c>
      <c r="F52">
        <v>0</v>
      </c>
      <c r="G52">
        <v>1142</v>
      </c>
      <c r="H52" t="s">
        <v>12</v>
      </c>
      <c r="I52" t="s">
        <v>11</v>
      </c>
      <c r="J52" t="s">
        <v>42</v>
      </c>
      <c r="K52" t="str">
        <f>SUBSTITUTE(Table14[[#This Row],[year]],"?","")</f>
        <v>2002</v>
      </c>
      <c r="P52" t="str">
        <f>SUBSTITUTE(Table14[[#This Row],[Customer ID]],"?","unknown")</f>
        <v>Id2286</v>
      </c>
      <c r="Q52" s="9" t="str">
        <f t="shared" si="0"/>
        <v>29 Oct 2002</v>
      </c>
      <c r="R52">
        <f t="shared" si="1"/>
        <v>20</v>
      </c>
      <c r="S52" t="str">
        <f t="shared" si="2"/>
        <v>2002</v>
      </c>
      <c r="T52" t="str">
        <f>SUBSTITUTE(Table14[[#This Row],[month]],"?","sep")</f>
        <v>Oct</v>
      </c>
      <c r="U52">
        <v>29</v>
      </c>
      <c r="V52">
        <v>1</v>
      </c>
      <c r="W52" s="12">
        <v>35050.620000000003</v>
      </c>
      <c r="X52" t="str">
        <f>SUBSTITUTE(Table14[[#This Row],[Hospital tier]],"?","tier - 2")</f>
        <v>tier - 3</v>
      </c>
      <c r="Y52" t="str">
        <f>SUBSTITUTE(Table14[[#This Row],[City tier]],"?","tier - 2")</f>
        <v>tier - 2</v>
      </c>
      <c r="Z52" t="str">
        <f>SUBSTITUTE(Table14[[#This Row],[State ID]],"?","UNKNOWN")</f>
        <v>R1011</v>
      </c>
    </row>
    <row r="53" spans="1:26" x14ac:dyDescent="0.3">
      <c r="A53" t="s">
        <v>73</v>
      </c>
      <c r="B53">
        <v>2004</v>
      </c>
      <c r="C53" t="s">
        <v>18</v>
      </c>
      <c r="E53">
        <v>10</v>
      </c>
      <c r="F53">
        <v>0</v>
      </c>
      <c r="G53">
        <v>1146.8</v>
      </c>
      <c r="H53" t="s">
        <v>11</v>
      </c>
      <c r="I53" t="s">
        <v>11</v>
      </c>
      <c r="J53" t="s">
        <v>13</v>
      </c>
      <c r="K53" t="str">
        <f>SUBSTITUTE(Table14[[#This Row],[year]],"?","")</f>
        <v>2004</v>
      </c>
      <c r="P53" t="str">
        <f>SUBSTITUTE(Table14[[#This Row],[Customer ID]],"?","unknown")</f>
        <v>Id2285</v>
      </c>
      <c r="Q53" s="9" t="str">
        <f t="shared" si="0"/>
        <v>15 Jun 2004</v>
      </c>
      <c r="R53">
        <f t="shared" si="1"/>
        <v>18</v>
      </c>
      <c r="S53" t="str">
        <f t="shared" si="2"/>
        <v>2004</v>
      </c>
      <c r="T53" t="str">
        <f>SUBSTITUTE(Table14[[#This Row],[month]],"?","sep")</f>
        <v>Jun</v>
      </c>
      <c r="U53">
        <v>15</v>
      </c>
      <c r="V53">
        <v>0</v>
      </c>
      <c r="W53" s="12">
        <v>1382</v>
      </c>
      <c r="X53" t="str">
        <f>SUBSTITUTE(Table14[[#This Row],[Hospital tier]],"?","tier - 2")</f>
        <v>tier - 2</v>
      </c>
      <c r="Y53" t="str">
        <f>SUBSTITUTE(Table14[[#This Row],[City tier]],"?","tier - 2")</f>
        <v>tier - 2</v>
      </c>
      <c r="Z53" t="str">
        <f>SUBSTITUTE(Table14[[#This Row],[State ID]],"?","UNKNOWN")</f>
        <v>R1013</v>
      </c>
    </row>
    <row r="54" spans="1:26" x14ac:dyDescent="0.3">
      <c r="A54" t="s">
        <v>74</v>
      </c>
      <c r="B54">
        <v>2003</v>
      </c>
      <c r="C54" t="s">
        <v>18</v>
      </c>
      <c r="E54">
        <v>12</v>
      </c>
      <c r="F54">
        <v>0</v>
      </c>
      <c r="G54">
        <v>1149</v>
      </c>
      <c r="H54" t="s">
        <v>11</v>
      </c>
      <c r="I54" t="s">
        <v>16</v>
      </c>
      <c r="J54" t="s">
        <v>23</v>
      </c>
      <c r="K54" t="str">
        <f>SUBSTITUTE(Table14[[#This Row],[year]],"?","")</f>
        <v>2003</v>
      </c>
      <c r="P54" t="str">
        <f>SUBSTITUTE(Table14[[#This Row],[Customer ID]],"?","unknown")</f>
        <v>Id2284</v>
      </c>
      <c r="Q54" s="9" t="str">
        <f t="shared" si="0"/>
        <v>3 Jun 2003</v>
      </c>
      <c r="R54">
        <f t="shared" si="1"/>
        <v>20</v>
      </c>
      <c r="S54" t="str">
        <f t="shared" si="2"/>
        <v>2003</v>
      </c>
      <c r="T54" t="str">
        <f>SUBSTITUTE(Table14[[#This Row],[month]],"?","sep")</f>
        <v>Jun</v>
      </c>
      <c r="U54">
        <v>3</v>
      </c>
      <c r="V54">
        <v>0</v>
      </c>
      <c r="W54" s="12">
        <v>1359</v>
      </c>
      <c r="X54" t="str">
        <f>SUBSTITUTE(Table14[[#This Row],[Hospital tier]],"?","tier - 2")</f>
        <v>tier - 2</v>
      </c>
      <c r="Y54" t="str">
        <f>SUBSTITUTE(Table14[[#This Row],[City tier]],"?","tier - 2")</f>
        <v>tier - 1</v>
      </c>
      <c r="Z54" t="str">
        <f>SUBSTITUTE(Table14[[#This Row],[State ID]],"?","UNKNOWN")</f>
        <v>R1012</v>
      </c>
    </row>
    <row r="55" spans="1:26" x14ac:dyDescent="0.3">
      <c r="A55" t="s">
        <v>75</v>
      </c>
      <c r="B55">
        <v>2004</v>
      </c>
      <c r="C55" t="s">
        <v>10</v>
      </c>
      <c r="E55">
        <v>18</v>
      </c>
      <c r="F55">
        <v>0</v>
      </c>
      <c r="G55">
        <v>1149.4000000000001</v>
      </c>
      <c r="H55" t="s">
        <v>11</v>
      </c>
      <c r="I55" t="s">
        <v>11</v>
      </c>
      <c r="J55" t="s">
        <v>13</v>
      </c>
      <c r="K55" t="str">
        <f>SUBSTITUTE(Table14[[#This Row],[year]],"?","")</f>
        <v>2004</v>
      </c>
      <c r="P55" t="str">
        <f>SUBSTITUTE(Table14[[#This Row],[Customer ID]],"?","unknown")</f>
        <v>Id2283</v>
      </c>
      <c r="Q55" s="9" t="str">
        <f t="shared" si="0"/>
        <v>7 Jul 2004</v>
      </c>
      <c r="R55">
        <f t="shared" si="1"/>
        <v>18</v>
      </c>
      <c r="S55" t="str">
        <f t="shared" si="2"/>
        <v>2004</v>
      </c>
      <c r="T55" t="str">
        <f>SUBSTITUTE(Table14[[#This Row],[month]],"?","sep")</f>
        <v>Jul</v>
      </c>
      <c r="U55">
        <v>7</v>
      </c>
      <c r="V55">
        <v>0</v>
      </c>
      <c r="W55" s="12">
        <v>1341.16</v>
      </c>
      <c r="X55" t="str">
        <f>SUBSTITUTE(Table14[[#This Row],[Hospital tier]],"?","tier - 2")</f>
        <v>tier - 2</v>
      </c>
      <c r="Y55" t="str">
        <f>SUBSTITUTE(Table14[[#This Row],[City tier]],"?","tier - 2")</f>
        <v>tier - 2</v>
      </c>
      <c r="Z55" t="str">
        <f>SUBSTITUTE(Table14[[#This Row],[State ID]],"?","UNKNOWN")</f>
        <v>R1013</v>
      </c>
    </row>
    <row r="56" spans="1:26" x14ac:dyDescent="0.3">
      <c r="A56" t="s">
        <v>76</v>
      </c>
      <c r="B56">
        <v>1994</v>
      </c>
      <c r="C56" t="s">
        <v>10</v>
      </c>
      <c r="E56">
        <v>26</v>
      </c>
      <c r="F56">
        <v>0</v>
      </c>
      <c r="G56">
        <v>1158.32</v>
      </c>
      <c r="H56" t="s">
        <v>11</v>
      </c>
      <c r="I56" t="s">
        <v>16</v>
      </c>
      <c r="J56" t="s">
        <v>13</v>
      </c>
      <c r="K56" t="str">
        <f>SUBSTITUTE(Table14[[#This Row],[year]],"?","")</f>
        <v>1994</v>
      </c>
      <c r="P56" t="str">
        <f>SUBSTITUTE(Table14[[#This Row],[Customer ID]],"?","unknown")</f>
        <v>Id2282</v>
      </c>
      <c r="Q56" s="9" t="str">
        <f t="shared" si="0"/>
        <v>30 Jul 1994</v>
      </c>
      <c r="R56">
        <f t="shared" si="1"/>
        <v>28</v>
      </c>
      <c r="S56" t="str">
        <f t="shared" si="2"/>
        <v>1994</v>
      </c>
      <c r="T56" t="str">
        <f>SUBSTITUTE(Table14[[#This Row],[month]],"?","sep")</f>
        <v>Jul</v>
      </c>
      <c r="U56">
        <v>30</v>
      </c>
      <c r="V56">
        <v>0</v>
      </c>
      <c r="W56" s="12">
        <v>1338</v>
      </c>
      <c r="X56" t="str">
        <f>SUBSTITUTE(Table14[[#This Row],[Hospital tier]],"?","tier - 2")</f>
        <v>tier - 2</v>
      </c>
      <c r="Y56" t="str">
        <f>SUBSTITUTE(Table14[[#This Row],[City tier]],"?","tier - 2")</f>
        <v>tier - 1</v>
      </c>
      <c r="Z56" t="str">
        <f>SUBSTITUTE(Table14[[#This Row],[State ID]],"?","UNKNOWN")</f>
        <v>R1013</v>
      </c>
    </row>
    <row r="57" spans="1:26" x14ac:dyDescent="0.3">
      <c r="A57" t="s">
        <v>77</v>
      </c>
      <c r="B57">
        <v>2004</v>
      </c>
      <c r="C57" t="s">
        <v>15</v>
      </c>
      <c r="E57">
        <v>11</v>
      </c>
      <c r="F57">
        <v>0</v>
      </c>
      <c r="G57">
        <v>1163.46</v>
      </c>
      <c r="H57" t="s">
        <v>11</v>
      </c>
      <c r="I57" t="s">
        <v>12</v>
      </c>
      <c r="J57" t="s">
        <v>13</v>
      </c>
      <c r="K57" t="str">
        <f>SUBSTITUTE(Table14[[#This Row],[year]],"?","")</f>
        <v>2004</v>
      </c>
      <c r="P57" t="str">
        <f>SUBSTITUTE(Table14[[#This Row],[Customer ID]],"?","unknown")</f>
        <v>Id2281</v>
      </c>
      <c r="Q57" s="9" t="str">
        <f t="shared" si="0"/>
        <v>12 Nov 2004</v>
      </c>
      <c r="R57">
        <f t="shared" si="1"/>
        <v>18</v>
      </c>
      <c r="S57" t="str">
        <f t="shared" si="2"/>
        <v>2004</v>
      </c>
      <c r="T57" t="str">
        <f>SUBSTITUTE(Table14[[#This Row],[month]],"?","sep")</f>
        <v>Nov</v>
      </c>
      <c r="U57">
        <v>12</v>
      </c>
      <c r="V57">
        <v>0</v>
      </c>
      <c r="W57" s="12">
        <v>1332.61</v>
      </c>
      <c r="X57" t="str">
        <f>SUBSTITUTE(Table14[[#This Row],[Hospital tier]],"?","tier - 2")</f>
        <v>tier - 2</v>
      </c>
      <c r="Y57" t="str">
        <f>SUBSTITUTE(Table14[[#This Row],[City tier]],"?","tier - 2")</f>
        <v>tier - 3</v>
      </c>
      <c r="Z57" t="str">
        <f>SUBSTITUTE(Table14[[#This Row],[State ID]],"?","UNKNOWN")</f>
        <v>R1013</v>
      </c>
    </row>
    <row r="58" spans="1:26" x14ac:dyDescent="0.3">
      <c r="A58" t="s">
        <v>78</v>
      </c>
      <c r="B58">
        <v>2002</v>
      </c>
      <c r="C58" t="s">
        <v>18</v>
      </c>
      <c r="E58">
        <v>11</v>
      </c>
      <c r="F58">
        <v>0</v>
      </c>
      <c r="G58">
        <v>1165</v>
      </c>
      <c r="H58" t="s">
        <v>11</v>
      </c>
      <c r="I58" t="s">
        <v>12</v>
      </c>
      <c r="J58" t="s">
        <v>23</v>
      </c>
      <c r="K58" t="str">
        <f>SUBSTITUTE(Table14[[#This Row],[year]],"?","")</f>
        <v>2002</v>
      </c>
      <c r="P58" t="str">
        <f>SUBSTITUTE(Table14[[#This Row],[Customer ID]],"?","unknown")</f>
        <v>Id2280</v>
      </c>
      <c r="Q58" s="9" t="str">
        <f t="shared" si="0"/>
        <v>14 Jun 2002</v>
      </c>
      <c r="R58">
        <f t="shared" si="1"/>
        <v>20</v>
      </c>
      <c r="S58" t="str">
        <f t="shared" si="2"/>
        <v>2002</v>
      </c>
      <c r="T58" t="str">
        <f>SUBSTITUTE(Table14[[#This Row],[month]],"?","sep")</f>
        <v>Jun</v>
      </c>
      <c r="U58">
        <v>14</v>
      </c>
      <c r="V58">
        <v>0</v>
      </c>
      <c r="W58" s="12">
        <v>1329.17</v>
      </c>
      <c r="X58" t="str">
        <f>SUBSTITUTE(Table14[[#This Row],[Hospital tier]],"?","tier - 2")</f>
        <v>tier - 2</v>
      </c>
      <c r="Y58" t="str">
        <f>SUBSTITUTE(Table14[[#This Row],[City tier]],"?","tier - 2")</f>
        <v>tier - 3</v>
      </c>
      <c r="Z58" t="str">
        <f>SUBSTITUTE(Table14[[#This Row],[State ID]],"?","UNKNOWN")</f>
        <v>R1012</v>
      </c>
    </row>
    <row r="59" spans="1:26" x14ac:dyDescent="0.3">
      <c r="A59" t="s">
        <v>79</v>
      </c>
      <c r="B59">
        <v>2001</v>
      </c>
      <c r="C59" t="s">
        <v>15</v>
      </c>
      <c r="E59">
        <v>12</v>
      </c>
      <c r="F59">
        <v>0</v>
      </c>
      <c r="G59">
        <v>1167</v>
      </c>
      <c r="H59" t="s">
        <v>11</v>
      </c>
      <c r="I59" t="s">
        <v>16</v>
      </c>
      <c r="J59" t="s">
        <v>13</v>
      </c>
      <c r="K59" t="str">
        <f>SUBSTITUTE(Table14[[#This Row],[year]],"?","")</f>
        <v>2001</v>
      </c>
      <c r="P59" t="str">
        <f>SUBSTITUTE(Table14[[#This Row],[Customer ID]],"?","unknown")</f>
        <v>Id2279</v>
      </c>
      <c r="Q59" s="9" t="str">
        <f t="shared" si="0"/>
        <v>13 Nov 2001</v>
      </c>
      <c r="R59">
        <f t="shared" si="1"/>
        <v>21</v>
      </c>
      <c r="S59" t="str">
        <f t="shared" si="2"/>
        <v>2001</v>
      </c>
      <c r="T59" t="str">
        <f>SUBSTITUTE(Table14[[#This Row],[month]],"?","sep")</f>
        <v>Nov</v>
      </c>
      <c r="U59">
        <v>13</v>
      </c>
      <c r="V59">
        <v>0</v>
      </c>
      <c r="W59" s="12">
        <v>1315</v>
      </c>
      <c r="X59" t="str">
        <f>SUBSTITUTE(Table14[[#This Row],[Hospital tier]],"?","tier - 2")</f>
        <v>tier - 2</v>
      </c>
      <c r="Y59" t="str">
        <f>SUBSTITUTE(Table14[[#This Row],[City tier]],"?","tier - 2")</f>
        <v>tier - 1</v>
      </c>
      <c r="Z59" t="str">
        <f>SUBSTITUTE(Table14[[#This Row],[State ID]],"?","UNKNOWN")</f>
        <v>R1013</v>
      </c>
    </row>
    <row r="60" spans="1:26" x14ac:dyDescent="0.3">
      <c r="A60" t="s">
        <v>80</v>
      </c>
      <c r="B60">
        <v>1996</v>
      </c>
      <c r="C60" t="s">
        <v>35</v>
      </c>
      <c r="E60">
        <v>11</v>
      </c>
      <c r="F60">
        <v>0</v>
      </c>
      <c r="G60">
        <v>1178</v>
      </c>
      <c r="H60" t="s">
        <v>11</v>
      </c>
      <c r="I60" t="s">
        <v>12</v>
      </c>
      <c r="J60" t="s">
        <v>13</v>
      </c>
      <c r="K60" t="str">
        <f>SUBSTITUTE(Table14[[#This Row],[year]],"?","")</f>
        <v>1996</v>
      </c>
      <c r="P60" t="str">
        <f>SUBSTITUTE(Table14[[#This Row],[Customer ID]],"?","unknown")</f>
        <v>Id2278</v>
      </c>
      <c r="Q60" s="9" t="str">
        <f t="shared" si="0"/>
        <v>2 Aug 1996</v>
      </c>
      <c r="R60">
        <f t="shared" si="1"/>
        <v>26</v>
      </c>
      <c r="S60" t="str">
        <f t="shared" si="2"/>
        <v>1996</v>
      </c>
      <c r="T60" t="str">
        <f>SUBSTITUTE(Table14[[#This Row],[month]],"?","sep")</f>
        <v>Aug</v>
      </c>
      <c r="U60">
        <v>2</v>
      </c>
      <c r="V60">
        <v>0</v>
      </c>
      <c r="W60" s="12">
        <v>1304</v>
      </c>
      <c r="X60" t="str">
        <f>SUBSTITUTE(Table14[[#This Row],[Hospital tier]],"?","tier - 2")</f>
        <v>tier - 2</v>
      </c>
      <c r="Y60" t="str">
        <f>SUBSTITUTE(Table14[[#This Row],[City tier]],"?","tier - 2")</f>
        <v>tier - 3</v>
      </c>
      <c r="Z60" t="str">
        <f>SUBSTITUTE(Table14[[#This Row],[State ID]],"?","UNKNOWN")</f>
        <v>R1013</v>
      </c>
    </row>
    <row r="61" spans="1:26" x14ac:dyDescent="0.3">
      <c r="A61" t="s">
        <v>81</v>
      </c>
      <c r="B61">
        <v>1997</v>
      </c>
      <c r="C61" t="s">
        <v>18</v>
      </c>
      <c r="E61">
        <v>28</v>
      </c>
      <c r="F61">
        <v>0</v>
      </c>
      <c r="G61">
        <v>1178.07</v>
      </c>
      <c r="H61" t="s">
        <v>11</v>
      </c>
      <c r="I61" t="s">
        <v>11</v>
      </c>
      <c r="J61" t="s">
        <v>13</v>
      </c>
      <c r="K61" t="str">
        <f>SUBSTITUTE(Table14[[#This Row],[year]],"?","")</f>
        <v>1997</v>
      </c>
      <c r="P61" t="str">
        <f>SUBSTITUTE(Table14[[#This Row],[Customer ID]],"?","unknown")</f>
        <v>Id2277</v>
      </c>
      <c r="Q61" s="9" t="str">
        <f t="shared" si="0"/>
        <v>10 Jun 1997</v>
      </c>
      <c r="R61">
        <f t="shared" si="1"/>
        <v>25</v>
      </c>
      <c r="S61" t="str">
        <f t="shared" si="2"/>
        <v>1997</v>
      </c>
      <c r="T61" t="str">
        <f>SUBSTITUTE(Table14[[#This Row],[month]],"?","sep")</f>
        <v>Jun</v>
      </c>
      <c r="U61">
        <v>10</v>
      </c>
      <c r="V61">
        <v>0</v>
      </c>
      <c r="W61" s="12">
        <v>1304</v>
      </c>
      <c r="X61" t="str">
        <f>SUBSTITUTE(Table14[[#This Row],[Hospital tier]],"?","tier - 2")</f>
        <v>tier - 2</v>
      </c>
      <c r="Y61" t="str">
        <f>SUBSTITUTE(Table14[[#This Row],[City tier]],"?","tier - 2")</f>
        <v>tier - 2</v>
      </c>
      <c r="Z61" t="str">
        <f>SUBSTITUTE(Table14[[#This Row],[State ID]],"?","UNKNOWN")</f>
        <v>R1013</v>
      </c>
    </row>
    <row r="62" spans="1:26" x14ac:dyDescent="0.3">
      <c r="A62" t="s">
        <v>82</v>
      </c>
      <c r="B62">
        <v>2002</v>
      </c>
      <c r="C62" t="s">
        <v>35</v>
      </c>
      <c r="E62">
        <v>26</v>
      </c>
      <c r="F62">
        <v>0</v>
      </c>
      <c r="G62">
        <v>1191</v>
      </c>
      <c r="H62" t="s">
        <v>11</v>
      </c>
      <c r="I62" t="s">
        <v>16</v>
      </c>
      <c r="J62" t="s">
        <v>13</v>
      </c>
      <c r="K62" t="str">
        <f>SUBSTITUTE(Table14[[#This Row],[year]],"?","")</f>
        <v>2002</v>
      </c>
      <c r="P62" t="str">
        <f>SUBSTITUTE(Table14[[#This Row],[Customer ID]],"?","unknown")</f>
        <v>Id2276</v>
      </c>
      <c r="Q62" s="9" t="str">
        <f t="shared" si="0"/>
        <v>24 Aug 2002</v>
      </c>
      <c r="R62">
        <f t="shared" si="1"/>
        <v>20</v>
      </c>
      <c r="S62" t="str">
        <f t="shared" si="2"/>
        <v>2002</v>
      </c>
      <c r="T62" t="str">
        <f>SUBSTITUTE(Table14[[#This Row],[month]],"?","sep")</f>
        <v>Aug</v>
      </c>
      <c r="U62">
        <v>24</v>
      </c>
      <c r="V62">
        <v>1</v>
      </c>
      <c r="W62" s="12">
        <v>11879.1</v>
      </c>
      <c r="X62" t="str">
        <f>SUBSTITUTE(Table14[[#This Row],[Hospital tier]],"?","tier - 2")</f>
        <v>tier - 2</v>
      </c>
      <c r="Y62" t="str">
        <f>SUBSTITUTE(Table14[[#This Row],[City tier]],"?","tier - 2")</f>
        <v>tier - 1</v>
      </c>
      <c r="Z62" t="str">
        <f>SUBSTITUTE(Table14[[#This Row],[State ID]],"?","UNKNOWN")</f>
        <v>R1013</v>
      </c>
    </row>
    <row r="63" spans="1:26" x14ac:dyDescent="0.3">
      <c r="A63" t="s">
        <v>83</v>
      </c>
      <c r="B63">
        <v>1999</v>
      </c>
      <c r="C63" t="s">
        <v>18</v>
      </c>
      <c r="E63">
        <v>28</v>
      </c>
      <c r="F63">
        <v>0</v>
      </c>
      <c r="G63">
        <v>1200</v>
      </c>
      <c r="H63" t="s">
        <v>11</v>
      </c>
      <c r="I63" t="s">
        <v>12</v>
      </c>
      <c r="J63" t="s">
        <v>23</v>
      </c>
      <c r="K63" t="str">
        <f>SUBSTITUTE(Table14[[#This Row],[year]],"?","")</f>
        <v>1999</v>
      </c>
      <c r="P63" t="str">
        <f>SUBSTITUTE(Table14[[#This Row],[Customer ID]],"?","unknown")</f>
        <v>Id2275</v>
      </c>
      <c r="Q63" s="9" t="str">
        <f t="shared" si="0"/>
        <v>29 Jun 1999</v>
      </c>
      <c r="R63">
        <f t="shared" si="1"/>
        <v>23</v>
      </c>
      <c r="S63" t="str">
        <f t="shared" si="2"/>
        <v>1999</v>
      </c>
      <c r="T63" t="str">
        <f>SUBSTITUTE(Table14[[#This Row],[month]],"?","sep")</f>
        <v>Jun</v>
      </c>
      <c r="U63">
        <v>29</v>
      </c>
      <c r="V63">
        <v>0</v>
      </c>
      <c r="W63" s="12">
        <v>1293</v>
      </c>
      <c r="X63" t="str">
        <f>SUBSTITUTE(Table14[[#This Row],[Hospital tier]],"?","tier - 2")</f>
        <v>tier - 2</v>
      </c>
      <c r="Y63" t="str">
        <f>SUBSTITUTE(Table14[[#This Row],[City tier]],"?","tier - 2")</f>
        <v>tier - 3</v>
      </c>
      <c r="Z63" t="str">
        <f>SUBSTITUTE(Table14[[#This Row],[State ID]],"?","UNKNOWN")</f>
        <v>R1012</v>
      </c>
    </row>
    <row r="64" spans="1:26" x14ac:dyDescent="0.3">
      <c r="A64" t="s">
        <v>84</v>
      </c>
      <c r="B64">
        <v>1992</v>
      </c>
      <c r="C64" t="s">
        <v>37</v>
      </c>
      <c r="E64">
        <v>6</v>
      </c>
      <c r="F64">
        <v>0</v>
      </c>
      <c r="G64">
        <v>1200.55</v>
      </c>
      <c r="H64" t="s">
        <v>11</v>
      </c>
      <c r="I64" t="s">
        <v>12</v>
      </c>
      <c r="J64" t="s">
        <v>13</v>
      </c>
      <c r="K64" t="str">
        <f>SUBSTITUTE(Table14[[#This Row],[year]],"?","")</f>
        <v>1992</v>
      </c>
      <c r="P64" t="str">
        <f>SUBSTITUTE(Table14[[#This Row],[Customer ID]],"?","unknown")</f>
        <v>Id2274</v>
      </c>
      <c r="Q64" s="9" t="str">
        <f t="shared" si="0"/>
        <v>5 Oct 1992</v>
      </c>
      <c r="R64">
        <f t="shared" si="1"/>
        <v>30</v>
      </c>
      <c r="S64" t="str">
        <f t="shared" si="2"/>
        <v>1992</v>
      </c>
      <c r="T64" t="str">
        <f>SUBSTITUTE(Table14[[#This Row],[month]],"?","sep")</f>
        <v>Oct</v>
      </c>
      <c r="U64">
        <v>5</v>
      </c>
      <c r="V64">
        <v>3</v>
      </c>
      <c r="W64" s="12">
        <v>35000.730000000003</v>
      </c>
      <c r="X64" t="str">
        <f>SUBSTITUTE(Table14[[#This Row],[Hospital tier]],"?","tier - 2")</f>
        <v>tier - 2</v>
      </c>
      <c r="Y64" t="str">
        <f>SUBSTITUTE(Table14[[#This Row],[City tier]],"?","tier - 2")</f>
        <v>tier - 3</v>
      </c>
      <c r="Z64" t="str">
        <f>SUBSTITUTE(Table14[[#This Row],[State ID]],"?","UNKNOWN")</f>
        <v>R1013</v>
      </c>
    </row>
    <row r="65" spans="1:26" x14ac:dyDescent="0.3">
      <c r="A65" t="s">
        <v>85</v>
      </c>
      <c r="B65">
        <v>2004</v>
      </c>
      <c r="C65" t="s">
        <v>18</v>
      </c>
      <c r="E65">
        <v>2</v>
      </c>
      <c r="F65">
        <v>0</v>
      </c>
      <c r="G65">
        <v>1210</v>
      </c>
      <c r="H65" t="s">
        <v>11</v>
      </c>
      <c r="I65" t="s">
        <v>16</v>
      </c>
      <c r="J65" t="s">
        <v>13</v>
      </c>
      <c r="K65" t="str">
        <f>SUBSTITUTE(Table14[[#This Row],[year]],"?","")</f>
        <v>2004</v>
      </c>
      <c r="P65" t="str">
        <f>SUBSTITUTE(Table14[[#This Row],[Customer ID]],"?","unknown")</f>
        <v>Id2273</v>
      </c>
      <c r="Q65" s="9" t="str">
        <f t="shared" si="0"/>
        <v>4 Jun 2004</v>
      </c>
      <c r="R65">
        <f t="shared" si="1"/>
        <v>19</v>
      </c>
      <c r="S65" t="str">
        <f t="shared" si="2"/>
        <v>2004</v>
      </c>
      <c r="T65" t="str">
        <f>SUBSTITUTE(Table14[[#This Row],[month]],"?","sep")</f>
        <v>Jun</v>
      </c>
      <c r="U65">
        <v>4</v>
      </c>
      <c r="V65">
        <v>0</v>
      </c>
      <c r="W65" s="12">
        <v>1290.93</v>
      </c>
      <c r="X65" t="str">
        <f>SUBSTITUTE(Table14[[#This Row],[Hospital tier]],"?","tier - 2")</f>
        <v>tier - 2</v>
      </c>
      <c r="Y65" t="str">
        <f>SUBSTITUTE(Table14[[#This Row],[City tier]],"?","tier - 2")</f>
        <v>tier - 1</v>
      </c>
      <c r="Z65" t="str">
        <f>SUBSTITUTE(Table14[[#This Row],[State ID]],"?","UNKNOWN")</f>
        <v>R1013</v>
      </c>
    </row>
    <row r="66" spans="1:26" x14ac:dyDescent="0.3">
      <c r="A66" t="s">
        <v>86</v>
      </c>
      <c r="B66">
        <v>1996</v>
      </c>
      <c r="C66" t="s">
        <v>15</v>
      </c>
      <c r="E66">
        <v>4</v>
      </c>
      <c r="F66">
        <v>0</v>
      </c>
      <c r="G66">
        <v>1220</v>
      </c>
      <c r="H66" t="s">
        <v>11</v>
      </c>
      <c r="I66" t="s">
        <v>12</v>
      </c>
      <c r="J66" t="s">
        <v>23</v>
      </c>
      <c r="K66" t="str">
        <f>SUBSTITUTE(Table14[[#This Row],[year]],"?","")</f>
        <v>1996</v>
      </c>
      <c r="P66" t="str">
        <f>SUBSTITUTE(Table14[[#This Row],[Customer ID]],"?","unknown")</f>
        <v>Id2272</v>
      </c>
      <c r="Q66" s="9" t="str">
        <f t="shared" ref="Q66:Q129" si="3">CONCATENATE(U66," ",T66," ",S66)</f>
        <v>26 Nov 1996</v>
      </c>
      <c r="R66">
        <f t="shared" ref="R66:R129" si="4">DATEDIF(Q66,$AC$21,"Y")</f>
        <v>26</v>
      </c>
      <c r="S66" t="str">
        <f t="shared" ref="S66:S129" si="5">IF(ISBLANK(K66),AVERAGE(K66:K2408),K66)</f>
        <v>1996</v>
      </c>
      <c r="T66" t="str">
        <f>SUBSTITUTE(Table14[[#This Row],[month]],"?","sep")</f>
        <v>Nov</v>
      </c>
      <c r="U66">
        <v>26</v>
      </c>
      <c r="V66">
        <v>0</v>
      </c>
      <c r="W66" s="12">
        <v>1286</v>
      </c>
      <c r="X66" t="str">
        <f>SUBSTITUTE(Table14[[#This Row],[Hospital tier]],"?","tier - 2")</f>
        <v>tier - 2</v>
      </c>
      <c r="Y66" t="str">
        <f>SUBSTITUTE(Table14[[#This Row],[City tier]],"?","tier - 2")</f>
        <v>tier - 3</v>
      </c>
      <c r="Z66" t="str">
        <f>SUBSTITUTE(Table14[[#This Row],[State ID]],"?","UNKNOWN")</f>
        <v>R1012</v>
      </c>
    </row>
    <row r="67" spans="1:26" x14ac:dyDescent="0.3">
      <c r="A67" t="s">
        <v>87</v>
      </c>
      <c r="B67">
        <v>2004</v>
      </c>
      <c r="C67" t="s">
        <v>10</v>
      </c>
      <c r="E67">
        <v>9</v>
      </c>
      <c r="F67">
        <v>0</v>
      </c>
      <c r="G67">
        <v>1224</v>
      </c>
      <c r="H67" t="s">
        <v>11</v>
      </c>
      <c r="I67" t="s">
        <v>16</v>
      </c>
      <c r="J67" t="s">
        <v>13</v>
      </c>
      <c r="K67" t="str">
        <f>SUBSTITUTE(Table14[[#This Row],[year]],"?","")</f>
        <v>2004</v>
      </c>
      <c r="P67" t="str">
        <f>SUBSTITUTE(Table14[[#This Row],[Customer ID]],"?","unknown")</f>
        <v>Id2271</v>
      </c>
      <c r="Q67" s="9" t="str">
        <f t="shared" si="3"/>
        <v>28 Jul 2004</v>
      </c>
      <c r="R67">
        <f t="shared" si="4"/>
        <v>18</v>
      </c>
      <c r="S67" t="str">
        <f t="shared" si="5"/>
        <v>2004</v>
      </c>
      <c r="T67" t="str">
        <f>SUBSTITUTE(Table14[[#This Row],[month]],"?","sep")</f>
        <v>Jul</v>
      </c>
      <c r="U67">
        <v>28</v>
      </c>
      <c r="V67">
        <v>0</v>
      </c>
      <c r="W67" s="12">
        <v>1285</v>
      </c>
      <c r="X67" t="str">
        <f>SUBSTITUTE(Table14[[#This Row],[Hospital tier]],"?","tier - 2")</f>
        <v>tier - 2</v>
      </c>
      <c r="Y67" t="str">
        <f>SUBSTITUTE(Table14[[#This Row],[City tier]],"?","tier - 2")</f>
        <v>tier - 1</v>
      </c>
      <c r="Z67" t="str">
        <f>SUBSTITUTE(Table14[[#This Row],[State ID]],"?","UNKNOWN")</f>
        <v>R1013</v>
      </c>
    </row>
    <row r="68" spans="1:26" x14ac:dyDescent="0.3">
      <c r="A68" t="s">
        <v>88</v>
      </c>
      <c r="B68">
        <v>2004</v>
      </c>
      <c r="C68" t="s">
        <v>37</v>
      </c>
      <c r="E68">
        <v>16</v>
      </c>
      <c r="F68">
        <v>0</v>
      </c>
      <c r="G68">
        <v>1228</v>
      </c>
      <c r="H68" t="s">
        <v>11</v>
      </c>
      <c r="I68" t="s">
        <v>16</v>
      </c>
      <c r="J68" t="s">
        <v>23</v>
      </c>
      <c r="K68" t="str">
        <f>SUBSTITUTE(Table14[[#This Row],[year]],"?","")</f>
        <v>2004</v>
      </c>
      <c r="P68" t="str">
        <f>SUBSTITUTE(Table14[[#This Row],[Customer ID]],"?","unknown")</f>
        <v>Id2270</v>
      </c>
      <c r="Q68" s="9" t="str">
        <f t="shared" si="3"/>
        <v>30 Oct 2004</v>
      </c>
      <c r="R68">
        <f t="shared" si="4"/>
        <v>18</v>
      </c>
      <c r="S68" t="str">
        <f t="shared" si="5"/>
        <v>2004</v>
      </c>
      <c r="T68" t="str">
        <f>SUBSTITUTE(Table14[[#This Row],[month]],"?","sep")</f>
        <v>Oct</v>
      </c>
      <c r="U68">
        <v>30</v>
      </c>
      <c r="V68">
        <v>0</v>
      </c>
      <c r="W68" s="12">
        <v>1283</v>
      </c>
      <c r="X68" t="str">
        <f>SUBSTITUTE(Table14[[#This Row],[Hospital tier]],"?","tier - 2")</f>
        <v>tier - 2</v>
      </c>
      <c r="Y68" t="str">
        <f>SUBSTITUTE(Table14[[#This Row],[City tier]],"?","tier - 2")</f>
        <v>tier - 1</v>
      </c>
      <c r="Z68" t="str">
        <f>SUBSTITUTE(Table14[[#This Row],[State ID]],"?","UNKNOWN")</f>
        <v>R1012</v>
      </c>
    </row>
    <row r="69" spans="1:26" x14ac:dyDescent="0.3">
      <c r="A69" t="s">
        <v>89</v>
      </c>
      <c r="B69">
        <v>1998</v>
      </c>
      <c r="C69" t="s">
        <v>10</v>
      </c>
      <c r="E69">
        <v>13</v>
      </c>
      <c r="F69">
        <v>0</v>
      </c>
      <c r="G69">
        <v>1234</v>
      </c>
      <c r="H69" t="s">
        <v>11</v>
      </c>
      <c r="I69" t="s">
        <v>16</v>
      </c>
      <c r="J69" t="s">
        <v>13</v>
      </c>
      <c r="K69" t="str">
        <f>SUBSTITUTE(Table14[[#This Row],[year]],"?","")</f>
        <v>1998</v>
      </c>
      <c r="P69" t="str">
        <f>SUBSTITUTE(Table14[[#This Row],[Customer ID]],"?","unknown")</f>
        <v>Id2269</v>
      </c>
      <c r="Q69" s="9" t="str">
        <f t="shared" si="3"/>
        <v>26 Jul 1998</v>
      </c>
      <c r="R69">
        <f t="shared" si="4"/>
        <v>24</v>
      </c>
      <c r="S69" t="str">
        <f t="shared" si="5"/>
        <v>1998</v>
      </c>
      <c r="T69" t="str">
        <f>SUBSTITUTE(Table14[[#This Row],[month]],"?","sep")</f>
        <v>Jul</v>
      </c>
      <c r="U69">
        <v>26</v>
      </c>
      <c r="V69">
        <v>0</v>
      </c>
      <c r="W69" s="12">
        <v>1276</v>
      </c>
      <c r="X69" t="str">
        <f>SUBSTITUTE(Table14[[#This Row],[Hospital tier]],"?","tier - 2")</f>
        <v>tier - 2</v>
      </c>
      <c r="Y69" t="str">
        <f>SUBSTITUTE(Table14[[#This Row],[City tier]],"?","tier - 2")</f>
        <v>tier - 1</v>
      </c>
      <c r="Z69" t="str">
        <f>SUBSTITUTE(Table14[[#This Row],[State ID]],"?","UNKNOWN")</f>
        <v>R1013</v>
      </c>
    </row>
    <row r="70" spans="1:26" x14ac:dyDescent="0.3">
      <c r="A70" t="s">
        <v>90</v>
      </c>
      <c r="B70">
        <v>2002</v>
      </c>
      <c r="C70" t="s">
        <v>30</v>
      </c>
      <c r="E70">
        <v>12</v>
      </c>
      <c r="F70">
        <v>0</v>
      </c>
      <c r="G70">
        <v>1237</v>
      </c>
      <c r="H70" t="s">
        <v>11</v>
      </c>
      <c r="I70" t="s">
        <v>11</v>
      </c>
      <c r="J70" t="s">
        <v>13</v>
      </c>
      <c r="K70" t="str">
        <f>SUBSTITUTE(Table14[[#This Row],[year]],"?","")</f>
        <v>2002</v>
      </c>
      <c r="P70" t="str">
        <f>SUBSTITUTE(Table14[[#This Row],[Customer ID]],"?","unknown")</f>
        <v>Id2268</v>
      </c>
      <c r="Q70" s="9" t="str">
        <f t="shared" si="3"/>
        <v>4 Dec 2002</v>
      </c>
      <c r="R70">
        <f t="shared" si="4"/>
        <v>20</v>
      </c>
      <c r="S70" t="str">
        <f t="shared" si="5"/>
        <v>2002</v>
      </c>
      <c r="T70" t="str">
        <f>SUBSTITUTE(Table14[[#This Row],[month]],"?","sep")</f>
        <v>Dec</v>
      </c>
      <c r="U70">
        <v>4</v>
      </c>
      <c r="V70">
        <v>0</v>
      </c>
      <c r="W70" s="12">
        <v>1267</v>
      </c>
      <c r="X70" t="str">
        <f>SUBSTITUTE(Table14[[#This Row],[Hospital tier]],"?","tier - 2")</f>
        <v>tier - 2</v>
      </c>
      <c r="Y70" t="str">
        <f>SUBSTITUTE(Table14[[#This Row],[City tier]],"?","tier - 2")</f>
        <v>tier - 2</v>
      </c>
      <c r="Z70" t="str">
        <f>SUBSTITUTE(Table14[[#This Row],[State ID]],"?","UNKNOWN")</f>
        <v>R1013</v>
      </c>
    </row>
    <row r="71" spans="1:26" x14ac:dyDescent="0.3">
      <c r="A71" t="s">
        <v>91</v>
      </c>
      <c r="B71">
        <v>1998</v>
      </c>
      <c r="C71" t="s">
        <v>37</v>
      </c>
      <c r="E71">
        <v>11</v>
      </c>
      <c r="F71">
        <v>0</v>
      </c>
      <c r="G71">
        <v>1240</v>
      </c>
      <c r="H71" t="s">
        <v>11</v>
      </c>
      <c r="I71" t="s">
        <v>16</v>
      </c>
      <c r="J71" t="s">
        <v>23</v>
      </c>
      <c r="K71" t="str">
        <f>SUBSTITUTE(Table14[[#This Row],[year]],"?","")</f>
        <v>1998</v>
      </c>
      <c r="P71" t="str">
        <f>SUBSTITUTE(Table14[[#This Row],[Customer ID]],"?","unknown")</f>
        <v>Id2267</v>
      </c>
      <c r="Q71" s="9" t="str">
        <f t="shared" si="3"/>
        <v>21 Oct 1998</v>
      </c>
      <c r="R71">
        <f t="shared" si="4"/>
        <v>24</v>
      </c>
      <c r="S71" t="str">
        <f t="shared" si="5"/>
        <v>1998</v>
      </c>
      <c r="T71" t="str">
        <f>SUBSTITUTE(Table14[[#This Row],[month]],"?","sep")</f>
        <v>Oct</v>
      </c>
      <c r="U71">
        <v>21</v>
      </c>
      <c r="V71">
        <v>0</v>
      </c>
      <c r="W71" s="12">
        <v>1263.25</v>
      </c>
      <c r="X71" t="str">
        <f>SUBSTITUTE(Table14[[#This Row],[Hospital tier]],"?","tier - 2")</f>
        <v>tier - 2</v>
      </c>
      <c r="Y71" t="str">
        <f>SUBSTITUTE(Table14[[#This Row],[City tier]],"?","tier - 2")</f>
        <v>tier - 1</v>
      </c>
      <c r="Z71" t="str">
        <f>SUBSTITUTE(Table14[[#This Row],[State ID]],"?","UNKNOWN")</f>
        <v>R1012</v>
      </c>
    </row>
    <row r="72" spans="1:26" x14ac:dyDescent="0.3">
      <c r="A72" t="s">
        <v>92</v>
      </c>
      <c r="B72">
        <v>2002</v>
      </c>
      <c r="C72" t="s">
        <v>10</v>
      </c>
      <c r="E72">
        <v>1</v>
      </c>
      <c r="F72">
        <v>0</v>
      </c>
      <c r="G72">
        <v>1241</v>
      </c>
      <c r="H72" t="s">
        <v>11</v>
      </c>
      <c r="I72" t="s">
        <v>11</v>
      </c>
      <c r="J72" t="s">
        <v>13</v>
      </c>
      <c r="K72" t="str">
        <f>SUBSTITUTE(Table14[[#This Row],[year]],"?","")</f>
        <v>2002</v>
      </c>
      <c r="P72" t="str">
        <f>SUBSTITUTE(Table14[[#This Row],[Customer ID]],"?","unknown")</f>
        <v>Id2266</v>
      </c>
      <c r="Q72" s="9" t="str">
        <f t="shared" si="3"/>
        <v>15 Jul 2002</v>
      </c>
      <c r="R72">
        <f t="shared" si="4"/>
        <v>20</v>
      </c>
      <c r="S72" t="str">
        <f t="shared" si="5"/>
        <v>2002</v>
      </c>
      <c r="T72" t="str">
        <f>SUBSTITUTE(Table14[[#This Row],[month]],"?","sep")</f>
        <v>Jul</v>
      </c>
      <c r="U72">
        <v>15</v>
      </c>
      <c r="V72">
        <v>0</v>
      </c>
      <c r="W72" s="12">
        <v>1261.8599999999999</v>
      </c>
      <c r="X72" t="str">
        <f>SUBSTITUTE(Table14[[#This Row],[Hospital tier]],"?","tier - 2")</f>
        <v>tier - 2</v>
      </c>
      <c r="Y72" t="str">
        <f>SUBSTITUTE(Table14[[#This Row],[City tier]],"?","tier - 2")</f>
        <v>tier - 2</v>
      </c>
      <c r="Z72" t="str">
        <f>SUBSTITUTE(Table14[[#This Row],[State ID]],"?","UNKNOWN")</f>
        <v>R1013</v>
      </c>
    </row>
    <row r="73" spans="1:26" x14ac:dyDescent="0.3">
      <c r="A73" t="s">
        <v>93</v>
      </c>
      <c r="B73">
        <v>2003</v>
      </c>
      <c r="C73" t="s">
        <v>35</v>
      </c>
      <c r="E73">
        <v>2</v>
      </c>
      <c r="F73">
        <v>0</v>
      </c>
      <c r="G73">
        <v>1241.57</v>
      </c>
      <c r="H73" t="s">
        <v>11</v>
      </c>
      <c r="I73" t="s">
        <v>11</v>
      </c>
      <c r="J73" t="s">
        <v>42</v>
      </c>
      <c r="K73" t="str">
        <f>SUBSTITUTE(Table14[[#This Row],[year]],"?","")</f>
        <v>2003</v>
      </c>
      <c r="P73" t="str">
        <f>SUBSTITUTE(Table14[[#This Row],[Customer ID]],"?","unknown")</f>
        <v>Id2265</v>
      </c>
      <c r="Q73" s="9" t="str">
        <f t="shared" si="3"/>
        <v>2 Aug 2003</v>
      </c>
      <c r="R73">
        <f t="shared" si="4"/>
        <v>19</v>
      </c>
      <c r="S73" t="str">
        <f t="shared" si="5"/>
        <v>2003</v>
      </c>
      <c r="T73" t="str">
        <f>SUBSTITUTE(Table14[[#This Row],[month]],"?","sep")</f>
        <v>Aug</v>
      </c>
      <c r="U73">
        <v>2</v>
      </c>
      <c r="V73">
        <v>1</v>
      </c>
      <c r="W73" s="12">
        <v>40904.199999999997</v>
      </c>
      <c r="X73" t="str">
        <f>SUBSTITUTE(Table14[[#This Row],[Hospital tier]],"?","tier - 2")</f>
        <v>tier - 2</v>
      </c>
      <c r="Y73" t="str">
        <f>SUBSTITUTE(Table14[[#This Row],[City tier]],"?","tier - 2")</f>
        <v>tier - 2</v>
      </c>
      <c r="Z73" t="str">
        <f>SUBSTITUTE(Table14[[#This Row],[State ID]],"?","UNKNOWN")</f>
        <v>R1011</v>
      </c>
    </row>
    <row r="74" spans="1:26" x14ac:dyDescent="0.3">
      <c r="A74" t="s">
        <v>94</v>
      </c>
      <c r="B74">
        <v>2003</v>
      </c>
      <c r="C74" t="s">
        <v>20</v>
      </c>
      <c r="E74">
        <v>15</v>
      </c>
      <c r="F74">
        <v>0</v>
      </c>
      <c r="G74">
        <v>1242.26</v>
      </c>
      <c r="H74" t="s">
        <v>11</v>
      </c>
      <c r="I74" t="s">
        <v>16</v>
      </c>
      <c r="J74" t="s">
        <v>42</v>
      </c>
      <c r="K74" t="str">
        <f>SUBSTITUTE(Table14[[#This Row],[year]],"?","")</f>
        <v>2003</v>
      </c>
      <c r="P74" t="str">
        <f>SUBSTITUTE(Table14[[#This Row],[Customer ID]],"?","unknown")</f>
        <v>Id2264</v>
      </c>
      <c r="Q74" s="9" t="str">
        <f t="shared" si="3"/>
        <v>30 Sep 2003</v>
      </c>
      <c r="R74">
        <f t="shared" si="4"/>
        <v>19</v>
      </c>
      <c r="S74" t="str">
        <f t="shared" si="5"/>
        <v>2003</v>
      </c>
      <c r="T74" t="str">
        <f>SUBSTITUTE(Table14[[#This Row],[month]],"?","sep")</f>
        <v>Sep</v>
      </c>
      <c r="U74">
        <v>30</v>
      </c>
      <c r="V74">
        <v>0</v>
      </c>
      <c r="W74" s="12">
        <v>1261.44</v>
      </c>
      <c r="X74" t="str">
        <f>SUBSTITUTE(Table14[[#This Row],[Hospital tier]],"?","tier - 2")</f>
        <v>tier - 2</v>
      </c>
      <c r="Y74" t="str">
        <f>SUBSTITUTE(Table14[[#This Row],[City tier]],"?","tier - 2")</f>
        <v>tier - 1</v>
      </c>
      <c r="Z74" t="str">
        <f>SUBSTITUTE(Table14[[#This Row],[State ID]],"?","UNKNOWN")</f>
        <v>R1011</v>
      </c>
    </row>
    <row r="75" spans="1:26" x14ac:dyDescent="0.3">
      <c r="A75" t="s">
        <v>95</v>
      </c>
      <c r="B75">
        <v>2003</v>
      </c>
      <c r="C75" t="s">
        <v>20</v>
      </c>
      <c r="E75">
        <v>8</v>
      </c>
      <c r="F75">
        <v>0</v>
      </c>
      <c r="G75">
        <v>1242.82</v>
      </c>
      <c r="H75" t="s">
        <v>11</v>
      </c>
      <c r="I75" t="s">
        <v>16</v>
      </c>
      <c r="J75" t="s">
        <v>42</v>
      </c>
      <c r="K75" t="str">
        <f>SUBSTITUTE(Table14[[#This Row],[year]],"?","")</f>
        <v>2003</v>
      </c>
      <c r="P75" t="str">
        <f>SUBSTITUTE(Table14[[#This Row],[Customer ID]],"?","unknown")</f>
        <v>Id2263</v>
      </c>
      <c r="Q75" s="9" t="str">
        <f t="shared" si="3"/>
        <v>13 Sep 2003</v>
      </c>
      <c r="R75">
        <f t="shared" si="4"/>
        <v>19</v>
      </c>
      <c r="S75" t="str">
        <f t="shared" si="5"/>
        <v>2003</v>
      </c>
      <c r="T75" t="str">
        <f>SUBSTITUTE(Table14[[#This Row],[month]],"?","sep")</f>
        <v>Sep</v>
      </c>
      <c r="U75">
        <v>13</v>
      </c>
      <c r="V75">
        <v>0</v>
      </c>
      <c r="W75" s="12">
        <v>1256.3</v>
      </c>
      <c r="X75" t="str">
        <f>SUBSTITUTE(Table14[[#This Row],[Hospital tier]],"?","tier - 2")</f>
        <v>tier - 2</v>
      </c>
      <c r="Y75" t="str">
        <f>SUBSTITUTE(Table14[[#This Row],[City tier]],"?","tier - 2")</f>
        <v>tier - 1</v>
      </c>
      <c r="Z75" t="str">
        <f>SUBSTITUTE(Table14[[#This Row],[State ID]],"?","UNKNOWN")</f>
        <v>R1011</v>
      </c>
    </row>
    <row r="76" spans="1:26" x14ac:dyDescent="0.3">
      <c r="A76" t="s">
        <v>96</v>
      </c>
      <c r="B76">
        <v>2003</v>
      </c>
      <c r="C76" t="s">
        <v>20</v>
      </c>
      <c r="E76">
        <v>15</v>
      </c>
      <c r="F76">
        <v>0</v>
      </c>
      <c r="G76">
        <v>1252.4100000000001</v>
      </c>
      <c r="H76" t="s">
        <v>11</v>
      </c>
      <c r="I76" t="s">
        <v>12</v>
      </c>
      <c r="J76" t="s">
        <v>42</v>
      </c>
      <c r="K76" t="str">
        <f>SUBSTITUTE(Table14[[#This Row],[year]],"?","")</f>
        <v>2003</v>
      </c>
      <c r="P76" t="str">
        <f>SUBSTITUTE(Table14[[#This Row],[Customer ID]],"?","unknown")</f>
        <v>Id2262</v>
      </c>
      <c r="Q76" s="9" t="str">
        <f t="shared" si="3"/>
        <v>22 Sep 2003</v>
      </c>
      <c r="R76">
        <f t="shared" si="4"/>
        <v>19</v>
      </c>
      <c r="S76" t="str">
        <f t="shared" si="5"/>
        <v>2003</v>
      </c>
      <c r="T76" t="str">
        <f>SUBSTITUTE(Table14[[#This Row],[month]],"?","sep")</f>
        <v>Sep</v>
      </c>
      <c r="U76">
        <v>22</v>
      </c>
      <c r="V76">
        <v>0</v>
      </c>
      <c r="W76" s="12">
        <v>34979.86</v>
      </c>
      <c r="X76" t="str">
        <f>SUBSTITUTE(Table14[[#This Row],[Hospital tier]],"?","tier - 2")</f>
        <v>tier - 2</v>
      </c>
      <c r="Y76" t="str">
        <f>SUBSTITUTE(Table14[[#This Row],[City tier]],"?","tier - 2")</f>
        <v>tier - 3</v>
      </c>
      <c r="Z76" t="str">
        <f>SUBSTITUTE(Table14[[#This Row],[State ID]],"?","UNKNOWN")</f>
        <v>R1011</v>
      </c>
    </row>
    <row r="77" spans="1:26" x14ac:dyDescent="0.3">
      <c r="A77" t="s">
        <v>97</v>
      </c>
      <c r="B77">
        <v>1997</v>
      </c>
      <c r="C77" t="s">
        <v>15</v>
      </c>
      <c r="E77">
        <v>4</v>
      </c>
      <c r="F77">
        <v>0</v>
      </c>
      <c r="G77">
        <v>1253</v>
      </c>
      <c r="H77" t="s">
        <v>11</v>
      </c>
      <c r="I77" t="s">
        <v>11</v>
      </c>
      <c r="J77" t="s">
        <v>13</v>
      </c>
      <c r="K77" t="str">
        <f>SUBSTITUTE(Table14[[#This Row],[year]],"?","")</f>
        <v>1997</v>
      </c>
      <c r="P77" t="str">
        <f>SUBSTITUTE(Table14[[#This Row],[Customer ID]],"?","unknown")</f>
        <v>Id2261</v>
      </c>
      <c r="Q77" s="9" t="str">
        <f t="shared" si="3"/>
        <v>10 Nov 1997</v>
      </c>
      <c r="R77">
        <f t="shared" si="4"/>
        <v>25</v>
      </c>
      <c r="S77" t="str">
        <f t="shared" si="5"/>
        <v>1997</v>
      </c>
      <c r="T77" t="str">
        <f>SUBSTITUTE(Table14[[#This Row],[month]],"?","sep")</f>
        <v>Nov</v>
      </c>
      <c r="U77">
        <v>10</v>
      </c>
      <c r="V77">
        <v>0</v>
      </c>
      <c r="W77" s="12">
        <v>1253.94</v>
      </c>
      <c r="X77" t="str">
        <f>SUBSTITUTE(Table14[[#This Row],[Hospital tier]],"?","tier - 2")</f>
        <v>tier - 2</v>
      </c>
      <c r="Y77" t="str">
        <f>SUBSTITUTE(Table14[[#This Row],[City tier]],"?","tier - 2")</f>
        <v>tier - 2</v>
      </c>
      <c r="Z77" t="str">
        <f>SUBSTITUTE(Table14[[#This Row],[State ID]],"?","UNKNOWN")</f>
        <v>R1013</v>
      </c>
    </row>
    <row r="78" spans="1:26" x14ac:dyDescent="0.3">
      <c r="A78" t="s">
        <v>98</v>
      </c>
      <c r="B78">
        <v>2003</v>
      </c>
      <c r="C78" t="s">
        <v>30</v>
      </c>
      <c r="E78">
        <v>10</v>
      </c>
      <c r="F78">
        <v>0</v>
      </c>
      <c r="G78">
        <v>1253.94</v>
      </c>
      <c r="H78" t="s">
        <v>11</v>
      </c>
      <c r="I78" t="s">
        <v>11</v>
      </c>
      <c r="J78" t="s">
        <v>42</v>
      </c>
      <c r="K78" t="str">
        <f>SUBSTITUTE(Table14[[#This Row],[year]],"?","")</f>
        <v>2003</v>
      </c>
      <c r="P78" t="str">
        <f>SUBSTITUTE(Table14[[#This Row],[Customer ID]],"?","unknown")</f>
        <v>Id2260</v>
      </c>
      <c r="Q78" s="9" t="str">
        <f t="shared" si="3"/>
        <v>4 Dec 2003</v>
      </c>
      <c r="R78">
        <f t="shared" si="4"/>
        <v>19</v>
      </c>
      <c r="S78" t="str">
        <f t="shared" si="5"/>
        <v>2003</v>
      </c>
      <c r="T78" t="str">
        <f>SUBSTITUTE(Table14[[#This Row],[month]],"?","sep")</f>
        <v>Dec</v>
      </c>
      <c r="U78">
        <v>4</v>
      </c>
      <c r="V78">
        <v>0</v>
      </c>
      <c r="W78" s="12">
        <v>1253</v>
      </c>
      <c r="X78" t="str">
        <f>SUBSTITUTE(Table14[[#This Row],[Hospital tier]],"?","tier - 2")</f>
        <v>tier - 2</v>
      </c>
      <c r="Y78" t="str">
        <f>SUBSTITUTE(Table14[[#This Row],[City tier]],"?","tier - 2")</f>
        <v>tier - 2</v>
      </c>
      <c r="Z78" t="str">
        <f>SUBSTITUTE(Table14[[#This Row],[State ID]],"?","UNKNOWN")</f>
        <v>R1011</v>
      </c>
    </row>
    <row r="79" spans="1:26" x14ac:dyDescent="0.3">
      <c r="A79" t="s">
        <v>99</v>
      </c>
      <c r="B79">
        <v>2003</v>
      </c>
      <c r="C79" t="s">
        <v>37</v>
      </c>
      <c r="E79">
        <v>13</v>
      </c>
      <c r="F79">
        <v>0</v>
      </c>
      <c r="G79">
        <v>1256.3</v>
      </c>
      <c r="H79" t="s">
        <v>11</v>
      </c>
      <c r="I79" t="s">
        <v>12</v>
      </c>
      <c r="J79" t="s">
        <v>42</v>
      </c>
      <c r="K79" t="str">
        <f>SUBSTITUTE(Table14[[#This Row],[year]],"?","")</f>
        <v>2003</v>
      </c>
      <c r="P79" t="str">
        <f>SUBSTITUTE(Table14[[#This Row],[Customer ID]],"?","unknown")</f>
        <v>Id2259</v>
      </c>
      <c r="Q79" s="9" t="str">
        <f t="shared" si="3"/>
        <v>15 Oct 2003</v>
      </c>
      <c r="R79">
        <f t="shared" si="4"/>
        <v>19</v>
      </c>
      <c r="S79" t="str">
        <f t="shared" si="5"/>
        <v>2003</v>
      </c>
      <c r="T79" t="str">
        <f>SUBSTITUTE(Table14[[#This Row],[month]],"?","sep")</f>
        <v>Oct</v>
      </c>
      <c r="U79">
        <v>15</v>
      </c>
      <c r="V79">
        <v>0</v>
      </c>
      <c r="W79" s="12">
        <v>1252.4100000000001</v>
      </c>
      <c r="X79" t="str">
        <f>SUBSTITUTE(Table14[[#This Row],[Hospital tier]],"?","tier - 2")</f>
        <v>tier - 2</v>
      </c>
      <c r="Y79" t="str">
        <f>SUBSTITUTE(Table14[[#This Row],[City tier]],"?","tier - 2")</f>
        <v>tier - 3</v>
      </c>
      <c r="Z79" t="str">
        <f>SUBSTITUTE(Table14[[#This Row],[State ID]],"?","UNKNOWN")</f>
        <v>R1011</v>
      </c>
    </row>
    <row r="80" spans="1:26" x14ac:dyDescent="0.3">
      <c r="A80" t="s">
        <v>100</v>
      </c>
      <c r="B80">
        <v>2003</v>
      </c>
      <c r="C80" t="s">
        <v>37</v>
      </c>
      <c r="E80">
        <v>30</v>
      </c>
      <c r="F80">
        <v>0</v>
      </c>
      <c r="G80">
        <v>1261.44</v>
      </c>
      <c r="H80" t="s">
        <v>11</v>
      </c>
      <c r="I80" t="s">
        <v>12</v>
      </c>
      <c r="J80" t="s">
        <v>42</v>
      </c>
      <c r="K80" t="str">
        <f>SUBSTITUTE(Table14[[#This Row],[year]],"?","")</f>
        <v>2003</v>
      </c>
      <c r="P80" t="str">
        <f>SUBSTITUTE(Table14[[#This Row],[Customer ID]],"?","unknown")</f>
        <v>Id2258</v>
      </c>
      <c r="Q80" s="9" t="str">
        <f t="shared" si="3"/>
        <v>8 Oct 2003</v>
      </c>
      <c r="R80">
        <f t="shared" si="4"/>
        <v>19</v>
      </c>
      <c r="S80" t="str">
        <f t="shared" si="5"/>
        <v>2003</v>
      </c>
      <c r="T80" t="str">
        <f>SUBSTITUTE(Table14[[#This Row],[month]],"?","sep")</f>
        <v>Oct</v>
      </c>
      <c r="U80">
        <v>8</v>
      </c>
      <c r="V80">
        <v>0</v>
      </c>
      <c r="W80" s="12">
        <v>1242.82</v>
      </c>
      <c r="X80" t="str">
        <f>SUBSTITUTE(Table14[[#This Row],[Hospital tier]],"?","tier - 2")</f>
        <v>tier - 2</v>
      </c>
      <c r="Y80" t="str">
        <f>SUBSTITUTE(Table14[[#This Row],[City tier]],"?","tier - 2")</f>
        <v>tier - 3</v>
      </c>
      <c r="Z80" t="str">
        <f>SUBSTITUTE(Table14[[#This Row],[State ID]],"?","UNKNOWN")</f>
        <v>R1011</v>
      </c>
    </row>
    <row r="81" spans="1:26" x14ac:dyDescent="0.3">
      <c r="A81" t="s">
        <v>101</v>
      </c>
      <c r="B81">
        <v>2003</v>
      </c>
      <c r="C81" t="s">
        <v>35</v>
      </c>
      <c r="E81">
        <v>15</v>
      </c>
      <c r="F81">
        <v>0</v>
      </c>
      <c r="G81">
        <v>1261.8599999999999</v>
      </c>
      <c r="H81" t="s">
        <v>11</v>
      </c>
      <c r="I81" t="s">
        <v>12</v>
      </c>
      <c r="J81" t="s">
        <v>42</v>
      </c>
      <c r="K81" t="str">
        <f>SUBSTITUTE(Table14[[#This Row],[year]],"?","")</f>
        <v>2003</v>
      </c>
      <c r="P81" t="str">
        <f>SUBSTITUTE(Table14[[#This Row],[Customer ID]],"?","unknown")</f>
        <v>Id2257</v>
      </c>
      <c r="Q81" s="9" t="str">
        <f t="shared" si="3"/>
        <v>15 Aug 2003</v>
      </c>
      <c r="R81">
        <f t="shared" si="4"/>
        <v>19</v>
      </c>
      <c r="S81" t="str">
        <f t="shared" si="5"/>
        <v>2003</v>
      </c>
      <c r="T81" t="str">
        <f>SUBSTITUTE(Table14[[#This Row],[month]],"?","sep")</f>
        <v>Aug</v>
      </c>
      <c r="U81">
        <v>15</v>
      </c>
      <c r="V81">
        <v>0</v>
      </c>
      <c r="W81" s="12">
        <v>1242.26</v>
      </c>
      <c r="X81" t="str">
        <f>SUBSTITUTE(Table14[[#This Row],[Hospital tier]],"?","tier - 2")</f>
        <v>tier - 2</v>
      </c>
      <c r="Y81" t="str">
        <f>SUBSTITUTE(Table14[[#This Row],[City tier]],"?","tier - 2")</f>
        <v>tier - 3</v>
      </c>
      <c r="Z81" t="str">
        <f>SUBSTITUTE(Table14[[#This Row],[State ID]],"?","UNKNOWN")</f>
        <v>R1011</v>
      </c>
    </row>
    <row r="82" spans="1:26" x14ac:dyDescent="0.3">
      <c r="A82" t="s">
        <v>102</v>
      </c>
      <c r="B82">
        <v>2003</v>
      </c>
      <c r="C82" t="s">
        <v>15</v>
      </c>
      <c r="E82">
        <v>21</v>
      </c>
      <c r="F82">
        <v>0</v>
      </c>
      <c r="G82">
        <v>1263.25</v>
      </c>
      <c r="H82" t="s">
        <v>11</v>
      </c>
      <c r="I82" t="s">
        <v>12</v>
      </c>
      <c r="J82" t="s">
        <v>42</v>
      </c>
      <c r="K82" t="str">
        <f>SUBSTITUTE(Table14[[#This Row],[year]],"?","")</f>
        <v>2003</v>
      </c>
      <c r="P82" t="str">
        <f>SUBSTITUTE(Table14[[#This Row],[Customer ID]],"?","unknown")</f>
        <v>Id2256</v>
      </c>
      <c r="Q82" s="9" t="str">
        <f t="shared" si="3"/>
        <v>2 Nov 2003</v>
      </c>
      <c r="R82">
        <f t="shared" si="4"/>
        <v>19</v>
      </c>
      <c r="S82" t="str">
        <f t="shared" si="5"/>
        <v>2003</v>
      </c>
      <c r="T82" t="str">
        <f>SUBSTITUTE(Table14[[#This Row],[month]],"?","sep")</f>
        <v>Nov</v>
      </c>
      <c r="U82">
        <v>2</v>
      </c>
      <c r="V82">
        <v>0</v>
      </c>
      <c r="W82" s="12">
        <v>1241.57</v>
      </c>
      <c r="X82" t="str">
        <f>SUBSTITUTE(Table14[[#This Row],[Hospital tier]],"?","tier - 2")</f>
        <v>tier - 2</v>
      </c>
      <c r="Y82" t="str">
        <f>SUBSTITUTE(Table14[[#This Row],[City tier]],"?","tier - 2")</f>
        <v>tier - 3</v>
      </c>
      <c r="Z82" t="str">
        <f>SUBSTITUTE(Table14[[#This Row],[State ID]],"?","UNKNOWN")</f>
        <v>R1011</v>
      </c>
    </row>
    <row r="83" spans="1:26" x14ac:dyDescent="0.3">
      <c r="A83" t="s">
        <v>103</v>
      </c>
      <c r="B83">
        <v>2002</v>
      </c>
      <c r="C83" t="s">
        <v>30</v>
      </c>
      <c r="E83">
        <v>4</v>
      </c>
      <c r="F83">
        <v>0</v>
      </c>
      <c r="G83">
        <v>1267</v>
      </c>
      <c r="H83" t="s">
        <v>11</v>
      </c>
      <c r="I83" t="s">
        <v>16</v>
      </c>
      <c r="J83" t="s">
        <v>13</v>
      </c>
      <c r="K83" t="str">
        <f>SUBSTITUTE(Table14[[#This Row],[year]],"?","")</f>
        <v>2002</v>
      </c>
      <c r="P83" t="str">
        <f>SUBSTITUTE(Table14[[#This Row],[Customer ID]],"?","unknown")</f>
        <v>Id2255</v>
      </c>
      <c r="Q83" s="9" t="str">
        <f t="shared" si="3"/>
        <v>1 Dec 2002</v>
      </c>
      <c r="R83">
        <f t="shared" si="4"/>
        <v>20</v>
      </c>
      <c r="S83" t="str">
        <f t="shared" si="5"/>
        <v>2002</v>
      </c>
      <c r="T83" t="str">
        <f>SUBSTITUTE(Table14[[#This Row],[month]],"?","sep")</f>
        <v>Dec</v>
      </c>
      <c r="U83">
        <v>1</v>
      </c>
      <c r="V83">
        <v>0</v>
      </c>
      <c r="W83" s="12">
        <v>1241</v>
      </c>
      <c r="X83" t="str">
        <f>SUBSTITUTE(Table14[[#This Row],[Hospital tier]],"?","tier - 2")</f>
        <v>tier - 2</v>
      </c>
      <c r="Y83" t="str">
        <f>SUBSTITUTE(Table14[[#This Row],[City tier]],"?","tier - 2")</f>
        <v>tier - 1</v>
      </c>
      <c r="Z83" t="str">
        <f>SUBSTITUTE(Table14[[#This Row],[State ID]],"?","UNKNOWN")</f>
        <v>R1013</v>
      </c>
    </row>
    <row r="84" spans="1:26" x14ac:dyDescent="0.3">
      <c r="A84" t="s">
        <v>104</v>
      </c>
      <c r="B84">
        <v>1997</v>
      </c>
      <c r="C84" t="s">
        <v>37</v>
      </c>
      <c r="E84">
        <v>26</v>
      </c>
      <c r="F84">
        <v>0</v>
      </c>
      <c r="G84">
        <v>1276</v>
      </c>
      <c r="H84" t="s">
        <v>11</v>
      </c>
      <c r="I84" t="s">
        <v>11</v>
      </c>
      <c r="J84" t="s">
        <v>23</v>
      </c>
      <c r="K84" t="str">
        <f>SUBSTITUTE(Table14[[#This Row],[year]],"?","")</f>
        <v>1997</v>
      </c>
      <c r="P84" t="str">
        <f>SUBSTITUTE(Table14[[#This Row],[Customer ID]],"?","unknown")</f>
        <v>Id2254</v>
      </c>
      <c r="Q84" s="9" t="str">
        <f t="shared" si="3"/>
        <v>7 Oct 1997</v>
      </c>
      <c r="R84">
        <f t="shared" si="4"/>
        <v>25</v>
      </c>
      <c r="S84" t="str">
        <f t="shared" si="5"/>
        <v>1997</v>
      </c>
      <c r="T84" t="str">
        <f>SUBSTITUTE(Table14[[#This Row],[month]],"?","sep")</f>
        <v>Oct</v>
      </c>
      <c r="U84">
        <v>7</v>
      </c>
      <c r="V84">
        <v>0</v>
      </c>
      <c r="W84" s="12">
        <v>11858.56</v>
      </c>
      <c r="X84" t="str">
        <f>SUBSTITUTE(Table14[[#This Row],[Hospital tier]],"?","tier - 2")</f>
        <v>tier - 2</v>
      </c>
      <c r="Y84" t="str">
        <f>SUBSTITUTE(Table14[[#This Row],[City tier]],"?","tier - 2")</f>
        <v>tier - 2</v>
      </c>
      <c r="Z84" t="str">
        <f>SUBSTITUTE(Table14[[#This Row],[State ID]],"?","UNKNOWN")</f>
        <v>R1012</v>
      </c>
    </row>
    <row r="85" spans="1:26" x14ac:dyDescent="0.3">
      <c r="A85" t="s">
        <v>105</v>
      </c>
      <c r="B85">
        <v>2004</v>
      </c>
      <c r="C85" t="s">
        <v>20</v>
      </c>
      <c r="E85">
        <v>30</v>
      </c>
      <c r="F85">
        <v>0</v>
      </c>
      <c r="G85">
        <v>1283</v>
      </c>
      <c r="H85" t="s">
        <v>11</v>
      </c>
      <c r="I85" t="s">
        <v>16</v>
      </c>
      <c r="J85" t="s">
        <v>13</v>
      </c>
      <c r="K85" t="str">
        <f>SUBSTITUTE(Table14[[#This Row],[year]],"?","")</f>
        <v>2004</v>
      </c>
      <c r="P85" t="str">
        <f>SUBSTITUTE(Table14[[#This Row],[Customer ID]],"?","unknown")</f>
        <v>Id2253</v>
      </c>
      <c r="Q85" s="9" t="str">
        <f t="shared" si="3"/>
        <v>11 Sep 2004</v>
      </c>
      <c r="R85">
        <f t="shared" si="4"/>
        <v>18</v>
      </c>
      <c r="S85" t="str">
        <f t="shared" si="5"/>
        <v>2004</v>
      </c>
      <c r="T85" t="str">
        <f>SUBSTITUTE(Table14[[#This Row],[month]],"?","sep")</f>
        <v>Sep</v>
      </c>
      <c r="U85">
        <v>11</v>
      </c>
      <c r="V85">
        <v>0</v>
      </c>
      <c r="W85" s="12">
        <v>1240</v>
      </c>
      <c r="X85" t="str">
        <f>SUBSTITUTE(Table14[[#This Row],[Hospital tier]],"?","tier - 2")</f>
        <v>tier - 2</v>
      </c>
      <c r="Y85" t="str">
        <f>SUBSTITUTE(Table14[[#This Row],[City tier]],"?","tier - 2")</f>
        <v>tier - 1</v>
      </c>
      <c r="Z85" t="str">
        <f>SUBSTITUTE(Table14[[#This Row],[State ID]],"?","UNKNOWN")</f>
        <v>R1013</v>
      </c>
    </row>
    <row r="86" spans="1:26" x14ac:dyDescent="0.3">
      <c r="A86" t="s">
        <v>106</v>
      </c>
      <c r="B86">
        <v>2004</v>
      </c>
      <c r="C86" t="s">
        <v>10</v>
      </c>
      <c r="E86">
        <v>28</v>
      </c>
      <c r="F86">
        <v>0</v>
      </c>
      <c r="G86">
        <v>1285</v>
      </c>
      <c r="H86" t="s">
        <v>11</v>
      </c>
      <c r="I86" t="s">
        <v>12</v>
      </c>
      <c r="J86" t="s">
        <v>13</v>
      </c>
      <c r="K86" t="str">
        <f>SUBSTITUTE(Table14[[#This Row],[year]],"?","")</f>
        <v>2004</v>
      </c>
      <c r="P86" t="str">
        <f>SUBSTITUTE(Table14[[#This Row],[Customer ID]],"?","unknown")</f>
        <v>Id2252</v>
      </c>
      <c r="Q86" s="9" t="str">
        <f t="shared" si="3"/>
        <v>12 Jul 2004</v>
      </c>
      <c r="R86">
        <f t="shared" si="4"/>
        <v>18</v>
      </c>
      <c r="S86" t="str">
        <f t="shared" si="5"/>
        <v>2004</v>
      </c>
      <c r="T86" t="str">
        <f>SUBSTITUTE(Table14[[#This Row],[month]],"?","sep")</f>
        <v>Jul</v>
      </c>
      <c r="U86">
        <v>12</v>
      </c>
      <c r="V86">
        <v>0</v>
      </c>
      <c r="W86" s="12">
        <v>1237</v>
      </c>
      <c r="X86" t="str">
        <f>SUBSTITUTE(Table14[[#This Row],[Hospital tier]],"?","tier - 2")</f>
        <v>tier - 2</v>
      </c>
      <c r="Y86" t="str">
        <f>SUBSTITUTE(Table14[[#This Row],[City tier]],"?","tier - 2")</f>
        <v>tier - 3</v>
      </c>
      <c r="Z86" t="str">
        <f>SUBSTITUTE(Table14[[#This Row],[State ID]],"?","UNKNOWN")</f>
        <v>R1013</v>
      </c>
    </row>
    <row r="87" spans="1:26" x14ac:dyDescent="0.3">
      <c r="A87" t="s">
        <v>107</v>
      </c>
      <c r="B87">
        <v>2000</v>
      </c>
      <c r="C87" t="s">
        <v>18</v>
      </c>
      <c r="E87">
        <v>26</v>
      </c>
      <c r="F87">
        <v>0</v>
      </c>
      <c r="G87">
        <v>1286</v>
      </c>
      <c r="H87" t="s">
        <v>11</v>
      </c>
      <c r="I87" t="s">
        <v>11</v>
      </c>
      <c r="J87" t="s">
        <v>13</v>
      </c>
      <c r="K87" t="str">
        <f>SUBSTITUTE(Table14[[#This Row],[year]],"?","")</f>
        <v>2000</v>
      </c>
      <c r="P87" t="str">
        <f>SUBSTITUTE(Table14[[#This Row],[Customer ID]],"?","unknown")</f>
        <v>Id2251</v>
      </c>
      <c r="Q87" s="9" t="str">
        <f t="shared" si="3"/>
        <v>13 Jun 2000</v>
      </c>
      <c r="R87">
        <f t="shared" si="4"/>
        <v>22</v>
      </c>
      <c r="S87" t="str">
        <f t="shared" si="5"/>
        <v>2000</v>
      </c>
      <c r="T87" t="str">
        <f>SUBSTITUTE(Table14[[#This Row],[month]],"?","sep")</f>
        <v>Jun</v>
      </c>
      <c r="U87">
        <v>13</v>
      </c>
      <c r="V87">
        <v>0</v>
      </c>
      <c r="W87" s="12">
        <v>1234</v>
      </c>
      <c r="X87" t="str">
        <f>SUBSTITUTE(Table14[[#This Row],[Hospital tier]],"?","tier - 2")</f>
        <v>tier - 2</v>
      </c>
      <c r="Y87" t="str">
        <f>SUBSTITUTE(Table14[[#This Row],[City tier]],"?","tier - 2")</f>
        <v>tier - 2</v>
      </c>
      <c r="Z87" t="str">
        <f>SUBSTITUTE(Table14[[#This Row],[State ID]],"?","UNKNOWN")</f>
        <v>R1013</v>
      </c>
    </row>
    <row r="88" spans="1:26" x14ac:dyDescent="0.3">
      <c r="A88" t="s">
        <v>108</v>
      </c>
      <c r="B88">
        <v>1998</v>
      </c>
      <c r="C88" t="s">
        <v>18</v>
      </c>
      <c r="E88">
        <v>4</v>
      </c>
      <c r="F88">
        <v>0</v>
      </c>
      <c r="G88">
        <v>1290.93</v>
      </c>
      <c r="H88" t="s">
        <v>11</v>
      </c>
      <c r="I88" t="s">
        <v>11</v>
      </c>
      <c r="J88" t="s">
        <v>13</v>
      </c>
      <c r="K88" t="str">
        <f>SUBSTITUTE(Table14[[#This Row],[year]],"?","")</f>
        <v>1998</v>
      </c>
      <c r="P88" t="str">
        <f>SUBSTITUTE(Table14[[#This Row],[Customer ID]],"?","unknown")</f>
        <v>Id2250</v>
      </c>
      <c r="Q88" s="9" t="str">
        <f t="shared" si="3"/>
        <v>22 Jun 1998</v>
      </c>
      <c r="R88">
        <f t="shared" si="4"/>
        <v>24</v>
      </c>
      <c r="S88" t="str">
        <f t="shared" si="5"/>
        <v>1998</v>
      </c>
      <c r="T88" t="str">
        <f>SUBSTITUTE(Table14[[#This Row],[month]],"?","sep")</f>
        <v>Jun</v>
      </c>
      <c r="U88">
        <v>22</v>
      </c>
      <c r="V88">
        <v>0</v>
      </c>
      <c r="W88" s="12">
        <v>34976.42</v>
      </c>
      <c r="X88" t="str">
        <f>SUBSTITUTE(Table14[[#This Row],[Hospital tier]],"?","tier - 2")</f>
        <v>tier - 2</v>
      </c>
      <c r="Y88" t="str">
        <f>SUBSTITUTE(Table14[[#This Row],[City tier]],"?","tier - 2")</f>
        <v>tier - 2</v>
      </c>
      <c r="Z88" t="str">
        <f>SUBSTITUTE(Table14[[#This Row],[State ID]],"?","UNKNOWN")</f>
        <v>R1013</v>
      </c>
    </row>
    <row r="89" spans="1:26" x14ac:dyDescent="0.3">
      <c r="A89" t="s">
        <v>109</v>
      </c>
      <c r="B89">
        <v>2001</v>
      </c>
      <c r="C89" t="s">
        <v>15</v>
      </c>
      <c r="E89">
        <v>29</v>
      </c>
      <c r="F89">
        <v>0</v>
      </c>
      <c r="G89">
        <v>1293</v>
      </c>
      <c r="H89" t="s">
        <v>11</v>
      </c>
      <c r="I89" t="s">
        <v>12</v>
      </c>
      <c r="J89" t="s">
        <v>23</v>
      </c>
      <c r="K89" t="str">
        <f>SUBSTITUTE(Table14[[#This Row],[year]],"?","")</f>
        <v>2001</v>
      </c>
      <c r="P89" t="str">
        <f>SUBSTITUTE(Table14[[#This Row],[Customer ID]],"?","unknown")</f>
        <v>Id2249</v>
      </c>
      <c r="Q89" s="9" t="str">
        <f t="shared" si="3"/>
        <v>16 Nov 2001</v>
      </c>
      <c r="R89">
        <f t="shared" si="4"/>
        <v>21</v>
      </c>
      <c r="S89" t="str">
        <f t="shared" si="5"/>
        <v>2001</v>
      </c>
      <c r="T89" t="str">
        <f>SUBSTITUTE(Table14[[#This Row],[month]],"?","sep")</f>
        <v>Nov</v>
      </c>
      <c r="U89">
        <v>16</v>
      </c>
      <c r="V89">
        <v>0</v>
      </c>
      <c r="W89" s="12">
        <v>1228</v>
      </c>
      <c r="X89" t="str">
        <f>SUBSTITUTE(Table14[[#This Row],[Hospital tier]],"?","tier - 2")</f>
        <v>tier - 2</v>
      </c>
      <c r="Y89" t="str">
        <f>SUBSTITUTE(Table14[[#This Row],[City tier]],"?","tier - 2")</f>
        <v>tier - 3</v>
      </c>
      <c r="Z89" t="str">
        <f>SUBSTITUTE(Table14[[#This Row],[State ID]],"?","UNKNOWN")</f>
        <v>R1012</v>
      </c>
    </row>
    <row r="90" spans="1:26" x14ac:dyDescent="0.3">
      <c r="A90" t="s">
        <v>110</v>
      </c>
      <c r="B90">
        <v>2002</v>
      </c>
      <c r="C90" t="s">
        <v>30</v>
      </c>
      <c r="E90">
        <v>10</v>
      </c>
      <c r="F90">
        <v>0</v>
      </c>
      <c r="G90">
        <v>1304</v>
      </c>
      <c r="H90" t="s">
        <v>11</v>
      </c>
      <c r="I90" t="s">
        <v>11</v>
      </c>
      <c r="J90" t="s">
        <v>23</v>
      </c>
      <c r="K90" t="str">
        <f>SUBSTITUTE(Table14[[#This Row],[year]],"?","")</f>
        <v>2002</v>
      </c>
      <c r="P90" t="str">
        <f>SUBSTITUTE(Table14[[#This Row],[Customer ID]],"?","unknown")</f>
        <v>Id2248</v>
      </c>
      <c r="Q90" s="9" t="str">
        <f t="shared" si="3"/>
        <v>9 Dec 2002</v>
      </c>
      <c r="R90">
        <f t="shared" si="4"/>
        <v>20</v>
      </c>
      <c r="S90" t="str">
        <f t="shared" si="5"/>
        <v>2002</v>
      </c>
      <c r="T90" t="str">
        <f>SUBSTITUTE(Table14[[#This Row],[month]],"?","sep")</f>
        <v>Dec</v>
      </c>
      <c r="U90">
        <v>9</v>
      </c>
      <c r="V90">
        <v>0</v>
      </c>
      <c r="W90" s="12">
        <v>1224</v>
      </c>
      <c r="X90" t="str">
        <f>SUBSTITUTE(Table14[[#This Row],[Hospital tier]],"?","tier - 2")</f>
        <v>tier - 2</v>
      </c>
      <c r="Y90" t="str">
        <f>SUBSTITUTE(Table14[[#This Row],[City tier]],"?","tier - 2")</f>
        <v>tier - 2</v>
      </c>
      <c r="Z90" t="str">
        <f>SUBSTITUTE(Table14[[#This Row],[State ID]],"?","UNKNOWN")</f>
        <v>R1012</v>
      </c>
    </row>
    <row r="91" spans="1:26" x14ac:dyDescent="0.3">
      <c r="A91" t="s">
        <v>111</v>
      </c>
      <c r="B91">
        <v>1999</v>
      </c>
      <c r="C91" t="s">
        <v>30</v>
      </c>
      <c r="E91">
        <v>2</v>
      </c>
      <c r="F91">
        <v>0</v>
      </c>
      <c r="G91">
        <v>1304</v>
      </c>
      <c r="H91" t="s">
        <v>11</v>
      </c>
      <c r="I91" t="s">
        <v>11</v>
      </c>
      <c r="J91" t="s">
        <v>13</v>
      </c>
      <c r="K91" t="str">
        <f>SUBSTITUTE(Table14[[#This Row],[year]],"?","")</f>
        <v>1999</v>
      </c>
      <c r="P91" t="str">
        <f>SUBSTITUTE(Table14[[#This Row],[Customer ID]],"?","unknown")</f>
        <v>Id2247</v>
      </c>
      <c r="Q91" s="9" t="str">
        <f t="shared" si="3"/>
        <v>4 Dec 1999</v>
      </c>
      <c r="R91">
        <f t="shared" si="4"/>
        <v>23</v>
      </c>
      <c r="S91" t="str">
        <f t="shared" si="5"/>
        <v>1999</v>
      </c>
      <c r="T91" t="str">
        <f>SUBSTITUTE(Table14[[#This Row],[month]],"?","sep")</f>
        <v>Dec</v>
      </c>
      <c r="U91">
        <v>4</v>
      </c>
      <c r="V91">
        <v>0</v>
      </c>
      <c r="W91" s="12">
        <v>1220</v>
      </c>
      <c r="X91" t="str">
        <f>SUBSTITUTE(Table14[[#This Row],[Hospital tier]],"?","tier - 2")</f>
        <v>tier - 2</v>
      </c>
      <c r="Y91" t="str">
        <f>SUBSTITUTE(Table14[[#This Row],[City tier]],"?","tier - 2")</f>
        <v>tier - 2</v>
      </c>
      <c r="Z91" t="str">
        <f>SUBSTITUTE(Table14[[#This Row],[State ID]],"?","UNKNOWN")</f>
        <v>R1013</v>
      </c>
    </row>
    <row r="92" spans="1:26" x14ac:dyDescent="0.3">
      <c r="A92" t="s">
        <v>112</v>
      </c>
      <c r="B92">
        <v>2002</v>
      </c>
      <c r="C92" t="s">
        <v>37</v>
      </c>
      <c r="E92">
        <v>13</v>
      </c>
      <c r="F92">
        <v>0</v>
      </c>
      <c r="G92">
        <v>1315</v>
      </c>
      <c r="H92" t="s">
        <v>11</v>
      </c>
      <c r="I92" t="s">
        <v>11</v>
      </c>
      <c r="J92" t="s">
        <v>13</v>
      </c>
      <c r="K92" t="str">
        <f>SUBSTITUTE(Table14[[#This Row],[year]],"?","")</f>
        <v>2002</v>
      </c>
      <c r="P92" t="str">
        <f>SUBSTITUTE(Table14[[#This Row],[Customer ID]],"?","unknown")</f>
        <v>Id2246</v>
      </c>
      <c r="Q92" s="9" t="str">
        <f t="shared" si="3"/>
        <v>2 Oct 2002</v>
      </c>
      <c r="R92">
        <f t="shared" si="4"/>
        <v>20</v>
      </c>
      <c r="S92" t="str">
        <f t="shared" si="5"/>
        <v>2002</v>
      </c>
      <c r="T92" t="str">
        <f>SUBSTITUTE(Table14[[#This Row],[month]],"?","sep")</f>
        <v>Oct</v>
      </c>
      <c r="U92">
        <v>2</v>
      </c>
      <c r="V92">
        <v>0</v>
      </c>
      <c r="W92" s="12">
        <v>1210</v>
      </c>
      <c r="X92" t="str">
        <f>SUBSTITUTE(Table14[[#This Row],[Hospital tier]],"?","tier - 2")</f>
        <v>tier - 2</v>
      </c>
      <c r="Y92" t="str">
        <f>SUBSTITUTE(Table14[[#This Row],[City tier]],"?","tier - 2")</f>
        <v>tier - 2</v>
      </c>
      <c r="Z92" t="str">
        <f>SUBSTITUTE(Table14[[#This Row],[State ID]],"?","UNKNOWN")</f>
        <v>R1013</v>
      </c>
    </row>
    <row r="93" spans="1:26" x14ac:dyDescent="0.3">
      <c r="A93" t="s">
        <v>113</v>
      </c>
      <c r="B93">
        <v>1999</v>
      </c>
      <c r="C93" t="s">
        <v>37</v>
      </c>
      <c r="E93">
        <v>14</v>
      </c>
      <c r="F93">
        <v>0</v>
      </c>
      <c r="G93">
        <v>1329.17</v>
      </c>
      <c r="H93" t="s">
        <v>11</v>
      </c>
      <c r="I93" t="s">
        <v>12</v>
      </c>
      <c r="J93" t="s">
        <v>13</v>
      </c>
      <c r="K93" t="str">
        <f>SUBSTITUTE(Table14[[#This Row],[year]],"?","")</f>
        <v>1999</v>
      </c>
      <c r="P93" t="str">
        <f>SUBSTITUTE(Table14[[#This Row],[Customer ID]],"?","unknown")</f>
        <v>Id2245</v>
      </c>
      <c r="Q93" s="9" t="str">
        <f t="shared" si="3"/>
        <v>6 Oct 1999</v>
      </c>
      <c r="R93">
        <f t="shared" si="4"/>
        <v>23</v>
      </c>
      <c r="S93" t="str">
        <f t="shared" si="5"/>
        <v>1999</v>
      </c>
      <c r="T93" t="str">
        <f>SUBSTITUTE(Table14[[#This Row],[month]],"?","sep")</f>
        <v>Oct</v>
      </c>
      <c r="U93">
        <v>6</v>
      </c>
      <c r="V93">
        <v>0</v>
      </c>
      <c r="W93" s="12">
        <v>1200.55</v>
      </c>
      <c r="X93" t="str">
        <f>SUBSTITUTE(Table14[[#This Row],[Hospital tier]],"?","tier - 2")</f>
        <v>tier - 2</v>
      </c>
      <c r="Y93" t="str">
        <f>SUBSTITUTE(Table14[[#This Row],[City tier]],"?","tier - 2")</f>
        <v>tier - 3</v>
      </c>
      <c r="Z93" t="str">
        <f>SUBSTITUTE(Table14[[#This Row],[State ID]],"?","UNKNOWN")</f>
        <v>R1013</v>
      </c>
    </row>
    <row r="94" spans="1:26" x14ac:dyDescent="0.3">
      <c r="A94" t="s">
        <v>114</v>
      </c>
      <c r="B94">
        <v>1998</v>
      </c>
      <c r="C94" t="s">
        <v>10</v>
      </c>
      <c r="E94">
        <v>12</v>
      </c>
      <c r="F94">
        <v>0</v>
      </c>
      <c r="G94">
        <v>1332.61</v>
      </c>
      <c r="H94" t="s">
        <v>11</v>
      </c>
      <c r="I94" t="s">
        <v>12</v>
      </c>
      <c r="J94" t="s">
        <v>13</v>
      </c>
      <c r="K94" t="str">
        <f>SUBSTITUTE(Table14[[#This Row],[year]],"?","")</f>
        <v>1998</v>
      </c>
      <c r="P94" t="str">
        <f>SUBSTITUTE(Table14[[#This Row],[Customer ID]],"?","unknown")</f>
        <v>Id2244</v>
      </c>
      <c r="Q94" s="9" t="str">
        <f t="shared" si="3"/>
        <v>28 Jul 1998</v>
      </c>
      <c r="R94">
        <f t="shared" si="4"/>
        <v>24</v>
      </c>
      <c r="S94" t="str">
        <f t="shared" si="5"/>
        <v>1998</v>
      </c>
      <c r="T94" t="str">
        <f>SUBSTITUTE(Table14[[#This Row],[month]],"?","sep")</f>
        <v>Jul</v>
      </c>
      <c r="U94">
        <v>28</v>
      </c>
      <c r="V94">
        <v>0</v>
      </c>
      <c r="W94" s="12">
        <v>1200</v>
      </c>
      <c r="X94" t="str">
        <f>SUBSTITUTE(Table14[[#This Row],[Hospital tier]],"?","tier - 2")</f>
        <v>tier - 2</v>
      </c>
      <c r="Y94" t="str">
        <f>SUBSTITUTE(Table14[[#This Row],[City tier]],"?","tier - 2")</f>
        <v>tier - 3</v>
      </c>
      <c r="Z94" t="str">
        <f>SUBSTITUTE(Table14[[#This Row],[State ID]],"?","UNKNOWN")</f>
        <v>R1013</v>
      </c>
    </row>
    <row r="95" spans="1:26" x14ac:dyDescent="0.3">
      <c r="A95" t="s">
        <v>115</v>
      </c>
      <c r="B95">
        <v>1995</v>
      </c>
      <c r="C95" t="s">
        <v>10</v>
      </c>
      <c r="E95">
        <v>30</v>
      </c>
      <c r="F95">
        <v>0</v>
      </c>
      <c r="G95">
        <v>1338</v>
      </c>
      <c r="H95" t="s">
        <v>11</v>
      </c>
      <c r="I95" t="s">
        <v>12</v>
      </c>
      <c r="J95" t="s">
        <v>23</v>
      </c>
      <c r="K95" t="str">
        <f>SUBSTITUTE(Table14[[#This Row],[year]],"?","")</f>
        <v>1995</v>
      </c>
      <c r="P95" t="str">
        <f>SUBSTITUTE(Table14[[#This Row],[Customer ID]],"?","unknown")</f>
        <v>Id2243</v>
      </c>
      <c r="Q95" s="9" t="str">
        <f t="shared" si="3"/>
        <v>29 Jul 1995</v>
      </c>
      <c r="R95">
        <f t="shared" si="4"/>
        <v>27</v>
      </c>
      <c r="S95" t="str">
        <f t="shared" si="5"/>
        <v>1995</v>
      </c>
      <c r="T95" t="str">
        <f>SUBSTITUTE(Table14[[#This Row],[month]],"?","sep")</f>
        <v>Jul</v>
      </c>
      <c r="U95">
        <v>29</v>
      </c>
      <c r="V95">
        <v>0</v>
      </c>
      <c r="W95" s="12">
        <v>11856.41</v>
      </c>
      <c r="X95" t="str">
        <f>SUBSTITUTE(Table14[[#This Row],[Hospital tier]],"?","tier - 2")</f>
        <v>tier - 2</v>
      </c>
      <c r="Y95" t="str">
        <f>SUBSTITUTE(Table14[[#This Row],[City tier]],"?","tier - 2")</f>
        <v>tier - 3</v>
      </c>
      <c r="Z95" t="str">
        <f>SUBSTITUTE(Table14[[#This Row],[State ID]],"?","UNKNOWN")</f>
        <v>R1012</v>
      </c>
    </row>
    <row r="96" spans="1:26" x14ac:dyDescent="0.3">
      <c r="A96" t="s">
        <v>116</v>
      </c>
      <c r="B96">
        <v>1997</v>
      </c>
      <c r="C96" t="s">
        <v>15</v>
      </c>
      <c r="E96">
        <v>7</v>
      </c>
      <c r="F96">
        <v>0</v>
      </c>
      <c r="G96">
        <v>1341.16</v>
      </c>
      <c r="H96" t="s">
        <v>11</v>
      </c>
      <c r="I96" t="s">
        <v>11</v>
      </c>
      <c r="J96" t="s">
        <v>23</v>
      </c>
      <c r="K96" t="str">
        <f>SUBSTITUTE(Table14[[#This Row],[year]],"?","")</f>
        <v>1997</v>
      </c>
      <c r="P96" t="str">
        <f>SUBSTITUTE(Table14[[#This Row],[Customer ID]],"?","unknown")</f>
        <v>Id2242</v>
      </c>
      <c r="Q96" s="9" t="str">
        <f t="shared" si="3"/>
        <v>26 Nov 1997</v>
      </c>
      <c r="R96">
        <f t="shared" si="4"/>
        <v>25</v>
      </c>
      <c r="S96" t="str">
        <f t="shared" si="5"/>
        <v>1997</v>
      </c>
      <c r="T96" t="str">
        <f>SUBSTITUTE(Table14[[#This Row],[month]],"?","sep")</f>
        <v>Nov</v>
      </c>
      <c r="U96">
        <v>26</v>
      </c>
      <c r="V96">
        <v>0</v>
      </c>
      <c r="W96" s="12">
        <v>1191</v>
      </c>
      <c r="X96" t="str">
        <f>SUBSTITUTE(Table14[[#This Row],[Hospital tier]],"?","tier - 2")</f>
        <v>tier - 2</v>
      </c>
      <c r="Y96" t="str">
        <f>SUBSTITUTE(Table14[[#This Row],[City tier]],"?","tier - 2")</f>
        <v>tier - 2</v>
      </c>
      <c r="Z96" t="str">
        <f>SUBSTITUTE(Table14[[#This Row],[State ID]],"?","UNKNOWN")</f>
        <v>R1012</v>
      </c>
    </row>
    <row r="97" spans="1:26" x14ac:dyDescent="0.3">
      <c r="A97" t="s">
        <v>117</v>
      </c>
      <c r="B97">
        <v>1998</v>
      </c>
      <c r="C97" t="s">
        <v>30</v>
      </c>
      <c r="E97">
        <v>3</v>
      </c>
      <c r="F97">
        <v>0</v>
      </c>
      <c r="G97">
        <v>1359</v>
      </c>
      <c r="H97" t="s">
        <v>11</v>
      </c>
      <c r="I97" t="s">
        <v>16</v>
      </c>
      <c r="J97" t="s">
        <v>13</v>
      </c>
      <c r="K97" t="str">
        <f>SUBSTITUTE(Table14[[#This Row],[year]],"?","")</f>
        <v>1998</v>
      </c>
      <c r="P97" t="str">
        <f>SUBSTITUTE(Table14[[#This Row],[Customer ID]],"?","unknown")</f>
        <v>Id2241</v>
      </c>
      <c r="Q97" s="9" t="str">
        <f t="shared" si="3"/>
        <v>28 Dec 1998</v>
      </c>
      <c r="R97">
        <f t="shared" si="4"/>
        <v>24</v>
      </c>
      <c r="S97" t="str">
        <f t="shared" si="5"/>
        <v>1998</v>
      </c>
      <c r="T97" t="str">
        <f>SUBSTITUTE(Table14[[#This Row],[month]],"?","sep")</f>
        <v>Dec</v>
      </c>
      <c r="U97">
        <v>28</v>
      </c>
      <c r="V97">
        <v>0</v>
      </c>
      <c r="W97" s="12">
        <v>1178.07</v>
      </c>
      <c r="X97" t="str">
        <f>SUBSTITUTE(Table14[[#This Row],[Hospital tier]],"?","tier - 2")</f>
        <v>tier - 2</v>
      </c>
      <c r="Y97" t="str">
        <f>SUBSTITUTE(Table14[[#This Row],[City tier]],"?","tier - 2")</f>
        <v>tier - 1</v>
      </c>
      <c r="Z97" t="str">
        <f>SUBSTITUTE(Table14[[#This Row],[State ID]],"?","UNKNOWN")</f>
        <v>R1013</v>
      </c>
    </row>
    <row r="98" spans="1:26" x14ac:dyDescent="0.3">
      <c r="A98" t="s">
        <v>118</v>
      </c>
      <c r="B98">
        <v>2002</v>
      </c>
      <c r="C98" t="s">
        <v>35</v>
      </c>
      <c r="E98">
        <v>15</v>
      </c>
      <c r="F98">
        <v>0</v>
      </c>
      <c r="G98">
        <v>1382</v>
      </c>
      <c r="H98" t="s">
        <v>11</v>
      </c>
      <c r="I98" t="s">
        <v>16</v>
      </c>
      <c r="J98" t="s">
        <v>13</v>
      </c>
      <c r="K98" t="str">
        <f>SUBSTITUTE(Table14[[#This Row],[year]],"?","")</f>
        <v>2002</v>
      </c>
      <c r="P98" t="str">
        <f>SUBSTITUTE(Table14[[#This Row],[Customer ID]],"?","unknown")</f>
        <v>Id2240</v>
      </c>
      <c r="Q98" s="9" t="str">
        <f t="shared" si="3"/>
        <v>11 Aug 2002</v>
      </c>
      <c r="R98">
        <f t="shared" si="4"/>
        <v>20</v>
      </c>
      <c r="S98" t="str">
        <f t="shared" si="5"/>
        <v>2002</v>
      </c>
      <c r="T98" t="str">
        <f>SUBSTITUTE(Table14[[#This Row],[month]],"?","sep")</f>
        <v>Aug</v>
      </c>
      <c r="U98">
        <v>11</v>
      </c>
      <c r="V98">
        <v>0</v>
      </c>
      <c r="W98" s="12">
        <v>1178</v>
      </c>
      <c r="X98" t="str">
        <f>SUBSTITUTE(Table14[[#This Row],[Hospital tier]],"?","tier - 2")</f>
        <v>tier - 2</v>
      </c>
      <c r="Y98" t="str">
        <f>SUBSTITUTE(Table14[[#This Row],[City tier]],"?","tier - 2")</f>
        <v>tier - 1</v>
      </c>
      <c r="Z98" t="str">
        <f>SUBSTITUTE(Table14[[#This Row],[State ID]],"?","UNKNOWN")</f>
        <v>R1013</v>
      </c>
    </row>
    <row r="99" spans="1:26" x14ac:dyDescent="0.3">
      <c r="A99" t="s">
        <v>119</v>
      </c>
      <c r="B99">
        <v>1999</v>
      </c>
      <c r="C99" t="s">
        <v>10</v>
      </c>
      <c r="E99">
        <v>6</v>
      </c>
      <c r="F99">
        <v>0</v>
      </c>
      <c r="G99">
        <v>1389</v>
      </c>
      <c r="H99" t="s">
        <v>11</v>
      </c>
      <c r="I99" t="s">
        <v>11</v>
      </c>
      <c r="J99" t="s">
        <v>13</v>
      </c>
      <c r="K99" t="str">
        <f>SUBSTITUTE(Table14[[#This Row],[year]],"?","")</f>
        <v>1999</v>
      </c>
      <c r="P99" t="str">
        <f>SUBSTITUTE(Table14[[#This Row],[Customer ID]],"?","unknown")</f>
        <v>Id2239</v>
      </c>
      <c r="Q99" s="9" t="str">
        <f t="shared" si="3"/>
        <v>12 Jul 1999</v>
      </c>
      <c r="R99">
        <f t="shared" si="4"/>
        <v>23</v>
      </c>
      <c r="S99" t="str">
        <f t="shared" si="5"/>
        <v>1999</v>
      </c>
      <c r="T99" t="str">
        <f>SUBSTITUTE(Table14[[#This Row],[month]],"?","sep")</f>
        <v>Jul</v>
      </c>
      <c r="U99">
        <v>12</v>
      </c>
      <c r="V99">
        <v>0</v>
      </c>
      <c r="W99" s="12">
        <v>1167</v>
      </c>
      <c r="X99" t="str">
        <f>SUBSTITUTE(Table14[[#This Row],[Hospital tier]],"?","tier - 2")</f>
        <v>tier - 2</v>
      </c>
      <c r="Y99" t="str">
        <f>SUBSTITUTE(Table14[[#This Row],[City tier]],"?","tier - 2")</f>
        <v>tier - 2</v>
      </c>
      <c r="Z99" t="str">
        <f>SUBSTITUTE(Table14[[#This Row],[State ID]],"?","UNKNOWN")</f>
        <v>R1013</v>
      </c>
    </row>
    <row r="100" spans="1:26" x14ac:dyDescent="0.3">
      <c r="A100" t="s">
        <v>120</v>
      </c>
      <c r="B100">
        <v>2002</v>
      </c>
      <c r="C100" t="s">
        <v>15</v>
      </c>
      <c r="E100">
        <v>14</v>
      </c>
      <c r="F100">
        <v>0</v>
      </c>
      <c r="G100">
        <v>1390</v>
      </c>
      <c r="H100" t="s">
        <v>11</v>
      </c>
      <c r="I100" t="s">
        <v>11</v>
      </c>
      <c r="J100" t="s">
        <v>13</v>
      </c>
      <c r="K100" t="str">
        <f>SUBSTITUTE(Table14[[#This Row],[year]],"?","")</f>
        <v>2002</v>
      </c>
      <c r="P100" t="str">
        <f>SUBSTITUTE(Table14[[#This Row],[Customer ID]],"?","unknown")</f>
        <v>Id2238</v>
      </c>
      <c r="Q100" s="9" t="str">
        <f t="shared" si="3"/>
        <v>7 Nov 2002</v>
      </c>
      <c r="R100">
        <f t="shared" si="4"/>
        <v>20</v>
      </c>
      <c r="S100" t="str">
        <f t="shared" si="5"/>
        <v>2002</v>
      </c>
      <c r="T100" t="str">
        <f>SUBSTITUTE(Table14[[#This Row],[month]],"?","sep")</f>
        <v>Nov</v>
      </c>
      <c r="U100">
        <v>7</v>
      </c>
      <c r="V100">
        <v>0</v>
      </c>
      <c r="W100" s="12">
        <v>34975.68</v>
      </c>
      <c r="X100" t="str">
        <f>SUBSTITUTE(Table14[[#This Row],[Hospital tier]],"?","tier - 2")</f>
        <v>tier - 2</v>
      </c>
      <c r="Y100" t="str">
        <f>SUBSTITUTE(Table14[[#This Row],[City tier]],"?","tier - 2")</f>
        <v>tier - 2</v>
      </c>
      <c r="Z100" t="str">
        <f>SUBSTITUTE(Table14[[#This Row],[State ID]],"?","UNKNOWN")</f>
        <v>R1013</v>
      </c>
    </row>
    <row r="101" spans="1:26" x14ac:dyDescent="0.3">
      <c r="A101" t="s">
        <v>121</v>
      </c>
      <c r="B101">
        <v>2002</v>
      </c>
      <c r="C101" t="s">
        <v>30</v>
      </c>
      <c r="E101">
        <v>22</v>
      </c>
      <c r="F101">
        <v>0</v>
      </c>
      <c r="G101">
        <v>1391.53</v>
      </c>
      <c r="H101" t="s">
        <v>11</v>
      </c>
      <c r="I101" t="s">
        <v>16</v>
      </c>
      <c r="J101" t="s">
        <v>13</v>
      </c>
      <c r="K101" t="str">
        <f>SUBSTITUTE(Table14[[#This Row],[year]],"?","")</f>
        <v>2002</v>
      </c>
      <c r="P101" t="str">
        <f>SUBSTITUTE(Table14[[#This Row],[Customer ID]],"?","unknown")</f>
        <v>Id2237</v>
      </c>
      <c r="Q101" s="9" t="str">
        <f t="shared" si="3"/>
        <v>11 Dec 2002</v>
      </c>
      <c r="R101">
        <f t="shared" si="4"/>
        <v>20</v>
      </c>
      <c r="S101" t="str">
        <f t="shared" si="5"/>
        <v>2002</v>
      </c>
      <c r="T101" t="str">
        <f>SUBSTITUTE(Table14[[#This Row],[month]],"?","sep")</f>
        <v>Dec</v>
      </c>
      <c r="U101">
        <v>11</v>
      </c>
      <c r="V101">
        <v>0</v>
      </c>
      <c r="W101" s="12">
        <v>1165</v>
      </c>
      <c r="X101" t="str">
        <f>SUBSTITUTE(Table14[[#This Row],[Hospital tier]],"?","tier - 2")</f>
        <v>tier - 2</v>
      </c>
      <c r="Y101" t="str">
        <f>SUBSTITUTE(Table14[[#This Row],[City tier]],"?","tier - 2")</f>
        <v>tier - 1</v>
      </c>
      <c r="Z101" t="str">
        <f>SUBSTITUTE(Table14[[#This Row],[State ID]],"?","UNKNOWN")</f>
        <v>R1013</v>
      </c>
    </row>
    <row r="102" spans="1:26" x14ac:dyDescent="0.3">
      <c r="A102" t="s">
        <v>122</v>
      </c>
      <c r="B102">
        <v>1998</v>
      </c>
      <c r="C102" t="s">
        <v>20</v>
      </c>
      <c r="E102">
        <v>5</v>
      </c>
      <c r="F102">
        <v>0</v>
      </c>
      <c r="G102">
        <v>1400.44</v>
      </c>
      <c r="H102" t="s">
        <v>11</v>
      </c>
      <c r="I102" t="s">
        <v>11</v>
      </c>
      <c r="J102" t="s">
        <v>13</v>
      </c>
      <c r="K102" t="str">
        <f>SUBSTITUTE(Table14[[#This Row],[year]],"?","")</f>
        <v>1998</v>
      </c>
      <c r="P102" t="str">
        <f>SUBSTITUTE(Table14[[#This Row],[Customer ID]],"?","unknown")</f>
        <v>Id2236</v>
      </c>
      <c r="Q102" s="9" t="str">
        <f t="shared" si="3"/>
        <v>11 Sep 1998</v>
      </c>
      <c r="R102">
        <f t="shared" si="4"/>
        <v>24</v>
      </c>
      <c r="S102" t="str">
        <f t="shared" si="5"/>
        <v>1998</v>
      </c>
      <c r="T102" t="str">
        <f>SUBSTITUTE(Table14[[#This Row],[month]],"?","sep")</f>
        <v>Sep</v>
      </c>
      <c r="U102">
        <v>11</v>
      </c>
      <c r="V102">
        <v>0</v>
      </c>
      <c r="W102" s="12">
        <v>1163.46</v>
      </c>
      <c r="X102" t="str">
        <f>SUBSTITUTE(Table14[[#This Row],[Hospital tier]],"?","tier - 2")</f>
        <v>tier - 2</v>
      </c>
      <c r="Y102" t="str">
        <f>SUBSTITUTE(Table14[[#This Row],[City tier]],"?","tier - 2")</f>
        <v>tier - 2</v>
      </c>
      <c r="Z102" t="str">
        <f>SUBSTITUTE(Table14[[#This Row],[State ID]],"?","UNKNOWN")</f>
        <v>R1013</v>
      </c>
    </row>
    <row r="103" spans="1:26" x14ac:dyDescent="0.3">
      <c r="A103" t="s">
        <v>123</v>
      </c>
      <c r="B103">
        <v>1997</v>
      </c>
      <c r="C103" t="s">
        <v>37</v>
      </c>
      <c r="E103">
        <v>27</v>
      </c>
      <c r="F103">
        <v>0</v>
      </c>
      <c r="G103">
        <v>1402</v>
      </c>
      <c r="H103" t="s">
        <v>11</v>
      </c>
      <c r="I103" t="s">
        <v>12</v>
      </c>
      <c r="J103" t="s">
        <v>42</v>
      </c>
      <c r="K103" t="str">
        <f>SUBSTITUTE(Table14[[#This Row],[year]],"?","")</f>
        <v>1997</v>
      </c>
      <c r="P103" t="str">
        <f>SUBSTITUTE(Table14[[#This Row],[Customer ID]],"?","unknown")</f>
        <v>Id2235</v>
      </c>
      <c r="Q103" s="9" t="str">
        <f t="shared" si="3"/>
        <v>26 Oct 1997</v>
      </c>
      <c r="R103">
        <f t="shared" si="4"/>
        <v>25</v>
      </c>
      <c r="S103" t="str">
        <f t="shared" si="5"/>
        <v>1997</v>
      </c>
      <c r="T103" t="str">
        <f>SUBSTITUTE(Table14[[#This Row],[month]],"?","sep")</f>
        <v>Oct</v>
      </c>
      <c r="U103">
        <v>26</v>
      </c>
      <c r="V103">
        <v>0</v>
      </c>
      <c r="W103" s="12">
        <v>1158.32</v>
      </c>
      <c r="X103" t="str">
        <f>SUBSTITUTE(Table14[[#This Row],[Hospital tier]],"?","tier - 2")</f>
        <v>tier - 2</v>
      </c>
      <c r="Y103" t="str">
        <f>SUBSTITUTE(Table14[[#This Row],[City tier]],"?","tier - 2")</f>
        <v>tier - 3</v>
      </c>
      <c r="Z103" t="str">
        <f>SUBSTITUTE(Table14[[#This Row],[State ID]],"?","UNKNOWN")</f>
        <v>R1011</v>
      </c>
    </row>
    <row r="104" spans="1:26" x14ac:dyDescent="0.3">
      <c r="A104" t="s">
        <v>124</v>
      </c>
      <c r="B104">
        <v>1996</v>
      </c>
      <c r="C104" t="s">
        <v>18</v>
      </c>
      <c r="E104">
        <v>23</v>
      </c>
      <c r="F104">
        <v>0</v>
      </c>
      <c r="G104">
        <v>1417</v>
      </c>
      <c r="H104" t="s">
        <v>11</v>
      </c>
      <c r="I104" t="s">
        <v>12</v>
      </c>
      <c r="J104" t="s">
        <v>13</v>
      </c>
      <c r="K104" t="str">
        <f>SUBSTITUTE(Table14[[#This Row],[year]],"?","")</f>
        <v>1996</v>
      </c>
      <c r="P104" t="str">
        <f>SUBSTITUTE(Table14[[#This Row],[Customer ID]],"?","unknown")</f>
        <v>Id2234</v>
      </c>
      <c r="Q104" s="9" t="str">
        <f t="shared" si="3"/>
        <v>18 Jun 1996</v>
      </c>
      <c r="R104">
        <f t="shared" si="4"/>
        <v>26</v>
      </c>
      <c r="S104" t="str">
        <f t="shared" si="5"/>
        <v>1996</v>
      </c>
      <c r="T104" t="str">
        <f>SUBSTITUTE(Table14[[#This Row],[month]],"?","sep")</f>
        <v>Jun</v>
      </c>
      <c r="U104">
        <v>18</v>
      </c>
      <c r="V104">
        <v>0</v>
      </c>
      <c r="W104" s="12">
        <v>1149.4000000000001</v>
      </c>
      <c r="X104" t="str">
        <f>SUBSTITUTE(Table14[[#This Row],[Hospital tier]],"?","tier - 2")</f>
        <v>tier - 2</v>
      </c>
      <c r="Y104" t="str">
        <f>SUBSTITUTE(Table14[[#This Row],[City tier]],"?","tier - 2")</f>
        <v>tier - 3</v>
      </c>
      <c r="Z104" t="str">
        <f>SUBSTITUTE(Table14[[#This Row],[State ID]],"?","UNKNOWN")</f>
        <v>R1013</v>
      </c>
    </row>
    <row r="105" spans="1:26" x14ac:dyDescent="0.3">
      <c r="A105" t="s">
        <v>125</v>
      </c>
      <c r="B105">
        <v>2001</v>
      </c>
      <c r="C105" t="s">
        <v>35</v>
      </c>
      <c r="E105">
        <v>23</v>
      </c>
      <c r="F105">
        <v>0</v>
      </c>
      <c r="G105">
        <v>1421</v>
      </c>
      <c r="H105" t="s">
        <v>11</v>
      </c>
      <c r="I105" t="s">
        <v>11</v>
      </c>
      <c r="J105" t="s">
        <v>13</v>
      </c>
      <c r="K105" t="str">
        <f>SUBSTITUTE(Table14[[#This Row],[year]],"?","")</f>
        <v>2001</v>
      </c>
      <c r="P105" t="str">
        <f>SUBSTITUTE(Table14[[#This Row],[Customer ID]],"?","unknown")</f>
        <v>Id2233</v>
      </c>
      <c r="Q105" s="9" t="str">
        <f t="shared" si="3"/>
        <v>12 Aug 2001</v>
      </c>
      <c r="R105">
        <f t="shared" si="4"/>
        <v>21</v>
      </c>
      <c r="S105" t="str">
        <f t="shared" si="5"/>
        <v>2001</v>
      </c>
      <c r="T105" t="str">
        <f>SUBSTITUTE(Table14[[#This Row],[month]],"?","sep")</f>
        <v>Aug</v>
      </c>
      <c r="U105">
        <v>12</v>
      </c>
      <c r="V105">
        <v>0</v>
      </c>
      <c r="W105" s="12">
        <v>1149</v>
      </c>
      <c r="X105" t="str">
        <f>SUBSTITUTE(Table14[[#This Row],[Hospital tier]],"?","tier - 2")</f>
        <v>tier - 2</v>
      </c>
      <c r="Y105" t="str">
        <f>SUBSTITUTE(Table14[[#This Row],[City tier]],"?","tier - 2")</f>
        <v>tier - 2</v>
      </c>
      <c r="Z105" t="str">
        <f>SUBSTITUTE(Table14[[#This Row],[State ID]],"?","UNKNOWN")</f>
        <v>R1013</v>
      </c>
    </row>
    <row r="106" spans="1:26" x14ac:dyDescent="0.3">
      <c r="A106" t="s">
        <v>126</v>
      </c>
      <c r="B106">
        <v>1997</v>
      </c>
      <c r="C106" t="s">
        <v>30</v>
      </c>
      <c r="E106">
        <v>5</v>
      </c>
      <c r="F106">
        <v>0</v>
      </c>
      <c r="G106">
        <v>1422</v>
      </c>
      <c r="H106" t="s">
        <v>11</v>
      </c>
      <c r="I106" t="s">
        <v>11</v>
      </c>
      <c r="J106" t="s">
        <v>13</v>
      </c>
      <c r="K106" t="str">
        <f>SUBSTITUTE(Table14[[#This Row],[year]],"?","")</f>
        <v>1997</v>
      </c>
      <c r="P106" t="str">
        <f>SUBSTITUTE(Table14[[#This Row],[Customer ID]],"?","unknown")</f>
        <v>Id2232</v>
      </c>
      <c r="Q106" s="9" t="str">
        <f t="shared" si="3"/>
        <v>27 Dec 1997</v>
      </c>
      <c r="R106">
        <f t="shared" si="4"/>
        <v>25</v>
      </c>
      <c r="S106" t="str">
        <f t="shared" si="5"/>
        <v>1997</v>
      </c>
      <c r="T106" t="str">
        <f>SUBSTITUTE(Table14[[#This Row],[month]],"?","sep")</f>
        <v>Dec</v>
      </c>
      <c r="U106">
        <v>27</v>
      </c>
      <c r="V106">
        <v>0</v>
      </c>
      <c r="W106" s="12">
        <v>11848.14</v>
      </c>
      <c r="X106" t="str">
        <f>SUBSTITUTE(Table14[[#This Row],[Hospital tier]],"?","tier - 2")</f>
        <v>tier - 2</v>
      </c>
      <c r="Y106" t="str">
        <f>SUBSTITUTE(Table14[[#This Row],[City tier]],"?","tier - 2")</f>
        <v>tier - 2</v>
      </c>
      <c r="Z106" t="str">
        <f>SUBSTITUTE(Table14[[#This Row],[State ID]],"?","UNKNOWN")</f>
        <v>R1013</v>
      </c>
    </row>
    <row r="107" spans="1:26" x14ac:dyDescent="0.3">
      <c r="A107" t="s">
        <v>127</v>
      </c>
      <c r="B107">
        <v>2000</v>
      </c>
      <c r="C107" t="s">
        <v>20</v>
      </c>
      <c r="E107">
        <v>1</v>
      </c>
      <c r="F107">
        <v>0</v>
      </c>
      <c r="G107">
        <v>1438</v>
      </c>
      <c r="H107" t="s">
        <v>11</v>
      </c>
      <c r="I107" t="s">
        <v>11</v>
      </c>
      <c r="J107" t="s">
        <v>13</v>
      </c>
      <c r="K107" t="str">
        <f>SUBSTITUTE(Table14[[#This Row],[year]],"?","")</f>
        <v>2000</v>
      </c>
      <c r="P107" t="str">
        <f>SUBSTITUTE(Table14[[#This Row],[Customer ID]],"?","unknown")</f>
        <v>Id2231</v>
      </c>
      <c r="Q107" s="9" t="str">
        <f t="shared" si="3"/>
        <v>10 Sep 2000</v>
      </c>
      <c r="R107">
        <f t="shared" si="4"/>
        <v>22</v>
      </c>
      <c r="S107" t="str">
        <f t="shared" si="5"/>
        <v>2000</v>
      </c>
      <c r="T107" t="str">
        <f>SUBSTITUTE(Table14[[#This Row],[month]],"?","sep")</f>
        <v>Sep</v>
      </c>
      <c r="U107">
        <v>10</v>
      </c>
      <c r="V107">
        <v>0</v>
      </c>
      <c r="W107" s="12">
        <v>1146.8</v>
      </c>
      <c r="X107" t="str">
        <f>SUBSTITUTE(Table14[[#This Row],[Hospital tier]],"?","tier - 2")</f>
        <v>tier - 2</v>
      </c>
      <c r="Y107" t="str">
        <f>SUBSTITUTE(Table14[[#This Row],[City tier]],"?","tier - 2")</f>
        <v>tier - 2</v>
      </c>
      <c r="Z107" t="str">
        <f>SUBSTITUTE(Table14[[#This Row],[State ID]],"?","UNKNOWN")</f>
        <v>R1013</v>
      </c>
    </row>
    <row r="108" spans="1:26" x14ac:dyDescent="0.3">
      <c r="A108" t="s">
        <v>128</v>
      </c>
      <c r="B108">
        <v>1997</v>
      </c>
      <c r="C108" t="s">
        <v>18</v>
      </c>
      <c r="E108">
        <v>19</v>
      </c>
      <c r="F108">
        <v>0</v>
      </c>
      <c r="G108">
        <v>1445</v>
      </c>
      <c r="H108" t="s">
        <v>11</v>
      </c>
      <c r="I108" t="s">
        <v>16</v>
      </c>
      <c r="J108" t="s">
        <v>13</v>
      </c>
      <c r="K108" t="str">
        <f>SUBSTITUTE(Table14[[#This Row],[year]],"?","")</f>
        <v>1997</v>
      </c>
      <c r="P108" t="str">
        <f>SUBSTITUTE(Table14[[#This Row],[Customer ID]],"?","unknown")</f>
        <v>Id2230</v>
      </c>
      <c r="Q108" s="9" t="str">
        <f t="shared" si="3"/>
        <v>1 Jun 1997</v>
      </c>
      <c r="R108">
        <f t="shared" si="4"/>
        <v>26</v>
      </c>
      <c r="S108" t="str">
        <f t="shared" si="5"/>
        <v>1997</v>
      </c>
      <c r="T108" t="str">
        <f>SUBSTITUTE(Table14[[#This Row],[month]],"?","sep")</f>
        <v>Jun</v>
      </c>
      <c r="U108">
        <v>1</v>
      </c>
      <c r="V108">
        <v>0</v>
      </c>
      <c r="W108" s="12">
        <v>1142</v>
      </c>
      <c r="X108" t="str">
        <f>SUBSTITUTE(Table14[[#This Row],[Hospital tier]],"?","tier - 2")</f>
        <v>tier - 2</v>
      </c>
      <c r="Y108" t="str">
        <f>SUBSTITUTE(Table14[[#This Row],[City tier]],"?","tier - 2")</f>
        <v>tier - 1</v>
      </c>
      <c r="Z108" t="str">
        <f>SUBSTITUTE(Table14[[#This Row],[State ID]],"?","UNKNOWN")</f>
        <v>R1013</v>
      </c>
    </row>
    <row r="109" spans="1:26" x14ac:dyDescent="0.3">
      <c r="A109" t="s">
        <v>129</v>
      </c>
      <c r="B109">
        <v>2003</v>
      </c>
      <c r="C109" t="s">
        <v>18</v>
      </c>
      <c r="E109">
        <v>20</v>
      </c>
      <c r="F109">
        <v>0</v>
      </c>
      <c r="G109">
        <v>1467</v>
      </c>
      <c r="H109" t="s">
        <v>11</v>
      </c>
      <c r="I109" t="s">
        <v>11</v>
      </c>
      <c r="J109" t="s">
        <v>13</v>
      </c>
      <c r="K109" t="str">
        <f>SUBSTITUTE(Table14[[#This Row],[year]],"?","")</f>
        <v>2003</v>
      </c>
      <c r="P109" t="str">
        <f>SUBSTITUTE(Table14[[#This Row],[Customer ID]],"?","unknown")</f>
        <v>Id2229</v>
      </c>
      <c r="Q109" s="9" t="str">
        <f t="shared" si="3"/>
        <v>12 Jun 2003</v>
      </c>
      <c r="R109">
        <f t="shared" si="4"/>
        <v>19</v>
      </c>
      <c r="S109" t="str">
        <f t="shared" si="5"/>
        <v>2003</v>
      </c>
      <c r="T109" t="str">
        <f>SUBSTITUTE(Table14[[#This Row],[month]],"?","sep")</f>
        <v>Jun</v>
      </c>
      <c r="U109">
        <v>12</v>
      </c>
      <c r="V109">
        <v>0</v>
      </c>
      <c r="W109" s="12">
        <v>1141.45</v>
      </c>
      <c r="X109" t="str">
        <f>SUBSTITUTE(Table14[[#This Row],[Hospital tier]],"?","tier - 2")</f>
        <v>tier - 2</v>
      </c>
      <c r="Y109" t="str">
        <f>SUBSTITUTE(Table14[[#This Row],[City tier]],"?","tier - 2")</f>
        <v>tier - 2</v>
      </c>
      <c r="Z109" t="str">
        <f>SUBSTITUTE(Table14[[#This Row],[State ID]],"?","UNKNOWN")</f>
        <v>R1013</v>
      </c>
    </row>
    <row r="110" spans="1:26" x14ac:dyDescent="0.3">
      <c r="A110" t="s">
        <v>130</v>
      </c>
      <c r="B110">
        <v>1998</v>
      </c>
      <c r="C110" t="s">
        <v>30</v>
      </c>
      <c r="E110">
        <v>7</v>
      </c>
      <c r="F110">
        <v>0</v>
      </c>
      <c r="G110">
        <v>1477</v>
      </c>
      <c r="H110" t="s">
        <v>11</v>
      </c>
      <c r="I110" t="s">
        <v>16</v>
      </c>
      <c r="J110" t="s">
        <v>13</v>
      </c>
      <c r="K110" t="str">
        <f>SUBSTITUTE(Table14[[#This Row],[year]],"?","")</f>
        <v>1998</v>
      </c>
      <c r="P110" t="str">
        <f>SUBSTITUTE(Table14[[#This Row],[Customer ID]],"?","unknown")</f>
        <v>Id2228</v>
      </c>
      <c r="Q110" s="9" t="str">
        <f t="shared" si="3"/>
        <v>25 Dec 1998</v>
      </c>
      <c r="R110">
        <f t="shared" si="4"/>
        <v>24</v>
      </c>
      <c r="S110" t="str">
        <f t="shared" si="5"/>
        <v>1998</v>
      </c>
      <c r="T110" t="str">
        <f>SUBSTITUTE(Table14[[#This Row],[month]],"?","sep")</f>
        <v>Dec</v>
      </c>
      <c r="U110">
        <v>25</v>
      </c>
      <c r="V110">
        <v>0</v>
      </c>
      <c r="W110" s="12">
        <v>1141</v>
      </c>
      <c r="X110" t="str">
        <f>SUBSTITUTE(Table14[[#This Row],[Hospital tier]],"?","tier - 2")</f>
        <v>tier - 2</v>
      </c>
      <c r="Y110" t="str">
        <f>SUBSTITUTE(Table14[[#This Row],[City tier]],"?","tier - 2")</f>
        <v>tier - 1</v>
      </c>
      <c r="Z110" t="str">
        <f>SUBSTITUTE(Table14[[#This Row],[State ID]],"?","UNKNOWN")</f>
        <v>R1013</v>
      </c>
    </row>
    <row r="111" spans="1:26" x14ac:dyDescent="0.3">
      <c r="A111" t="s">
        <v>131</v>
      </c>
      <c r="B111">
        <v>1997</v>
      </c>
      <c r="C111" t="s">
        <v>18</v>
      </c>
      <c r="E111">
        <v>9</v>
      </c>
      <c r="F111">
        <v>0</v>
      </c>
      <c r="G111">
        <v>1481</v>
      </c>
      <c r="H111" t="s">
        <v>11</v>
      </c>
      <c r="I111" t="s">
        <v>16</v>
      </c>
      <c r="J111" t="s">
        <v>23</v>
      </c>
      <c r="K111" t="str">
        <f>SUBSTITUTE(Table14[[#This Row],[year]],"?","")</f>
        <v>1997</v>
      </c>
      <c r="P111" t="str">
        <f>SUBSTITUTE(Table14[[#This Row],[Customer ID]],"?","unknown")</f>
        <v>Id2227</v>
      </c>
      <c r="Q111" s="9" t="str">
        <f t="shared" si="3"/>
        <v>27 Jun 1997</v>
      </c>
      <c r="R111">
        <f t="shared" si="4"/>
        <v>25</v>
      </c>
      <c r="S111" t="str">
        <f t="shared" si="5"/>
        <v>1997</v>
      </c>
      <c r="T111" t="str">
        <f>SUBSTITUTE(Table14[[#This Row],[month]],"?","sep")</f>
        <v>Jun</v>
      </c>
      <c r="U111">
        <v>27</v>
      </c>
      <c r="V111">
        <v>0</v>
      </c>
      <c r="W111" s="12">
        <v>1137.47</v>
      </c>
      <c r="X111" t="str">
        <f>SUBSTITUTE(Table14[[#This Row],[Hospital tier]],"?","tier - 2")</f>
        <v>tier - 2</v>
      </c>
      <c r="Y111" t="str">
        <f>SUBSTITUTE(Table14[[#This Row],[City tier]],"?","tier - 2")</f>
        <v>tier - 1</v>
      </c>
      <c r="Z111" t="str">
        <f>SUBSTITUTE(Table14[[#This Row],[State ID]],"?","UNKNOWN")</f>
        <v>R1012</v>
      </c>
    </row>
    <row r="112" spans="1:26" x14ac:dyDescent="0.3">
      <c r="A112" t="s">
        <v>132</v>
      </c>
      <c r="B112">
        <v>1995</v>
      </c>
      <c r="C112" t="s">
        <v>37</v>
      </c>
      <c r="E112">
        <v>7</v>
      </c>
      <c r="F112">
        <v>0</v>
      </c>
      <c r="G112">
        <v>1493</v>
      </c>
      <c r="H112" t="s">
        <v>11</v>
      </c>
      <c r="I112" t="s">
        <v>12</v>
      </c>
      <c r="J112" t="s">
        <v>13</v>
      </c>
      <c r="K112" t="str">
        <f>SUBSTITUTE(Table14[[#This Row],[year]],"?","")</f>
        <v>1995</v>
      </c>
      <c r="P112" t="str">
        <f>SUBSTITUTE(Table14[[#This Row],[Customer ID]],"?","unknown")</f>
        <v>Id2226</v>
      </c>
      <c r="Q112" s="9" t="str">
        <f t="shared" si="3"/>
        <v>29 Oct 1995</v>
      </c>
      <c r="R112">
        <f t="shared" si="4"/>
        <v>27</v>
      </c>
      <c r="S112" t="str">
        <f t="shared" si="5"/>
        <v>1995</v>
      </c>
      <c r="T112" t="str">
        <f>SUBSTITUTE(Table14[[#This Row],[month]],"?","sep")</f>
        <v>Oct</v>
      </c>
      <c r="U112">
        <v>29</v>
      </c>
      <c r="V112">
        <v>3</v>
      </c>
      <c r="W112" s="12">
        <v>34940.61</v>
      </c>
      <c r="X112" t="str">
        <f>SUBSTITUTE(Table14[[#This Row],[Hospital tier]],"?","tier - 2")</f>
        <v>tier - 2</v>
      </c>
      <c r="Y112" t="str">
        <f>SUBSTITUTE(Table14[[#This Row],[City tier]],"?","tier - 2")</f>
        <v>tier - 3</v>
      </c>
      <c r="Z112" t="str">
        <f>SUBSTITUTE(Table14[[#This Row],[State ID]],"?","UNKNOWN")</f>
        <v>R1013</v>
      </c>
    </row>
    <row r="113" spans="1:26" x14ac:dyDescent="0.3">
      <c r="A113" t="s">
        <v>133</v>
      </c>
      <c r="B113">
        <v>1998</v>
      </c>
      <c r="C113" t="s">
        <v>18</v>
      </c>
      <c r="E113">
        <v>19</v>
      </c>
      <c r="F113">
        <v>0</v>
      </c>
      <c r="G113">
        <v>1497</v>
      </c>
      <c r="H113" t="s">
        <v>11</v>
      </c>
      <c r="I113" t="s">
        <v>11</v>
      </c>
      <c r="J113" t="s">
        <v>13</v>
      </c>
      <c r="K113" t="str">
        <f>SUBSTITUTE(Table14[[#This Row],[year]],"?","")</f>
        <v>1998</v>
      </c>
      <c r="P113" t="str">
        <f>SUBSTITUTE(Table14[[#This Row],[Customer ID]],"?","unknown")</f>
        <v>Id2225</v>
      </c>
      <c r="Q113" s="9" t="str">
        <f t="shared" si="3"/>
        <v>15 Jun 1998</v>
      </c>
      <c r="R113">
        <f t="shared" si="4"/>
        <v>24</v>
      </c>
      <c r="S113" t="str">
        <f t="shared" si="5"/>
        <v>1998</v>
      </c>
      <c r="T113" t="str">
        <f>SUBSTITUTE(Table14[[#This Row],[month]],"?","sep")</f>
        <v>Jun</v>
      </c>
      <c r="U113">
        <v>15</v>
      </c>
      <c r="V113">
        <v>0</v>
      </c>
      <c r="W113" s="12">
        <v>1137.01</v>
      </c>
      <c r="X113" t="str">
        <f>SUBSTITUTE(Table14[[#This Row],[Hospital tier]],"?","tier - 2")</f>
        <v>tier - 2</v>
      </c>
      <c r="Y113" t="str">
        <f>SUBSTITUTE(Table14[[#This Row],[City tier]],"?","tier - 2")</f>
        <v>tier - 2</v>
      </c>
      <c r="Z113" t="str">
        <f>SUBSTITUTE(Table14[[#This Row],[State ID]],"?","UNKNOWN")</f>
        <v>R1013</v>
      </c>
    </row>
    <row r="114" spans="1:26" x14ac:dyDescent="0.3">
      <c r="A114" t="s">
        <v>134</v>
      </c>
      <c r="B114">
        <v>2001</v>
      </c>
      <c r="C114" t="s">
        <v>35</v>
      </c>
      <c r="E114">
        <v>25</v>
      </c>
      <c r="F114">
        <v>0</v>
      </c>
      <c r="G114">
        <v>1515.34</v>
      </c>
      <c r="H114" t="s">
        <v>11</v>
      </c>
      <c r="I114" t="s">
        <v>12</v>
      </c>
      <c r="J114" t="s">
        <v>13</v>
      </c>
      <c r="K114" t="str">
        <f>SUBSTITUTE(Table14[[#This Row],[year]],"?","")</f>
        <v>2001</v>
      </c>
      <c r="P114" t="str">
        <f>SUBSTITUTE(Table14[[#This Row],[Customer ID]],"?","unknown")</f>
        <v>Id2224</v>
      </c>
      <c r="Q114" s="9" t="str">
        <f t="shared" si="3"/>
        <v>11 Aug 2001</v>
      </c>
      <c r="R114">
        <f t="shared" si="4"/>
        <v>21</v>
      </c>
      <c r="S114" t="str">
        <f t="shared" si="5"/>
        <v>2001</v>
      </c>
      <c r="T114" t="str">
        <f>SUBSTITUTE(Table14[[#This Row],[month]],"?","sep")</f>
        <v>Aug</v>
      </c>
      <c r="U114">
        <v>11</v>
      </c>
      <c r="V114">
        <v>0</v>
      </c>
      <c r="W114" s="12">
        <v>1137</v>
      </c>
      <c r="X114" t="str">
        <f>SUBSTITUTE(Table14[[#This Row],[Hospital tier]],"?","tier - 2")</f>
        <v>tier - 2</v>
      </c>
      <c r="Y114" t="str">
        <f>SUBSTITUTE(Table14[[#This Row],[City tier]],"?","tier - 2")</f>
        <v>tier - 3</v>
      </c>
      <c r="Z114" t="str">
        <f>SUBSTITUTE(Table14[[#This Row],[State ID]],"?","UNKNOWN")</f>
        <v>R1013</v>
      </c>
    </row>
    <row r="115" spans="1:26" x14ac:dyDescent="0.3">
      <c r="A115" t="s">
        <v>135</v>
      </c>
      <c r="B115">
        <v>2001</v>
      </c>
      <c r="C115" t="s">
        <v>10</v>
      </c>
      <c r="E115">
        <v>7</v>
      </c>
      <c r="F115">
        <v>0</v>
      </c>
      <c r="G115">
        <v>1526.31</v>
      </c>
      <c r="H115" t="s">
        <v>11</v>
      </c>
      <c r="I115" t="s">
        <v>12</v>
      </c>
      <c r="J115" t="s">
        <v>42</v>
      </c>
      <c r="K115" t="str">
        <f>SUBSTITUTE(Table14[[#This Row],[year]],"?","")</f>
        <v>2001</v>
      </c>
      <c r="P115" t="str">
        <f>SUBSTITUTE(Table14[[#This Row],[Customer ID]],"?","unknown")</f>
        <v>Id2223</v>
      </c>
      <c r="Q115" s="9" t="str">
        <f t="shared" si="3"/>
        <v>28 Jul 2001</v>
      </c>
      <c r="R115">
        <f t="shared" si="4"/>
        <v>21</v>
      </c>
      <c r="S115" t="str">
        <f t="shared" si="5"/>
        <v>2001</v>
      </c>
      <c r="T115" t="str">
        <f>SUBSTITUTE(Table14[[#This Row],[month]],"?","sep")</f>
        <v>Jul</v>
      </c>
      <c r="U115">
        <v>28</v>
      </c>
      <c r="V115">
        <v>0</v>
      </c>
      <c r="W115" s="12">
        <v>1136.4000000000001</v>
      </c>
      <c r="X115" t="str">
        <f>SUBSTITUTE(Table14[[#This Row],[Hospital tier]],"?","tier - 2")</f>
        <v>tier - 2</v>
      </c>
      <c r="Y115" t="str">
        <f>SUBSTITUTE(Table14[[#This Row],[City tier]],"?","tier - 2")</f>
        <v>tier - 3</v>
      </c>
      <c r="Z115" t="str">
        <f>SUBSTITUTE(Table14[[#This Row],[State ID]],"?","UNKNOWN")</f>
        <v>R1011</v>
      </c>
    </row>
    <row r="116" spans="1:26" x14ac:dyDescent="0.3">
      <c r="A116" t="s">
        <v>136</v>
      </c>
      <c r="B116">
        <v>2001</v>
      </c>
      <c r="C116" t="s">
        <v>18</v>
      </c>
      <c r="E116">
        <v>2</v>
      </c>
      <c r="F116">
        <v>0</v>
      </c>
      <c r="G116">
        <v>1532.47</v>
      </c>
      <c r="H116" t="s">
        <v>11</v>
      </c>
      <c r="I116" t="s">
        <v>11</v>
      </c>
      <c r="J116" t="s">
        <v>13</v>
      </c>
      <c r="K116" t="str">
        <f>SUBSTITUTE(Table14[[#This Row],[year]],"?","")</f>
        <v>2001</v>
      </c>
      <c r="P116" t="str">
        <f>SUBSTITUTE(Table14[[#This Row],[Customer ID]],"?","unknown")</f>
        <v>Id2222</v>
      </c>
      <c r="Q116" s="9" t="str">
        <f t="shared" si="3"/>
        <v>11 Jun 2001</v>
      </c>
      <c r="R116">
        <f t="shared" si="4"/>
        <v>21</v>
      </c>
      <c r="S116" t="str">
        <f t="shared" si="5"/>
        <v>2001</v>
      </c>
      <c r="T116" t="str">
        <f>SUBSTITUTE(Table14[[#This Row],[month]],"?","sep")</f>
        <v>Jun</v>
      </c>
      <c r="U116">
        <v>11</v>
      </c>
      <c r="V116">
        <v>0</v>
      </c>
      <c r="W116" s="12">
        <v>1135.94</v>
      </c>
      <c r="X116" t="str">
        <f>SUBSTITUTE(Table14[[#This Row],[Hospital tier]],"?","tier - 2")</f>
        <v>tier - 2</v>
      </c>
      <c r="Y116" t="str">
        <f>SUBSTITUTE(Table14[[#This Row],[City tier]],"?","tier - 2")</f>
        <v>tier - 2</v>
      </c>
      <c r="Z116" t="str">
        <f>SUBSTITUTE(Table14[[#This Row],[State ID]],"?","UNKNOWN")</f>
        <v>R1013</v>
      </c>
    </row>
    <row r="117" spans="1:26" x14ac:dyDescent="0.3">
      <c r="A117" t="s">
        <v>137</v>
      </c>
      <c r="B117">
        <v>2001</v>
      </c>
      <c r="C117" t="s">
        <v>30</v>
      </c>
      <c r="E117">
        <v>5</v>
      </c>
      <c r="F117">
        <v>0</v>
      </c>
      <c r="G117">
        <v>1534.3</v>
      </c>
      <c r="H117" t="s">
        <v>11</v>
      </c>
      <c r="I117" t="s">
        <v>11</v>
      </c>
      <c r="J117" t="s">
        <v>13</v>
      </c>
      <c r="K117" t="str">
        <f>SUBSTITUTE(Table14[[#This Row],[year]],"?","")</f>
        <v>2001</v>
      </c>
      <c r="P117" t="str">
        <f>SUBSTITUTE(Table14[[#This Row],[Customer ID]],"?","unknown")</f>
        <v>Id2221</v>
      </c>
      <c r="Q117" s="9" t="str">
        <f t="shared" si="3"/>
        <v>10 Dec 2001</v>
      </c>
      <c r="R117">
        <f t="shared" si="4"/>
        <v>21</v>
      </c>
      <c r="S117" t="str">
        <f t="shared" si="5"/>
        <v>2001</v>
      </c>
      <c r="T117" t="str">
        <f>SUBSTITUTE(Table14[[#This Row],[month]],"?","sep")</f>
        <v>Dec</v>
      </c>
      <c r="U117">
        <v>10</v>
      </c>
      <c r="V117">
        <v>0</v>
      </c>
      <c r="W117" s="12">
        <v>11842.62</v>
      </c>
      <c r="X117" t="str">
        <f>SUBSTITUTE(Table14[[#This Row],[Hospital tier]],"?","tier - 2")</f>
        <v>tier - 2</v>
      </c>
      <c r="Y117" t="str">
        <f>SUBSTITUTE(Table14[[#This Row],[City tier]],"?","tier - 2")</f>
        <v>tier - 2</v>
      </c>
      <c r="Z117" t="str">
        <f>SUBSTITUTE(Table14[[#This Row],[State ID]],"?","UNKNOWN")</f>
        <v>R1013</v>
      </c>
    </row>
    <row r="118" spans="1:26" x14ac:dyDescent="0.3">
      <c r="A118" t="s">
        <v>138</v>
      </c>
      <c r="B118">
        <v>1992</v>
      </c>
      <c r="C118" t="s">
        <v>20</v>
      </c>
      <c r="E118">
        <v>22</v>
      </c>
      <c r="F118">
        <v>0</v>
      </c>
      <c r="G118">
        <v>1566.88</v>
      </c>
      <c r="H118" t="s">
        <v>11</v>
      </c>
      <c r="I118" t="s">
        <v>16</v>
      </c>
      <c r="J118" t="s">
        <v>13</v>
      </c>
      <c r="K118" t="str">
        <f>SUBSTITUTE(Table14[[#This Row],[year]],"?","")</f>
        <v>1992</v>
      </c>
      <c r="P118" t="str">
        <f>SUBSTITUTE(Table14[[#This Row],[Customer ID]],"?","unknown")</f>
        <v>Id2220</v>
      </c>
      <c r="Q118" s="9" t="str">
        <f t="shared" si="3"/>
        <v>11 Sep 1992</v>
      </c>
      <c r="R118">
        <f t="shared" si="4"/>
        <v>30</v>
      </c>
      <c r="S118" t="str">
        <f t="shared" si="5"/>
        <v>1992</v>
      </c>
      <c r="T118" t="str">
        <f>SUBSTITUTE(Table14[[#This Row],[month]],"?","sep")</f>
        <v>Sep</v>
      </c>
      <c r="U118">
        <v>11</v>
      </c>
      <c r="V118">
        <v>3</v>
      </c>
      <c r="W118" s="12">
        <v>11264.54</v>
      </c>
      <c r="X118" t="str">
        <f>SUBSTITUTE(Table14[[#This Row],[Hospital tier]],"?","tier - 2")</f>
        <v>tier - 2</v>
      </c>
      <c r="Y118" t="str">
        <f>SUBSTITUTE(Table14[[#This Row],[City tier]],"?","tier - 2")</f>
        <v>tier - 1</v>
      </c>
      <c r="Z118" t="str">
        <f>SUBSTITUTE(Table14[[#This Row],[State ID]],"?","UNKNOWN")</f>
        <v>R1013</v>
      </c>
    </row>
    <row r="119" spans="1:26" x14ac:dyDescent="0.3">
      <c r="A119" t="s">
        <v>139</v>
      </c>
      <c r="B119">
        <v>2004</v>
      </c>
      <c r="C119" t="s">
        <v>15</v>
      </c>
      <c r="E119">
        <v>19</v>
      </c>
      <c r="F119">
        <v>0</v>
      </c>
      <c r="G119">
        <v>1607.51</v>
      </c>
      <c r="H119" t="s">
        <v>11</v>
      </c>
      <c r="I119" t="s">
        <v>12</v>
      </c>
      <c r="J119" t="s">
        <v>13</v>
      </c>
      <c r="K119" t="str">
        <f>SUBSTITUTE(Table14[[#This Row],[year]],"?","")</f>
        <v>2004</v>
      </c>
      <c r="P119" t="str">
        <f>SUBSTITUTE(Table14[[#This Row],[Customer ID]],"?","unknown")</f>
        <v>Id2219</v>
      </c>
      <c r="Q119" s="9" t="str">
        <f t="shared" si="3"/>
        <v>6 Nov 2004</v>
      </c>
      <c r="R119">
        <f t="shared" si="4"/>
        <v>18</v>
      </c>
      <c r="S119" t="str">
        <f t="shared" si="5"/>
        <v>2004</v>
      </c>
      <c r="T119" t="str">
        <f>SUBSTITUTE(Table14[[#This Row],[month]],"?","sep")</f>
        <v>Nov</v>
      </c>
      <c r="U119">
        <v>6</v>
      </c>
      <c r="V119">
        <v>0</v>
      </c>
      <c r="W119" s="12">
        <v>1135</v>
      </c>
      <c r="X119" t="str">
        <f>SUBSTITUTE(Table14[[#This Row],[Hospital tier]],"?","tier - 2")</f>
        <v>tier - 2</v>
      </c>
      <c r="Y119" t="str">
        <f>SUBSTITUTE(Table14[[#This Row],[City tier]],"?","tier - 2")</f>
        <v>tier - 3</v>
      </c>
      <c r="Z119" t="str">
        <f>SUBSTITUTE(Table14[[#This Row],[State ID]],"?","UNKNOWN")</f>
        <v>R1013</v>
      </c>
    </row>
    <row r="120" spans="1:26" x14ac:dyDescent="0.3">
      <c r="A120" t="s">
        <v>140</v>
      </c>
      <c r="B120">
        <v>2004</v>
      </c>
      <c r="C120" t="s">
        <v>10</v>
      </c>
      <c r="E120">
        <v>22</v>
      </c>
      <c r="F120">
        <v>0</v>
      </c>
      <c r="G120">
        <v>1615.77</v>
      </c>
      <c r="H120" t="s">
        <v>11</v>
      </c>
      <c r="I120" t="s">
        <v>16</v>
      </c>
      <c r="J120" t="s">
        <v>13</v>
      </c>
      <c r="K120" t="str">
        <f>SUBSTITUTE(Table14[[#This Row],[year]],"?","")</f>
        <v>2004</v>
      </c>
      <c r="P120" t="str">
        <f>SUBSTITUTE(Table14[[#This Row],[Customer ID]],"?","unknown")</f>
        <v>Id2218</v>
      </c>
      <c r="Q120" s="9" t="str">
        <f t="shared" si="3"/>
        <v>19 Jul 2004</v>
      </c>
      <c r="R120">
        <f t="shared" si="4"/>
        <v>18</v>
      </c>
      <c r="S120" t="str">
        <f t="shared" si="5"/>
        <v>2004</v>
      </c>
      <c r="T120" t="str">
        <f>SUBSTITUTE(Table14[[#This Row],[month]],"?","sep")</f>
        <v>Jul</v>
      </c>
      <c r="U120">
        <v>19</v>
      </c>
      <c r="V120">
        <v>0</v>
      </c>
      <c r="W120" s="12">
        <v>1132</v>
      </c>
      <c r="X120" t="str">
        <f>SUBSTITUTE(Table14[[#This Row],[Hospital tier]],"?","tier - 2")</f>
        <v>tier - 2</v>
      </c>
      <c r="Y120" t="str">
        <f>SUBSTITUTE(Table14[[#This Row],[City tier]],"?","tier - 2")</f>
        <v>tier - 1</v>
      </c>
      <c r="Z120" t="str">
        <f>SUBSTITUTE(Table14[[#This Row],[State ID]],"?","UNKNOWN")</f>
        <v>R1013</v>
      </c>
    </row>
    <row r="121" spans="1:26" x14ac:dyDescent="0.3">
      <c r="A121" t="s">
        <v>141</v>
      </c>
      <c r="B121">
        <v>1995</v>
      </c>
      <c r="C121" t="s">
        <v>35</v>
      </c>
      <c r="E121">
        <v>5</v>
      </c>
      <c r="F121">
        <v>0</v>
      </c>
      <c r="G121">
        <v>1617.16</v>
      </c>
      <c r="H121" t="s">
        <v>11</v>
      </c>
      <c r="I121" t="s">
        <v>16</v>
      </c>
      <c r="J121" t="s">
        <v>13</v>
      </c>
      <c r="K121" t="str">
        <f>SUBSTITUTE(Table14[[#This Row],[year]],"?","")</f>
        <v>1995</v>
      </c>
      <c r="P121" t="str">
        <f>SUBSTITUTE(Table14[[#This Row],[Customer ID]],"?","unknown")</f>
        <v>Id2217</v>
      </c>
      <c r="Q121" s="9" t="str">
        <f t="shared" si="3"/>
        <v>14 Aug 1995</v>
      </c>
      <c r="R121">
        <f t="shared" si="4"/>
        <v>27</v>
      </c>
      <c r="S121" t="str">
        <f t="shared" si="5"/>
        <v>1995</v>
      </c>
      <c r="T121" t="str">
        <f>SUBSTITUTE(Table14[[#This Row],[month]],"?","sep")</f>
        <v>Aug</v>
      </c>
      <c r="U121">
        <v>14</v>
      </c>
      <c r="V121">
        <v>0</v>
      </c>
      <c r="W121" s="12">
        <v>1131.51</v>
      </c>
      <c r="X121" t="str">
        <f>SUBSTITUTE(Table14[[#This Row],[Hospital tier]],"?","tier - 2")</f>
        <v>tier - 2</v>
      </c>
      <c r="Y121" t="str">
        <f>SUBSTITUTE(Table14[[#This Row],[City tier]],"?","tier - 2")</f>
        <v>tier - 1</v>
      </c>
      <c r="Z121" t="str">
        <f>SUBSTITUTE(Table14[[#This Row],[State ID]],"?","UNKNOWN")</f>
        <v>R1013</v>
      </c>
    </row>
    <row r="122" spans="1:26" x14ac:dyDescent="0.3">
      <c r="A122" t="s">
        <v>142</v>
      </c>
      <c r="B122">
        <v>2003</v>
      </c>
      <c r="C122" t="s">
        <v>20</v>
      </c>
      <c r="E122">
        <v>14</v>
      </c>
      <c r="F122">
        <v>0</v>
      </c>
      <c r="G122">
        <v>1621.34</v>
      </c>
      <c r="H122" t="s">
        <v>11</v>
      </c>
      <c r="I122" t="s">
        <v>11</v>
      </c>
      <c r="J122" t="s">
        <v>23</v>
      </c>
      <c r="K122" t="str">
        <f>SUBSTITUTE(Table14[[#This Row],[year]],"?","")</f>
        <v>2003</v>
      </c>
      <c r="P122" t="str">
        <f>SUBSTITUTE(Table14[[#This Row],[Customer ID]],"?","unknown")</f>
        <v>Id2216</v>
      </c>
      <c r="Q122" s="9" t="str">
        <f t="shared" si="3"/>
        <v>12 Sep 2003</v>
      </c>
      <c r="R122">
        <f t="shared" si="4"/>
        <v>19</v>
      </c>
      <c r="S122" t="str">
        <f t="shared" si="5"/>
        <v>2003</v>
      </c>
      <c r="T122" t="str">
        <f>SUBSTITUTE(Table14[[#This Row],[month]],"?","sep")</f>
        <v>Sep</v>
      </c>
      <c r="U122">
        <v>12</v>
      </c>
      <c r="V122">
        <v>0</v>
      </c>
      <c r="W122" s="12">
        <v>1121.8699999999999</v>
      </c>
      <c r="X122" t="str">
        <f>SUBSTITUTE(Table14[[#This Row],[Hospital tier]],"?","tier - 2")</f>
        <v>tier - 2</v>
      </c>
      <c r="Y122" t="str">
        <f>SUBSTITUTE(Table14[[#This Row],[City tier]],"?","tier - 2")</f>
        <v>tier - 2</v>
      </c>
      <c r="Z122" t="str">
        <f>SUBSTITUTE(Table14[[#This Row],[State ID]],"?","UNKNOWN")</f>
        <v>R1012</v>
      </c>
    </row>
    <row r="123" spans="1:26" x14ac:dyDescent="0.3">
      <c r="A123" t="s">
        <v>143</v>
      </c>
      <c r="B123">
        <v>2004</v>
      </c>
      <c r="C123" t="s">
        <v>35</v>
      </c>
      <c r="E123">
        <v>21</v>
      </c>
      <c r="F123">
        <v>0</v>
      </c>
      <c r="G123">
        <v>1621.88</v>
      </c>
      <c r="H123" t="s">
        <v>11</v>
      </c>
      <c r="I123" t="s">
        <v>11</v>
      </c>
      <c r="J123" t="s">
        <v>13</v>
      </c>
      <c r="K123" t="str">
        <f>SUBSTITUTE(Table14[[#This Row],[year]],"?","")</f>
        <v>2004</v>
      </c>
      <c r="P123" t="str">
        <f>SUBSTITUTE(Table14[[#This Row],[Customer ID]],"?","unknown")</f>
        <v>Id2215</v>
      </c>
      <c r="Q123" s="9" t="str">
        <f t="shared" si="3"/>
        <v>13 Aug 2004</v>
      </c>
      <c r="R123">
        <f t="shared" si="4"/>
        <v>18</v>
      </c>
      <c r="S123" t="str">
        <f t="shared" si="5"/>
        <v>2004</v>
      </c>
      <c r="T123" t="str">
        <f>SUBSTITUTE(Table14[[#This Row],[month]],"?","sep")</f>
        <v>Aug</v>
      </c>
      <c r="U123">
        <v>13</v>
      </c>
      <c r="V123">
        <v>0</v>
      </c>
      <c r="W123" s="12">
        <v>1086</v>
      </c>
      <c r="X123" t="str">
        <f>SUBSTITUTE(Table14[[#This Row],[Hospital tier]],"?","tier - 2")</f>
        <v>tier - 2</v>
      </c>
      <c r="Y123" t="str">
        <f>SUBSTITUTE(Table14[[#This Row],[City tier]],"?","tier - 2")</f>
        <v>tier - 2</v>
      </c>
      <c r="Z123" t="str">
        <f>SUBSTITUTE(Table14[[#This Row],[State ID]],"?","UNKNOWN")</f>
        <v>R1013</v>
      </c>
    </row>
    <row r="124" spans="1:26" x14ac:dyDescent="0.3">
      <c r="A124" t="s">
        <v>144</v>
      </c>
      <c r="B124">
        <v>2004</v>
      </c>
      <c r="C124" t="s">
        <v>10</v>
      </c>
      <c r="E124">
        <v>25</v>
      </c>
      <c r="F124">
        <v>0</v>
      </c>
      <c r="G124">
        <v>1622.19</v>
      </c>
      <c r="H124" t="s">
        <v>11</v>
      </c>
      <c r="I124" t="s">
        <v>16</v>
      </c>
      <c r="J124" t="s">
        <v>13</v>
      </c>
      <c r="K124" t="str">
        <f>SUBSTITUTE(Table14[[#This Row],[year]],"?","")</f>
        <v>2004</v>
      </c>
      <c r="P124" t="str">
        <f>SUBSTITUTE(Table14[[#This Row],[Customer ID]],"?","unknown")</f>
        <v>Id2214</v>
      </c>
      <c r="Q124" s="9" t="str">
        <f t="shared" si="3"/>
        <v>26 Jul 2004</v>
      </c>
      <c r="R124">
        <f t="shared" si="4"/>
        <v>18</v>
      </c>
      <c r="S124" t="str">
        <f t="shared" si="5"/>
        <v>2004</v>
      </c>
      <c r="T124" t="str">
        <f>SUBSTITUTE(Table14[[#This Row],[month]],"?","sep")</f>
        <v>Jul</v>
      </c>
      <c r="U124">
        <v>26</v>
      </c>
      <c r="V124">
        <v>0</v>
      </c>
      <c r="W124" s="12">
        <v>1082</v>
      </c>
      <c r="X124" t="str">
        <f>SUBSTITUTE(Table14[[#This Row],[Hospital tier]],"?","tier - 2")</f>
        <v>tier - 2</v>
      </c>
      <c r="Y124" t="str">
        <f>SUBSTITUTE(Table14[[#This Row],[City tier]],"?","tier - 2")</f>
        <v>tier - 1</v>
      </c>
      <c r="Z124" t="str">
        <f>SUBSTITUTE(Table14[[#This Row],[State ID]],"?","UNKNOWN")</f>
        <v>R1013</v>
      </c>
    </row>
    <row r="125" spans="1:26" x14ac:dyDescent="0.3">
      <c r="A125" t="s">
        <v>145</v>
      </c>
      <c r="B125">
        <v>2003</v>
      </c>
      <c r="C125" t="s">
        <v>20</v>
      </c>
      <c r="E125">
        <v>9</v>
      </c>
      <c r="F125">
        <v>0</v>
      </c>
      <c r="G125">
        <v>1625.43</v>
      </c>
      <c r="H125" t="s">
        <v>11</v>
      </c>
      <c r="I125" t="s">
        <v>12</v>
      </c>
      <c r="J125" t="s">
        <v>23</v>
      </c>
      <c r="K125" t="str">
        <f>SUBSTITUTE(Table14[[#This Row],[year]],"?","")</f>
        <v>2003</v>
      </c>
      <c r="P125" t="str">
        <f>SUBSTITUTE(Table14[[#This Row],[Customer ID]],"?","unknown")</f>
        <v>Id2213</v>
      </c>
      <c r="Q125" s="9" t="str">
        <f t="shared" si="3"/>
        <v>3 Sep 2003</v>
      </c>
      <c r="R125">
        <f t="shared" si="4"/>
        <v>19</v>
      </c>
      <c r="S125" t="str">
        <f t="shared" si="5"/>
        <v>2003</v>
      </c>
      <c r="T125" t="str">
        <f>SUBSTITUTE(Table14[[#This Row],[month]],"?","sep")</f>
        <v>Sep</v>
      </c>
      <c r="U125">
        <v>3</v>
      </c>
      <c r="V125">
        <v>2</v>
      </c>
      <c r="W125" s="12">
        <v>47291.06</v>
      </c>
      <c r="X125" t="str">
        <f>SUBSTITUTE(Table14[[#This Row],[Hospital tier]],"?","tier - 2")</f>
        <v>tier - 2</v>
      </c>
      <c r="Y125" t="str">
        <f>SUBSTITUTE(Table14[[#This Row],[City tier]],"?","tier - 2")</f>
        <v>tier - 3</v>
      </c>
      <c r="Z125" t="str">
        <f>SUBSTITUTE(Table14[[#This Row],[State ID]],"?","UNKNOWN")</f>
        <v>R1012</v>
      </c>
    </row>
    <row r="126" spans="1:26" x14ac:dyDescent="0.3">
      <c r="A126" t="s">
        <v>146</v>
      </c>
      <c r="B126">
        <v>2003</v>
      </c>
      <c r="C126" t="s">
        <v>30</v>
      </c>
      <c r="E126">
        <v>4</v>
      </c>
      <c r="F126">
        <v>0</v>
      </c>
      <c r="G126">
        <v>1627.28</v>
      </c>
      <c r="H126" t="s">
        <v>11</v>
      </c>
      <c r="I126" t="s">
        <v>11</v>
      </c>
      <c r="J126" t="s">
        <v>23</v>
      </c>
      <c r="K126" t="str">
        <f>SUBSTITUTE(Table14[[#This Row],[year]],"?","")</f>
        <v>2003</v>
      </c>
      <c r="P126" t="str">
        <f>SUBSTITUTE(Table14[[#This Row],[Customer ID]],"?","unknown")</f>
        <v>Id2212</v>
      </c>
      <c r="Q126" s="9" t="str">
        <f t="shared" si="3"/>
        <v>17 Dec 2003</v>
      </c>
      <c r="R126">
        <f t="shared" si="4"/>
        <v>19</v>
      </c>
      <c r="S126" t="str">
        <f t="shared" si="5"/>
        <v>2003</v>
      </c>
      <c r="T126" t="str">
        <f>SUBSTITUTE(Table14[[#This Row],[month]],"?","sep")</f>
        <v>Dec</v>
      </c>
      <c r="U126">
        <v>17</v>
      </c>
      <c r="V126">
        <v>0</v>
      </c>
      <c r="W126" s="12">
        <v>34838.870000000003</v>
      </c>
      <c r="X126" t="str">
        <f>SUBSTITUTE(Table14[[#This Row],[Hospital tier]],"?","tier - 2")</f>
        <v>tier - 2</v>
      </c>
      <c r="Y126" t="str">
        <f>SUBSTITUTE(Table14[[#This Row],[City tier]],"?","tier - 2")</f>
        <v>tier - 2</v>
      </c>
      <c r="Z126" t="str">
        <f>SUBSTITUTE(Table14[[#This Row],[State ID]],"?","UNKNOWN")</f>
        <v>R1012</v>
      </c>
    </row>
    <row r="127" spans="1:26" x14ac:dyDescent="0.3">
      <c r="A127" t="s">
        <v>147</v>
      </c>
      <c r="B127">
        <v>2003</v>
      </c>
      <c r="C127" t="s">
        <v>10</v>
      </c>
      <c r="E127">
        <v>17</v>
      </c>
      <c r="F127">
        <v>0</v>
      </c>
      <c r="G127">
        <v>1628.47</v>
      </c>
      <c r="H127" t="s">
        <v>11</v>
      </c>
      <c r="I127" t="s">
        <v>16</v>
      </c>
      <c r="J127" t="s">
        <v>23</v>
      </c>
      <c r="K127" t="str">
        <f>SUBSTITUTE(Table14[[#This Row],[year]],"?","")</f>
        <v>2003</v>
      </c>
      <c r="P127" t="str">
        <f>SUBSTITUTE(Table14[[#This Row],[Customer ID]],"?","unknown")</f>
        <v>Id2211</v>
      </c>
      <c r="Q127" s="9" t="str">
        <f t="shared" si="3"/>
        <v>13 Jul 2003</v>
      </c>
      <c r="R127">
        <f t="shared" si="4"/>
        <v>19</v>
      </c>
      <c r="S127" t="str">
        <f t="shared" si="5"/>
        <v>2003</v>
      </c>
      <c r="T127" t="str">
        <f>SUBSTITUTE(Table14[[#This Row],[month]],"?","sep")</f>
        <v>Jul</v>
      </c>
      <c r="U127">
        <v>13</v>
      </c>
      <c r="V127">
        <v>0</v>
      </c>
      <c r="W127" s="12">
        <v>1071</v>
      </c>
      <c r="X127" t="str">
        <f>SUBSTITUTE(Table14[[#This Row],[Hospital tier]],"?","tier - 2")</f>
        <v>tier - 2</v>
      </c>
      <c r="Y127" t="str">
        <f>SUBSTITUTE(Table14[[#This Row],[City tier]],"?","tier - 2")</f>
        <v>tier - 1</v>
      </c>
      <c r="Z127" t="str">
        <f>SUBSTITUTE(Table14[[#This Row],[State ID]],"?","UNKNOWN")</f>
        <v>R1012</v>
      </c>
    </row>
    <row r="128" spans="1:26" x14ac:dyDescent="0.3">
      <c r="A128" t="s">
        <v>148</v>
      </c>
      <c r="B128">
        <v>2004</v>
      </c>
      <c r="C128" t="s">
        <v>37</v>
      </c>
      <c r="E128">
        <v>4</v>
      </c>
      <c r="F128">
        <v>0</v>
      </c>
      <c r="G128">
        <v>1629.83</v>
      </c>
      <c r="H128" t="s">
        <v>11</v>
      </c>
      <c r="I128" t="s">
        <v>11</v>
      </c>
      <c r="J128" t="s">
        <v>13</v>
      </c>
      <c r="K128" t="str">
        <f>SUBSTITUTE(Table14[[#This Row],[year]],"?","")</f>
        <v>2004</v>
      </c>
      <c r="P128" t="str">
        <f>SUBSTITUTE(Table14[[#This Row],[Customer ID]],"?","unknown")</f>
        <v>Id2210</v>
      </c>
      <c r="Q128" s="9" t="str">
        <f t="shared" si="3"/>
        <v>24 Oct 2004</v>
      </c>
      <c r="R128">
        <f t="shared" si="4"/>
        <v>18</v>
      </c>
      <c r="S128" t="str">
        <f t="shared" si="5"/>
        <v>2004</v>
      </c>
      <c r="T128" t="str">
        <f>SUBSTITUTE(Table14[[#This Row],[month]],"?","sep")</f>
        <v>Oct</v>
      </c>
      <c r="U128">
        <v>24</v>
      </c>
      <c r="V128">
        <v>0</v>
      </c>
      <c r="W128" s="12">
        <v>1070</v>
      </c>
      <c r="X128" t="str">
        <f>SUBSTITUTE(Table14[[#This Row],[Hospital tier]],"?","tier - 2")</f>
        <v>tier - 2</v>
      </c>
      <c r="Y128" t="str">
        <f>SUBSTITUTE(Table14[[#This Row],[City tier]],"?","tier - 2")</f>
        <v>tier - 2</v>
      </c>
      <c r="Z128" t="str">
        <f>SUBSTITUTE(Table14[[#This Row],[State ID]],"?","UNKNOWN")</f>
        <v>R1013</v>
      </c>
    </row>
    <row r="129" spans="1:26" x14ac:dyDescent="0.3">
      <c r="A129" t="s">
        <v>149</v>
      </c>
      <c r="B129">
        <v>2004</v>
      </c>
      <c r="C129" t="s">
        <v>30</v>
      </c>
      <c r="E129">
        <v>5</v>
      </c>
      <c r="F129">
        <v>0</v>
      </c>
      <c r="G129">
        <v>1631.67</v>
      </c>
      <c r="H129" t="s">
        <v>11</v>
      </c>
      <c r="I129" t="s">
        <v>12</v>
      </c>
      <c r="J129" t="s">
        <v>13</v>
      </c>
      <c r="K129" t="str">
        <f>SUBSTITUTE(Table14[[#This Row],[year]],"?","")</f>
        <v>2004</v>
      </c>
      <c r="P129" t="str">
        <f>SUBSTITUTE(Table14[[#This Row],[Customer ID]],"?","unknown")</f>
        <v>Id2209</v>
      </c>
      <c r="Q129" s="9" t="str">
        <f t="shared" si="3"/>
        <v>11 Dec 2004</v>
      </c>
      <c r="R129">
        <f t="shared" si="4"/>
        <v>18</v>
      </c>
      <c r="S129" t="str">
        <f t="shared" si="5"/>
        <v>2004</v>
      </c>
      <c r="T129" t="str">
        <f>SUBSTITUTE(Table14[[#This Row],[month]],"?","sep")</f>
        <v>Dec</v>
      </c>
      <c r="U129">
        <v>11</v>
      </c>
      <c r="V129">
        <v>0</v>
      </c>
      <c r="W129" s="12">
        <v>11842.44</v>
      </c>
      <c r="X129" t="str">
        <f>SUBSTITUTE(Table14[[#This Row],[Hospital tier]],"?","tier - 2")</f>
        <v>tier - 2</v>
      </c>
      <c r="Y129" t="str">
        <f>SUBSTITUTE(Table14[[#This Row],[City tier]],"?","tier - 2")</f>
        <v>tier - 3</v>
      </c>
      <c r="Z129" t="str">
        <f>SUBSTITUTE(Table14[[#This Row],[State ID]],"?","UNKNOWN")</f>
        <v>R1013</v>
      </c>
    </row>
    <row r="130" spans="1:26" x14ac:dyDescent="0.3">
      <c r="A130" t="s">
        <v>150</v>
      </c>
      <c r="B130">
        <v>2004</v>
      </c>
      <c r="C130" t="s">
        <v>10</v>
      </c>
      <c r="E130">
        <v>9</v>
      </c>
      <c r="F130">
        <v>0</v>
      </c>
      <c r="G130">
        <v>1631.82</v>
      </c>
      <c r="H130" t="s">
        <v>11</v>
      </c>
      <c r="I130" t="s">
        <v>16</v>
      </c>
      <c r="J130" t="s">
        <v>13</v>
      </c>
      <c r="K130" t="str">
        <f>SUBSTITUTE(Table14[[#This Row],[year]],"?","")</f>
        <v>2004</v>
      </c>
      <c r="P130" t="str">
        <f>SUBSTITUTE(Table14[[#This Row],[Customer ID]],"?","unknown")</f>
        <v>Id2208</v>
      </c>
      <c r="Q130" s="9" t="str">
        <f t="shared" ref="Q130:Q193" si="6">CONCATENATE(U130," ",T130," ",S130)</f>
        <v>28 Jul 2004</v>
      </c>
      <c r="R130">
        <f t="shared" ref="R130:R193" si="7">DATEDIF(Q130,$AC$21,"Y")</f>
        <v>18</v>
      </c>
      <c r="S130" t="str">
        <f t="shared" ref="S130:S193" si="8">IF(ISBLANK(K130),AVERAGE(K130:K2472),K130)</f>
        <v>2004</v>
      </c>
      <c r="T130" t="str">
        <f>SUBSTITUTE(Table14[[#This Row],[month]],"?","sep")</f>
        <v>Jul</v>
      </c>
      <c r="U130">
        <v>28</v>
      </c>
      <c r="V130">
        <v>0</v>
      </c>
      <c r="W130" s="12">
        <v>1068</v>
      </c>
      <c r="X130" t="str">
        <f>SUBSTITUTE(Table14[[#This Row],[Hospital tier]],"?","tier - 2")</f>
        <v>tier - 2</v>
      </c>
      <c r="Y130" t="str">
        <f>SUBSTITUTE(Table14[[#This Row],[City tier]],"?","tier - 2")</f>
        <v>tier - 1</v>
      </c>
      <c r="Z130" t="str">
        <f>SUBSTITUTE(Table14[[#This Row],[State ID]],"?","UNKNOWN")</f>
        <v>R1013</v>
      </c>
    </row>
    <row r="131" spans="1:26" x14ac:dyDescent="0.3">
      <c r="A131" t="s">
        <v>151</v>
      </c>
      <c r="B131">
        <v>2003</v>
      </c>
      <c r="C131" t="s">
        <v>37</v>
      </c>
      <c r="E131">
        <v>3</v>
      </c>
      <c r="F131">
        <v>0</v>
      </c>
      <c r="G131">
        <v>1632.04</v>
      </c>
      <c r="H131" t="s">
        <v>11</v>
      </c>
      <c r="I131" t="s">
        <v>11</v>
      </c>
      <c r="J131" t="s">
        <v>23</v>
      </c>
      <c r="K131" t="str">
        <f>SUBSTITUTE(Table14[[#This Row],[year]],"?","")</f>
        <v>2003</v>
      </c>
      <c r="P131" t="str">
        <f>SUBSTITUTE(Table14[[#This Row],[Customer ID]],"?","unknown")</f>
        <v>Id2207</v>
      </c>
      <c r="Q131" s="9" t="str">
        <f t="shared" si="6"/>
        <v>1 Oct 2003</v>
      </c>
      <c r="R131">
        <f t="shared" si="7"/>
        <v>19</v>
      </c>
      <c r="S131" t="str">
        <f t="shared" si="8"/>
        <v>2003</v>
      </c>
      <c r="T131" t="str">
        <f>SUBSTITUTE(Table14[[#This Row],[month]],"?","sep")</f>
        <v>Oct</v>
      </c>
      <c r="U131">
        <v>1</v>
      </c>
      <c r="V131">
        <v>0</v>
      </c>
      <c r="W131" s="12">
        <v>1056</v>
      </c>
      <c r="X131" t="str">
        <f>SUBSTITUTE(Table14[[#This Row],[Hospital tier]],"?","tier - 2")</f>
        <v>tier - 2</v>
      </c>
      <c r="Y131" t="str">
        <f>SUBSTITUTE(Table14[[#This Row],[City tier]],"?","tier - 2")</f>
        <v>tier - 2</v>
      </c>
      <c r="Z131" t="str">
        <f>SUBSTITUTE(Table14[[#This Row],[State ID]],"?","UNKNOWN")</f>
        <v>R1012</v>
      </c>
    </row>
    <row r="132" spans="1:26" x14ac:dyDescent="0.3">
      <c r="A132" t="s">
        <v>152</v>
      </c>
      <c r="B132">
        <v>2003</v>
      </c>
      <c r="C132" t="s">
        <v>20</v>
      </c>
      <c r="E132">
        <v>16</v>
      </c>
      <c r="F132">
        <v>0</v>
      </c>
      <c r="G132">
        <v>1632.56</v>
      </c>
      <c r="H132" t="s">
        <v>11</v>
      </c>
      <c r="I132" t="s">
        <v>11</v>
      </c>
      <c r="J132" t="s">
        <v>23</v>
      </c>
      <c r="K132" t="str">
        <f>SUBSTITUTE(Table14[[#This Row],[year]],"?","")</f>
        <v>2003</v>
      </c>
      <c r="P132" t="str">
        <f>SUBSTITUTE(Table14[[#This Row],[Customer ID]],"?","unknown")</f>
        <v>Id2206</v>
      </c>
      <c r="Q132" s="9" t="str">
        <f t="shared" si="6"/>
        <v>1 Sep 2003</v>
      </c>
      <c r="R132">
        <f t="shared" si="7"/>
        <v>19</v>
      </c>
      <c r="S132" t="str">
        <f t="shared" si="8"/>
        <v>2003</v>
      </c>
      <c r="T132" t="str">
        <f>SUBSTITUTE(Table14[[#This Row],[month]],"?","sep")</f>
        <v>Sep</v>
      </c>
      <c r="U132">
        <v>1</v>
      </c>
      <c r="V132">
        <v>0</v>
      </c>
      <c r="W132" s="12">
        <v>1049</v>
      </c>
      <c r="X132" t="str">
        <f>SUBSTITUTE(Table14[[#This Row],[Hospital tier]],"?","tier - 2")</f>
        <v>tier - 2</v>
      </c>
      <c r="Y132" t="str">
        <f>SUBSTITUTE(Table14[[#This Row],[City tier]],"?","tier - 2")</f>
        <v>tier - 2</v>
      </c>
      <c r="Z132" t="str">
        <f>SUBSTITUTE(Table14[[#This Row],[State ID]],"?","UNKNOWN")</f>
        <v>R1012</v>
      </c>
    </row>
    <row r="133" spans="1:26" x14ac:dyDescent="0.3">
      <c r="A133" t="s">
        <v>153</v>
      </c>
      <c r="B133">
        <v>2004</v>
      </c>
      <c r="C133" t="s">
        <v>30</v>
      </c>
      <c r="E133">
        <v>13</v>
      </c>
      <c r="F133">
        <v>0</v>
      </c>
      <c r="G133">
        <v>1633.04</v>
      </c>
      <c r="H133" t="s">
        <v>11</v>
      </c>
      <c r="I133" t="s">
        <v>11</v>
      </c>
      <c r="J133" t="s">
        <v>13</v>
      </c>
      <c r="K133" t="str">
        <f>SUBSTITUTE(Table14[[#This Row],[year]],"?","")</f>
        <v>2004</v>
      </c>
      <c r="P133" t="str">
        <f>SUBSTITUTE(Table14[[#This Row],[Customer ID]],"?","unknown")</f>
        <v>Id2205</v>
      </c>
      <c r="Q133" s="9" t="str">
        <f t="shared" si="6"/>
        <v>20 Dec 2004</v>
      </c>
      <c r="R133">
        <f t="shared" si="7"/>
        <v>18</v>
      </c>
      <c r="S133" t="str">
        <f t="shared" si="8"/>
        <v>2004</v>
      </c>
      <c r="T133" t="str">
        <f>SUBSTITUTE(Table14[[#This Row],[month]],"?","sep")</f>
        <v>Dec</v>
      </c>
      <c r="U133">
        <v>20</v>
      </c>
      <c r="V133">
        <v>0</v>
      </c>
      <c r="W133" s="12">
        <v>1047</v>
      </c>
      <c r="X133" t="str">
        <f>SUBSTITUTE(Table14[[#This Row],[Hospital tier]],"?","tier - 2")</f>
        <v>tier - 2</v>
      </c>
      <c r="Y133" t="str">
        <f>SUBSTITUTE(Table14[[#This Row],[City tier]],"?","tier - 2")</f>
        <v>tier - 2</v>
      </c>
      <c r="Z133" t="str">
        <f>SUBSTITUTE(Table14[[#This Row],[State ID]],"?","UNKNOWN")</f>
        <v>R1013</v>
      </c>
    </row>
    <row r="134" spans="1:26" x14ac:dyDescent="0.3">
      <c r="A134" t="s">
        <v>154</v>
      </c>
      <c r="B134">
        <v>2004</v>
      </c>
      <c r="C134" t="s">
        <v>35</v>
      </c>
      <c r="E134">
        <v>8</v>
      </c>
      <c r="F134">
        <v>0</v>
      </c>
      <c r="G134">
        <v>1633.96</v>
      </c>
      <c r="H134" t="s">
        <v>11</v>
      </c>
      <c r="I134" t="s">
        <v>16</v>
      </c>
      <c r="J134" t="s">
        <v>13</v>
      </c>
      <c r="K134" t="str">
        <f>SUBSTITUTE(Table14[[#This Row],[year]],"?","")</f>
        <v>2004</v>
      </c>
      <c r="P134" t="str">
        <f>SUBSTITUTE(Table14[[#This Row],[Customer ID]],"?","unknown")</f>
        <v>Id2204</v>
      </c>
      <c r="Q134" s="9" t="str">
        <f t="shared" si="6"/>
        <v>17 Aug 2004</v>
      </c>
      <c r="R134">
        <f t="shared" si="7"/>
        <v>18</v>
      </c>
      <c r="S134" t="str">
        <f t="shared" si="8"/>
        <v>2004</v>
      </c>
      <c r="T134" t="str">
        <f>SUBSTITUTE(Table14[[#This Row],[month]],"?","sep")</f>
        <v>Aug</v>
      </c>
      <c r="U134">
        <v>17</v>
      </c>
      <c r="V134">
        <v>0</v>
      </c>
      <c r="W134" s="12">
        <v>1044</v>
      </c>
      <c r="X134" t="str">
        <f>SUBSTITUTE(Table14[[#This Row],[Hospital tier]],"?","tier - 2")</f>
        <v>tier - 2</v>
      </c>
      <c r="Y134" t="str">
        <f>SUBSTITUTE(Table14[[#This Row],[City tier]],"?","tier - 2")</f>
        <v>tier - 1</v>
      </c>
      <c r="Z134" t="str">
        <f>SUBSTITUTE(Table14[[#This Row],[State ID]],"?","UNKNOWN")</f>
        <v>R1013</v>
      </c>
    </row>
    <row r="135" spans="1:26" x14ac:dyDescent="0.3">
      <c r="A135" t="s">
        <v>155</v>
      </c>
      <c r="B135">
        <v>2004</v>
      </c>
      <c r="C135" t="s">
        <v>18</v>
      </c>
      <c r="E135">
        <v>13</v>
      </c>
      <c r="F135">
        <v>0</v>
      </c>
      <c r="G135">
        <v>1634.57</v>
      </c>
      <c r="H135" t="s">
        <v>11</v>
      </c>
      <c r="I135" t="s">
        <v>11</v>
      </c>
      <c r="J135" t="s">
        <v>13</v>
      </c>
      <c r="K135" t="str">
        <f>SUBSTITUTE(Table14[[#This Row],[year]],"?","")</f>
        <v>2004</v>
      </c>
      <c r="P135" t="str">
        <f>SUBSTITUTE(Table14[[#This Row],[Customer ID]],"?","unknown")</f>
        <v>Id2203</v>
      </c>
      <c r="Q135" s="9" t="str">
        <f t="shared" si="6"/>
        <v>5 Jun 2004</v>
      </c>
      <c r="R135">
        <f t="shared" si="7"/>
        <v>19</v>
      </c>
      <c r="S135" t="str">
        <f t="shared" si="8"/>
        <v>2004</v>
      </c>
      <c r="T135" t="str">
        <f>SUBSTITUTE(Table14[[#This Row],[month]],"?","sep")</f>
        <v>Jun</v>
      </c>
      <c r="U135">
        <v>5</v>
      </c>
      <c r="V135">
        <v>0</v>
      </c>
      <c r="W135" s="12">
        <v>1033.74</v>
      </c>
      <c r="X135" t="str">
        <f>SUBSTITUTE(Table14[[#This Row],[Hospital tier]],"?","tier - 2")</f>
        <v>tier - 2</v>
      </c>
      <c r="Y135" t="str">
        <f>SUBSTITUTE(Table14[[#This Row],[City tier]],"?","tier - 2")</f>
        <v>tier - 2</v>
      </c>
      <c r="Z135" t="str">
        <f>SUBSTITUTE(Table14[[#This Row],[State ID]],"?","UNKNOWN")</f>
        <v>R1013</v>
      </c>
    </row>
    <row r="136" spans="1:26" x14ac:dyDescent="0.3">
      <c r="A136" t="s">
        <v>156</v>
      </c>
      <c r="B136">
        <v>2003</v>
      </c>
      <c r="C136" t="s">
        <v>30</v>
      </c>
      <c r="E136">
        <v>30</v>
      </c>
      <c r="F136">
        <v>0</v>
      </c>
      <c r="G136">
        <v>1635.73</v>
      </c>
      <c r="H136" t="s">
        <v>11</v>
      </c>
      <c r="I136" t="s">
        <v>12</v>
      </c>
      <c r="J136" t="s">
        <v>23</v>
      </c>
      <c r="K136" t="str">
        <f>SUBSTITUTE(Table14[[#This Row],[year]],"?","")</f>
        <v>2003</v>
      </c>
      <c r="P136" t="str">
        <f>SUBSTITUTE(Table14[[#This Row],[Customer ID]],"?","unknown")</f>
        <v>Id2202</v>
      </c>
      <c r="Q136" s="9" t="str">
        <f t="shared" si="6"/>
        <v>5 Dec 2003</v>
      </c>
      <c r="R136">
        <f t="shared" si="7"/>
        <v>19</v>
      </c>
      <c r="S136" t="str">
        <f t="shared" si="8"/>
        <v>2003</v>
      </c>
      <c r="T136" t="str">
        <f>SUBSTITUTE(Table14[[#This Row],[month]],"?","sep")</f>
        <v>Dec</v>
      </c>
      <c r="U136">
        <v>5</v>
      </c>
      <c r="V136">
        <v>0</v>
      </c>
      <c r="W136" s="12">
        <v>1019</v>
      </c>
      <c r="X136" t="str">
        <f>SUBSTITUTE(Table14[[#This Row],[Hospital tier]],"?","tier - 2")</f>
        <v>tier - 2</v>
      </c>
      <c r="Y136" t="str">
        <f>SUBSTITUTE(Table14[[#This Row],[City tier]],"?","tier - 2")</f>
        <v>tier - 3</v>
      </c>
      <c r="Z136" t="str">
        <f>SUBSTITUTE(Table14[[#This Row],[State ID]],"?","UNKNOWN")</f>
        <v>R1012</v>
      </c>
    </row>
    <row r="137" spans="1:26" x14ac:dyDescent="0.3">
      <c r="A137" t="s">
        <v>157</v>
      </c>
      <c r="B137">
        <v>2003</v>
      </c>
      <c r="C137" t="s">
        <v>20</v>
      </c>
      <c r="E137">
        <v>16</v>
      </c>
      <c r="F137">
        <v>0</v>
      </c>
      <c r="G137">
        <v>1639.56</v>
      </c>
      <c r="H137" t="s">
        <v>11</v>
      </c>
      <c r="I137" t="s">
        <v>11</v>
      </c>
      <c r="J137" t="s">
        <v>23</v>
      </c>
      <c r="K137" t="str">
        <f>SUBSTITUTE(Table14[[#This Row],[year]],"?","")</f>
        <v>2003</v>
      </c>
      <c r="P137" t="str">
        <f>SUBSTITUTE(Table14[[#This Row],[Customer ID]],"?","unknown")</f>
        <v>Id2201</v>
      </c>
      <c r="Q137" s="9" t="str">
        <f t="shared" si="6"/>
        <v>9 Sep 2003</v>
      </c>
      <c r="R137">
        <f t="shared" si="7"/>
        <v>19</v>
      </c>
      <c r="S137" t="str">
        <f t="shared" si="8"/>
        <v>2003</v>
      </c>
      <c r="T137" t="str">
        <f>SUBSTITUTE(Table14[[#This Row],[month]],"?","sep")</f>
        <v>Sep</v>
      </c>
      <c r="U137">
        <v>9</v>
      </c>
      <c r="V137">
        <v>0</v>
      </c>
      <c r="W137" s="12">
        <v>1012</v>
      </c>
      <c r="X137" t="str">
        <f>SUBSTITUTE(Table14[[#This Row],[Hospital tier]],"?","tier - 2")</f>
        <v>tier - 2</v>
      </c>
      <c r="Y137" t="str">
        <f>SUBSTITUTE(Table14[[#This Row],[City tier]],"?","tier - 2")</f>
        <v>tier - 2</v>
      </c>
      <c r="Z137" t="str">
        <f>SUBSTITUTE(Table14[[#This Row],[State ID]],"?","UNKNOWN")</f>
        <v>R1012</v>
      </c>
    </row>
    <row r="138" spans="1:26" x14ac:dyDescent="0.3">
      <c r="A138" t="s">
        <v>158</v>
      </c>
      <c r="B138">
        <v>2003</v>
      </c>
      <c r="C138" t="s">
        <v>35</v>
      </c>
      <c r="E138">
        <v>21</v>
      </c>
      <c r="F138">
        <v>0</v>
      </c>
      <c r="G138">
        <v>1639.56</v>
      </c>
      <c r="H138" t="s">
        <v>11</v>
      </c>
      <c r="I138" t="s">
        <v>11</v>
      </c>
      <c r="J138" t="s">
        <v>23</v>
      </c>
      <c r="K138" t="str">
        <f>SUBSTITUTE(Table14[[#This Row],[year]],"?","")</f>
        <v>2003</v>
      </c>
      <c r="P138" t="str">
        <f>SUBSTITUTE(Table14[[#This Row],[Customer ID]],"?","unknown")</f>
        <v>Id2200</v>
      </c>
      <c r="Q138" s="9" t="str">
        <f t="shared" si="6"/>
        <v>17 Aug 2003</v>
      </c>
      <c r="R138">
        <f t="shared" si="7"/>
        <v>19</v>
      </c>
      <c r="S138" t="str">
        <f t="shared" si="8"/>
        <v>2003</v>
      </c>
      <c r="T138" t="str">
        <f>SUBSTITUTE(Table14[[#This Row],[month]],"?","sep")</f>
        <v>Aug</v>
      </c>
      <c r="U138">
        <v>17</v>
      </c>
      <c r="V138">
        <v>0</v>
      </c>
      <c r="W138" s="12">
        <v>34828.65</v>
      </c>
      <c r="X138" t="str">
        <f>SUBSTITUTE(Table14[[#This Row],[Hospital tier]],"?","tier - 2")</f>
        <v>tier - 2</v>
      </c>
      <c r="Y138" t="str">
        <f>SUBSTITUTE(Table14[[#This Row],[City tier]],"?","tier - 2")</f>
        <v>tier - 2</v>
      </c>
      <c r="Z138" t="str">
        <f>SUBSTITUTE(Table14[[#This Row],[State ID]],"?","UNKNOWN")</f>
        <v>R1012</v>
      </c>
    </row>
    <row r="139" spans="1:26" x14ac:dyDescent="0.3">
      <c r="A139" t="s">
        <v>159</v>
      </c>
      <c r="B139">
        <v>2003</v>
      </c>
      <c r="C139" t="s">
        <v>30</v>
      </c>
      <c r="E139">
        <v>30</v>
      </c>
      <c r="F139">
        <v>0</v>
      </c>
      <c r="G139">
        <v>1646.43</v>
      </c>
      <c r="H139" t="s">
        <v>11</v>
      </c>
      <c r="I139" t="s">
        <v>16</v>
      </c>
      <c r="J139" t="s">
        <v>23</v>
      </c>
      <c r="K139" t="str">
        <f>SUBSTITUTE(Table14[[#This Row],[year]],"?","")</f>
        <v>2003</v>
      </c>
      <c r="P139" t="str">
        <f>SUBSTITUTE(Table14[[#This Row],[Customer ID]],"?","unknown")</f>
        <v>Id2199</v>
      </c>
      <c r="Q139" s="9" t="str">
        <f t="shared" si="6"/>
        <v>22 Dec 2003</v>
      </c>
      <c r="R139">
        <f t="shared" si="7"/>
        <v>19</v>
      </c>
      <c r="S139" t="str">
        <f t="shared" si="8"/>
        <v>2003</v>
      </c>
      <c r="T139" t="str">
        <f>SUBSTITUTE(Table14[[#This Row],[month]],"?","sep")</f>
        <v>Dec</v>
      </c>
      <c r="U139">
        <v>22</v>
      </c>
      <c r="V139">
        <v>0</v>
      </c>
      <c r="W139" s="12">
        <v>1006.65</v>
      </c>
      <c r="X139" t="str">
        <f>SUBSTITUTE(Table14[[#This Row],[Hospital tier]],"?","tier - 2")</f>
        <v>tier - 2</v>
      </c>
      <c r="Y139" t="str">
        <f>SUBSTITUTE(Table14[[#This Row],[City tier]],"?","tier - 2")</f>
        <v>tier - 1</v>
      </c>
      <c r="Z139" t="str">
        <f>SUBSTITUTE(Table14[[#This Row],[State ID]],"?","UNKNOWN")</f>
        <v>R1012</v>
      </c>
    </row>
    <row r="140" spans="1:26" x14ac:dyDescent="0.3">
      <c r="A140" t="s">
        <v>160</v>
      </c>
      <c r="B140">
        <v>2000</v>
      </c>
      <c r="C140" t="s">
        <v>37</v>
      </c>
      <c r="E140">
        <v>23</v>
      </c>
      <c r="F140">
        <v>0</v>
      </c>
      <c r="G140">
        <v>1665</v>
      </c>
      <c r="H140" t="s">
        <v>11</v>
      </c>
      <c r="I140" t="s">
        <v>11</v>
      </c>
      <c r="J140" t="s">
        <v>13</v>
      </c>
      <c r="K140" t="str">
        <f>SUBSTITUTE(Table14[[#This Row],[year]],"?","")</f>
        <v>2000</v>
      </c>
      <c r="P140" t="str">
        <f>SUBSTITUTE(Table14[[#This Row],[Customer ID]],"?","unknown")</f>
        <v>Id2198</v>
      </c>
      <c r="Q140" s="9" t="str">
        <f t="shared" si="6"/>
        <v>25 Oct 2000</v>
      </c>
      <c r="R140">
        <f t="shared" si="7"/>
        <v>22</v>
      </c>
      <c r="S140" t="str">
        <f t="shared" si="8"/>
        <v>2000</v>
      </c>
      <c r="T140" t="str">
        <f>SUBSTITUTE(Table14[[#This Row],[month]],"?","sep")</f>
        <v>Oct</v>
      </c>
      <c r="U140">
        <v>25</v>
      </c>
      <c r="V140">
        <v>0</v>
      </c>
      <c r="W140" s="12">
        <v>11840.78</v>
      </c>
      <c r="X140" t="str">
        <f>SUBSTITUTE(Table14[[#This Row],[Hospital tier]],"?","tier - 2")</f>
        <v>tier - 2</v>
      </c>
      <c r="Y140" t="str">
        <f>SUBSTITUTE(Table14[[#This Row],[City tier]],"?","tier - 2")</f>
        <v>tier - 2</v>
      </c>
      <c r="Z140" t="str">
        <f>SUBSTITUTE(Table14[[#This Row],[State ID]],"?","UNKNOWN")</f>
        <v>R1013</v>
      </c>
    </row>
    <row r="141" spans="1:26" x14ac:dyDescent="0.3">
      <c r="A141" t="s">
        <v>161</v>
      </c>
      <c r="B141">
        <v>2000</v>
      </c>
      <c r="C141" t="s">
        <v>18</v>
      </c>
      <c r="E141">
        <v>10</v>
      </c>
      <c r="F141">
        <v>0</v>
      </c>
      <c r="G141">
        <v>1674.63</v>
      </c>
      <c r="H141" t="s">
        <v>11</v>
      </c>
      <c r="I141" t="s">
        <v>11</v>
      </c>
      <c r="J141" t="s">
        <v>13</v>
      </c>
      <c r="K141" t="str">
        <f>SUBSTITUTE(Table14[[#This Row],[year]],"?","")</f>
        <v>2000</v>
      </c>
      <c r="P141" t="str">
        <f>SUBSTITUTE(Table14[[#This Row],[Customer ID]],"?","unknown")</f>
        <v>Id2197</v>
      </c>
      <c r="Q141" s="9" t="str">
        <f t="shared" si="6"/>
        <v>19 Jun 2000</v>
      </c>
      <c r="R141">
        <f t="shared" si="7"/>
        <v>22</v>
      </c>
      <c r="S141" t="str">
        <f t="shared" si="8"/>
        <v>2000</v>
      </c>
      <c r="T141" t="str">
        <f>SUBSTITUTE(Table14[[#This Row],[month]],"?","sep")</f>
        <v>Jun</v>
      </c>
      <c r="U141">
        <v>19</v>
      </c>
      <c r="V141">
        <v>0</v>
      </c>
      <c r="W141" s="12">
        <v>964.71</v>
      </c>
      <c r="X141" t="str">
        <f>SUBSTITUTE(Table14[[#This Row],[Hospital tier]],"?","tier - 2")</f>
        <v>tier - 2</v>
      </c>
      <c r="Y141" t="str">
        <f>SUBSTITUTE(Table14[[#This Row],[City tier]],"?","tier - 2")</f>
        <v>tier - 2</v>
      </c>
      <c r="Z141" t="str">
        <f>SUBSTITUTE(Table14[[#This Row],[State ID]],"?","UNKNOWN")</f>
        <v>R1013</v>
      </c>
    </row>
    <row r="142" spans="1:26" x14ac:dyDescent="0.3">
      <c r="A142" t="s">
        <v>162</v>
      </c>
      <c r="B142">
        <v>2000</v>
      </c>
      <c r="C142" t="s">
        <v>37</v>
      </c>
      <c r="E142">
        <v>21</v>
      </c>
      <c r="F142">
        <v>0</v>
      </c>
      <c r="G142">
        <v>1682.6</v>
      </c>
      <c r="H142" t="s">
        <v>11</v>
      </c>
      <c r="I142" t="s">
        <v>11</v>
      </c>
      <c r="J142" t="s">
        <v>42</v>
      </c>
      <c r="K142" t="str">
        <f>SUBSTITUTE(Table14[[#This Row],[year]],"?","")</f>
        <v>2000</v>
      </c>
      <c r="P142" t="str">
        <f>SUBSTITUTE(Table14[[#This Row],[Customer ID]],"?","unknown")</f>
        <v>Id2196</v>
      </c>
      <c r="Q142" s="9" t="str">
        <f t="shared" si="6"/>
        <v>28 Oct 2000</v>
      </c>
      <c r="R142">
        <f t="shared" si="7"/>
        <v>22</v>
      </c>
      <c r="S142" t="str">
        <f t="shared" si="8"/>
        <v>2000</v>
      </c>
      <c r="T142" t="str">
        <f>SUBSTITUTE(Table14[[#This Row],[month]],"?","sep")</f>
        <v>Oct</v>
      </c>
      <c r="U142">
        <v>28</v>
      </c>
      <c r="V142">
        <v>0</v>
      </c>
      <c r="W142" s="12">
        <v>928.59</v>
      </c>
      <c r="X142" t="str">
        <f>SUBSTITUTE(Table14[[#This Row],[Hospital tier]],"?","tier - 2")</f>
        <v>tier - 2</v>
      </c>
      <c r="Y142" t="str">
        <f>SUBSTITUTE(Table14[[#This Row],[City tier]],"?","tier - 2")</f>
        <v>tier - 2</v>
      </c>
      <c r="Z142" t="str">
        <f>SUBSTITUTE(Table14[[#This Row],[State ID]],"?","UNKNOWN")</f>
        <v>R1011</v>
      </c>
    </row>
    <row r="143" spans="1:26" x14ac:dyDescent="0.3">
      <c r="A143" t="s">
        <v>163</v>
      </c>
      <c r="B143">
        <v>2004</v>
      </c>
      <c r="C143" t="s">
        <v>15</v>
      </c>
      <c r="E143">
        <v>17</v>
      </c>
      <c r="F143">
        <v>0</v>
      </c>
      <c r="G143">
        <v>1694.8</v>
      </c>
      <c r="H143" t="s">
        <v>11</v>
      </c>
      <c r="I143" t="s">
        <v>11</v>
      </c>
      <c r="J143" t="s">
        <v>164</v>
      </c>
      <c r="K143" t="str">
        <f>SUBSTITUTE(Table14[[#This Row],[year]],"?","")</f>
        <v>2004</v>
      </c>
      <c r="P143" t="str">
        <f>SUBSTITUTE(Table14[[#This Row],[Customer ID]],"?","unknown")</f>
        <v>Id2195</v>
      </c>
      <c r="Q143" s="9" t="str">
        <f t="shared" si="6"/>
        <v>30 Nov 2004</v>
      </c>
      <c r="R143">
        <f t="shared" si="7"/>
        <v>18</v>
      </c>
      <c r="S143" t="str">
        <f t="shared" si="8"/>
        <v>2004</v>
      </c>
      <c r="T143" t="str">
        <f>SUBSTITUTE(Table14[[#This Row],[month]],"?","sep")</f>
        <v>Nov</v>
      </c>
      <c r="U143">
        <v>30</v>
      </c>
      <c r="V143">
        <v>0</v>
      </c>
      <c r="W143" s="12">
        <v>915.07</v>
      </c>
      <c r="X143" t="str">
        <f>SUBSTITUTE(Table14[[#This Row],[Hospital tier]],"?","tier - 2")</f>
        <v>tier - 2</v>
      </c>
      <c r="Y143" t="str">
        <f>SUBSTITUTE(Table14[[#This Row],[City tier]],"?","tier - 2")</f>
        <v>tier - 2</v>
      </c>
      <c r="Z143" t="str">
        <f>SUBSTITUTE(Table14[[#This Row],[State ID]],"?","UNKNOWN")</f>
        <v>R1015</v>
      </c>
    </row>
    <row r="144" spans="1:26" x14ac:dyDescent="0.3">
      <c r="A144" t="s">
        <v>165</v>
      </c>
      <c r="B144">
        <v>2004</v>
      </c>
      <c r="C144" t="s">
        <v>30</v>
      </c>
      <c r="E144">
        <v>10</v>
      </c>
      <c r="F144">
        <v>0</v>
      </c>
      <c r="G144">
        <v>1702.46</v>
      </c>
      <c r="H144" t="s">
        <v>11</v>
      </c>
      <c r="I144" t="s">
        <v>12</v>
      </c>
      <c r="J144" t="s">
        <v>166</v>
      </c>
      <c r="K144" t="str">
        <f>SUBSTITUTE(Table14[[#This Row],[year]],"?","")</f>
        <v>2004</v>
      </c>
      <c r="P144" t="str">
        <f>SUBSTITUTE(Table14[[#This Row],[Customer ID]],"?","unknown")</f>
        <v>Id2194</v>
      </c>
      <c r="Q144" s="9" t="str">
        <f t="shared" si="6"/>
        <v>27 Dec 2004</v>
      </c>
      <c r="R144">
        <f t="shared" si="7"/>
        <v>18</v>
      </c>
      <c r="S144" t="str">
        <f t="shared" si="8"/>
        <v>2004</v>
      </c>
      <c r="T144" t="str">
        <f>SUBSTITUTE(Table14[[#This Row],[month]],"?","sep")</f>
        <v>Dec</v>
      </c>
      <c r="U144">
        <v>27</v>
      </c>
      <c r="V144">
        <v>0</v>
      </c>
      <c r="W144" s="12">
        <v>896.21</v>
      </c>
      <c r="X144" t="str">
        <f>SUBSTITUTE(Table14[[#This Row],[Hospital tier]],"?","tier - 2")</f>
        <v>tier - 2</v>
      </c>
      <c r="Y144" t="str">
        <f>SUBSTITUTE(Table14[[#This Row],[City tier]],"?","tier - 2")</f>
        <v>tier - 3</v>
      </c>
      <c r="Z144" t="str">
        <f>SUBSTITUTE(Table14[[#This Row],[State ID]],"?","UNKNOWN")</f>
        <v>R1019</v>
      </c>
    </row>
    <row r="145" spans="1:26" x14ac:dyDescent="0.3">
      <c r="A145" t="s">
        <v>167</v>
      </c>
      <c r="B145">
        <v>2004</v>
      </c>
      <c r="C145" t="s">
        <v>15</v>
      </c>
      <c r="E145">
        <v>7</v>
      </c>
      <c r="F145">
        <v>0</v>
      </c>
      <c r="G145">
        <v>1704.57</v>
      </c>
      <c r="H145" t="s">
        <v>11</v>
      </c>
      <c r="I145" t="s">
        <v>16</v>
      </c>
      <c r="J145" t="s">
        <v>168</v>
      </c>
      <c r="K145" t="str">
        <f>SUBSTITUTE(Table14[[#This Row],[year]],"?","")</f>
        <v>2004</v>
      </c>
      <c r="P145" t="str">
        <f>SUBSTITUTE(Table14[[#This Row],[Customer ID]],"?","unknown")</f>
        <v>Id2193</v>
      </c>
      <c r="Q145" s="9" t="str">
        <f t="shared" si="6"/>
        <v>18 Nov 2004</v>
      </c>
      <c r="R145">
        <f t="shared" si="7"/>
        <v>18</v>
      </c>
      <c r="S145" t="str">
        <f t="shared" si="8"/>
        <v>2004</v>
      </c>
      <c r="T145" t="str">
        <f>SUBSTITUTE(Table14[[#This Row],[month]],"?","sep")</f>
        <v>Nov</v>
      </c>
      <c r="U145">
        <v>18</v>
      </c>
      <c r="V145">
        <v>0</v>
      </c>
      <c r="W145" s="12">
        <v>865.41</v>
      </c>
      <c r="X145" t="str">
        <f>SUBSTITUTE(Table14[[#This Row],[Hospital tier]],"?","tier - 2")</f>
        <v>tier - 2</v>
      </c>
      <c r="Y145" t="str">
        <f>SUBSTITUTE(Table14[[#This Row],[City tier]],"?","tier - 2")</f>
        <v>tier - 1</v>
      </c>
      <c r="Z145" t="str">
        <f>SUBSTITUTE(Table14[[#This Row],[State ID]],"?","UNKNOWN")</f>
        <v>R1016</v>
      </c>
    </row>
    <row r="146" spans="1:26" x14ac:dyDescent="0.3">
      <c r="A146" t="s">
        <v>169</v>
      </c>
      <c r="B146">
        <v>2004</v>
      </c>
      <c r="C146" t="s">
        <v>30</v>
      </c>
      <c r="E146">
        <v>14</v>
      </c>
      <c r="F146">
        <v>0</v>
      </c>
      <c r="G146">
        <v>1704.7</v>
      </c>
      <c r="H146" t="s">
        <v>11</v>
      </c>
      <c r="I146" t="s">
        <v>12</v>
      </c>
      <c r="J146" t="s">
        <v>170</v>
      </c>
      <c r="K146" t="str">
        <f>SUBSTITUTE(Table14[[#This Row],[year]],"?","")</f>
        <v>2004</v>
      </c>
      <c r="P146" t="str">
        <f>SUBSTITUTE(Table14[[#This Row],[Customer ID]],"?","unknown")</f>
        <v>Id2192</v>
      </c>
      <c r="Q146" s="9" t="str">
        <f t="shared" si="6"/>
        <v>7 Dec 2004</v>
      </c>
      <c r="R146">
        <f t="shared" si="7"/>
        <v>18</v>
      </c>
      <c r="S146" t="str">
        <f t="shared" si="8"/>
        <v>2004</v>
      </c>
      <c r="T146" t="str">
        <f>SUBSTITUTE(Table14[[#This Row],[month]],"?","sep")</f>
        <v>Dec</v>
      </c>
      <c r="U146">
        <v>7</v>
      </c>
      <c r="V146">
        <v>0</v>
      </c>
      <c r="W146" s="12">
        <v>830.52</v>
      </c>
      <c r="X146" t="str">
        <f>SUBSTITUTE(Table14[[#This Row],[Hospital tier]],"?","tier - 2")</f>
        <v>tier - 2</v>
      </c>
      <c r="Y146" t="str">
        <f>SUBSTITUTE(Table14[[#This Row],[City tier]],"?","tier - 2")</f>
        <v>tier - 3</v>
      </c>
      <c r="Z146" t="str">
        <f>SUBSTITUTE(Table14[[#This Row],[State ID]],"?","UNKNOWN")</f>
        <v>R1018</v>
      </c>
    </row>
    <row r="147" spans="1:26" x14ac:dyDescent="0.3">
      <c r="A147" t="s">
        <v>171</v>
      </c>
      <c r="B147">
        <v>2004</v>
      </c>
      <c r="C147" t="s">
        <v>30</v>
      </c>
      <c r="E147">
        <v>6</v>
      </c>
      <c r="F147">
        <v>0</v>
      </c>
      <c r="G147">
        <v>1705.62</v>
      </c>
      <c r="H147" t="s">
        <v>11</v>
      </c>
      <c r="I147" t="s">
        <v>11</v>
      </c>
      <c r="J147" t="s">
        <v>164</v>
      </c>
      <c r="K147" t="str">
        <f>SUBSTITUTE(Table14[[#This Row],[year]],"?","")</f>
        <v>2004</v>
      </c>
      <c r="P147" t="str">
        <f>SUBSTITUTE(Table14[[#This Row],[Customer ID]],"?","unknown")</f>
        <v>Id2191</v>
      </c>
      <c r="Q147" s="9" t="str">
        <f t="shared" si="6"/>
        <v>7 Dec 2004</v>
      </c>
      <c r="R147">
        <f t="shared" si="7"/>
        <v>18</v>
      </c>
      <c r="S147" t="str">
        <f t="shared" si="8"/>
        <v>2004</v>
      </c>
      <c r="T147" t="str">
        <f>SUBSTITUTE(Table14[[#This Row],[month]],"?","sep")</f>
        <v>Dec</v>
      </c>
      <c r="U147">
        <v>7</v>
      </c>
      <c r="V147">
        <v>0</v>
      </c>
      <c r="W147" s="12">
        <v>773.54</v>
      </c>
      <c r="X147" t="str">
        <f>SUBSTITUTE(Table14[[#This Row],[Hospital tier]],"?","tier - 2")</f>
        <v>tier - 2</v>
      </c>
      <c r="Y147" t="str">
        <f>SUBSTITUTE(Table14[[#This Row],[City tier]],"?","tier - 2")</f>
        <v>tier - 2</v>
      </c>
      <c r="Z147" t="str">
        <f>SUBSTITUTE(Table14[[#This Row],[State ID]],"?","UNKNOWN")</f>
        <v>R1015</v>
      </c>
    </row>
    <row r="148" spans="1:26" x14ac:dyDescent="0.3">
      <c r="A148" t="s">
        <v>172</v>
      </c>
      <c r="B148">
        <v>2004</v>
      </c>
      <c r="C148" t="s">
        <v>37</v>
      </c>
      <c r="E148">
        <v>17</v>
      </c>
      <c r="F148">
        <v>0</v>
      </c>
      <c r="G148">
        <v>1708</v>
      </c>
      <c r="H148" t="s">
        <v>12</v>
      </c>
      <c r="I148" t="s">
        <v>11</v>
      </c>
      <c r="J148" t="s">
        <v>168</v>
      </c>
      <c r="K148" t="str">
        <f>SUBSTITUTE(Table14[[#This Row],[year]],"?","")</f>
        <v>2004</v>
      </c>
      <c r="P148" t="str">
        <f>SUBSTITUTE(Table14[[#This Row],[Customer ID]],"?","unknown")</f>
        <v>Id2190</v>
      </c>
      <c r="Q148" s="9" t="str">
        <f t="shared" si="6"/>
        <v>18 Oct 2004</v>
      </c>
      <c r="R148">
        <f t="shared" si="7"/>
        <v>18</v>
      </c>
      <c r="S148" t="str">
        <f t="shared" si="8"/>
        <v>2004</v>
      </c>
      <c r="T148" t="str">
        <f>SUBSTITUTE(Table14[[#This Row],[month]],"?","sep")</f>
        <v>Oct</v>
      </c>
      <c r="U148">
        <v>18</v>
      </c>
      <c r="V148">
        <v>0</v>
      </c>
      <c r="W148" s="12">
        <v>770.38</v>
      </c>
      <c r="X148" t="str">
        <f>SUBSTITUTE(Table14[[#This Row],[Hospital tier]],"?","tier - 2")</f>
        <v>tier - 3</v>
      </c>
      <c r="Y148" t="str">
        <f>SUBSTITUTE(Table14[[#This Row],[City tier]],"?","tier - 2")</f>
        <v>tier - 2</v>
      </c>
      <c r="Z148" t="str">
        <f>SUBSTITUTE(Table14[[#This Row],[State ID]],"?","UNKNOWN")</f>
        <v>R1016</v>
      </c>
    </row>
    <row r="149" spans="1:26" x14ac:dyDescent="0.3">
      <c r="A149" t="s">
        <v>173</v>
      </c>
      <c r="B149">
        <v>2004</v>
      </c>
      <c r="C149" t="s">
        <v>30</v>
      </c>
      <c r="E149">
        <v>12</v>
      </c>
      <c r="F149">
        <v>0</v>
      </c>
      <c r="G149">
        <v>1708.93</v>
      </c>
      <c r="H149" t="s">
        <v>12</v>
      </c>
      <c r="I149" t="s">
        <v>16</v>
      </c>
      <c r="J149" t="s">
        <v>166</v>
      </c>
      <c r="K149" t="str">
        <f>SUBSTITUTE(Table14[[#This Row],[year]],"?","")</f>
        <v>2004</v>
      </c>
      <c r="P149" t="str">
        <f>SUBSTITUTE(Table14[[#This Row],[Customer ID]],"?","unknown")</f>
        <v>Id2189</v>
      </c>
      <c r="Q149" s="9" t="str">
        <f t="shared" si="6"/>
        <v>28 Dec 2004</v>
      </c>
      <c r="R149">
        <f t="shared" si="7"/>
        <v>18</v>
      </c>
      <c r="S149" t="str">
        <f t="shared" si="8"/>
        <v>2004</v>
      </c>
      <c r="T149" t="str">
        <f>SUBSTITUTE(Table14[[#This Row],[month]],"?","sep")</f>
        <v>Dec</v>
      </c>
      <c r="U149">
        <v>28</v>
      </c>
      <c r="V149">
        <v>0</v>
      </c>
      <c r="W149" s="12">
        <v>770</v>
      </c>
      <c r="X149" t="str">
        <f>SUBSTITUTE(Table14[[#This Row],[Hospital tier]],"?","tier - 2")</f>
        <v>tier - 3</v>
      </c>
      <c r="Y149" t="str">
        <f>SUBSTITUTE(Table14[[#This Row],[City tier]],"?","tier - 2")</f>
        <v>tier - 1</v>
      </c>
      <c r="Z149" t="str">
        <f>SUBSTITUTE(Table14[[#This Row],[State ID]],"?","UNKNOWN")</f>
        <v>R1019</v>
      </c>
    </row>
    <row r="150" spans="1:26" x14ac:dyDescent="0.3">
      <c r="A150" t="s">
        <v>174</v>
      </c>
      <c r="B150">
        <v>2004</v>
      </c>
      <c r="C150" t="s">
        <v>20</v>
      </c>
      <c r="E150">
        <v>19</v>
      </c>
      <c r="F150">
        <v>1</v>
      </c>
      <c r="G150">
        <v>1711.03</v>
      </c>
      <c r="H150" t="s">
        <v>12</v>
      </c>
      <c r="I150" t="s">
        <v>12</v>
      </c>
      <c r="J150" t="s">
        <v>13</v>
      </c>
      <c r="K150" t="str">
        <f>SUBSTITUTE(Table14[[#This Row],[year]],"?","")</f>
        <v>2004</v>
      </c>
      <c r="P150" t="str">
        <f>SUBSTITUTE(Table14[[#This Row],[Customer ID]],"?","unknown")</f>
        <v>Id2188</v>
      </c>
      <c r="Q150" s="9" t="str">
        <f t="shared" si="6"/>
        <v>27 Sep 2004</v>
      </c>
      <c r="R150">
        <f t="shared" si="7"/>
        <v>18</v>
      </c>
      <c r="S150" t="str">
        <f t="shared" si="8"/>
        <v>2004</v>
      </c>
      <c r="T150" t="str">
        <f>SUBSTITUTE(Table14[[#This Row],[month]],"?","sep")</f>
        <v>Sep</v>
      </c>
      <c r="U150">
        <v>27</v>
      </c>
      <c r="V150">
        <v>1</v>
      </c>
      <c r="W150" s="12">
        <v>34806.47</v>
      </c>
      <c r="X150" t="str">
        <f>SUBSTITUTE(Table14[[#This Row],[Hospital tier]],"?","tier - 2")</f>
        <v>tier - 3</v>
      </c>
      <c r="Y150" t="str">
        <f>SUBSTITUTE(Table14[[#This Row],[City tier]],"?","tier - 2")</f>
        <v>tier - 3</v>
      </c>
      <c r="Z150" t="str">
        <f>SUBSTITUTE(Table14[[#This Row],[State ID]],"?","UNKNOWN")</f>
        <v>R1013</v>
      </c>
    </row>
    <row r="151" spans="1:26" x14ac:dyDescent="0.3">
      <c r="A151" t="s">
        <v>175</v>
      </c>
      <c r="B151">
        <v>2004</v>
      </c>
      <c r="C151" t="s">
        <v>20</v>
      </c>
      <c r="E151">
        <v>21</v>
      </c>
      <c r="F151">
        <v>0</v>
      </c>
      <c r="G151">
        <v>1712.23</v>
      </c>
      <c r="H151" t="s">
        <v>12</v>
      </c>
      <c r="I151" t="s">
        <v>16</v>
      </c>
      <c r="J151" t="s">
        <v>168</v>
      </c>
      <c r="K151" t="str">
        <f>SUBSTITUTE(Table14[[#This Row],[year]],"?","")</f>
        <v>2004</v>
      </c>
      <c r="P151" t="str">
        <f>SUBSTITUTE(Table14[[#This Row],[Customer ID]],"?","unknown")</f>
        <v>Id2187</v>
      </c>
      <c r="Q151" s="9" t="str">
        <f t="shared" si="6"/>
        <v>11 Sep 2004</v>
      </c>
      <c r="R151">
        <f t="shared" si="7"/>
        <v>18</v>
      </c>
      <c r="S151" t="str">
        <f t="shared" si="8"/>
        <v>2004</v>
      </c>
      <c r="T151" t="str">
        <f>SUBSTITUTE(Table14[[#This Row],[month]],"?","sep")</f>
        <v>Sep</v>
      </c>
      <c r="U151">
        <v>11</v>
      </c>
      <c r="V151">
        <v>0</v>
      </c>
      <c r="W151" s="12">
        <v>11837.16</v>
      </c>
      <c r="X151" t="str">
        <f>SUBSTITUTE(Table14[[#This Row],[Hospital tier]],"?","tier - 2")</f>
        <v>tier - 3</v>
      </c>
      <c r="Y151" t="str">
        <f>SUBSTITUTE(Table14[[#This Row],[City tier]],"?","tier - 2")</f>
        <v>tier - 1</v>
      </c>
      <c r="Z151" t="str">
        <f>SUBSTITUTE(Table14[[#This Row],[State ID]],"?","UNKNOWN")</f>
        <v>R1016</v>
      </c>
    </row>
    <row r="152" spans="1:26" x14ac:dyDescent="0.3">
      <c r="A152" t="s">
        <v>176</v>
      </c>
      <c r="B152">
        <v>2004</v>
      </c>
      <c r="C152" t="s">
        <v>18</v>
      </c>
      <c r="E152">
        <v>10</v>
      </c>
      <c r="F152">
        <v>1</v>
      </c>
      <c r="G152">
        <v>1719.44</v>
      </c>
      <c r="H152" t="s">
        <v>12</v>
      </c>
      <c r="I152" t="s">
        <v>12</v>
      </c>
      <c r="J152" t="s">
        <v>13</v>
      </c>
      <c r="K152" t="str">
        <f>SUBSTITUTE(Table14[[#This Row],[year]],"?","")</f>
        <v>2004</v>
      </c>
      <c r="P152" t="str">
        <f>SUBSTITUTE(Table14[[#This Row],[Customer ID]],"?","unknown")</f>
        <v>Id2186</v>
      </c>
      <c r="Q152" s="9" t="str">
        <f t="shared" si="6"/>
        <v>22 Jun 2004</v>
      </c>
      <c r="R152">
        <f t="shared" si="7"/>
        <v>18</v>
      </c>
      <c r="S152" t="str">
        <f t="shared" si="8"/>
        <v>2004</v>
      </c>
      <c r="T152" t="str">
        <f>SUBSTITUTE(Table14[[#This Row],[month]],"?","sep")</f>
        <v>Jun</v>
      </c>
      <c r="U152">
        <v>22</v>
      </c>
      <c r="V152">
        <v>0</v>
      </c>
      <c r="W152" s="12">
        <v>760</v>
      </c>
      <c r="X152" t="str">
        <f>SUBSTITUTE(Table14[[#This Row],[Hospital tier]],"?","tier - 2")</f>
        <v>tier - 3</v>
      </c>
      <c r="Y152" t="str">
        <f>SUBSTITUTE(Table14[[#This Row],[City tier]],"?","tier - 2")</f>
        <v>tier - 3</v>
      </c>
      <c r="Z152" t="str">
        <f>SUBSTITUTE(Table14[[#This Row],[State ID]],"?","UNKNOWN")</f>
        <v>R1013</v>
      </c>
    </row>
    <row r="153" spans="1:26" x14ac:dyDescent="0.3">
      <c r="A153" t="s">
        <v>177</v>
      </c>
      <c r="B153">
        <v>2004</v>
      </c>
      <c r="C153" t="s">
        <v>20</v>
      </c>
      <c r="E153">
        <v>11</v>
      </c>
      <c r="F153">
        <v>1</v>
      </c>
      <c r="G153">
        <v>1720.35</v>
      </c>
      <c r="H153" t="s">
        <v>12</v>
      </c>
      <c r="I153" t="s">
        <v>12</v>
      </c>
      <c r="J153" t="s">
        <v>13</v>
      </c>
      <c r="K153" t="str">
        <f>SUBSTITUTE(Table14[[#This Row],[year]],"?","")</f>
        <v>2004</v>
      </c>
      <c r="P153" t="str">
        <f>SUBSTITUTE(Table14[[#This Row],[Customer ID]],"?","unknown")</f>
        <v>Id2185</v>
      </c>
      <c r="Q153" s="9" t="str">
        <f t="shared" si="6"/>
        <v>9 Sep 2004</v>
      </c>
      <c r="R153">
        <f t="shared" si="7"/>
        <v>18</v>
      </c>
      <c r="S153" t="str">
        <f t="shared" si="8"/>
        <v>2004</v>
      </c>
      <c r="T153" t="str">
        <f>SUBSTITUTE(Table14[[#This Row],[month]],"?","sep")</f>
        <v>Sep</v>
      </c>
      <c r="U153">
        <v>9</v>
      </c>
      <c r="V153">
        <v>0</v>
      </c>
      <c r="W153" s="12">
        <v>760</v>
      </c>
      <c r="X153" t="str">
        <f>SUBSTITUTE(Table14[[#This Row],[Hospital tier]],"?","tier - 2")</f>
        <v>tier - 3</v>
      </c>
      <c r="Y153" t="str">
        <f>SUBSTITUTE(Table14[[#This Row],[City tier]],"?","tier - 2")</f>
        <v>tier - 3</v>
      </c>
      <c r="Z153" t="str">
        <f>SUBSTITUTE(Table14[[#This Row],[State ID]],"?","UNKNOWN")</f>
        <v>R1013</v>
      </c>
    </row>
    <row r="154" spans="1:26" x14ac:dyDescent="0.3">
      <c r="A154" t="s">
        <v>178</v>
      </c>
      <c r="B154">
        <v>2004</v>
      </c>
      <c r="C154" t="s">
        <v>37</v>
      </c>
      <c r="E154">
        <v>21</v>
      </c>
      <c r="F154">
        <v>1</v>
      </c>
      <c r="G154">
        <v>1725.55</v>
      </c>
      <c r="H154" t="s">
        <v>12</v>
      </c>
      <c r="I154" t="s">
        <v>11</v>
      </c>
      <c r="J154" t="s">
        <v>13</v>
      </c>
      <c r="K154" t="str">
        <f>SUBSTITUTE(Table14[[#This Row],[year]],"?","")</f>
        <v>2004</v>
      </c>
      <c r="P154" t="str">
        <f>SUBSTITUTE(Table14[[#This Row],[Customer ID]],"?","unknown")</f>
        <v>Id2184</v>
      </c>
      <c r="Q154" s="9" t="str">
        <f t="shared" si="6"/>
        <v>19 Oct 2004</v>
      </c>
      <c r="R154">
        <f t="shared" si="7"/>
        <v>18</v>
      </c>
      <c r="S154" t="str">
        <f t="shared" si="8"/>
        <v>2004</v>
      </c>
      <c r="T154" t="str">
        <f>SUBSTITUTE(Table14[[#This Row],[month]],"?","sep")</f>
        <v>Oct</v>
      </c>
      <c r="U154">
        <v>19</v>
      </c>
      <c r="V154">
        <v>0</v>
      </c>
      <c r="W154" s="12">
        <v>750</v>
      </c>
      <c r="X154" t="str">
        <f>SUBSTITUTE(Table14[[#This Row],[Hospital tier]],"?","tier - 2")</f>
        <v>tier - 3</v>
      </c>
      <c r="Y154" t="str">
        <f>SUBSTITUTE(Table14[[#This Row],[City tier]],"?","tier - 2")</f>
        <v>tier - 2</v>
      </c>
      <c r="Z154" t="str">
        <f>SUBSTITUTE(Table14[[#This Row],[State ID]],"?","UNKNOWN")</f>
        <v>R1013</v>
      </c>
    </row>
    <row r="155" spans="1:26" x14ac:dyDescent="0.3">
      <c r="A155" t="s">
        <v>179</v>
      </c>
      <c r="B155">
        <v>2004</v>
      </c>
      <c r="C155" t="s">
        <v>20</v>
      </c>
      <c r="E155">
        <v>9</v>
      </c>
      <c r="F155">
        <v>1</v>
      </c>
      <c r="G155">
        <v>1727.54</v>
      </c>
      <c r="H155" t="s">
        <v>12</v>
      </c>
      <c r="I155" t="s">
        <v>16</v>
      </c>
      <c r="J155" t="s">
        <v>13</v>
      </c>
      <c r="K155" t="str">
        <f>SUBSTITUTE(Table14[[#This Row],[year]],"?","")</f>
        <v>2004</v>
      </c>
      <c r="P155" t="str">
        <f>SUBSTITUTE(Table14[[#This Row],[Customer ID]],"?","unknown")</f>
        <v>Id2183</v>
      </c>
      <c r="Q155" s="9" t="str">
        <f t="shared" si="6"/>
        <v>14 Sep 2004</v>
      </c>
      <c r="R155">
        <f t="shared" si="7"/>
        <v>18</v>
      </c>
      <c r="S155" t="str">
        <f t="shared" si="8"/>
        <v>2004</v>
      </c>
      <c r="T155" t="str">
        <f>SUBSTITUTE(Table14[[#This Row],[month]],"?","sep")</f>
        <v>Sep</v>
      </c>
      <c r="U155">
        <v>14</v>
      </c>
      <c r="V155">
        <v>0</v>
      </c>
      <c r="W155" s="12">
        <v>722.99</v>
      </c>
      <c r="X155" t="str">
        <f>SUBSTITUTE(Table14[[#This Row],[Hospital tier]],"?","tier - 2")</f>
        <v>tier - 3</v>
      </c>
      <c r="Y155" t="str">
        <f>SUBSTITUTE(Table14[[#This Row],[City tier]],"?","tier - 2")</f>
        <v>tier - 1</v>
      </c>
      <c r="Z155" t="str">
        <f>SUBSTITUTE(Table14[[#This Row],[State ID]],"?","UNKNOWN")</f>
        <v>R1013</v>
      </c>
    </row>
    <row r="156" spans="1:26" x14ac:dyDescent="0.3">
      <c r="A156" t="s">
        <v>180</v>
      </c>
      <c r="B156">
        <v>2003</v>
      </c>
      <c r="C156" t="s">
        <v>15</v>
      </c>
      <c r="E156">
        <v>21</v>
      </c>
      <c r="F156">
        <v>0</v>
      </c>
      <c r="G156">
        <v>1727.79</v>
      </c>
      <c r="H156" t="s">
        <v>12</v>
      </c>
      <c r="I156" t="s">
        <v>12</v>
      </c>
      <c r="J156" t="s">
        <v>42</v>
      </c>
      <c r="K156" t="str">
        <f>SUBSTITUTE(Table14[[#This Row],[year]],"?","")</f>
        <v>2003</v>
      </c>
      <c r="P156" t="str">
        <f>SUBSTITUTE(Table14[[#This Row],[Customer ID]],"?","unknown")</f>
        <v>Id2182</v>
      </c>
      <c r="Q156" s="9" t="str">
        <f t="shared" si="6"/>
        <v>26 Nov 2003</v>
      </c>
      <c r="R156">
        <f t="shared" si="7"/>
        <v>19</v>
      </c>
      <c r="S156" t="str">
        <f t="shared" si="8"/>
        <v>2003</v>
      </c>
      <c r="T156" t="str">
        <f>SUBSTITUTE(Table14[[#This Row],[month]],"?","sep")</f>
        <v>Nov</v>
      </c>
      <c r="U156">
        <v>26</v>
      </c>
      <c r="V156">
        <v>0</v>
      </c>
      <c r="W156" s="12">
        <v>700</v>
      </c>
      <c r="X156" t="str">
        <f>SUBSTITUTE(Table14[[#This Row],[Hospital tier]],"?","tier - 2")</f>
        <v>tier - 3</v>
      </c>
      <c r="Y156" t="str">
        <f>SUBSTITUTE(Table14[[#This Row],[City tier]],"?","tier - 2")</f>
        <v>tier - 3</v>
      </c>
      <c r="Z156" t="str">
        <f>SUBSTITUTE(Table14[[#This Row],[State ID]],"?","UNKNOWN")</f>
        <v>R1011</v>
      </c>
    </row>
    <row r="157" spans="1:26" x14ac:dyDescent="0.3">
      <c r="A157" t="s">
        <v>181</v>
      </c>
      <c r="B157">
        <v>2003</v>
      </c>
      <c r="C157" t="s">
        <v>20</v>
      </c>
      <c r="E157">
        <v>1</v>
      </c>
      <c r="F157">
        <v>0</v>
      </c>
      <c r="G157">
        <v>1728.9</v>
      </c>
      <c r="H157" t="s">
        <v>12</v>
      </c>
      <c r="I157" t="s">
        <v>11</v>
      </c>
      <c r="J157" t="s">
        <v>42</v>
      </c>
      <c r="K157" t="str">
        <f>SUBSTITUTE(Table14[[#This Row],[year]],"?","")</f>
        <v>2003</v>
      </c>
      <c r="P157" t="str">
        <f>SUBSTITUTE(Table14[[#This Row],[Customer ID]],"?","unknown")</f>
        <v>Id2181</v>
      </c>
      <c r="Q157" s="9" t="str">
        <f t="shared" si="6"/>
        <v>12 Sep 2003</v>
      </c>
      <c r="R157">
        <f t="shared" si="7"/>
        <v>19</v>
      </c>
      <c r="S157" t="str">
        <f t="shared" si="8"/>
        <v>2003</v>
      </c>
      <c r="T157" t="str">
        <f>SUBSTITUTE(Table14[[#This Row],[month]],"?","sep")</f>
        <v>Sep</v>
      </c>
      <c r="U157">
        <v>12</v>
      </c>
      <c r="V157">
        <v>0</v>
      </c>
      <c r="W157" s="12">
        <v>687.54</v>
      </c>
      <c r="X157" t="str">
        <f>SUBSTITUTE(Table14[[#This Row],[Hospital tier]],"?","tier - 2")</f>
        <v>tier - 3</v>
      </c>
      <c r="Y157" t="str">
        <f>SUBSTITUTE(Table14[[#This Row],[City tier]],"?","tier - 2")</f>
        <v>tier - 2</v>
      </c>
      <c r="Z157" t="str">
        <f>SUBSTITUTE(Table14[[#This Row],[State ID]],"?","UNKNOWN")</f>
        <v>R1011</v>
      </c>
    </row>
    <row r="158" spans="1:26" x14ac:dyDescent="0.3">
      <c r="A158" t="s">
        <v>182</v>
      </c>
      <c r="B158">
        <v>2003</v>
      </c>
      <c r="C158" t="s">
        <v>15</v>
      </c>
      <c r="E158">
        <v>9</v>
      </c>
      <c r="F158">
        <v>0</v>
      </c>
      <c r="G158">
        <v>1731.68</v>
      </c>
      <c r="H158" t="s">
        <v>12</v>
      </c>
      <c r="I158" t="s">
        <v>11</v>
      </c>
      <c r="J158" t="s">
        <v>42</v>
      </c>
      <c r="K158" t="str">
        <f>SUBSTITUTE(Table14[[#This Row],[year]],"?","")</f>
        <v>2003</v>
      </c>
      <c r="P158" t="str">
        <f>SUBSTITUTE(Table14[[#This Row],[Customer ID]],"?","unknown")</f>
        <v>Id2180</v>
      </c>
      <c r="Q158" s="9" t="str">
        <f t="shared" si="6"/>
        <v>9 Nov 2003</v>
      </c>
      <c r="R158">
        <f t="shared" si="7"/>
        <v>19</v>
      </c>
      <c r="S158" t="str">
        <f t="shared" si="8"/>
        <v>2003</v>
      </c>
      <c r="T158" t="str">
        <f>SUBSTITUTE(Table14[[#This Row],[month]],"?","sep")</f>
        <v>Nov</v>
      </c>
      <c r="U158">
        <v>9</v>
      </c>
      <c r="V158">
        <v>0</v>
      </c>
      <c r="W158" s="12">
        <v>670</v>
      </c>
      <c r="X158" t="str">
        <f>SUBSTITUTE(Table14[[#This Row],[Hospital tier]],"?","tier - 2")</f>
        <v>tier - 3</v>
      </c>
      <c r="Y158" t="str">
        <f>SUBSTITUTE(Table14[[#This Row],[City tier]],"?","tier - 2")</f>
        <v>tier - 2</v>
      </c>
      <c r="Z158" t="str">
        <f>SUBSTITUTE(Table14[[#This Row],[State ID]],"?","UNKNOWN")</f>
        <v>R1011</v>
      </c>
    </row>
    <row r="159" spans="1:26" x14ac:dyDescent="0.3">
      <c r="A159" t="s">
        <v>183</v>
      </c>
      <c r="B159">
        <v>2003</v>
      </c>
      <c r="C159" t="s">
        <v>15</v>
      </c>
      <c r="E159">
        <v>14</v>
      </c>
      <c r="F159">
        <v>0</v>
      </c>
      <c r="G159">
        <v>1737.38</v>
      </c>
      <c r="H159" t="s">
        <v>12</v>
      </c>
      <c r="I159" t="s">
        <v>11</v>
      </c>
      <c r="J159" t="s">
        <v>42</v>
      </c>
      <c r="K159" t="str">
        <f>SUBSTITUTE(Table14[[#This Row],[year]],"?","")</f>
        <v>2003</v>
      </c>
      <c r="P159" t="str">
        <f>SUBSTITUTE(Table14[[#This Row],[Customer ID]],"?","unknown")</f>
        <v>Id2179</v>
      </c>
      <c r="Q159" s="9" t="str">
        <f t="shared" si="6"/>
        <v>29 Nov 2003</v>
      </c>
      <c r="R159">
        <f t="shared" si="7"/>
        <v>19</v>
      </c>
      <c r="S159" t="str">
        <f t="shared" si="8"/>
        <v>2003</v>
      </c>
      <c r="T159" t="str">
        <f>SUBSTITUTE(Table14[[#This Row],[month]],"?","sep")</f>
        <v>Nov</v>
      </c>
      <c r="U159">
        <v>29</v>
      </c>
      <c r="V159">
        <v>0</v>
      </c>
      <c r="W159" s="12">
        <v>668</v>
      </c>
      <c r="X159" t="str">
        <f>SUBSTITUTE(Table14[[#This Row],[Hospital tier]],"?","tier - 2")</f>
        <v>tier - 3</v>
      </c>
      <c r="Y159" t="str">
        <f>SUBSTITUTE(Table14[[#This Row],[City tier]],"?","tier - 2")</f>
        <v>tier - 2</v>
      </c>
      <c r="Z159" t="str">
        <f>SUBSTITUTE(Table14[[#This Row],[State ID]],"?","UNKNOWN")</f>
        <v>R1011</v>
      </c>
    </row>
    <row r="160" spans="1:26" x14ac:dyDescent="0.3">
      <c r="A160" t="s">
        <v>184</v>
      </c>
      <c r="B160">
        <v>2003</v>
      </c>
      <c r="C160" t="s">
        <v>10</v>
      </c>
      <c r="E160">
        <v>25</v>
      </c>
      <c r="F160">
        <v>0</v>
      </c>
      <c r="G160">
        <v>1743.21</v>
      </c>
      <c r="H160" t="s">
        <v>12</v>
      </c>
      <c r="I160" t="s">
        <v>16</v>
      </c>
      <c r="J160" t="s">
        <v>42</v>
      </c>
      <c r="K160" t="str">
        <f>SUBSTITUTE(Table14[[#This Row],[year]],"?","")</f>
        <v>2003</v>
      </c>
      <c r="P160" t="str">
        <f>SUBSTITUTE(Table14[[#This Row],[Customer ID]],"?","unknown")</f>
        <v>Id2178</v>
      </c>
      <c r="Q160" s="9" t="str">
        <f t="shared" si="6"/>
        <v>4 Jul 2003</v>
      </c>
      <c r="R160">
        <f t="shared" si="7"/>
        <v>19</v>
      </c>
      <c r="S160" t="str">
        <f t="shared" si="8"/>
        <v>2003</v>
      </c>
      <c r="T160" t="str">
        <f>SUBSTITUTE(Table14[[#This Row],[month]],"?","sep")</f>
        <v>Jul</v>
      </c>
      <c r="U160">
        <v>4</v>
      </c>
      <c r="V160">
        <v>0</v>
      </c>
      <c r="W160" s="12">
        <v>650</v>
      </c>
      <c r="X160" t="str">
        <f>SUBSTITUTE(Table14[[#This Row],[Hospital tier]],"?","tier - 2")</f>
        <v>tier - 3</v>
      </c>
      <c r="Y160" t="str">
        <f>SUBSTITUTE(Table14[[#This Row],[City tier]],"?","tier - 2")</f>
        <v>tier - 1</v>
      </c>
      <c r="Z160" t="str">
        <f>SUBSTITUTE(Table14[[#This Row],[State ID]],"?","UNKNOWN")</f>
        <v>R1011</v>
      </c>
    </row>
    <row r="161" spans="1:26" x14ac:dyDescent="0.3">
      <c r="A161" t="s">
        <v>185</v>
      </c>
      <c r="B161">
        <v>2003</v>
      </c>
      <c r="C161" t="s">
        <v>10</v>
      </c>
      <c r="E161">
        <v>28</v>
      </c>
      <c r="F161">
        <v>0</v>
      </c>
      <c r="G161">
        <v>1744.47</v>
      </c>
      <c r="H161" t="s">
        <v>12</v>
      </c>
      <c r="I161" t="s">
        <v>16</v>
      </c>
      <c r="J161" t="s">
        <v>42</v>
      </c>
      <c r="K161" t="str">
        <f>SUBSTITUTE(Table14[[#This Row],[year]],"?","")</f>
        <v>2003</v>
      </c>
      <c r="P161" t="str">
        <f>SUBSTITUTE(Table14[[#This Row],[Customer ID]],"?","unknown")</f>
        <v>Id2177</v>
      </c>
      <c r="Q161" s="9" t="str">
        <f t="shared" si="6"/>
        <v>1 Jul 2003</v>
      </c>
      <c r="R161">
        <f t="shared" si="7"/>
        <v>19</v>
      </c>
      <c r="S161" t="str">
        <f t="shared" si="8"/>
        <v>2003</v>
      </c>
      <c r="T161" t="str">
        <f>SUBSTITUTE(Table14[[#This Row],[month]],"?","sep")</f>
        <v>Jul</v>
      </c>
      <c r="U161">
        <v>1</v>
      </c>
      <c r="V161">
        <v>0</v>
      </c>
      <c r="W161" s="12">
        <v>650</v>
      </c>
      <c r="X161" t="str">
        <f>SUBSTITUTE(Table14[[#This Row],[Hospital tier]],"?","tier - 2")</f>
        <v>tier - 3</v>
      </c>
      <c r="Y161" t="str">
        <f>SUBSTITUTE(Table14[[#This Row],[City tier]],"?","tier - 2")</f>
        <v>tier - 1</v>
      </c>
      <c r="Z161" t="str">
        <f>SUBSTITUTE(Table14[[#This Row],[State ID]],"?","UNKNOWN")</f>
        <v>R1011</v>
      </c>
    </row>
    <row r="162" spans="1:26" x14ac:dyDescent="0.3">
      <c r="A162" t="s">
        <v>186</v>
      </c>
      <c r="B162">
        <v>2003</v>
      </c>
      <c r="C162" t="s">
        <v>20</v>
      </c>
      <c r="E162">
        <v>26</v>
      </c>
      <c r="F162">
        <v>0</v>
      </c>
      <c r="G162">
        <v>1748.77</v>
      </c>
      <c r="H162" t="s">
        <v>12</v>
      </c>
      <c r="I162" t="s">
        <v>16</v>
      </c>
      <c r="J162" t="s">
        <v>42</v>
      </c>
      <c r="K162" t="str">
        <f>SUBSTITUTE(Table14[[#This Row],[year]],"?","")</f>
        <v>2003</v>
      </c>
      <c r="P162" t="str">
        <f>SUBSTITUTE(Table14[[#This Row],[Customer ID]],"?","unknown")</f>
        <v>Id2176</v>
      </c>
      <c r="Q162" s="9" t="str">
        <f t="shared" si="6"/>
        <v>27 Sep 2003</v>
      </c>
      <c r="R162">
        <f t="shared" si="7"/>
        <v>19</v>
      </c>
      <c r="S162" t="str">
        <f t="shared" si="8"/>
        <v>2003</v>
      </c>
      <c r="T162" t="str">
        <f>SUBSTITUTE(Table14[[#This Row],[month]],"?","sep")</f>
        <v>Sep</v>
      </c>
      <c r="U162">
        <v>27</v>
      </c>
      <c r="V162">
        <v>0</v>
      </c>
      <c r="W162" s="12">
        <v>11833.78</v>
      </c>
      <c r="X162" t="str">
        <f>SUBSTITUTE(Table14[[#This Row],[Hospital tier]],"?","tier - 2")</f>
        <v>tier - 3</v>
      </c>
      <c r="Y162" t="str">
        <f>SUBSTITUTE(Table14[[#This Row],[City tier]],"?","tier - 2")</f>
        <v>tier - 1</v>
      </c>
      <c r="Z162" t="str">
        <f>SUBSTITUTE(Table14[[#This Row],[State ID]],"?","UNKNOWN")</f>
        <v>R1011</v>
      </c>
    </row>
    <row r="163" spans="1:26" x14ac:dyDescent="0.3">
      <c r="A163" t="s">
        <v>187</v>
      </c>
      <c r="B163">
        <v>1998</v>
      </c>
      <c r="C163" t="s">
        <v>37</v>
      </c>
      <c r="E163">
        <v>7</v>
      </c>
      <c r="F163">
        <v>0</v>
      </c>
      <c r="G163">
        <v>1756.6</v>
      </c>
      <c r="H163" t="s">
        <v>12</v>
      </c>
      <c r="I163" t="s">
        <v>12</v>
      </c>
      <c r="J163" t="s">
        <v>13</v>
      </c>
      <c r="K163" t="str">
        <f>SUBSTITUTE(Table14[[#This Row],[year]],"?","")</f>
        <v>1998</v>
      </c>
      <c r="P163" t="str">
        <f>SUBSTITUTE(Table14[[#This Row],[Customer ID]],"?","unknown")</f>
        <v>Id2175</v>
      </c>
      <c r="Q163" s="9" t="str">
        <f t="shared" si="6"/>
        <v>3 Oct 1998</v>
      </c>
      <c r="R163">
        <f t="shared" si="7"/>
        <v>24</v>
      </c>
      <c r="S163" t="str">
        <f t="shared" si="8"/>
        <v>1998</v>
      </c>
      <c r="T163" t="str">
        <f>SUBSTITUTE(Table14[[#This Row],[month]],"?","sep")</f>
        <v>Oct</v>
      </c>
      <c r="U163">
        <v>3</v>
      </c>
      <c r="V163">
        <v>0</v>
      </c>
      <c r="W163" s="12">
        <v>34779.620000000003</v>
      </c>
      <c r="X163" t="str">
        <f>SUBSTITUTE(Table14[[#This Row],[Hospital tier]],"?","tier - 2")</f>
        <v>tier - 3</v>
      </c>
      <c r="Y163" t="str">
        <f>SUBSTITUTE(Table14[[#This Row],[City tier]],"?","tier - 2")</f>
        <v>tier - 3</v>
      </c>
      <c r="Z163" t="str">
        <f>SUBSTITUTE(Table14[[#This Row],[State ID]],"?","UNKNOWN")</f>
        <v>R1013</v>
      </c>
    </row>
    <row r="164" spans="1:26" x14ac:dyDescent="0.3">
      <c r="A164" t="s">
        <v>188</v>
      </c>
      <c r="B164">
        <v>2003</v>
      </c>
      <c r="C164" t="s">
        <v>15</v>
      </c>
      <c r="E164">
        <v>19</v>
      </c>
      <c r="F164">
        <v>0</v>
      </c>
      <c r="G164">
        <v>1759.34</v>
      </c>
      <c r="H164" t="s">
        <v>12</v>
      </c>
      <c r="I164" t="s">
        <v>16</v>
      </c>
      <c r="J164" t="s">
        <v>42</v>
      </c>
      <c r="K164" t="str">
        <f>SUBSTITUTE(Table14[[#This Row],[year]],"?","")</f>
        <v>2003</v>
      </c>
      <c r="P164" t="str">
        <f>SUBSTITUTE(Table14[[#This Row],[Customer ID]],"?","unknown")</f>
        <v>Id2174</v>
      </c>
      <c r="Q164" s="9" t="str">
        <f t="shared" si="6"/>
        <v>20 Nov 2003</v>
      </c>
      <c r="R164">
        <f t="shared" si="7"/>
        <v>19</v>
      </c>
      <c r="S164" t="str">
        <f t="shared" si="8"/>
        <v>2003</v>
      </c>
      <c r="T164" t="str">
        <f>SUBSTITUTE(Table14[[#This Row],[month]],"?","sep")</f>
        <v>Nov</v>
      </c>
      <c r="U164">
        <v>20</v>
      </c>
      <c r="V164">
        <v>0</v>
      </c>
      <c r="W164" s="12">
        <v>646.14</v>
      </c>
      <c r="X164" t="str">
        <f>SUBSTITUTE(Table14[[#This Row],[Hospital tier]],"?","tier - 2")</f>
        <v>tier - 3</v>
      </c>
      <c r="Y164" t="str">
        <f>SUBSTITUTE(Table14[[#This Row],[City tier]],"?","tier - 2")</f>
        <v>tier - 1</v>
      </c>
      <c r="Z164" t="str">
        <f>SUBSTITUTE(Table14[[#This Row],[State ID]],"?","UNKNOWN")</f>
        <v>R1011</v>
      </c>
    </row>
    <row r="165" spans="1:26" x14ac:dyDescent="0.3">
      <c r="A165" t="s">
        <v>189</v>
      </c>
      <c r="B165">
        <v>2002</v>
      </c>
      <c r="C165" t="s">
        <v>30</v>
      </c>
      <c r="E165">
        <v>13</v>
      </c>
      <c r="F165">
        <v>0</v>
      </c>
      <c r="G165">
        <v>1769.53</v>
      </c>
      <c r="H165" t="s">
        <v>12</v>
      </c>
      <c r="I165" t="s">
        <v>12</v>
      </c>
      <c r="J165" t="s">
        <v>23</v>
      </c>
      <c r="K165" t="str">
        <f>SUBSTITUTE(Table14[[#This Row],[year]],"?","")</f>
        <v>2002</v>
      </c>
      <c r="P165" t="str">
        <f>SUBSTITUTE(Table14[[#This Row],[Customer ID]],"?","unknown")</f>
        <v>Id2173</v>
      </c>
      <c r="Q165" s="9" t="str">
        <f t="shared" si="6"/>
        <v>27 Dec 2002</v>
      </c>
      <c r="R165">
        <f t="shared" si="7"/>
        <v>20</v>
      </c>
      <c r="S165" t="str">
        <f t="shared" si="8"/>
        <v>2002</v>
      </c>
      <c r="T165" t="str">
        <f>SUBSTITUTE(Table14[[#This Row],[month]],"?","sep")</f>
        <v>Dec</v>
      </c>
      <c r="U165">
        <v>27</v>
      </c>
      <c r="V165">
        <v>0</v>
      </c>
      <c r="W165" s="12">
        <v>637.26</v>
      </c>
      <c r="X165" t="str">
        <f>SUBSTITUTE(Table14[[#This Row],[Hospital tier]],"?","tier - 2")</f>
        <v>tier - 3</v>
      </c>
      <c r="Y165" t="str">
        <f>SUBSTITUTE(Table14[[#This Row],[City tier]],"?","tier - 2")</f>
        <v>tier - 3</v>
      </c>
      <c r="Z165" t="str">
        <f>SUBSTITUTE(Table14[[#This Row],[State ID]],"?","UNKNOWN")</f>
        <v>R1012</v>
      </c>
    </row>
    <row r="166" spans="1:26" x14ac:dyDescent="0.3">
      <c r="A166" t="s">
        <v>190</v>
      </c>
      <c r="B166">
        <v>1999</v>
      </c>
      <c r="C166" t="s">
        <v>20</v>
      </c>
      <c r="E166">
        <v>25</v>
      </c>
      <c r="F166">
        <v>0</v>
      </c>
      <c r="G166">
        <v>1815.88</v>
      </c>
      <c r="H166" t="s">
        <v>12</v>
      </c>
      <c r="I166" t="s">
        <v>12</v>
      </c>
      <c r="J166" t="s">
        <v>13</v>
      </c>
      <c r="K166" t="str">
        <f>SUBSTITUTE(Table14[[#This Row],[year]],"?","")</f>
        <v>1999</v>
      </c>
      <c r="P166" t="str">
        <f>SUBSTITUTE(Table14[[#This Row],[Customer ID]],"?","unknown")</f>
        <v>Id2172</v>
      </c>
      <c r="Q166" s="9" t="str">
        <f t="shared" si="6"/>
        <v>13 Sep 1999</v>
      </c>
      <c r="R166">
        <f t="shared" si="7"/>
        <v>23</v>
      </c>
      <c r="S166" t="str">
        <f t="shared" si="8"/>
        <v>1999</v>
      </c>
      <c r="T166" t="str">
        <f>SUBSTITUTE(Table14[[#This Row],[month]],"?","sep")</f>
        <v>Sep</v>
      </c>
      <c r="U166">
        <v>13</v>
      </c>
      <c r="V166">
        <v>0</v>
      </c>
      <c r="W166" s="12">
        <v>604.54</v>
      </c>
      <c r="X166" t="str">
        <f>SUBSTITUTE(Table14[[#This Row],[Hospital tier]],"?","tier - 2")</f>
        <v>tier - 3</v>
      </c>
      <c r="Y166" t="str">
        <f>SUBSTITUTE(Table14[[#This Row],[City tier]],"?","tier - 2")</f>
        <v>tier - 3</v>
      </c>
      <c r="Z166" t="str">
        <f>SUBSTITUTE(Table14[[#This Row],[State ID]],"?","UNKNOWN")</f>
        <v>R1013</v>
      </c>
    </row>
    <row r="167" spans="1:26" x14ac:dyDescent="0.3">
      <c r="A167" t="s">
        <v>191</v>
      </c>
      <c r="B167">
        <v>2004</v>
      </c>
      <c r="C167" t="s">
        <v>35</v>
      </c>
      <c r="E167">
        <v>19</v>
      </c>
      <c r="F167">
        <v>0</v>
      </c>
      <c r="G167">
        <v>1822.54</v>
      </c>
      <c r="H167" t="s">
        <v>12</v>
      </c>
      <c r="I167" t="s">
        <v>16</v>
      </c>
      <c r="J167" t="s">
        <v>23</v>
      </c>
      <c r="K167" t="str">
        <f>SUBSTITUTE(Table14[[#This Row],[year]],"?","")</f>
        <v>2004</v>
      </c>
      <c r="P167" t="str">
        <f>SUBSTITUTE(Table14[[#This Row],[Customer ID]],"?","unknown")</f>
        <v>Id2171</v>
      </c>
      <c r="Q167" s="9" t="str">
        <f t="shared" si="6"/>
        <v>30 Aug 2004</v>
      </c>
      <c r="R167">
        <f t="shared" si="7"/>
        <v>18</v>
      </c>
      <c r="S167" t="str">
        <f t="shared" si="8"/>
        <v>2004</v>
      </c>
      <c r="T167" t="str">
        <f>SUBSTITUTE(Table14[[#This Row],[month]],"?","sep")</f>
        <v>Aug</v>
      </c>
      <c r="U167">
        <v>30</v>
      </c>
      <c r="V167">
        <v>0</v>
      </c>
      <c r="W167" s="12">
        <v>600</v>
      </c>
      <c r="X167" t="str">
        <f>SUBSTITUTE(Table14[[#This Row],[Hospital tier]],"?","tier - 2")</f>
        <v>tier - 3</v>
      </c>
      <c r="Y167" t="str">
        <f>SUBSTITUTE(Table14[[#This Row],[City tier]],"?","tier - 2")</f>
        <v>tier - 1</v>
      </c>
      <c r="Z167" t="str">
        <f>SUBSTITUTE(Table14[[#This Row],[State ID]],"?","UNKNOWN")</f>
        <v>R1012</v>
      </c>
    </row>
    <row r="168" spans="1:26" x14ac:dyDescent="0.3">
      <c r="A168" t="s">
        <v>192</v>
      </c>
      <c r="B168">
        <v>1999</v>
      </c>
      <c r="C168" t="s">
        <v>15</v>
      </c>
      <c r="E168">
        <v>17</v>
      </c>
      <c r="F168">
        <v>0</v>
      </c>
      <c r="G168">
        <v>1824.29</v>
      </c>
      <c r="H168" t="s">
        <v>12</v>
      </c>
      <c r="I168" t="s">
        <v>12</v>
      </c>
      <c r="J168" t="s">
        <v>13</v>
      </c>
      <c r="K168" t="str">
        <f>SUBSTITUTE(Table14[[#This Row],[year]],"?","")</f>
        <v>1999</v>
      </c>
      <c r="P168" t="str">
        <f>SUBSTITUTE(Table14[[#This Row],[Customer ID]],"?","unknown")</f>
        <v>Id2170</v>
      </c>
      <c r="Q168" s="9" t="str">
        <f t="shared" si="6"/>
        <v>30 Nov 1999</v>
      </c>
      <c r="R168">
        <f t="shared" si="7"/>
        <v>23</v>
      </c>
      <c r="S168" t="str">
        <f t="shared" si="8"/>
        <v>1999</v>
      </c>
      <c r="T168" t="str">
        <f>SUBSTITUTE(Table14[[#This Row],[month]],"?","sep")</f>
        <v>Nov</v>
      </c>
      <c r="U168">
        <v>30</v>
      </c>
      <c r="V168">
        <v>0</v>
      </c>
      <c r="W168" s="12">
        <v>570.62</v>
      </c>
      <c r="X168" t="str">
        <f>SUBSTITUTE(Table14[[#This Row],[Hospital tier]],"?","tier - 2")</f>
        <v>tier - 3</v>
      </c>
      <c r="Y168" t="str">
        <f>SUBSTITUTE(Table14[[#This Row],[City tier]],"?","tier - 2")</f>
        <v>tier - 3</v>
      </c>
      <c r="Z168" t="str">
        <f>SUBSTITUTE(Table14[[#This Row],[State ID]],"?","UNKNOWN")</f>
        <v>R1013</v>
      </c>
    </row>
    <row r="169" spans="1:26" x14ac:dyDescent="0.3">
      <c r="A169" t="s">
        <v>193</v>
      </c>
      <c r="B169">
        <v>1999</v>
      </c>
      <c r="C169" t="s">
        <v>37</v>
      </c>
      <c r="E169">
        <v>1</v>
      </c>
      <c r="F169">
        <v>0</v>
      </c>
      <c r="G169">
        <v>1826.84</v>
      </c>
      <c r="H169" t="s">
        <v>12</v>
      </c>
      <c r="I169" t="s">
        <v>11</v>
      </c>
      <c r="J169" t="s">
        <v>42</v>
      </c>
      <c r="K169" t="str">
        <f>SUBSTITUTE(Table14[[#This Row],[year]],"?","")</f>
        <v>1999</v>
      </c>
      <c r="P169" t="str">
        <f>SUBSTITUTE(Table14[[#This Row],[Customer ID]],"?","unknown")</f>
        <v>Id2169</v>
      </c>
      <c r="Q169" s="9" t="str">
        <f t="shared" si="6"/>
        <v>9 Oct 1999</v>
      </c>
      <c r="R169">
        <f t="shared" si="7"/>
        <v>23</v>
      </c>
      <c r="S169" t="str">
        <f t="shared" si="8"/>
        <v>1999</v>
      </c>
      <c r="T169" t="str">
        <f>SUBSTITUTE(Table14[[#This Row],[month]],"?","sep")</f>
        <v>Oct</v>
      </c>
      <c r="U169">
        <v>9</v>
      </c>
      <c r="V169">
        <v>0</v>
      </c>
      <c r="W169" s="12">
        <v>563.84</v>
      </c>
      <c r="X169" t="str">
        <f>SUBSTITUTE(Table14[[#This Row],[Hospital tier]],"?","tier - 2")</f>
        <v>tier - 3</v>
      </c>
      <c r="Y169" t="str">
        <f>SUBSTITUTE(Table14[[#This Row],[City tier]],"?","tier - 2")</f>
        <v>tier - 2</v>
      </c>
      <c r="Z169" t="str">
        <f>SUBSTITUTE(Table14[[#This Row],[State ID]],"?","UNKNOWN")</f>
        <v>R1011</v>
      </c>
    </row>
    <row r="170" spans="1:26" x14ac:dyDescent="0.3">
      <c r="A170" t="s">
        <v>194</v>
      </c>
      <c r="B170">
        <v>2003</v>
      </c>
      <c r="C170" t="s">
        <v>35</v>
      </c>
      <c r="E170">
        <v>11</v>
      </c>
      <c r="F170">
        <v>1</v>
      </c>
      <c r="G170">
        <v>1832.09</v>
      </c>
      <c r="H170" t="s">
        <v>12</v>
      </c>
      <c r="I170" t="s">
        <v>12</v>
      </c>
      <c r="J170" t="s">
        <v>42</v>
      </c>
      <c r="K170" t="str">
        <f>SUBSTITUTE(Table14[[#This Row],[year]],"?","")</f>
        <v>2003</v>
      </c>
      <c r="P170" t="str">
        <f>SUBSTITUTE(Table14[[#This Row],[Customer ID]],"?","unknown")</f>
        <v>Id2168</v>
      </c>
      <c r="Q170" s="9" t="str">
        <f t="shared" si="6"/>
        <v>7 Aug 2003</v>
      </c>
      <c r="R170">
        <f t="shared" si="7"/>
        <v>19</v>
      </c>
      <c r="S170" t="str">
        <f t="shared" si="8"/>
        <v>2003</v>
      </c>
      <c r="T170" t="str">
        <f>SUBSTITUTE(Table14[[#This Row],[month]],"?","sep")</f>
        <v>Aug</v>
      </c>
      <c r="U170">
        <v>7</v>
      </c>
      <c r="V170">
        <v>0</v>
      </c>
      <c r="W170" s="12">
        <v>34672.15</v>
      </c>
      <c r="X170" t="str">
        <f>SUBSTITUTE(Table14[[#This Row],[Hospital tier]],"?","tier - 2")</f>
        <v>tier - 3</v>
      </c>
      <c r="Y170" t="str">
        <f>SUBSTITUTE(Table14[[#This Row],[City tier]],"?","tier - 2")</f>
        <v>tier - 3</v>
      </c>
      <c r="Z170" t="str">
        <f>SUBSTITUTE(Table14[[#This Row],[State ID]],"?","UNKNOWN")</f>
        <v>R1011</v>
      </c>
    </row>
    <row r="171" spans="1:26" x14ac:dyDescent="0.3">
      <c r="A171" t="s">
        <v>195</v>
      </c>
      <c r="B171">
        <v>2003</v>
      </c>
      <c r="C171" t="s">
        <v>35</v>
      </c>
      <c r="E171">
        <v>4</v>
      </c>
      <c r="F171">
        <v>1</v>
      </c>
      <c r="G171">
        <v>1837.24</v>
      </c>
      <c r="H171" t="s">
        <v>12</v>
      </c>
      <c r="I171" t="s">
        <v>11</v>
      </c>
      <c r="J171" t="s">
        <v>42</v>
      </c>
      <c r="K171" t="str">
        <f>SUBSTITUTE(Table14[[#This Row],[year]],"?","")</f>
        <v>2003</v>
      </c>
      <c r="P171" t="str">
        <f>SUBSTITUTE(Table14[[#This Row],[Customer ID]],"?","unknown")</f>
        <v>Id2167</v>
      </c>
      <c r="Q171" s="9" t="str">
        <f t="shared" si="6"/>
        <v>9 Aug 2003</v>
      </c>
      <c r="R171">
        <f t="shared" si="7"/>
        <v>19</v>
      </c>
      <c r="S171" t="str">
        <f t="shared" si="8"/>
        <v>2003</v>
      </c>
      <c r="T171" t="str">
        <f>SUBSTITUTE(Table14[[#This Row],[month]],"?","sep")</f>
        <v>Aug</v>
      </c>
      <c r="U171">
        <v>9</v>
      </c>
      <c r="V171">
        <v>0</v>
      </c>
      <c r="W171" s="12">
        <v>34617.839999999997</v>
      </c>
      <c r="X171" t="str">
        <f>SUBSTITUTE(Table14[[#This Row],[Hospital tier]],"?","tier - 2")</f>
        <v>tier - 3</v>
      </c>
      <c r="Y171" t="str">
        <f>SUBSTITUTE(Table14[[#This Row],[City tier]],"?","tier - 2")</f>
        <v>tier - 2</v>
      </c>
      <c r="Z171" t="str">
        <f>SUBSTITUTE(Table14[[#This Row],[State ID]],"?","UNKNOWN")</f>
        <v>R1011</v>
      </c>
    </row>
    <row r="172" spans="1:26" x14ac:dyDescent="0.3">
      <c r="A172" t="s">
        <v>196</v>
      </c>
      <c r="B172">
        <v>1999</v>
      </c>
      <c r="C172" t="s">
        <v>30</v>
      </c>
      <c r="E172">
        <v>12</v>
      </c>
      <c r="F172">
        <v>0</v>
      </c>
      <c r="G172">
        <v>1837.28</v>
      </c>
      <c r="H172" t="s">
        <v>12</v>
      </c>
      <c r="I172" t="s">
        <v>11</v>
      </c>
      <c r="J172" t="s">
        <v>13</v>
      </c>
      <c r="K172" t="str">
        <f>SUBSTITUTE(Table14[[#This Row],[year]],"?","")</f>
        <v>1999</v>
      </c>
      <c r="P172" t="str">
        <f>SUBSTITUTE(Table14[[#This Row],[Customer ID]],"?","unknown")</f>
        <v>Id2166</v>
      </c>
      <c r="Q172" s="9" t="str">
        <f t="shared" si="6"/>
        <v>25 Dec 1999</v>
      </c>
      <c r="R172">
        <f t="shared" si="7"/>
        <v>23</v>
      </c>
      <c r="S172" t="str">
        <f t="shared" si="8"/>
        <v>1999</v>
      </c>
      <c r="T172" t="str">
        <f>SUBSTITUTE(Table14[[#This Row],[month]],"?","sep")</f>
        <v>Dec</v>
      </c>
      <c r="U172">
        <v>25</v>
      </c>
      <c r="V172">
        <v>2</v>
      </c>
      <c r="W172" s="12">
        <v>34543.39</v>
      </c>
      <c r="X172" t="str">
        <f>SUBSTITUTE(Table14[[#This Row],[Hospital tier]],"?","tier - 2")</f>
        <v>tier - 3</v>
      </c>
      <c r="Y172" t="str">
        <f>SUBSTITUTE(Table14[[#This Row],[City tier]],"?","tier - 2")</f>
        <v>tier - 2</v>
      </c>
      <c r="Z172" t="str">
        <f>SUBSTITUTE(Table14[[#This Row],[State ID]],"?","UNKNOWN")</f>
        <v>R1013</v>
      </c>
    </row>
    <row r="173" spans="1:26" x14ac:dyDescent="0.3">
      <c r="A173" t="s">
        <v>197</v>
      </c>
      <c r="B173">
        <v>2003</v>
      </c>
      <c r="C173" t="s">
        <v>10</v>
      </c>
      <c r="E173">
        <v>20</v>
      </c>
      <c r="F173">
        <v>1</v>
      </c>
      <c r="G173">
        <v>1842.52</v>
      </c>
      <c r="H173" t="s">
        <v>12</v>
      </c>
      <c r="I173" t="s">
        <v>11</v>
      </c>
      <c r="J173" t="s">
        <v>42</v>
      </c>
      <c r="K173" t="str">
        <f>SUBSTITUTE(Table14[[#This Row],[year]],"?","")</f>
        <v>2003</v>
      </c>
      <c r="P173" t="str">
        <f>SUBSTITUTE(Table14[[#This Row],[Customer ID]],"?","unknown")</f>
        <v>Id2165</v>
      </c>
      <c r="Q173" s="9" t="str">
        <f t="shared" si="6"/>
        <v>3 Jul 2003</v>
      </c>
      <c r="R173">
        <f t="shared" si="7"/>
        <v>19</v>
      </c>
      <c r="S173" t="str">
        <f t="shared" si="8"/>
        <v>2003</v>
      </c>
      <c r="T173" t="str">
        <f>SUBSTITUTE(Table14[[#This Row],[month]],"?","sep")</f>
        <v>Jul</v>
      </c>
      <c r="U173">
        <v>3</v>
      </c>
      <c r="V173">
        <v>0</v>
      </c>
      <c r="W173" s="12">
        <v>11830.61</v>
      </c>
      <c r="X173" t="str">
        <f>SUBSTITUTE(Table14[[#This Row],[Hospital tier]],"?","tier - 2")</f>
        <v>tier - 3</v>
      </c>
      <c r="Y173" t="str">
        <f>SUBSTITUTE(Table14[[#This Row],[City tier]],"?","tier - 2")</f>
        <v>tier - 2</v>
      </c>
      <c r="Z173" t="str">
        <f>SUBSTITUTE(Table14[[#This Row],[State ID]],"?","UNKNOWN")</f>
        <v>R1011</v>
      </c>
    </row>
    <row r="174" spans="1:26" x14ac:dyDescent="0.3">
      <c r="A174" t="s">
        <v>198</v>
      </c>
      <c r="B174">
        <v>1994</v>
      </c>
      <c r="C174" t="s">
        <v>30</v>
      </c>
      <c r="E174">
        <v>6</v>
      </c>
      <c r="F174">
        <v>0</v>
      </c>
      <c r="G174">
        <v>1850.55</v>
      </c>
      <c r="H174" t="s">
        <v>12</v>
      </c>
      <c r="I174" t="s">
        <v>11</v>
      </c>
      <c r="J174" t="s">
        <v>23</v>
      </c>
      <c r="K174" t="str">
        <f>SUBSTITUTE(Table14[[#This Row],[year]],"?","")</f>
        <v>1994</v>
      </c>
      <c r="P174" t="str">
        <f>SUBSTITUTE(Table14[[#This Row],[Customer ID]],"?","unknown")</f>
        <v>Id2164</v>
      </c>
      <c r="Q174" s="9" t="str">
        <f t="shared" si="6"/>
        <v>24 Dec 1994</v>
      </c>
      <c r="R174">
        <f t="shared" si="7"/>
        <v>28</v>
      </c>
      <c r="S174" t="str">
        <f t="shared" si="8"/>
        <v>1994</v>
      </c>
      <c r="T174" t="str">
        <f>SUBSTITUTE(Table14[[#This Row],[month]],"?","sep")</f>
        <v>Dec</v>
      </c>
      <c r="U174">
        <v>24</v>
      </c>
      <c r="V174">
        <v>0</v>
      </c>
      <c r="W174" s="12">
        <v>34472.839999999997</v>
      </c>
      <c r="X174" t="str">
        <f>SUBSTITUTE(Table14[[#This Row],[Hospital tier]],"?","tier - 2")</f>
        <v>tier - 3</v>
      </c>
      <c r="Y174" t="str">
        <f>SUBSTITUTE(Table14[[#This Row],[City tier]],"?","tier - 2")</f>
        <v>tier - 2</v>
      </c>
      <c r="Z174" t="str">
        <f>SUBSTITUTE(Table14[[#This Row],[State ID]],"?","UNKNOWN")</f>
        <v>R1012</v>
      </c>
    </row>
    <row r="175" spans="1:26" x14ac:dyDescent="0.3">
      <c r="A175" t="s">
        <v>199</v>
      </c>
      <c r="B175">
        <v>2004</v>
      </c>
      <c r="C175" t="s">
        <v>30</v>
      </c>
      <c r="E175">
        <v>27</v>
      </c>
      <c r="F175">
        <v>0</v>
      </c>
      <c r="G175">
        <v>1863.45</v>
      </c>
      <c r="H175" t="s">
        <v>12</v>
      </c>
      <c r="I175" t="s">
        <v>16</v>
      </c>
      <c r="J175" t="s">
        <v>200</v>
      </c>
      <c r="K175" t="str">
        <f>SUBSTITUTE(Table14[[#This Row],[year]],"?","")</f>
        <v>2004</v>
      </c>
      <c r="P175" t="str">
        <f>SUBSTITUTE(Table14[[#This Row],[Customer ID]],"?","unknown")</f>
        <v>Id2163</v>
      </c>
      <c r="Q175" s="9" t="str">
        <f t="shared" si="6"/>
        <v>24 Dec 2004</v>
      </c>
      <c r="R175">
        <f t="shared" si="7"/>
        <v>18</v>
      </c>
      <c r="S175" t="str">
        <f t="shared" si="8"/>
        <v>2004</v>
      </c>
      <c r="T175" t="str">
        <f>SUBSTITUTE(Table14[[#This Row],[month]],"?","sep")</f>
        <v>Dec</v>
      </c>
      <c r="U175">
        <v>24</v>
      </c>
      <c r="V175">
        <v>3</v>
      </c>
      <c r="W175" s="12">
        <v>34456.269999999997</v>
      </c>
      <c r="X175" t="str">
        <f>SUBSTITUTE(Table14[[#This Row],[Hospital tier]],"?","tier - 2")</f>
        <v>tier - 3</v>
      </c>
      <c r="Y175" t="str">
        <f>SUBSTITUTE(Table14[[#This Row],[City tier]],"?","tier - 2")</f>
        <v>tier - 1</v>
      </c>
      <c r="Z175" t="str">
        <f>SUBSTITUTE(Table14[[#This Row],[State ID]],"?","UNKNOWN")</f>
        <v>R1025</v>
      </c>
    </row>
    <row r="176" spans="1:26" x14ac:dyDescent="0.3">
      <c r="A176" t="s">
        <v>201</v>
      </c>
      <c r="B176">
        <v>1996</v>
      </c>
      <c r="C176" t="s">
        <v>10</v>
      </c>
      <c r="E176">
        <v>2</v>
      </c>
      <c r="F176">
        <v>0</v>
      </c>
      <c r="G176">
        <v>1865.98</v>
      </c>
      <c r="H176" t="s">
        <v>12</v>
      </c>
      <c r="I176" t="s">
        <v>12</v>
      </c>
      <c r="J176" t="s">
        <v>23</v>
      </c>
      <c r="K176" t="str">
        <f>SUBSTITUTE(Table14[[#This Row],[year]],"?","")</f>
        <v>1996</v>
      </c>
      <c r="P176" t="str">
        <f>SUBSTITUTE(Table14[[#This Row],[Customer ID]],"?","unknown")</f>
        <v>Id2162</v>
      </c>
      <c r="Q176" s="9" t="str">
        <f t="shared" si="6"/>
        <v>5 Jul 1996</v>
      </c>
      <c r="R176">
        <f t="shared" si="7"/>
        <v>26</v>
      </c>
      <c r="S176" t="str">
        <f t="shared" si="8"/>
        <v>1996</v>
      </c>
      <c r="T176" t="str">
        <f>SUBSTITUTE(Table14[[#This Row],[month]],"?","sep")</f>
        <v>Jul</v>
      </c>
      <c r="U176">
        <v>5</v>
      </c>
      <c r="V176">
        <v>0</v>
      </c>
      <c r="W176" s="12">
        <v>34439.86</v>
      </c>
      <c r="X176" t="str">
        <f>SUBSTITUTE(Table14[[#This Row],[Hospital tier]],"?","tier - 2")</f>
        <v>tier - 3</v>
      </c>
      <c r="Y176" t="str">
        <f>SUBSTITUTE(Table14[[#This Row],[City tier]],"?","tier - 2")</f>
        <v>tier - 3</v>
      </c>
      <c r="Z176" t="str">
        <f>SUBSTITUTE(Table14[[#This Row],[State ID]],"?","UNKNOWN")</f>
        <v>R1012</v>
      </c>
    </row>
    <row r="177" spans="1:26" x14ac:dyDescent="0.3">
      <c r="A177" t="s">
        <v>202</v>
      </c>
      <c r="B177">
        <v>2002</v>
      </c>
      <c r="C177" t="s">
        <v>20</v>
      </c>
      <c r="E177">
        <v>22</v>
      </c>
      <c r="F177">
        <v>0</v>
      </c>
      <c r="G177">
        <v>1875.34</v>
      </c>
      <c r="H177" t="s">
        <v>12</v>
      </c>
      <c r="I177" t="s">
        <v>11</v>
      </c>
      <c r="J177" t="s">
        <v>42</v>
      </c>
      <c r="K177" t="str">
        <f>SUBSTITUTE(Table14[[#This Row],[year]],"?","")</f>
        <v>2002</v>
      </c>
      <c r="P177" t="str">
        <f>SUBSTITUTE(Table14[[#This Row],[Customer ID]],"?","unknown")</f>
        <v>Id2161</v>
      </c>
      <c r="Q177" s="9" t="str">
        <f t="shared" si="6"/>
        <v>28 Sep 2002</v>
      </c>
      <c r="R177">
        <f t="shared" si="7"/>
        <v>20</v>
      </c>
      <c r="S177" t="str">
        <f t="shared" si="8"/>
        <v>2002</v>
      </c>
      <c r="T177" t="str">
        <f>SUBSTITUTE(Table14[[#This Row],[month]],"?","sep")</f>
        <v>Sep</v>
      </c>
      <c r="U177">
        <v>28</v>
      </c>
      <c r="V177">
        <v>2</v>
      </c>
      <c r="W177" s="12">
        <v>47269.85</v>
      </c>
      <c r="X177" t="str">
        <f>SUBSTITUTE(Table14[[#This Row],[Hospital tier]],"?","tier - 2")</f>
        <v>tier - 3</v>
      </c>
      <c r="Y177" t="str">
        <f>SUBSTITUTE(Table14[[#This Row],[City tier]],"?","tier - 2")</f>
        <v>tier - 2</v>
      </c>
      <c r="Z177" t="str">
        <f>SUBSTITUTE(Table14[[#This Row],[State ID]],"?","UNKNOWN")</f>
        <v>R1011</v>
      </c>
    </row>
    <row r="178" spans="1:26" x14ac:dyDescent="0.3">
      <c r="A178" t="s">
        <v>203</v>
      </c>
      <c r="B178">
        <v>2002</v>
      </c>
      <c r="C178" t="s">
        <v>37</v>
      </c>
      <c r="E178">
        <v>29</v>
      </c>
      <c r="F178">
        <v>0</v>
      </c>
      <c r="G178">
        <v>1877.93</v>
      </c>
      <c r="H178" t="s">
        <v>12</v>
      </c>
      <c r="I178" t="s">
        <v>16</v>
      </c>
      <c r="J178" t="s">
        <v>13</v>
      </c>
      <c r="K178" t="str">
        <f>SUBSTITUTE(Table14[[#This Row],[year]],"?","")</f>
        <v>2002</v>
      </c>
      <c r="P178" t="str">
        <f>SUBSTITUTE(Table14[[#This Row],[Customer ID]],"?","unknown")</f>
        <v>Id2160</v>
      </c>
      <c r="Q178" s="9" t="str">
        <f t="shared" si="6"/>
        <v>1 Oct 2002</v>
      </c>
      <c r="R178">
        <f t="shared" si="7"/>
        <v>20</v>
      </c>
      <c r="S178" t="str">
        <f t="shared" si="8"/>
        <v>2002</v>
      </c>
      <c r="T178" t="str">
        <f>SUBSTITUTE(Table14[[#This Row],[month]],"?","sep")</f>
        <v>Oct</v>
      </c>
      <c r="U178">
        <v>1</v>
      </c>
      <c r="V178">
        <v>3</v>
      </c>
      <c r="W178" s="12">
        <v>34402.22</v>
      </c>
      <c r="X178" t="str">
        <f>SUBSTITUTE(Table14[[#This Row],[Hospital tier]],"?","tier - 2")</f>
        <v>tier - 3</v>
      </c>
      <c r="Y178" t="str">
        <f>SUBSTITUTE(Table14[[#This Row],[City tier]],"?","tier - 2")</f>
        <v>tier - 1</v>
      </c>
      <c r="Z178" t="str">
        <f>SUBSTITUTE(Table14[[#This Row],[State ID]],"?","UNKNOWN")</f>
        <v>R1013</v>
      </c>
    </row>
    <row r="179" spans="1:26" x14ac:dyDescent="0.3">
      <c r="A179" t="s">
        <v>204</v>
      </c>
      <c r="B179">
        <v>2002</v>
      </c>
      <c r="C179" t="s">
        <v>35</v>
      </c>
      <c r="E179">
        <v>29</v>
      </c>
      <c r="F179">
        <v>0</v>
      </c>
      <c r="G179">
        <v>1880.07</v>
      </c>
      <c r="H179" t="s">
        <v>12</v>
      </c>
      <c r="I179" t="s">
        <v>11</v>
      </c>
      <c r="J179" t="s">
        <v>13</v>
      </c>
      <c r="K179" t="str">
        <f>SUBSTITUTE(Table14[[#This Row],[year]],"?","")</f>
        <v>2002</v>
      </c>
      <c r="P179" t="str">
        <f>SUBSTITUTE(Table14[[#This Row],[Customer ID]],"?","unknown")</f>
        <v>Id2159</v>
      </c>
      <c r="Q179" s="9" t="str">
        <f t="shared" si="6"/>
        <v>2 Aug 2002</v>
      </c>
      <c r="R179">
        <f t="shared" si="7"/>
        <v>20</v>
      </c>
      <c r="S179" t="str">
        <f t="shared" si="8"/>
        <v>2002</v>
      </c>
      <c r="T179" t="str">
        <f>SUBSTITUTE(Table14[[#This Row],[month]],"?","sep")</f>
        <v>Aug</v>
      </c>
      <c r="U179">
        <v>2</v>
      </c>
      <c r="V179">
        <v>3</v>
      </c>
      <c r="W179" s="12">
        <v>34307.22</v>
      </c>
      <c r="X179" t="str">
        <f>SUBSTITUTE(Table14[[#This Row],[Hospital tier]],"?","tier - 2")</f>
        <v>tier - 3</v>
      </c>
      <c r="Y179" t="str">
        <f>SUBSTITUTE(Table14[[#This Row],[City tier]],"?","tier - 2")</f>
        <v>tier - 2</v>
      </c>
      <c r="Z179" t="str">
        <f>SUBSTITUTE(Table14[[#This Row],[State ID]],"?","UNKNOWN")</f>
        <v>R1013</v>
      </c>
    </row>
    <row r="180" spans="1:26" x14ac:dyDescent="0.3">
      <c r="A180" t="s">
        <v>205</v>
      </c>
      <c r="B180">
        <v>2002</v>
      </c>
      <c r="C180" t="s">
        <v>35</v>
      </c>
      <c r="E180">
        <v>21</v>
      </c>
      <c r="F180">
        <v>0</v>
      </c>
      <c r="G180">
        <v>1880.49</v>
      </c>
      <c r="H180" t="s">
        <v>12</v>
      </c>
      <c r="I180" t="s">
        <v>16</v>
      </c>
      <c r="J180" t="s">
        <v>42</v>
      </c>
      <c r="K180" t="str">
        <f>SUBSTITUTE(Table14[[#This Row],[year]],"?","")</f>
        <v>2002</v>
      </c>
      <c r="P180" t="str">
        <f>SUBSTITUTE(Table14[[#This Row],[Customer ID]],"?","unknown")</f>
        <v>Id2158</v>
      </c>
      <c r="Q180" s="9" t="str">
        <f t="shared" si="6"/>
        <v>11 Aug 2002</v>
      </c>
      <c r="R180">
        <f t="shared" si="7"/>
        <v>20</v>
      </c>
      <c r="S180" t="str">
        <f t="shared" si="8"/>
        <v>2002</v>
      </c>
      <c r="T180" t="str">
        <f>SUBSTITUTE(Table14[[#This Row],[month]],"?","sep")</f>
        <v>Aug</v>
      </c>
      <c r="U180">
        <v>11</v>
      </c>
      <c r="V180">
        <v>3</v>
      </c>
      <c r="W180" s="12">
        <v>34293.120000000003</v>
      </c>
      <c r="X180" t="str">
        <f>SUBSTITUTE(Table14[[#This Row],[Hospital tier]],"?","tier - 2")</f>
        <v>tier - 3</v>
      </c>
      <c r="Y180" t="str">
        <f>SUBSTITUTE(Table14[[#This Row],[City tier]],"?","tier - 2")</f>
        <v>tier - 1</v>
      </c>
      <c r="Z180" t="str">
        <f>SUBSTITUTE(Table14[[#This Row],[State ID]],"?","UNKNOWN")</f>
        <v>R1011</v>
      </c>
    </row>
    <row r="181" spans="1:26" x14ac:dyDescent="0.3">
      <c r="A181" t="s">
        <v>206</v>
      </c>
      <c r="B181">
        <v>2001</v>
      </c>
      <c r="C181" t="s">
        <v>35</v>
      </c>
      <c r="E181">
        <v>10</v>
      </c>
      <c r="F181">
        <v>0</v>
      </c>
      <c r="G181">
        <v>1906.36</v>
      </c>
      <c r="H181" t="s">
        <v>12</v>
      </c>
      <c r="I181" t="s">
        <v>16</v>
      </c>
      <c r="J181" t="s">
        <v>23</v>
      </c>
      <c r="K181" t="str">
        <f>SUBSTITUTE(Table14[[#This Row],[year]],"?","")</f>
        <v>2001</v>
      </c>
      <c r="P181" t="str">
        <f>SUBSTITUTE(Table14[[#This Row],[Customer ID]],"?","unknown")</f>
        <v>Id2157</v>
      </c>
      <c r="Q181" s="9" t="str">
        <f t="shared" si="6"/>
        <v>30 Aug 2001</v>
      </c>
      <c r="R181">
        <f t="shared" si="7"/>
        <v>21</v>
      </c>
      <c r="S181" t="str">
        <f t="shared" si="8"/>
        <v>2001</v>
      </c>
      <c r="T181" t="str">
        <f>SUBSTITUTE(Table14[[#This Row],[month]],"?","sep")</f>
        <v>Aug</v>
      </c>
      <c r="U181">
        <v>30</v>
      </c>
      <c r="V181">
        <v>0</v>
      </c>
      <c r="W181" s="12">
        <v>34289.43</v>
      </c>
      <c r="X181" t="str">
        <f>SUBSTITUTE(Table14[[#This Row],[Hospital tier]],"?","tier - 2")</f>
        <v>tier - 3</v>
      </c>
      <c r="Y181" t="str">
        <f>SUBSTITUTE(Table14[[#This Row],[City tier]],"?","tier - 2")</f>
        <v>tier - 1</v>
      </c>
      <c r="Z181" t="str">
        <f>SUBSTITUTE(Table14[[#This Row],[State ID]],"?","UNKNOWN")</f>
        <v>R1012</v>
      </c>
    </row>
    <row r="182" spans="1:26" x14ac:dyDescent="0.3">
      <c r="A182" t="s">
        <v>207</v>
      </c>
      <c r="B182">
        <v>1994</v>
      </c>
      <c r="C182" t="s">
        <v>37</v>
      </c>
      <c r="E182">
        <v>6</v>
      </c>
      <c r="F182">
        <v>0</v>
      </c>
      <c r="G182">
        <v>1908.9</v>
      </c>
      <c r="H182" t="s">
        <v>12</v>
      </c>
      <c r="I182" t="s">
        <v>12</v>
      </c>
      <c r="J182" t="s">
        <v>13</v>
      </c>
      <c r="K182" t="str">
        <f>SUBSTITUTE(Table14[[#This Row],[year]],"?","")</f>
        <v>1994</v>
      </c>
      <c r="P182" t="str">
        <f>SUBSTITUTE(Table14[[#This Row],[Customer ID]],"?","unknown")</f>
        <v>Id2156</v>
      </c>
      <c r="Q182" s="9" t="str">
        <f t="shared" si="6"/>
        <v>11 Oct 1994</v>
      </c>
      <c r="R182">
        <f t="shared" si="7"/>
        <v>28</v>
      </c>
      <c r="S182" t="str">
        <f t="shared" si="8"/>
        <v>1994</v>
      </c>
      <c r="T182" t="str">
        <f>SUBSTITUTE(Table14[[#This Row],[month]],"?","sep")</f>
        <v>Oct</v>
      </c>
      <c r="U182">
        <v>11</v>
      </c>
      <c r="V182">
        <v>0</v>
      </c>
      <c r="W182" s="12">
        <v>34254.050000000003</v>
      </c>
      <c r="X182" t="str">
        <f>SUBSTITUTE(Table14[[#This Row],[Hospital tier]],"?","tier - 2")</f>
        <v>tier - 3</v>
      </c>
      <c r="Y182" t="str">
        <f>SUBSTITUTE(Table14[[#This Row],[City tier]],"?","tier - 2")</f>
        <v>tier - 3</v>
      </c>
      <c r="Z182" t="str">
        <f>SUBSTITUTE(Table14[[#This Row],[State ID]],"?","UNKNOWN")</f>
        <v>R1013</v>
      </c>
    </row>
    <row r="183" spans="1:26" x14ac:dyDescent="0.3">
      <c r="A183" t="s">
        <v>208</v>
      </c>
      <c r="B183">
        <v>2001</v>
      </c>
      <c r="C183" t="s">
        <v>35</v>
      </c>
      <c r="E183">
        <v>3</v>
      </c>
      <c r="F183">
        <v>0</v>
      </c>
      <c r="G183">
        <v>1909.53</v>
      </c>
      <c r="H183" t="s">
        <v>12</v>
      </c>
      <c r="I183" t="s">
        <v>12</v>
      </c>
      <c r="J183" t="s">
        <v>23</v>
      </c>
      <c r="K183" t="str">
        <f>SUBSTITUTE(Table14[[#This Row],[year]],"?","")</f>
        <v>2001</v>
      </c>
      <c r="P183" t="str">
        <f>SUBSTITUTE(Table14[[#This Row],[Customer ID]],"?","unknown")</f>
        <v>Id2155</v>
      </c>
      <c r="Q183" s="9" t="str">
        <f t="shared" si="6"/>
        <v>27 Aug 2001</v>
      </c>
      <c r="R183">
        <f t="shared" si="7"/>
        <v>21</v>
      </c>
      <c r="S183" t="str">
        <f t="shared" si="8"/>
        <v>2001</v>
      </c>
      <c r="T183" t="str">
        <f>SUBSTITUTE(Table14[[#This Row],[month]],"?","sep")</f>
        <v>Aug</v>
      </c>
      <c r="U183">
        <v>27</v>
      </c>
      <c r="V183">
        <v>2</v>
      </c>
      <c r="W183" s="12">
        <v>20984.09</v>
      </c>
      <c r="X183" t="str">
        <f>SUBSTITUTE(Table14[[#This Row],[Hospital tier]],"?","tier - 2")</f>
        <v>tier - 3</v>
      </c>
      <c r="Y183" t="str">
        <f>SUBSTITUTE(Table14[[#This Row],[City tier]],"?","tier - 2")</f>
        <v>tier - 3</v>
      </c>
      <c r="Z183" t="str">
        <f>SUBSTITUTE(Table14[[#This Row],[State ID]],"?","UNKNOWN")</f>
        <v>R1012</v>
      </c>
    </row>
    <row r="184" spans="1:26" x14ac:dyDescent="0.3">
      <c r="A184" t="s">
        <v>209</v>
      </c>
      <c r="B184">
        <v>2001</v>
      </c>
      <c r="C184" t="s">
        <v>30</v>
      </c>
      <c r="E184">
        <v>9</v>
      </c>
      <c r="F184">
        <v>0</v>
      </c>
      <c r="G184">
        <v>1917.32</v>
      </c>
      <c r="H184" t="s">
        <v>12</v>
      </c>
      <c r="I184" t="s">
        <v>11</v>
      </c>
      <c r="J184" t="s">
        <v>23</v>
      </c>
      <c r="K184" t="str">
        <f>SUBSTITUTE(Table14[[#This Row],[year]],"?","")</f>
        <v>2001</v>
      </c>
      <c r="P184" t="str">
        <f>SUBSTITUTE(Table14[[#This Row],[Customer ID]],"?","unknown")</f>
        <v>Id2154</v>
      </c>
      <c r="Q184" s="9" t="str">
        <f t="shared" si="6"/>
        <v>20 Dec 2001</v>
      </c>
      <c r="R184">
        <f t="shared" si="7"/>
        <v>21</v>
      </c>
      <c r="S184" t="str">
        <f t="shared" si="8"/>
        <v>2001</v>
      </c>
      <c r="T184" t="str">
        <f>SUBSTITUTE(Table14[[#This Row],[month]],"?","sep")</f>
        <v>Dec</v>
      </c>
      <c r="U184">
        <v>20</v>
      </c>
      <c r="V184">
        <v>3</v>
      </c>
      <c r="W184" s="12">
        <v>11773.06</v>
      </c>
      <c r="X184" t="str">
        <f>SUBSTITUTE(Table14[[#This Row],[Hospital tier]],"?","tier - 2")</f>
        <v>tier - 3</v>
      </c>
      <c r="Y184" t="str">
        <f>SUBSTITUTE(Table14[[#This Row],[City tier]],"?","tier - 2")</f>
        <v>tier - 2</v>
      </c>
      <c r="Z184" t="str">
        <f>SUBSTITUTE(Table14[[#This Row],[State ID]],"?","UNKNOWN")</f>
        <v>R1012</v>
      </c>
    </row>
    <row r="185" spans="1:26" x14ac:dyDescent="0.3">
      <c r="A185" t="s">
        <v>210</v>
      </c>
      <c r="B185">
        <v>2002</v>
      </c>
      <c r="C185" t="s">
        <v>20</v>
      </c>
      <c r="E185">
        <v>7</v>
      </c>
      <c r="F185">
        <v>1</v>
      </c>
      <c r="G185">
        <v>1964.78</v>
      </c>
      <c r="H185" t="s">
        <v>12</v>
      </c>
      <c r="I185" t="s">
        <v>16</v>
      </c>
      <c r="J185" t="s">
        <v>42</v>
      </c>
      <c r="K185" t="str">
        <f>SUBSTITUTE(Table14[[#This Row],[year]],"?","")</f>
        <v>2002</v>
      </c>
      <c r="P185" t="str">
        <f>SUBSTITUTE(Table14[[#This Row],[Customer ID]],"?","unknown")</f>
        <v>Id2153</v>
      </c>
      <c r="Q185" s="9" t="str">
        <f t="shared" si="6"/>
        <v>5 Sep 2002</v>
      </c>
      <c r="R185">
        <f t="shared" si="7"/>
        <v>20</v>
      </c>
      <c r="S185" t="str">
        <f t="shared" si="8"/>
        <v>2002</v>
      </c>
      <c r="T185" t="str">
        <f>SUBSTITUTE(Table14[[#This Row],[month]],"?","sep")</f>
        <v>Sep</v>
      </c>
      <c r="U185">
        <v>5</v>
      </c>
      <c r="V185">
        <v>0</v>
      </c>
      <c r="W185" s="12">
        <v>34218.019999999997</v>
      </c>
      <c r="X185" t="str">
        <f>SUBSTITUTE(Table14[[#This Row],[Hospital tier]],"?","tier - 2")</f>
        <v>tier - 3</v>
      </c>
      <c r="Y185" t="str">
        <f>SUBSTITUTE(Table14[[#This Row],[City tier]],"?","tier - 2")</f>
        <v>tier - 1</v>
      </c>
      <c r="Z185" t="str">
        <f>SUBSTITUTE(Table14[[#This Row],[State ID]],"?","UNKNOWN")</f>
        <v>R1011</v>
      </c>
    </row>
    <row r="186" spans="1:26" x14ac:dyDescent="0.3">
      <c r="A186" t="s">
        <v>211</v>
      </c>
      <c r="B186">
        <v>2002</v>
      </c>
      <c r="C186" t="s">
        <v>10</v>
      </c>
      <c r="E186">
        <v>29</v>
      </c>
      <c r="F186">
        <v>0</v>
      </c>
      <c r="G186">
        <v>1967.02</v>
      </c>
      <c r="H186" t="s">
        <v>12</v>
      </c>
      <c r="I186" t="s">
        <v>11</v>
      </c>
      <c r="J186" t="s">
        <v>168</v>
      </c>
      <c r="K186" t="str">
        <f>SUBSTITUTE(Table14[[#This Row],[year]],"?","")</f>
        <v>2002</v>
      </c>
      <c r="P186" t="str">
        <f>SUBSTITUTE(Table14[[#This Row],[Customer ID]],"?","unknown")</f>
        <v>Id2152</v>
      </c>
      <c r="Q186" s="9" t="str">
        <f t="shared" si="6"/>
        <v>21 Jul 2002</v>
      </c>
      <c r="R186">
        <f t="shared" si="7"/>
        <v>20</v>
      </c>
      <c r="S186" t="str">
        <f t="shared" si="8"/>
        <v>2002</v>
      </c>
      <c r="T186" t="str">
        <f>SUBSTITUTE(Table14[[#This Row],[month]],"?","sep")</f>
        <v>Jul</v>
      </c>
      <c r="U186">
        <v>21</v>
      </c>
      <c r="V186">
        <v>1</v>
      </c>
      <c r="W186" s="12">
        <v>34210.33</v>
      </c>
      <c r="X186" t="str">
        <f>SUBSTITUTE(Table14[[#This Row],[Hospital tier]],"?","tier - 2")</f>
        <v>tier - 3</v>
      </c>
      <c r="Y186" t="str">
        <f>SUBSTITUTE(Table14[[#This Row],[City tier]],"?","tier - 2")</f>
        <v>tier - 2</v>
      </c>
      <c r="Z186" t="str">
        <f>SUBSTITUTE(Table14[[#This Row],[State ID]],"?","UNKNOWN")</f>
        <v>R1016</v>
      </c>
    </row>
    <row r="187" spans="1:26" x14ac:dyDescent="0.3">
      <c r="A187" t="s">
        <v>212</v>
      </c>
      <c r="B187">
        <v>1998</v>
      </c>
      <c r="C187" t="s">
        <v>20</v>
      </c>
      <c r="E187">
        <v>28</v>
      </c>
      <c r="F187">
        <v>0</v>
      </c>
      <c r="G187">
        <v>1969.61</v>
      </c>
      <c r="H187" t="s">
        <v>12</v>
      </c>
      <c r="I187" t="s">
        <v>12</v>
      </c>
      <c r="J187" t="s">
        <v>42</v>
      </c>
      <c r="K187" t="str">
        <f>SUBSTITUTE(Table14[[#This Row],[year]],"?","")</f>
        <v>1998</v>
      </c>
      <c r="P187" t="str">
        <f>SUBSTITUTE(Table14[[#This Row],[Customer ID]],"?","unknown")</f>
        <v>Id2151</v>
      </c>
      <c r="Q187" s="9" t="str">
        <f t="shared" si="6"/>
        <v>25 Sep 1998</v>
      </c>
      <c r="R187">
        <f t="shared" si="7"/>
        <v>24</v>
      </c>
      <c r="S187" t="str">
        <f t="shared" si="8"/>
        <v>1998</v>
      </c>
      <c r="T187" t="str">
        <f>SUBSTITUTE(Table14[[#This Row],[month]],"?","sep")</f>
        <v>Sep</v>
      </c>
      <c r="U187">
        <v>25</v>
      </c>
      <c r="V187">
        <v>0</v>
      </c>
      <c r="W187" s="12">
        <v>34205.07</v>
      </c>
      <c r="X187" t="str">
        <f>SUBSTITUTE(Table14[[#This Row],[Hospital tier]],"?","tier - 2")</f>
        <v>tier - 3</v>
      </c>
      <c r="Y187" t="str">
        <f>SUBSTITUTE(Table14[[#This Row],[City tier]],"?","tier - 2")</f>
        <v>tier - 3</v>
      </c>
      <c r="Z187" t="str">
        <f>SUBSTITUTE(Table14[[#This Row],[State ID]],"?","UNKNOWN")</f>
        <v>R1011</v>
      </c>
    </row>
    <row r="188" spans="1:26" x14ac:dyDescent="0.3">
      <c r="A188" t="s">
        <v>213</v>
      </c>
      <c r="B188">
        <v>1998</v>
      </c>
      <c r="C188" t="s">
        <v>37</v>
      </c>
      <c r="E188">
        <v>5</v>
      </c>
      <c r="F188">
        <v>0</v>
      </c>
      <c r="G188">
        <v>1972.95</v>
      </c>
      <c r="H188" t="s">
        <v>12</v>
      </c>
      <c r="I188" t="s">
        <v>16</v>
      </c>
      <c r="J188" t="s">
        <v>42</v>
      </c>
      <c r="K188" t="str">
        <f>SUBSTITUTE(Table14[[#This Row],[year]],"?","")</f>
        <v>1998</v>
      </c>
      <c r="P188" t="str">
        <f>SUBSTITUTE(Table14[[#This Row],[Customer ID]],"?","unknown")</f>
        <v>Id2150</v>
      </c>
      <c r="Q188" s="9" t="str">
        <f t="shared" si="6"/>
        <v>6 Oct 1998</v>
      </c>
      <c r="R188">
        <f t="shared" si="7"/>
        <v>24</v>
      </c>
      <c r="S188" t="str">
        <f t="shared" si="8"/>
        <v>1998</v>
      </c>
      <c r="T188" t="str">
        <f>SUBSTITUTE(Table14[[#This Row],[month]],"?","sep")</f>
        <v>Oct</v>
      </c>
      <c r="U188">
        <v>6</v>
      </c>
      <c r="V188">
        <v>0</v>
      </c>
      <c r="W188" s="12">
        <v>34166.269999999997</v>
      </c>
      <c r="X188" t="str">
        <f>SUBSTITUTE(Table14[[#This Row],[Hospital tier]],"?","tier - 2")</f>
        <v>tier - 3</v>
      </c>
      <c r="Y188" t="str">
        <f>SUBSTITUTE(Table14[[#This Row],[City tier]],"?","tier - 2")</f>
        <v>tier - 1</v>
      </c>
      <c r="Z188" t="str">
        <f>SUBSTITUTE(Table14[[#This Row],[State ID]],"?","UNKNOWN")</f>
        <v>R1011</v>
      </c>
    </row>
    <row r="189" spans="1:26" x14ac:dyDescent="0.3">
      <c r="A189" t="s">
        <v>214</v>
      </c>
      <c r="B189">
        <v>1998</v>
      </c>
      <c r="C189" t="s">
        <v>20</v>
      </c>
      <c r="E189">
        <v>29</v>
      </c>
      <c r="F189">
        <v>0</v>
      </c>
      <c r="G189">
        <v>1977.82</v>
      </c>
      <c r="H189" t="s">
        <v>12</v>
      </c>
      <c r="I189" t="s">
        <v>16</v>
      </c>
      <c r="J189" t="s">
        <v>42</v>
      </c>
      <c r="K189" t="str">
        <f>SUBSTITUTE(Table14[[#This Row],[year]],"?","")</f>
        <v>1998</v>
      </c>
      <c r="P189" t="str">
        <f>SUBSTITUTE(Table14[[#This Row],[Customer ID]],"?","unknown")</f>
        <v>Id2149</v>
      </c>
      <c r="Q189" s="9" t="str">
        <f t="shared" si="6"/>
        <v>26 Sep 1998</v>
      </c>
      <c r="R189">
        <f t="shared" si="7"/>
        <v>24</v>
      </c>
      <c r="S189" t="str">
        <f t="shared" si="8"/>
        <v>1998</v>
      </c>
      <c r="T189" t="str">
        <f>SUBSTITUTE(Table14[[#This Row],[month]],"?","sep")</f>
        <v>Sep</v>
      </c>
      <c r="U189">
        <v>26</v>
      </c>
      <c r="V189">
        <v>0</v>
      </c>
      <c r="W189" s="12">
        <v>34084.68</v>
      </c>
      <c r="X189" t="str">
        <f>SUBSTITUTE(Table14[[#This Row],[Hospital tier]],"?","tier - 2")</f>
        <v>tier - 3</v>
      </c>
      <c r="Y189" t="str">
        <f>SUBSTITUTE(Table14[[#This Row],[City tier]],"?","tier - 2")</f>
        <v>tier - 1</v>
      </c>
      <c r="Z189" t="str">
        <f>SUBSTITUTE(Table14[[#This Row],[State ID]],"?","UNKNOWN")</f>
        <v>R1011</v>
      </c>
    </row>
    <row r="190" spans="1:26" x14ac:dyDescent="0.3">
      <c r="A190" t="s">
        <v>215</v>
      </c>
      <c r="B190">
        <v>2002</v>
      </c>
      <c r="C190" t="s">
        <v>10</v>
      </c>
      <c r="E190">
        <v>16</v>
      </c>
      <c r="F190">
        <v>1</v>
      </c>
      <c r="G190">
        <v>1980.07</v>
      </c>
      <c r="H190" t="s">
        <v>12</v>
      </c>
      <c r="I190" t="s">
        <v>12</v>
      </c>
      <c r="J190" t="s">
        <v>42</v>
      </c>
      <c r="K190" t="str">
        <f>SUBSTITUTE(Table14[[#This Row],[year]],"?","")</f>
        <v>2002</v>
      </c>
      <c r="P190" t="str">
        <f>SUBSTITUTE(Table14[[#This Row],[Customer ID]],"?","unknown")</f>
        <v>Id2148</v>
      </c>
      <c r="Q190" s="9" t="str">
        <f t="shared" si="6"/>
        <v>14 Jul 2002</v>
      </c>
      <c r="R190">
        <f t="shared" si="7"/>
        <v>20</v>
      </c>
      <c r="S190" t="str">
        <f t="shared" si="8"/>
        <v>2002</v>
      </c>
      <c r="T190" t="str">
        <f>SUBSTITUTE(Table14[[#This Row],[month]],"?","sep")</f>
        <v>Jul</v>
      </c>
      <c r="U190">
        <v>14</v>
      </c>
      <c r="V190">
        <v>0</v>
      </c>
      <c r="W190" s="12">
        <v>47055.53</v>
      </c>
      <c r="X190" t="str">
        <f>SUBSTITUTE(Table14[[#This Row],[Hospital tier]],"?","tier - 2")</f>
        <v>tier - 3</v>
      </c>
      <c r="Y190" t="str">
        <f>SUBSTITUTE(Table14[[#This Row],[City tier]],"?","tier - 2")</f>
        <v>tier - 3</v>
      </c>
      <c r="Z190" t="str">
        <f>SUBSTITUTE(Table14[[#This Row],[State ID]],"?","UNKNOWN")</f>
        <v>R1011</v>
      </c>
    </row>
    <row r="191" spans="1:26" x14ac:dyDescent="0.3">
      <c r="A191" t="s">
        <v>216</v>
      </c>
      <c r="B191">
        <v>1998</v>
      </c>
      <c r="C191" t="s">
        <v>30</v>
      </c>
      <c r="E191">
        <v>29</v>
      </c>
      <c r="F191">
        <v>0</v>
      </c>
      <c r="G191">
        <v>1981.58</v>
      </c>
      <c r="H191" t="s">
        <v>12</v>
      </c>
      <c r="I191" t="s">
        <v>16</v>
      </c>
      <c r="J191" t="s">
        <v>13</v>
      </c>
      <c r="K191" t="str">
        <f>SUBSTITUTE(Table14[[#This Row],[year]],"?","")</f>
        <v>1998</v>
      </c>
      <c r="P191" t="str">
        <f>SUBSTITUTE(Table14[[#This Row],[Customer ID]],"?","unknown")</f>
        <v>Id2147</v>
      </c>
      <c r="Q191" s="9" t="str">
        <f t="shared" si="6"/>
        <v>26 Dec 1998</v>
      </c>
      <c r="R191">
        <f t="shared" si="7"/>
        <v>24</v>
      </c>
      <c r="S191" t="str">
        <f t="shared" si="8"/>
        <v>1998</v>
      </c>
      <c r="T191" t="str">
        <f>SUBSTITUTE(Table14[[#This Row],[month]],"?","sep")</f>
        <v>Dec</v>
      </c>
      <c r="U191">
        <v>26</v>
      </c>
      <c r="V191">
        <v>0</v>
      </c>
      <c r="W191" s="12">
        <v>34053.360000000001</v>
      </c>
      <c r="X191" t="str">
        <f>SUBSTITUTE(Table14[[#This Row],[Hospital tier]],"?","tier - 2")</f>
        <v>tier - 3</v>
      </c>
      <c r="Y191" t="str">
        <f>SUBSTITUTE(Table14[[#This Row],[City tier]],"?","tier - 2")</f>
        <v>tier - 1</v>
      </c>
      <c r="Z191" t="str">
        <f>SUBSTITUTE(Table14[[#This Row],[State ID]],"?","UNKNOWN")</f>
        <v>R1013</v>
      </c>
    </row>
    <row r="192" spans="1:26" x14ac:dyDescent="0.3">
      <c r="A192" t="s">
        <v>217</v>
      </c>
      <c r="B192">
        <v>2002</v>
      </c>
      <c r="C192" t="s">
        <v>20</v>
      </c>
      <c r="E192">
        <v>29</v>
      </c>
      <c r="F192">
        <v>0</v>
      </c>
      <c r="G192">
        <v>1984.45</v>
      </c>
      <c r="H192" t="s">
        <v>12</v>
      </c>
      <c r="I192" t="s">
        <v>12</v>
      </c>
      <c r="J192" t="s">
        <v>168</v>
      </c>
      <c r="K192" t="str">
        <f>SUBSTITUTE(Table14[[#This Row],[year]],"?","")</f>
        <v>2002</v>
      </c>
      <c r="P192" t="str">
        <f>SUBSTITUTE(Table14[[#This Row],[Customer ID]],"?","unknown")</f>
        <v>Id2146</v>
      </c>
      <c r="Q192" s="9" t="str">
        <f t="shared" si="6"/>
        <v>25 Sep 2002</v>
      </c>
      <c r="R192">
        <f t="shared" si="7"/>
        <v>20</v>
      </c>
      <c r="S192" t="str">
        <f t="shared" si="8"/>
        <v>2002</v>
      </c>
      <c r="T192" t="str">
        <f>SUBSTITUTE(Table14[[#This Row],[month]],"?","sep")</f>
        <v>Sep</v>
      </c>
      <c r="U192">
        <v>25</v>
      </c>
      <c r="V192">
        <v>0</v>
      </c>
      <c r="W192" s="12">
        <v>33975.47</v>
      </c>
      <c r="X192" t="str">
        <f>SUBSTITUTE(Table14[[#This Row],[Hospital tier]],"?","tier - 2")</f>
        <v>tier - 3</v>
      </c>
      <c r="Y192" t="str">
        <f>SUBSTITUTE(Table14[[#This Row],[City tier]],"?","tier - 2")</f>
        <v>tier - 3</v>
      </c>
      <c r="Z192" t="str">
        <f>SUBSTITUTE(Table14[[#This Row],[State ID]],"?","UNKNOWN")</f>
        <v>R1016</v>
      </c>
    </row>
    <row r="193" spans="1:26" x14ac:dyDescent="0.3">
      <c r="A193" t="s">
        <v>218</v>
      </c>
      <c r="B193">
        <v>1998</v>
      </c>
      <c r="C193" t="s">
        <v>20</v>
      </c>
      <c r="E193">
        <v>14</v>
      </c>
      <c r="F193">
        <v>0</v>
      </c>
      <c r="G193">
        <v>1986.93</v>
      </c>
      <c r="H193" t="s">
        <v>12</v>
      </c>
      <c r="I193" t="s">
        <v>11</v>
      </c>
      <c r="J193" t="s">
        <v>13</v>
      </c>
      <c r="K193" t="str">
        <f>SUBSTITUTE(Table14[[#This Row],[year]],"?","")</f>
        <v>1998</v>
      </c>
      <c r="P193" t="str">
        <f>SUBSTITUTE(Table14[[#This Row],[Customer ID]],"?","unknown")</f>
        <v>Id2145</v>
      </c>
      <c r="Q193" s="9" t="str">
        <f t="shared" si="6"/>
        <v>27 Sep 1998</v>
      </c>
      <c r="R193">
        <f t="shared" si="7"/>
        <v>24</v>
      </c>
      <c r="S193" t="str">
        <f t="shared" si="8"/>
        <v>1998</v>
      </c>
      <c r="T193" t="str">
        <f>SUBSTITUTE(Table14[[#This Row],[month]],"?","sep")</f>
        <v>Sep</v>
      </c>
      <c r="U193">
        <v>27</v>
      </c>
      <c r="V193">
        <v>0</v>
      </c>
      <c r="W193" s="12">
        <v>33907.550000000003</v>
      </c>
      <c r="X193" t="str">
        <f>SUBSTITUTE(Table14[[#This Row],[Hospital tier]],"?","tier - 2")</f>
        <v>tier - 3</v>
      </c>
      <c r="Y193" t="str">
        <f>SUBSTITUTE(Table14[[#This Row],[City tier]],"?","tier - 2")</f>
        <v>tier - 2</v>
      </c>
      <c r="Z193" t="str">
        <f>SUBSTITUTE(Table14[[#This Row],[State ID]],"?","UNKNOWN")</f>
        <v>R1013</v>
      </c>
    </row>
    <row r="194" spans="1:26" x14ac:dyDescent="0.3">
      <c r="A194" t="s">
        <v>219</v>
      </c>
      <c r="B194">
        <v>2001</v>
      </c>
      <c r="C194" t="s">
        <v>35</v>
      </c>
      <c r="E194">
        <v>14</v>
      </c>
      <c r="F194">
        <v>0</v>
      </c>
      <c r="G194">
        <v>2007.95</v>
      </c>
      <c r="H194" t="s">
        <v>12</v>
      </c>
      <c r="I194" t="s">
        <v>11</v>
      </c>
      <c r="J194" t="s">
        <v>42</v>
      </c>
      <c r="K194" t="str">
        <f>SUBSTITUTE(Table14[[#This Row],[year]],"?","")</f>
        <v>2001</v>
      </c>
      <c r="P194" t="str">
        <f>SUBSTITUTE(Table14[[#This Row],[Customer ID]],"?","unknown")</f>
        <v>Id2144</v>
      </c>
      <c r="Q194" s="9" t="str">
        <f t="shared" ref="Q194:Q257" si="9">CONCATENATE(U194," ",T194," ",S194)</f>
        <v>9 Aug 2001</v>
      </c>
      <c r="R194">
        <f t="shared" ref="R194:R257" si="10">DATEDIF(Q194,$AC$21,"Y")</f>
        <v>21</v>
      </c>
      <c r="S194" t="str">
        <f t="shared" ref="S194:S257" si="11">IF(ISBLANK(K194),AVERAGE(K194:K2536),K194)</f>
        <v>2001</v>
      </c>
      <c r="T194" t="str">
        <f>SUBSTITUTE(Table14[[#This Row],[month]],"?","sep")</f>
        <v>Aug</v>
      </c>
      <c r="U194">
        <v>9</v>
      </c>
      <c r="V194">
        <v>0</v>
      </c>
      <c r="W194" s="12">
        <v>33900.65</v>
      </c>
      <c r="X194" t="str">
        <f>SUBSTITUTE(Table14[[#This Row],[Hospital tier]],"?","tier - 2")</f>
        <v>tier - 3</v>
      </c>
      <c r="Y194" t="str">
        <f>SUBSTITUTE(Table14[[#This Row],[City tier]],"?","tier - 2")</f>
        <v>tier - 2</v>
      </c>
      <c r="Z194" t="str">
        <f>SUBSTITUTE(Table14[[#This Row],[State ID]],"?","UNKNOWN")</f>
        <v>R1011</v>
      </c>
    </row>
    <row r="195" spans="1:26" x14ac:dyDescent="0.3">
      <c r="A195" t="s">
        <v>220</v>
      </c>
      <c r="B195">
        <v>2001</v>
      </c>
      <c r="C195" t="s">
        <v>10</v>
      </c>
      <c r="E195">
        <v>1</v>
      </c>
      <c r="F195">
        <v>0</v>
      </c>
      <c r="G195">
        <v>2020.18</v>
      </c>
      <c r="H195" t="s">
        <v>12</v>
      </c>
      <c r="I195" t="s">
        <v>16</v>
      </c>
      <c r="J195" t="s">
        <v>42</v>
      </c>
      <c r="K195" t="str">
        <f>SUBSTITUTE(Table14[[#This Row],[year]],"?","")</f>
        <v>2001</v>
      </c>
      <c r="P195" t="str">
        <f>SUBSTITUTE(Table14[[#This Row],[Customer ID]],"?","unknown")</f>
        <v>Id2143</v>
      </c>
      <c r="Q195" s="9" t="str">
        <f t="shared" si="9"/>
        <v>10 Jul 2001</v>
      </c>
      <c r="R195">
        <f t="shared" si="10"/>
        <v>21</v>
      </c>
      <c r="S195" t="str">
        <f t="shared" si="11"/>
        <v>2001</v>
      </c>
      <c r="T195" t="str">
        <f>SUBSTITUTE(Table14[[#This Row],[month]],"?","sep")</f>
        <v>Jul</v>
      </c>
      <c r="U195">
        <v>10</v>
      </c>
      <c r="V195">
        <v>0</v>
      </c>
      <c r="W195" s="12">
        <v>40817.85</v>
      </c>
      <c r="X195" t="str">
        <f>SUBSTITUTE(Table14[[#This Row],[Hospital tier]],"?","tier - 2")</f>
        <v>tier - 3</v>
      </c>
      <c r="Y195" t="str">
        <f>SUBSTITUTE(Table14[[#This Row],[City tier]],"?","tier - 2")</f>
        <v>tier - 1</v>
      </c>
      <c r="Z195" t="str">
        <f>SUBSTITUTE(Table14[[#This Row],[State ID]],"?","UNKNOWN")</f>
        <v>R1011</v>
      </c>
    </row>
    <row r="196" spans="1:26" x14ac:dyDescent="0.3">
      <c r="A196" t="s">
        <v>221</v>
      </c>
      <c r="B196">
        <v>2001</v>
      </c>
      <c r="C196" t="s">
        <v>20</v>
      </c>
      <c r="E196">
        <v>6</v>
      </c>
      <c r="F196">
        <v>0</v>
      </c>
      <c r="G196">
        <v>2020.55</v>
      </c>
      <c r="H196" t="s">
        <v>12</v>
      </c>
      <c r="I196" t="s">
        <v>11</v>
      </c>
      <c r="J196" t="s">
        <v>13</v>
      </c>
      <c r="K196" t="str">
        <f>SUBSTITUTE(Table14[[#This Row],[year]],"?","")</f>
        <v>2001</v>
      </c>
      <c r="P196" t="str">
        <f>SUBSTITUTE(Table14[[#This Row],[Customer ID]],"?","unknown")</f>
        <v>Id2142</v>
      </c>
      <c r="Q196" s="9" t="str">
        <f t="shared" si="9"/>
        <v>26 Sep 2001</v>
      </c>
      <c r="R196">
        <f t="shared" si="10"/>
        <v>21</v>
      </c>
      <c r="S196" t="str">
        <f t="shared" si="11"/>
        <v>2001</v>
      </c>
      <c r="T196" t="str">
        <f>SUBSTITUTE(Table14[[#This Row],[month]],"?","sep")</f>
        <v>Sep</v>
      </c>
      <c r="U196">
        <v>26</v>
      </c>
      <c r="V196">
        <v>0</v>
      </c>
      <c r="W196" s="12">
        <v>33829.39</v>
      </c>
      <c r="X196" t="str">
        <f>SUBSTITUTE(Table14[[#This Row],[Hospital tier]],"?","tier - 2")</f>
        <v>tier - 3</v>
      </c>
      <c r="Y196" t="str">
        <f>SUBSTITUTE(Table14[[#This Row],[City tier]],"?","tier - 2")</f>
        <v>tier - 2</v>
      </c>
      <c r="Z196" t="str">
        <f>SUBSTITUTE(Table14[[#This Row],[State ID]],"?","UNKNOWN")</f>
        <v>R1013</v>
      </c>
    </row>
    <row r="197" spans="1:26" x14ac:dyDescent="0.3">
      <c r="A197" t="s">
        <v>222</v>
      </c>
      <c r="B197">
        <v>2001</v>
      </c>
      <c r="C197" t="s">
        <v>35</v>
      </c>
      <c r="E197">
        <v>4</v>
      </c>
      <c r="F197">
        <v>0</v>
      </c>
      <c r="G197">
        <v>2026.97</v>
      </c>
      <c r="H197" t="s">
        <v>12</v>
      </c>
      <c r="I197" t="s">
        <v>11</v>
      </c>
      <c r="J197" t="s">
        <v>13</v>
      </c>
      <c r="K197" t="str">
        <f>SUBSTITUTE(Table14[[#This Row],[year]],"?","")</f>
        <v>2001</v>
      </c>
      <c r="P197" t="str">
        <f>SUBSTITUTE(Table14[[#This Row],[Customer ID]],"?","unknown")</f>
        <v>Id2141</v>
      </c>
      <c r="Q197" s="9" t="str">
        <f t="shared" si="9"/>
        <v>11 Aug 2001</v>
      </c>
      <c r="R197">
        <f t="shared" si="10"/>
        <v>21</v>
      </c>
      <c r="S197" t="str">
        <f t="shared" si="11"/>
        <v>2001</v>
      </c>
      <c r="T197" t="str">
        <f>SUBSTITUTE(Table14[[#This Row],[month]],"?","sep")</f>
        <v>Aug</v>
      </c>
      <c r="U197">
        <v>11</v>
      </c>
      <c r="V197">
        <v>0</v>
      </c>
      <c r="W197" s="12">
        <v>33753.32</v>
      </c>
      <c r="X197" t="str">
        <f>SUBSTITUTE(Table14[[#This Row],[Hospital tier]],"?","tier - 2")</f>
        <v>tier - 3</v>
      </c>
      <c r="Y197" t="str">
        <f>SUBSTITUTE(Table14[[#This Row],[City tier]],"?","tier - 2")</f>
        <v>tier - 2</v>
      </c>
      <c r="Z197" t="str">
        <f>SUBSTITUTE(Table14[[#This Row],[State ID]],"?","UNKNOWN")</f>
        <v>R1013</v>
      </c>
    </row>
    <row r="198" spans="1:26" x14ac:dyDescent="0.3">
      <c r="A198" t="s">
        <v>223</v>
      </c>
      <c r="B198">
        <v>2000</v>
      </c>
      <c r="C198" t="s">
        <v>20</v>
      </c>
      <c r="E198">
        <v>2</v>
      </c>
      <c r="F198">
        <v>0</v>
      </c>
      <c r="G198">
        <v>2045.69</v>
      </c>
      <c r="H198" t="s">
        <v>12</v>
      </c>
      <c r="I198" t="s">
        <v>12</v>
      </c>
      <c r="J198" t="s">
        <v>23</v>
      </c>
      <c r="K198" t="str">
        <f>SUBSTITUTE(Table14[[#This Row],[year]],"?","")</f>
        <v>2000</v>
      </c>
      <c r="P198" t="str">
        <f>SUBSTITUTE(Table14[[#This Row],[Customer ID]],"?","unknown")</f>
        <v>Id2140</v>
      </c>
      <c r="Q198" s="9" t="str">
        <f t="shared" si="9"/>
        <v>12 Sep 2000</v>
      </c>
      <c r="R198">
        <f t="shared" si="10"/>
        <v>22</v>
      </c>
      <c r="S198" t="str">
        <f t="shared" si="11"/>
        <v>2000</v>
      </c>
      <c r="T198" t="str">
        <f>SUBSTITUTE(Table14[[#This Row],[month]],"?","sep")</f>
        <v>Sep</v>
      </c>
      <c r="U198">
        <v>12</v>
      </c>
      <c r="V198">
        <v>0</v>
      </c>
      <c r="W198" s="12">
        <v>33750.29</v>
      </c>
      <c r="X198" t="str">
        <f>SUBSTITUTE(Table14[[#This Row],[Hospital tier]],"?","tier - 2")</f>
        <v>tier - 3</v>
      </c>
      <c r="Y198" t="str">
        <f>SUBSTITUTE(Table14[[#This Row],[City tier]],"?","tier - 2")</f>
        <v>tier - 3</v>
      </c>
      <c r="Z198" t="str">
        <f>SUBSTITUTE(Table14[[#This Row],[State ID]],"?","UNKNOWN")</f>
        <v>R1012</v>
      </c>
    </row>
    <row r="199" spans="1:26" x14ac:dyDescent="0.3">
      <c r="A199" t="s">
        <v>224</v>
      </c>
      <c r="B199">
        <v>2000</v>
      </c>
      <c r="C199" t="s">
        <v>10</v>
      </c>
      <c r="E199">
        <v>26</v>
      </c>
      <c r="F199">
        <v>0</v>
      </c>
      <c r="G199">
        <v>2055.3200000000002</v>
      </c>
      <c r="H199" t="s">
        <v>12</v>
      </c>
      <c r="I199" t="s">
        <v>12</v>
      </c>
      <c r="J199" t="s">
        <v>23</v>
      </c>
      <c r="K199" t="str">
        <f>SUBSTITUTE(Table14[[#This Row],[year]],"?","")</f>
        <v>2000</v>
      </c>
      <c r="P199" t="str">
        <f>SUBSTITUTE(Table14[[#This Row],[Customer ID]],"?","unknown")</f>
        <v>Id2139</v>
      </c>
      <c r="Q199" s="9" t="str">
        <f t="shared" si="9"/>
        <v>1 Jul 2000</v>
      </c>
      <c r="R199">
        <f t="shared" si="10"/>
        <v>22</v>
      </c>
      <c r="S199" t="str">
        <f t="shared" si="11"/>
        <v>2000</v>
      </c>
      <c r="T199" t="str">
        <f>SUBSTITUTE(Table14[[#This Row],[month]],"?","sep")</f>
        <v>Jul</v>
      </c>
      <c r="U199">
        <v>1</v>
      </c>
      <c r="V199">
        <v>0</v>
      </c>
      <c r="W199" s="12">
        <v>33732.69</v>
      </c>
      <c r="X199" t="str">
        <f>SUBSTITUTE(Table14[[#This Row],[Hospital tier]],"?","tier - 2")</f>
        <v>tier - 3</v>
      </c>
      <c r="Y199" t="str">
        <f>SUBSTITUTE(Table14[[#This Row],[City tier]],"?","tier - 2")</f>
        <v>tier - 3</v>
      </c>
      <c r="Z199" t="str">
        <f>SUBSTITUTE(Table14[[#This Row],[State ID]],"?","UNKNOWN")</f>
        <v>R1012</v>
      </c>
    </row>
    <row r="200" spans="1:26" x14ac:dyDescent="0.3">
      <c r="A200" t="s">
        <v>225</v>
      </c>
      <c r="B200">
        <v>2004</v>
      </c>
      <c r="C200" t="s">
        <v>18</v>
      </c>
      <c r="E200">
        <v>12</v>
      </c>
      <c r="F200">
        <v>0</v>
      </c>
      <c r="G200">
        <v>2094.1</v>
      </c>
      <c r="H200" t="s">
        <v>12</v>
      </c>
      <c r="I200" t="s">
        <v>11</v>
      </c>
      <c r="J200" t="s">
        <v>200</v>
      </c>
      <c r="K200" t="str">
        <f>SUBSTITUTE(Table14[[#This Row],[year]],"?","")</f>
        <v>2004</v>
      </c>
      <c r="P200" t="str">
        <f>SUBSTITUTE(Table14[[#This Row],[Customer ID]],"?","unknown")</f>
        <v>Id2138</v>
      </c>
      <c r="Q200" s="9" t="str">
        <f t="shared" si="9"/>
        <v>28 Jun 2004</v>
      </c>
      <c r="R200">
        <f t="shared" si="10"/>
        <v>18</v>
      </c>
      <c r="S200" t="str">
        <f t="shared" si="11"/>
        <v>2004</v>
      </c>
      <c r="T200" t="str">
        <f>SUBSTITUTE(Table14[[#This Row],[month]],"?","sep")</f>
        <v>Jun</v>
      </c>
      <c r="U200">
        <v>28</v>
      </c>
      <c r="V200">
        <v>0</v>
      </c>
      <c r="W200" s="12">
        <v>33707.550000000003</v>
      </c>
      <c r="X200" t="str">
        <f>SUBSTITUTE(Table14[[#This Row],[Hospital tier]],"?","tier - 2")</f>
        <v>tier - 3</v>
      </c>
      <c r="Y200" t="str">
        <f>SUBSTITUTE(Table14[[#This Row],[City tier]],"?","tier - 2")</f>
        <v>tier - 2</v>
      </c>
      <c r="Z200" t="str">
        <f>SUBSTITUTE(Table14[[#This Row],[State ID]],"?","UNKNOWN")</f>
        <v>R1025</v>
      </c>
    </row>
    <row r="201" spans="1:26" x14ac:dyDescent="0.3">
      <c r="A201" t="s">
        <v>226</v>
      </c>
      <c r="B201">
        <v>2001</v>
      </c>
      <c r="C201" t="s">
        <v>35</v>
      </c>
      <c r="E201">
        <v>14</v>
      </c>
      <c r="F201">
        <v>0</v>
      </c>
      <c r="G201">
        <v>2102.2600000000002</v>
      </c>
      <c r="H201" t="s">
        <v>12</v>
      </c>
      <c r="I201" t="s">
        <v>11</v>
      </c>
      <c r="J201" t="s">
        <v>166</v>
      </c>
      <c r="K201" t="str">
        <f>SUBSTITUTE(Table14[[#This Row],[year]],"?","")</f>
        <v>2001</v>
      </c>
      <c r="P201" t="str">
        <f>SUBSTITUTE(Table14[[#This Row],[Customer ID]],"?","unknown")</f>
        <v>Id2137</v>
      </c>
      <c r="Q201" s="9" t="str">
        <f t="shared" si="9"/>
        <v>9 Aug 2001</v>
      </c>
      <c r="R201">
        <f t="shared" si="10"/>
        <v>21</v>
      </c>
      <c r="S201" t="str">
        <f t="shared" si="11"/>
        <v>2001</v>
      </c>
      <c r="T201" t="str">
        <f>SUBSTITUTE(Table14[[#This Row],[month]],"?","sep")</f>
        <v>Aug</v>
      </c>
      <c r="U201">
        <v>9</v>
      </c>
      <c r="V201">
        <v>0</v>
      </c>
      <c r="W201" s="12">
        <v>33611.71</v>
      </c>
      <c r="X201" t="str">
        <f>SUBSTITUTE(Table14[[#This Row],[Hospital tier]],"?","tier - 2")</f>
        <v>tier - 3</v>
      </c>
      <c r="Y201" t="str">
        <f>SUBSTITUTE(Table14[[#This Row],[City tier]],"?","tier - 2")</f>
        <v>tier - 2</v>
      </c>
      <c r="Z201" t="str">
        <f>SUBSTITUTE(Table14[[#This Row],[State ID]],"?","UNKNOWN")</f>
        <v>R1019</v>
      </c>
    </row>
    <row r="202" spans="1:26" x14ac:dyDescent="0.3">
      <c r="A202" t="s">
        <v>227</v>
      </c>
      <c r="B202">
        <v>2001</v>
      </c>
      <c r="C202" t="s">
        <v>18</v>
      </c>
      <c r="E202">
        <v>22</v>
      </c>
      <c r="F202">
        <v>1</v>
      </c>
      <c r="G202">
        <v>2103.08</v>
      </c>
      <c r="H202" t="s">
        <v>12</v>
      </c>
      <c r="I202" t="s">
        <v>11</v>
      </c>
      <c r="J202" t="s">
        <v>42</v>
      </c>
      <c r="K202" t="str">
        <f>SUBSTITUTE(Table14[[#This Row],[year]],"?","")</f>
        <v>2001</v>
      </c>
      <c r="P202" t="str">
        <f>SUBSTITUTE(Table14[[#This Row],[Customer ID]],"?","unknown")</f>
        <v>Id2136</v>
      </c>
      <c r="Q202" s="9" t="str">
        <f t="shared" si="9"/>
        <v>15 Jun 2001</v>
      </c>
      <c r="R202">
        <f t="shared" si="10"/>
        <v>21</v>
      </c>
      <c r="S202" t="str">
        <f t="shared" si="11"/>
        <v>2001</v>
      </c>
      <c r="T202" t="str">
        <f>SUBSTITUTE(Table14[[#This Row],[month]],"?","sep")</f>
        <v>Jun</v>
      </c>
      <c r="U202">
        <v>15</v>
      </c>
      <c r="V202">
        <v>0</v>
      </c>
      <c r="W202" s="12">
        <v>46889.26</v>
      </c>
      <c r="X202" t="str">
        <f>SUBSTITUTE(Table14[[#This Row],[Hospital tier]],"?","tier - 2")</f>
        <v>tier - 3</v>
      </c>
      <c r="Y202" t="str">
        <f>SUBSTITUTE(Table14[[#This Row],[City tier]],"?","tier - 2")</f>
        <v>tier - 2</v>
      </c>
      <c r="Z202" t="str">
        <f>SUBSTITUTE(Table14[[#This Row],[State ID]],"?","UNKNOWN")</f>
        <v>R1011</v>
      </c>
    </row>
    <row r="203" spans="1:26" x14ac:dyDescent="0.3">
      <c r="A203" t="s">
        <v>228</v>
      </c>
      <c r="B203">
        <v>2001</v>
      </c>
      <c r="C203" t="s">
        <v>15</v>
      </c>
      <c r="E203">
        <v>28</v>
      </c>
      <c r="F203">
        <v>0</v>
      </c>
      <c r="G203">
        <v>2104.11</v>
      </c>
      <c r="H203" t="s">
        <v>11</v>
      </c>
      <c r="I203" t="s">
        <v>16</v>
      </c>
      <c r="J203" t="s">
        <v>168</v>
      </c>
      <c r="K203" t="str">
        <f>SUBSTITUTE(Table14[[#This Row],[year]],"?","")</f>
        <v>2001</v>
      </c>
      <c r="P203" t="str">
        <f>SUBSTITUTE(Table14[[#This Row],[Customer ID]],"?","unknown")</f>
        <v>Id2135</v>
      </c>
      <c r="Q203" s="9" t="str">
        <f t="shared" si="9"/>
        <v>22 Nov 2001</v>
      </c>
      <c r="R203">
        <f t="shared" si="10"/>
        <v>21</v>
      </c>
      <c r="S203" t="str">
        <f t="shared" si="11"/>
        <v>2001</v>
      </c>
      <c r="T203" t="str">
        <f>SUBSTITUTE(Table14[[#This Row],[month]],"?","sep")</f>
        <v>Nov</v>
      </c>
      <c r="U203">
        <v>22</v>
      </c>
      <c r="V203">
        <v>3</v>
      </c>
      <c r="W203" s="12">
        <v>33527.1</v>
      </c>
      <c r="X203" t="str">
        <f>SUBSTITUTE(Table14[[#This Row],[Hospital tier]],"?","tier - 2")</f>
        <v>tier - 2</v>
      </c>
      <c r="Y203" t="str">
        <f>SUBSTITUTE(Table14[[#This Row],[City tier]],"?","tier - 2")</f>
        <v>tier - 1</v>
      </c>
      <c r="Z203" t="str">
        <f>SUBSTITUTE(Table14[[#This Row],[State ID]],"?","UNKNOWN")</f>
        <v>R1016</v>
      </c>
    </row>
    <row r="204" spans="1:26" x14ac:dyDescent="0.3">
      <c r="A204" t="s">
        <v>229</v>
      </c>
      <c r="B204">
        <v>1989</v>
      </c>
      <c r="C204" t="s">
        <v>10</v>
      </c>
      <c r="E204">
        <v>21</v>
      </c>
      <c r="F204">
        <v>3</v>
      </c>
      <c r="G204">
        <v>2106.2600000000002</v>
      </c>
      <c r="H204" t="s">
        <v>11</v>
      </c>
      <c r="I204" t="s">
        <v>11</v>
      </c>
      <c r="J204" t="s">
        <v>13</v>
      </c>
      <c r="K204" t="str">
        <f>SUBSTITUTE(Table14[[#This Row],[year]],"?","")</f>
        <v>1989</v>
      </c>
      <c r="P204" t="str">
        <f>SUBSTITUTE(Table14[[#This Row],[Customer ID]],"?","unknown")</f>
        <v>Id2134</v>
      </c>
      <c r="Q204" s="9" t="str">
        <f t="shared" si="9"/>
        <v>25 Jul 1989</v>
      </c>
      <c r="R204">
        <f t="shared" si="10"/>
        <v>33</v>
      </c>
      <c r="S204" t="str">
        <f t="shared" si="11"/>
        <v>1989</v>
      </c>
      <c r="T204" t="str">
        <f>SUBSTITUTE(Table14[[#This Row],[month]],"?","sep")</f>
        <v>Jul</v>
      </c>
      <c r="U204">
        <v>25</v>
      </c>
      <c r="V204">
        <v>0</v>
      </c>
      <c r="W204" s="12">
        <v>33475.82</v>
      </c>
      <c r="X204" t="str">
        <f>SUBSTITUTE(Table14[[#This Row],[Hospital tier]],"?","tier - 2")</f>
        <v>tier - 2</v>
      </c>
      <c r="Y204" t="str">
        <f>SUBSTITUTE(Table14[[#This Row],[City tier]],"?","tier - 2")</f>
        <v>tier - 2</v>
      </c>
      <c r="Z204" t="str">
        <f>SUBSTITUTE(Table14[[#This Row],[State ID]],"?","UNKNOWN")</f>
        <v>R1013</v>
      </c>
    </row>
    <row r="205" spans="1:26" x14ac:dyDescent="0.3">
      <c r="A205" t="s">
        <v>230</v>
      </c>
      <c r="B205">
        <v>2003</v>
      </c>
      <c r="C205" t="s">
        <v>20</v>
      </c>
      <c r="E205">
        <v>30</v>
      </c>
      <c r="F205">
        <v>0</v>
      </c>
      <c r="G205">
        <v>2117.34</v>
      </c>
      <c r="H205" t="s">
        <v>11</v>
      </c>
      <c r="I205" t="s">
        <v>12</v>
      </c>
      <c r="J205" t="s">
        <v>23</v>
      </c>
      <c r="K205" t="str">
        <f>SUBSTITUTE(Table14[[#This Row],[year]],"?","")</f>
        <v>2003</v>
      </c>
      <c r="P205" t="str">
        <f>SUBSTITUTE(Table14[[#This Row],[Customer ID]],"?","unknown")</f>
        <v>Id2133</v>
      </c>
      <c r="Q205" s="9" t="str">
        <f t="shared" si="9"/>
        <v>18 Sep 2003</v>
      </c>
      <c r="R205">
        <f t="shared" si="10"/>
        <v>19</v>
      </c>
      <c r="S205" t="str">
        <f t="shared" si="11"/>
        <v>2003</v>
      </c>
      <c r="T205" t="str">
        <f>SUBSTITUTE(Table14[[#This Row],[month]],"?","sep")</f>
        <v>Sep</v>
      </c>
      <c r="U205">
        <v>18</v>
      </c>
      <c r="V205">
        <v>2</v>
      </c>
      <c r="W205" s="12">
        <v>33471.97</v>
      </c>
      <c r="X205" t="str">
        <f>SUBSTITUTE(Table14[[#This Row],[Hospital tier]],"?","tier - 2")</f>
        <v>tier - 2</v>
      </c>
      <c r="Y205" t="str">
        <f>SUBSTITUTE(Table14[[#This Row],[City tier]],"?","tier - 2")</f>
        <v>tier - 3</v>
      </c>
      <c r="Z205" t="str">
        <f>SUBSTITUTE(Table14[[#This Row],[State ID]],"?","UNKNOWN")</f>
        <v>R1012</v>
      </c>
    </row>
    <row r="206" spans="1:26" x14ac:dyDescent="0.3">
      <c r="A206" t="s">
        <v>231</v>
      </c>
      <c r="B206">
        <v>2004</v>
      </c>
      <c r="C206" t="s">
        <v>15</v>
      </c>
      <c r="E206">
        <v>4</v>
      </c>
      <c r="F206">
        <v>0</v>
      </c>
      <c r="G206">
        <v>2118.61</v>
      </c>
      <c r="H206" t="s">
        <v>11</v>
      </c>
      <c r="I206" t="s">
        <v>16</v>
      </c>
      <c r="J206" t="s">
        <v>23</v>
      </c>
      <c r="K206" t="str">
        <f>SUBSTITUTE(Table14[[#This Row],[year]],"?","")</f>
        <v>2004</v>
      </c>
      <c r="P206" t="str">
        <f>SUBSTITUTE(Table14[[#This Row],[Customer ID]],"?","unknown")</f>
        <v>Id2132</v>
      </c>
      <c r="Q206" s="9" t="str">
        <f t="shared" si="9"/>
        <v>25 Nov 2004</v>
      </c>
      <c r="R206">
        <f t="shared" si="10"/>
        <v>18</v>
      </c>
      <c r="S206" t="str">
        <f t="shared" si="11"/>
        <v>2004</v>
      </c>
      <c r="T206" t="str">
        <f>SUBSTITUTE(Table14[[#This Row],[month]],"?","sep")</f>
        <v>Nov</v>
      </c>
      <c r="U206">
        <v>25</v>
      </c>
      <c r="V206">
        <v>1</v>
      </c>
      <c r="W206" s="12">
        <v>11763</v>
      </c>
      <c r="X206" t="str">
        <f>SUBSTITUTE(Table14[[#This Row],[Hospital tier]],"?","tier - 2")</f>
        <v>tier - 2</v>
      </c>
      <c r="Y206" t="str">
        <f>SUBSTITUTE(Table14[[#This Row],[City tier]],"?","tier - 2")</f>
        <v>tier - 1</v>
      </c>
      <c r="Z206" t="str">
        <f>SUBSTITUTE(Table14[[#This Row],[State ID]],"?","UNKNOWN")</f>
        <v>R1012</v>
      </c>
    </row>
    <row r="207" spans="1:26" x14ac:dyDescent="0.3">
      <c r="A207" t="s">
        <v>232</v>
      </c>
      <c r="B207">
        <v>2003</v>
      </c>
      <c r="C207" t="s">
        <v>35</v>
      </c>
      <c r="E207">
        <v>30</v>
      </c>
      <c r="F207">
        <v>0</v>
      </c>
      <c r="G207">
        <v>2128.4299999999998</v>
      </c>
      <c r="H207" t="s">
        <v>11</v>
      </c>
      <c r="I207" t="s">
        <v>16</v>
      </c>
      <c r="J207" t="s">
        <v>23</v>
      </c>
      <c r="K207" t="str">
        <f>SUBSTITUTE(Table14[[#This Row],[year]],"?","")</f>
        <v>2003</v>
      </c>
      <c r="P207" t="str">
        <f>SUBSTITUTE(Table14[[#This Row],[Customer ID]],"?","unknown")</f>
        <v>Id2131</v>
      </c>
      <c r="Q207" s="9" t="str">
        <f t="shared" si="9"/>
        <v>7 Aug 2003</v>
      </c>
      <c r="R207">
        <f t="shared" si="10"/>
        <v>19</v>
      </c>
      <c r="S207" t="str">
        <f t="shared" si="11"/>
        <v>2003</v>
      </c>
      <c r="T207" t="str">
        <f>SUBSTITUTE(Table14[[#This Row],[month]],"?","sep")</f>
        <v>Aug</v>
      </c>
      <c r="U207">
        <v>7</v>
      </c>
      <c r="V207">
        <v>3</v>
      </c>
      <c r="W207" s="12">
        <v>33450.99</v>
      </c>
      <c r="X207" t="str">
        <f>SUBSTITUTE(Table14[[#This Row],[Hospital tier]],"?","tier - 2")</f>
        <v>tier - 2</v>
      </c>
      <c r="Y207" t="str">
        <f>SUBSTITUTE(Table14[[#This Row],[City tier]],"?","tier - 2")</f>
        <v>tier - 1</v>
      </c>
      <c r="Z207" t="str">
        <f>SUBSTITUTE(Table14[[#This Row],[State ID]],"?","UNKNOWN")</f>
        <v>R1012</v>
      </c>
    </row>
    <row r="208" spans="1:26" x14ac:dyDescent="0.3">
      <c r="A208" t="s">
        <v>233</v>
      </c>
      <c r="B208">
        <v>2003</v>
      </c>
      <c r="C208" t="s">
        <v>30</v>
      </c>
      <c r="E208">
        <v>22</v>
      </c>
      <c r="F208">
        <v>0</v>
      </c>
      <c r="G208">
        <v>2130.6799999999998</v>
      </c>
      <c r="H208" t="s">
        <v>11</v>
      </c>
      <c r="I208" t="s">
        <v>12</v>
      </c>
      <c r="J208" t="s">
        <v>23</v>
      </c>
      <c r="K208" t="str">
        <f>SUBSTITUTE(Table14[[#This Row],[year]],"?","")</f>
        <v>2003</v>
      </c>
      <c r="P208" t="str">
        <f>SUBSTITUTE(Table14[[#This Row],[Customer ID]],"?","unknown")</f>
        <v>Id2130</v>
      </c>
      <c r="Q208" s="9" t="str">
        <f t="shared" si="9"/>
        <v>5 Dec 2003</v>
      </c>
      <c r="R208">
        <f t="shared" si="10"/>
        <v>19</v>
      </c>
      <c r="S208" t="str">
        <f t="shared" si="11"/>
        <v>2003</v>
      </c>
      <c r="T208" t="str">
        <f>SUBSTITUTE(Table14[[#This Row],[month]],"?","sep")</f>
        <v>Dec</v>
      </c>
      <c r="U208">
        <v>5</v>
      </c>
      <c r="V208">
        <v>0</v>
      </c>
      <c r="W208" s="12">
        <v>33344.449999999997</v>
      </c>
      <c r="X208" t="str">
        <f>SUBSTITUTE(Table14[[#This Row],[Hospital tier]],"?","tier - 2")</f>
        <v>tier - 2</v>
      </c>
      <c r="Y208" t="str">
        <f>SUBSTITUTE(Table14[[#This Row],[City tier]],"?","tier - 2")</f>
        <v>tier - 3</v>
      </c>
      <c r="Z208" t="str">
        <f>SUBSTITUTE(Table14[[#This Row],[State ID]],"?","UNKNOWN")</f>
        <v>R1012</v>
      </c>
    </row>
    <row r="209" spans="1:26" x14ac:dyDescent="0.3">
      <c r="A209" t="s">
        <v>234</v>
      </c>
      <c r="B209">
        <v>2003</v>
      </c>
      <c r="C209" t="s">
        <v>20</v>
      </c>
      <c r="E209">
        <v>1</v>
      </c>
      <c r="F209">
        <v>0</v>
      </c>
      <c r="G209">
        <v>2134.9</v>
      </c>
      <c r="H209" t="s">
        <v>11</v>
      </c>
      <c r="I209" t="s">
        <v>12</v>
      </c>
      <c r="J209" t="s">
        <v>23</v>
      </c>
      <c r="K209" t="str">
        <f>SUBSTITUTE(Table14[[#This Row],[year]],"?","")</f>
        <v>2003</v>
      </c>
      <c r="P209" t="str">
        <f>SUBSTITUTE(Table14[[#This Row],[Customer ID]],"?","unknown")</f>
        <v>Id2129</v>
      </c>
      <c r="Q209" s="9" t="str">
        <f t="shared" si="9"/>
        <v>28 Sep 2003</v>
      </c>
      <c r="R209">
        <f t="shared" si="10"/>
        <v>19</v>
      </c>
      <c r="S209" t="str">
        <f t="shared" si="11"/>
        <v>2003</v>
      </c>
      <c r="T209" t="str">
        <f>SUBSTITUTE(Table14[[#This Row],[month]],"?","sep")</f>
        <v>Sep</v>
      </c>
      <c r="U209">
        <v>28</v>
      </c>
      <c r="V209">
        <v>0</v>
      </c>
      <c r="W209" s="12">
        <v>33307.550000000003</v>
      </c>
      <c r="X209" t="str">
        <f>SUBSTITUTE(Table14[[#This Row],[Hospital tier]],"?","tier - 2")</f>
        <v>tier - 2</v>
      </c>
      <c r="Y209" t="str">
        <f>SUBSTITUTE(Table14[[#This Row],[City tier]],"?","tier - 2")</f>
        <v>tier - 3</v>
      </c>
      <c r="Z209" t="str">
        <f>SUBSTITUTE(Table14[[#This Row],[State ID]],"?","UNKNOWN")</f>
        <v>R1012</v>
      </c>
    </row>
    <row r="210" spans="1:26" x14ac:dyDescent="0.3">
      <c r="A210" t="s">
        <v>235</v>
      </c>
      <c r="B210">
        <v>2003</v>
      </c>
      <c r="C210" t="s">
        <v>20</v>
      </c>
      <c r="E210">
        <v>26</v>
      </c>
      <c r="F210">
        <v>0</v>
      </c>
      <c r="G210">
        <v>2136.88</v>
      </c>
      <c r="H210" t="s">
        <v>11</v>
      </c>
      <c r="I210" t="s">
        <v>11</v>
      </c>
      <c r="J210" t="s">
        <v>23</v>
      </c>
      <c r="K210" t="str">
        <f>SUBSTITUTE(Table14[[#This Row],[year]],"?","")</f>
        <v>2003</v>
      </c>
      <c r="P210" t="str">
        <f>SUBSTITUTE(Table14[[#This Row],[Customer ID]],"?","unknown")</f>
        <v>Id2128</v>
      </c>
      <c r="Q210" s="9" t="str">
        <f t="shared" si="9"/>
        <v>12 Sep 2003</v>
      </c>
      <c r="R210">
        <f t="shared" si="10"/>
        <v>19</v>
      </c>
      <c r="S210" t="str">
        <f t="shared" si="11"/>
        <v>2003</v>
      </c>
      <c r="T210" t="str">
        <f>SUBSTITUTE(Table14[[#This Row],[month]],"?","sep")</f>
        <v>Sep</v>
      </c>
      <c r="U210">
        <v>12</v>
      </c>
      <c r="V210">
        <v>3</v>
      </c>
      <c r="W210" s="12">
        <v>33292.83</v>
      </c>
      <c r="X210" t="str">
        <f>SUBSTITUTE(Table14[[#This Row],[Hospital tier]],"?","tier - 2")</f>
        <v>tier - 2</v>
      </c>
      <c r="Y210" t="str">
        <f>SUBSTITUTE(Table14[[#This Row],[City tier]],"?","tier - 2")</f>
        <v>tier - 2</v>
      </c>
      <c r="Z210" t="str">
        <f>SUBSTITUTE(Table14[[#This Row],[State ID]],"?","UNKNOWN")</f>
        <v>R1012</v>
      </c>
    </row>
    <row r="211" spans="1:26" x14ac:dyDescent="0.3">
      <c r="A211" t="s">
        <v>236</v>
      </c>
      <c r="B211">
        <v>1997</v>
      </c>
      <c r="C211" t="s">
        <v>20</v>
      </c>
      <c r="E211">
        <v>3</v>
      </c>
      <c r="F211">
        <v>0</v>
      </c>
      <c r="G211">
        <v>2137.65</v>
      </c>
      <c r="H211" t="s">
        <v>12</v>
      </c>
      <c r="I211" t="s">
        <v>16</v>
      </c>
      <c r="J211" t="s">
        <v>13</v>
      </c>
      <c r="K211" t="str">
        <f>SUBSTITUTE(Table14[[#This Row],[year]],"?","")</f>
        <v>1997</v>
      </c>
      <c r="P211" t="str">
        <f>SUBSTITUTE(Table14[[#This Row],[Customer ID]],"?","unknown")</f>
        <v>Id2127</v>
      </c>
      <c r="Q211" s="9" t="str">
        <f t="shared" si="9"/>
        <v>15 Sep 1997</v>
      </c>
      <c r="R211">
        <f t="shared" si="10"/>
        <v>25</v>
      </c>
      <c r="S211" t="str">
        <f t="shared" si="11"/>
        <v>1997</v>
      </c>
      <c r="T211" t="str">
        <f>SUBSTITUTE(Table14[[#This Row],[month]],"?","sep")</f>
        <v>Sep</v>
      </c>
      <c r="U211">
        <v>15</v>
      </c>
      <c r="V211">
        <v>3</v>
      </c>
      <c r="W211" s="12">
        <v>33121</v>
      </c>
      <c r="X211" t="str">
        <f>SUBSTITUTE(Table14[[#This Row],[Hospital tier]],"?","tier - 2")</f>
        <v>tier - 3</v>
      </c>
      <c r="Y211" t="str">
        <f>SUBSTITUTE(Table14[[#This Row],[City tier]],"?","tier - 2")</f>
        <v>tier - 1</v>
      </c>
      <c r="Z211" t="str">
        <f>SUBSTITUTE(Table14[[#This Row],[State ID]],"?","UNKNOWN")</f>
        <v>R1013</v>
      </c>
    </row>
    <row r="212" spans="1:26" x14ac:dyDescent="0.3">
      <c r="A212" t="s">
        <v>237</v>
      </c>
      <c r="B212">
        <v>2003</v>
      </c>
      <c r="C212" t="s">
        <v>35</v>
      </c>
      <c r="E212">
        <v>19</v>
      </c>
      <c r="F212">
        <v>0</v>
      </c>
      <c r="G212">
        <v>2138.0700000000002</v>
      </c>
      <c r="H212" t="s">
        <v>11</v>
      </c>
      <c r="I212" t="s">
        <v>16</v>
      </c>
      <c r="J212" t="s">
        <v>23</v>
      </c>
      <c r="K212" t="str">
        <f>SUBSTITUTE(Table14[[#This Row],[year]],"?","")</f>
        <v>2003</v>
      </c>
      <c r="P212" t="str">
        <f>SUBSTITUTE(Table14[[#This Row],[Customer ID]],"?","unknown")</f>
        <v>Id2126</v>
      </c>
      <c r="Q212" s="9" t="str">
        <f t="shared" si="9"/>
        <v>30 Aug 2003</v>
      </c>
      <c r="R212">
        <f t="shared" si="10"/>
        <v>19</v>
      </c>
      <c r="S212" t="str">
        <f t="shared" si="11"/>
        <v>2003</v>
      </c>
      <c r="T212" t="str">
        <f>SUBSTITUTE(Table14[[#This Row],[month]],"?","sep")</f>
        <v>Aug</v>
      </c>
      <c r="U212">
        <v>30</v>
      </c>
      <c r="V212">
        <v>0</v>
      </c>
      <c r="W212" s="12">
        <v>33090.660000000003</v>
      </c>
      <c r="X212" t="str">
        <f>SUBSTITUTE(Table14[[#This Row],[Hospital tier]],"?","tier - 2")</f>
        <v>tier - 2</v>
      </c>
      <c r="Y212" t="str">
        <f>SUBSTITUTE(Table14[[#This Row],[City tier]],"?","tier - 2")</f>
        <v>tier - 1</v>
      </c>
      <c r="Z212" t="str">
        <f>SUBSTITUTE(Table14[[#This Row],[State ID]],"?","UNKNOWN")</f>
        <v>R1012</v>
      </c>
    </row>
    <row r="213" spans="1:26" x14ac:dyDescent="0.3">
      <c r="A213" t="s">
        <v>238</v>
      </c>
      <c r="B213">
        <v>2004</v>
      </c>
      <c r="C213" t="s">
        <v>37</v>
      </c>
      <c r="E213">
        <v>4</v>
      </c>
      <c r="F213">
        <v>0</v>
      </c>
      <c r="G213">
        <v>2144.85</v>
      </c>
      <c r="H213" t="s">
        <v>11</v>
      </c>
      <c r="I213" t="s">
        <v>16</v>
      </c>
      <c r="J213" t="s">
        <v>42</v>
      </c>
      <c r="K213" t="str">
        <f>SUBSTITUTE(Table14[[#This Row],[year]],"?","")</f>
        <v>2004</v>
      </c>
      <c r="P213" t="str">
        <f>SUBSTITUTE(Table14[[#This Row],[Customer ID]],"?","unknown")</f>
        <v>Id2125</v>
      </c>
      <c r="Q213" s="9" t="str">
        <f t="shared" si="9"/>
        <v>1 Oct 2004</v>
      </c>
      <c r="R213">
        <f t="shared" si="10"/>
        <v>18</v>
      </c>
      <c r="S213" t="str">
        <f t="shared" si="11"/>
        <v>2004</v>
      </c>
      <c r="T213" t="str">
        <f>SUBSTITUTE(Table14[[#This Row],[month]],"?","sep")</f>
        <v>Oct</v>
      </c>
      <c r="U213">
        <v>1</v>
      </c>
      <c r="V213">
        <v>0</v>
      </c>
      <c r="W213" s="12">
        <v>33074.94</v>
      </c>
      <c r="X213" t="str">
        <f>SUBSTITUTE(Table14[[#This Row],[Hospital tier]],"?","tier - 2")</f>
        <v>tier - 2</v>
      </c>
      <c r="Y213" t="str">
        <f>SUBSTITUTE(Table14[[#This Row],[City tier]],"?","tier - 2")</f>
        <v>tier - 1</v>
      </c>
      <c r="Z213" t="str">
        <f>SUBSTITUTE(Table14[[#This Row],[State ID]],"?","UNKNOWN")</f>
        <v>R1011</v>
      </c>
    </row>
    <row r="214" spans="1:26" x14ac:dyDescent="0.3">
      <c r="A214" t="s">
        <v>239</v>
      </c>
      <c r="B214">
        <v>2000</v>
      </c>
      <c r="C214" t="s">
        <v>30</v>
      </c>
      <c r="E214">
        <v>27</v>
      </c>
      <c r="F214">
        <v>0</v>
      </c>
      <c r="G214">
        <v>2150.4699999999998</v>
      </c>
      <c r="H214" t="s">
        <v>11</v>
      </c>
      <c r="I214" t="s">
        <v>12</v>
      </c>
      <c r="J214" t="s">
        <v>42</v>
      </c>
      <c r="K214" t="str">
        <f>SUBSTITUTE(Table14[[#This Row],[year]],"?","")</f>
        <v>2000</v>
      </c>
      <c r="P214" t="str">
        <f>SUBSTITUTE(Table14[[#This Row],[Customer ID]],"?","unknown")</f>
        <v>Id2124</v>
      </c>
      <c r="Q214" s="9" t="str">
        <f t="shared" si="9"/>
        <v>17 Dec 2000</v>
      </c>
      <c r="R214">
        <f t="shared" si="10"/>
        <v>22</v>
      </c>
      <c r="S214" t="str">
        <f t="shared" si="11"/>
        <v>2000</v>
      </c>
      <c r="T214" t="str">
        <f>SUBSTITUTE(Table14[[#This Row],[month]],"?","sep")</f>
        <v>Dec</v>
      </c>
      <c r="U214">
        <v>17</v>
      </c>
      <c r="V214">
        <v>3</v>
      </c>
      <c r="W214" s="12">
        <v>46718.16</v>
      </c>
      <c r="X214" t="str">
        <f>SUBSTITUTE(Table14[[#This Row],[Hospital tier]],"?","tier - 2")</f>
        <v>tier - 2</v>
      </c>
      <c r="Y214" t="str">
        <f>SUBSTITUTE(Table14[[#This Row],[City tier]],"?","tier - 2")</f>
        <v>tier - 3</v>
      </c>
      <c r="Z214" t="str">
        <f>SUBSTITUTE(Table14[[#This Row],[State ID]],"?","UNKNOWN")</f>
        <v>R1011</v>
      </c>
    </row>
    <row r="215" spans="1:26" x14ac:dyDescent="0.3">
      <c r="A215" t="s">
        <v>240</v>
      </c>
      <c r="B215">
        <v>2000</v>
      </c>
      <c r="C215" t="s">
        <v>37</v>
      </c>
      <c r="E215">
        <v>22</v>
      </c>
      <c r="F215">
        <v>0</v>
      </c>
      <c r="G215">
        <v>2154.36</v>
      </c>
      <c r="H215" t="s">
        <v>11</v>
      </c>
      <c r="I215" t="s">
        <v>11</v>
      </c>
      <c r="J215" t="s">
        <v>42</v>
      </c>
      <c r="K215" t="str">
        <f>SUBSTITUTE(Table14[[#This Row],[year]],"?","")</f>
        <v>2000</v>
      </c>
      <c r="P215" t="str">
        <f>SUBSTITUTE(Table14[[#This Row],[Customer ID]],"?","unknown")</f>
        <v>Id2123</v>
      </c>
      <c r="Q215" s="9" t="str">
        <f t="shared" si="9"/>
        <v>28 Oct 2000</v>
      </c>
      <c r="R215">
        <f t="shared" si="10"/>
        <v>22</v>
      </c>
      <c r="S215" t="str">
        <f t="shared" si="11"/>
        <v>2000</v>
      </c>
      <c r="T215" t="str">
        <f>SUBSTITUTE(Table14[[#This Row],[month]],"?","sep")</f>
        <v>Oct</v>
      </c>
      <c r="U215">
        <v>28</v>
      </c>
      <c r="V215">
        <v>0</v>
      </c>
      <c r="W215" s="12">
        <v>33057.230000000003</v>
      </c>
      <c r="X215" t="str">
        <f>SUBSTITUTE(Table14[[#This Row],[Hospital tier]],"?","tier - 2")</f>
        <v>tier - 2</v>
      </c>
      <c r="Y215" t="str">
        <f>SUBSTITUTE(Table14[[#This Row],[City tier]],"?","tier - 2")</f>
        <v>tier - 2</v>
      </c>
      <c r="Z215" t="str">
        <f>SUBSTITUTE(Table14[[#This Row],[State ID]],"?","UNKNOWN")</f>
        <v>R1011</v>
      </c>
    </row>
    <row r="216" spans="1:26" x14ac:dyDescent="0.3">
      <c r="A216" t="s">
        <v>241</v>
      </c>
      <c r="B216">
        <v>2000</v>
      </c>
      <c r="C216" t="s">
        <v>15</v>
      </c>
      <c r="E216">
        <v>29</v>
      </c>
      <c r="F216">
        <v>0</v>
      </c>
      <c r="G216">
        <v>2155.6799999999998</v>
      </c>
      <c r="H216" t="s">
        <v>11</v>
      </c>
      <c r="I216" t="s">
        <v>12</v>
      </c>
      <c r="J216" t="s">
        <v>13</v>
      </c>
      <c r="K216" t="str">
        <f>SUBSTITUTE(Table14[[#This Row],[year]],"?","")</f>
        <v>2000</v>
      </c>
      <c r="P216" t="str">
        <f>SUBSTITUTE(Table14[[#This Row],[Customer ID]],"?","unknown")</f>
        <v>Id2122</v>
      </c>
      <c r="Q216" s="9" t="str">
        <f t="shared" si="9"/>
        <v>10 Nov 2000</v>
      </c>
      <c r="R216">
        <f t="shared" si="10"/>
        <v>22</v>
      </c>
      <c r="S216" t="str">
        <f t="shared" si="11"/>
        <v>2000</v>
      </c>
      <c r="T216" t="str">
        <f>SUBSTITUTE(Table14[[#This Row],[month]],"?","sep")</f>
        <v>Nov</v>
      </c>
      <c r="U216">
        <v>10</v>
      </c>
      <c r="V216">
        <v>0</v>
      </c>
      <c r="W216" s="12">
        <v>33025.32</v>
      </c>
      <c r="X216" t="str">
        <f>SUBSTITUTE(Table14[[#This Row],[Hospital tier]],"?","tier - 2")</f>
        <v>tier - 2</v>
      </c>
      <c r="Y216" t="str">
        <f>SUBSTITUTE(Table14[[#This Row],[City tier]],"?","tier - 2")</f>
        <v>tier - 3</v>
      </c>
      <c r="Z216" t="str">
        <f>SUBSTITUTE(Table14[[#This Row],[State ID]],"?","UNKNOWN")</f>
        <v>R1013</v>
      </c>
    </row>
    <row r="217" spans="1:26" x14ac:dyDescent="0.3">
      <c r="A217" t="s">
        <v>242</v>
      </c>
      <c r="B217">
        <v>2000</v>
      </c>
      <c r="C217" t="s">
        <v>30</v>
      </c>
      <c r="E217">
        <v>10</v>
      </c>
      <c r="F217">
        <v>0</v>
      </c>
      <c r="G217">
        <v>2156.75</v>
      </c>
      <c r="H217" t="s">
        <v>11</v>
      </c>
      <c r="I217" t="s">
        <v>11</v>
      </c>
      <c r="J217" t="s">
        <v>13</v>
      </c>
      <c r="K217" t="str">
        <f>SUBSTITUTE(Table14[[#This Row],[year]],"?","")</f>
        <v>2000</v>
      </c>
      <c r="P217" t="str">
        <f>SUBSTITUTE(Table14[[#This Row],[Customer ID]],"?","unknown")</f>
        <v>Id2121</v>
      </c>
      <c r="Q217" s="9" t="str">
        <f t="shared" si="9"/>
        <v>6 Dec 2000</v>
      </c>
      <c r="R217">
        <f t="shared" si="10"/>
        <v>22</v>
      </c>
      <c r="S217" t="str">
        <f t="shared" si="11"/>
        <v>2000</v>
      </c>
      <c r="T217" t="str">
        <f>SUBSTITUTE(Table14[[#This Row],[month]],"?","sep")</f>
        <v>Dec</v>
      </c>
      <c r="U217">
        <v>6</v>
      </c>
      <c r="V217">
        <v>2</v>
      </c>
      <c r="W217" s="12">
        <v>11752.68</v>
      </c>
      <c r="X217" t="str">
        <f>SUBSTITUTE(Table14[[#This Row],[Hospital tier]],"?","tier - 2")</f>
        <v>tier - 2</v>
      </c>
      <c r="Y217" t="str">
        <f>SUBSTITUTE(Table14[[#This Row],[City tier]],"?","tier - 2")</f>
        <v>tier - 2</v>
      </c>
      <c r="Z217" t="str">
        <f>SUBSTITUTE(Table14[[#This Row],[State ID]],"?","UNKNOWN")</f>
        <v>R1013</v>
      </c>
    </row>
    <row r="218" spans="1:26" x14ac:dyDescent="0.3">
      <c r="A218" t="s">
        <v>243</v>
      </c>
      <c r="B218">
        <v>2000</v>
      </c>
      <c r="C218" t="s">
        <v>35</v>
      </c>
      <c r="E218">
        <v>23</v>
      </c>
      <c r="F218">
        <v>0</v>
      </c>
      <c r="G218">
        <v>2166.73</v>
      </c>
      <c r="H218" t="s">
        <v>11</v>
      </c>
      <c r="I218" t="s">
        <v>11</v>
      </c>
      <c r="J218" t="s">
        <v>42</v>
      </c>
      <c r="K218" t="str">
        <f>SUBSTITUTE(Table14[[#This Row],[year]],"?","")</f>
        <v>2000</v>
      </c>
      <c r="P218" t="str">
        <f>SUBSTITUTE(Table14[[#This Row],[Customer ID]],"?","unknown")</f>
        <v>Id2120</v>
      </c>
      <c r="Q218" s="9" t="str">
        <f t="shared" si="9"/>
        <v>8 Aug 2000</v>
      </c>
      <c r="R218">
        <f t="shared" si="10"/>
        <v>22</v>
      </c>
      <c r="S218" t="str">
        <f t="shared" si="11"/>
        <v>2000</v>
      </c>
      <c r="T218" t="str">
        <f>SUBSTITUTE(Table14[[#This Row],[month]],"?","sep")</f>
        <v>Aug</v>
      </c>
      <c r="U218">
        <v>8</v>
      </c>
      <c r="V218">
        <v>0</v>
      </c>
      <c r="W218" s="12">
        <v>33017.46</v>
      </c>
      <c r="X218" t="str">
        <f>SUBSTITUTE(Table14[[#This Row],[Hospital tier]],"?","tier - 2")</f>
        <v>tier - 2</v>
      </c>
      <c r="Y218" t="str">
        <f>SUBSTITUTE(Table14[[#This Row],[City tier]],"?","tier - 2")</f>
        <v>tier - 2</v>
      </c>
      <c r="Z218" t="str">
        <f>SUBSTITUTE(Table14[[#This Row],[State ID]],"?","UNKNOWN")</f>
        <v>R1011</v>
      </c>
    </row>
    <row r="219" spans="1:26" x14ac:dyDescent="0.3">
      <c r="A219" t="s">
        <v>244</v>
      </c>
      <c r="B219">
        <v>1994</v>
      </c>
      <c r="C219" t="s">
        <v>20</v>
      </c>
      <c r="E219">
        <v>27</v>
      </c>
      <c r="F219">
        <v>0</v>
      </c>
      <c r="G219">
        <v>2170.08</v>
      </c>
      <c r="H219" t="s">
        <v>11</v>
      </c>
      <c r="I219" t="s">
        <v>11</v>
      </c>
      <c r="J219" t="s">
        <v>13</v>
      </c>
      <c r="K219" t="str">
        <f>SUBSTITUTE(Table14[[#This Row],[year]],"?","")</f>
        <v>1994</v>
      </c>
      <c r="P219" t="str">
        <f>SUBSTITUTE(Table14[[#This Row],[Customer ID]],"?","unknown")</f>
        <v>Id2119</v>
      </c>
      <c r="Q219" s="9" t="str">
        <f t="shared" si="9"/>
        <v>24 Sep 1994</v>
      </c>
      <c r="R219">
        <f t="shared" si="10"/>
        <v>28</v>
      </c>
      <c r="S219" t="str">
        <f t="shared" si="11"/>
        <v>1994</v>
      </c>
      <c r="T219" t="str">
        <f>SUBSTITUTE(Table14[[#This Row],[month]],"?","sep")</f>
        <v>Sep</v>
      </c>
      <c r="U219">
        <v>24</v>
      </c>
      <c r="V219">
        <v>0</v>
      </c>
      <c r="W219" s="12">
        <v>32947.629999999997</v>
      </c>
      <c r="X219" t="str">
        <f>SUBSTITUTE(Table14[[#This Row],[Hospital tier]],"?","tier - 2")</f>
        <v>tier - 2</v>
      </c>
      <c r="Y219" t="str">
        <f>SUBSTITUTE(Table14[[#This Row],[City tier]],"?","tier - 2")</f>
        <v>tier - 2</v>
      </c>
      <c r="Z219" t="str">
        <f>SUBSTITUTE(Table14[[#This Row],[State ID]],"?","UNKNOWN")</f>
        <v>R1013</v>
      </c>
    </row>
    <row r="220" spans="1:26" x14ac:dyDescent="0.3">
      <c r="A220" t="s">
        <v>245</v>
      </c>
      <c r="B220">
        <v>1991</v>
      </c>
      <c r="C220" t="s">
        <v>30</v>
      </c>
      <c r="E220">
        <v>16</v>
      </c>
      <c r="F220">
        <v>3</v>
      </c>
      <c r="G220">
        <v>2193.1999999999998</v>
      </c>
      <c r="H220" t="s">
        <v>11</v>
      </c>
      <c r="I220" t="s">
        <v>11</v>
      </c>
      <c r="J220" t="s">
        <v>23</v>
      </c>
      <c r="K220" t="str">
        <f>SUBSTITUTE(Table14[[#This Row],[year]],"?","")</f>
        <v>1991</v>
      </c>
      <c r="P220" t="str">
        <f>SUBSTITUTE(Table14[[#This Row],[Customer ID]],"?","unknown")</f>
        <v>Id2118</v>
      </c>
      <c r="Q220" s="9" t="str">
        <f t="shared" si="9"/>
        <v>17 Dec 1991</v>
      </c>
      <c r="R220">
        <f t="shared" si="10"/>
        <v>31</v>
      </c>
      <c r="S220" t="str">
        <f t="shared" si="11"/>
        <v>1991</v>
      </c>
      <c r="T220" t="str">
        <f>SUBSTITUTE(Table14[[#This Row],[month]],"?","sep")</f>
        <v>Dec</v>
      </c>
      <c r="U220">
        <v>17</v>
      </c>
      <c r="V220">
        <v>1</v>
      </c>
      <c r="W220" s="12">
        <v>32906.69</v>
      </c>
      <c r="X220" t="str">
        <f>SUBSTITUTE(Table14[[#This Row],[Hospital tier]],"?","tier - 2")</f>
        <v>tier - 2</v>
      </c>
      <c r="Y220" t="str">
        <f>SUBSTITUTE(Table14[[#This Row],[City tier]],"?","tier - 2")</f>
        <v>tier - 2</v>
      </c>
      <c r="Z220" t="str">
        <f>SUBSTITUTE(Table14[[#This Row],[State ID]],"?","UNKNOWN")</f>
        <v>R1012</v>
      </c>
    </row>
    <row r="221" spans="1:26" x14ac:dyDescent="0.3">
      <c r="A221" t="s">
        <v>246</v>
      </c>
      <c r="B221">
        <v>2004</v>
      </c>
      <c r="C221" t="s">
        <v>30</v>
      </c>
      <c r="E221">
        <v>7</v>
      </c>
      <c r="F221">
        <v>0</v>
      </c>
      <c r="G221">
        <v>2196.4699999999998</v>
      </c>
      <c r="H221" t="s">
        <v>11</v>
      </c>
      <c r="I221" t="s">
        <v>12</v>
      </c>
      <c r="J221" t="s">
        <v>247</v>
      </c>
      <c r="K221" t="str">
        <f>SUBSTITUTE(Table14[[#This Row],[year]],"?","")</f>
        <v>2004</v>
      </c>
      <c r="P221" t="str">
        <f>SUBSTITUTE(Table14[[#This Row],[Customer ID]],"?","unknown")</f>
        <v>Id2117</v>
      </c>
      <c r="Q221" s="9" t="str">
        <f t="shared" si="9"/>
        <v>4 Dec 2004</v>
      </c>
      <c r="R221">
        <f t="shared" si="10"/>
        <v>18</v>
      </c>
      <c r="S221" t="str">
        <f t="shared" si="11"/>
        <v>2004</v>
      </c>
      <c r="T221" t="str">
        <f>SUBSTITUTE(Table14[[#This Row],[month]],"?","sep")</f>
        <v>Dec</v>
      </c>
      <c r="U221">
        <v>4</v>
      </c>
      <c r="V221">
        <v>0</v>
      </c>
      <c r="W221" s="12">
        <v>32827.51</v>
      </c>
      <c r="X221" t="str">
        <f>SUBSTITUTE(Table14[[#This Row],[Hospital tier]],"?","tier - 2")</f>
        <v>tier - 2</v>
      </c>
      <c r="Y221" t="str">
        <f>SUBSTITUTE(Table14[[#This Row],[City tier]],"?","tier - 2")</f>
        <v>tier - 3</v>
      </c>
      <c r="Z221" t="str">
        <f>SUBSTITUTE(Table14[[#This Row],[State ID]],"?","UNKNOWN")</f>
        <v>R1024</v>
      </c>
    </row>
    <row r="222" spans="1:26" x14ac:dyDescent="0.3">
      <c r="A222" t="s">
        <v>248</v>
      </c>
      <c r="B222">
        <v>2004</v>
      </c>
      <c r="C222" t="s">
        <v>20</v>
      </c>
      <c r="E222">
        <v>3</v>
      </c>
      <c r="F222">
        <v>0</v>
      </c>
      <c r="G222">
        <v>2198.19</v>
      </c>
      <c r="H222" t="s">
        <v>11</v>
      </c>
      <c r="I222" t="s">
        <v>16</v>
      </c>
      <c r="J222" t="s">
        <v>249</v>
      </c>
      <c r="K222" t="str">
        <f>SUBSTITUTE(Table14[[#This Row],[year]],"?","")</f>
        <v>2004</v>
      </c>
      <c r="P222" t="str">
        <f>SUBSTITUTE(Table14[[#This Row],[Customer ID]],"?","unknown")</f>
        <v>Id2116</v>
      </c>
      <c r="Q222" s="9" t="str">
        <f t="shared" si="9"/>
        <v>12 Sep 2004</v>
      </c>
      <c r="R222">
        <f t="shared" si="10"/>
        <v>18</v>
      </c>
      <c r="S222" t="str">
        <f t="shared" si="11"/>
        <v>2004</v>
      </c>
      <c r="T222" t="str">
        <f>SUBSTITUTE(Table14[[#This Row],[month]],"?","sep")</f>
        <v>Sep</v>
      </c>
      <c r="U222">
        <v>12</v>
      </c>
      <c r="V222">
        <v>3</v>
      </c>
      <c r="W222" s="12">
        <v>32787.46</v>
      </c>
      <c r="X222" t="str">
        <f>SUBSTITUTE(Table14[[#This Row],[Hospital tier]],"?","tier - 2")</f>
        <v>tier - 2</v>
      </c>
      <c r="Y222" t="str">
        <f>SUBSTITUTE(Table14[[#This Row],[City tier]],"?","tier - 2")</f>
        <v>tier - 1</v>
      </c>
      <c r="Z222" t="str">
        <f>SUBSTITUTE(Table14[[#This Row],[State ID]],"?","UNKNOWN")</f>
        <v>R1023</v>
      </c>
    </row>
    <row r="223" spans="1:26" x14ac:dyDescent="0.3">
      <c r="A223" t="s">
        <v>250</v>
      </c>
      <c r="B223">
        <v>2004</v>
      </c>
      <c r="C223" t="s">
        <v>20</v>
      </c>
      <c r="E223">
        <v>12</v>
      </c>
      <c r="F223">
        <v>0</v>
      </c>
      <c r="G223">
        <v>2200.83</v>
      </c>
      <c r="H223" t="s">
        <v>11</v>
      </c>
      <c r="I223" t="s">
        <v>11</v>
      </c>
      <c r="J223" t="s">
        <v>247</v>
      </c>
      <c r="K223" t="str">
        <f>SUBSTITUTE(Table14[[#This Row],[year]],"?","")</f>
        <v>2004</v>
      </c>
      <c r="P223" t="str">
        <f>SUBSTITUTE(Table14[[#This Row],[Customer ID]],"?","unknown")</f>
        <v>Id2115</v>
      </c>
      <c r="Q223" s="9" t="str">
        <f t="shared" si="9"/>
        <v>7 Sep 2004</v>
      </c>
      <c r="R223">
        <f t="shared" si="10"/>
        <v>18</v>
      </c>
      <c r="S223" t="str">
        <f t="shared" si="11"/>
        <v>2004</v>
      </c>
      <c r="T223" t="str">
        <f>SUBSTITUTE(Table14[[#This Row],[month]],"?","sep")</f>
        <v>Sep</v>
      </c>
      <c r="U223">
        <v>7</v>
      </c>
      <c r="V223">
        <v>0</v>
      </c>
      <c r="W223" s="12">
        <v>32765.33</v>
      </c>
      <c r="X223" t="str">
        <f>SUBSTITUTE(Table14[[#This Row],[Hospital tier]],"?","tier - 2")</f>
        <v>tier - 2</v>
      </c>
      <c r="Y223" t="str">
        <f>SUBSTITUTE(Table14[[#This Row],[City tier]],"?","tier - 2")</f>
        <v>tier - 2</v>
      </c>
      <c r="Z223" t="str">
        <f>SUBSTITUTE(Table14[[#This Row],[State ID]],"?","UNKNOWN")</f>
        <v>R1024</v>
      </c>
    </row>
    <row r="224" spans="1:26" x14ac:dyDescent="0.3">
      <c r="A224" t="s">
        <v>251</v>
      </c>
      <c r="B224">
        <v>2004</v>
      </c>
      <c r="C224" t="s">
        <v>10</v>
      </c>
      <c r="E224">
        <v>27</v>
      </c>
      <c r="F224">
        <v>1</v>
      </c>
      <c r="G224">
        <v>2201.1</v>
      </c>
      <c r="H224" t="s">
        <v>11</v>
      </c>
      <c r="I224" t="s">
        <v>12</v>
      </c>
      <c r="J224" t="s">
        <v>13</v>
      </c>
      <c r="K224" t="str">
        <f>SUBSTITUTE(Table14[[#This Row],[year]],"?","")</f>
        <v>2004</v>
      </c>
      <c r="P224" t="str">
        <f>SUBSTITUTE(Table14[[#This Row],[Customer ID]],"?","unknown")</f>
        <v>Id2114</v>
      </c>
      <c r="Q224" s="9" t="str">
        <f t="shared" si="9"/>
        <v>6 Jul 2004</v>
      </c>
      <c r="R224">
        <f t="shared" si="10"/>
        <v>18</v>
      </c>
      <c r="S224" t="str">
        <f t="shared" si="11"/>
        <v>2004</v>
      </c>
      <c r="T224" t="str">
        <f>SUBSTITUTE(Table14[[#This Row],[month]],"?","sep")</f>
        <v>Jul</v>
      </c>
      <c r="U224">
        <v>6</v>
      </c>
      <c r="V224">
        <v>0</v>
      </c>
      <c r="W224" s="12">
        <v>32760.48</v>
      </c>
      <c r="X224" t="str">
        <f>SUBSTITUTE(Table14[[#This Row],[Hospital tier]],"?","tier - 2")</f>
        <v>tier - 2</v>
      </c>
      <c r="Y224" t="str">
        <f>SUBSTITUTE(Table14[[#This Row],[City tier]],"?","tier - 2")</f>
        <v>tier - 3</v>
      </c>
      <c r="Z224" t="str">
        <f>SUBSTITUTE(Table14[[#This Row],[State ID]],"?","UNKNOWN")</f>
        <v>R1013</v>
      </c>
    </row>
    <row r="225" spans="1:26" x14ac:dyDescent="0.3">
      <c r="A225" t="s">
        <v>252</v>
      </c>
      <c r="B225">
        <v>2004</v>
      </c>
      <c r="C225" t="s">
        <v>35</v>
      </c>
      <c r="E225">
        <v>6</v>
      </c>
      <c r="F225">
        <v>0</v>
      </c>
      <c r="G225">
        <v>2203.4699999999998</v>
      </c>
      <c r="H225" t="s">
        <v>11</v>
      </c>
      <c r="I225" t="s">
        <v>11</v>
      </c>
      <c r="J225" t="s">
        <v>247</v>
      </c>
      <c r="K225" t="str">
        <f>SUBSTITUTE(Table14[[#This Row],[year]],"?","")</f>
        <v>2004</v>
      </c>
      <c r="P225" t="str">
        <f>SUBSTITUTE(Table14[[#This Row],[Customer ID]],"?","unknown")</f>
        <v>Id2113</v>
      </c>
      <c r="Q225" s="9" t="str">
        <f t="shared" si="9"/>
        <v>9 Aug 2004</v>
      </c>
      <c r="R225">
        <f t="shared" si="10"/>
        <v>18</v>
      </c>
      <c r="S225" t="str">
        <f t="shared" si="11"/>
        <v>2004</v>
      </c>
      <c r="T225" t="str">
        <f>SUBSTITUTE(Table14[[#This Row],[month]],"?","sep")</f>
        <v>Aug</v>
      </c>
      <c r="U225">
        <v>9</v>
      </c>
      <c r="V225">
        <v>2</v>
      </c>
      <c r="W225" s="12">
        <v>32734.19</v>
      </c>
      <c r="X225" t="str">
        <f>SUBSTITUTE(Table14[[#This Row],[Hospital tier]],"?","tier - 2")</f>
        <v>tier - 2</v>
      </c>
      <c r="Y225" t="str">
        <f>SUBSTITUTE(Table14[[#This Row],[City tier]],"?","tier - 2")</f>
        <v>tier - 2</v>
      </c>
      <c r="Z225" t="str">
        <f>SUBSTITUTE(Table14[[#This Row],[State ID]],"?","UNKNOWN")</f>
        <v>R1024</v>
      </c>
    </row>
    <row r="226" spans="1:26" x14ac:dyDescent="0.3">
      <c r="A226" t="s">
        <v>253</v>
      </c>
      <c r="B226">
        <v>2004</v>
      </c>
      <c r="C226" t="s">
        <v>37</v>
      </c>
      <c r="E226">
        <v>28</v>
      </c>
      <c r="F226">
        <v>0</v>
      </c>
      <c r="G226">
        <v>2203.7399999999998</v>
      </c>
      <c r="H226" t="s">
        <v>11</v>
      </c>
      <c r="I226" t="s">
        <v>11</v>
      </c>
      <c r="J226" t="s">
        <v>247</v>
      </c>
      <c r="K226" t="str">
        <f>SUBSTITUTE(Table14[[#This Row],[year]],"?","")</f>
        <v>2004</v>
      </c>
      <c r="P226" t="str">
        <f>SUBSTITUTE(Table14[[#This Row],[Customer ID]],"?","unknown")</f>
        <v>Id2112</v>
      </c>
      <c r="Q226" s="9" t="str">
        <f t="shared" si="9"/>
        <v>23 Oct 2004</v>
      </c>
      <c r="R226">
        <f t="shared" si="10"/>
        <v>18</v>
      </c>
      <c r="S226" t="str">
        <f t="shared" si="11"/>
        <v>2004</v>
      </c>
      <c r="T226" t="str">
        <f>SUBSTITUTE(Table14[[#This Row],[month]],"?","sep")</f>
        <v>Oct</v>
      </c>
      <c r="U226">
        <v>23</v>
      </c>
      <c r="V226">
        <v>3</v>
      </c>
      <c r="W226" s="12">
        <v>46661.440000000002</v>
      </c>
      <c r="X226" t="str">
        <f>SUBSTITUTE(Table14[[#This Row],[Hospital tier]],"?","tier - 2")</f>
        <v>tier - 2</v>
      </c>
      <c r="Y226" t="str">
        <f>SUBSTITUTE(Table14[[#This Row],[City tier]],"?","tier - 2")</f>
        <v>tier - 2</v>
      </c>
      <c r="Z226" t="str">
        <f>SUBSTITUTE(Table14[[#This Row],[State ID]],"?","UNKNOWN")</f>
        <v>R1024</v>
      </c>
    </row>
    <row r="227" spans="1:26" x14ac:dyDescent="0.3">
      <c r="A227" t="s">
        <v>254</v>
      </c>
      <c r="B227">
        <v>2004</v>
      </c>
      <c r="C227" t="s">
        <v>15</v>
      </c>
      <c r="E227">
        <v>13</v>
      </c>
      <c r="F227">
        <v>0</v>
      </c>
      <c r="G227">
        <v>2205.98</v>
      </c>
      <c r="H227" t="s">
        <v>11</v>
      </c>
      <c r="I227" t="s">
        <v>12</v>
      </c>
      <c r="J227" t="s">
        <v>247</v>
      </c>
      <c r="K227" t="str">
        <f>SUBSTITUTE(Table14[[#This Row],[year]],"?","")</f>
        <v>2004</v>
      </c>
      <c r="P227" t="str">
        <f>SUBSTITUTE(Table14[[#This Row],[Customer ID]],"?","unknown")</f>
        <v>Id2111</v>
      </c>
      <c r="Q227" s="9" t="str">
        <f t="shared" si="9"/>
        <v>30 Nov 2004</v>
      </c>
      <c r="R227">
        <f t="shared" si="10"/>
        <v>18</v>
      </c>
      <c r="S227" t="str">
        <f t="shared" si="11"/>
        <v>2004</v>
      </c>
      <c r="T227" t="str">
        <f>SUBSTITUTE(Table14[[#This Row],[month]],"?","sep")</f>
        <v>Nov</v>
      </c>
      <c r="U227">
        <v>30</v>
      </c>
      <c r="V227">
        <v>3</v>
      </c>
      <c r="W227" s="12">
        <v>32716.2</v>
      </c>
      <c r="X227" t="str">
        <f>SUBSTITUTE(Table14[[#This Row],[Hospital tier]],"?","tier - 2")</f>
        <v>tier - 2</v>
      </c>
      <c r="Y227" t="str">
        <f>SUBSTITUTE(Table14[[#This Row],[City tier]],"?","tier - 2")</f>
        <v>tier - 3</v>
      </c>
      <c r="Z227" t="str">
        <f>SUBSTITUTE(Table14[[#This Row],[State ID]],"?","UNKNOWN")</f>
        <v>R1024</v>
      </c>
    </row>
    <row r="228" spans="1:26" x14ac:dyDescent="0.3">
      <c r="A228" t="s">
        <v>255</v>
      </c>
      <c r="B228">
        <v>2004</v>
      </c>
      <c r="C228" t="s">
        <v>35</v>
      </c>
      <c r="E228">
        <v>6</v>
      </c>
      <c r="F228">
        <v>0</v>
      </c>
      <c r="G228">
        <v>2207.6999999999998</v>
      </c>
      <c r="H228" t="s">
        <v>11</v>
      </c>
      <c r="I228" t="s">
        <v>11</v>
      </c>
      <c r="J228" t="s">
        <v>247</v>
      </c>
      <c r="K228" t="str">
        <f>SUBSTITUTE(Table14[[#This Row],[year]],"?","")</f>
        <v>2004</v>
      </c>
      <c r="P228" t="str">
        <f>SUBSTITUTE(Table14[[#This Row],[Customer ID]],"?","unknown")</f>
        <v>Id2110</v>
      </c>
      <c r="Q228" s="9" t="str">
        <f t="shared" si="9"/>
        <v>2 Aug 2004</v>
      </c>
      <c r="R228">
        <f t="shared" si="10"/>
        <v>18</v>
      </c>
      <c r="S228" t="str">
        <f t="shared" si="11"/>
        <v>2004</v>
      </c>
      <c r="T228" t="str">
        <f>SUBSTITUTE(Table14[[#This Row],[month]],"?","sep")</f>
        <v>Aug</v>
      </c>
      <c r="U228">
        <v>2</v>
      </c>
      <c r="V228">
        <v>0</v>
      </c>
      <c r="W228" s="12">
        <v>11743.93</v>
      </c>
      <c r="X228" t="str">
        <f>SUBSTITUTE(Table14[[#This Row],[Hospital tier]],"?","tier - 2")</f>
        <v>tier - 2</v>
      </c>
      <c r="Y228" t="str">
        <f>SUBSTITUTE(Table14[[#This Row],[City tier]],"?","tier - 2")</f>
        <v>tier - 2</v>
      </c>
      <c r="Z228" t="str">
        <f>SUBSTITUTE(Table14[[#This Row],[State ID]],"?","UNKNOWN")</f>
        <v>R1024</v>
      </c>
    </row>
    <row r="229" spans="1:26" x14ac:dyDescent="0.3">
      <c r="A229" t="s">
        <v>256</v>
      </c>
      <c r="B229">
        <v>2004</v>
      </c>
      <c r="C229" t="s">
        <v>10</v>
      </c>
      <c r="E229">
        <v>27</v>
      </c>
      <c r="F229">
        <v>0</v>
      </c>
      <c r="G229">
        <v>2211.13</v>
      </c>
      <c r="H229" t="s">
        <v>11</v>
      </c>
      <c r="I229" t="s">
        <v>11</v>
      </c>
      <c r="J229" t="s">
        <v>247</v>
      </c>
      <c r="K229" t="str">
        <f>SUBSTITUTE(Table14[[#This Row],[year]],"?","")</f>
        <v>2004</v>
      </c>
      <c r="P229" t="str">
        <f>SUBSTITUTE(Table14[[#This Row],[Customer ID]],"?","unknown")</f>
        <v>Id2109</v>
      </c>
      <c r="Q229" s="9" t="str">
        <f t="shared" si="9"/>
        <v>2 Jul 2004</v>
      </c>
      <c r="R229">
        <f t="shared" si="10"/>
        <v>18</v>
      </c>
      <c r="S229" t="str">
        <f t="shared" si="11"/>
        <v>2004</v>
      </c>
      <c r="T229" t="str">
        <f>SUBSTITUTE(Table14[[#This Row],[month]],"?","sep")</f>
        <v>Jul</v>
      </c>
      <c r="U229">
        <v>2</v>
      </c>
      <c r="V229">
        <v>1</v>
      </c>
      <c r="W229" s="12">
        <v>11255.29</v>
      </c>
      <c r="X229" t="str">
        <f>SUBSTITUTE(Table14[[#This Row],[Hospital tier]],"?","tier - 2")</f>
        <v>tier - 2</v>
      </c>
      <c r="Y229" t="str">
        <f>SUBSTITUTE(Table14[[#This Row],[City tier]],"?","tier - 2")</f>
        <v>tier - 2</v>
      </c>
      <c r="Z229" t="str">
        <f>SUBSTITUTE(Table14[[#This Row],[State ID]],"?","UNKNOWN")</f>
        <v>R1024</v>
      </c>
    </row>
    <row r="230" spans="1:26" x14ac:dyDescent="0.3">
      <c r="A230" t="s">
        <v>257</v>
      </c>
      <c r="B230">
        <v>1994</v>
      </c>
      <c r="C230" t="s">
        <v>15</v>
      </c>
      <c r="E230">
        <v>17</v>
      </c>
      <c r="F230">
        <v>0</v>
      </c>
      <c r="G230">
        <v>2213.21</v>
      </c>
      <c r="H230" t="s">
        <v>11</v>
      </c>
      <c r="I230" t="s">
        <v>11</v>
      </c>
      <c r="J230" t="s">
        <v>13</v>
      </c>
      <c r="K230" t="str">
        <f>SUBSTITUTE(Table14[[#This Row],[year]],"?","")</f>
        <v>1994</v>
      </c>
      <c r="P230" t="str">
        <f>SUBSTITUTE(Table14[[#This Row],[Customer ID]],"?","unknown")</f>
        <v>Id2108</v>
      </c>
      <c r="Q230" s="9" t="str">
        <f t="shared" si="9"/>
        <v>1 Nov 1994</v>
      </c>
      <c r="R230">
        <f t="shared" si="10"/>
        <v>28</v>
      </c>
      <c r="S230" t="str">
        <f t="shared" si="11"/>
        <v>1994</v>
      </c>
      <c r="T230" t="str">
        <f>SUBSTITUTE(Table14[[#This Row],[month]],"?","sep")</f>
        <v>Nov</v>
      </c>
      <c r="U230">
        <v>1</v>
      </c>
      <c r="V230">
        <v>0</v>
      </c>
      <c r="W230" s="12">
        <v>32686.080000000002</v>
      </c>
      <c r="X230" t="str">
        <f>SUBSTITUTE(Table14[[#This Row],[Hospital tier]],"?","tier - 2")</f>
        <v>tier - 2</v>
      </c>
      <c r="Y230" t="str">
        <f>SUBSTITUTE(Table14[[#This Row],[City tier]],"?","tier - 2")</f>
        <v>tier - 2</v>
      </c>
      <c r="Z230" t="str">
        <f>SUBSTITUTE(Table14[[#This Row],[State ID]],"?","UNKNOWN")</f>
        <v>R1013</v>
      </c>
    </row>
    <row r="231" spans="1:26" x14ac:dyDescent="0.3">
      <c r="A231" t="s">
        <v>258</v>
      </c>
      <c r="B231">
        <v>2004</v>
      </c>
      <c r="C231" t="s">
        <v>18</v>
      </c>
      <c r="E231">
        <v>13</v>
      </c>
      <c r="F231">
        <v>0</v>
      </c>
      <c r="G231">
        <v>2217.4699999999998</v>
      </c>
      <c r="H231" t="s">
        <v>11</v>
      </c>
      <c r="I231" t="s">
        <v>16</v>
      </c>
      <c r="J231" t="s">
        <v>247</v>
      </c>
      <c r="K231" t="str">
        <f>SUBSTITUTE(Table14[[#This Row],[year]],"?","")</f>
        <v>2004</v>
      </c>
      <c r="P231" t="str">
        <f>SUBSTITUTE(Table14[[#This Row],[Customer ID]],"?","unknown")</f>
        <v>Id2107</v>
      </c>
      <c r="Q231" s="9" t="str">
        <f t="shared" si="9"/>
        <v>13 Jun 2004</v>
      </c>
      <c r="R231">
        <f t="shared" si="10"/>
        <v>18</v>
      </c>
      <c r="S231" t="str">
        <f t="shared" si="11"/>
        <v>2004</v>
      </c>
      <c r="T231" t="str">
        <f>SUBSTITUTE(Table14[[#This Row],[month]],"?","sep")</f>
        <v>Jun</v>
      </c>
      <c r="U231">
        <v>13</v>
      </c>
      <c r="V231">
        <v>3</v>
      </c>
      <c r="W231" s="12">
        <v>32672.11</v>
      </c>
      <c r="X231" t="str">
        <f>SUBSTITUTE(Table14[[#This Row],[Hospital tier]],"?","tier - 2")</f>
        <v>tier - 2</v>
      </c>
      <c r="Y231" t="str">
        <f>SUBSTITUTE(Table14[[#This Row],[City tier]],"?","tier - 2")</f>
        <v>tier - 1</v>
      </c>
      <c r="Z231" t="str">
        <f>SUBSTITUTE(Table14[[#This Row],[State ID]],"?","UNKNOWN")</f>
        <v>R1024</v>
      </c>
    </row>
    <row r="232" spans="1:26" x14ac:dyDescent="0.3">
      <c r="A232" t="s">
        <v>259</v>
      </c>
      <c r="B232">
        <v>2004</v>
      </c>
      <c r="C232" t="s">
        <v>20</v>
      </c>
      <c r="E232">
        <v>25</v>
      </c>
      <c r="F232">
        <v>0</v>
      </c>
      <c r="G232">
        <v>2217.6</v>
      </c>
      <c r="H232" t="s">
        <v>11</v>
      </c>
      <c r="I232" t="s">
        <v>16</v>
      </c>
      <c r="J232" t="s">
        <v>247</v>
      </c>
      <c r="K232" t="str">
        <f>SUBSTITUTE(Table14[[#This Row],[year]],"?","")</f>
        <v>2004</v>
      </c>
      <c r="P232" t="str">
        <f>SUBSTITUTE(Table14[[#This Row],[Customer ID]],"?","unknown")</f>
        <v>Id2106</v>
      </c>
      <c r="Q232" s="9" t="str">
        <f t="shared" si="9"/>
        <v>8 Sep 2004</v>
      </c>
      <c r="R232">
        <f t="shared" si="10"/>
        <v>18</v>
      </c>
      <c r="S232" t="str">
        <f t="shared" si="11"/>
        <v>2004</v>
      </c>
      <c r="T232" t="str">
        <f>SUBSTITUTE(Table14[[#This Row],[month]],"?","sep")</f>
        <v>Sep</v>
      </c>
      <c r="U232">
        <v>8</v>
      </c>
      <c r="V232">
        <v>0</v>
      </c>
      <c r="W232" s="12">
        <v>32548.34</v>
      </c>
      <c r="X232" t="str">
        <f>SUBSTITUTE(Table14[[#This Row],[Hospital tier]],"?","tier - 2")</f>
        <v>tier - 2</v>
      </c>
      <c r="Y232" t="str">
        <f>SUBSTITUTE(Table14[[#This Row],[City tier]],"?","tier - 2")</f>
        <v>tier - 1</v>
      </c>
      <c r="Z232" t="str">
        <f>SUBSTITUTE(Table14[[#This Row],[State ID]],"?","UNKNOWN")</f>
        <v>R1024</v>
      </c>
    </row>
    <row r="233" spans="1:26" x14ac:dyDescent="0.3">
      <c r="A233" t="s">
        <v>260</v>
      </c>
      <c r="B233">
        <v>2004</v>
      </c>
      <c r="C233" t="s">
        <v>30</v>
      </c>
      <c r="E233">
        <v>12</v>
      </c>
      <c r="F233">
        <v>1</v>
      </c>
      <c r="G233">
        <v>2219.4499999999998</v>
      </c>
      <c r="H233" t="s">
        <v>11</v>
      </c>
      <c r="I233" t="s">
        <v>16</v>
      </c>
      <c r="J233" t="s">
        <v>13</v>
      </c>
      <c r="K233" t="str">
        <f>SUBSTITUTE(Table14[[#This Row],[year]],"?","")</f>
        <v>2004</v>
      </c>
      <c r="P233" t="str">
        <f>SUBSTITUTE(Table14[[#This Row],[Customer ID]],"?","unknown")</f>
        <v>Id2105</v>
      </c>
      <c r="Q233" s="9" t="str">
        <f t="shared" si="9"/>
        <v>19 Dec 2004</v>
      </c>
      <c r="R233">
        <f t="shared" si="10"/>
        <v>18</v>
      </c>
      <c r="S233" t="str">
        <f t="shared" si="11"/>
        <v>2004</v>
      </c>
      <c r="T233" t="str">
        <f>SUBSTITUTE(Table14[[#This Row],[month]],"?","sep")</f>
        <v>Dec</v>
      </c>
      <c r="U233">
        <v>19</v>
      </c>
      <c r="V233">
        <v>2</v>
      </c>
      <c r="W233" s="12">
        <v>32485.46</v>
      </c>
      <c r="X233" t="str">
        <f>SUBSTITUTE(Table14[[#This Row],[Hospital tier]],"?","tier - 2")</f>
        <v>tier - 2</v>
      </c>
      <c r="Y233" t="str">
        <f>SUBSTITUTE(Table14[[#This Row],[City tier]],"?","tier - 2")</f>
        <v>tier - 1</v>
      </c>
      <c r="Z233" t="str">
        <f>SUBSTITUTE(Table14[[#This Row],[State ID]],"?","UNKNOWN")</f>
        <v>R1013</v>
      </c>
    </row>
    <row r="234" spans="1:26" x14ac:dyDescent="0.3">
      <c r="A234" t="s">
        <v>261</v>
      </c>
      <c r="B234">
        <v>2003</v>
      </c>
      <c r="C234" t="s">
        <v>30</v>
      </c>
      <c r="E234">
        <v>10</v>
      </c>
      <c r="F234">
        <v>1</v>
      </c>
      <c r="G234">
        <v>2221.56</v>
      </c>
      <c r="H234" t="s">
        <v>11</v>
      </c>
      <c r="I234" t="s">
        <v>12</v>
      </c>
      <c r="J234" t="s">
        <v>23</v>
      </c>
      <c r="K234" t="str">
        <f>SUBSTITUTE(Table14[[#This Row],[year]],"?","")</f>
        <v>2003</v>
      </c>
      <c r="P234" t="str">
        <f>SUBSTITUTE(Table14[[#This Row],[Customer ID]],"?","unknown")</f>
        <v>Id2104</v>
      </c>
      <c r="Q234" s="9" t="str">
        <f t="shared" si="9"/>
        <v>27 Dec 2003</v>
      </c>
      <c r="R234">
        <f t="shared" si="10"/>
        <v>19</v>
      </c>
      <c r="S234" t="str">
        <f t="shared" si="11"/>
        <v>2003</v>
      </c>
      <c r="T234" t="str">
        <f>SUBSTITUTE(Table14[[#This Row],[month]],"?","sep")</f>
        <v>Dec</v>
      </c>
      <c r="U234">
        <v>27</v>
      </c>
      <c r="V234">
        <v>1</v>
      </c>
      <c r="W234" s="12">
        <v>32462.35</v>
      </c>
      <c r="X234" t="str">
        <f>SUBSTITUTE(Table14[[#This Row],[Hospital tier]],"?","tier - 2")</f>
        <v>tier - 2</v>
      </c>
      <c r="Y234" t="str">
        <f>SUBSTITUTE(Table14[[#This Row],[City tier]],"?","tier - 2")</f>
        <v>tier - 3</v>
      </c>
      <c r="Z234" t="str">
        <f>SUBSTITUTE(Table14[[#This Row],[State ID]],"?","UNKNOWN")</f>
        <v>R1012</v>
      </c>
    </row>
    <row r="235" spans="1:26" x14ac:dyDescent="0.3">
      <c r="A235" t="s">
        <v>262</v>
      </c>
      <c r="B235">
        <v>2000</v>
      </c>
      <c r="C235" t="s">
        <v>18</v>
      </c>
      <c r="E235">
        <v>30</v>
      </c>
      <c r="F235">
        <v>0</v>
      </c>
      <c r="G235">
        <v>2250.84</v>
      </c>
      <c r="H235" t="s">
        <v>11</v>
      </c>
      <c r="I235" t="s">
        <v>11</v>
      </c>
      <c r="J235" t="s">
        <v>170</v>
      </c>
      <c r="K235" t="str">
        <f>SUBSTITUTE(Table14[[#This Row],[year]],"?","")</f>
        <v>2000</v>
      </c>
      <c r="P235" t="str">
        <f>SUBSTITUTE(Table14[[#This Row],[Customer ID]],"?","unknown")</f>
        <v>Id2103</v>
      </c>
      <c r="Q235" s="9" t="str">
        <f t="shared" si="9"/>
        <v>9 Jun 2000</v>
      </c>
      <c r="R235">
        <f t="shared" si="10"/>
        <v>22</v>
      </c>
      <c r="S235" t="str">
        <f t="shared" si="11"/>
        <v>2000</v>
      </c>
      <c r="T235" t="str">
        <f>SUBSTITUTE(Table14[[#This Row],[month]],"?","sep")</f>
        <v>Jun</v>
      </c>
      <c r="U235">
        <v>9</v>
      </c>
      <c r="V235">
        <v>2</v>
      </c>
      <c r="W235" s="12">
        <v>32430.22</v>
      </c>
      <c r="X235" t="str">
        <f>SUBSTITUTE(Table14[[#This Row],[Hospital tier]],"?","tier - 2")</f>
        <v>tier - 2</v>
      </c>
      <c r="Y235" t="str">
        <f>SUBSTITUTE(Table14[[#This Row],[City tier]],"?","tier - 2")</f>
        <v>tier - 2</v>
      </c>
      <c r="Z235" t="str">
        <f>SUBSTITUTE(Table14[[#This Row],[State ID]],"?","UNKNOWN")</f>
        <v>R1018</v>
      </c>
    </row>
    <row r="236" spans="1:26" x14ac:dyDescent="0.3">
      <c r="A236" t="s">
        <v>263</v>
      </c>
      <c r="B236">
        <v>2000</v>
      </c>
      <c r="C236" t="s">
        <v>30</v>
      </c>
      <c r="E236">
        <v>11</v>
      </c>
      <c r="F236">
        <v>0</v>
      </c>
      <c r="G236">
        <v>2254.8000000000002</v>
      </c>
      <c r="H236" t="s">
        <v>11</v>
      </c>
      <c r="I236" t="s">
        <v>12</v>
      </c>
      <c r="J236" t="s">
        <v>168</v>
      </c>
      <c r="K236" t="str">
        <f>SUBSTITUTE(Table14[[#This Row],[year]],"?","")</f>
        <v>2000</v>
      </c>
      <c r="P236" t="str">
        <f>SUBSTITUTE(Table14[[#This Row],[Customer ID]],"?","unknown")</f>
        <v>Id2102</v>
      </c>
      <c r="Q236" s="9" t="str">
        <f t="shared" si="9"/>
        <v>19 Dec 2000</v>
      </c>
      <c r="R236">
        <f t="shared" si="10"/>
        <v>22</v>
      </c>
      <c r="S236" t="str">
        <f t="shared" si="11"/>
        <v>2000</v>
      </c>
      <c r="T236" t="str">
        <f>SUBSTITUTE(Table14[[#This Row],[month]],"?","sep")</f>
        <v>Dec</v>
      </c>
      <c r="U236">
        <v>19</v>
      </c>
      <c r="V236">
        <v>0</v>
      </c>
      <c r="W236" s="12">
        <v>32428.63</v>
      </c>
      <c r="X236" t="str">
        <f>SUBSTITUTE(Table14[[#This Row],[Hospital tier]],"?","tier - 2")</f>
        <v>tier - 2</v>
      </c>
      <c r="Y236" t="str">
        <f>SUBSTITUTE(Table14[[#This Row],[City tier]],"?","tier - 2")</f>
        <v>tier - 3</v>
      </c>
      <c r="Z236" t="str">
        <f>SUBSTITUTE(Table14[[#This Row],[State ID]],"?","UNKNOWN")</f>
        <v>R1016</v>
      </c>
    </row>
    <row r="237" spans="1:26" x14ac:dyDescent="0.3">
      <c r="A237" t="s">
        <v>264</v>
      </c>
      <c r="B237">
        <v>2002</v>
      </c>
      <c r="C237" t="s">
        <v>10</v>
      </c>
      <c r="E237">
        <v>15</v>
      </c>
      <c r="F237">
        <v>0</v>
      </c>
      <c r="G237">
        <v>2257.48</v>
      </c>
      <c r="H237" t="s">
        <v>11</v>
      </c>
      <c r="I237" t="s">
        <v>16</v>
      </c>
      <c r="J237" t="s">
        <v>23</v>
      </c>
      <c r="K237" t="str">
        <f>SUBSTITUTE(Table14[[#This Row],[year]],"?","")</f>
        <v>2002</v>
      </c>
      <c r="P237" t="str">
        <f>SUBSTITUTE(Table14[[#This Row],[Customer ID]],"?","unknown")</f>
        <v>Id2101</v>
      </c>
      <c r="Q237" s="9" t="str">
        <f t="shared" si="9"/>
        <v>2 Jul 2002</v>
      </c>
      <c r="R237">
        <f t="shared" si="10"/>
        <v>20</v>
      </c>
      <c r="S237" t="str">
        <f t="shared" si="11"/>
        <v>2002</v>
      </c>
      <c r="T237" t="str">
        <f>SUBSTITUTE(Table14[[#This Row],[month]],"?","sep")</f>
        <v>Jul</v>
      </c>
      <c r="U237">
        <v>2</v>
      </c>
      <c r="V237">
        <v>3</v>
      </c>
      <c r="W237" s="12">
        <v>32288.49</v>
      </c>
      <c r="X237" t="str">
        <f>SUBSTITUTE(Table14[[#This Row],[Hospital tier]],"?","tier - 2")</f>
        <v>tier - 2</v>
      </c>
      <c r="Y237" t="str">
        <f>SUBSTITUTE(Table14[[#This Row],[City tier]],"?","tier - 2")</f>
        <v>tier - 1</v>
      </c>
      <c r="Z237" t="str">
        <f>SUBSTITUTE(Table14[[#This Row],[State ID]],"?","UNKNOWN")</f>
        <v>R1012</v>
      </c>
    </row>
    <row r="238" spans="1:26" x14ac:dyDescent="0.3">
      <c r="A238" t="s">
        <v>265</v>
      </c>
      <c r="B238">
        <v>2002</v>
      </c>
      <c r="C238" t="s">
        <v>15</v>
      </c>
      <c r="E238">
        <v>12</v>
      </c>
      <c r="F238">
        <v>0</v>
      </c>
      <c r="G238">
        <v>2261.5700000000002</v>
      </c>
      <c r="H238" t="s">
        <v>11</v>
      </c>
      <c r="I238" t="s">
        <v>16</v>
      </c>
      <c r="J238" t="s">
        <v>23</v>
      </c>
      <c r="K238" t="str">
        <f>SUBSTITUTE(Table14[[#This Row],[year]],"?","")</f>
        <v>2002</v>
      </c>
      <c r="P238" t="str">
        <f>SUBSTITUTE(Table14[[#This Row],[Customer ID]],"?","unknown")</f>
        <v>Id2100</v>
      </c>
      <c r="Q238" s="9" t="str">
        <f t="shared" si="9"/>
        <v>17 Nov 2002</v>
      </c>
      <c r="R238">
        <f t="shared" si="10"/>
        <v>20</v>
      </c>
      <c r="S238" t="str">
        <f t="shared" si="11"/>
        <v>2002</v>
      </c>
      <c r="T238" t="str">
        <f>SUBSTITUTE(Table14[[#This Row],[month]],"?","sep")</f>
        <v>Nov</v>
      </c>
      <c r="U238">
        <v>17</v>
      </c>
      <c r="V238">
        <v>1</v>
      </c>
      <c r="W238" s="12">
        <v>32259.96</v>
      </c>
      <c r="X238" t="str">
        <f>SUBSTITUTE(Table14[[#This Row],[Hospital tier]],"?","tier - 2")</f>
        <v>tier - 2</v>
      </c>
      <c r="Y238" t="str">
        <f>SUBSTITUTE(Table14[[#This Row],[City tier]],"?","tier - 2")</f>
        <v>tier - 1</v>
      </c>
      <c r="Z238" t="str">
        <f>SUBSTITUTE(Table14[[#This Row],[State ID]],"?","UNKNOWN")</f>
        <v>R1012</v>
      </c>
    </row>
    <row r="239" spans="1:26" x14ac:dyDescent="0.3">
      <c r="A239" t="s">
        <v>266</v>
      </c>
      <c r="B239">
        <v>1991</v>
      </c>
      <c r="C239" t="s">
        <v>18</v>
      </c>
      <c r="E239">
        <v>16</v>
      </c>
      <c r="F239">
        <v>3</v>
      </c>
      <c r="G239">
        <v>2277.7199999999998</v>
      </c>
      <c r="H239" t="s">
        <v>11</v>
      </c>
      <c r="I239" t="s">
        <v>16</v>
      </c>
      <c r="J239" t="s">
        <v>13</v>
      </c>
      <c r="K239" t="str">
        <f>SUBSTITUTE(Table14[[#This Row],[year]],"?","")</f>
        <v>1991</v>
      </c>
      <c r="P239" t="str">
        <f>SUBSTITUTE(Table14[[#This Row],[Customer ID]],"?","unknown")</f>
        <v>Id2099</v>
      </c>
      <c r="Q239" s="9" t="str">
        <f t="shared" si="9"/>
        <v>8 Jun 1991</v>
      </c>
      <c r="R239">
        <f t="shared" si="10"/>
        <v>32</v>
      </c>
      <c r="S239" t="str">
        <f t="shared" si="11"/>
        <v>1991</v>
      </c>
      <c r="T239" t="str">
        <f>SUBSTITUTE(Table14[[#This Row],[month]],"?","sep")</f>
        <v>Jun</v>
      </c>
      <c r="U239">
        <v>8</v>
      </c>
      <c r="V239">
        <v>0</v>
      </c>
      <c r="W239" s="12">
        <v>46599.11</v>
      </c>
      <c r="X239" t="str">
        <f>SUBSTITUTE(Table14[[#This Row],[Hospital tier]],"?","tier - 2")</f>
        <v>tier - 2</v>
      </c>
      <c r="Y239" t="str">
        <f>SUBSTITUTE(Table14[[#This Row],[City tier]],"?","tier - 2")</f>
        <v>tier - 1</v>
      </c>
      <c r="Z239" t="str">
        <f>SUBSTITUTE(Table14[[#This Row],[State ID]],"?","UNKNOWN")</f>
        <v>R1013</v>
      </c>
    </row>
    <row r="240" spans="1:26" x14ac:dyDescent="0.3">
      <c r="A240" t="s">
        <v>267</v>
      </c>
      <c r="B240">
        <v>1989</v>
      </c>
      <c r="C240" t="s">
        <v>37</v>
      </c>
      <c r="E240">
        <v>5</v>
      </c>
      <c r="F240">
        <v>3</v>
      </c>
      <c r="G240">
        <v>2295.2399999999998</v>
      </c>
      <c r="H240" t="s">
        <v>11</v>
      </c>
      <c r="I240" t="s">
        <v>16</v>
      </c>
      <c r="J240" t="s">
        <v>13</v>
      </c>
      <c r="K240" t="str">
        <f>SUBSTITUTE(Table14[[#This Row],[year]],"?","")</f>
        <v>1989</v>
      </c>
      <c r="P240" t="str">
        <f>SUBSTITUTE(Table14[[#This Row],[Customer ID]],"?","unknown")</f>
        <v>Id2098</v>
      </c>
      <c r="Q240" s="9" t="str">
        <f t="shared" si="9"/>
        <v>9 Oct 1989</v>
      </c>
      <c r="R240">
        <f t="shared" si="10"/>
        <v>33</v>
      </c>
      <c r="S240" t="str">
        <f t="shared" si="11"/>
        <v>1989</v>
      </c>
      <c r="T240" t="str">
        <f>SUBSTITUTE(Table14[[#This Row],[month]],"?","sep")</f>
        <v>Oct</v>
      </c>
      <c r="U240">
        <v>9</v>
      </c>
      <c r="V240">
        <v>0</v>
      </c>
      <c r="W240" s="12">
        <v>11743.3</v>
      </c>
      <c r="X240" t="str">
        <f>SUBSTITUTE(Table14[[#This Row],[Hospital tier]],"?","tier - 2")</f>
        <v>tier - 2</v>
      </c>
      <c r="Y240" t="str">
        <f>SUBSTITUTE(Table14[[#This Row],[City tier]],"?","tier - 2")</f>
        <v>tier - 1</v>
      </c>
      <c r="Z240" t="str">
        <f>SUBSTITUTE(Table14[[#This Row],[State ID]],"?","UNKNOWN")</f>
        <v>R1013</v>
      </c>
    </row>
    <row r="241" spans="1:26" x14ac:dyDescent="0.3">
      <c r="A241" t="s">
        <v>268</v>
      </c>
      <c r="B241">
        <v>1996</v>
      </c>
      <c r="C241" t="s">
        <v>15</v>
      </c>
      <c r="E241">
        <v>28</v>
      </c>
      <c r="F241">
        <v>0</v>
      </c>
      <c r="G241">
        <v>2302.3000000000002</v>
      </c>
      <c r="H241" t="s">
        <v>16</v>
      </c>
      <c r="I241" t="s">
        <v>11</v>
      </c>
      <c r="J241" t="s">
        <v>42</v>
      </c>
      <c r="K241" t="str">
        <f>SUBSTITUTE(Table14[[#This Row],[year]],"?","")</f>
        <v>1996</v>
      </c>
      <c r="P241" t="str">
        <f>SUBSTITUTE(Table14[[#This Row],[Customer ID]],"?","unknown")</f>
        <v>Id2097</v>
      </c>
      <c r="Q241" s="9" t="str">
        <f t="shared" si="9"/>
        <v>8 Nov 1996</v>
      </c>
      <c r="R241">
        <f t="shared" si="10"/>
        <v>26</v>
      </c>
      <c r="S241" t="str">
        <f t="shared" si="11"/>
        <v>1996</v>
      </c>
      <c r="T241" t="str">
        <f>SUBSTITUTE(Table14[[#This Row],[month]],"?","sep")</f>
        <v>Nov</v>
      </c>
      <c r="U241">
        <v>8</v>
      </c>
      <c r="V241">
        <v>0</v>
      </c>
      <c r="W241" s="12">
        <v>32222.81</v>
      </c>
      <c r="X241" t="str">
        <f>SUBSTITUTE(Table14[[#This Row],[Hospital tier]],"?","tier - 2")</f>
        <v>tier - 1</v>
      </c>
      <c r="Y241" t="str">
        <f>SUBSTITUTE(Table14[[#This Row],[City tier]],"?","tier - 2")</f>
        <v>tier - 2</v>
      </c>
      <c r="Z241" t="str">
        <f>SUBSTITUTE(Table14[[#This Row],[State ID]],"?","UNKNOWN")</f>
        <v>R1011</v>
      </c>
    </row>
    <row r="242" spans="1:26" x14ac:dyDescent="0.3">
      <c r="A242" t="s">
        <v>269</v>
      </c>
      <c r="B242">
        <v>2004</v>
      </c>
      <c r="C242" t="s">
        <v>20</v>
      </c>
      <c r="E242">
        <v>6</v>
      </c>
      <c r="F242">
        <v>2</v>
      </c>
      <c r="G242">
        <v>2304</v>
      </c>
      <c r="H242" t="s">
        <v>11</v>
      </c>
      <c r="I242" t="s">
        <v>12</v>
      </c>
      <c r="J242" t="s">
        <v>13</v>
      </c>
      <c r="K242" t="str">
        <f>SUBSTITUTE(Table14[[#This Row],[year]],"?","")</f>
        <v>2004</v>
      </c>
      <c r="P242" t="str">
        <f>SUBSTITUTE(Table14[[#This Row],[Customer ID]],"?","unknown")</f>
        <v>Id2096</v>
      </c>
      <c r="Q242" s="9" t="str">
        <f t="shared" si="9"/>
        <v>11 Sep 2004</v>
      </c>
      <c r="R242">
        <f t="shared" si="10"/>
        <v>18</v>
      </c>
      <c r="S242" t="str">
        <f t="shared" si="11"/>
        <v>2004</v>
      </c>
      <c r="T242" t="str">
        <f>SUBSTITUTE(Table14[[#This Row],[month]],"?","sep")</f>
        <v>Sep</v>
      </c>
      <c r="U242">
        <v>11</v>
      </c>
      <c r="V242">
        <v>0</v>
      </c>
      <c r="W242" s="12">
        <v>32192.76</v>
      </c>
      <c r="X242" t="str">
        <f>SUBSTITUTE(Table14[[#This Row],[Hospital tier]],"?","tier - 2")</f>
        <v>tier - 2</v>
      </c>
      <c r="Y242" t="str">
        <f>SUBSTITUTE(Table14[[#This Row],[City tier]],"?","tier - 2")</f>
        <v>tier - 3</v>
      </c>
      <c r="Z242" t="str">
        <f>SUBSTITUTE(Table14[[#This Row],[State ID]],"?","UNKNOWN")</f>
        <v>R1013</v>
      </c>
    </row>
    <row r="243" spans="1:26" x14ac:dyDescent="0.3">
      <c r="A243" t="s">
        <v>270</v>
      </c>
      <c r="B243">
        <v>1996</v>
      </c>
      <c r="C243" t="s">
        <v>30</v>
      </c>
      <c r="E243">
        <v>17</v>
      </c>
      <c r="F243">
        <v>0</v>
      </c>
      <c r="G243">
        <v>2322.62</v>
      </c>
      <c r="H243" t="s">
        <v>11</v>
      </c>
      <c r="I243" t="s">
        <v>16</v>
      </c>
      <c r="J243" t="s">
        <v>13</v>
      </c>
      <c r="K243" t="str">
        <f>SUBSTITUTE(Table14[[#This Row],[year]],"?","")</f>
        <v>1996</v>
      </c>
      <c r="P243" t="str">
        <f>SUBSTITUTE(Table14[[#This Row],[Customer ID]],"?","unknown")</f>
        <v>Id2095</v>
      </c>
      <c r="Q243" s="9" t="str">
        <f t="shared" si="9"/>
        <v>10 Dec 1996</v>
      </c>
      <c r="R243">
        <f t="shared" si="10"/>
        <v>26</v>
      </c>
      <c r="S243" t="str">
        <f t="shared" si="11"/>
        <v>1996</v>
      </c>
      <c r="T243" t="str">
        <f>SUBSTITUTE(Table14[[#This Row],[month]],"?","sep")</f>
        <v>Dec</v>
      </c>
      <c r="U243">
        <v>10</v>
      </c>
      <c r="V243">
        <v>2</v>
      </c>
      <c r="W243" s="12">
        <v>32108.66</v>
      </c>
      <c r="X243" t="str">
        <f>SUBSTITUTE(Table14[[#This Row],[Hospital tier]],"?","tier - 2")</f>
        <v>tier - 2</v>
      </c>
      <c r="Y243" t="str">
        <f>SUBSTITUTE(Table14[[#This Row],[City tier]],"?","tier - 2")</f>
        <v>tier - 1</v>
      </c>
      <c r="Z243" t="str">
        <f>SUBSTITUTE(Table14[[#This Row],[State ID]],"?","UNKNOWN")</f>
        <v>R1013</v>
      </c>
    </row>
    <row r="244" spans="1:26" x14ac:dyDescent="0.3">
      <c r="A244" t="s">
        <v>271</v>
      </c>
      <c r="B244">
        <v>2003</v>
      </c>
      <c r="C244" t="s">
        <v>15</v>
      </c>
      <c r="E244">
        <v>18</v>
      </c>
      <c r="F244">
        <v>1</v>
      </c>
      <c r="G244">
        <v>2331.52</v>
      </c>
      <c r="H244" t="s">
        <v>11</v>
      </c>
      <c r="I244" t="s">
        <v>12</v>
      </c>
      <c r="J244" t="s">
        <v>42</v>
      </c>
      <c r="K244" t="str">
        <f>SUBSTITUTE(Table14[[#This Row],[year]],"?","")</f>
        <v>2003</v>
      </c>
      <c r="P244" t="str">
        <f>SUBSTITUTE(Table14[[#This Row],[Customer ID]],"?","unknown")</f>
        <v>Id2094</v>
      </c>
      <c r="Q244" s="9" t="str">
        <f t="shared" si="9"/>
        <v>13 Nov 2003</v>
      </c>
      <c r="R244">
        <f t="shared" si="10"/>
        <v>19</v>
      </c>
      <c r="S244" t="str">
        <f t="shared" si="11"/>
        <v>2003</v>
      </c>
      <c r="T244" t="str">
        <f>SUBSTITUTE(Table14[[#This Row],[month]],"?","sep")</f>
        <v>Nov</v>
      </c>
      <c r="U244">
        <v>13</v>
      </c>
      <c r="V244">
        <v>0</v>
      </c>
      <c r="W244" s="12">
        <v>32086.21</v>
      </c>
      <c r="X244" t="str">
        <f>SUBSTITUTE(Table14[[#This Row],[Hospital tier]],"?","tier - 2")</f>
        <v>tier - 2</v>
      </c>
      <c r="Y244" t="str">
        <f>SUBSTITUTE(Table14[[#This Row],[City tier]],"?","tier - 2")</f>
        <v>tier - 3</v>
      </c>
      <c r="Z244" t="str">
        <f>SUBSTITUTE(Table14[[#This Row],[State ID]],"?","UNKNOWN")</f>
        <v>R1011</v>
      </c>
    </row>
    <row r="245" spans="1:26" x14ac:dyDescent="0.3">
      <c r="A245" t="s">
        <v>272</v>
      </c>
      <c r="B245">
        <v>1998</v>
      </c>
      <c r="C245" t="s">
        <v>37</v>
      </c>
      <c r="E245">
        <v>21</v>
      </c>
      <c r="F245">
        <v>0</v>
      </c>
      <c r="G245">
        <v>2352.9699999999998</v>
      </c>
      <c r="H245" t="s">
        <v>12</v>
      </c>
      <c r="I245" t="s">
        <v>12</v>
      </c>
      <c r="J245" t="s">
        <v>23</v>
      </c>
      <c r="K245" t="str">
        <f>SUBSTITUTE(Table14[[#This Row],[year]],"?","")</f>
        <v>1998</v>
      </c>
      <c r="P245" t="str">
        <f>SUBSTITUTE(Table14[[#This Row],[Customer ID]],"?","unknown")</f>
        <v>Id2093</v>
      </c>
      <c r="Q245" s="9" t="str">
        <f t="shared" si="9"/>
        <v>21 Oct 1998</v>
      </c>
      <c r="R245">
        <f t="shared" si="10"/>
        <v>24</v>
      </c>
      <c r="S245" t="str">
        <f t="shared" si="11"/>
        <v>1998</v>
      </c>
      <c r="T245" t="str">
        <f>SUBSTITUTE(Table14[[#This Row],[month]],"?","sep")</f>
        <v>Oct</v>
      </c>
      <c r="U245">
        <v>21</v>
      </c>
      <c r="V245">
        <v>0</v>
      </c>
      <c r="W245" s="12">
        <v>31980.89</v>
      </c>
      <c r="X245" t="str">
        <f>SUBSTITUTE(Table14[[#This Row],[Hospital tier]],"?","tier - 2")</f>
        <v>tier - 3</v>
      </c>
      <c r="Y245" t="str">
        <f>SUBSTITUTE(Table14[[#This Row],[City tier]],"?","tier - 2")</f>
        <v>tier - 3</v>
      </c>
      <c r="Z245" t="str">
        <f>SUBSTITUTE(Table14[[#This Row],[State ID]],"?","UNKNOWN")</f>
        <v>R1012</v>
      </c>
    </row>
    <row r="246" spans="1:26" x14ac:dyDescent="0.3">
      <c r="A246" t="s">
        <v>273</v>
      </c>
      <c r="B246">
        <v>2002</v>
      </c>
      <c r="C246" t="s">
        <v>15</v>
      </c>
      <c r="E246">
        <v>5</v>
      </c>
      <c r="F246">
        <v>1</v>
      </c>
      <c r="G246">
        <v>2362.23</v>
      </c>
      <c r="H246" t="s">
        <v>11</v>
      </c>
      <c r="I246" t="s">
        <v>16</v>
      </c>
      <c r="J246" t="s">
        <v>23</v>
      </c>
      <c r="K246" t="str">
        <f>SUBSTITUTE(Table14[[#This Row],[year]],"?","")</f>
        <v>2002</v>
      </c>
      <c r="P246" t="str">
        <f>SUBSTITUTE(Table14[[#This Row],[Customer ID]],"?","unknown")</f>
        <v>Id2092</v>
      </c>
      <c r="Q246" s="9" t="str">
        <f t="shared" si="9"/>
        <v>25 Nov 2002</v>
      </c>
      <c r="R246">
        <f t="shared" si="10"/>
        <v>20</v>
      </c>
      <c r="S246" t="str">
        <f t="shared" si="11"/>
        <v>2002</v>
      </c>
      <c r="T246" t="str">
        <f>SUBSTITUTE(Table14[[#This Row],[month]],"?","sep")</f>
        <v>Nov</v>
      </c>
      <c r="U246">
        <v>25</v>
      </c>
      <c r="V246">
        <v>1</v>
      </c>
      <c r="W246" s="12">
        <v>31897.1</v>
      </c>
      <c r="X246" t="str">
        <f>SUBSTITUTE(Table14[[#This Row],[Hospital tier]],"?","tier - 2")</f>
        <v>tier - 2</v>
      </c>
      <c r="Y246" t="str">
        <f>SUBSTITUTE(Table14[[#This Row],[City tier]],"?","tier - 2")</f>
        <v>tier - 1</v>
      </c>
      <c r="Z246" t="str">
        <f>SUBSTITUTE(Table14[[#This Row],[State ID]],"?","UNKNOWN")</f>
        <v>R1012</v>
      </c>
    </row>
    <row r="247" spans="1:26" x14ac:dyDescent="0.3">
      <c r="A247" t="s">
        <v>274</v>
      </c>
      <c r="B247">
        <v>1988</v>
      </c>
      <c r="C247" t="s">
        <v>30</v>
      </c>
      <c r="E247">
        <v>12</v>
      </c>
      <c r="F247">
        <v>3</v>
      </c>
      <c r="G247">
        <v>2373.3000000000002</v>
      </c>
      <c r="H247" t="s">
        <v>11</v>
      </c>
      <c r="I247" t="s">
        <v>11</v>
      </c>
      <c r="J247" t="s">
        <v>13</v>
      </c>
      <c r="K247" t="str">
        <f>SUBSTITUTE(Table14[[#This Row],[year]],"?","")</f>
        <v>1988</v>
      </c>
      <c r="P247" t="str">
        <f>SUBSTITUTE(Table14[[#This Row],[Customer ID]],"?","unknown")</f>
        <v>Id2091</v>
      </c>
      <c r="Q247" s="9" t="str">
        <f t="shared" si="9"/>
        <v>10 Dec 1988</v>
      </c>
      <c r="R247">
        <f t="shared" si="10"/>
        <v>34</v>
      </c>
      <c r="S247" t="str">
        <f t="shared" si="11"/>
        <v>1988</v>
      </c>
      <c r="T247" t="str">
        <f>SUBSTITUTE(Table14[[#This Row],[month]],"?","sep")</f>
        <v>Dec</v>
      </c>
      <c r="U247">
        <v>10</v>
      </c>
      <c r="V247">
        <v>3</v>
      </c>
      <c r="W247" s="12">
        <v>31743.919999999998</v>
      </c>
      <c r="X247" t="str">
        <f>SUBSTITUTE(Table14[[#This Row],[Hospital tier]],"?","tier - 2")</f>
        <v>tier - 2</v>
      </c>
      <c r="Y247" t="str">
        <f>SUBSTITUTE(Table14[[#This Row],[City tier]],"?","tier - 2")</f>
        <v>tier - 2</v>
      </c>
      <c r="Z247" t="str">
        <f>SUBSTITUTE(Table14[[#This Row],[State ID]],"?","UNKNOWN")</f>
        <v>R1013</v>
      </c>
    </row>
    <row r="248" spans="1:26" x14ac:dyDescent="0.3">
      <c r="A248" t="s">
        <v>275</v>
      </c>
      <c r="B248">
        <v>1999</v>
      </c>
      <c r="C248" t="s">
        <v>30</v>
      </c>
      <c r="E248">
        <v>17</v>
      </c>
      <c r="F248">
        <v>0</v>
      </c>
      <c r="G248">
        <v>2395.17</v>
      </c>
      <c r="H248" t="s">
        <v>11</v>
      </c>
      <c r="I248" t="s">
        <v>16</v>
      </c>
      <c r="J248" t="s">
        <v>276</v>
      </c>
      <c r="K248" t="str">
        <f>SUBSTITUTE(Table14[[#This Row],[year]],"?","")</f>
        <v>1999</v>
      </c>
      <c r="P248" t="str">
        <f>SUBSTITUTE(Table14[[#This Row],[Customer ID]],"?","unknown")</f>
        <v>Id2090</v>
      </c>
      <c r="Q248" s="9" t="str">
        <f t="shared" si="9"/>
        <v>14 Dec 1999</v>
      </c>
      <c r="R248">
        <f t="shared" si="10"/>
        <v>23</v>
      </c>
      <c r="S248" t="str">
        <f t="shared" si="11"/>
        <v>1999</v>
      </c>
      <c r="T248" t="str">
        <f>SUBSTITUTE(Table14[[#This Row],[month]],"?","sep")</f>
        <v>Dec</v>
      </c>
      <c r="U248">
        <v>14</v>
      </c>
      <c r="V248">
        <v>2</v>
      </c>
      <c r="W248" s="12">
        <v>31736.7</v>
      </c>
      <c r="X248" t="str">
        <f>SUBSTITUTE(Table14[[#This Row],[Hospital tier]],"?","tier - 2")</f>
        <v>tier - 2</v>
      </c>
      <c r="Y248" t="str">
        <f>SUBSTITUTE(Table14[[#This Row],[City tier]],"?","tier - 2")</f>
        <v>tier - 1</v>
      </c>
      <c r="Z248" t="str">
        <f>SUBSTITUTE(Table14[[#This Row],[State ID]],"?","UNKNOWN")</f>
        <v>R1014</v>
      </c>
    </row>
    <row r="249" spans="1:26" x14ac:dyDescent="0.3">
      <c r="A249" t="s">
        <v>277</v>
      </c>
      <c r="B249">
        <v>1999</v>
      </c>
      <c r="C249" t="s">
        <v>35</v>
      </c>
      <c r="E249">
        <v>10</v>
      </c>
      <c r="F249">
        <v>0</v>
      </c>
      <c r="G249">
        <v>2396.1</v>
      </c>
      <c r="H249" t="s">
        <v>11</v>
      </c>
      <c r="I249" t="s">
        <v>16</v>
      </c>
      <c r="J249" t="s">
        <v>166</v>
      </c>
      <c r="K249" t="str">
        <f>SUBSTITUTE(Table14[[#This Row],[year]],"?","")</f>
        <v>1999</v>
      </c>
      <c r="P249" t="str">
        <f>SUBSTITUTE(Table14[[#This Row],[Customer ID]],"?","unknown")</f>
        <v>Id2089</v>
      </c>
      <c r="Q249" s="9" t="str">
        <f t="shared" si="9"/>
        <v>13 Aug 1999</v>
      </c>
      <c r="R249">
        <f t="shared" si="10"/>
        <v>23</v>
      </c>
      <c r="S249" t="str">
        <f t="shared" si="11"/>
        <v>1999</v>
      </c>
      <c r="T249" t="str">
        <f>SUBSTITUTE(Table14[[#This Row],[month]],"?","sep")</f>
        <v>Aug</v>
      </c>
      <c r="U249">
        <v>13</v>
      </c>
      <c r="V249">
        <v>1</v>
      </c>
      <c r="W249" s="12">
        <v>31620</v>
      </c>
      <c r="X249" t="str">
        <f>SUBSTITUTE(Table14[[#This Row],[Hospital tier]],"?","tier - 2")</f>
        <v>tier - 2</v>
      </c>
      <c r="Y249" t="str">
        <f>SUBSTITUTE(Table14[[#This Row],[City tier]],"?","tier - 2")</f>
        <v>tier - 1</v>
      </c>
      <c r="Z249" t="str">
        <f>SUBSTITUTE(Table14[[#This Row],[State ID]],"?","UNKNOWN")</f>
        <v>R1019</v>
      </c>
    </row>
    <row r="250" spans="1:26" x14ac:dyDescent="0.3">
      <c r="A250" t="s">
        <v>278</v>
      </c>
      <c r="B250">
        <v>2001</v>
      </c>
      <c r="C250" t="s">
        <v>18</v>
      </c>
      <c r="E250">
        <v>3</v>
      </c>
      <c r="F250">
        <v>0</v>
      </c>
      <c r="G250">
        <v>2404.73</v>
      </c>
      <c r="H250" t="s">
        <v>11</v>
      </c>
      <c r="I250" t="s">
        <v>12</v>
      </c>
      <c r="J250" t="s">
        <v>23</v>
      </c>
      <c r="K250" t="str">
        <f>SUBSTITUTE(Table14[[#This Row],[year]],"?","")</f>
        <v>2001</v>
      </c>
      <c r="P250" t="str">
        <f>SUBSTITUTE(Table14[[#This Row],[Customer ID]],"?","unknown")</f>
        <v>Id2088</v>
      </c>
      <c r="Q250" s="9" t="str">
        <f t="shared" si="9"/>
        <v>29 Jun 2001</v>
      </c>
      <c r="R250">
        <f t="shared" si="10"/>
        <v>21</v>
      </c>
      <c r="S250" t="str">
        <f t="shared" si="11"/>
        <v>2001</v>
      </c>
      <c r="T250" t="str">
        <f>SUBSTITUTE(Table14[[#This Row],[month]],"?","sep")</f>
        <v>Jun</v>
      </c>
      <c r="U250">
        <v>29</v>
      </c>
      <c r="V250">
        <v>1</v>
      </c>
      <c r="W250" s="12">
        <v>31591.82</v>
      </c>
      <c r="X250" t="str">
        <f>SUBSTITUTE(Table14[[#This Row],[Hospital tier]],"?","tier - 2")</f>
        <v>tier - 2</v>
      </c>
      <c r="Y250" t="str">
        <f>SUBSTITUTE(Table14[[#This Row],[City tier]],"?","tier - 2")</f>
        <v>tier - 3</v>
      </c>
      <c r="Z250" t="str">
        <f>SUBSTITUTE(Table14[[#This Row],[State ID]],"?","UNKNOWN")</f>
        <v>R1012</v>
      </c>
    </row>
    <row r="251" spans="1:26" x14ac:dyDescent="0.3">
      <c r="A251" t="s">
        <v>279</v>
      </c>
      <c r="B251">
        <v>1999</v>
      </c>
      <c r="C251" t="s">
        <v>15</v>
      </c>
      <c r="E251">
        <v>12</v>
      </c>
      <c r="F251">
        <v>1</v>
      </c>
      <c r="G251">
        <v>2416.96</v>
      </c>
      <c r="H251" t="s">
        <v>11</v>
      </c>
      <c r="I251" t="s">
        <v>11</v>
      </c>
      <c r="J251" t="s">
        <v>42</v>
      </c>
      <c r="K251" t="str">
        <f>SUBSTITUTE(Table14[[#This Row],[year]],"?","")</f>
        <v>1999</v>
      </c>
      <c r="P251" t="str">
        <f>SUBSTITUTE(Table14[[#This Row],[Customer ID]],"?","unknown")</f>
        <v>Id2087</v>
      </c>
      <c r="Q251" s="9" t="str">
        <f t="shared" si="9"/>
        <v>12 Nov 1999</v>
      </c>
      <c r="R251">
        <f t="shared" si="10"/>
        <v>23</v>
      </c>
      <c r="S251" t="str">
        <f t="shared" si="11"/>
        <v>1999</v>
      </c>
      <c r="T251" t="str">
        <f>SUBSTITUTE(Table14[[#This Row],[month]],"?","sep")</f>
        <v>Nov</v>
      </c>
      <c r="U251">
        <v>12</v>
      </c>
      <c r="V251">
        <v>3</v>
      </c>
      <c r="W251" s="12">
        <v>11741.73</v>
      </c>
      <c r="X251" t="str">
        <f>SUBSTITUTE(Table14[[#This Row],[Hospital tier]],"?","tier - 2")</f>
        <v>tier - 2</v>
      </c>
      <c r="Y251" t="str">
        <f>SUBSTITUTE(Table14[[#This Row],[City tier]],"?","tier - 2")</f>
        <v>tier - 2</v>
      </c>
      <c r="Z251" t="str">
        <f>SUBSTITUTE(Table14[[#This Row],[State ID]],"?","UNKNOWN")</f>
        <v>R1011</v>
      </c>
    </row>
    <row r="252" spans="1:26" x14ac:dyDescent="0.3">
      <c r="A252" t="s">
        <v>280</v>
      </c>
      <c r="B252">
        <v>1999</v>
      </c>
      <c r="C252" t="s">
        <v>15</v>
      </c>
      <c r="E252">
        <v>21</v>
      </c>
      <c r="F252">
        <v>1</v>
      </c>
      <c r="G252">
        <v>2438.06</v>
      </c>
      <c r="H252" t="s">
        <v>11</v>
      </c>
      <c r="I252" t="s">
        <v>11</v>
      </c>
      <c r="J252" t="s">
        <v>13</v>
      </c>
      <c r="K252" t="str">
        <f>SUBSTITUTE(Table14[[#This Row],[year]],"?","")</f>
        <v>1999</v>
      </c>
      <c r="P252" t="str">
        <f>SUBSTITUTE(Table14[[#This Row],[Customer ID]],"?","unknown")</f>
        <v>Id2086</v>
      </c>
      <c r="Q252" s="9" t="str">
        <f t="shared" si="9"/>
        <v>11 Nov 1999</v>
      </c>
      <c r="R252">
        <f t="shared" si="10"/>
        <v>23</v>
      </c>
      <c r="S252" t="str">
        <f t="shared" si="11"/>
        <v>1999</v>
      </c>
      <c r="T252" t="str">
        <f>SUBSTITUTE(Table14[[#This Row],[month]],"?","sep")</f>
        <v>Nov</v>
      </c>
      <c r="U252">
        <v>11</v>
      </c>
      <c r="V252">
        <v>3</v>
      </c>
      <c r="W252" s="12">
        <v>60021.4</v>
      </c>
      <c r="X252" t="str">
        <f>SUBSTITUTE(Table14[[#This Row],[Hospital tier]],"?","tier - 2")</f>
        <v>tier - 2</v>
      </c>
      <c r="Y252" t="str">
        <f>SUBSTITUTE(Table14[[#This Row],[City tier]],"?","tier - 2")</f>
        <v>tier - 2</v>
      </c>
      <c r="Z252" t="str">
        <f>SUBSTITUTE(Table14[[#This Row],[State ID]],"?","UNKNOWN")</f>
        <v>R1013</v>
      </c>
    </row>
    <row r="253" spans="1:26" x14ac:dyDescent="0.3">
      <c r="A253" t="s">
        <v>281</v>
      </c>
      <c r="B253">
        <v>2002</v>
      </c>
      <c r="C253" t="s">
        <v>10</v>
      </c>
      <c r="E253">
        <v>29</v>
      </c>
      <c r="F253">
        <v>0</v>
      </c>
      <c r="G253">
        <v>2457.21</v>
      </c>
      <c r="H253" t="s">
        <v>11</v>
      </c>
      <c r="I253" t="s">
        <v>16</v>
      </c>
      <c r="J253" t="s">
        <v>247</v>
      </c>
      <c r="K253" t="str">
        <f>SUBSTITUTE(Table14[[#This Row],[year]],"?","")</f>
        <v>2002</v>
      </c>
      <c r="P253" t="str">
        <f>SUBSTITUTE(Table14[[#This Row],[Customer ID]],"?","unknown")</f>
        <v>Id2085</v>
      </c>
      <c r="Q253" s="9" t="str">
        <f t="shared" si="9"/>
        <v>6 Jul 2002</v>
      </c>
      <c r="R253">
        <f t="shared" si="10"/>
        <v>20</v>
      </c>
      <c r="S253" t="str">
        <f t="shared" si="11"/>
        <v>2002</v>
      </c>
      <c r="T253" t="str">
        <f>SUBSTITUTE(Table14[[#This Row],[month]],"?","sep")</f>
        <v>Jul</v>
      </c>
      <c r="U253">
        <v>6</v>
      </c>
      <c r="V253">
        <v>3</v>
      </c>
      <c r="W253" s="12">
        <v>46255.11</v>
      </c>
      <c r="X253" t="str">
        <f>SUBSTITUTE(Table14[[#This Row],[Hospital tier]],"?","tier - 2")</f>
        <v>tier - 2</v>
      </c>
      <c r="Y253" t="str">
        <f>SUBSTITUTE(Table14[[#This Row],[City tier]],"?","tier - 2")</f>
        <v>tier - 1</v>
      </c>
      <c r="Z253" t="str">
        <f>SUBSTITUTE(Table14[[#This Row],[State ID]],"?","UNKNOWN")</f>
        <v>R1024</v>
      </c>
    </row>
    <row r="254" spans="1:26" x14ac:dyDescent="0.3">
      <c r="A254" t="s">
        <v>282</v>
      </c>
      <c r="B254">
        <v>1998</v>
      </c>
      <c r="C254" t="s">
        <v>15</v>
      </c>
      <c r="E254">
        <v>19</v>
      </c>
      <c r="F254">
        <v>0</v>
      </c>
      <c r="G254">
        <v>2457.5</v>
      </c>
      <c r="H254" t="s">
        <v>11</v>
      </c>
      <c r="I254" t="s">
        <v>16</v>
      </c>
      <c r="J254" t="s">
        <v>42</v>
      </c>
      <c r="K254" t="str">
        <f>SUBSTITUTE(Table14[[#This Row],[year]],"?","")</f>
        <v>1998</v>
      </c>
      <c r="P254" t="str">
        <f>SUBSTITUTE(Table14[[#This Row],[Customer ID]],"?","unknown")</f>
        <v>Id2084</v>
      </c>
      <c r="Q254" s="9" t="str">
        <f t="shared" si="9"/>
        <v>8 Nov 1998</v>
      </c>
      <c r="R254">
        <f t="shared" si="10"/>
        <v>24</v>
      </c>
      <c r="S254" t="str">
        <f t="shared" si="11"/>
        <v>1998</v>
      </c>
      <c r="T254" t="str">
        <f>SUBSTITUTE(Table14[[#This Row],[month]],"?","sep")</f>
        <v>Nov</v>
      </c>
      <c r="U254">
        <v>8</v>
      </c>
      <c r="V254">
        <v>0</v>
      </c>
      <c r="W254" s="12">
        <v>31368.81</v>
      </c>
      <c r="X254" t="str">
        <f>SUBSTITUTE(Table14[[#This Row],[Hospital tier]],"?","tier - 2")</f>
        <v>tier - 2</v>
      </c>
      <c r="Y254" t="str">
        <f>SUBSTITUTE(Table14[[#This Row],[City tier]],"?","tier - 2")</f>
        <v>tier - 1</v>
      </c>
      <c r="Z254" t="str">
        <f>SUBSTITUTE(Table14[[#This Row],[State ID]],"?","UNKNOWN")</f>
        <v>R1011</v>
      </c>
    </row>
    <row r="255" spans="1:26" x14ac:dyDescent="0.3">
      <c r="A255" t="s">
        <v>283</v>
      </c>
      <c r="B255">
        <v>2002</v>
      </c>
      <c r="C255" t="s">
        <v>10</v>
      </c>
      <c r="E255">
        <v>11</v>
      </c>
      <c r="F255">
        <v>0</v>
      </c>
      <c r="G255">
        <v>2459.7199999999998</v>
      </c>
      <c r="H255" t="s">
        <v>11</v>
      </c>
      <c r="I255" t="s">
        <v>11</v>
      </c>
      <c r="J255" t="s">
        <v>247</v>
      </c>
      <c r="K255" t="str">
        <f>SUBSTITUTE(Table14[[#This Row],[year]],"?","")</f>
        <v>2002</v>
      </c>
      <c r="P255" t="str">
        <f>SUBSTITUTE(Table14[[#This Row],[Customer ID]],"?","unknown")</f>
        <v>Id2083</v>
      </c>
      <c r="Q255" s="9" t="str">
        <f t="shared" si="9"/>
        <v>27 Jul 2002</v>
      </c>
      <c r="R255">
        <f t="shared" si="10"/>
        <v>20</v>
      </c>
      <c r="S255" t="str">
        <f t="shared" si="11"/>
        <v>2002</v>
      </c>
      <c r="T255" t="str">
        <f>SUBSTITUTE(Table14[[#This Row],[month]],"?","sep")</f>
        <v>Jul</v>
      </c>
      <c r="U255">
        <v>27</v>
      </c>
      <c r="V255">
        <v>0</v>
      </c>
      <c r="W255" s="12">
        <v>31328.27</v>
      </c>
      <c r="X255" t="str">
        <f>SUBSTITUTE(Table14[[#This Row],[Hospital tier]],"?","tier - 2")</f>
        <v>tier - 2</v>
      </c>
      <c r="Y255" t="str">
        <f>SUBSTITUTE(Table14[[#This Row],[City tier]],"?","tier - 2")</f>
        <v>tier - 2</v>
      </c>
      <c r="Z255" t="str">
        <f>SUBSTITUTE(Table14[[#This Row],[State ID]],"?","UNKNOWN")</f>
        <v>R1024</v>
      </c>
    </row>
    <row r="256" spans="1:26" x14ac:dyDescent="0.3">
      <c r="A256" t="s">
        <v>284</v>
      </c>
      <c r="B256">
        <v>1998</v>
      </c>
      <c r="C256" t="s">
        <v>35</v>
      </c>
      <c r="E256">
        <v>17</v>
      </c>
      <c r="F256">
        <v>0</v>
      </c>
      <c r="G256">
        <v>2464.62</v>
      </c>
      <c r="H256" t="s">
        <v>11</v>
      </c>
      <c r="I256" t="s">
        <v>12</v>
      </c>
      <c r="J256" t="s">
        <v>13</v>
      </c>
      <c r="K256" t="str">
        <f>SUBSTITUTE(Table14[[#This Row],[year]],"?","")</f>
        <v>1998</v>
      </c>
      <c r="P256" t="str">
        <f>SUBSTITUTE(Table14[[#This Row],[Customer ID]],"?","unknown")</f>
        <v>Id2082</v>
      </c>
      <c r="Q256" s="9" t="str">
        <f t="shared" si="9"/>
        <v>9 Aug 1998</v>
      </c>
      <c r="R256">
        <f t="shared" si="10"/>
        <v>24</v>
      </c>
      <c r="S256" t="str">
        <f t="shared" si="11"/>
        <v>1998</v>
      </c>
      <c r="T256" t="str">
        <f>SUBSTITUTE(Table14[[#This Row],[month]],"?","sep")</f>
        <v>Aug</v>
      </c>
      <c r="U256">
        <v>9</v>
      </c>
      <c r="V256">
        <v>0</v>
      </c>
      <c r="W256" s="12">
        <v>31322.53</v>
      </c>
      <c r="X256" t="str">
        <f>SUBSTITUTE(Table14[[#This Row],[Hospital tier]],"?","tier - 2")</f>
        <v>tier - 2</v>
      </c>
      <c r="Y256" t="str">
        <f>SUBSTITUTE(Table14[[#This Row],[City tier]],"?","tier - 2")</f>
        <v>tier - 3</v>
      </c>
      <c r="Z256" t="str">
        <f>SUBSTITUTE(Table14[[#This Row],[State ID]],"?","UNKNOWN")</f>
        <v>R1013</v>
      </c>
    </row>
    <row r="257" spans="1:26" x14ac:dyDescent="0.3">
      <c r="A257" t="s">
        <v>285</v>
      </c>
      <c r="B257">
        <v>1998</v>
      </c>
      <c r="C257" t="s">
        <v>10</v>
      </c>
      <c r="E257">
        <v>2</v>
      </c>
      <c r="F257">
        <v>0</v>
      </c>
      <c r="G257">
        <v>2473.33</v>
      </c>
      <c r="H257" t="s">
        <v>11</v>
      </c>
      <c r="I257" t="s">
        <v>12</v>
      </c>
      <c r="J257" t="s">
        <v>13</v>
      </c>
      <c r="K257" t="str">
        <f>SUBSTITUTE(Table14[[#This Row],[year]],"?","")</f>
        <v>1998</v>
      </c>
      <c r="P257" t="str">
        <f>SUBSTITUTE(Table14[[#This Row],[Customer ID]],"?","unknown")</f>
        <v>Id2081</v>
      </c>
      <c r="Q257" s="9" t="str">
        <f t="shared" si="9"/>
        <v>22 Jul 1998</v>
      </c>
      <c r="R257">
        <f t="shared" si="10"/>
        <v>24</v>
      </c>
      <c r="S257" t="str">
        <f t="shared" si="11"/>
        <v>1998</v>
      </c>
      <c r="T257" t="str">
        <f>SUBSTITUTE(Table14[[#This Row],[month]],"?","sep")</f>
        <v>Jul</v>
      </c>
      <c r="U257">
        <v>22</v>
      </c>
      <c r="V257">
        <v>0</v>
      </c>
      <c r="W257" s="12">
        <v>31234.560000000001</v>
      </c>
      <c r="X257" t="str">
        <f>SUBSTITUTE(Table14[[#This Row],[Hospital tier]],"?","tier - 2")</f>
        <v>tier - 2</v>
      </c>
      <c r="Y257" t="str">
        <f>SUBSTITUTE(Table14[[#This Row],[City tier]],"?","tier - 2")</f>
        <v>tier - 3</v>
      </c>
      <c r="Z257" t="str">
        <f>SUBSTITUTE(Table14[[#This Row],[State ID]],"?","UNKNOWN")</f>
        <v>R1013</v>
      </c>
    </row>
    <row r="258" spans="1:26" x14ac:dyDescent="0.3">
      <c r="A258" t="s">
        <v>286</v>
      </c>
      <c r="B258">
        <v>1998</v>
      </c>
      <c r="C258" t="s">
        <v>18</v>
      </c>
      <c r="E258">
        <v>20</v>
      </c>
      <c r="F258">
        <v>0</v>
      </c>
      <c r="G258">
        <v>2480.98</v>
      </c>
      <c r="H258" t="s">
        <v>11</v>
      </c>
      <c r="I258" t="s">
        <v>11</v>
      </c>
      <c r="J258" t="s">
        <v>13</v>
      </c>
      <c r="K258" t="str">
        <f>SUBSTITUTE(Table14[[#This Row],[year]],"?","")</f>
        <v>1998</v>
      </c>
      <c r="P258" t="str">
        <f>SUBSTITUTE(Table14[[#This Row],[Customer ID]],"?","unknown")</f>
        <v>Id2080</v>
      </c>
      <c r="Q258" s="9" t="str">
        <f t="shared" ref="Q258:Q321" si="12">CONCATENATE(U258," ",T258," ",S258)</f>
        <v>9 Jun 1998</v>
      </c>
      <c r="R258">
        <f t="shared" ref="R258:R321" si="13">DATEDIF(Q258,$AC$21,"Y")</f>
        <v>24</v>
      </c>
      <c r="S258" t="str">
        <f t="shared" ref="S258:S321" si="14">IF(ISBLANK(K258),AVERAGE(K258:K2600),K258)</f>
        <v>1998</v>
      </c>
      <c r="T258" t="str">
        <f>SUBSTITUTE(Table14[[#This Row],[month]],"?","sep")</f>
        <v>Jun</v>
      </c>
      <c r="U258">
        <v>9</v>
      </c>
      <c r="V258">
        <v>0</v>
      </c>
      <c r="W258" s="12">
        <v>31196.61</v>
      </c>
      <c r="X258" t="str">
        <f>SUBSTITUTE(Table14[[#This Row],[Hospital tier]],"?","tier - 2")</f>
        <v>tier - 2</v>
      </c>
      <c r="Y258" t="str">
        <f>SUBSTITUTE(Table14[[#This Row],[City tier]],"?","tier - 2")</f>
        <v>tier - 2</v>
      </c>
      <c r="Z258" t="str">
        <f>SUBSTITUTE(Table14[[#This Row],[State ID]],"?","UNKNOWN")</f>
        <v>R1013</v>
      </c>
    </row>
    <row r="259" spans="1:26" x14ac:dyDescent="0.3">
      <c r="A259" t="s">
        <v>287</v>
      </c>
      <c r="B259">
        <v>1995</v>
      </c>
      <c r="C259" t="s">
        <v>15</v>
      </c>
      <c r="E259">
        <v>6</v>
      </c>
      <c r="F259">
        <v>0</v>
      </c>
      <c r="G259">
        <v>2483.7399999999998</v>
      </c>
      <c r="H259" t="s">
        <v>12</v>
      </c>
      <c r="I259" t="s">
        <v>11</v>
      </c>
      <c r="J259" t="s">
        <v>13</v>
      </c>
      <c r="K259" t="str">
        <f>SUBSTITUTE(Table14[[#This Row],[year]],"?","")</f>
        <v>1995</v>
      </c>
      <c r="P259" t="str">
        <f>SUBSTITUTE(Table14[[#This Row],[Customer ID]],"?","unknown")</f>
        <v>Id2079</v>
      </c>
      <c r="Q259" s="9" t="str">
        <f t="shared" si="12"/>
        <v>9 Nov 1995</v>
      </c>
      <c r="R259">
        <f t="shared" si="13"/>
        <v>27</v>
      </c>
      <c r="S259" t="str">
        <f t="shared" si="14"/>
        <v>1995</v>
      </c>
      <c r="T259" t="str">
        <f>SUBSTITUTE(Table14[[#This Row],[month]],"?","sep")</f>
        <v>Nov</v>
      </c>
      <c r="U259">
        <v>9</v>
      </c>
      <c r="V259">
        <v>3</v>
      </c>
      <c r="W259" s="12">
        <v>30942.19</v>
      </c>
      <c r="X259" t="str">
        <f>SUBSTITUTE(Table14[[#This Row],[Hospital tier]],"?","tier - 2")</f>
        <v>tier - 3</v>
      </c>
      <c r="Y259" t="str">
        <f>SUBSTITUTE(Table14[[#This Row],[City tier]],"?","tier - 2")</f>
        <v>tier - 2</v>
      </c>
      <c r="Z259" t="str">
        <f>SUBSTITUTE(Table14[[#This Row],[State ID]],"?","UNKNOWN")</f>
        <v>R1013</v>
      </c>
    </row>
    <row r="260" spans="1:26" x14ac:dyDescent="0.3">
      <c r="A260" t="s">
        <v>288</v>
      </c>
      <c r="B260">
        <v>1995</v>
      </c>
      <c r="C260" t="s">
        <v>37</v>
      </c>
      <c r="E260">
        <v>14</v>
      </c>
      <c r="F260">
        <v>0</v>
      </c>
      <c r="G260">
        <v>2494.02</v>
      </c>
      <c r="H260" t="s">
        <v>12</v>
      </c>
      <c r="I260" t="s">
        <v>16</v>
      </c>
      <c r="J260" t="s">
        <v>42</v>
      </c>
      <c r="K260" t="str">
        <f>SUBSTITUTE(Table14[[#This Row],[year]],"?","")</f>
        <v>1995</v>
      </c>
      <c r="P260" t="str">
        <f>SUBSTITUTE(Table14[[#This Row],[Customer ID]],"?","unknown")</f>
        <v>Id2078</v>
      </c>
      <c r="Q260" s="9" t="str">
        <f t="shared" si="12"/>
        <v>5 Oct 1995</v>
      </c>
      <c r="R260">
        <f t="shared" si="13"/>
        <v>27</v>
      </c>
      <c r="S260" t="str">
        <f t="shared" si="14"/>
        <v>1995</v>
      </c>
      <c r="T260" t="str">
        <f>SUBSTITUTE(Table14[[#This Row],[month]],"?","sep")</f>
        <v>Oct</v>
      </c>
      <c r="U260">
        <v>5</v>
      </c>
      <c r="V260">
        <v>3</v>
      </c>
      <c r="W260" s="12">
        <v>30763.01</v>
      </c>
      <c r="X260" t="str">
        <f>SUBSTITUTE(Table14[[#This Row],[Hospital tier]],"?","tier - 2")</f>
        <v>tier - 3</v>
      </c>
      <c r="Y260" t="str">
        <f>SUBSTITUTE(Table14[[#This Row],[City tier]],"?","tier - 2")</f>
        <v>tier - 1</v>
      </c>
      <c r="Z260" t="str">
        <f>SUBSTITUTE(Table14[[#This Row],[State ID]],"?","UNKNOWN")</f>
        <v>R1011</v>
      </c>
    </row>
    <row r="261" spans="1:26" x14ac:dyDescent="0.3">
      <c r="A261" t="s">
        <v>289</v>
      </c>
      <c r="B261">
        <v>1995</v>
      </c>
      <c r="C261" t="s">
        <v>10</v>
      </c>
      <c r="E261">
        <v>9</v>
      </c>
      <c r="F261">
        <v>0</v>
      </c>
      <c r="G261">
        <v>2497.04</v>
      </c>
      <c r="H261" t="s">
        <v>12</v>
      </c>
      <c r="I261" t="s">
        <v>12</v>
      </c>
      <c r="J261" t="s">
        <v>13</v>
      </c>
      <c r="K261" t="str">
        <f>SUBSTITUTE(Table14[[#This Row],[year]],"?","")</f>
        <v>1995</v>
      </c>
      <c r="P261" t="str">
        <f>SUBSTITUTE(Table14[[#This Row],[Customer ID]],"?","unknown")</f>
        <v>Id2077</v>
      </c>
      <c r="Q261" s="9" t="str">
        <f t="shared" si="12"/>
        <v>21 Jul 1995</v>
      </c>
      <c r="R261">
        <f t="shared" si="13"/>
        <v>27</v>
      </c>
      <c r="S261" t="str">
        <f t="shared" si="14"/>
        <v>1995</v>
      </c>
      <c r="T261" t="str">
        <f>SUBSTITUTE(Table14[[#This Row],[month]],"?","sep")</f>
        <v>Jul</v>
      </c>
      <c r="U261">
        <v>21</v>
      </c>
      <c r="V261">
        <v>3</v>
      </c>
      <c r="W261" s="12">
        <v>30724.44</v>
      </c>
      <c r="X261" t="str">
        <f>SUBSTITUTE(Table14[[#This Row],[Hospital tier]],"?","tier - 2")</f>
        <v>tier - 3</v>
      </c>
      <c r="Y261" t="str">
        <f>SUBSTITUTE(Table14[[#This Row],[City tier]],"?","tier - 2")</f>
        <v>tier - 3</v>
      </c>
      <c r="Z261" t="str">
        <f>SUBSTITUTE(Table14[[#This Row],[State ID]],"?","UNKNOWN")</f>
        <v>R1013</v>
      </c>
    </row>
    <row r="262" spans="1:26" x14ac:dyDescent="0.3">
      <c r="A262" t="s">
        <v>290</v>
      </c>
      <c r="B262">
        <v>1995</v>
      </c>
      <c r="C262" t="s">
        <v>37</v>
      </c>
      <c r="E262">
        <v>15</v>
      </c>
      <c r="F262">
        <v>0</v>
      </c>
      <c r="G262">
        <v>2498.41</v>
      </c>
      <c r="H262" t="s">
        <v>12</v>
      </c>
      <c r="I262" t="s">
        <v>12</v>
      </c>
      <c r="J262" t="s">
        <v>13</v>
      </c>
      <c r="K262" t="str">
        <f>SUBSTITUTE(Table14[[#This Row],[year]],"?","")</f>
        <v>1995</v>
      </c>
      <c r="P262" t="str">
        <f>SUBSTITUTE(Table14[[#This Row],[Customer ID]],"?","unknown")</f>
        <v>Id2076</v>
      </c>
      <c r="Q262" s="9" t="str">
        <f t="shared" si="12"/>
        <v>5 Oct 1995</v>
      </c>
      <c r="R262">
        <f t="shared" si="13"/>
        <v>27</v>
      </c>
      <c r="S262" t="str">
        <f t="shared" si="14"/>
        <v>1995</v>
      </c>
      <c r="T262" t="str">
        <f>SUBSTITUTE(Table14[[#This Row],[month]],"?","sep")</f>
        <v>Oct</v>
      </c>
      <c r="U262">
        <v>5</v>
      </c>
      <c r="V262">
        <v>2</v>
      </c>
      <c r="W262" s="12">
        <v>11737.85</v>
      </c>
      <c r="X262" t="str">
        <f>SUBSTITUTE(Table14[[#This Row],[Hospital tier]],"?","tier - 2")</f>
        <v>tier - 3</v>
      </c>
      <c r="Y262" t="str">
        <f>SUBSTITUTE(Table14[[#This Row],[City tier]],"?","tier - 2")</f>
        <v>tier - 3</v>
      </c>
      <c r="Z262" t="str">
        <f>SUBSTITUTE(Table14[[#This Row],[State ID]],"?","UNKNOWN")</f>
        <v>R1013</v>
      </c>
    </row>
    <row r="263" spans="1:26" x14ac:dyDescent="0.3">
      <c r="A263" t="s">
        <v>291</v>
      </c>
      <c r="B263">
        <v>2004</v>
      </c>
      <c r="C263" t="s">
        <v>20</v>
      </c>
      <c r="E263">
        <v>6</v>
      </c>
      <c r="F263">
        <v>0</v>
      </c>
      <c r="G263">
        <v>2500.9299999999998</v>
      </c>
      <c r="H263" t="s">
        <v>11</v>
      </c>
      <c r="I263" t="s">
        <v>11</v>
      </c>
      <c r="J263" t="s">
        <v>23</v>
      </c>
      <c r="K263" t="str">
        <f>SUBSTITUTE(Table14[[#This Row],[year]],"?","")</f>
        <v>2004</v>
      </c>
      <c r="P263" t="str">
        <f>SUBSTITUTE(Table14[[#This Row],[Customer ID]],"?","unknown")</f>
        <v>Id2075</v>
      </c>
      <c r="Q263" s="9" t="str">
        <f t="shared" si="12"/>
        <v>21 Sep 2004</v>
      </c>
      <c r="R263">
        <f t="shared" si="13"/>
        <v>18</v>
      </c>
      <c r="S263" t="str">
        <f t="shared" si="14"/>
        <v>2004</v>
      </c>
      <c r="T263" t="str">
        <f>SUBSTITUTE(Table14[[#This Row],[month]],"?","sep")</f>
        <v>Sep</v>
      </c>
      <c r="U263">
        <v>21</v>
      </c>
      <c r="V263">
        <v>0</v>
      </c>
      <c r="W263" s="12">
        <v>30697.71</v>
      </c>
      <c r="X263" t="str">
        <f>SUBSTITUTE(Table14[[#This Row],[Hospital tier]],"?","tier - 2")</f>
        <v>tier - 2</v>
      </c>
      <c r="Y263" t="str">
        <f>SUBSTITUTE(Table14[[#This Row],[City tier]],"?","tier - 2")</f>
        <v>tier - 2</v>
      </c>
      <c r="Z263" t="str">
        <f>SUBSTITUTE(Table14[[#This Row],[State ID]],"?","UNKNOWN")</f>
        <v>R1012</v>
      </c>
    </row>
    <row r="264" spans="1:26" x14ac:dyDescent="0.3">
      <c r="A264" t="s">
        <v>292</v>
      </c>
      <c r="B264">
        <v>1991</v>
      </c>
      <c r="C264" t="s">
        <v>35</v>
      </c>
      <c r="E264">
        <v>5</v>
      </c>
      <c r="F264">
        <v>3</v>
      </c>
      <c r="G264">
        <v>2510.79</v>
      </c>
      <c r="H264" t="s">
        <v>11</v>
      </c>
      <c r="I264" t="s">
        <v>16</v>
      </c>
      <c r="J264" t="s">
        <v>13</v>
      </c>
      <c r="K264" t="str">
        <f>SUBSTITUTE(Table14[[#This Row],[year]],"?","")</f>
        <v>1991</v>
      </c>
      <c r="P264" t="str">
        <f>SUBSTITUTE(Table14[[#This Row],[Customer ID]],"?","unknown")</f>
        <v>Id2074</v>
      </c>
      <c r="Q264" s="9" t="str">
        <f t="shared" si="12"/>
        <v>11 Aug 1991</v>
      </c>
      <c r="R264">
        <f t="shared" si="13"/>
        <v>31</v>
      </c>
      <c r="S264" t="str">
        <f t="shared" si="14"/>
        <v>1991</v>
      </c>
      <c r="T264" t="str">
        <f>SUBSTITUTE(Table14[[#This Row],[month]],"?","sep")</f>
        <v>Aug</v>
      </c>
      <c r="U264">
        <v>11</v>
      </c>
      <c r="V264">
        <v>0</v>
      </c>
      <c r="W264" s="12">
        <v>30625.65</v>
      </c>
      <c r="X264" t="str">
        <f>SUBSTITUTE(Table14[[#This Row],[Hospital tier]],"?","tier - 2")</f>
        <v>tier - 2</v>
      </c>
      <c r="Y264" t="str">
        <f>SUBSTITUTE(Table14[[#This Row],[City tier]],"?","tier - 2")</f>
        <v>tier - 1</v>
      </c>
      <c r="Z264" t="str">
        <f>SUBSTITUTE(Table14[[#This Row],[State ID]],"?","UNKNOWN")</f>
        <v>R1013</v>
      </c>
    </row>
    <row r="265" spans="1:26" x14ac:dyDescent="0.3">
      <c r="A265" t="s">
        <v>293</v>
      </c>
      <c r="B265">
        <v>1997</v>
      </c>
      <c r="C265" t="s">
        <v>15</v>
      </c>
      <c r="E265">
        <v>2</v>
      </c>
      <c r="F265">
        <v>0</v>
      </c>
      <c r="G265">
        <v>2523.17</v>
      </c>
      <c r="H265" t="s">
        <v>12</v>
      </c>
      <c r="I265" t="s">
        <v>16</v>
      </c>
      <c r="J265" t="s">
        <v>23</v>
      </c>
      <c r="K265" t="str">
        <f>SUBSTITUTE(Table14[[#This Row],[year]],"?","")</f>
        <v>1997</v>
      </c>
      <c r="P265" t="str">
        <f>SUBSTITUTE(Table14[[#This Row],[Customer ID]],"?","unknown")</f>
        <v>Id2073</v>
      </c>
      <c r="Q265" s="9" t="str">
        <f t="shared" si="12"/>
        <v>17 Nov 1997</v>
      </c>
      <c r="R265">
        <f t="shared" si="13"/>
        <v>25</v>
      </c>
      <c r="S265" t="str">
        <f t="shared" si="14"/>
        <v>1997</v>
      </c>
      <c r="T265" t="str">
        <f>SUBSTITUTE(Table14[[#This Row],[month]],"?","sep")</f>
        <v>Nov</v>
      </c>
      <c r="U265">
        <v>17</v>
      </c>
      <c r="V265">
        <v>2</v>
      </c>
      <c r="W265" s="12">
        <v>46200.99</v>
      </c>
      <c r="X265" t="str">
        <f>SUBSTITUTE(Table14[[#This Row],[Hospital tier]],"?","tier - 2")</f>
        <v>tier - 3</v>
      </c>
      <c r="Y265" t="str">
        <f>SUBSTITUTE(Table14[[#This Row],[City tier]],"?","tier - 2")</f>
        <v>tier - 1</v>
      </c>
      <c r="Z265" t="str">
        <f>SUBSTITUTE(Table14[[#This Row],[State ID]],"?","UNKNOWN")</f>
        <v>R1012</v>
      </c>
    </row>
    <row r="266" spans="1:26" x14ac:dyDescent="0.3">
      <c r="A266" t="s">
        <v>294</v>
      </c>
      <c r="B266">
        <v>2000</v>
      </c>
      <c r="C266" t="s">
        <v>35</v>
      </c>
      <c r="E266">
        <v>25</v>
      </c>
      <c r="F266">
        <v>0</v>
      </c>
      <c r="G266">
        <v>2527.8200000000002</v>
      </c>
      <c r="H266" t="s">
        <v>11</v>
      </c>
      <c r="I266" t="s">
        <v>12</v>
      </c>
      <c r="J266" t="s">
        <v>23</v>
      </c>
      <c r="K266" t="str">
        <f>SUBSTITUTE(Table14[[#This Row],[year]],"?","")</f>
        <v>2000</v>
      </c>
      <c r="P266" t="str">
        <f>SUBSTITUTE(Table14[[#This Row],[Customer ID]],"?","unknown")</f>
        <v>Id2072</v>
      </c>
      <c r="Q266" s="9" t="str">
        <f t="shared" si="12"/>
        <v>10 Aug 2000</v>
      </c>
      <c r="R266">
        <f t="shared" si="13"/>
        <v>22</v>
      </c>
      <c r="S266" t="str">
        <f t="shared" si="14"/>
        <v>2000</v>
      </c>
      <c r="T266" t="str">
        <f>SUBSTITUTE(Table14[[#This Row],[month]],"?","sep")</f>
        <v>Aug</v>
      </c>
      <c r="U266">
        <v>10</v>
      </c>
      <c r="V266">
        <v>3</v>
      </c>
      <c r="W266" s="12">
        <v>30530.5</v>
      </c>
      <c r="X266" t="str">
        <f>SUBSTITUTE(Table14[[#This Row],[Hospital tier]],"?","tier - 2")</f>
        <v>tier - 2</v>
      </c>
      <c r="Y266" t="str">
        <f>SUBSTITUTE(Table14[[#This Row],[City tier]],"?","tier - 2")</f>
        <v>tier - 3</v>
      </c>
      <c r="Z266" t="str">
        <f>SUBSTITUTE(Table14[[#This Row],[State ID]],"?","UNKNOWN")</f>
        <v>R1012</v>
      </c>
    </row>
    <row r="267" spans="1:26" x14ac:dyDescent="0.3">
      <c r="A267" t="s">
        <v>295</v>
      </c>
      <c r="B267">
        <v>1997</v>
      </c>
      <c r="C267" t="s">
        <v>10</v>
      </c>
      <c r="E267">
        <v>28</v>
      </c>
      <c r="F267">
        <v>0</v>
      </c>
      <c r="G267">
        <v>2534.39</v>
      </c>
      <c r="H267" t="s">
        <v>12</v>
      </c>
      <c r="I267" t="s">
        <v>12</v>
      </c>
      <c r="J267" t="s">
        <v>23</v>
      </c>
      <c r="K267" t="str">
        <f>SUBSTITUTE(Table14[[#This Row],[year]],"?","")</f>
        <v>1997</v>
      </c>
      <c r="P267" t="str">
        <f>SUBSTITUTE(Table14[[#This Row],[Customer ID]],"?","unknown")</f>
        <v>Id2071</v>
      </c>
      <c r="Q267" s="9" t="str">
        <f t="shared" si="12"/>
        <v>3 Jul 1997</v>
      </c>
      <c r="R267">
        <f t="shared" si="13"/>
        <v>25</v>
      </c>
      <c r="S267" t="str">
        <f t="shared" si="14"/>
        <v>1997</v>
      </c>
      <c r="T267" t="str">
        <f>SUBSTITUTE(Table14[[#This Row],[month]],"?","sep")</f>
        <v>Jul</v>
      </c>
      <c r="U267">
        <v>3</v>
      </c>
      <c r="V267">
        <v>3</v>
      </c>
      <c r="W267" s="12">
        <v>30457.37</v>
      </c>
      <c r="X267" t="str">
        <f>SUBSTITUTE(Table14[[#This Row],[Hospital tier]],"?","tier - 2")</f>
        <v>tier - 3</v>
      </c>
      <c r="Y267" t="str">
        <f>SUBSTITUTE(Table14[[#This Row],[City tier]],"?","tier - 2")</f>
        <v>tier - 3</v>
      </c>
      <c r="Z267" t="str">
        <f>SUBSTITUTE(Table14[[#This Row],[State ID]],"?","UNKNOWN")</f>
        <v>R1012</v>
      </c>
    </row>
    <row r="268" spans="1:26" x14ac:dyDescent="0.3">
      <c r="A268" t="s">
        <v>296</v>
      </c>
      <c r="B268">
        <v>1990</v>
      </c>
      <c r="C268" t="s">
        <v>37</v>
      </c>
      <c r="E268">
        <v>1</v>
      </c>
      <c r="F268">
        <v>3</v>
      </c>
      <c r="G268">
        <v>2540.39</v>
      </c>
      <c r="H268" t="s">
        <v>11</v>
      </c>
      <c r="I268" t="s">
        <v>11</v>
      </c>
      <c r="J268" t="s">
        <v>13</v>
      </c>
      <c r="K268" t="str">
        <f>SUBSTITUTE(Table14[[#This Row],[year]],"?","")</f>
        <v>1990</v>
      </c>
      <c r="P268" t="str">
        <f>SUBSTITUTE(Table14[[#This Row],[Customer ID]],"?","unknown")</f>
        <v>Id2070</v>
      </c>
      <c r="Q268" s="9" t="str">
        <f t="shared" si="12"/>
        <v>28 Oct 1990</v>
      </c>
      <c r="R268">
        <f t="shared" si="13"/>
        <v>32</v>
      </c>
      <c r="S268" t="str">
        <f t="shared" si="14"/>
        <v>1990</v>
      </c>
      <c r="T268" t="str">
        <f>SUBSTITUTE(Table14[[#This Row],[month]],"?","sep")</f>
        <v>Oct</v>
      </c>
      <c r="U268">
        <v>28</v>
      </c>
      <c r="V268">
        <v>0</v>
      </c>
      <c r="W268" s="12">
        <v>30422.03</v>
      </c>
      <c r="X268" t="str">
        <f>SUBSTITUTE(Table14[[#This Row],[Hospital tier]],"?","tier - 2")</f>
        <v>tier - 2</v>
      </c>
      <c r="Y268" t="str">
        <f>SUBSTITUTE(Table14[[#This Row],[City tier]],"?","tier - 2")</f>
        <v>tier - 2</v>
      </c>
      <c r="Z268" t="str">
        <f>SUBSTITUTE(Table14[[#This Row],[State ID]],"?","UNKNOWN")</f>
        <v>R1013</v>
      </c>
    </row>
    <row r="269" spans="1:26" x14ac:dyDescent="0.3">
      <c r="A269" t="s">
        <v>297</v>
      </c>
      <c r="B269">
        <v>1991</v>
      </c>
      <c r="C269" t="s">
        <v>15</v>
      </c>
      <c r="E269">
        <v>17</v>
      </c>
      <c r="F269">
        <v>3</v>
      </c>
      <c r="G269">
        <v>2545.6799999999998</v>
      </c>
      <c r="H269" t="s">
        <v>11</v>
      </c>
      <c r="I269" t="s">
        <v>16</v>
      </c>
      <c r="J269" t="s">
        <v>13</v>
      </c>
      <c r="K269" t="str">
        <f>SUBSTITUTE(Table14[[#This Row],[year]],"?","")</f>
        <v>1991</v>
      </c>
      <c r="P269" t="str">
        <f>SUBSTITUTE(Table14[[#This Row],[Customer ID]],"?","unknown")</f>
        <v>Id2069</v>
      </c>
      <c r="Q269" s="9" t="str">
        <f t="shared" si="12"/>
        <v>3 Nov 1991</v>
      </c>
      <c r="R269">
        <f t="shared" si="13"/>
        <v>31</v>
      </c>
      <c r="S269" t="str">
        <f t="shared" si="14"/>
        <v>1991</v>
      </c>
      <c r="T269" t="str">
        <f>SUBSTITUTE(Table14[[#This Row],[month]],"?","sep")</f>
        <v>Nov</v>
      </c>
      <c r="U269">
        <v>3</v>
      </c>
      <c r="V269">
        <v>2</v>
      </c>
      <c r="W269" s="12">
        <v>30409.53</v>
      </c>
      <c r="X269" t="str">
        <f>SUBSTITUTE(Table14[[#This Row],[Hospital tier]],"?","tier - 2")</f>
        <v>tier - 2</v>
      </c>
      <c r="Y269" t="str">
        <f>SUBSTITUTE(Table14[[#This Row],[City tier]],"?","tier - 2")</f>
        <v>tier - 1</v>
      </c>
      <c r="Z269" t="str">
        <f>SUBSTITUTE(Table14[[#This Row],[State ID]],"?","UNKNOWN")</f>
        <v>R1013</v>
      </c>
    </row>
    <row r="270" spans="1:26" x14ac:dyDescent="0.3">
      <c r="A270" t="s">
        <v>298</v>
      </c>
      <c r="B270">
        <v>2002</v>
      </c>
      <c r="C270" t="s">
        <v>37</v>
      </c>
      <c r="E270">
        <v>11</v>
      </c>
      <c r="F270">
        <v>2</v>
      </c>
      <c r="G270">
        <v>2566.4699999999998</v>
      </c>
      <c r="H270" t="s">
        <v>11</v>
      </c>
      <c r="I270" t="s">
        <v>12</v>
      </c>
      <c r="J270" t="s">
        <v>13</v>
      </c>
      <c r="K270" t="str">
        <f>SUBSTITUTE(Table14[[#This Row],[year]],"?","")</f>
        <v>2002</v>
      </c>
      <c r="P270" t="str">
        <f>SUBSTITUTE(Table14[[#This Row],[Customer ID]],"?","unknown")</f>
        <v>Id2068</v>
      </c>
      <c r="Q270" s="9" t="str">
        <f t="shared" si="12"/>
        <v>30 Oct 2002</v>
      </c>
      <c r="R270">
        <f t="shared" si="13"/>
        <v>20</v>
      </c>
      <c r="S270" t="str">
        <f t="shared" si="14"/>
        <v>2002</v>
      </c>
      <c r="T270" t="str">
        <f>SUBSTITUTE(Table14[[#This Row],[month]],"?","sep")</f>
        <v>Oct</v>
      </c>
      <c r="U270">
        <v>30</v>
      </c>
      <c r="V270">
        <v>0</v>
      </c>
      <c r="W270" s="12">
        <v>30366.93</v>
      </c>
      <c r="X270" t="str">
        <f>SUBSTITUTE(Table14[[#This Row],[Hospital tier]],"?","tier - 2")</f>
        <v>tier - 2</v>
      </c>
      <c r="Y270" t="str">
        <f>SUBSTITUTE(Table14[[#This Row],[City tier]],"?","tier - 2")</f>
        <v>tier - 3</v>
      </c>
      <c r="Z270" t="str">
        <f>SUBSTITUTE(Table14[[#This Row],[State ID]],"?","UNKNOWN")</f>
        <v>R1013</v>
      </c>
    </row>
    <row r="271" spans="1:26" x14ac:dyDescent="0.3">
      <c r="A271" t="s">
        <v>299</v>
      </c>
      <c r="B271">
        <v>2002</v>
      </c>
      <c r="C271" t="s">
        <v>10</v>
      </c>
      <c r="E271">
        <v>20</v>
      </c>
      <c r="F271">
        <v>0</v>
      </c>
      <c r="G271">
        <v>2585.04</v>
      </c>
      <c r="H271" t="s">
        <v>11</v>
      </c>
      <c r="I271" t="s">
        <v>11</v>
      </c>
      <c r="J271" t="s">
        <v>300</v>
      </c>
      <c r="K271" t="str">
        <f>SUBSTITUTE(Table14[[#This Row],[year]],"?","")</f>
        <v>2002</v>
      </c>
      <c r="P271" t="str">
        <f>SUBSTITUTE(Table14[[#This Row],[Customer ID]],"?","unknown")</f>
        <v>Id2067</v>
      </c>
      <c r="Q271" s="9" t="str">
        <f t="shared" si="12"/>
        <v>1 Jul 2002</v>
      </c>
      <c r="R271">
        <f t="shared" si="13"/>
        <v>20</v>
      </c>
      <c r="S271" t="str">
        <f t="shared" si="14"/>
        <v>2002</v>
      </c>
      <c r="T271" t="str">
        <f>SUBSTITUTE(Table14[[#This Row],[month]],"?","sep")</f>
        <v>Jul</v>
      </c>
      <c r="U271">
        <v>1</v>
      </c>
      <c r="V271">
        <v>0</v>
      </c>
      <c r="W271" s="12">
        <v>30328.27</v>
      </c>
      <c r="X271" t="str">
        <f>SUBSTITUTE(Table14[[#This Row],[Hospital tier]],"?","tier - 2")</f>
        <v>tier - 2</v>
      </c>
      <c r="Y271" t="str">
        <f>SUBSTITUTE(Table14[[#This Row],[City tier]],"?","tier - 2")</f>
        <v>tier - 2</v>
      </c>
      <c r="Z271" t="str">
        <f>SUBSTITUTE(Table14[[#This Row],[State ID]],"?","UNKNOWN")</f>
        <v>R1021</v>
      </c>
    </row>
    <row r="272" spans="1:26" x14ac:dyDescent="0.3">
      <c r="A272" t="s">
        <v>301</v>
      </c>
      <c r="B272">
        <v>2001</v>
      </c>
      <c r="C272" t="s">
        <v>37</v>
      </c>
      <c r="E272">
        <v>15</v>
      </c>
      <c r="F272">
        <v>1</v>
      </c>
      <c r="G272">
        <v>2585.27</v>
      </c>
      <c r="H272" t="s">
        <v>11</v>
      </c>
      <c r="I272" t="s">
        <v>12</v>
      </c>
      <c r="J272" t="s">
        <v>42</v>
      </c>
      <c r="K272" t="str">
        <f>SUBSTITUTE(Table14[[#This Row],[year]],"?","")</f>
        <v>2001</v>
      </c>
      <c r="P272" t="str">
        <f>SUBSTITUTE(Table14[[#This Row],[Customer ID]],"?","unknown")</f>
        <v>Id2066</v>
      </c>
      <c r="Q272" s="9" t="str">
        <f t="shared" si="12"/>
        <v>24 Oct 2001</v>
      </c>
      <c r="R272">
        <f t="shared" si="13"/>
        <v>21</v>
      </c>
      <c r="S272" t="str">
        <f t="shared" si="14"/>
        <v>2001</v>
      </c>
      <c r="T272" t="str">
        <f>SUBSTITUTE(Table14[[#This Row],[month]],"?","sep")</f>
        <v>Oct</v>
      </c>
      <c r="U272">
        <v>24</v>
      </c>
      <c r="V272">
        <v>2</v>
      </c>
      <c r="W272" s="12">
        <v>30284.639999999999</v>
      </c>
      <c r="X272" t="str">
        <f>SUBSTITUTE(Table14[[#This Row],[Hospital tier]],"?","tier - 2")</f>
        <v>tier - 2</v>
      </c>
      <c r="Y272" t="str">
        <f>SUBSTITUTE(Table14[[#This Row],[City tier]],"?","tier - 2")</f>
        <v>tier - 3</v>
      </c>
      <c r="Z272" t="str">
        <f>SUBSTITUTE(Table14[[#This Row],[State ID]],"?","UNKNOWN")</f>
        <v>R1011</v>
      </c>
    </row>
    <row r="273" spans="1:26" x14ac:dyDescent="0.3">
      <c r="A273" t="s">
        <v>302</v>
      </c>
      <c r="B273">
        <v>2001</v>
      </c>
      <c r="C273" t="s">
        <v>10</v>
      </c>
      <c r="E273">
        <v>28</v>
      </c>
      <c r="F273">
        <v>0</v>
      </c>
      <c r="G273">
        <v>2585.85</v>
      </c>
      <c r="H273" t="s">
        <v>11</v>
      </c>
      <c r="I273" t="s">
        <v>11</v>
      </c>
      <c r="J273" t="s">
        <v>247</v>
      </c>
      <c r="K273" t="str">
        <f>SUBSTITUTE(Table14[[#This Row],[year]],"?","")</f>
        <v>2001</v>
      </c>
      <c r="P273" t="str">
        <f>SUBSTITUTE(Table14[[#This Row],[Customer ID]],"?","unknown")</f>
        <v>Id2065</v>
      </c>
      <c r="Q273" s="9" t="str">
        <f t="shared" si="12"/>
        <v>9 Jul 2001</v>
      </c>
      <c r="R273">
        <f t="shared" si="13"/>
        <v>21</v>
      </c>
      <c r="S273" t="str">
        <f t="shared" si="14"/>
        <v>2001</v>
      </c>
      <c r="T273" t="str">
        <f>SUBSTITUTE(Table14[[#This Row],[month]],"?","sep")</f>
        <v>Jul</v>
      </c>
      <c r="U273">
        <v>9</v>
      </c>
      <c r="V273">
        <v>0</v>
      </c>
      <c r="W273" s="12">
        <v>11735.88</v>
      </c>
      <c r="X273" t="str">
        <f>SUBSTITUTE(Table14[[#This Row],[Hospital tier]],"?","tier - 2")</f>
        <v>tier - 2</v>
      </c>
      <c r="Y273" t="str">
        <f>SUBSTITUTE(Table14[[#This Row],[City tier]],"?","tier - 2")</f>
        <v>tier - 2</v>
      </c>
      <c r="Z273" t="str">
        <f>SUBSTITUTE(Table14[[#This Row],[State ID]],"?","UNKNOWN")</f>
        <v>R1024</v>
      </c>
    </row>
    <row r="274" spans="1:26" x14ac:dyDescent="0.3">
      <c r="A274" t="s">
        <v>303</v>
      </c>
      <c r="B274">
        <v>2001</v>
      </c>
      <c r="C274" t="s">
        <v>35</v>
      </c>
      <c r="E274">
        <v>26</v>
      </c>
      <c r="F274">
        <v>1</v>
      </c>
      <c r="G274">
        <v>2597.7800000000002</v>
      </c>
      <c r="H274" t="s">
        <v>11</v>
      </c>
      <c r="I274" t="s">
        <v>16</v>
      </c>
      <c r="J274" t="s">
        <v>42</v>
      </c>
      <c r="K274" t="str">
        <f>SUBSTITUTE(Table14[[#This Row],[year]],"?","")</f>
        <v>2001</v>
      </c>
      <c r="P274" t="str">
        <f>SUBSTITUTE(Table14[[#This Row],[Customer ID]],"?","unknown")</f>
        <v>Id2064</v>
      </c>
      <c r="Q274" s="9" t="str">
        <f t="shared" si="12"/>
        <v>15 Aug 2001</v>
      </c>
      <c r="R274">
        <f t="shared" si="13"/>
        <v>21</v>
      </c>
      <c r="S274" t="str">
        <f t="shared" si="14"/>
        <v>2001</v>
      </c>
      <c r="T274" t="str">
        <f>SUBSTITUTE(Table14[[#This Row],[month]],"?","sep")</f>
        <v>Aug</v>
      </c>
      <c r="U274">
        <v>15</v>
      </c>
      <c r="V274">
        <v>0</v>
      </c>
      <c r="W274" s="12">
        <v>30260</v>
      </c>
      <c r="X274" t="str">
        <f>SUBSTITUTE(Table14[[#This Row],[Hospital tier]],"?","tier - 2")</f>
        <v>tier - 2</v>
      </c>
      <c r="Y274" t="str">
        <f>SUBSTITUTE(Table14[[#This Row],[City tier]],"?","tier - 2")</f>
        <v>tier - 1</v>
      </c>
      <c r="Z274" t="str">
        <f>SUBSTITUTE(Table14[[#This Row],[State ID]],"?","UNKNOWN")</f>
        <v>R1011</v>
      </c>
    </row>
    <row r="275" spans="1:26" x14ac:dyDescent="0.3">
      <c r="A275" t="s">
        <v>304</v>
      </c>
      <c r="B275">
        <v>1997</v>
      </c>
      <c r="C275" t="s">
        <v>35</v>
      </c>
      <c r="E275">
        <v>26</v>
      </c>
      <c r="F275">
        <v>0</v>
      </c>
      <c r="G275">
        <v>2632.99</v>
      </c>
      <c r="H275" t="s">
        <v>11</v>
      </c>
      <c r="I275" t="s">
        <v>16</v>
      </c>
      <c r="J275" t="s">
        <v>42</v>
      </c>
      <c r="K275" t="str">
        <f>SUBSTITUTE(Table14[[#This Row],[year]],"?","")</f>
        <v>1997</v>
      </c>
      <c r="P275" t="str">
        <f>SUBSTITUTE(Table14[[#This Row],[Customer ID]],"?","unknown")</f>
        <v>Id2063</v>
      </c>
      <c r="Q275" s="9" t="str">
        <f t="shared" si="12"/>
        <v>13 Aug 1997</v>
      </c>
      <c r="R275">
        <f t="shared" si="13"/>
        <v>25</v>
      </c>
      <c r="S275" t="str">
        <f t="shared" si="14"/>
        <v>1997</v>
      </c>
      <c r="T275" t="str">
        <f>SUBSTITUTE(Table14[[#This Row],[month]],"?","sep")</f>
        <v>Aug</v>
      </c>
      <c r="U275">
        <v>13</v>
      </c>
      <c r="V275">
        <v>3</v>
      </c>
      <c r="W275" s="12">
        <v>30184.94</v>
      </c>
      <c r="X275" t="str">
        <f>SUBSTITUTE(Table14[[#This Row],[Hospital tier]],"?","tier - 2")</f>
        <v>tier - 2</v>
      </c>
      <c r="Y275" t="str">
        <f>SUBSTITUTE(Table14[[#This Row],[City tier]],"?","tier - 2")</f>
        <v>tier - 1</v>
      </c>
      <c r="Z275" t="str">
        <f>SUBSTITUTE(Table14[[#This Row],[State ID]],"?","UNKNOWN")</f>
        <v>R1011</v>
      </c>
    </row>
    <row r="276" spans="1:26" x14ac:dyDescent="0.3">
      <c r="A276" t="s">
        <v>305</v>
      </c>
      <c r="B276">
        <v>2000</v>
      </c>
      <c r="C276" t="s">
        <v>18</v>
      </c>
      <c r="E276">
        <v>24</v>
      </c>
      <c r="F276">
        <v>1</v>
      </c>
      <c r="G276">
        <v>2639.04</v>
      </c>
      <c r="H276" t="s">
        <v>11</v>
      </c>
      <c r="I276" t="s">
        <v>11</v>
      </c>
      <c r="J276" t="s">
        <v>23</v>
      </c>
      <c r="K276" t="str">
        <f>SUBSTITUTE(Table14[[#This Row],[year]],"?","")</f>
        <v>2000</v>
      </c>
      <c r="P276" t="str">
        <f>SUBSTITUTE(Table14[[#This Row],[Customer ID]],"?","unknown")</f>
        <v>Id2062</v>
      </c>
      <c r="Q276" s="9" t="str">
        <f t="shared" si="12"/>
        <v>11 Jun 2000</v>
      </c>
      <c r="R276">
        <f t="shared" si="13"/>
        <v>22</v>
      </c>
      <c r="S276" t="str">
        <f t="shared" si="14"/>
        <v>2000</v>
      </c>
      <c r="T276" t="str">
        <f>SUBSTITUTE(Table14[[#This Row],[month]],"?","sep")</f>
        <v>Jun</v>
      </c>
      <c r="U276">
        <v>11</v>
      </c>
      <c r="V276">
        <v>1</v>
      </c>
      <c r="W276" s="12">
        <v>30166.62</v>
      </c>
      <c r="X276" t="str">
        <f>SUBSTITUTE(Table14[[#This Row],[Hospital tier]],"?","tier - 2")</f>
        <v>tier - 2</v>
      </c>
      <c r="Y276" t="str">
        <f>SUBSTITUTE(Table14[[#This Row],[City tier]],"?","tier - 2")</f>
        <v>tier - 2</v>
      </c>
      <c r="Z276" t="str">
        <f>SUBSTITUTE(Table14[[#This Row],[State ID]],"?","UNKNOWN")</f>
        <v>R1012</v>
      </c>
    </row>
    <row r="277" spans="1:26" x14ac:dyDescent="0.3">
      <c r="A277" t="s">
        <v>306</v>
      </c>
      <c r="B277">
        <v>2000</v>
      </c>
      <c r="C277" t="s">
        <v>30</v>
      </c>
      <c r="E277">
        <v>9</v>
      </c>
      <c r="F277">
        <v>1</v>
      </c>
      <c r="G277">
        <v>2643.27</v>
      </c>
      <c r="H277" t="s">
        <v>11</v>
      </c>
      <c r="I277" t="s">
        <v>16</v>
      </c>
      <c r="J277" t="s">
        <v>23</v>
      </c>
      <c r="K277" t="str">
        <f>SUBSTITUTE(Table14[[#This Row],[year]],"?","")</f>
        <v>2000</v>
      </c>
      <c r="P277" t="str">
        <f>SUBSTITUTE(Table14[[#This Row],[Customer ID]],"?","unknown")</f>
        <v>Id2061</v>
      </c>
      <c r="Q277" s="9" t="str">
        <f t="shared" si="12"/>
        <v>2 Dec 2000</v>
      </c>
      <c r="R277">
        <f t="shared" si="13"/>
        <v>22</v>
      </c>
      <c r="S277" t="str">
        <f t="shared" si="14"/>
        <v>2000</v>
      </c>
      <c r="T277" t="str">
        <f>SUBSTITUTE(Table14[[#This Row],[month]],"?","sep")</f>
        <v>Dec</v>
      </c>
      <c r="U277">
        <v>2</v>
      </c>
      <c r="V277">
        <v>3</v>
      </c>
      <c r="W277" s="12">
        <v>46151.12</v>
      </c>
      <c r="X277" t="str">
        <f>SUBSTITUTE(Table14[[#This Row],[Hospital tier]],"?","tier - 2")</f>
        <v>tier - 2</v>
      </c>
      <c r="Y277" t="str">
        <f>SUBSTITUTE(Table14[[#This Row],[City tier]],"?","tier - 2")</f>
        <v>tier - 1</v>
      </c>
      <c r="Z277" t="str">
        <f>SUBSTITUTE(Table14[[#This Row],[State ID]],"?","UNKNOWN")</f>
        <v>R1012</v>
      </c>
    </row>
    <row r="278" spans="1:26" x14ac:dyDescent="0.3">
      <c r="A278" t="s">
        <v>307</v>
      </c>
      <c r="B278">
        <v>1996</v>
      </c>
      <c r="C278" t="s">
        <v>35</v>
      </c>
      <c r="E278">
        <v>5</v>
      </c>
      <c r="F278">
        <v>0</v>
      </c>
      <c r="G278">
        <v>2680.95</v>
      </c>
      <c r="H278" t="s">
        <v>12</v>
      </c>
      <c r="I278" t="s">
        <v>11</v>
      </c>
      <c r="J278" t="s">
        <v>23</v>
      </c>
      <c r="K278" t="str">
        <f>SUBSTITUTE(Table14[[#This Row],[year]],"?","")</f>
        <v>1996</v>
      </c>
      <c r="P278" t="str">
        <f>SUBSTITUTE(Table14[[#This Row],[Customer ID]],"?","unknown")</f>
        <v>Id2060</v>
      </c>
      <c r="Q278" s="9" t="str">
        <f t="shared" si="12"/>
        <v>25 Aug 1996</v>
      </c>
      <c r="R278">
        <f t="shared" si="13"/>
        <v>26</v>
      </c>
      <c r="S278" t="str">
        <f t="shared" si="14"/>
        <v>1996</v>
      </c>
      <c r="T278" t="str">
        <f>SUBSTITUTE(Table14[[#This Row],[month]],"?","sep")</f>
        <v>Aug</v>
      </c>
      <c r="U278">
        <v>25</v>
      </c>
      <c r="V278">
        <v>0</v>
      </c>
      <c r="W278" s="12">
        <v>30134.75</v>
      </c>
      <c r="X278" t="str">
        <f>SUBSTITUTE(Table14[[#This Row],[Hospital tier]],"?","tier - 2")</f>
        <v>tier - 3</v>
      </c>
      <c r="Y278" t="str">
        <f>SUBSTITUTE(Table14[[#This Row],[City tier]],"?","tier - 2")</f>
        <v>tier - 2</v>
      </c>
      <c r="Z278" t="str">
        <f>SUBSTITUTE(Table14[[#This Row],[State ID]],"?","UNKNOWN")</f>
        <v>R1012</v>
      </c>
    </row>
    <row r="279" spans="1:26" x14ac:dyDescent="0.3">
      <c r="A279" t="s">
        <v>308</v>
      </c>
      <c r="B279">
        <v>1994</v>
      </c>
      <c r="C279" t="s">
        <v>20</v>
      </c>
      <c r="E279">
        <v>17</v>
      </c>
      <c r="F279">
        <v>0</v>
      </c>
      <c r="G279">
        <v>2684.69</v>
      </c>
      <c r="H279" t="s">
        <v>11</v>
      </c>
      <c r="I279" t="s">
        <v>11</v>
      </c>
      <c r="J279" t="s">
        <v>13</v>
      </c>
      <c r="K279" t="str">
        <f>SUBSTITUTE(Table14[[#This Row],[year]],"?","")</f>
        <v>1994</v>
      </c>
      <c r="P279" t="str">
        <f>SUBSTITUTE(Table14[[#This Row],[Customer ID]],"?","unknown")</f>
        <v>Id2059</v>
      </c>
      <c r="Q279" s="9" t="str">
        <f t="shared" si="12"/>
        <v>2 Sep 1994</v>
      </c>
      <c r="R279">
        <f t="shared" si="13"/>
        <v>28</v>
      </c>
      <c r="S279" t="str">
        <f t="shared" si="14"/>
        <v>1994</v>
      </c>
      <c r="T279" t="str">
        <f>SUBSTITUTE(Table14[[#This Row],[month]],"?","sep")</f>
        <v>Sep</v>
      </c>
      <c r="U279">
        <v>2</v>
      </c>
      <c r="V279">
        <v>2</v>
      </c>
      <c r="W279" s="12">
        <v>30095.97</v>
      </c>
      <c r="X279" t="str">
        <f>SUBSTITUTE(Table14[[#This Row],[Hospital tier]],"?","tier - 2")</f>
        <v>tier - 2</v>
      </c>
      <c r="Y279" t="str">
        <f>SUBSTITUTE(Table14[[#This Row],[City tier]],"?","tier - 2")</f>
        <v>tier - 2</v>
      </c>
      <c r="Z279" t="str">
        <f>SUBSTITUTE(Table14[[#This Row],[State ID]],"?","UNKNOWN")</f>
        <v>R1013</v>
      </c>
    </row>
    <row r="280" spans="1:26" x14ac:dyDescent="0.3">
      <c r="A280" t="s">
        <v>309</v>
      </c>
      <c r="B280">
        <v>1994</v>
      </c>
      <c r="C280" t="s">
        <v>37</v>
      </c>
      <c r="E280">
        <v>2</v>
      </c>
      <c r="F280">
        <v>0</v>
      </c>
      <c r="G280">
        <v>2689.5</v>
      </c>
      <c r="H280" t="s">
        <v>12</v>
      </c>
      <c r="I280" t="s">
        <v>11</v>
      </c>
      <c r="J280" t="s">
        <v>13</v>
      </c>
      <c r="K280" t="str">
        <f>SUBSTITUTE(Table14[[#This Row],[year]],"?","")</f>
        <v>1994</v>
      </c>
      <c r="P280" t="str">
        <f>SUBSTITUTE(Table14[[#This Row],[Customer ID]],"?","unknown")</f>
        <v>Id2058</v>
      </c>
      <c r="Q280" s="9" t="str">
        <f t="shared" si="12"/>
        <v>16 Oct 1994</v>
      </c>
      <c r="R280">
        <f t="shared" si="13"/>
        <v>28</v>
      </c>
      <c r="S280" t="str">
        <f t="shared" si="14"/>
        <v>1994</v>
      </c>
      <c r="T280" t="str">
        <f>SUBSTITUTE(Table14[[#This Row],[month]],"?","sep")</f>
        <v>Oct</v>
      </c>
      <c r="U280">
        <v>16</v>
      </c>
      <c r="V280">
        <v>3</v>
      </c>
      <c r="W280" s="12">
        <v>30063.58</v>
      </c>
      <c r="X280" t="str">
        <f>SUBSTITUTE(Table14[[#This Row],[Hospital tier]],"?","tier - 2")</f>
        <v>tier - 3</v>
      </c>
      <c r="Y280" t="str">
        <f>SUBSTITUTE(Table14[[#This Row],[City tier]],"?","tier - 2")</f>
        <v>tier - 2</v>
      </c>
      <c r="Z280" t="str">
        <f>SUBSTITUTE(Table14[[#This Row],[State ID]],"?","UNKNOWN")</f>
        <v>R1013</v>
      </c>
    </row>
    <row r="281" spans="1:26" x14ac:dyDescent="0.3">
      <c r="A281" t="s">
        <v>310</v>
      </c>
      <c r="B281">
        <v>1999</v>
      </c>
      <c r="C281" t="s">
        <v>18</v>
      </c>
      <c r="E281">
        <v>11</v>
      </c>
      <c r="F281">
        <v>0</v>
      </c>
      <c r="G281">
        <v>2690.11</v>
      </c>
      <c r="H281" t="s">
        <v>11</v>
      </c>
      <c r="I281" t="s">
        <v>11</v>
      </c>
      <c r="J281" t="s">
        <v>23</v>
      </c>
      <c r="K281" t="str">
        <f>SUBSTITUTE(Table14[[#This Row],[year]],"?","")</f>
        <v>1999</v>
      </c>
      <c r="P281" t="str">
        <f>SUBSTITUTE(Table14[[#This Row],[Customer ID]],"?","unknown")</f>
        <v>Id2057</v>
      </c>
      <c r="Q281" s="9" t="str">
        <f t="shared" si="12"/>
        <v>4 Jun 1999</v>
      </c>
      <c r="R281">
        <f t="shared" si="13"/>
        <v>24</v>
      </c>
      <c r="S281" t="str">
        <f t="shared" si="14"/>
        <v>1999</v>
      </c>
      <c r="T281" t="str">
        <f>SUBSTITUTE(Table14[[#This Row],[month]],"?","sep")</f>
        <v>Jun</v>
      </c>
      <c r="U281">
        <v>4</v>
      </c>
      <c r="V281">
        <v>1</v>
      </c>
      <c r="W281" s="12">
        <v>30026.87</v>
      </c>
      <c r="X281" t="str">
        <f>SUBSTITUTE(Table14[[#This Row],[Hospital tier]],"?","tier - 2")</f>
        <v>tier - 2</v>
      </c>
      <c r="Y281" t="str">
        <f>SUBSTITUTE(Table14[[#This Row],[City tier]],"?","tier - 2")</f>
        <v>tier - 2</v>
      </c>
      <c r="Z281" t="str">
        <f>SUBSTITUTE(Table14[[#This Row],[State ID]],"?","UNKNOWN")</f>
        <v>R1012</v>
      </c>
    </row>
    <row r="282" spans="1:26" x14ac:dyDescent="0.3">
      <c r="A282" t="s">
        <v>311</v>
      </c>
      <c r="B282">
        <v>1996</v>
      </c>
      <c r="C282" t="s">
        <v>18</v>
      </c>
      <c r="E282">
        <v>13</v>
      </c>
      <c r="F282">
        <v>0</v>
      </c>
      <c r="G282">
        <v>2699.57</v>
      </c>
      <c r="H282" t="s">
        <v>11</v>
      </c>
      <c r="I282" t="s">
        <v>16</v>
      </c>
      <c r="J282" t="s">
        <v>23</v>
      </c>
      <c r="K282" t="str">
        <f>SUBSTITUTE(Table14[[#This Row],[year]],"?","")</f>
        <v>1996</v>
      </c>
      <c r="P282" t="str">
        <f>SUBSTITUTE(Table14[[#This Row],[Customer ID]],"?","unknown")</f>
        <v>Id2056</v>
      </c>
      <c r="Q282" s="9" t="str">
        <f t="shared" si="12"/>
        <v>5 Jun 1996</v>
      </c>
      <c r="R282">
        <f t="shared" si="13"/>
        <v>27</v>
      </c>
      <c r="S282" t="str">
        <f t="shared" si="14"/>
        <v>1996</v>
      </c>
      <c r="T282" t="str">
        <f>SUBSTITUTE(Table14[[#This Row],[month]],"?","sep")</f>
        <v>Jun</v>
      </c>
      <c r="U282">
        <v>5</v>
      </c>
      <c r="V282">
        <v>3</v>
      </c>
      <c r="W282" s="12">
        <v>29969.67</v>
      </c>
      <c r="X282" t="str">
        <f>SUBSTITUTE(Table14[[#This Row],[Hospital tier]],"?","tier - 2")</f>
        <v>tier - 2</v>
      </c>
      <c r="Y282" t="str">
        <f>SUBSTITUTE(Table14[[#This Row],[City tier]],"?","tier - 2")</f>
        <v>tier - 1</v>
      </c>
      <c r="Z282" t="str">
        <f>SUBSTITUTE(Table14[[#This Row],[State ID]],"?","UNKNOWN")</f>
        <v>R1012</v>
      </c>
    </row>
    <row r="283" spans="1:26" x14ac:dyDescent="0.3">
      <c r="A283" t="s">
        <v>312</v>
      </c>
      <c r="B283">
        <v>2003</v>
      </c>
      <c r="C283" t="s">
        <v>10</v>
      </c>
      <c r="E283">
        <v>17</v>
      </c>
      <c r="F283">
        <v>1</v>
      </c>
      <c r="G283">
        <v>2709.11</v>
      </c>
      <c r="H283" t="s">
        <v>11</v>
      </c>
      <c r="I283" t="s">
        <v>11</v>
      </c>
      <c r="J283" t="s">
        <v>23</v>
      </c>
      <c r="K283" t="str">
        <f>SUBSTITUTE(Table14[[#This Row],[year]],"?","")</f>
        <v>2003</v>
      </c>
      <c r="P283" t="str">
        <f>SUBSTITUTE(Table14[[#This Row],[Customer ID]],"?","unknown")</f>
        <v>Id2055</v>
      </c>
      <c r="Q283" s="9" t="str">
        <f t="shared" si="12"/>
        <v>12 Jul 2003</v>
      </c>
      <c r="R283">
        <f t="shared" si="13"/>
        <v>19</v>
      </c>
      <c r="S283" t="str">
        <f t="shared" si="14"/>
        <v>2003</v>
      </c>
      <c r="T283" t="str">
        <f>SUBSTITUTE(Table14[[#This Row],[month]],"?","sep")</f>
        <v>Jul</v>
      </c>
      <c r="U283">
        <v>12</v>
      </c>
      <c r="V283">
        <v>2</v>
      </c>
      <c r="W283" s="12">
        <v>29933.75</v>
      </c>
      <c r="X283" t="str">
        <f>SUBSTITUTE(Table14[[#This Row],[Hospital tier]],"?","tier - 2")</f>
        <v>tier - 2</v>
      </c>
      <c r="Y283" t="str">
        <f>SUBSTITUTE(Table14[[#This Row],[City tier]],"?","tier - 2")</f>
        <v>tier - 2</v>
      </c>
      <c r="Z283" t="str">
        <f>SUBSTITUTE(Table14[[#This Row],[State ID]],"?","UNKNOWN")</f>
        <v>R1012</v>
      </c>
    </row>
    <row r="284" spans="1:26" x14ac:dyDescent="0.3">
      <c r="A284" t="s">
        <v>313</v>
      </c>
      <c r="B284">
        <v>2003</v>
      </c>
      <c r="C284" t="s">
        <v>15</v>
      </c>
      <c r="E284">
        <v>21</v>
      </c>
      <c r="F284">
        <v>1</v>
      </c>
      <c r="G284">
        <v>2709.24</v>
      </c>
      <c r="H284" t="s">
        <v>11</v>
      </c>
      <c r="I284" t="s">
        <v>11</v>
      </c>
      <c r="J284" t="s">
        <v>23</v>
      </c>
      <c r="K284" t="str">
        <f>SUBSTITUTE(Table14[[#This Row],[year]],"?","")</f>
        <v>2003</v>
      </c>
      <c r="P284" t="str">
        <f>SUBSTITUTE(Table14[[#This Row],[Customer ID]],"?","unknown")</f>
        <v>Id2054</v>
      </c>
      <c r="Q284" s="9" t="str">
        <f t="shared" si="12"/>
        <v>26 Nov 2003</v>
      </c>
      <c r="R284">
        <f t="shared" si="13"/>
        <v>19</v>
      </c>
      <c r="S284" t="str">
        <f t="shared" si="14"/>
        <v>2003</v>
      </c>
      <c r="T284" t="str">
        <f>SUBSTITUTE(Table14[[#This Row],[month]],"?","sep")</f>
        <v>Nov</v>
      </c>
      <c r="U284">
        <v>26</v>
      </c>
      <c r="V284">
        <v>3</v>
      </c>
      <c r="W284" s="12">
        <v>11730.82</v>
      </c>
      <c r="X284" t="str">
        <f>SUBSTITUTE(Table14[[#This Row],[Hospital tier]],"?","tier - 2")</f>
        <v>tier - 2</v>
      </c>
      <c r="Y284" t="str">
        <f>SUBSTITUTE(Table14[[#This Row],[City tier]],"?","tier - 2")</f>
        <v>tier - 2</v>
      </c>
      <c r="Z284" t="str">
        <f>SUBSTITUTE(Table14[[#This Row],[State ID]],"?","UNKNOWN")</f>
        <v>R1012</v>
      </c>
    </row>
    <row r="285" spans="1:26" x14ac:dyDescent="0.3">
      <c r="A285" t="s">
        <v>314</v>
      </c>
      <c r="B285">
        <v>2003</v>
      </c>
      <c r="C285" t="s">
        <v>30</v>
      </c>
      <c r="E285">
        <v>1</v>
      </c>
      <c r="F285">
        <v>1</v>
      </c>
      <c r="G285">
        <v>2710.83</v>
      </c>
      <c r="H285" t="s">
        <v>11</v>
      </c>
      <c r="I285" t="s">
        <v>12</v>
      </c>
      <c r="J285" t="s">
        <v>23</v>
      </c>
      <c r="K285" t="str">
        <f>SUBSTITUTE(Table14[[#This Row],[year]],"?","")</f>
        <v>2003</v>
      </c>
      <c r="P285" t="str">
        <f>SUBSTITUTE(Table14[[#This Row],[Customer ID]],"?","unknown")</f>
        <v>Id2053</v>
      </c>
      <c r="Q285" s="9" t="str">
        <f t="shared" si="12"/>
        <v>30 Dec 2003</v>
      </c>
      <c r="R285">
        <f t="shared" si="13"/>
        <v>19</v>
      </c>
      <c r="S285" t="str">
        <f t="shared" si="14"/>
        <v>2003</v>
      </c>
      <c r="T285" t="str">
        <f>SUBSTITUTE(Table14[[#This Row],[month]],"?","sep")</f>
        <v>Dec</v>
      </c>
      <c r="U285">
        <v>30</v>
      </c>
      <c r="V285">
        <v>3</v>
      </c>
      <c r="W285" s="12">
        <v>29929.56</v>
      </c>
      <c r="X285" t="str">
        <f>SUBSTITUTE(Table14[[#This Row],[Hospital tier]],"?","tier - 2")</f>
        <v>tier - 2</v>
      </c>
      <c r="Y285" t="str">
        <f>SUBSTITUTE(Table14[[#This Row],[City tier]],"?","tier - 2")</f>
        <v>tier - 3</v>
      </c>
      <c r="Z285" t="str">
        <f>SUBSTITUTE(Table14[[#This Row],[State ID]],"?","UNKNOWN")</f>
        <v>R1012</v>
      </c>
    </row>
    <row r="286" spans="1:26" x14ac:dyDescent="0.3">
      <c r="A286" t="s">
        <v>315</v>
      </c>
      <c r="B286">
        <v>2003</v>
      </c>
      <c r="C286" t="s">
        <v>35</v>
      </c>
      <c r="E286">
        <v>6</v>
      </c>
      <c r="F286">
        <v>1</v>
      </c>
      <c r="G286">
        <v>2719.28</v>
      </c>
      <c r="H286" t="s">
        <v>11</v>
      </c>
      <c r="I286" t="s">
        <v>11</v>
      </c>
      <c r="J286" t="s">
        <v>23</v>
      </c>
      <c r="K286" t="str">
        <f>SUBSTITUTE(Table14[[#This Row],[year]],"?","")</f>
        <v>2003</v>
      </c>
      <c r="P286" t="str">
        <f>SUBSTITUTE(Table14[[#This Row],[Customer ID]],"?","unknown")</f>
        <v>Id2052</v>
      </c>
      <c r="Q286" s="9" t="str">
        <f t="shared" si="12"/>
        <v>19 Aug 2003</v>
      </c>
      <c r="R286">
        <f t="shared" si="13"/>
        <v>19</v>
      </c>
      <c r="S286" t="str">
        <f t="shared" si="14"/>
        <v>2003</v>
      </c>
      <c r="T286" t="str">
        <f>SUBSTITUTE(Table14[[#This Row],[month]],"?","sep")</f>
        <v>Aug</v>
      </c>
      <c r="U286">
        <v>19</v>
      </c>
      <c r="V286">
        <v>1</v>
      </c>
      <c r="W286" s="12">
        <v>29899.25</v>
      </c>
      <c r="X286" t="str">
        <f>SUBSTITUTE(Table14[[#This Row],[Hospital tier]],"?","tier - 2")</f>
        <v>tier - 2</v>
      </c>
      <c r="Y286" t="str">
        <f>SUBSTITUTE(Table14[[#This Row],[City tier]],"?","tier - 2")</f>
        <v>tier - 2</v>
      </c>
      <c r="Z286" t="str">
        <f>SUBSTITUTE(Table14[[#This Row],[State ID]],"?","UNKNOWN")</f>
        <v>R1012</v>
      </c>
    </row>
    <row r="287" spans="1:26" x14ac:dyDescent="0.3">
      <c r="A287" t="s">
        <v>316</v>
      </c>
      <c r="B287">
        <v>1997</v>
      </c>
      <c r="C287" t="s">
        <v>37</v>
      </c>
      <c r="E287">
        <v>30</v>
      </c>
      <c r="F287">
        <v>0</v>
      </c>
      <c r="G287">
        <v>2721.32</v>
      </c>
      <c r="H287" t="s">
        <v>16</v>
      </c>
      <c r="I287" t="s">
        <v>12</v>
      </c>
      <c r="J287" t="s">
        <v>276</v>
      </c>
      <c r="K287" t="str">
        <f>SUBSTITUTE(Table14[[#This Row],[year]],"?","")</f>
        <v>1997</v>
      </c>
      <c r="P287" t="str">
        <f>SUBSTITUTE(Table14[[#This Row],[Customer ID]],"?","unknown")</f>
        <v>Id2051</v>
      </c>
      <c r="Q287" s="9" t="str">
        <f t="shared" si="12"/>
        <v>30 Oct 1997</v>
      </c>
      <c r="R287">
        <f t="shared" si="13"/>
        <v>25</v>
      </c>
      <c r="S287" t="str">
        <f t="shared" si="14"/>
        <v>1997</v>
      </c>
      <c r="T287" t="str">
        <f>SUBSTITUTE(Table14[[#This Row],[month]],"?","sep")</f>
        <v>Oct</v>
      </c>
      <c r="U287">
        <v>30</v>
      </c>
      <c r="V287">
        <v>3</v>
      </c>
      <c r="W287" s="12">
        <v>29852.48</v>
      </c>
      <c r="X287" t="str">
        <f>SUBSTITUTE(Table14[[#This Row],[Hospital tier]],"?","tier - 2")</f>
        <v>tier - 1</v>
      </c>
      <c r="Y287" t="str">
        <f>SUBSTITUTE(Table14[[#This Row],[City tier]],"?","tier - 2")</f>
        <v>tier - 3</v>
      </c>
      <c r="Z287" t="str">
        <f>SUBSTITUTE(Table14[[#This Row],[State ID]],"?","UNKNOWN")</f>
        <v>R1014</v>
      </c>
    </row>
    <row r="288" spans="1:26" x14ac:dyDescent="0.3">
      <c r="A288" t="s">
        <v>317</v>
      </c>
      <c r="B288">
        <v>1988</v>
      </c>
      <c r="C288" t="s">
        <v>35</v>
      </c>
      <c r="E288">
        <v>20</v>
      </c>
      <c r="F288">
        <v>3</v>
      </c>
      <c r="G288">
        <v>2726.06</v>
      </c>
      <c r="H288" t="s">
        <v>11</v>
      </c>
      <c r="I288" t="s">
        <v>11</v>
      </c>
      <c r="J288" t="s">
        <v>13</v>
      </c>
      <c r="K288" t="str">
        <f>SUBSTITUTE(Table14[[#This Row],[year]],"?","")</f>
        <v>1988</v>
      </c>
      <c r="P288" t="str">
        <f>SUBSTITUTE(Table14[[#This Row],[Customer ID]],"?","unknown")</f>
        <v>Id2050</v>
      </c>
      <c r="Q288" s="9" t="str">
        <f t="shared" si="12"/>
        <v>29 Aug 1988</v>
      </c>
      <c r="R288">
        <f t="shared" si="13"/>
        <v>34</v>
      </c>
      <c r="S288" t="str">
        <f t="shared" si="14"/>
        <v>1988</v>
      </c>
      <c r="T288" t="str">
        <f>SUBSTITUTE(Table14[[#This Row],[month]],"?","sep")</f>
        <v>Aug</v>
      </c>
      <c r="U288">
        <v>29</v>
      </c>
      <c r="V288">
        <v>3</v>
      </c>
      <c r="W288" s="12">
        <v>29818.76</v>
      </c>
      <c r="X288" t="str">
        <f>SUBSTITUTE(Table14[[#This Row],[Hospital tier]],"?","tier - 2")</f>
        <v>tier - 2</v>
      </c>
      <c r="Y288" t="str">
        <f>SUBSTITUTE(Table14[[#This Row],[City tier]],"?","tier - 2")</f>
        <v>tier - 2</v>
      </c>
      <c r="Z288" t="str">
        <f>SUBSTITUTE(Table14[[#This Row],[State ID]],"?","UNKNOWN")</f>
        <v>R1013</v>
      </c>
    </row>
    <row r="289" spans="1:26" x14ac:dyDescent="0.3">
      <c r="A289" t="s">
        <v>318</v>
      </c>
      <c r="B289">
        <v>1997</v>
      </c>
      <c r="C289" t="s">
        <v>37</v>
      </c>
      <c r="E289">
        <v>6</v>
      </c>
      <c r="F289">
        <v>0</v>
      </c>
      <c r="G289">
        <v>2727.4</v>
      </c>
      <c r="H289" t="s">
        <v>12</v>
      </c>
      <c r="I289" t="s">
        <v>12</v>
      </c>
      <c r="J289" t="s">
        <v>168</v>
      </c>
      <c r="K289" t="str">
        <f>SUBSTITUTE(Table14[[#This Row],[year]],"?","")</f>
        <v>1997</v>
      </c>
      <c r="P289" t="str">
        <f>SUBSTITUTE(Table14[[#This Row],[Customer ID]],"?","unknown")</f>
        <v>Id2049</v>
      </c>
      <c r="Q289" s="9" t="str">
        <f t="shared" si="12"/>
        <v>4 Oct 1997</v>
      </c>
      <c r="R289">
        <f t="shared" si="13"/>
        <v>25</v>
      </c>
      <c r="S289" t="str">
        <f t="shared" si="14"/>
        <v>1997</v>
      </c>
      <c r="T289" t="str">
        <f>SUBSTITUTE(Table14[[#This Row],[month]],"?","sep")</f>
        <v>Oct</v>
      </c>
      <c r="U289">
        <v>4</v>
      </c>
      <c r="V289">
        <v>3</v>
      </c>
      <c r="W289" s="12">
        <v>46130.53</v>
      </c>
      <c r="X289" t="str">
        <f>SUBSTITUTE(Table14[[#This Row],[Hospital tier]],"?","tier - 2")</f>
        <v>tier - 3</v>
      </c>
      <c r="Y289" t="str">
        <f>SUBSTITUTE(Table14[[#This Row],[City tier]],"?","tier - 2")</f>
        <v>tier - 3</v>
      </c>
      <c r="Z289" t="str">
        <f>SUBSTITUTE(Table14[[#This Row],[State ID]],"?","UNKNOWN")</f>
        <v>R1016</v>
      </c>
    </row>
    <row r="290" spans="1:26" x14ac:dyDescent="0.3">
      <c r="A290" t="s">
        <v>319</v>
      </c>
      <c r="B290">
        <v>2003</v>
      </c>
      <c r="C290" t="s">
        <v>30</v>
      </c>
      <c r="E290">
        <v>3</v>
      </c>
      <c r="F290">
        <v>1</v>
      </c>
      <c r="G290">
        <v>2730.11</v>
      </c>
      <c r="H290" t="s">
        <v>11</v>
      </c>
      <c r="I290" t="s">
        <v>12</v>
      </c>
      <c r="J290" t="s">
        <v>23</v>
      </c>
      <c r="K290" t="str">
        <f>SUBSTITUTE(Table14[[#This Row],[year]],"?","")</f>
        <v>2003</v>
      </c>
      <c r="P290" t="str">
        <f>SUBSTITUTE(Table14[[#This Row],[Customer ID]],"?","unknown")</f>
        <v>Id2048</v>
      </c>
      <c r="Q290" s="9" t="str">
        <f t="shared" si="12"/>
        <v>13 Dec 2003</v>
      </c>
      <c r="R290">
        <f t="shared" si="13"/>
        <v>19</v>
      </c>
      <c r="S290" t="str">
        <f t="shared" si="14"/>
        <v>2003</v>
      </c>
      <c r="T290" t="str">
        <f>SUBSTITUTE(Table14[[#This Row],[month]],"?","sep")</f>
        <v>Dec</v>
      </c>
      <c r="U290">
        <v>13</v>
      </c>
      <c r="V290">
        <v>1</v>
      </c>
      <c r="W290" s="12">
        <v>29816.639999999999</v>
      </c>
      <c r="X290" t="str">
        <f>SUBSTITUTE(Table14[[#This Row],[Hospital tier]],"?","tier - 2")</f>
        <v>tier - 2</v>
      </c>
      <c r="Y290" t="str">
        <f>SUBSTITUTE(Table14[[#This Row],[City tier]],"?","tier - 2")</f>
        <v>tier - 3</v>
      </c>
      <c r="Z290" t="str">
        <f>SUBSTITUTE(Table14[[#This Row],[State ID]],"?","UNKNOWN")</f>
        <v>R1012</v>
      </c>
    </row>
    <row r="291" spans="1:26" x14ac:dyDescent="0.3">
      <c r="A291" t="s">
        <v>320</v>
      </c>
      <c r="B291">
        <v>2000</v>
      </c>
      <c r="C291" t="s">
        <v>30</v>
      </c>
      <c r="E291">
        <v>17</v>
      </c>
      <c r="F291">
        <v>0</v>
      </c>
      <c r="G291">
        <v>2731.91</v>
      </c>
      <c r="H291" t="s">
        <v>11</v>
      </c>
      <c r="I291" t="s">
        <v>12</v>
      </c>
      <c r="J291" t="s">
        <v>247</v>
      </c>
      <c r="K291" t="str">
        <f>SUBSTITUTE(Table14[[#This Row],[year]],"?","")</f>
        <v>2000</v>
      </c>
      <c r="P291" t="str">
        <f>SUBSTITUTE(Table14[[#This Row],[Customer ID]],"?","unknown")</f>
        <v>Id2047</v>
      </c>
      <c r="Q291" s="9" t="str">
        <f t="shared" si="12"/>
        <v>20 Dec 2000</v>
      </c>
      <c r="R291">
        <f t="shared" si="13"/>
        <v>22</v>
      </c>
      <c r="S291" t="str">
        <f t="shared" si="14"/>
        <v>2000</v>
      </c>
      <c r="T291" t="str">
        <f>SUBSTITUTE(Table14[[#This Row],[month]],"?","sep")</f>
        <v>Dec</v>
      </c>
      <c r="U291">
        <v>20</v>
      </c>
      <c r="V291">
        <v>0</v>
      </c>
      <c r="W291" s="12">
        <v>29760.6</v>
      </c>
      <c r="X291" t="str">
        <f>SUBSTITUTE(Table14[[#This Row],[Hospital tier]],"?","tier - 2")</f>
        <v>tier - 2</v>
      </c>
      <c r="Y291" t="str">
        <f>SUBSTITUTE(Table14[[#This Row],[City tier]],"?","tier - 2")</f>
        <v>tier - 3</v>
      </c>
      <c r="Z291" t="str">
        <f>SUBSTITUTE(Table14[[#This Row],[State ID]],"?","UNKNOWN")</f>
        <v>R1024</v>
      </c>
    </row>
    <row r="292" spans="1:26" x14ac:dyDescent="0.3">
      <c r="A292" t="s">
        <v>321</v>
      </c>
      <c r="B292">
        <v>2000</v>
      </c>
      <c r="C292" t="s">
        <v>37</v>
      </c>
      <c r="E292">
        <v>3</v>
      </c>
      <c r="F292">
        <v>0</v>
      </c>
      <c r="G292">
        <v>2741.95</v>
      </c>
      <c r="H292" t="s">
        <v>11</v>
      </c>
      <c r="I292" t="s">
        <v>12</v>
      </c>
      <c r="J292" t="s">
        <v>247</v>
      </c>
      <c r="K292" t="str">
        <f>SUBSTITUTE(Table14[[#This Row],[year]],"?","")</f>
        <v>2000</v>
      </c>
      <c r="P292" t="str">
        <f>SUBSTITUTE(Table14[[#This Row],[Customer ID]],"?","unknown")</f>
        <v>Id2046</v>
      </c>
      <c r="Q292" s="9" t="str">
        <f t="shared" si="12"/>
        <v>23 Oct 2000</v>
      </c>
      <c r="R292">
        <f t="shared" si="13"/>
        <v>22</v>
      </c>
      <c r="S292" t="str">
        <f t="shared" si="14"/>
        <v>2000</v>
      </c>
      <c r="T292" t="str">
        <f>SUBSTITUTE(Table14[[#This Row],[month]],"?","sep")</f>
        <v>Oct</v>
      </c>
      <c r="U292">
        <v>23</v>
      </c>
      <c r="V292">
        <v>0</v>
      </c>
      <c r="W292" s="12">
        <v>29757.69</v>
      </c>
      <c r="X292" t="str">
        <f>SUBSTITUTE(Table14[[#This Row],[Hospital tier]],"?","tier - 2")</f>
        <v>tier - 2</v>
      </c>
      <c r="Y292" t="str">
        <f>SUBSTITUTE(Table14[[#This Row],[City tier]],"?","tier - 2")</f>
        <v>tier - 3</v>
      </c>
      <c r="Z292" t="str">
        <f>SUBSTITUTE(Table14[[#This Row],[State ID]],"?","UNKNOWN")</f>
        <v>R1024</v>
      </c>
    </row>
    <row r="293" spans="1:26" x14ac:dyDescent="0.3">
      <c r="A293" t="s">
        <v>322</v>
      </c>
      <c r="B293">
        <v>2000</v>
      </c>
      <c r="C293" t="s">
        <v>37</v>
      </c>
      <c r="E293">
        <v>11</v>
      </c>
      <c r="F293">
        <v>0</v>
      </c>
      <c r="G293">
        <v>2755.02</v>
      </c>
      <c r="H293" t="s">
        <v>11</v>
      </c>
      <c r="I293" t="s">
        <v>16</v>
      </c>
      <c r="J293" t="s">
        <v>247</v>
      </c>
      <c r="K293" t="str">
        <f>SUBSTITUTE(Table14[[#This Row],[year]],"?","")</f>
        <v>2000</v>
      </c>
      <c r="P293" t="str">
        <f>SUBSTITUTE(Table14[[#This Row],[Customer ID]],"?","unknown")</f>
        <v>Id2045</v>
      </c>
      <c r="Q293" s="9" t="str">
        <f t="shared" si="12"/>
        <v>27 Oct 2000</v>
      </c>
      <c r="R293">
        <f t="shared" si="13"/>
        <v>22</v>
      </c>
      <c r="S293" t="str">
        <f t="shared" si="14"/>
        <v>2000</v>
      </c>
      <c r="T293" t="str">
        <f>SUBSTITUTE(Table14[[#This Row],[month]],"?","sep")</f>
        <v>Oct</v>
      </c>
      <c r="U293">
        <v>27</v>
      </c>
      <c r="V293">
        <v>0</v>
      </c>
      <c r="W293" s="12">
        <v>29622.69</v>
      </c>
      <c r="X293" t="str">
        <f>SUBSTITUTE(Table14[[#This Row],[Hospital tier]],"?","tier - 2")</f>
        <v>tier - 2</v>
      </c>
      <c r="Y293" t="str">
        <f>SUBSTITUTE(Table14[[#This Row],[City tier]],"?","tier - 2")</f>
        <v>tier - 1</v>
      </c>
      <c r="Z293" t="str">
        <f>SUBSTITUTE(Table14[[#This Row],[State ID]],"?","UNKNOWN")</f>
        <v>R1024</v>
      </c>
    </row>
    <row r="294" spans="1:26" x14ac:dyDescent="0.3">
      <c r="A294" t="s">
        <v>323</v>
      </c>
      <c r="B294">
        <v>1997</v>
      </c>
      <c r="C294" t="s">
        <v>35</v>
      </c>
      <c r="E294">
        <v>10</v>
      </c>
      <c r="F294">
        <v>0</v>
      </c>
      <c r="G294">
        <v>2758.99</v>
      </c>
      <c r="H294" t="s">
        <v>11</v>
      </c>
      <c r="I294" t="s">
        <v>16</v>
      </c>
      <c r="J294" t="s">
        <v>23</v>
      </c>
      <c r="K294" t="str">
        <f>SUBSTITUTE(Table14[[#This Row],[year]],"?","")</f>
        <v>1997</v>
      </c>
      <c r="P294" t="str">
        <f>SUBSTITUTE(Table14[[#This Row],[Customer ID]],"?","unknown")</f>
        <v>Id2044</v>
      </c>
      <c r="Q294" s="9" t="str">
        <f t="shared" si="12"/>
        <v>3 Aug 1997</v>
      </c>
      <c r="R294">
        <f t="shared" si="13"/>
        <v>25</v>
      </c>
      <c r="S294" t="str">
        <f t="shared" si="14"/>
        <v>1997</v>
      </c>
      <c r="T294" t="str">
        <f>SUBSTITUTE(Table14[[#This Row],[month]],"?","sep")</f>
        <v>Aug</v>
      </c>
      <c r="U294">
        <v>3</v>
      </c>
      <c r="V294">
        <v>1</v>
      </c>
      <c r="W294" s="12">
        <v>29583.8</v>
      </c>
      <c r="X294" t="str">
        <f>SUBSTITUTE(Table14[[#This Row],[Hospital tier]],"?","tier - 2")</f>
        <v>tier - 2</v>
      </c>
      <c r="Y294" t="str">
        <f>SUBSTITUTE(Table14[[#This Row],[City tier]],"?","tier - 2")</f>
        <v>tier - 1</v>
      </c>
      <c r="Z294" t="str">
        <f>SUBSTITUTE(Table14[[#This Row],[State ID]],"?","UNKNOWN")</f>
        <v>R1012</v>
      </c>
    </row>
    <row r="295" spans="1:26" x14ac:dyDescent="0.3">
      <c r="A295" t="s">
        <v>324</v>
      </c>
      <c r="B295">
        <v>2004</v>
      </c>
      <c r="C295" t="s">
        <v>15</v>
      </c>
      <c r="E295">
        <v>14</v>
      </c>
      <c r="F295">
        <v>0</v>
      </c>
      <c r="G295">
        <v>2773.46</v>
      </c>
      <c r="H295" t="s">
        <v>11</v>
      </c>
      <c r="I295" t="s">
        <v>16</v>
      </c>
      <c r="J295" t="s">
        <v>300</v>
      </c>
      <c r="K295" t="str">
        <f>SUBSTITUTE(Table14[[#This Row],[year]],"?","")</f>
        <v>2004</v>
      </c>
      <c r="P295" t="str">
        <f>SUBSTITUTE(Table14[[#This Row],[Customer ID]],"?","unknown")</f>
        <v>Id2043</v>
      </c>
      <c r="Q295" s="9" t="str">
        <f t="shared" si="12"/>
        <v>12 Nov 2004</v>
      </c>
      <c r="R295">
        <f t="shared" si="13"/>
        <v>18</v>
      </c>
      <c r="S295" t="str">
        <f t="shared" si="14"/>
        <v>2004</v>
      </c>
      <c r="T295" t="str">
        <f>SUBSTITUTE(Table14[[#This Row],[month]],"?","sep")</f>
        <v>Nov</v>
      </c>
      <c r="U295">
        <v>12</v>
      </c>
      <c r="V295">
        <v>2</v>
      </c>
      <c r="W295" s="12">
        <v>11729.68</v>
      </c>
      <c r="X295" t="str">
        <f>SUBSTITUTE(Table14[[#This Row],[Hospital tier]],"?","tier - 2")</f>
        <v>tier - 2</v>
      </c>
      <c r="Y295" t="str">
        <f>SUBSTITUTE(Table14[[#This Row],[City tier]],"?","tier - 2")</f>
        <v>tier - 1</v>
      </c>
      <c r="Z295" t="str">
        <f>SUBSTITUTE(Table14[[#This Row],[State ID]],"?","UNKNOWN")</f>
        <v>R1021</v>
      </c>
    </row>
    <row r="296" spans="1:26" x14ac:dyDescent="0.3">
      <c r="A296" t="s">
        <v>31</v>
      </c>
      <c r="B296">
        <v>1999</v>
      </c>
      <c r="C296" t="s">
        <v>18</v>
      </c>
      <c r="E296">
        <v>9</v>
      </c>
      <c r="F296">
        <v>1</v>
      </c>
      <c r="G296">
        <v>2775.19</v>
      </c>
      <c r="H296" t="s">
        <v>11</v>
      </c>
      <c r="I296" t="s">
        <v>16</v>
      </c>
      <c r="J296" t="s">
        <v>23</v>
      </c>
      <c r="K296" t="str">
        <f>SUBSTITUTE(Table14[[#This Row],[year]],"?","")</f>
        <v>1999</v>
      </c>
      <c r="P296" t="str">
        <f>SUBSTITUTE(Table14[[#This Row],[Customer ID]],"?","unknown")</f>
        <v>unknown</v>
      </c>
      <c r="Q296" s="9" t="str">
        <f t="shared" si="12"/>
        <v>20 Jun 1999</v>
      </c>
      <c r="R296">
        <f t="shared" si="13"/>
        <v>23</v>
      </c>
      <c r="S296" t="str">
        <f t="shared" si="14"/>
        <v>1999</v>
      </c>
      <c r="T296" t="str">
        <f>SUBSTITUTE(Table14[[#This Row],[month]],"?","sep")</f>
        <v>Jun</v>
      </c>
      <c r="U296">
        <v>20</v>
      </c>
      <c r="V296">
        <v>0</v>
      </c>
      <c r="W296" s="12">
        <v>29523.17</v>
      </c>
      <c r="X296" t="str">
        <f>SUBSTITUTE(Table14[[#This Row],[Hospital tier]],"?","tier - 2")</f>
        <v>tier - 2</v>
      </c>
      <c r="Y296" t="str">
        <f>SUBSTITUTE(Table14[[#This Row],[City tier]],"?","tier - 2")</f>
        <v>tier - 1</v>
      </c>
      <c r="Z296" t="str">
        <f>SUBSTITUTE(Table14[[#This Row],[State ID]],"?","UNKNOWN")</f>
        <v>R1012</v>
      </c>
    </row>
    <row r="297" spans="1:26" x14ac:dyDescent="0.3">
      <c r="A297" t="s">
        <v>325</v>
      </c>
      <c r="B297">
        <v>1999</v>
      </c>
      <c r="C297" t="s">
        <v>35</v>
      </c>
      <c r="E297">
        <v>29</v>
      </c>
      <c r="F297">
        <v>1</v>
      </c>
      <c r="G297">
        <v>2775.19</v>
      </c>
      <c r="H297" t="s">
        <v>11</v>
      </c>
      <c r="I297" t="s">
        <v>16</v>
      </c>
      <c r="J297" t="s">
        <v>23</v>
      </c>
      <c r="K297" t="str">
        <f>SUBSTITUTE(Table14[[#This Row],[year]],"?","")</f>
        <v>1999</v>
      </c>
      <c r="P297" t="str">
        <f>SUBSTITUTE(Table14[[#This Row],[Customer ID]],"?","unknown")</f>
        <v>Id2042</v>
      </c>
      <c r="Q297" s="9" t="str">
        <f t="shared" si="12"/>
        <v>16 Aug 1999</v>
      </c>
      <c r="R297">
        <f t="shared" si="13"/>
        <v>23</v>
      </c>
      <c r="S297" t="str">
        <f t="shared" si="14"/>
        <v>1999</v>
      </c>
      <c r="T297" t="str">
        <f>SUBSTITUTE(Table14[[#This Row],[month]],"?","sep")</f>
        <v>Aug</v>
      </c>
      <c r="U297">
        <v>16</v>
      </c>
      <c r="V297">
        <v>3</v>
      </c>
      <c r="W297" s="12">
        <v>29443.59</v>
      </c>
      <c r="X297" t="str">
        <f>SUBSTITUTE(Table14[[#This Row],[Hospital tier]],"?","tier - 2")</f>
        <v>tier - 2</v>
      </c>
      <c r="Y297" t="str">
        <f>SUBSTITUTE(Table14[[#This Row],[City tier]],"?","tier - 2")</f>
        <v>tier - 1</v>
      </c>
      <c r="Z297" t="str">
        <f>SUBSTITUTE(Table14[[#This Row],[State ID]],"?","UNKNOWN")</f>
        <v>R1012</v>
      </c>
    </row>
    <row r="298" spans="1:26" x14ac:dyDescent="0.3">
      <c r="A298" t="s">
        <v>326</v>
      </c>
      <c r="B298">
        <v>1999</v>
      </c>
      <c r="C298" t="s">
        <v>30</v>
      </c>
      <c r="E298">
        <v>24</v>
      </c>
      <c r="F298">
        <v>1</v>
      </c>
      <c r="G298">
        <v>2789.06</v>
      </c>
      <c r="H298" t="s">
        <v>11</v>
      </c>
      <c r="I298" t="s">
        <v>12</v>
      </c>
      <c r="J298" t="s">
        <v>23</v>
      </c>
      <c r="K298" t="str">
        <f>SUBSTITUTE(Table14[[#This Row],[year]],"?","")</f>
        <v>1999</v>
      </c>
      <c r="P298" t="str">
        <f>SUBSTITUTE(Table14[[#This Row],[Customer ID]],"?","unknown")</f>
        <v>Id2041</v>
      </c>
      <c r="Q298" s="9" t="str">
        <f t="shared" si="12"/>
        <v>7 Dec 1999</v>
      </c>
      <c r="R298">
        <f t="shared" si="13"/>
        <v>23</v>
      </c>
      <c r="S298" t="str">
        <f t="shared" si="14"/>
        <v>1999</v>
      </c>
      <c r="T298" t="str">
        <f>SUBSTITUTE(Table14[[#This Row],[month]],"?","sep")</f>
        <v>Dec</v>
      </c>
      <c r="U298">
        <v>7</v>
      </c>
      <c r="V298">
        <v>3</v>
      </c>
      <c r="W298" s="12">
        <v>29352.560000000001</v>
      </c>
      <c r="X298" t="str">
        <f>SUBSTITUTE(Table14[[#This Row],[Hospital tier]],"?","tier - 2")</f>
        <v>tier - 2</v>
      </c>
      <c r="Y298" t="str">
        <f>SUBSTITUTE(Table14[[#This Row],[City tier]],"?","tier - 2")</f>
        <v>tier - 3</v>
      </c>
      <c r="Z298" t="str">
        <f>SUBSTITUTE(Table14[[#This Row],[State ID]],"?","UNKNOWN")</f>
        <v>R1012</v>
      </c>
    </row>
    <row r="299" spans="1:26" x14ac:dyDescent="0.3">
      <c r="A299" t="s">
        <v>327</v>
      </c>
      <c r="B299">
        <v>2004</v>
      </c>
      <c r="C299" t="s">
        <v>35</v>
      </c>
      <c r="E299">
        <v>4</v>
      </c>
      <c r="F299">
        <v>2</v>
      </c>
      <c r="G299">
        <v>2801.26</v>
      </c>
      <c r="H299" t="s">
        <v>11</v>
      </c>
      <c r="I299" t="s">
        <v>12</v>
      </c>
      <c r="J299" t="s">
        <v>13</v>
      </c>
      <c r="K299" t="str">
        <f>SUBSTITUTE(Table14[[#This Row],[year]],"?","")</f>
        <v>2004</v>
      </c>
      <c r="P299" t="str">
        <f>SUBSTITUTE(Table14[[#This Row],[Customer ID]],"?","unknown")</f>
        <v>Id2040</v>
      </c>
      <c r="Q299" s="9" t="str">
        <f t="shared" si="12"/>
        <v>5 Aug 2004</v>
      </c>
      <c r="R299">
        <f t="shared" si="13"/>
        <v>18</v>
      </c>
      <c r="S299" t="str">
        <f t="shared" si="14"/>
        <v>2004</v>
      </c>
      <c r="T299" t="str">
        <f>SUBSTITUTE(Table14[[#This Row],[month]],"?","sep")</f>
        <v>Aug</v>
      </c>
      <c r="U299">
        <v>5</v>
      </c>
      <c r="V299">
        <v>0</v>
      </c>
      <c r="W299" s="12">
        <v>29330.98</v>
      </c>
      <c r="X299" t="str">
        <f>SUBSTITUTE(Table14[[#This Row],[Hospital tier]],"?","tier - 2")</f>
        <v>tier - 2</v>
      </c>
      <c r="Y299" t="str">
        <f>SUBSTITUTE(Table14[[#This Row],[City tier]],"?","tier - 2")</f>
        <v>tier - 3</v>
      </c>
      <c r="Z299" t="str">
        <f>SUBSTITUTE(Table14[[#This Row],[State ID]],"?","UNKNOWN")</f>
        <v>R1013</v>
      </c>
    </row>
    <row r="300" spans="1:26" x14ac:dyDescent="0.3">
      <c r="A300" t="s">
        <v>328</v>
      </c>
      <c r="B300">
        <v>2003</v>
      </c>
      <c r="C300" t="s">
        <v>20</v>
      </c>
      <c r="E300">
        <v>23</v>
      </c>
      <c r="F300">
        <v>2</v>
      </c>
      <c r="G300">
        <v>2803.7</v>
      </c>
      <c r="H300" t="s">
        <v>11</v>
      </c>
      <c r="I300" t="s">
        <v>16</v>
      </c>
      <c r="J300" t="s">
        <v>23</v>
      </c>
      <c r="K300" t="str">
        <f>SUBSTITUTE(Table14[[#This Row],[year]],"?","")</f>
        <v>2003</v>
      </c>
      <c r="P300" t="str">
        <f>SUBSTITUTE(Table14[[#This Row],[Customer ID]],"?","unknown")</f>
        <v>Id2039</v>
      </c>
      <c r="Q300" s="9" t="str">
        <f t="shared" si="12"/>
        <v>21 Sep 2003</v>
      </c>
      <c r="R300">
        <f t="shared" si="13"/>
        <v>19</v>
      </c>
      <c r="S300" t="str">
        <f t="shared" si="14"/>
        <v>2003</v>
      </c>
      <c r="T300" t="str">
        <f>SUBSTITUTE(Table14[[#This Row],[month]],"?","sep")</f>
        <v>Sep</v>
      </c>
      <c r="U300">
        <v>21</v>
      </c>
      <c r="V300">
        <v>2</v>
      </c>
      <c r="W300" s="12">
        <v>29227.599999999999</v>
      </c>
      <c r="X300" t="str">
        <f>SUBSTITUTE(Table14[[#This Row],[Hospital tier]],"?","tier - 2")</f>
        <v>tier - 2</v>
      </c>
      <c r="Y300" t="str">
        <f>SUBSTITUTE(Table14[[#This Row],[City tier]],"?","tier - 2")</f>
        <v>tier - 1</v>
      </c>
      <c r="Z300" t="str">
        <f>SUBSTITUTE(Table14[[#This Row],[State ID]],"?","UNKNOWN")</f>
        <v>R1012</v>
      </c>
    </row>
    <row r="301" spans="1:26" x14ac:dyDescent="0.3">
      <c r="A301" t="s">
        <v>329</v>
      </c>
      <c r="B301">
        <v>2000</v>
      </c>
      <c r="C301" t="s">
        <v>37</v>
      </c>
      <c r="E301">
        <v>1</v>
      </c>
      <c r="F301">
        <v>0</v>
      </c>
      <c r="G301">
        <v>2819.51</v>
      </c>
      <c r="H301" t="s">
        <v>11</v>
      </c>
      <c r="I301" t="s">
        <v>12</v>
      </c>
      <c r="J301" t="s">
        <v>42</v>
      </c>
      <c r="K301" t="str">
        <f>SUBSTITUTE(Table14[[#This Row],[year]],"?","")</f>
        <v>2000</v>
      </c>
      <c r="P301" t="str">
        <f>SUBSTITUTE(Table14[[#This Row],[Customer ID]],"?","unknown")</f>
        <v>Id2038</v>
      </c>
      <c r="Q301" s="9" t="str">
        <f t="shared" si="12"/>
        <v>30 Oct 2000</v>
      </c>
      <c r="R301">
        <f t="shared" si="13"/>
        <v>22</v>
      </c>
      <c r="S301" t="str">
        <f t="shared" si="14"/>
        <v>2000</v>
      </c>
      <c r="T301" t="str">
        <f>SUBSTITUTE(Table14[[#This Row],[month]],"?","sep")</f>
        <v>Oct</v>
      </c>
      <c r="U301">
        <v>30</v>
      </c>
      <c r="V301">
        <v>2</v>
      </c>
      <c r="W301" s="12">
        <v>46113.51</v>
      </c>
      <c r="X301" t="str">
        <f>SUBSTITUTE(Table14[[#This Row],[Hospital tier]],"?","tier - 2")</f>
        <v>tier - 2</v>
      </c>
      <c r="Y301" t="str">
        <f>SUBSTITUTE(Table14[[#This Row],[City tier]],"?","tier - 2")</f>
        <v>tier - 3</v>
      </c>
      <c r="Z301" t="str">
        <f>SUBSTITUTE(Table14[[#This Row],[State ID]],"?","UNKNOWN")</f>
        <v>R1011</v>
      </c>
    </row>
    <row r="302" spans="1:26" x14ac:dyDescent="0.3">
      <c r="A302" t="s">
        <v>330</v>
      </c>
      <c r="B302">
        <v>1998</v>
      </c>
      <c r="C302" t="s">
        <v>15</v>
      </c>
      <c r="E302">
        <v>15</v>
      </c>
      <c r="F302">
        <v>0</v>
      </c>
      <c r="G302">
        <v>2842.76</v>
      </c>
      <c r="H302" t="s">
        <v>11</v>
      </c>
      <c r="I302" t="s">
        <v>12</v>
      </c>
      <c r="J302" t="s">
        <v>23</v>
      </c>
      <c r="K302" t="str">
        <f>SUBSTITUTE(Table14[[#This Row],[year]],"?","")</f>
        <v>1998</v>
      </c>
      <c r="P302" t="str">
        <f>SUBSTITUTE(Table14[[#This Row],[Customer ID]],"?","unknown")</f>
        <v>Id2037</v>
      </c>
      <c r="Q302" s="9" t="str">
        <f t="shared" si="12"/>
        <v>9 Nov 1998</v>
      </c>
      <c r="R302">
        <f t="shared" si="13"/>
        <v>24</v>
      </c>
      <c r="S302" t="str">
        <f t="shared" si="14"/>
        <v>1998</v>
      </c>
      <c r="T302" t="str">
        <f>SUBSTITUTE(Table14[[#This Row],[month]],"?","sep")</f>
        <v>Nov</v>
      </c>
      <c r="U302">
        <v>9</v>
      </c>
      <c r="V302">
        <v>2</v>
      </c>
      <c r="W302" s="12">
        <v>29186.48</v>
      </c>
      <c r="X302" t="str">
        <f>SUBSTITUTE(Table14[[#This Row],[Hospital tier]],"?","tier - 2")</f>
        <v>tier - 2</v>
      </c>
      <c r="Y302" t="str">
        <f>SUBSTITUTE(Table14[[#This Row],[City tier]],"?","tier - 2")</f>
        <v>tier - 3</v>
      </c>
      <c r="Z302" t="str">
        <f>SUBSTITUTE(Table14[[#This Row],[State ID]],"?","UNKNOWN")</f>
        <v>R1012</v>
      </c>
    </row>
    <row r="303" spans="1:26" x14ac:dyDescent="0.3">
      <c r="A303" t="s">
        <v>331</v>
      </c>
      <c r="B303">
        <v>1998</v>
      </c>
      <c r="C303" t="s">
        <v>18</v>
      </c>
      <c r="E303">
        <v>17</v>
      </c>
      <c r="F303">
        <v>0</v>
      </c>
      <c r="G303">
        <v>2850.68</v>
      </c>
      <c r="H303" t="s">
        <v>11</v>
      </c>
      <c r="I303" t="s">
        <v>12</v>
      </c>
      <c r="J303" t="s">
        <v>23</v>
      </c>
      <c r="K303" t="str">
        <f>SUBSTITUTE(Table14[[#This Row],[year]],"?","")</f>
        <v>1998</v>
      </c>
      <c r="P303" t="str">
        <f>SUBSTITUTE(Table14[[#This Row],[Customer ID]],"?","unknown")</f>
        <v>Id2036</v>
      </c>
      <c r="Q303" s="9" t="str">
        <f t="shared" si="12"/>
        <v>8 Jun 1998</v>
      </c>
      <c r="R303">
        <f t="shared" si="13"/>
        <v>25</v>
      </c>
      <c r="S303" t="str">
        <f t="shared" si="14"/>
        <v>1998</v>
      </c>
      <c r="T303" t="str">
        <f>SUBSTITUTE(Table14[[#This Row],[month]],"?","sep")</f>
        <v>Jun</v>
      </c>
      <c r="U303">
        <v>8</v>
      </c>
      <c r="V303">
        <v>2</v>
      </c>
      <c r="W303" s="12">
        <v>29160.39</v>
      </c>
      <c r="X303" t="str">
        <f>SUBSTITUTE(Table14[[#This Row],[Hospital tier]],"?","tier - 2")</f>
        <v>tier - 2</v>
      </c>
      <c r="Y303" t="str">
        <f>SUBSTITUTE(Table14[[#This Row],[City tier]],"?","tier - 2")</f>
        <v>tier - 3</v>
      </c>
      <c r="Z303" t="str">
        <f>SUBSTITUTE(Table14[[#This Row],[State ID]],"?","UNKNOWN")</f>
        <v>R1012</v>
      </c>
    </row>
    <row r="304" spans="1:26" x14ac:dyDescent="0.3">
      <c r="A304" t="s">
        <v>332</v>
      </c>
      <c r="B304">
        <v>1998</v>
      </c>
      <c r="C304" t="s">
        <v>20</v>
      </c>
      <c r="E304">
        <v>4</v>
      </c>
      <c r="F304">
        <v>0</v>
      </c>
      <c r="G304">
        <v>2855.44</v>
      </c>
      <c r="H304" t="s">
        <v>11</v>
      </c>
      <c r="I304" t="s">
        <v>12</v>
      </c>
      <c r="J304" t="s">
        <v>23</v>
      </c>
      <c r="K304" t="str">
        <f>SUBSTITUTE(Table14[[#This Row],[year]],"?","")</f>
        <v>1998</v>
      </c>
      <c r="P304" t="str">
        <f>SUBSTITUTE(Table14[[#This Row],[Customer ID]],"?","unknown")</f>
        <v>Id2035</v>
      </c>
      <c r="Q304" s="9" t="str">
        <f t="shared" si="12"/>
        <v>24 Sep 1998</v>
      </c>
      <c r="R304">
        <f t="shared" si="13"/>
        <v>24</v>
      </c>
      <c r="S304" t="str">
        <f t="shared" si="14"/>
        <v>1998</v>
      </c>
      <c r="T304" t="str">
        <f>SUBSTITUTE(Table14[[#This Row],[month]],"?","sep")</f>
        <v>Sep</v>
      </c>
      <c r="U304">
        <v>24</v>
      </c>
      <c r="V304">
        <v>0</v>
      </c>
      <c r="W304" s="12">
        <v>29141.360000000001</v>
      </c>
      <c r="X304" t="str">
        <f>SUBSTITUTE(Table14[[#This Row],[Hospital tier]],"?","tier - 2")</f>
        <v>tier - 2</v>
      </c>
      <c r="Y304" t="str">
        <f>SUBSTITUTE(Table14[[#This Row],[City tier]],"?","tier - 2")</f>
        <v>tier - 3</v>
      </c>
      <c r="Z304" t="str">
        <f>SUBSTITUTE(Table14[[#This Row],[State ID]],"?","UNKNOWN")</f>
        <v>R1012</v>
      </c>
    </row>
    <row r="305" spans="1:26" x14ac:dyDescent="0.3">
      <c r="A305" t="s">
        <v>333</v>
      </c>
      <c r="B305">
        <v>1993</v>
      </c>
      <c r="C305" t="s">
        <v>15</v>
      </c>
      <c r="E305">
        <v>1</v>
      </c>
      <c r="F305">
        <v>0</v>
      </c>
      <c r="G305">
        <v>2866.09</v>
      </c>
      <c r="H305" t="s">
        <v>12</v>
      </c>
      <c r="I305" t="s">
        <v>12</v>
      </c>
      <c r="J305" t="s">
        <v>42</v>
      </c>
      <c r="K305" t="str">
        <f>SUBSTITUTE(Table14[[#This Row],[year]],"?","")</f>
        <v>1993</v>
      </c>
      <c r="P305" t="str">
        <f>SUBSTITUTE(Table14[[#This Row],[Customer ID]],"?","unknown")</f>
        <v>Id2034</v>
      </c>
      <c r="Q305" s="9" t="str">
        <f t="shared" si="12"/>
        <v>29 Nov 1993</v>
      </c>
      <c r="R305">
        <f t="shared" si="13"/>
        <v>29</v>
      </c>
      <c r="S305" t="str">
        <f t="shared" si="14"/>
        <v>1993</v>
      </c>
      <c r="T305" t="str">
        <f>SUBSTITUTE(Table14[[#This Row],[month]],"?","sep")</f>
        <v>Nov</v>
      </c>
      <c r="U305">
        <v>29</v>
      </c>
      <c r="V305">
        <v>2</v>
      </c>
      <c r="W305" s="12">
        <v>29114.77</v>
      </c>
      <c r="X305" t="str">
        <f>SUBSTITUTE(Table14[[#This Row],[Hospital tier]],"?","tier - 2")</f>
        <v>tier - 3</v>
      </c>
      <c r="Y305" t="str">
        <f>SUBSTITUTE(Table14[[#This Row],[City tier]],"?","tier - 2")</f>
        <v>tier - 3</v>
      </c>
      <c r="Z305" t="str">
        <f>SUBSTITUTE(Table14[[#This Row],[State ID]],"?","UNKNOWN")</f>
        <v>R1011</v>
      </c>
    </row>
    <row r="306" spans="1:26" x14ac:dyDescent="0.3">
      <c r="A306" t="s">
        <v>334</v>
      </c>
      <c r="B306">
        <v>1993</v>
      </c>
      <c r="C306" t="s">
        <v>35</v>
      </c>
      <c r="E306">
        <v>12</v>
      </c>
      <c r="F306">
        <v>0</v>
      </c>
      <c r="G306">
        <v>2867.12</v>
      </c>
      <c r="H306" t="s">
        <v>16</v>
      </c>
      <c r="I306" t="s">
        <v>12</v>
      </c>
      <c r="J306" t="s">
        <v>13</v>
      </c>
      <c r="K306" t="str">
        <f>SUBSTITUTE(Table14[[#This Row],[year]],"?","")</f>
        <v>1993</v>
      </c>
      <c r="P306" t="str">
        <f>SUBSTITUTE(Table14[[#This Row],[Customer ID]],"?","unknown")</f>
        <v>Id2033</v>
      </c>
      <c r="Q306" s="9" t="str">
        <f t="shared" si="12"/>
        <v>21 Aug 1993</v>
      </c>
      <c r="R306">
        <f t="shared" si="13"/>
        <v>29</v>
      </c>
      <c r="S306" t="str">
        <f t="shared" si="14"/>
        <v>1993</v>
      </c>
      <c r="T306" t="str">
        <f>SUBSTITUTE(Table14[[#This Row],[month]],"?","sep")</f>
        <v>Aug</v>
      </c>
      <c r="U306">
        <v>21</v>
      </c>
      <c r="V306">
        <v>3</v>
      </c>
      <c r="W306" s="12">
        <v>11712.97</v>
      </c>
      <c r="X306" t="str">
        <f>SUBSTITUTE(Table14[[#This Row],[Hospital tier]],"?","tier - 2")</f>
        <v>tier - 1</v>
      </c>
      <c r="Y306" t="str">
        <f>SUBSTITUTE(Table14[[#This Row],[City tier]],"?","tier - 2")</f>
        <v>tier - 3</v>
      </c>
      <c r="Z306" t="str">
        <f>SUBSTITUTE(Table14[[#This Row],[State ID]],"?","UNKNOWN")</f>
        <v>R1013</v>
      </c>
    </row>
    <row r="307" spans="1:26" x14ac:dyDescent="0.3">
      <c r="A307" t="s">
        <v>335</v>
      </c>
      <c r="B307">
        <v>1996</v>
      </c>
      <c r="C307" t="s">
        <v>18</v>
      </c>
      <c r="E307">
        <v>21</v>
      </c>
      <c r="F307">
        <v>0</v>
      </c>
      <c r="G307">
        <v>2897.32</v>
      </c>
      <c r="H307" t="s">
        <v>12</v>
      </c>
      <c r="I307" t="s">
        <v>12</v>
      </c>
      <c r="J307" t="s">
        <v>168</v>
      </c>
      <c r="K307" t="str">
        <f>SUBSTITUTE(Table14[[#This Row],[year]],"?","")</f>
        <v>1996</v>
      </c>
      <c r="P307" t="str">
        <f>SUBSTITUTE(Table14[[#This Row],[Customer ID]],"?","unknown")</f>
        <v>Id2032</v>
      </c>
      <c r="Q307" s="9" t="str">
        <f t="shared" si="12"/>
        <v>14 Jun 1996</v>
      </c>
      <c r="R307">
        <f t="shared" si="13"/>
        <v>26</v>
      </c>
      <c r="S307" t="str">
        <f t="shared" si="14"/>
        <v>1996</v>
      </c>
      <c r="T307" t="str">
        <f>SUBSTITUTE(Table14[[#This Row],[month]],"?","sep")</f>
        <v>Jun</v>
      </c>
      <c r="U307">
        <v>14</v>
      </c>
      <c r="V307">
        <v>2</v>
      </c>
      <c r="W307" s="12">
        <v>29114.21</v>
      </c>
      <c r="X307" t="str">
        <f>SUBSTITUTE(Table14[[#This Row],[Hospital tier]],"?","tier - 2")</f>
        <v>tier - 3</v>
      </c>
      <c r="Y307" t="str">
        <f>SUBSTITUTE(Table14[[#This Row],[City tier]],"?","tier - 2")</f>
        <v>tier - 3</v>
      </c>
      <c r="Z307" t="str">
        <f>SUBSTITUTE(Table14[[#This Row],[State ID]],"?","UNKNOWN")</f>
        <v>R1016</v>
      </c>
    </row>
    <row r="308" spans="1:26" x14ac:dyDescent="0.3">
      <c r="A308" t="s">
        <v>336</v>
      </c>
      <c r="B308">
        <v>2000</v>
      </c>
      <c r="C308" t="s">
        <v>10</v>
      </c>
      <c r="E308">
        <v>14</v>
      </c>
      <c r="F308">
        <v>0</v>
      </c>
      <c r="G308">
        <v>2897.46</v>
      </c>
      <c r="H308" t="s">
        <v>11</v>
      </c>
      <c r="I308" t="s">
        <v>16</v>
      </c>
      <c r="J308" t="s">
        <v>23</v>
      </c>
      <c r="K308" t="str">
        <f>SUBSTITUTE(Table14[[#This Row],[year]],"?","")</f>
        <v>2000</v>
      </c>
      <c r="P308" t="str">
        <f>SUBSTITUTE(Table14[[#This Row],[Customer ID]],"?","unknown")</f>
        <v>Id2031</v>
      </c>
      <c r="Q308" s="9" t="str">
        <f t="shared" si="12"/>
        <v>1 Jul 2000</v>
      </c>
      <c r="R308">
        <f t="shared" si="13"/>
        <v>22</v>
      </c>
      <c r="S308" t="str">
        <f t="shared" si="14"/>
        <v>2000</v>
      </c>
      <c r="T308" t="str">
        <f>SUBSTITUTE(Table14[[#This Row],[month]],"?","sep")</f>
        <v>Jul</v>
      </c>
      <c r="U308">
        <v>1</v>
      </c>
      <c r="V308">
        <v>2</v>
      </c>
      <c r="W308" s="12">
        <v>34303.17</v>
      </c>
      <c r="X308" t="str">
        <f>SUBSTITUTE(Table14[[#This Row],[Hospital tier]],"?","tier - 2")</f>
        <v>tier - 2</v>
      </c>
      <c r="Y308" t="str">
        <f>SUBSTITUTE(Table14[[#This Row],[City tier]],"?","tier - 2")</f>
        <v>tier - 1</v>
      </c>
      <c r="Z308" t="str">
        <f>SUBSTITUTE(Table14[[#This Row],[State ID]],"?","UNKNOWN")</f>
        <v>R1012</v>
      </c>
    </row>
    <row r="309" spans="1:26" x14ac:dyDescent="0.3">
      <c r="A309" t="s">
        <v>337</v>
      </c>
      <c r="B309">
        <v>1999</v>
      </c>
      <c r="C309" t="s">
        <v>15</v>
      </c>
      <c r="E309">
        <v>1</v>
      </c>
      <c r="F309">
        <v>0</v>
      </c>
      <c r="G309">
        <v>2899.49</v>
      </c>
      <c r="H309" t="s">
        <v>11</v>
      </c>
      <c r="I309" t="s">
        <v>11</v>
      </c>
      <c r="J309" t="s">
        <v>247</v>
      </c>
      <c r="K309" t="str">
        <f>SUBSTITUTE(Table14[[#This Row],[year]],"?","")</f>
        <v>1999</v>
      </c>
      <c r="P309" t="str">
        <f>SUBSTITUTE(Table14[[#This Row],[Customer ID]],"?","unknown")</f>
        <v>Id2030</v>
      </c>
      <c r="Q309" s="9" t="str">
        <f t="shared" si="12"/>
        <v>7 Nov 1999</v>
      </c>
      <c r="R309">
        <f t="shared" si="13"/>
        <v>23</v>
      </c>
      <c r="S309" t="str">
        <f t="shared" si="14"/>
        <v>1999</v>
      </c>
      <c r="T309" t="str">
        <f>SUBSTITUTE(Table14[[#This Row],[month]],"?","sep")</f>
        <v>Nov</v>
      </c>
      <c r="U309">
        <v>7</v>
      </c>
      <c r="V309">
        <v>0</v>
      </c>
      <c r="W309" s="12">
        <v>29007.82</v>
      </c>
      <c r="X309" t="str">
        <f>SUBSTITUTE(Table14[[#This Row],[Hospital tier]],"?","tier - 2")</f>
        <v>tier - 2</v>
      </c>
      <c r="Y309" t="str">
        <f>SUBSTITUTE(Table14[[#This Row],[City tier]],"?","tier - 2")</f>
        <v>tier - 2</v>
      </c>
      <c r="Z309" t="str">
        <f>SUBSTITUTE(Table14[[#This Row],[State ID]],"?","UNKNOWN")</f>
        <v>R1024</v>
      </c>
    </row>
    <row r="310" spans="1:26" x14ac:dyDescent="0.3">
      <c r="A310" t="s">
        <v>338</v>
      </c>
      <c r="B310">
        <v>1996</v>
      </c>
      <c r="C310" t="s">
        <v>37</v>
      </c>
      <c r="E310">
        <v>24</v>
      </c>
      <c r="F310">
        <v>1</v>
      </c>
      <c r="G310">
        <v>2902.91</v>
      </c>
      <c r="H310" t="s">
        <v>11</v>
      </c>
      <c r="I310" t="s">
        <v>11</v>
      </c>
      <c r="J310" t="s">
        <v>13</v>
      </c>
      <c r="K310" t="str">
        <f>SUBSTITUTE(Table14[[#This Row],[year]],"?","")</f>
        <v>1996</v>
      </c>
      <c r="P310" t="str">
        <f>SUBSTITUTE(Table14[[#This Row],[Customer ID]],"?","unknown")</f>
        <v>Id2029</v>
      </c>
      <c r="Q310" s="9" t="str">
        <f t="shared" si="12"/>
        <v>1 Oct 1996</v>
      </c>
      <c r="R310">
        <f t="shared" si="13"/>
        <v>26</v>
      </c>
      <c r="S310" t="str">
        <f t="shared" si="14"/>
        <v>1996</v>
      </c>
      <c r="T310" t="str">
        <f>SUBSTITUTE(Table14[[#This Row],[month]],"?","sep")</f>
        <v>Oct</v>
      </c>
      <c r="U310">
        <v>1</v>
      </c>
      <c r="V310">
        <v>0</v>
      </c>
      <c r="W310" s="12">
        <v>28998.68</v>
      </c>
      <c r="X310" t="str">
        <f>SUBSTITUTE(Table14[[#This Row],[Hospital tier]],"?","tier - 2")</f>
        <v>tier - 2</v>
      </c>
      <c r="Y310" t="str">
        <f>SUBSTITUTE(Table14[[#This Row],[City tier]],"?","tier - 2")</f>
        <v>tier - 2</v>
      </c>
      <c r="Z310" t="str">
        <f>SUBSTITUTE(Table14[[#This Row],[State ID]],"?","UNKNOWN")</f>
        <v>R1013</v>
      </c>
    </row>
    <row r="311" spans="1:26" x14ac:dyDescent="0.3">
      <c r="A311" t="s">
        <v>339</v>
      </c>
      <c r="B311">
        <v>1996</v>
      </c>
      <c r="C311" t="s">
        <v>18</v>
      </c>
      <c r="E311">
        <v>13</v>
      </c>
      <c r="F311">
        <v>1</v>
      </c>
      <c r="G311">
        <v>2904.09</v>
      </c>
      <c r="H311" t="s">
        <v>11</v>
      </c>
      <c r="I311" t="s">
        <v>11</v>
      </c>
      <c r="J311" t="s">
        <v>42</v>
      </c>
      <c r="K311" t="str">
        <f>SUBSTITUTE(Table14[[#This Row],[year]],"?","")</f>
        <v>1996</v>
      </c>
      <c r="P311" t="str">
        <f>SUBSTITUTE(Table14[[#This Row],[Customer ID]],"?","unknown")</f>
        <v>Id2028</v>
      </c>
      <c r="Q311" s="9" t="str">
        <f t="shared" si="12"/>
        <v>5 Jun 1996</v>
      </c>
      <c r="R311">
        <f t="shared" si="13"/>
        <v>27</v>
      </c>
      <c r="S311" t="str">
        <f t="shared" si="14"/>
        <v>1996</v>
      </c>
      <c r="T311" t="str">
        <f>SUBSTITUTE(Table14[[#This Row],[month]],"?","sep")</f>
        <v>Jun</v>
      </c>
      <c r="U311">
        <v>5</v>
      </c>
      <c r="V311">
        <v>0</v>
      </c>
      <c r="W311" s="12">
        <v>28950.47</v>
      </c>
      <c r="X311" t="str">
        <f>SUBSTITUTE(Table14[[#This Row],[Hospital tier]],"?","tier - 2")</f>
        <v>tier - 2</v>
      </c>
      <c r="Y311" t="str">
        <f>SUBSTITUTE(Table14[[#This Row],[City tier]],"?","tier - 2")</f>
        <v>tier - 2</v>
      </c>
      <c r="Z311" t="str">
        <f>SUBSTITUTE(Table14[[#This Row],[State ID]],"?","UNKNOWN")</f>
        <v>R1011</v>
      </c>
    </row>
    <row r="312" spans="1:26" x14ac:dyDescent="0.3">
      <c r="A312" t="s">
        <v>340</v>
      </c>
      <c r="B312">
        <v>2003</v>
      </c>
      <c r="C312" t="s">
        <v>18</v>
      </c>
      <c r="E312">
        <v>5</v>
      </c>
      <c r="F312">
        <v>2</v>
      </c>
      <c r="G312">
        <v>2913.57</v>
      </c>
      <c r="H312" t="s">
        <v>11</v>
      </c>
      <c r="I312" t="s">
        <v>11</v>
      </c>
      <c r="J312" t="s">
        <v>42</v>
      </c>
      <c r="K312" t="str">
        <f>SUBSTITUTE(Table14[[#This Row],[year]],"?","")</f>
        <v>2003</v>
      </c>
      <c r="P312" t="str">
        <f>SUBSTITUTE(Table14[[#This Row],[Customer ID]],"?","unknown")</f>
        <v>Id2027</v>
      </c>
      <c r="Q312" s="9" t="str">
        <f t="shared" si="12"/>
        <v>25 Jun 2003</v>
      </c>
      <c r="R312">
        <f t="shared" si="13"/>
        <v>19</v>
      </c>
      <c r="S312" t="str">
        <f t="shared" si="14"/>
        <v>2003</v>
      </c>
      <c r="T312" t="str">
        <f>SUBSTITUTE(Table14[[#This Row],[month]],"?","sep")</f>
        <v>Jun</v>
      </c>
      <c r="U312">
        <v>25</v>
      </c>
      <c r="V312">
        <v>0</v>
      </c>
      <c r="W312" s="12">
        <v>28923.14</v>
      </c>
      <c r="X312" t="str">
        <f>SUBSTITUTE(Table14[[#This Row],[Hospital tier]],"?","tier - 2")</f>
        <v>tier - 2</v>
      </c>
      <c r="Y312" t="str">
        <f>SUBSTITUTE(Table14[[#This Row],[City tier]],"?","tier - 2")</f>
        <v>tier - 2</v>
      </c>
      <c r="Z312" t="str">
        <f>SUBSTITUTE(Table14[[#This Row],[State ID]],"?","UNKNOWN")</f>
        <v>R1011</v>
      </c>
    </row>
    <row r="313" spans="1:26" x14ac:dyDescent="0.3">
      <c r="A313" t="s">
        <v>341</v>
      </c>
      <c r="B313">
        <v>1996</v>
      </c>
      <c r="C313" t="s">
        <v>18</v>
      </c>
      <c r="E313">
        <v>30</v>
      </c>
      <c r="F313">
        <v>1</v>
      </c>
      <c r="G313">
        <v>2927.06</v>
      </c>
      <c r="H313" t="s">
        <v>11</v>
      </c>
      <c r="I313" t="s">
        <v>11</v>
      </c>
      <c r="J313" t="s">
        <v>13</v>
      </c>
      <c r="K313" t="str">
        <f>SUBSTITUTE(Table14[[#This Row],[year]],"?","")</f>
        <v>1996</v>
      </c>
      <c r="P313" t="str">
        <f>SUBSTITUTE(Table14[[#This Row],[Customer ID]],"?","unknown")</f>
        <v>Id2026</v>
      </c>
      <c r="Q313" s="9" t="str">
        <f t="shared" si="12"/>
        <v>3 Jun 1996</v>
      </c>
      <c r="R313">
        <f t="shared" si="13"/>
        <v>27</v>
      </c>
      <c r="S313" t="str">
        <f t="shared" si="14"/>
        <v>1996</v>
      </c>
      <c r="T313" t="str">
        <f>SUBSTITUTE(Table14[[#This Row],[month]],"?","sep")</f>
        <v>Jun</v>
      </c>
      <c r="U313">
        <v>3</v>
      </c>
      <c r="V313">
        <v>1</v>
      </c>
      <c r="W313" s="12">
        <v>28868.66</v>
      </c>
      <c r="X313" t="str">
        <f>SUBSTITUTE(Table14[[#This Row],[Hospital tier]],"?","tier - 2")</f>
        <v>tier - 2</v>
      </c>
      <c r="Y313" t="str">
        <f>SUBSTITUTE(Table14[[#This Row],[City tier]],"?","tier - 2")</f>
        <v>tier - 2</v>
      </c>
      <c r="Z313" t="str">
        <f>SUBSTITUTE(Table14[[#This Row],[State ID]],"?","UNKNOWN")</f>
        <v>R1013</v>
      </c>
    </row>
    <row r="314" spans="1:26" x14ac:dyDescent="0.3">
      <c r="A314" t="s">
        <v>342</v>
      </c>
      <c r="B314">
        <v>2002</v>
      </c>
      <c r="C314" t="s">
        <v>20</v>
      </c>
      <c r="E314">
        <v>30</v>
      </c>
      <c r="F314">
        <v>0</v>
      </c>
      <c r="G314">
        <v>2943.41</v>
      </c>
      <c r="H314" t="s">
        <v>11</v>
      </c>
      <c r="I314" t="s">
        <v>12</v>
      </c>
      <c r="J314" t="s">
        <v>23</v>
      </c>
      <c r="K314" t="str">
        <f>SUBSTITUTE(Table14[[#This Row],[year]],"?","")</f>
        <v>2002</v>
      </c>
      <c r="P314" t="str">
        <f>SUBSTITUTE(Table14[[#This Row],[Customer ID]],"?","unknown")</f>
        <v>Id2025</v>
      </c>
      <c r="Q314" s="9" t="str">
        <f t="shared" si="12"/>
        <v>12 Sep 2002</v>
      </c>
      <c r="R314">
        <f t="shared" si="13"/>
        <v>20</v>
      </c>
      <c r="S314" t="str">
        <f t="shared" si="14"/>
        <v>2002</v>
      </c>
      <c r="T314" t="str">
        <f>SUBSTITUTE(Table14[[#This Row],[month]],"?","sep")</f>
        <v>Sep</v>
      </c>
      <c r="U314">
        <v>12</v>
      </c>
      <c r="V314">
        <v>0</v>
      </c>
      <c r="W314" s="12">
        <v>45863.21</v>
      </c>
      <c r="X314" t="str">
        <f>SUBSTITUTE(Table14[[#This Row],[Hospital tier]],"?","tier - 2")</f>
        <v>tier - 2</v>
      </c>
      <c r="Y314" t="str">
        <f>SUBSTITUTE(Table14[[#This Row],[City tier]],"?","tier - 2")</f>
        <v>tier - 3</v>
      </c>
      <c r="Z314" t="str">
        <f>SUBSTITUTE(Table14[[#This Row],[State ID]],"?","UNKNOWN")</f>
        <v>R1012</v>
      </c>
    </row>
    <row r="315" spans="1:26" x14ac:dyDescent="0.3">
      <c r="A315" t="s">
        <v>343</v>
      </c>
      <c r="B315">
        <v>1995</v>
      </c>
      <c r="C315" t="s">
        <v>20</v>
      </c>
      <c r="E315">
        <v>24</v>
      </c>
      <c r="F315">
        <v>0</v>
      </c>
      <c r="G315">
        <v>2974.13</v>
      </c>
      <c r="H315" t="s">
        <v>11</v>
      </c>
      <c r="I315" t="s">
        <v>16</v>
      </c>
      <c r="J315" t="s">
        <v>42</v>
      </c>
      <c r="K315" t="str">
        <f>SUBSTITUTE(Table14[[#This Row],[year]],"?","")</f>
        <v>1995</v>
      </c>
      <c r="P315" t="str">
        <f>SUBSTITUTE(Table14[[#This Row],[Customer ID]],"?","unknown")</f>
        <v>Id2024</v>
      </c>
      <c r="Q315" s="9" t="str">
        <f t="shared" si="12"/>
        <v>5 Sep 1995</v>
      </c>
      <c r="R315">
        <f t="shared" si="13"/>
        <v>27</v>
      </c>
      <c r="S315" t="str">
        <f t="shared" si="14"/>
        <v>1995</v>
      </c>
      <c r="T315" t="str">
        <f>SUBSTITUTE(Table14[[#This Row],[month]],"?","sep")</f>
        <v>Sep</v>
      </c>
      <c r="U315">
        <v>5</v>
      </c>
      <c r="V315">
        <v>3</v>
      </c>
      <c r="W315" s="12">
        <v>28716.14</v>
      </c>
      <c r="X315" t="str">
        <f>SUBSTITUTE(Table14[[#This Row],[Hospital tier]],"?","tier - 2")</f>
        <v>tier - 2</v>
      </c>
      <c r="Y315" t="str">
        <f>SUBSTITUTE(Table14[[#This Row],[City tier]],"?","tier - 2")</f>
        <v>tier - 1</v>
      </c>
      <c r="Z315" t="str">
        <f>SUBSTITUTE(Table14[[#This Row],[State ID]],"?","UNKNOWN")</f>
        <v>R1011</v>
      </c>
    </row>
    <row r="316" spans="1:26" x14ac:dyDescent="0.3">
      <c r="A316" t="s">
        <v>344</v>
      </c>
      <c r="B316">
        <v>1987</v>
      </c>
      <c r="C316" t="s">
        <v>18</v>
      </c>
      <c r="E316">
        <v>18</v>
      </c>
      <c r="F316">
        <v>3</v>
      </c>
      <c r="G316">
        <v>2979.52</v>
      </c>
      <c r="H316" t="s">
        <v>11</v>
      </c>
      <c r="I316" t="s">
        <v>12</v>
      </c>
      <c r="J316" t="s">
        <v>13</v>
      </c>
      <c r="K316" t="str">
        <f>SUBSTITUTE(Table14[[#This Row],[year]],"?","")</f>
        <v>1987</v>
      </c>
      <c r="P316" t="str">
        <f>SUBSTITUTE(Table14[[#This Row],[Customer ID]],"?","unknown")</f>
        <v>Id2023</v>
      </c>
      <c r="Q316" s="9" t="str">
        <f t="shared" si="12"/>
        <v>27 Jun 1987</v>
      </c>
      <c r="R316">
        <f t="shared" si="13"/>
        <v>35</v>
      </c>
      <c r="S316" t="str">
        <f t="shared" si="14"/>
        <v>1987</v>
      </c>
      <c r="T316" t="str">
        <f>SUBSTITUTE(Table14[[#This Row],[month]],"?","sep")</f>
        <v>Jun</v>
      </c>
      <c r="U316">
        <v>27</v>
      </c>
      <c r="V316">
        <v>3</v>
      </c>
      <c r="W316" s="12">
        <v>28542.86</v>
      </c>
      <c r="X316" t="str">
        <f>SUBSTITUTE(Table14[[#This Row],[Hospital tier]],"?","tier - 2")</f>
        <v>tier - 2</v>
      </c>
      <c r="Y316" t="str">
        <f>SUBSTITUTE(Table14[[#This Row],[City tier]],"?","tier - 2")</f>
        <v>tier - 3</v>
      </c>
      <c r="Z316" t="str">
        <f>SUBSTITUTE(Table14[[#This Row],[State ID]],"?","UNKNOWN")</f>
        <v>R1013</v>
      </c>
    </row>
    <row r="317" spans="1:26" x14ac:dyDescent="0.3">
      <c r="A317" t="s">
        <v>345</v>
      </c>
      <c r="B317">
        <v>1991</v>
      </c>
      <c r="C317" t="s">
        <v>15</v>
      </c>
      <c r="E317">
        <v>20</v>
      </c>
      <c r="F317">
        <v>3</v>
      </c>
      <c r="G317">
        <v>2985.67</v>
      </c>
      <c r="H317" t="s">
        <v>11</v>
      </c>
      <c r="I317" t="s">
        <v>11</v>
      </c>
      <c r="J317" t="s">
        <v>13</v>
      </c>
      <c r="K317" t="str">
        <f>SUBSTITUTE(Table14[[#This Row],[year]],"?","")</f>
        <v>1991</v>
      </c>
      <c r="P317" t="str">
        <f>SUBSTITUTE(Table14[[#This Row],[Customer ID]],"?","unknown")</f>
        <v>Id2022</v>
      </c>
      <c r="Q317" s="9" t="str">
        <f t="shared" si="12"/>
        <v>26 Nov 1991</v>
      </c>
      <c r="R317">
        <f t="shared" si="13"/>
        <v>31</v>
      </c>
      <c r="S317" t="str">
        <f t="shared" si="14"/>
        <v>1991</v>
      </c>
      <c r="T317" t="str">
        <f>SUBSTITUTE(Table14[[#This Row],[month]],"?","sep")</f>
        <v>Nov</v>
      </c>
      <c r="U317">
        <v>26</v>
      </c>
      <c r="V317">
        <v>3</v>
      </c>
      <c r="W317" s="12">
        <v>40720.550000000003</v>
      </c>
      <c r="X317" t="str">
        <f>SUBSTITUTE(Table14[[#This Row],[Hospital tier]],"?","tier - 2")</f>
        <v>tier - 2</v>
      </c>
      <c r="Y317" t="str">
        <f>SUBSTITUTE(Table14[[#This Row],[City tier]],"?","tier - 2")</f>
        <v>tier - 2</v>
      </c>
      <c r="Z317" t="str">
        <f>SUBSTITUTE(Table14[[#This Row],[State ID]],"?","UNKNOWN")</f>
        <v>R1013</v>
      </c>
    </row>
    <row r="318" spans="1:26" x14ac:dyDescent="0.3">
      <c r="A318" t="s">
        <v>346</v>
      </c>
      <c r="B318">
        <v>2002</v>
      </c>
      <c r="C318" t="s">
        <v>30</v>
      </c>
      <c r="E318">
        <v>15</v>
      </c>
      <c r="F318">
        <v>0</v>
      </c>
      <c r="G318">
        <v>3012.22</v>
      </c>
      <c r="H318" t="s">
        <v>11</v>
      </c>
      <c r="I318" t="s">
        <v>12</v>
      </c>
      <c r="J318" t="s">
        <v>23</v>
      </c>
      <c r="K318" t="str">
        <f>SUBSTITUTE(Table14[[#This Row],[year]],"?","")</f>
        <v>2002</v>
      </c>
      <c r="P318" t="str">
        <f>SUBSTITUTE(Table14[[#This Row],[Customer ID]],"?","unknown")</f>
        <v>Id2021</v>
      </c>
      <c r="Q318" s="9" t="str">
        <f t="shared" si="12"/>
        <v>11 Dec 2002</v>
      </c>
      <c r="R318">
        <f t="shared" si="13"/>
        <v>20</v>
      </c>
      <c r="S318" t="str">
        <f t="shared" si="14"/>
        <v>2002</v>
      </c>
      <c r="T318" t="str">
        <f>SUBSTITUTE(Table14[[#This Row],[month]],"?","sep")</f>
        <v>Dec</v>
      </c>
      <c r="U318">
        <v>11</v>
      </c>
      <c r="V318">
        <v>1</v>
      </c>
      <c r="W318" s="12">
        <v>28476.73</v>
      </c>
      <c r="X318" t="str">
        <f>SUBSTITUTE(Table14[[#This Row],[Hospital tier]],"?","tier - 2")</f>
        <v>tier - 2</v>
      </c>
      <c r="Y318" t="str">
        <f>SUBSTITUTE(Table14[[#This Row],[City tier]],"?","tier - 2")</f>
        <v>tier - 3</v>
      </c>
      <c r="Z318" t="str">
        <f>SUBSTITUTE(Table14[[#This Row],[State ID]],"?","UNKNOWN")</f>
        <v>R1012</v>
      </c>
    </row>
    <row r="319" spans="1:26" x14ac:dyDescent="0.3">
      <c r="A319" t="s">
        <v>347</v>
      </c>
      <c r="B319">
        <v>1988</v>
      </c>
      <c r="C319" t="s">
        <v>20</v>
      </c>
      <c r="E319">
        <v>28</v>
      </c>
      <c r="F319">
        <v>3</v>
      </c>
      <c r="G319">
        <v>3018.04</v>
      </c>
      <c r="H319" t="s">
        <v>11</v>
      </c>
      <c r="I319" t="s">
        <v>11</v>
      </c>
      <c r="J319" t="s">
        <v>23</v>
      </c>
      <c r="K319" t="str">
        <f>SUBSTITUTE(Table14[[#This Row],[year]],"?","")</f>
        <v>1988</v>
      </c>
      <c r="P319" t="str">
        <f>SUBSTITUTE(Table14[[#This Row],[Customer ID]],"?","unknown")</f>
        <v>Id2020</v>
      </c>
      <c r="Q319" s="9" t="str">
        <f t="shared" si="12"/>
        <v>16 Sep 1988</v>
      </c>
      <c r="R319">
        <f t="shared" si="13"/>
        <v>34</v>
      </c>
      <c r="S319" t="str">
        <f t="shared" si="14"/>
        <v>1988</v>
      </c>
      <c r="T319" t="str">
        <f>SUBSTITUTE(Table14[[#This Row],[month]],"?","sep")</f>
        <v>Sep</v>
      </c>
      <c r="U319">
        <v>16</v>
      </c>
      <c r="V319">
        <v>1</v>
      </c>
      <c r="W319" s="12">
        <v>28468.92</v>
      </c>
      <c r="X319" t="str">
        <f>SUBSTITUTE(Table14[[#This Row],[Hospital tier]],"?","tier - 2")</f>
        <v>tier - 2</v>
      </c>
      <c r="Y319" t="str">
        <f>SUBSTITUTE(Table14[[#This Row],[City tier]],"?","tier - 2")</f>
        <v>tier - 2</v>
      </c>
      <c r="Z319" t="str">
        <f>SUBSTITUTE(Table14[[#This Row],[State ID]],"?","UNKNOWN")</f>
        <v>R1012</v>
      </c>
    </row>
    <row r="320" spans="1:26" x14ac:dyDescent="0.3">
      <c r="A320" t="s">
        <v>348</v>
      </c>
      <c r="B320">
        <v>1997</v>
      </c>
      <c r="C320" t="s">
        <v>30</v>
      </c>
      <c r="E320">
        <v>19</v>
      </c>
      <c r="F320">
        <v>0</v>
      </c>
      <c r="G320">
        <v>3021.81</v>
      </c>
      <c r="H320" t="s">
        <v>11</v>
      </c>
      <c r="I320" t="s">
        <v>12</v>
      </c>
      <c r="J320" t="s">
        <v>23</v>
      </c>
      <c r="K320" t="str">
        <f>SUBSTITUTE(Table14[[#This Row],[year]],"?","")</f>
        <v>1997</v>
      </c>
      <c r="P320" t="str">
        <f>SUBSTITUTE(Table14[[#This Row],[Customer ID]],"?","unknown")</f>
        <v>Id2019</v>
      </c>
      <c r="Q320" s="9" t="str">
        <f t="shared" si="12"/>
        <v>2 Dec 1997</v>
      </c>
      <c r="R320">
        <f t="shared" si="13"/>
        <v>25</v>
      </c>
      <c r="S320" t="str">
        <f t="shared" si="14"/>
        <v>1997</v>
      </c>
      <c r="T320" t="str">
        <f>SUBSTITUTE(Table14[[#This Row],[month]],"?","sep")</f>
        <v>Dec</v>
      </c>
      <c r="U320">
        <v>2</v>
      </c>
      <c r="V320">
        <v>1</v>
      </c>
      <c r="W320" s="12">
        <v>28340.19</v>
      </c>
      <c r="X320" t="str">
        <f>SUBSTITUTE(Table14[[#This Row],[Hospital tier]],"?","tier - 2")</f>
        <v>tier - 2</v>
      </c>
      <c r="Y320" t="str">
        <f>SUBSTITUTE(Table14[[#This Row],[City tier]],"?","tier - 2")</f>
        <v>tier - 3</v>
      </c>
      <c r="Z320" t="str">
        <f>SUBSTITUTE(Table14[[#This Row],[State ID]],"?","UNKNOWN")</f>
        <v>R1012</v>
      </c>
    </row>
    <row r="321" spans="1:26" x14ac:dyDescent="0.3">
      <c r="A321" t="s">
        <v>349</v>
      </c>
      <c r="B321">
        <v>1998</v>
      </c>
      <c r="C321" t="s">
        <v>20</v>
      </c>
      <c r="E321">
        <v>15</v>
      </c>
      <c r="F321">
        <v>0</v>
      </c>
      <c r="G321">
        <v>3044.21</v>
      </c>
      <c r="H321" t="s">
        <v>11</v>
      </c>
      <c r="I321" t="s">
        <v>12</v>
      </c>
      <c r="J321" t="s">
        <v>247</v>
      </c>
      <c r="K321" t="str">
        <f>SUBSTITUTE(Table14[[#This Row],[year]],"?","")</f>
        <v>1998</v>
      </c>
      <c r="P321" t="str">
        <f>SUBSTITUTE(Table14[[#This Row],[Customer ID]],"?","unknown")</f>
        <v>Id2018</v>
      </c>
      <c r="Q321" s="9" t="str">
        <f t="shared" si="12"/>
        <v>24 Sep 1998</v>
      </c>
      <c r="R321">
        <f t="shared" si="13"/>
        <v>24</v>
      </c>
      <c r="S321" t="str">
        <f t="shared" si="14"/>
        <v>1998</v>
      </c>
      <c r="T321" t="str">
        <f>SUBSTITUTE(Table14[[#This Row],[month]],"?","sep")</f>
        <v>Sep</v>
      </c>
      <c r="U321">
        <v>24</v>
      </c>
      <c r="V321">
        <v>3</v>
      </c>
      <c r="W321" s="12">
        <v>28302.33</v>
      </c>
      <c r="X321" t="str">
        <f>SUBSTITUTE(Table14[[#This Row],[Hospital tier]],"?","tier - 2")</f>
        <v>tier - 2</v>
      </c>
      <c r="Y321" t="str">
        <f>SUBSTITUTE(Table14[[#This Row],[City tier]],"?","tier - 2")</f>
        <v>tier - 3</v>
      </c>
      <c r="Z321" t="str">
        <f>SUBSTITUTE(Table14[[#This Row],[State ID]],"?","UNKNOWN")</f>
        <v>R1024</v>
      </c>
    </row>
    <row r="322" spans="1:26" x14ac:dyDescent="0.3">
      <c r="A322" t="s">
        <v>350</v>
      </c>
      <c r="B322">
        <v>1998</v>
      </c>
      <c r="C322" t="s">
        <v>35</v>
      </c>
      <c r="E322">
        <v>9</v>
      </c>
      <c r="F322">
        <v>0</v>
      </c>
      <c r="G322">
        <v>3046.06</v>
      </c>
      <c r="H322" t="s">
        <v>11</v>
      </c>
      <c r="I322" t="s">
        <v>16</v>
      </c>
      <c r="J322" t="s">
        <v>249</v>
      </c>
      <c r="K322" t="str">
        <f>SUBSTITUTE(Table14[[#This Row],[year]],"?","")</f>
        <v>1998</v>
      </c>
      <c r="P322" t="str">
        <f>SUBSTITUTE(Table14[[#This Row],[Customer ID]],"?","unknown")</f>
        <v>Id2017</v>
      </c>
      <c r="Q322" s="9" t="str">
        <f t="shared" ref="Q322:Q385" si="15">CONCATENATE(U322," ",T322," ",S322)</f>
        <v>25 Aug 1998</v>
      </c>
      <c r="R322">
        <f t="shared" ref="R322:R385" si="16">DATEDIF(Q322,$AC$21,"Y")</f>
        <v>24</v>
      </c>
      <c r="S322" t="str">
        <f t="shared" ref="S322:S385" si="17">IF(ISBLANK(K322),AVERAGE(K322:K2664),K322)</f>
        <v>1998</v>
      </c>
      <c r="T322" t="str">
        <f>SUBSTITUTE(Table14[[#This Row],[month]],"?","sep")</f>
        <v>Aug</v>
      </c>
      <c r="U322">
        <v>25</v>
      </c>
      <c r="V322">
        <v>1</v>
      </c>
      <c r="W322" s="12">
        <v>28287.9</v>
      </c>
      <c r="X322" t="str">
        <f>SUBSTITUTE(Table14[[#This Row],[Hospital tier]],"?","tier - 2")</f>
        <v>tier - 2</v>
      </c>
      <c r="Y322" t="str">
        <f>SUBSTITUTE(Table14[[#This Row],[City tier]],"?","tier - 2")</f>
        <v>tier - 1</v>
      </c>
      <c r="Z322" t="str">
        <f>SUBSTITUTE(Table14[[#This Row],[State ID]],"?","UNKNOWN")</f>
        <v>R1023</v>
      </c>
    </row>
    <row r="323" spans="1:26" x14ac:dyDescent="0.3">
      <c r="A323" t="s">
        <v>351</v>
      </c>
      <c r="B323">
        <v>1997</v>
      </c>
      <c r="C323" t="s">
        <v>30</v>
      </c>
      <c r="E323">
        <v>22</v>
      </c>
      <c r="F323">
        <v>0</v>
      </c>
      <c r="G323">
        <v>3051.73</v>
      </c>
      <c r="H323" t="s">
        <v>11</v>
      </c>
      <c r="I323" t="s">
        <v>11</v>
      </c>
      <c r="J323" t="s">
        <v>42</v>
      </c>
      <c r="K323" t="str">
        <f>SUBSTITUTE(Table14[[#This Row],[year]],"?","")</f>
        <v>1997</v>
      </c>
      <c r="P323" t="str">
        <f>SUBSTITUTE(Table14[[#This Row],[Customer ID]],"?","unknown")</f>
        <v>Id2016</v>
      </c>
      <c r="Q323" s="9" t="str">
        <f t="shared" si="15"/>
        <v>6 Dec 1997</v>
      </c>
      <c r="R323">
        <f t="shared" si="16"/>
        <v>25</v>
      </c>
      <c r="S323" t="str">
        <f t="shared" si="17"/>
        <v>1997</v>
      </c>
      <c r="T323" t="str">
        <f>SUBSTITUTE(Table14[[#This Row],[month]],"?","sep")</f>
        <v>Dec</v>
      </c>
      <c r="U323">
        <v>6</v>
      </c>
      <c r="V323">
        <v>0</v>
      </c>
      <c r="W323" s="12">
        <v>28245.34</v>
      </c>
      <c r="X323" t="str">
        <f>SUBSTITUTE(Table14[[#This Row],[Hospital tier]],"?","tier - 2")</f>
        <v>tier - 2</v>
      </c>
      <c r="Y323" t="str">
        <f>SUBSTITUTE(Table14[[#This Row],[City tier]],"?","tier - 2")</f>
        <v>tier - 2</v>
      </c>
      <c r="Z323" t="str">
        <f>SUBSTITUTE(Table14[[#This Row],[State ID]],"?","UNKNOWN")</f>
        <v>R1011</v>
      </c>
    </row>
    <row r="324" spans="1:26" x14ac:dyDescent="0.3">
      <c r="A324" t="s">
        <v>352</v>
      </c>
      <c r="B324">
        <v>2002</v>
      </c>
      <c r="C324" t="s">
        <v>18</v>
      </c>
      <c r="E324">
        <v>21</v>
      </c>
      <c r="F324">
        <v>2</v>
      </c>
      <c r="G324">
        <v>3056.39</v>
      </c>
      <c r="H324" t="s">
        <v>11</v>
      </c>
      <c r="I324" t="s">
        <v>12</v>
      </c>
      <c r="J324" t="s">
        <v>13</v>
      </c>
      <c r="K324" t="str">
        <f>SUBSTITUTE(Table14[[#This Row],[year]],"?","")</f>
        <v>2002</v>
      </c>
      <c r="P324" t="str">
        <f>SUBSTITUTE(Table14[[#This Row],[Customer ID]],"?","unknown")</f>
        <v>Id2015</v>
      </c>
      <c r="Q324" s="9" t="str">
        <f t="shared" si="15"/>
        <v>22 Jun 2002</v>
      </c>
      <c r="R324">
        <f t="shared" si="16"/>
        <v>20</v>
      </c>
      <c r="S324" t="str">
        <f t="shared" si="17"/>
        <v>2002</v>
      </c>
      <c r="T324" t="str">
        <f>SUBSTITUTE(Table14[[#This Row],[month]],"?","sep")</f>
        <v>Jun</v>
      </c>
      <c r="U324">
        <v>22</v>
      </c>
      <c r="V324">
        <v>0</v>
      </c>
      <c r="W324" s="12">
        <v>28101.33</v>
      </c>
      <c r="X324" t="str">
        <f>SUBSTITUTE(Table14[[#This Row],[Hospital tier]],"?","tier - 2")</f>
        <v>tier - 2</v>
      </c>
      <c r="Y324" t="str">
        <f>SUBSTITUTE(Table14[[#This Row],[City tier]],"?","tier - 2")</f>
        <v>tier - 3</v>
      </c>
      <c r="Z324" t="str">
        <f>SUBSTITUTE(Table14[[#This Row],[State ID]],"?","UNKNOWN")</f>
        <v>R1013</v>
      </c>
    </row>
    <row r="325" spans="1:26" x14ac:dyDescent="0.3">
      <c r="A325" t="s">
        <v>353</v>
      </c>
      <c r="B325">
        <v>1994</v>
      </c>
      <c r="C325" t="s">
        <v>20</v>
      </c>
      <c r="E325">
        <v>26</v>
      </c>
      <c r="F325">
        <v>0</v>
      </c>
      <c r="G325">
        <v>3062.51</v>
      </c>
      <c r="H325" t="s">
        <v>12</v>
      </c>
      <c r="I325" t="s">
        <v>16</v>
      </c>
      <c r="J325" t="s">
        <v>23</v>
      </c>
      <c r="K325" t="str">
        <f>SUBSTITUTE(Table14[[#This Row],[year]],"?","")</f>
        <v>1994</v>
      </c>
      <c r="P325" t="str">
        <f>SUBSTITUTE(Table14[[#This Row],[Customer ID]],"?","unknown")</f>
        <v>Id2014</v>
      </c>
      <c r="Q325" s="9" t="str">
        <f t="shared" si="15"/>
        <v>29 Sep 1994</v>
      </c>
      <c r="R325">
        <f t="shared" si="16"/>
        <v>28</v>
      </c>
      <c r="S325" t="str">
        <f t="shared" si="17"/>
        <v>1994</v>
      </c>
      <c r="T325" t="str">
        <f>SUBSTITUTE(Table14[[#This Row],[month]],"?","sep")</f>
        <v>Sep</v>
      </c>
      <c r="U325">
        <v>29</v>
      </c>
      <c r="V325">
        <v>3</v>
      </c>
      <c r="W325" s="12">
        <v>28006.94</v>
      </c>
      <c r="X325" t="str">
        <f>SUBSTITUTE(Table14[[#This Row],[Hospital tier]],"?","tier - 2")</f>
        <v>tier - 3</v>
      </c>
      <c r="Y325" t="str">
        <f>SUBSTITUTE(Table14[[#This Row],[City tier]],"?","tier - 2")</f>
        <v>tier - 1</v>
      </c>
      <c r="Z325" t="str">
        <f>SUBSTITUTE(Table14[[#This Row],[State ID]],"?","UNKNOWN")</f>
        <v>R1012</v>
      </c>
    </row>
    <row r="326" spans="1:26" x14ac:dyDescent="0.3">
      <c r="A326" t="s">
        <v>354</v>
      </c>
      <c r="B326">
        <v>1989</v>
      </c>
      <c r="C326" t="s">
        <v>37</v>
      </c>
      <c r="E326">
        <v>1</v>
      </c>
      <c r="F326">
        <v>3</v>
      </c>
      <c r="G326">
        <v>3065.49</v>
      </c>
      <c r="H326" t="s">
        <v>11</v>
      </c>
      <c r="I326" t="s">
        <v>16</v>
      </c>
      <c r="J326" t="s">
        <v>23</v>
      </c>
      <c r="K326" t="str">
        <f>SUBSTITUTE(Table14[[#This Row],[year]],"?","")</f>
        <v>1989</v>
      </c>
      <c r="P326" t="str">
        <f>SUBSTITUTE(Table14[[#This Row],[Customer ID]],"?","unknown")</f>
        <v>Id2013</v>
      </c>
      <c r="Q326" s="9" t="str">
        <f t="shared" si="15"/>
        <v>21 Oct 1989</v>
      </c>
      <c r="R326">
        <f t="shared" si="16"/>
        <v>33</v>
      </c>
      <c r="S326" t="str">
        <f t="shared" si="17"/>
        <v>1989</v>
      </c>
      <c r="T326" t="str">
        <f>SUBSTITUTE(Table14[[#This Row],[month]],"?","sep")</f>
        <v>Oct</v>
      </c>
      <c r="U326">
        <v>21</v>
      </c>
      <c r="V326">
        <v>0</v>
      </c>
      <c r="W326" s="12">
        <v>45710.21</v>
      </c>
      <c r="X326" t="str">
        <f>SUBSTITUTE(Table14[[#This Row],[Hospital tier]],"?","tier - 2")</f>
        <v>tier - 2</v>
      </c>
      <c r="Y326" t="str">
        <f>SUBSTITUTE(Table14[[#This Row],[City tier]],"?","tier - 2")</f>
        <v>tier - 1</v>
      </c>
      <c r="Z326" t="str">
        <f>SUBSTITUTE(Table14[[#This Row],[State ID]],"?","UNKNOWN")</f>
        <v>R1012</v>
      </c>
    </row>
    <row r="327" spans="1:26" x14ac:dyDescent="0.3">
      <c r="A327" t="s">
        <v>355</v>
      </c>
      <c r="B327">
        <v>1995</v>
      </c>
      <c r="C327" t="s">
        <v>20</v>
      </c>
      <c r="E327">
        <v>10</v>
      </c>
      <c r="F327">
        <v>0</v>
      </c>
      <c r="G327">
        <v>3070.81</v>
      </c>
      <c r="H327" t="s">
        <v>12</v>
      </c>
      <c r="I327" t="s">
        <v>16</v>
      </c>
      <c r="J327" t="s">
        <v>356</v>
      </c>
      <c r="K327" t="str">
        <f>SUBSTITUTE(Table14[[#This Row],[year]],"?","")</f>
        <v>1995</v>
      </c>
      <c r="P327" t="str">
        <f>SUBSTITUTE(Table14[[#This Row],[Customer ID]],"?","unknown")</f>
        <v>Id2012</v>
      </c>
      <c r="Q327" s="9" t="str">
        <f t="shared" si="15"/>
        <v>21 Sep 1995</v>
      </c>
      <c r="R327">
        <f t="shared" si="16"/>
        <v>27</v>
      </c>
      <c r="S327" t="str">
        <f t="shared" si="17"/>
        <v>1995</v>
      </c>
      <c r="T327" t="str">
        <f>SUBSTITUTE(Table14[[#This Row],[month]],"?","sep")</f>
        <v>Sep</v>
      </c>
      <c r="U327">
        <v>21</v>
      </c>
      <c r="V327">
        <v>0</v>
      </c>
      <c r="W327" s="12">
        <v>27980.77</v>
      </c>
      <c r="X327" t="str">
        <f>SUBSTITUTE(Table14[[#This Row],[Hospital tier]],"?","tier - 2")</f>
        <v>tier - 3</v>
      </c>
      <c r="Y327" t="str">
        <f>SUBSTITUTE(Table14[[#This Row],[City tier]],"?","tier - 2")</f>
        <v>tier - 1</v>
      </c>
      <c r="Z327" t="str">
        <f>SUBSTITUTE(Table14[[#This Row],[State ID]],"?","UNKNOWN")</f>
        <v>R1017</v>
      </c>
    </row>
    <row r="328" spans="1:26" x14ac:dyDescent="0.3">
      <c r="A328" t="s">
        <v>357</v>
      </c>
      <c r="B328">
        <v>2001</v>
      </c>
      <c r="C328" t="s">
        <v>37</v>
      </c>
      <c r="E328">
        <v>13</v>
      </c>
      <c r="F328">
        <v>2</v>
      </c>
      <c r="G328">
        <v>3077.1</v>
      </c>
      <c r="H328" t="s">
        <v>11</v>
      </c>
      <c r="I328" t="s">
        <v>16</v>
      </c>
      <c r="J328" t="s">
        <v>23</v>
      </c>
      <c r="K328" t="str">
        <f>SUBSTITUTE(Table14[[#This Row],[year]],"?","")</f>
        <v>2001</v>
      </c>
      <c r="P328" t="str">
        <f>SUBSTITUTE(Table14[[#This Row],[Customer ID]],"?","unknown")</f>
        <v>Id2011</v>
      </c>
      <c r="Q328" s="9" t="str">
        <f t="shared" si="15"/>
        <v>1 Oct 2001</v>
      </c>
      <c r="R328">
        <f t="shared" si="16"/>
        <v>21</v>
      </c>
      <c r="S328" t="str">
        <f t="shared" si="17"/>
        <v>2001</v>
      </c>
      <c r="T328" t="str">
        <f>SUBSTITUTE(Table14[[#This Row],[month]],"?","sep")</f>
        <v>Oct</v>
      </c>
      <c r="U328">
        <v>1</v>
      </c>
      <c r="V328">
        <v>0</v>
      </c>
      <c r="W328" s="12">
        <v>11696.52</v>
      </c>
      <c r="X328" t="str">
        <f>SUBSTITUTE(Table14[[#This Row],[Hospital tier]],"?","tier - 2")</f>
        <v>tier - 2</v>
      </c>
      <c r="Y328" t="str">
        <f>SUBSTITUTE(Table14[[#This Row],[City tier]],"?","tier - 2")</f>
        <v>tier - 1</v>
      </c>
      <c r="Z328" t="str">
        <f>SUBSTITUTE(Table14[[#This Row],[State ID]],"?","UNKNOWN")</f>
        <v>R1012</v>
      </c>
    </row>
    <row r="329" spans="1:26" x14ac:dyDescent="0.3">
      <c r="A329" t="s">
        <v>358</v>
      </c>
      <c r="B329">
        <v>1987</v>
      </c>
      <c r="C329" t="s">
        <v>35</v>
      </c>
      <c r="E329">
        <v>1</v>
      </c>
      <c r="F329">
        <v>3</v>
      </c>
      <c r="G329">
        <v>3088.06</v>
      </c>
      <c r="H329" t="s">
        <v>11</v>
      </c>
      <c r="I329" t="s">
        <v>11</v>
      </c>
      <c r="J329" t="s">
        <v>13</v>
      </c>
      <c r="K329" t="str">
        <f>SUBSTITUTE(Table14[[#This Row],[year]],"?","")</f>
        <v>1987</v>
      </c>
      <c r="P329" t="str">
        <f>SUBSTITUTE(Table14[[#This Row],[Customer ID]],"?","unknown")</f>
        <v>Id2010</v>
      </c>
      <c r="Q329" s="9" t="str">
        <f t="shared" si="15"/>
        <v>28 Aug 1987</v>
      </c>
      <c r="R329">
        <f t="shared" si="16"/>
        <v>35</v>
      </c>
      <c r="S329" t="str">
        <f t="shared" si="17"/>
        <v>1987</v>
      </c>
      <c r="T329" t="str">
        <f>SUBSTITUTE(Table14[[#This Row],[month]],"?","sep")</f>
        <v>Aug</v>
      </c>
      <c r="U329">
        <v>28</v>
      </c>
      <c r="V329">
        <v>3</v>
      </c>
      <c r="W329" s="12">
        <v>27941.29</v>
      </c>
      <c r="X329" t="str">
        <f>SUBSTITUTE(Table14[[#This Row],[Hospital tier]],"?","tier - 2")</f>
        <v>tier - 2</v>
      </c>
      <c r="Y329" t="str">
        <f>SUBSTITUTE(Table14[[#This Row],[City tier]],"?","tier - 2")</f>
        <v>tier - 2</v>
      </c>
      <c r="Z329" t="str">
        <f>SUBSTITUTE(Table14[[#This Row],[State ID]],"?","UNKNOWN")</f>
        <v>R1013</v>
      </c>
    </row>
    <row r="330" spans="1:26" x14ac:dyDescent="0.3">
      <c r="A330" t="s">
        <v>359</v>
      </c>
      <c r="B330">
        <v>1999</v>
      </c>
      <c r="C330" t="s">
        <v>18</v>
      </c>
      <c r="E330">
        <v>25</v>
      </c>
      <c r="F330">
        <v>0</v>
      </c>
      <c r="G330">
        <v>3128.35</v>
      </c>
      <c r="H330" t="s">
        <v>11</v>
      </c>
      <c r="I330" t="s">
        <v>12</v>
      </c>
      <c r="J330" t="s">
        <v>300</v>
      </c>
      <c r="K330" t="str">
        <f>SUBSTITUTE(Table14[[#This Row],[year]],"?","")</f>
        <v>1999</v>
      </c>
      <c r="P330" t="str">
        <f>SUBSTITUTE(Table14[[#This Row],[Customer ID]],"?","unknown")</f>
        <v>Id2009</v>
      </c>
      <c r="Q330" s="9" t="str">
        <f t="shared" si="15"/>
        <v>4 Jun 1999</v>
      </c>
      <c r="R330">
        <f t="shared" si="16"/>
        <v>24</v>
      </c>
      <c r="S330" t="str">
        <f t="shared" si="17"/>
        <v>1999</v>
      </c>
      <c r="T330" t="str">
        <f>SUBSTITUTE(Table14[[#This Row],[month]],"?","sep")</f>
        <v>Jun</v>
      </c>
      <c r="U330">
        <v>4</v>
      </c>
      <c r="V330">
        <v>3</v>
      </c>
      <c r="W330" s="12">
        <v>27931.11</v>
      </c>
      <c r="X330" t="str">
        <f>SUBSTITUTE(Table14[[#This Row],[Hospital tier]],"?","tier - 2")</f>
        <v>tier - 2</v>
      </c>
      <c r="Y330" t="str">
        <f>SUBSTITUTE(Table14[[#This Row],[City tier]],"?","tier - 2")</f>
        <v>tier - 3</v>
      </c>
      <c r="Z330" t="str">
        <f>SUBSTITUTE(Table14[[#This Row],[State ID]],"?","UNKNOWN")</f>
        <v>R1021</v>
      </c>
    </row>
    <row r="331" spans="1:26" x14ac:dyDescent="0.3">
      <c r="A331" t="s">
        <v>360</v>
      </c>
      <c r="B331">
        <v>1994</v>
      </c>
      <c r="C331" t="s">
        <v>10</v>
      </c>
      <c r="E331">
        <v>10</v>
      </c>
      <c r="F331">
        <v>0</v>
      </c>
      <c r="G331">
        <v>3161.45</v>
      </c>
      <c r="H331" t="s">
        <v>11</v>
      </c>
      <c r="I331" t="s">
        <v>16</v>
      </c>
      <c r="J331" t="s">
        <v>42</v>
      </c>
      <c r="K331" t="str">
        <f>SUBSTITUTE(Table14[[#This Row],[year]],"?","")</f>
        <v>1994</v>
      </c>
      <c r="P331" t="str">
        <f>SUBSTITUTE(Table14[[#This Row],[Customer ID]],"?","unknown")</f>
        <v>Id2008</v>
      </c>
      <c r="Q331" s="9" t="str">
        <f t="shared" si="15"/>
        <v>21 Jul 1994</v>
      </c>
      <c r="R331">
        <f t="shared" si="16"/>
        <v>28</v>
      </c>
      <c r="S331" t="str">
        <f t="shared" si="17"/>
        <v>1994</v>
      </c>
      <c r="T331" t="str">
        <f>SUBSTITUTE(Table14[[#This Row],[month]],"?","sep")</f>
        <v>Jul</v>
      </c>
      <c r="U331">
        <v>21</v>
      </c>
      <c r="V331">
        <v>3</v>
      </c>
      <c r="W331" s="12">
        <v>27925.86</v>
      </c>
      <c r="X331" t="str">
        <f>SUBSTITUTE(Table14[[#This Row],[Hospital tier]],"?","tier - 2")</f>
        <v>tier - 2</v>
      </c>
      <c r="Y331" t="str">
        <f>SUBSTITUTE(Table14[[#This Row],[City tier]],"?","tier - 2")</f>
        <v>tier - 1</v>
      </c>
      <c r="Z331" t="str">
        <f>SUBSTITUTE(Table14[[#This Row],[State ID]],"?","UNKNOWN")</f>
        <v>R1011</v>
      </c>
    </row>
    <row r="332" spans="1:26" x14ac:dyDescent="0.3">
      <c r="A332" t="s">
        <v>361</v>
      </c>
      <c r="B332">
        <v>1993</v>
      </c>
      <c r="C332" t="s">
        <v>20</v>
      </c>
      <c r="E332">
        <v>25</v>
      </c>
      <c r="F332">
        <v>0</v>
      </c>
      <c r="G332">
        <v>3162.02</v>
      </c>
      <c r="H332" t="s">
        <v>11</v>
      </c>
      <c r="I332" t="s">
        <v>12</v>
      </c>
      <c r="J332" t="s">
        <v>13</v>
      </c>
      <c r="K332" t="str">
        <f>SUBSTITUTE(Table14[[#This Row],[year]],"?","")</f>
        <v>1993</v>
      </c>
      <c r="P332" t="str">
        <f>SUBSTITUTE(Table14[[#This Row],[Customer ID]],"?","unknown")</f>
        <v>Id2007</v>
      </c>
      <c r="Q332" s="9" t="str">
        <f t="shared" si="15"/>
        <v>4 Sep 1993</v>
      </c>
      <c r="R332">
        <f t="shared" si="16"/>
        <v>29</v>
      </c>
      <c r="S332" t="str">
        <f t="shared" si="17"/>
        <v>1993</v>
      </c>
      <c r="T332" t="str">
        <f>SUBSTITUTE(Table14[[#This Row],[month]],"?","sep")</f>
        <v>Sep</v>
      </c>
      <c r="U332">
        <v>4</v>
      </c>
      <c r="V332">
        <v>3</v>
      </c>
      <c r="W332" s="12">
        <v>27849.94</v>
      </c>
      <c r="X332" t="str">
        <f>SUBSTITUTE(Table14[[#This Row],[Hospital tier]],"?","tier - 2")</f>
        <v>tier - 2</v>
      </c>
      <c r="Y332" t="str">
        <f>SUBSTITUTE(Table14[[#This Row],[City tier]],"?","tier - 2")</f>
        <v>tier - 3</v>
      </c>
      <c r="Z332" t="str">
        <f>SUBSTITUTE(Table14[[#This Row],[State ID]],"?","UNKNOWN")</f>
        <v>R1013</v>
      </c>
    </row>
    <row r="333" spans="1:26" x14ac:dyDescent="0.3">
      <c r="A333" t="s">
        <v>362</v>
      </c>
      <c r="B333">
        <v>2001</v>
      </c>
      <c r="C333" t="s">
        <v>35</v>
      </c>
      <c r="E333">
        <v>29</v>
      </c>
      <c r="F333">
        <v>1</v>
      </c>
      <c r="G333">
        <v>3167.46</v>
      </c>
      <c r="H333" t="s">
        <v>11</v>
      </c>
      <c r="I333" t="s">
        <v>12</v>
      </c>
      <c r="J333" t="s">
        <v>247</v>
      </c>
      <c r="K333" t="str">
        <f>SUBSTITUTE(Table14[[#This Row],[year]],"?","")</f>
        <v>2001</v>
      </c>
      <c r="P333" t="str">
        <f>SUBSTITUTE(Table14[[#This Row],[Customer ID]],"?","unknown")</f>
        <v>Id2006</v>
      </c>
      <c r="Q333" s="9" t="str">
        <f t="shared" si="15"/>
        <v>6 Aug 2001</v>
      </c>
      <c r="R333">
        <f t="shared" si="16"/>
        <v>21</v>
      </c>
      <c r="S333" t="str">
        <f t="shared" si="17"/>
        <v>2001</v>
      </c>
      <c r="T333" t="str">
        <f>SUBSTITUTE(Table14[[#This Row],[month]],"?","sep")</f>
        <v>Aug</v>
      </c>
      <c r="U333">
        <v>6</v>
      </c>
      <c r="V333">
        <v>0</v>
      </c>
      <c r="W333" s="12">
        <v>27808.73</v>
      </c>
      <c r="X333" t="str">
        <f>SUBSTITUTE(Table14[[#This Row],[Hospital tier]],"?","tier - 2")</f>
        <v>tier - 2</v>
      </c>
      <c r="Y333" t="str">
        <f>SUBSTITUTE(Table14[[#This Row],[City tier]],"?","tier - 2")</f>
        <v>tier - 3</v>
      </c>
      <c r="Z333" t="str">
        <f>SUBSTITUTE(Table14[[#This Row],[State ID]],"?","UNKNOWN")</f>
        <v>R1024</v>
      </c>
    </row>
    <row r="334" spans="1:26" x14ac:dyDescent="0.3">
      <c r="A334" t="s">
        <v>363</v>
      </c>
      <c r="B334">
        <v>1994</v>
      </c>
      <c r="C334" t="s">
        <v>37</v>
      </c>
      <c r="E334">
        <v>25</v>
      </c>
      <c r="F334">
        <v>0</v>
      </c>
      <c r="G334">
        <v>3171.61</v>
      </c>
      <c r="H334" t="s">
        <v>11</v>
      </c>
      <c r="I334" t="s">
        <v>12</v>
      </c>
      <c r="J334" t="s">
        <v>13</v>
      </c>
      <c r="K334" t="str">
        <f>SUBSTITUTE(Table14[[#This Row],[year]],"?","")</f>
        <v>1994</v>
      </c>
      <c r="P334" t="str">
        <f>SUBSTITUTE(Table14[[#This Row],[Customer ID]],"?","unknown")</f>
        <v>Id2005</v>
      </c>
      <c r="Q334" s="9" t="str">
        <f t="shared" si="15"/>
        <v>6 Oct 1994</v>
      </c>
      <c r="R334">
        <f t="shared" si="16"/>
        <v>28</v>
      </c>
      <c r="S334" t="str">
        <f t="shared" si="17"/>
        <v>1994</v>
      </c>
      <c r="T334" t="str">
        <f>SUBSTITUTE(Table14[[#This Row],[month]],"?","sep")</f>
        <v>Oct</v>
      </c>
      <c r="U334">
        <v>6</v>
      </c>
      <c r="V334">
        <v>1</v>
      </c>
      <c r="W334" s="12">
        <v>27724.29</v>
      </c>
      <c r="X334" t="str">
        <f>SUBSTITUTE(Table14[[#This Row],[Hospital tier]],"?","tier - 2")</f>
        <v>tier - 2</v>
      </c>
      <c r="Y334" t="str">
        <f>SUBSTITUTE(Table14[[#This Row],[City tier]],"?","tier - 2")</f>
        <v>tier - 3</v>
      </c>
      <c r="Z334" t="str">
        <f>SUBSTITUTE(Table14[[#This Row],[State ID]],"?","UNKNOWN")</f>
        <v>R1013</v>
      </c>
    </row>
    <row r="335" spans="1:26" x14ac:dyDescent="0.3">
      <c r="A335" t="s">
        <v>364</v>
      </c>
      <c r="B335">
        <v>1994</v>
      </c>
      <c r="C335" t="s">
        <v>10</v>
      </c>
      <c r="E335">
        <v>6</v>
      </c>
      <c r="F335">
        <v>0</v>
      </c>
      <c r="G335">
        <v>3172.02</v>
      </c>
      <c r="H335" t="s">
        <v>11</v>
      </c>
      <c r="I335" t="s">
        <v>16</v>
      </c>
      <c r="J335" t="s">
        <v>42</v>
      </c>
      <c r="K335" t="str">
        <f>SUBSTITUTE(Table14[[#This Row],[year]],"?","")</f>
        <v>1994</v>
      </c>
      <c r="P335" t="str">
        <f>SUBSTITUTE(Table14[[#This Row],[Customer ID]],"?","unknown")</f>
        <v>Id2004</v>
      </c>
      <c r="Q335" s="9" t="str">
        <f t="shared" si="15"/>
        <v>3 Jul 1994</v>
      </c>
      <c r="R335">
        <f t="shared" si="16"/>
        <v>28</v>
      </c>
      <c r="S335" t="str">
        <f t="shared" si="17"/>
        <v>1994</v>
      </c>
      <c r="T335" t="str">
        <f>SUBSTITUTE(Table14[[#This Row],[month]],"?","sep")</f>
        <v>Jul</v>
      </c>
      <c r="U335">
        <v>3</v>
      </c>
      <c r="V335">
        <v>0</v>
      </c>
      <c r="W335" s="12">
        <v>27696.11</v>
      </c>
      <c r="X335" t="str">
        <f>SUBSTITUTE(Table14[[#This Row],[Hospital tier]],"?","tier - 2")</f>
        <v>tier - 2</v>
      </c>
      <c r="Y335" t="str">
        <f>SUBSTITUTE(Table14[[#This Row],[City tier]],"?","tier - 2")</f>
        <v>tier - 1</v>
      </c>
      <c r="Z335" t="str">
        <f>SUBSTITUTE(Table14[[#This Row],[State ID]],"?","UNKNOWN")</f>
        <v>R1011</v>
      </c>
    </row>
    <row r="336" spans="1:26" x14ac:dyDescent="0.3">
      <c r="A336" t="s">
        <v>365</v>
      </c>
      <c r="B336">
        <v>1996</v>
      </c>
      <c r="C336" t="s">
        <v>35</v>
      </c>
      <c r="E336">
        <v>14</v>
      </c>
      <c r="F336">
        <v>0</v>
      </c>
      <c r="G336">
        <v>3176.29</v>
      </c>
      <c r="H336" t="s">
        <v>11</v>
      </c>
      <c r="I336" t="s">
        <v>11</v>
      </c>
      <c r="J336" t="s">
        <v>23</v>
      </c>
      <c r="K336" t="str">
        <f>SUBSTITUTE(Table14[[#This Row],[year]],"?","")</f>
        <v>1996</v>
      </c>
      <c r="P336" t="str">
        <f>SUBSTITUTE(Table14[[#This Row],[Customer ID]],"?","unknown")</f>
        <v>Id2003</v>
      </c>
      <c r="Q336" s="9" t="str">
        <f t="shared" si="15"/>
        <v>7 Aug 1996</v>
      </c>
      <c r="R336">
        <f t="shared" si="16"/>
        <v>26</v>
      </c>
      <c r="S336" t="str">
        <f t="shared" si="17"/>
        <v>1996</v>
      </c>
      <c r="T336" t="str">
        <f>SUBSTITUTE(Table14[[#This Row],[month]],"?","sep")</f>
        <v>Aug</v>
      </c>
      <c r="U336">
        <v>7</v>
      </c>
      <c r="V336">
        <v>0</v>
      </c>
      <c r="W336" s="12">
        <v>27625.17</v>
      </c>
      <c r="X336" t="str">
        <f>SUBSTITUTE(Table14[[#This Row],[Hospital tier]],"?","tier - 2")</f>
        <v>tier - 2</v>
      </c>
      <c r="Y336" t="str">
        <f>SUBSTITUTE(Table14[[#This Row],[City tier]],"?","tier - 2")</f>
        <v>tier - 2</v>
      </c>
      <c r="Z336" t="str">
        <f>SUBSTITUTE(Table14[[#This Row],[State ID]],"?","UNKNOWN")</f>
        <v>R1012</v>
      </c>
    </row>
    <row r="337" spans="1:26" x14ac:dyDescent="0.3">
      <c r="A337" t="s">
        <v>366</v>
      </c>
      <c r="B337">
        <v>1996</v>
      </c>
      <c r="C337" t="s">
        <v>10</v>
      </c>
      <c r="E337">
        <v>3</v>
      </c>
      <c r="F337">
        <v>0</v>
      </c>
      <c r="G337">
        <v>3176.82</v>
      </c>
      <c r="H337" t="s">
        <v>11</v>
      </c>
      <c r="I337" t="s">
        <v>16</v>
      </c>
      <c r="J337" t="s">
        <v>23</v>
      </c>
      <c r="K337" t="str">
        <f>SUBSTITUTE(Table14[[#This Row],[year]],"?","")</f>
        <v>1996</v>
      </c>
      <c r="P337" t="str">
        <f>SUBSTITUTE(Table14[[#This Row],[Customer ID]],"?","unknown")</f>
        <v>Id2002</v>
      </c>
      <c r="Q337" s="9" t="str">
        <f t="shared" si="15"/>
        <v>9 Jul 1996</v>
      </c>
      <c r="R337">
        <f t="shared" si="16"/>
        <v>26</v>
      </c>
      <c r="S337" t="str">
        <f t="shared" si="17"/>
        <v>1996</v>
      </c>
      <c r="T337" t="str">
        <f>SUBSTITUTE(Table14[[#This Row],[month]],"?","sep")</f>
        <v>Jul</v>
      </c>
      <c r="U337">
        <v>9</v>
      </c>
      <c r="V337">
        <v>0</v>
      </c>
      <c r="W337" s="12">
        <v>27619.360000000001</v>
      </c>
      <c r="X337" t="str">
        <f>SUBSTITUTE(Table14[[#This Row],[Hospital tier]],"?","tier - 2")</f>
        <v>tier - 2</v>
      </c>
      <c r="Y337" t="str">
        <f>SUBSTITUTE(Table14[[#This Row],[City tier]],"?","tier - 2")</f>
        <v>tier - 1</v>
      </c>
      <c r="Z337" t="str">
        <f>SUBSTITUTE(Table14[[#This Row],[State ID]],"?","UNKNOWN")</f>
        <v>R1012</v>
      </c>
    </row>
    <row r="338" spans="1:26" x14ac:dyDescent="0.3">
      <c r="A338" t="s">
        <v>367</v>
      </c>
      <c r="B338">
        <v>2000</v>
      </c>
      <c r="C338" t="s">
        <v>20</v>
      </c>
      <c r="E338">
        <v>23</v>
      </c>
      <c r="F338">
        <v>0</v>
      </c>
      <c r="G338">
        <v>3179.96</v>
      </c>
      <c r="H338" t="s">
        <v>11</v>
      </c>
      <c r="I338" t="s">
        <v>11</v>
      </c>
      <c r="J338" t="s">
        <v>23</v>
      </c>
      <c r="K338" t="str">
        <f>SUBSTITUTE(Table14[[#This Row],[year]],"?","")</f>
        <v>2000</v>
      </c>
      <c r="P338" t="str">
        <f>SUBSTITUTE(Table14[[#This Row],[Customer ID]],"?","unknown")</f>
        <v>Id2001</v>
      </c>
      <c r="Q338" s="9" t="str">
        <f t="shared" si="15"/>
        <v>9 Sep 2000</v>
      </c>
      <c r="R338">
        <f t="shared" si="16"/>
        <v>22</v>
      </c>
      <c r="S338" t="str">
        <f t="shared" si="17"/>
        <v>2000</v>
      </c>
      <c r="T338" t="str">
        <f>SUBSTITUTE(Table14[[#This Row],[month]],"?","sep")</f>
        <v>Sep</v>
      </c>
      <c r="U338">
        <v>9</v>
      </c>
      <c r="V338">
        <v>2</v>
      </c>
      <c r="W338" s="12">
        <v>45702.02</v>
      </c>
      <c r="X338" t="str">
        <f>SUBSTITUTE(Table14[[#This Row],[Hospital tier]],"?","tier - 2")</f>
        <v>tier - 2</v>
      </c>
      <c r="Y338" t="str">
        <f>SUBSTITUTE(Table14[[#This Row],[City tier]],"?","tier - 2")</f>
        <v>tier - 2</v>
      </c>
      <c r="Z338" t="str">
        <f>SUBSTITUTE(Table14[[#This Row],[State ID]],"?","UNKNOWN")</f>
        <v>R1012</v>
      </c>
    </row>
    <row r="339" spans="1:26" x14ac:dyDescent="0.3">
      <c r="A339" t="s">
        <v>368</v>
      </c>
      <c r="B339">
        <v>2001</v>
      </c>
      <c r="C339" t="s">
        <v>20</v>
      </c>
      <c r="E339">
        <v>2</v>
      </c>
      <c r="F339">
        <v>2</v>
      </c>
      <c r="G339">
        <v>3180.51</v>
      </c>
      <c r="H339" t="s">
        <v>11</v>
      </c>
      <c r="I339" t="s">
        <v>11</v>
      </c>
      <c r="J339" t="s">
        <v>13</v>
      </c>
      <c r="K339" t="str">
        <f>SUBSTITUTE(Table14[[#This Row],[year]],"?","")</f>
        <v>2001</v>
      </c>
      <c r="P339" t="str">
        <f>SUBSTITUTE(Table14[[#This Row],[Customer ID]],"?","unknown")</f>
        <v>Id2000</v>
      </c>
      <c r="Q339" s="9" t="str">
        <f t="shared" si="15"/>
        <v>9 Sep 2001</v>
      </c>
      <c r="R339">
        <f t="shared" si="16"/>
        <v>21</v>
      </c>
      <c r="S339" t="str">
        <f t="shared" si="17"/>
        <v>2001</v>
      </c>
      <c r="T339" t="str">
        <f>SUBSTITUTE(Table14[[#This Row],[month]],"?","sep")</f>
        <v>Sep</v>
      </c>
      <c r="U339">
        <v>9</v>
      </c>
      <c r="V339">
        <v>1</v>
      </c>
      <c r="W339" s="12">
        <v>11674.13</v>
      </c>
      <c r="X339" t="str">
        <f>SUBSTITUTE(Table14[[#This Row],[Hospital tier]],"?","tier - 2")</f>
        <v>tier - 2</v>
      </c>
      <c r="Y339" t="str">
        <f>SUBSTITUTE(Table14[[#This Row],[City tier]],"?","tier - 2")</f>
        <v>tier - 2</v>
      </c>
      <c r="Z339" t="str">
        <f>SUBSTITUTE(Table14[[#This Row],[State ID]],"?","UNKNOWN")</f>
        <v>R1013</v>
      </c>
    </row>
    <row r="340" spans="1:26" x14ac:dyDescent="0.3">
      <c r="A340" t="s">
        <v>369</v>
      </c>
      <c r="B340">
        <v>1996</v>
      </c>
      <c r="C340" t="s">
        <v>37</v>
      </c>
      <c r="E340">
        <v>11</v>
      </c>
      <c r="F340">
        <v>0</v>
      </c>
      <c r="G340">
        <v>3201.25</v>
      </c>
      <c r="H340" t="s">
        <v>11</v>
      </c>
      <c r="I340" t="s">
        <v>12</v>
      </c>
      <c r="J340" t="s">
        <v>23</v>
      </c>
      <c r="K340" t="str">
        <f>SUBSTITUTE(Table14[[#This Row],[year]],"?","")</f>
        <v>1996</v>
      </c>
      <c r="P340" t="str">
        <f>SUBSTITUTE(Table14[[#This Row],[Customer ID]],"?","unknown")</f>
        <v>Id1999</v>
      </c>
      <c r="Q340" s="9" t="str">
        <f t="shared" si="15"/>
        <v>20 Oct 1996</v>
      </c>
      <c r="R340">
        <f t="shared" si="16"/>
        <v>26</v>
      </c>
      <c r="S340" t="str">
        <f t="shared" si="17"/>
        <v>1996</v>
      </c>
      <c r="T340" t="str">
        <f>SUBSTITUTE(Table14[[#This Row],[month]],"?","sep")</f>
        <v>Oct</v>
      </c>
      <c r="U340">
        <v>20</v>
      </c>
      <c r="V340">
        <v>3</v>
      </c>
      <c r="W340" s="12">
        <v>11253.42</v>
      </c>
      <c r="X340" t="str">
        <f>SUBSTITUTE(Table14[[#This Row],[Hospital tier]],"?","tier - 2")</f>
        <v>tier - 2</v>
      </c>
      <c r="Y340" t="str">
        <f>SUBSTITUTE(Table14[[#This Row],[City tier]],"?","tier - 2")</f>
        <v>tier - 3</v>
      </c>
      <c r="Z340" t="str">
        <f>SUBSTITUTE(Table14[[#This Row],[State ID]],"?","UNKNOWN")</f>
        <v>R1012</v>
      </c>
    </row>
    <row r="341" spans="1:26" x14ac:dyDescent="0.3">
      <c r="A341" t="s">
        <v>370</v>
      </c>
      <c r="B341">
        <v>1997</v>
      </c>
      <c r="C341" t="s">
        <v>10</v>
      </c>
      <c r="E341">
        <v>5</v>
      </c>
      <c r="F341">
        <v>0</v>
      </c>
      <c r="G341">
        <v>3206.49</v>
      </c>
      <c r="H341" t="s">
        <v>11</v>
      </c>
      <c r="I341" t="s">
        <v>12</v>
      </c>
      <c r="J341" t="s">
        <v>247</v>
      </c>
      <c r="K341" t="str">
        <f>SUBSTITUTE(Table14[[#This Row],[year]],"?","")</f>
        <v>1997</v>
      </c>
      <c r="P341" t="str">
        <f>SUBSTITUTE(Table14[[#This Row],[Customer ID]],"?","unknown")</f>
        <v>Id1998</v>
      </c>
      <c r="Q341" s="9" t="str">
        <f t="shared" si="15"/>
        <v>11 Jul 1997</v>
      </c>
      <c r="R341">
        <f t="shared" si="16"/>
        <v>25</v>
      </c>
      <c r="S341" t="str">
        <f t="shared" si="17"/>
        <v>1997</v>
      </c>
      <c r="T341" t="str">
        <f>SUBSTITUTE(Table14[[#This Row],[month]],"?","sep")</f>
        <v>Jul</v>
      </c>
      <c r="U341">
        <v>11</v>
      </c>
      <c r="V341">
        <v>0</v>
      </c>
      <c r="W341" s="12">
        <v>27614.71</v>
      </c>
      <c r="X341" t="str">
        <f>SUBSTITUTE(Table14[[#This Row],[Hospital tier]],"?","tier - 2")</f>
        <v>tier - 2</v>
      </c>
      <c r="Y341" t="str">
        <f>SUBSTITUTE(Table14[[#This Row],[City tier]],"?","tier - 2")</f>
        <v>tier - 3</v>
      </c>
      <c r="Z341" t="str">
        <f>SUBSTITUTE(Table14[[#This Row],[State ID]],"?","UNKNOWN")</f>
        <v>R1024</v>
      </c>
    </row>
    <row r="342" spans="1:26" x14ac:dyDescent="0.3">
      <c r="A342" t="s">
        <v>371</v>
      </c>
      <c r="B342">
        <v>1997</v>
      </c>
      <c r="C342" t="s">
        <v>30</v>
      </c>
      <c r="E342">
        <v>22</v>
      </c>
      <c r="F342">
        <v>1</v>
      </c>
      <c r="G342">
        <v>3208.79</v>
      </c>
      <c r="H342" t="s">
        <v>11</v>
      </c>
      <c r="I342" t="s">
        <v>12</v>
      </c>
      <c r="J342" t="s">
        <v>42</v>
      </c>
      <c r="K342" t="str">
        <f>SUBSTITUTE(Table14[[#This Row],[year]],"?","")</f>
        <v>1997</v>
      </c>
      <c r="P342" t="str">
        <f>SUBSTITUTE(Table14[[#This Row],[Customer ID]],"?","unknown")</f>
        <v>Id1997</v>
      </c>
      <c r="Q342" s="9" t="str">
        <f t="shared" si="15"/>
        <v>6 Dec 1997</v>
      </c>
      <c r="R342">
        <f t="shared" si="16"/>
        <v>25</v>
      </c>
      <c r="S342" t="str">
        <f t="shared" si="17"/>
        <v>1997</v>
      </c>
      <c r="T342" t="str">
        <f>SUBSTITUTE(Table14[[#This Row],[month]],"?","sep")</f>
        <v>Dec</v>
      </c>
      <c r="U342">
        <v>6</v>
      </c>
      <c r="V342">
        <v>3</v>
      </c>
      <c r="W342" s="12">
        <v>27598.93</v>
      </c>
      <c r="X342" t="str">
        <f>SUBSTITUTE(Table14[[#This Row],[Hospital tier]],"?","tier - 2")</f>
        <v>tier - 2</v>
      </c>
      <c r="Y342" t="str">
        <f>SUBSTITUTE(Table14[[#This Row],[City tier]],"?","tier - 2")</f>
        <v>tier - 3</v>
      </c>
      <c r="Z342" t="str">
        <f>SUBSTITUTE(Table14[[#This Row],[State ID]],"?","UNKNOWN")</f>
        <v>R1011</v>
      </c>
    </row>
    <row r="343" spans="1:26" x14ac:dyDescent="0.3">
      <c r="A343" t="s">
        <v>372</v>
      </c>
      <c r="B343">
        <v>1997</v>
      </c>
      <c r="C343" t="s">
        <v>10</v>
      </c>
      <c r="E343">
        <v>6</v>
      </c>
      <c r="F343">
        <v>0</v>
      </c>
      <c r="G343">
        <v>3213.62</v>
      </c>
      <c r="H343" t="s">
        <v>11</v>
      </c>
      <c r="I343" t="s">
        <v>11</v>
      </c>
      <c r="J343" t="s">
        <v>247</v>
      </c>
      <c r="K343" t="str">
        <f>SUBSTITUTE(Table14[[#This Row],[year]],"?","")</f>
        <v>1997</v>
      </c>
      <c r="P343" t="str">
        <f>SUBSTITUTE(Table14[[#This Row],[Customer ID]],"?","unknown")</f>
        <v>Id1996</v>
      </c>
      <c r="Q343" s="9" t="str">
        <f t="shared" si="15"/>
        <v>22 Jul 1997</v>
      </c>
      <c r="R343">
        <f t="shared" si="16"/>
        <v>25</v>
      </c>
      <c r="S343" t="str">
        <f t="shared" si="17"/>
        <v>1997</v>
      </c>
      <c r="T343" t="str">
        <f>SUBSTITUTE(Table14[[#This Row],[month]],"?","sep")</f>
        <v>Jul</v>
      </c>
      <c r="U343">
        <v>22</v>
      </c>
      <c r="V343">
        <v>3</v>
      </c>
      <c r="W343" s="12">
        <v>27534.53</v>
      </c>
      <c r="X343" t="str">
        <f>SUBSTITUTE(Table14[[#This Row],[Hospital tier]],"?","tier - 2")</f>
        <v>tier - 2</v>
      </c>
      <c r="Y343" t="str">
        <f>SUBSTITUTE(Table14[[#This Row],[City tier]],"?","tier - 2")</f>
        <v>tier - 2</v>
      </c>
      <c r="Z343" t="str">
        <f>SUBSTITUTE(Table14[[#This Row],[State ID]],"?","UNKNOWN")</f>
        <v>R1024</v>
      </c>
    </row>
    <row r="344" spans="1:26" x14ac:dyDescent="0.3">
      <c r="A344" t="s">
        <v>373</v>
      </c>
      <c r="B344">
        <v>1997</v>
      </c>
      <c r="C344" t="s">
        <v>35</v>
      </c>
      <c r="E344">
        <v>2</v>
      </c>
      <c r="F344">
        <v>1</v>
      </c>
      <c r="G344">
        <v>3227.12</v>
      </c>
      <c r="H344" t="s">
        <v>11</v>
      </c>
      <c r="I344" t="s">
        <v>12</v>
      </c>
      <c r="J344" t="s">
        <v>13</v>
      </c>
      <c r="K344" t="str">
        <f>SUBSTITUTE(Table14[[#This Row],[year]],"?","")</f>
        <v>1997</v>
      </c>
      <c r="P344" t="str">
        <f>SUBSTITUTE(Table14[[#This Row],[Customer ID]],"?","unknown")</f>
        <v>Id1995</v>
      </c>
      <c r="Q344" s="9" t="str">
        <f t="shared" si="15"/>
        <v>19 Aug 1997</v>
      </c>
      <c r="R344">
        <f t="shared" si="16"/>
        <v>25</v>
      </c>
      <c r="S344" t="str">
        <f t="shared" si="17"/>
        <v>1997</v>
      </c>
      <c r="T344" t="str">
        <f>SUBSTITUTE(Table14[[#This Row],[month]],"?","sep")</f>
        <v>Aug</v>
      </c>
      <c r="U344">
        <v>19</v>
      </c>
      <c r="V344">
        <v>0</v>
      </c>
      <c r="W344" s="12">
        <v>27533.91</v>
      </c>
      <c r="X344" t="str">
        <f>SUBSTITUTE(Table14[[#This Row],[Hospital tier]],"?","tier - 2")</f>
        <v>tier - 2</v>
      </c>
      <c r="Y344" t="str">
        <f>SUBSTITUTE(Table14[[#This Row],[City tier]],"?","tier - 2")</f>
        <v>tier - 3</v>
      </c>
      <c r="Z344" t="str">
        <f>SUBSTITUTE(Table14[[#This Row],[State ID]],"?","UNKNOWN")</f>
        <v>R1013</v>
      </c>
    </row>
    <row r="345" spans="1:26" x14ac:dyDescent="0.3">
      <c r="A345" t="s">
        <v>374</v>
      </c>
      <c r="B345">
        <v>1997</v>
      </c>
      <c r="C345" t="s">
        <v>20</v>
      </c>
      <c r="E345">
        <v>2</v>
      </c>
      <c r="F345">
        <v>1</v>
      </c>
      <c r="G345">
        <v>3238.44</v>
      </c>
      <c r="H345" t="s">
        <v>11</v>
      </c>
      <c r="I345" t="s">
        <v>12</v>
      </c>
      <c r="J345" t="s">
        <v>13</v>
      </c>
      <c r="K345" t="str">
        <f>SUBSTITUTE(Table14[[#This Row],[year]],"?","")</f>
        <v>1997</v>
      </c>
      <c r="P345" t="str">
        <f>SUBSTITUTE(Table14[[#This Row],[Customer ID]],"?","unknown")</f>
        <v>Id1994</v>
      </c>
      <c r="Q345" s="9" t="str">
        <f t="shared" si="15"/>
        <v>3 Sep 1997</v>
      </c>
      <c r="R345">
        <f t="shared" si="16"/>
        <v>25</v>
      </c>
      <c r="S345" t="str">
        <f t="shared" si="17"/>
        <v>1997</v>
      </c>
      <c r="T345" t="str">
        <f>SUBSTITUTE(Table14[[#This Row],[month]],"?","sep")</f>
        <v>Sep</v>
      </c>
      <c r="U345">
        <v>3</v>
      </c>
      <c r="V345">
        <v>1</v>
      </c>
      <c r="W345" s="12">
        <v>27495.59</v>
      </c>
      <c r="X345" t="str">
        <f>SUBSTITUTE(Table14[[#This Row],[Hospital tier]],"?","tier - 2")</f>
        <v>tier - 2</v>
      </c>
      <c r="Y345" t="str">
        <f>SUBSTITUTE(Table14[[#This Row],[City tier]],"?","tier - 2")</f>
        <v>tier - 3</v>
      </c>
      <c r="Z345" t="str">
        <f>SUBSTITUTE(Table14[[#This Row],[State ID]],"?","UNKNOWN")</f>
        <v>R1013</v>
      </c>
    </row>
    <row r="346" spans="1:26" x14ac:dyDescent="0.3">
      <c r="A346" t="s">
        <v>375</v>
      </c>
      <c r="B346">
        <v>1991</v>
      </c>
      <c r="C346" t="s">
        <v>15</v>
      </c>
      <c r="E346">
        <v>13</v>
      </c>
      <c r="F346">
        <v>0</v>
      </c>
      <c r="G346">
        <v>3260.2</v>
      </c>
      <c r="H346" t="s">
        <v>12</v>
      </c>
      <c r="I346" t="s">
        <v>11</v>
      </c>
      <c r="J346" t="s">
        <v>42</v>
      </c>
      <c r="K346" t="str">
        <f>SUBSTITUTE(Table14[[#This Row],[year]],"?","")</f>
        <v>1991</v>
      </c>
      <c r="P346" t="str">
        <f>SUBSTITUTE(Table14[[#This Row],[Customer ID]],"?","unknown")</f>
        <v>Id1993</v>
      </c>
      <c r="Q346" s="9" t="str">
        <f t="shared" si="15"/>
        <v>5 Nov 1991</v>
      </c>
      <c r="R346">
        <f t="shared" si="16"/>
        <v>31</v>
      </c>
      <c r="S346" t="str">
        <f t="shared" si="17"/>
        <v>1991</v>
      </c>
      <c r="T346" t="str">
        <f>SUBSTITUTE(Table14[[#This Row],[month]],"?","sep")</f>
        <v>Nov</v>
      </c>
      <c r="U346">
        <v>5</v>
      </c>
      <c r="V346">
        <v>3</v>
      </c>
      <c r="W346" s="12">
        <v>27432.73</v>
      </c>
      <c r="X346" t="str">
        <f>SUBSTITUTE(Table14[[#This Row],[Hospital tier]],"?","tier - 2")</f>
        <v>tier - 3</v>
      </c>
      <c r="Y346" t="str">
        <f>SUBSTITUTE(Table14[[#This Row],[City tier]],"?","tier - 2")</f>
        <v>tier - 2</v>
      </c>
      <c r="Z346" t="str">
        <f>SUBSTITUTE(Table14[[#This Row],[State ID]],"?","UNKNOWN")</f>
        <v>R1011</v>
      </c>
    </row>
    <row r="347" spans="1:26" x14ac:dyDescent="0.3">
      <c r="A347" t="s">
        <v>376</v>
      </c>
      <c r="B347">
        <v>1994</v>
      </c>
      <c r="C347" t="s">
        <v>30</v>
      </c>
      <c r="E347">
        <v>2</v>
      </c>
      <c r="F347">
        <v>0</v>
      </c>
      <c r="G347">
        <v>3268.85</v>
      </c>
      <c r="H347" t="s">
        <v>12</v>
      </c>
      <c r="I347" t="s">
        <v>16</v>
      </c>
      <c r="J347" t="s">
        <v>168</v>
      </c>
      <c r="K347" t="str">
        <f>SUBSTITUTE(Table14[[#This Row],[year]],"?","")</f>
        <v>1994</v>
      </c>
      <c r="P347" t="str">
        <f>SUBSTITUTE(Table14[[#This Row],[Customer ID]],"?","unknown")</f>
        <v>Id1992</v>
      </c>
      <c r="Q347" s="9" t="str">
        <f t="shared" si="15"/>
        <v>15 Dec 1994</v>
      </c>
      <c r="R347">
        <f t="shared" si="16"/>
        <v>28</v>
      </c>
      <c r="S347" t="str">
        <f t="shared" si="17"/>
        <v>1994</v>
      </c>
      <c r="T347" t="str">
        <f>SUBSTITUTE(Table14[[#This Row],[month]],"?","sep")</f>
        <v>Dec</v>
      </c>
      <c r="U347">
        <v>15</v>
      </c>
      <c r="V347">
        <v>2</v>
      </c>
      <c r="W347" s="12">
        <v>27375.9</v>
      </c>
      <c r="X347" t="str">
        <f>SUBSTITUTE(Table14[[#This Row],[Hospital tier]],"?","tier - 2")</f>
        <v>tier - 3</v>
      </c>
      <c r="Y347" t="str">
        <f>SUBSTITUTE(Table14[[#This Row],[City tier]],"?","tier - 2")</f>
        <v>tier - 1</v>
      </c>
      <c r="Z347" t="str">
        <f>SUBSTITUTE(Table14[[#This Row],[State ID]],"?","UNKNOWN")</f>
        <v>R1016</v>
      </c>
    </row>
    <row r="348" spans="1:26" x14ac:dyDescent="0.3">
      <c r="A348" t="s">
        <v>377</v>
      </c>
      <c r="B348">
        <v>1994</v>
      </c>
      <c r="C348" t="s">
        <v>10</v>
      </c>
      <c r="E348">
        <v>1</v>
      </c>
      <c r="F348">
        <v>1</v>
      </c>
      <c r="G348">
        <v>3277.16</v>
      </c>
      <c r="H348" t="s">
        <v>11</v>
      </c>
      <c r="I348" t="s">
        <v>12</v>
      </c>
      <c r="J348" t="s">
        <v>42</v>
      </c>
      <c r="K348" t="str">
        <f>SUBSTITUTE(Table14[[#This Row],[year]],"?","")</f>
        <v>1994</v>
      </c>
      <c r="P348" t="str">
        <f>SUBSTITUTE(Table14[[#This Row],[Customer ID]],"?","unknown")</f>
        <v>Id1991</v>
      </c>
      <c r="Q348" s="9" t="str">
        <f t="shared" si="15"/>
        <v>16 Jul 1994</v>
      </c>
      <c r="R348">
        <f t="shared" si="16"/>
        <v>28</v>
      </c>
      <c r="S348" t="str">
        <f t="shared" si="17"/>
        <v>1994</v>
      </c>
      <c r="T348" t="str">
        <f>SUBSTITUTE(Table14[[#This Row],[month]],"?","sep")</f>
        <v>Jul</v>
      </c>
      <c r="U348">
        <v>16</v>
      </c>
      <c r="V348">
        <v>0</v>
      </c>
      <c r="W348" s="12">
        <v>27346.04</v>
      </c>
      <c r="X348" t="str">
        <f>SUBSTITUTE(Table14[[#This Row],[Hospital tier]],"?","tier - 2")</f>
        <v>tier - 2</v>
      </c>
      <c r="Y348" t="str">
        <f>SUBSTITUTE(Table14[[#This Row],[City tier]],"?","tier - 2")</f>
        <v>tier - 3</v>
      </c>
      <c r="Z348" t="str">
        <f>SUBSTITUTE(Table14[[#This Row],[State ID]],"?","UNKNOWN")</f>
        <v>R1011</v>
      </c>
    </row>
    <row r="349" spans="1:26" x14ac:dyDescent="0.3">
      <c r="A349" t="s">
        <v>378</v>
      </c>
      <c r="B349">
        <v>2001</v>
      </c>
      <c r="C349" t="s">
        <v>37</v>
      </c>
      <c r="E349">
        <v>6</v>
      </c>
      <c r="F349">
        <v>2</v>
      </c>
      <c r="G349">
        <v>3279.87</v>
      </c>
      <c r="H349" t="s">
        <v>11</v>
      </c>
      <c r="I349" t="s">
        <v>16</v>
      </c>
      <c r="J349" t="s">
        <v>356</v>
      </c>
      <c r="K349" t="str">
        <f>SUBSTITUTE(Table14[[#This Row],[year]],"?","")</f>
        <v>2001</v>
      </c>
      <c r="P349" t="str">
        <f>SUBSTITUTE(Table14[[#This Row],[Customer ID]],"?","unknown")</f>
        <v>Id1990</v>
      </c>
      <c r="Q349" s="9" t="str">
        <f t="shared" si="15"/>
        <v>6 Oct 2001</v>
      </c>
      <c r="R349">
        <f t="shared" si="16"/>
        <v>21</v>
      </c>
      <c r="S349" t="str">
        <f t="shared" si="17"/>
        <v>2001</v>
      </c>
      <c r="T349" t="str">
        <f>SUBSTITUTE(Table14[[#This Row],[month]],"?","sep")</f>
        <v>Oct</v>
      </c>
      <c r="U349">
        <v>6</v>
      </c>
      <c r="V349">
        <v>3</v>
      </c>
      <c r="W349" s="12">
        <v>27322.73</v>
      </c>
      <c r="X349" t="str">
        <f>SUBSTITUTE(Table14[[#This Row],[Hospital tier]],"?","tier - 2")</f>
        <v>tier - 2</v>
      </c>
      <c r="Y349" t="str">
        <f>SUBSTITUTE(Table14[[#This Row],[City tier]],"?","tier - 2")</f>
        <v>tier - 1</v>
      </c>
      <c r="Z349" t="str">
        <f>SUBSTITUTE(Table14[[#This Row],[State ID]],"?","UNKNOWN")</f>
        <v>R1017</v>
      </c>
    </row>
    <row r="350" spans="1:26" x14ac:dyDescent="0.3">
      <c r="A350" t="s">
        <v>379</v>
      </c>
      <c r="B350">
        <v>2003</v>
      </c>
      <c r="C350" t="s">
        <v>10</v>
      </c>
      <c r="E350">
        <v>3</v>
      </c>
      <c r="F350">
        <v>0</v>
      </c>
      <c r="G350">
        <v>3280.22</v>
      </c>
      <c r="H350" t="s">
        <v>11</v>
      </c>
      <c r="I350" t="s">
        <v>12</v>
      </c>
      <c r="J350" t="s">
        <v>42</v>
      </c>
      <c r="K350" t="str">
        <f>SUBSTITUTE(Table14[[#This Row],[year]],"?","")</f>
        <v>2003</v>
      </c>
      <c r="P350" t="str">
        <f>SUBSTITUTE(Table14[[#This Row],[Customer ID]],"?","unknown")</f>
        <v>Id1989</v>
      </c>
      <c r="Q350" s="9" t="str">
        <f t="shared" si="15"/>
        <v>2 Jul 2003</v>
      </c>
      <c r="R350">
        <f t="shared" si="16"/>
        <v>19</v>
      </c>
      <c r="S350" t="str">
        <f t="shared" si="17"/>
        <v>2003</v>
      </c>
      <c r="T350" t="str">
        <f>SUBSTITUTE(Table14[[#This Row],[month]],"?","sep")</f>
        <v>Jul</v>
      </c>
      <c r="U350">
        <v>2</v>
      </c>
      <c r="V350">
        <v>0</v>
      </c>
      <c r="W350" s="12">
        <v>27236.959999999999</v>
      </c>
      <c r="X350" t="str">
        <f>SUBSTITUTE(Table14[[#This Row],[Hospital tier]],"?","tier - 2")</f>
        <v>tier - 2</v>
      </c>
      <c r="Y350" t="str">
        <f>SUBSTITUTE(Table14[[#This Row],[City tier]],"?","tier - 2")</f>
        <v>tier - 3</v>
      </c>
      <c r="Z350" t="str">
        <f>SUBSTITUTE(Table14[[#This Row],[State ID]],"?","UNKNOWN")</f>
        <v>R1011</v>
      </c>
    </row>
    <row r="351" spans="1:26" x14ac:dyDescent="0.3">
      <c r="A351" t="s">
        <v>380</v>
      </c>
      <c r="B351">
        <v>1996</v>
      </c>
      <c r="C351" t="s">
        <v>15</v>
      </c>
      <c r="E351">
        <v>17</v>
      </c>
      <c r="F351">
        <v>1</v>
      </c>
      <c r="G351">
        <v>3292.53</v>
      </c>
      <c r="H351" t="s">
        <v>11</v>
      </c>
      <c r="I351" t="s">
        <v>11</v>
      </c>
      <c r="J351" t="s">
        <v>23</v>
      </c>
      <c r="K351" t="str">
        <f>SUBSTITUTE(Table14[[#This Row],[year]],"?","")</f>
        <v>1996</v>
      </c>
      <c r="P351" t="str">
        <f>SUBSTITUTE(Table14[[#This Row],[Customer ID]],"?","unknown")</f>
        <v>Id1988</v>
      </c>
      <c r="Q351" s="9" t="str">
        <f t="shared" si="15"/>
        <v>23 Nov 1996</v>
      </c>
      <c r="R351">
        <f t="shared" si="16"/>
        <v>26</v>
      </c>
      <c r="S351" t="str">
        <f t="shared" si="17"/>
        <v>1996</v>
      </c>
      <c r="T351" t="str">
        <f>SUBSTITUTE(Table14[[#This Row],[month]],"?","sep")</f>
        <v>Nov</v>
      </c>
      <c r="U351">
        <v>23</v>
      </c>
      <c r="V351">
        <v>0</v>
      </c>
      <c r="W351" s="12">
        <v>11658.38</v>
      </c>
      <c r="X351" t="str">
        <f>SUBSTITUTE(Table14[[#This Row],[Hospital tier]],"?","tier - 2")</f>
        <v>tier - 2</v>
      </c>
      <c r="Y351" t="str">
        <f>SUBSTITUTE(Table14[[#This Row],[City tier]],"?","tier - 2")</f>
        <v>tier - 2</v>
      </c>
      <c r="Z351" t="str">
        <f>SUBSTITUTE(Table14[[#This Row],[State ID]],"?","UNKNOWN")</f>
        <v>R1012</v>
      </c>
    </row>
    <row r="352" spans="1:26" x14ac:dyDescent="0.3">
      <c r="A352" t="s">
        <v>381</v>
      </c>
      <c r="B352">
        <v>2003</v>
      </c>
      <c r="C352" t="s">
        <v>30</v>
      </c>
      <c r="E352">
        <v>5</v>
      </c>
      <c r="F352">
        <v>0</v>
      </c>
      <c r="G352">
        <v>3300.7</v>
      </c>
      <c r="H352" t="s">
        <v>11</v>
      </c>
      <c r="I352" t="s">
        <v>11</v>
      </c>
      <c r="J352" t="s">
        <v>200</v>
      </c>
      <c r="K352" t="str">
        <f>SUBSTITUTE(Table14[[#This Row],[year]],"?","")</f>
        <v>2003</v>
      </c>
      <c r="P352" t="str">
        <f>SUBSTITUTE(Table14[[#This Row],[Customer ID]],"?","unknown")</f>
        <v>Id1987</v>
      </c>
      <c r="Q352" s="9" t="str">
        <f t="shared" si="15"/>
        <v>17 Dec 2003</v>
      </c>
      <c r="R352">
        <f t="shared" si="16"/>
        <v>19</v>
      </c>
      <c r="S352" t="str">
        <f t="shared" si="17"/>
        <v>2003</v>
      </c>
      <c r="T352" t="str">
        <f>SUBSTITUTE(Table14[[#This Row],[month]],"?","sep")</f>
        <v>Dec</v>
      </c>
      <c r="U352">
        <v>17</v>
      </c>
      <c r="V352">
        <v>0</v>
      </c>
      <c r="W352" s="12">
        <v>45008.959999999999</v>
      </c>
      <c r="X352" t="str">
        <f>SUBSTITUTE(Table14[[#This Row],[Hospital tier]],"?","tier - 2")</f>
        <v>tier - 2</v>
      </c>
      <c r="Y352" t="str">
        <f>SUBSTITUTE(Table14[[#This Row],[City tier]],"?","tier - 2")</f>
        <v>tier - 2</v>
      </c>
      <c r="Z352" t="str">
        <f>SUBSTITUTE(Table14[[#This Row],[State ID]],"?","UNKNOWN")</f>
        <v>R1025</v>
      </c>
    </row>
    <row r="353" spans="1:26" x14ac:dyDescent="0.3">
      <c r="A353" t="s">
        <v>382</v>
      </c>
      <c r="B353">
        <v>2003</v>
      </c>
      <c r="C353" t="s">
        <v>15</v>
      </c>
      <c r="E353">
        <v>18</v>
      </c>
      <c r="F353">
        <v>0</v>
      </c>
      <c r="G353">
        <v>3308.46</v>
      </c>
      <c r="H353" t="s">
        <v>11</v>
      </c>
      <c r="I353" t="s">
        <v>16</v>
      </c>
      <c r="J353" t="s">
        <v>300</v>
      </c>
      <c r="K353" t="str">
        <f>SUBSTITUTE(Table14[[#This Row],[year]],"?","")</f>
        <v>2003</v>
      </c>
      <c r="P353" t="str">
        <f>SUBSTITUTE(Table14[[#This Row],[Customer ID]],"?","unknown")</f>
        <v>Id1986</v>
      </c>
      <c r="Q353" s="9" t="str">
        <f t="shared" si="15"/>
        <v>21 Nov 2003</v>
      </c>
      <c r="R353">
        <f t="shared" si="16"/>
        <v>19</v>
      </c>
      <c r="S353" t="str">
        <f t="shared" si="17"/>
        <v>2003</v>
      </c>
      <c r="T353" t="str">
        <f>SUBSTITUTE(Table14[[#This Row],[month]],"?","sep")</f>
        <v>Nov</v>
      </c>
      <c r="U353">
        <v>21</v>
      </c>
      <c r="V353">
        <v>0</v>
      </c>
      <c r="W353" s="12">
        <v>27218.44</v>
      </c>
      <c r="X353" t="str">
        <f>SUBSTITUTE(Table14[[#This Row],[Hospital tier]],"?","tier - 2")</f>
        <v>tier - 2</v>
      </c>
      <c r="Y353" t="str">
        <f>SUBSTITUTE(Table14[[#This Row],[City tier]],"?","tier - 2")</f>
        <v>tier - 1</v>
      </c>
      <c r="Z353" t="str">
        <f>SUBSTITUTE(Table14[[#This Row],[State ID]],"?","UNKNOWN")</f>
        <v>R1021</v>
      </c>
    </row>
    <row r="354" spans="1:26" x14ac:dyDescent="0.3">
      <c r="A354" t="s">
        <v>383</v>
      </c>
      <c r="B354">
        <v>1997</v>
      </c>
      <c r="C354" t="s">
        <v>18</v>
      </c>
      <c r="E354">
        <v>20</v>
      </c>
      <c r="F354">
        <v>1</v>
      </c>
      <c r="G354">
        <v>3309.79</v>
      </c>
      <c r="H354" t="s">
        <v>12</v>
      </c>
      <c r="I354" t="s">
        <v>12</v>
      </c>
      <c r="J354" t="s">
        <v>356</v>
      </c>
      <c r="K354" t="str">
        <f>SUBSTITUTE(Table14[[#This Row],[year]],"?","")</f>
        <v>1997</v>
      </c>
      <c r="P354" t="str">
        <f>SUBSTITUTE(Table14[[#This Row],[Customer ID]],"?","unknown")</f>
        <v>Id1985</v>
      </c>
      <c r="Q354" s="9" t="str">
        <f t="shared" si="15"/>
        <v>2 Jun 1997</v>
      </c>
      <c r="R354">
        <f t="shared" si="16"/>
        <v>26</v>
      </c>
      <c r="S354" t="str">
        <f t="shared" si="17"/>
        <v>1997</v>
      </c>
      <c r="T354" t="str">
        <f>SUBSTITUTE(Table14[[#This Row],[month]],"?","sep")</f>
        <v>Jun</v>
      </c>
      <c r="U354">
        <v>2</v>
      </c>
      <c r="V354">
        <v>0</v>
      </c>
      <c r="W354" s="12">
        <v>27117.99</v>
      </c>
      <c r="X354" t="str">
        <f>SUBSTITUTE(Table14[[#This Row],[Hospital tier]],"?","tier - 2")</f>
        <v>tier - 3</v>
      </c>
      <c r="Y354" t="str">
        <f>SUBSTITUTE(Table14[[#This Row],[City tier]],"?","tier - 2")</f>
        <v>tier - 3</v>
      </c>
      <c r="Z354" t="str">
        <f>SUBSTITUTE(Table14[[#This Row],[State ID]],"?","UNKNOWN")</f>
        <v>R1017</v>
      </c>
    </row>
    <row r="355" spans="1:26" x14ac:dyDescent="0.3">
      <c r="A355" t="s">
        <v>384</v>
      </c>
      <c r="B355">
        <v>1991</v>
      </c>
      <c r="C355" t="s">
        <v>20</v>
      </c>
      <c r="E355">
        <v>1</v>
      </c>
      <c r="F355">
        <v>3</v>
      </c>
      <c r="G355">
        <v>3342.79</v>
      </c>
      <c r="H355" t="s">
        <v>11</v>
      </c>
      <c r="I355" t="s">
        <v>16</v>
      </c>
      <c r="J355" t="s">
        <v>13</v>
      </c>
      <c r="K355" t="str">
        <f>SUBSTITUTE(Table14[[#This Row],[year]],"?","")</f>
        <v>1991</v>
      </c>
      <c r="P355" t="str">
        <f>SUBSTITUTE(Table14[[#This Row],[Customer ID]],"?","unknown")</f>
        <v>Id1984</v>
      </c>
      <c r="Q355" s="9" t="str">
        <f t="shared" si="15"/>
        <v>13 Sep 1991</v>
      </c>
      <c r="R355">
        <f t="shared" si="16"/>
        <v>31</v>
      </c>
      <c r="S355" t="str">
        <f t="shared" si="17"/>
        <v>1991</v>
      </c>
      <c r="T355" t="str">
        <f>SUBSTITUTE(Table14[[#This Row],[month]],"?","sep")</f>
        <v>Sep</v>
      </c>
      <c r="U355">
        <v>13</v>
      </c>
      <c r="V355">
        <v>3</v>
      </c>
      <c r="W355" s="12">
        <v>27092.38</v>
      </c>
      <c r="X355" t="str">
        <f>SUBSTITUTE(Table14[[#This Row],[Hospital tier]],"?","tier - 2")</f>
        <v>tier - 2</v>
      </c>
      <c r="Y355" t="str">
        <f>SUBSTITUTE(Table14[[#This Row],[City tier]],"?","tier - 2")</f>
        <v>tier - 1</v>
      </c>
      <c r="Z355" t="str">
        <f>SUBSTITUTE(Table14[[#This Row],[State ID]],"?","UNKNOWN")</f>
        <v>R1013</v>
      </c>
    </row>
    <row r="356" spans="1:26" x14ac:dyDescent="0.3">
      <c r="A356" t="s">
        <v>385</v>
      </c>
      <c r="B356">
        <v>1993</v>
      </c>
      <c r="C356" t="s">
        <v>37</v>
      </c>
      <c r="E356">
        <v>28</v>
      </c>
      <c r="F356">
        <v>0</v>
      </c>
      <c r="G356">
        <v>3353.28</v>
      </c>
      <c r="H356" t="s">
        <v>11</v>
      </c>
      <c r="I356" t="s">
        <v>16</v>
      </c>
      <c r="J356" t="s">
        <v>42</v>
      </c>
      <c r="K356" t="str">
        <f>SUBSTITUTE(Table14[[#This Row],[year]],"?","")</f>
        <v>1993</v>
      </c>
      <c r="P356" t="str">
        <f>SUBSTITUTE(Table14[[#This Row],[Customer ID]],"?","unknown")</f>
        <v>Id1983</v>
      </c>
      <c r="Q356" s="9" t="str">
        <f t="shared" si="15"/>
        <v>2 Oct 1993</v>
      </c>
      <c r="R356">
        <f t="shared" si="16"/>
        <v>29</v>
      </c>
      <c r="S356" t="str">
        <f t="shared" si="17"/>
        <v>1993</v>
      </c>
      <c r="T356" t="str">
        <f>SUBSTITUTE(Table14[[#This Row],[month]],"?","sep")</f>
        <v>Oct</v>
      </c>
      <c r="U356">
        <v>2</v>
      </c>
      <c r="V356">
        <v>0</v>
      </c>
      <c r="W356" s="12">
        <v>27080.639999999999</v>
      </c>
      <c r="X356" t="str">
        <f>SUBSTITUTE(Table14[[#This Row],[Hospital tier]],"?","tier - 2")</f>
        <v>tier - 2</v>
      </c>
      <c r="Y356" t="str">
        <f>SUBSTITUTE(Table14[[#This Row],[City tier]],"?","tier - 2")</f>
        <v>tier - 1</v>
      </c>
      <c r="Z356" t="str">
        <f>SUBSTITUTE(Table14[[#This Row],[State ID]],"?","UNKNOWN")</f>
        <v>R1011</v>
      </c>
    </row>
    <row r="357" spans="1:26" x14ac:dyDescent="0.3">
      <c r="A357" t="s">
        <v>386</v>
      </c>
      <c r="B357">
        <v>1995</v>
      </c>
      <c r="C357" t="s">
        <v>18</v>
      </c>
      <c r="E357">
        <v>23</v>
      </c>
      <c r="F357">
        <v>0</v>
      </c>
      <c r="G357">
        <v>3353.47</v>
      </c>
      <c r="H357" t="s">
        <v>11</v>
      </c>
      <c r="I357" t="s">
        <v>12</v>
      </c>
      <c r="J357" t="s">
        <v>23</v>
      </c>
      <c r="K357" t="str">
        <f>SUBSTITUTE(Table14[[#This Row],[year]],"?","")</f>
        <v>1995</v>
      </c>
      <c r="P357" t="str">
        <f>SUBSTITUTE(Table14[[#This Row],[Customer ID]],"?","unknown")</f>
        <v>Id1982</v>
      </c>
      <c r="Q357" s="9" t="str">
        <f t="shared" si="15"/>
        <v>30 Jun 1995</v>
      </c>
      <c r="R357">
        <f t="shared" si="16"/>
        <v>27</v>
      </c>
      <c r="S357" t="str">
        <f t="shared" si="17"/>
        <v>1995</v>
      </c>
      <c r="T357" t="str">
        <f>SUBSTITUTE(Table14[[#This Row],[month]],"?","sep")</f>
        <v>Jun</v>
      </c>
      <c r="U357">
        <v>30</v>
      </c>
      <c r="V357">
        <v>0</v>
      </c>
      <c r="W357" s="12">
        <v>27037.91</v>
      </c>
      <c r="X357" t="str">
        <f>SUBSTITUTE(Table14[[#This Row],[Hospital tier]],"?","tier - 2")</f>
        <v>tier - 2</v>
      </c>
      <c r="Y357" t="str">
        <f>SUBSTITUTE(Table14[[#This Row],[City tier]],"?","tier - 2")</f>
        <v>tier - 3</v>
      </c>
      <c r="Z357" t="str">
        <f>SUBSTITUTE(Table14[[#This Row],[State ID]],"?","UNKNOWN")</f>
        <v>R1012</v>
      </c>
    </row>
    <row r="358" spans="1:26" x14ac:dyDescent="0.3">
      <c r="A358" t="s">
        <v>387</v>
      </c>
      <c r="B358">
        <v>1993</v>
      </c>
      <c r="C358" t="s">
        <v>37</v>
      </c>
      <c r="E358">
        <v>7</v>
      </c>
      <c r="F358">
        <v>0</v>
      </c>
      <c r="G358">
        <v>3366.67</v>
      </c>
      <c r="H358" t="s">
        <v>11</v>
      </c>
      <c r="I358" t="s">
        <v>11</v>
      </c>
      <c r="J358" t="s">
        <v>13</v>
      </c>
      <c r="K358" t="str">
        <f>SUBSTITUTE(Table14[[#This Row],[year]],"?","")</f>
        <v>1993</v>
      </c>
      <c r="P358" t="str">
        <f>SUBSTITUTE(Table14[[#This Row],[Customer ID]],"?","unknown")</f>
        <v>Id1981</v>
      </c>
      <c r="Q358" s="9" t="str">
        <f t="shared" si="15"/>
        <v>9 Oct 1993</v>
      </c>
      <c r="R358">
        <f t="shared" si="16"/>
        <v>29</v>
      </c>
      <c r="S358" t="str">
        <f t="shared" si="17"/>
        <v>1993</v>
      </c>
      <c r="T358" t="str">
        <f>SUBSTITUTE(Table14[[#This Row],[month]],"?","sep")</f>
        <v>Oct</v>
      </c>
      <c r="U358">
        <v>9</v>
      </c>
      <c r="V358">
        <v>1</v>
      </c>
      <c r="W358" s="12">
        <v>27000.98</v>
      </c>
      <c r="X358" t="str">
        <f>SUBSTITUTE(Table14[[#This Row],[Hospital tier]],"?","tier - 2")</f>
        <v>tier - 2</v>
      </c>
      <c r="Y358" t="str">
        <f>SUBSTITUTE(Table14[[#This Row],[City tier]],"?","tier - 2")</f>
        <v>tier - 2</v>
      </c>
      <c r="Z358" t="str">
        <f>SUBSTITUTE(Table14[[#This Row],[State ID]],"?","UNKNOWN")</f>
        <v>R1013</v>
      </c>
    </row>
    <row r="359" spans="1:26" x14ac:dyDescent="0.3">
      <c r="A359" t="s">
        <v>388</v>
      </c>
      <c r="B359">
        <v>1996</v>
      </c>
      <c r="C359" t="s">
        <v>30</v>
      </c>
      <c r="E359">
        <v>14</v>
      </c>
      <c r="F359">
        <v>1</v>
      </c>
      <c r="G359">
        <v>3378.91</v>
      </c>
      <c r="H359" t="s">
        <v>11</v>
      </c>
      <c r="I359" t="s">
        <v>16</v>
      </c>
      <c r="J359" t="s">
        <v>42</v>
      </c>
      <c r="K359" t="str">
        <f>SUBSTITUTE(Table14[[#This Row],[year]],"?","")</f>
        <v>1996</v>
      </c>
      <c r="P359" t="str">
        <f>SUBSTITUTE(Table14[[#This Row],[Customer ID]],"?","unknown")</f>
        <v>Id1980</v>
      </c>
      <c r="Q359" s="9" t="str">
        <f t="shared" si="15"/>
        <v>9 Dec 1996</v>
      </c>
      <c r="R359">
        <f t="shared" si="16"/>
        <v>26</v>
      </c>
      <c r="S359" t="str">
        <f t="shared" si="17"/>
        <v>1996</v>
      </c>
      <c r="T359" t="str">
        <f>SUBSTITUTE(Table14[[#This Row],[month]],"?","sep")</f>
        <v>Dec</v>
      </c>
      <c r="U359">
        <v>9</v>
      </c>
      <c r="V359">
        <v>0</v>
      </c>
      <c r="W359" s="12">
        <v>26936.98</v>
      </c>
      <c r="X359" t="str">
        <f>SUBSTITUTE(Table14[[#This Row],[Hospital tier]],"?","tier - 2")</f>
        <v>tier - 2</v>
      </c>
      <c r="Y359" t="str">
        <f>SUBSTITUTE(Table14[[#This Row],[City tier]],"?","tier - 2")</f>
        <v>tier - 1</v>
      </c>
      <c r="Z359" t="str">
        <f>SUBSTITUTE(Table14[[#This Row],[State ID]],"?","UNKNOWN")</f>
        <v>R1011</v>
      </c>
    </row>
    <row r="360" spans="1:26" x14ac:dyDescent="0.3">
      <c r="A360" t="s">
        <v>389</v>
      </c>
      <c r="B360">
        <v>1996</v>
      </c>
      <c r="C360" t="s">
        <v>15</v>
      </c>
      <c r="E360">
        <v>13</v>
      </c>
      <c r="F360">
        <v>0</v>
      </c>
      <c r="G360">
        <v>3385.4</v>
      </c>
      <c r="H360" t="s">
        <v>11</v>
      </c>
      <c r="I360" t="s">
        <v>11</v>
      </c>
      <c r="J360" t="s">
        <v>247</v>
      </c>
      <c r="K360" t="str">
        <f>SUBSTITUTE(Table14[[#This Row],[year]],"?","")</f>
        <v>1996</v>
      </c>
      <c r="P360" t="str">
        <f>SUBSTITUTE(Table14[[#This Row],[Customer ID]],"?","unknown")</f>
        <v>Id1979</v>
      </c>
      <c r="Q360" s="9" t="str">
        <f t="shared" si="15"/>
        <v>17 Nov 1996</v>
      </c>
      <c r="R360">
        <f t="shared" si="16"/>
        <v>26</v>
      </c>
      <c r="S360" t="str">
        <f t="shared" si="17"/>
        <v>1996</v>
      </c>
      <c r="T360" t="str">
        <f>SUBSTITUTE(Table14[[#This Row],[month]],"?","sep")</f>
        <v>Nov</v>
      </c>
      <c r="U360">
        <v>17</v>
      </c>
      <c r="V360">
        <v>0</v>
      </c>
      <c r="W360" s="12">
        <v>26927.69</v>
      </c>
      <c r="X360" t="str">
        <f>SUBSTITUTE(Table14[[#This Row],[Hospital tier]],"?","tier - 2")</f>
        <v>tier - 2</v>
      </c>
      <c r="Y360" t="str">
        <f>SUBSTITUTE(Table14[[#This Row],[City tier]],"?","tier - 2")</f>
        <v>tier - 2</v>
      </c>
      <c r="Z360" t="str">
        <f>SUBSTITUTE(Table14[[#This Row],[State ID]],"?","UNKNOWN")</f>
        <v>R1024</v>
      </c>
    </row>
    <row r="361" spans="1:26" x14ac:dyDescent="0.3">
      <c r="A361" t="s">
        <v>390</v>
      </c>
      <c r="B361">
        <v>1996</v>
      </c>
      <c r="C361" t="s">
        <v>35</v>
      </c>
      <c r="E361">
        <v>10</v>
      </c>
      <c r="F361">
        <v>1</v>
      </c>
      <c r="G361">
        <v>3392.37</v>
      </c>
      <c r="H361" t="s">
        <v>11</v>
      </c>
      <c r="I361" t="s">
        <v>12</v>
      </c>
      <c r="J361" t="s">
        <v>13</v>
      </c>
      <c r="K361" t="str">
        <f>SUBSTITUTE(Table14[[#This Row],[year]],"?","")</f>
        <v>1996</v>
      </c>
      <c r="P361" t="str">
        <f>SUBSTITUTE(Table14[[#This Row],[Customer ID]],"?","unknown")</f>
        <v>Id1978</v>
      </c>
      <c r="Q361" s="9" t="str">
        <f t="shared" si="15"/>
        <v>25 Aug 1996</v>
      </c>
      <c r="R361">
        <f t="shared" si="16"/>
        <v>26</v>
      </c>
      <c r="S361" t="str">
        <f t="shared" si="17"/>
        <v>1996</v>
      </c>
      <c r="T361" t="str">
        <f>SUBSTITUTE(Table14[[#This Row],[month]],"?","sep")</f>
        <v>Aug</v>
      </c>
      <c r="U361">
        <v>25</v>
      </c>
      <c r="V361">
        <v>0</v>
      </c>
      <c r="W361" s="12">
        <v>26926.51</v>
      </c>
      <c r="X361" t="str">
        <f>SUBSTITUTE(Table14[[#This Row],[Hospital tier]],"?","tier - 2")</f>
        <v>tier - 2</v>
      </c>
      <c r="Y361" t="str">
        <f>SUBSTITUTE(Table14[[#This Row],[City tier]],"?","tier - 2")</f>
        <v>tier - 3</v>
      </c>
      <c r="Z361" t="str">
        <f>SUBSTITUTE(Table14[[#This Row],[State ID]],"?","UNKNOWN")</f>
        <v>R1013</v>
      </c>
    </row>
    <row r="362" spans="1:26" x14ac:dyDescent="0.3">
      <c r="A362" t="s">
        <v>391</v>
      </c>
      <c r="B362">
        <v>1996</v>
      </c>
      <c r="C362" t="s">
        <v>37</v>
      </c>
      <c r="E362">
        <v>27</v>
      </c>
      <c r="F362">
        <v>1</v>
      </c>
      <c r="G362">
        <v>3392.98</v>
      </c>
      <c r="H362" t="s">
        <v>11</v>
      </c>
      <c r="I362" t="s">
        <v>12</v>
      </c>
      <c r="J362" t="s">
        <v>13</v>
      </c>
      <c r="K362" t="str">
        <f>SUBSTITUTE(Table14[[#This Row],[year]],"?","")</f>
        <v>1996</v>
      </c>
      <c r="P362" t="str">
        <f>SUBSTITUTE(Table14[[#This Row],[Customer ID]],"?","unknown")</f>
        <v>Id1977</v>
      </c>
      <c r="Q362" s="9" t="str">
        <f t="shared" si="15"/>
        <v>6 Oct 1996</v>
      </c>
      <c r="R362">
        <f t="shared" si="16"/>
        <v>26</v>
      </c>
      <c r="S362" t="str">
        <f t="shared" si="17"/>
        <v>1996</v>
      </c>
      <c r="T362" t="str">
        <f>SUBSTITUTE(Table14[[#This Row],[month]],"?","sep")</f>
        <v>Oct</v>
      </c>
      <c r="U362">
        <v>6</v>
      </c>
      <c r="V362">
        <v>0</v>
      </c>
      <c r="W362" s="12">
        <v>11658.12</v>
      </c>
      <c r="X362" t="str">
        <f>SUBSTITUTE(Table14[[#This Row],[Hospital tier]],"?","tier - 2")</f>
        <v>tier - 2</v>
      </c>
      <c r="Y362" t="str">
        <f>SUBSTITUTE(Table14[[#This Row],[City tier]],"?","tier - 2")</f>
        <v>tier - 3</v>
      </c>
      <c r="Z362" t="str">
        <f>SUBSTITUTE(Table14[[#This Row],[State ID]],"?","UNKNOWN")</f>
        <v>R1013</v>
      </c>
    </row>
    <row r="363" spans="1:26" x14ac:dyDescent="0.3">
      <c r="A363" t="s">
        <v>392</v>
      </c>
      <c r="B363">
        <v>2004</v>
      </c>
      <c r="C363" t="s">
        <v>10</v>
      </c>
      <c r="E363">
        <v>16</v>
      </c>
      <c r="F363">
        <v>2</v>
      </c>
      <c r="G363">
        <v>3393.36</v>
      </c>
      <c r="H363" t="s">
        <v>11</v>
      </c>
      <c r="I363" t="s">
        <v>11</v>
      </c>
      <c r="J363" t="s">
        <v>249</v>
      </c>
      <c r="K363" t="str">
        <f>SUBSTITUTE(Table14[[#This Row],[year]],"?","")</f>
        <v>2004</v>
      </c>
      <c r="P363" t="str">
        <f>SUBSTITUTE(Table14[[#This Row],[Customer ID]],"?","unknown")</f>
        <v>Id1976</v>
      </c>
      <c r="Q363" s="9" t="str">
        <f t="shared" si="15"/>
        <v>22 Jul 2004</v>
      </c>
      <c r="R363">
        <f t="shared" si="16"/>
        <v>18</v>
      </c>
      <c r="S363" t="str">
        <f t="shared" si="17"/>
        <v>2004</v>
      </c>
      <c r="T363" t="str">
        <f>SUBSTITUTE(Table14[[#This Row],[month]],"?","sep")</f>
        <v>Jul</v>
      </c>
      <c r="U363">
        <v>22</v>
      </c>
      <c r="V363">
        <v>3</v>
      </c>
      <c r="W363" s="12">
        <v>26912.560000000001</v>
      </c>
      <c r="X363" t="str">
        <f>SUBSTITUTE(Table14[[#This Row],[Hospital tier]],"?","tier - 2")</f>
        <v>tier - 2</v>
      </c>
      <c r="Y363" t="str">
        <f>SUBSTITUTE(Table14[[#This Row],[City tier]],"?","tier - 2")</f>
        <v>tier - 2</v>
      </c>
      <c r="Z363" t="str">
        <f>SUBSTITUTE(Table14[[#This Row],[State ID]],"?","UNKNOWN")</f>
        <v>R1023</v>
      </c>
    </row>
    <row r="364" spans="1:26" x14ac:dyDescent="0.3">
      <c r="A364" t="s">
        <v>393</v>
      </c>
      <c r="B364">
        <v>1996</v>
      </c>
      <c r="C364" t="s">
        <v>30</v>
      </c>
      <c r="E364">
        <v>19</v>
      </c>
      <c r="F364">
        <v>1</v>
      </c>
      <c r="G364">
        <v>3410.32</v>
      </c>
      <c r="H364" t="s">
        <v>11</v>
      </c>
      <c r="I364" t="s">
        <v>11</v>
      </c>
      <c r="J364" t="s">
        <v>42</v>
      </c>
      <c r="K364" t="str">
        <f>SUBSTITUTE(Table14[[#This Row],[year]],"?","")</f>
        <v>1996</v>
      </c>
      <c r="P364" t="str">
        <f>SUBSTITUTE(Table14[[#This Row],[Customer ID]],"?","unknown")</f>
        <v>Id1975</v>
      </c>
      <c r="Q364" s="9" t="str">
        <f t="shared" si="15"/>
        <v>13 Dec 1996</v>
      </c>
      <c r="R364">
        <f t="shared" si="16"/>
        <v>26</v>
      </c>
      <c r="S364" t="str">
        <f t="shared" si="17"/>
        <v>1996</v>
      </c>
      <c r="T364" t="str">
        <f>SUBSTITUTE(Table14[[#This Row],[month]],"?","sep")</f>
        <v>Dec</v>
      </c>
      <c r="U364">
        <v>13</v>
      </c>
      <c r="V364">
        <v>2</v>
      </c>
      <c r="W364" s="12">
        <v>44641.2</v>
      </c>
      <c r="X364" t="str">
        <f>SUBSTITUTE(Table14[[#This Row],[Hospital tier]],"?","tier - 2")</f>
        <v>tier - 2</v>
      </c>
      <c r="Y364" t="str">
        <f>SUBSTITUTE(Table14[[#This Row],[City tier]],"?","tier - 2")</f>
        <v>tier - 2</v>
      </c>
      <c r="Z364" t="str">
        <f>SUBSTITUTE(Table14[[#This Row],[State ID]],"?","UNKNOWN")</f>
        <v>R1011</v>
      </c>
    </row>
    <row r="365" spans="1:26" x14ac:dyDescent="0.3">
      <c r="A365" t="s">
        <v>394</v>
      </c>
      <c r="B365">
        <v>2001</v>
      </c>
      <c r="C365" t="s">
        <v>30</v>
      </c>
      <c r="E365">
        <v>26</v>
      </c>
      <c r="F365">
        <v>0</v>
      </c>
      <c r="G365">
        <v>3434.38</v>
      </c>
      <c r="H365" t="s">
        <v>11</v>
      </c>
      <c r="I365" t="s">
        <v>11</v>
      </c>
      <c r="J365" t="s">
        <v>42</v>
      </c>
      <c r="K365" t="str">
        <f>SUBSTITUTE(Table14[[#This Row],[year]],"?","")</f>
        <v>2001</v>
      </c>
      <c r="P365" t="str">
        <f>SUBSTITUTE(Table14[[#This Row],[Customer ID]],"?","unknown")</f>
        <v>Id1974</v>
      </c>
      <c r="Q365" s="9" t="str">
        <f t="shared" si="15"/>
        <v>22 Dec 2001</v>
      </c>
      <c r="R365">
        <f t="shared" si="16"/>
        <v>21</v>
      </c>
      <c r="S365" t="str">
        <f t="shared" si="17"/>
        <v>2001</v>
      </c>
      <c r="T365" t="str">
        <f>SUBSTITUTE(Table14[[#This Row],[month]],"?","sep")</f>
        <v>Dec</v>
      </c>
      <c r="U365">
        <v>22</v>
      </c>
      <c r="V365">
        <v>3</v>
      </c>
      <c r="W365" s="12">
        <v>26607.89</v>
      </c>
      <c r="X365" t="str">
        <f>SUBSTITUTE(Table14[[#This Row],[Hospital tier]],"?","tier - 2")</f>
        <v>tier - 2</v>
      </c>
      <c r="Y365" t="str">
        <f>SUBSTITUTE(Table14[[#This Row],[City tier]],"?","tier - 2")</f>
        <v>tier - 2</v>
      </c>
      <c r="Z365" t="str">
        <f>SUBSTITUTE(Table14[[#This Row],[State ID]],"?","UNKNOWN")</f>
        <v>R1011</v>
      </c>
    </row>
    <row r="366" spans="1:26" x14ac:dyDescent="0.3">
      <c r="A366" t="s">
        <v>395</v>
      </c>
      <c r="B366">
        <v>1986</v>
      </c>
      <c r="C366" t="s">
        <v>35</v>
      </c>
      <c r="E366">
        <v>27</v>
      </c>
      <c r="F366">
        <v>3</v>
      </c>
      <c r="G366">
        <v>3436.5</v>
      </c>
      <c r="H366" t="s">
        <v>11</v>
      </c>
      <c r="I366" t="s">
        <v>16</v>
      </c>
      <c r="J366" t="s">
        <v>13</v>
      </c>
      <c r="K366" t="str">
        <f>SUBSTITUTE(Table14[[#This Row],[year]],"?","")</f>
        <v>1986</v>
      </c>
      <c r="P366" t="str">
        <f>SUBSTITUTE(Table14[[#This Row],[Customer ID]],"?","unknown")</f>
        <v>Id1973</v>
      </c>
      <c r="Q366" s="9" t="str">
        <f t="shared" si="15"/>
        <v>5 Aug 1986</v>
      </c>
      <c r="R366">
        <f t="shared" si="16"/>
        <v>36</v>
      </c>
      <c r="S366" t="str">
        <f t="shared" si="17"/>
        <v>1986</v>
      </c>
      <c r="T366" t="str">
        <f>SUBSTITUTE(Table14[[#This Row],[month]],"?","sep")</f>
        <v>Aug</v>
      </c>
      <c r="U366">
        <v>5</v>
      </c>
      <c r="V366">
        <v>0</v>
      </c>
      <c r="W366" s="12">
        <v>26479.4</v>
      </c>
      <c r="X366" t="str">
        <f>SUBSTITUTE(Table14[[#This Row],[Hospital tier]],"?","tier - 2")</f>
        <v>tier - 2</v>
      </c>
      <c r="Y366" t="str">
        <f>SUBSTITUTE(Table14[[#This Row],[City tier]],"?","tier - 2")</f>
        <v>tier - 1</v>
      </c>
      <c r="Z366" t="str">
        <f>SUBSTITUTE(Table14[[#This Row],[State ID]],"?","UNKNOWN")</f>
        <v>R1013</v>
      </c>
    </row>
    <row r="367" spans="1:26" x14ac:dyDescent="0.3">
      <c r="A367" t="s">
        <v>396</v>
      </c>
      <c r="B367">
        <v>2000</v>
      </c>
      <c r="C367" t="s">
        <v>18</v>
      </c>
      <c r="E367">
        <v>20</v>
      </c>
      <c r="F367">
        <v>3</v>
      </c>
      <c r="G367">
        <v>3443.06</v>
      </c>
      <c r="H367" t="s">
        <v>11</v>
      </c>
      <c r="I367" t="s">
        <v>16</v>
      </c>
      <c r="J367" t="s">
        <v>42</v>
      </c>
      <c r="K367" t="str">
        <f>SUBSTITUTE(Table14[[#This Row],[year]],"?","")</f>
        <v>2000</v>
      </c>
      <c r="P367" t="str">
        <f>SUBSTITUTE(Table14[[#This Row],[Customer ID]],"?","unknown")</f>
        <v>Id1972</v>
      </c>
      <c r="Q367" s="9" t="str">
        <f t="shared" si="15"/>
        <v>27 Jun 2000</v>
      </c>
      <c r="R367">
        <f t="shared" si="16"/>
        <v>22</v>
      </c>
      <c r="S367" t="str">
        <f t="shared" si="17"/>
        <v>2000</v>
      </c>
      <c r="T367" t="str">
        <f>SUBSTITUTE(Table14[[#This Row],[month]],"?","sep")</f>
        <v>Jun</v>
      </c>
      <c r="U367">
        <v>27</v>
      </c>
      <c r="V367">
        <v>2</v>
      </c>
      <c r="W367" s="12">
        <v>26467.1</v>
      </c>
      <c r="X367" t="str">
        <f>SUBSTITUTE(Table14[[#This Row],[Hospital tier]],"?","tier - 2")</f>
        <v>tier - 2</v>
      </c>
      <c r="Y367" t="str">
        <f>SUBSTITUTE(Table14[[#This Row],[City tier]],"?","tier - 2")</f>
        <v>tier - 1</v>
      </c>
      <c r="Z367" t="str">
        <f>SUBSTITUTE(Table14[[#This Row],[State ID]],"?","UNKNOWN")</f>
        <v>R1011</v>
      </c>
    </row>
    <row r="368" spans="1:26" x14ac:dyDescent="0.3">
      <c r="A368" t="s">
        <v>397</v>
      </c>
      <c r="B368">
        <v>1987</v>
      </c>
      <c r="C368" t="s">
        <v>20</v>
      </c>
      <c r="E368">
        <v>14</v>
      </c>
      <c r="F368">
        <v>3</v>
      </c>
      <c r="G368">
        <v>3453.77</v>
      </c>
      <c r="H368" t="s">
        <v>11</v>
      </c>
      <c r="I368" t="s">
        <v>16</v>
      </c>
      <c r="J368" t="s">
        <v>42</v>
      </c>
      <c r="K368" t="str">
        <f>SUBSTITUTE(Table14[[#This Row],[year]],"?","")</f>
        <v>1987</v>
      </c>
      <c r="P368" t="str">
        <f>SUBSTITUTE(Table14[[#This Row],[Customer ID]],"?","unknown")</f>
        <v>Id1971</v>
      </c>
      <c r="Q368" s="9" t="str">
        <f t="shared" si="15"/>
        <v>21 Sep 1987</v>
      </c>
      <c r="R368">
        <f t="shared" si="16"/>
        <v>35</v>
      </c>
      <c r="S368" t="str">
        <f t="shared" si="17"/>
        <v>1987</v>
      </c>
      <c r="T368" t="str">
        <f>SUBSTITUTE(Table14[[#This Row],[month]],"?","sep")</f>
        <v>Sep</v>
      </c>
      <c r="U368">
        <v>21</v>
      </c>
      <c r="V368">
        <v>1</v>
      </c>
      <c r="W368" s="12">
        <v>26392.26</v>
      </c>
      <c r="X368" t="str">
        <f>SUBSTITUTE(Table14[[#This Row],[Hospital tier]],"?","tier - 2")</f>
        <v>tier - 2</v>
      </c>
      <c r="Y368" t="str">
        <f>SUBSTITUTE(Table14[[#This Row],[City tier]],"?","tier - 2")</f>
        <v>tier - 1</v>
      </c>
      <c r="Z368" t="str">
        <f>SUBSTITUTE(Table14[[#This Row],[State ID]],"?","UNKNOWN")</f>
        <v>R1011</v>
      </c>
    </row>
    <row r="369" spans="1:26" x14ac:dyDescent="0.3">
      <c r="A369" t="s">
        <v>398</v>
      </c>
      <c r="B369">
        <v>2003</v>
      </c>
      <c r="C369" t="s">
        <v>10</v>
      </c>
      <c r="E369">
        <v>29</v>
      </c>
      <c r="F369">
        <v>0</v>
      </c>
      <c r="G369">
        <v>3463.51</v>
      </c>
      <c r="H369" t="s">
        <v>11</v>
      </c>
      <c r="I369" t="s">
        <v>16</v>
      </c>
      <c r="J369" t="s">
        <v>200</v>
      </c>
      <c r="K369" t="str">
        <f>SUBSTITUTE(Table14[[#This Row],[year]],"?","")</f>
        <v>2003</v>
      </c>
      <c r="P369" t="str">
        <f>SUBSTITUTE(Table14[[#This Row],[Customer ID]],"?","unknown")</f>
        <v>Id1970</v>
      </c>
      <c r="Q369" s="9" t="str">
        <f t="shared" si="15"/>
        <v>5 Jul 2003</v>
      </c>
      <c r="R369">
        <f t="shared" si="16"/>
        <v>19</v>
      </c>
      <c r="S369" t="str">
        <f t="shared" si="17"/>
        <v>2003</v>
      </c>
      <c r="T369" t="str">
        <f>SUBSTITUTE(Table14[[#This Row],[month]],"?","sep")</f>
        <v>Jul</v>
      </c>
      <c r="U369">
        <v>5</v>
      </c>
      <c r="V369">
        <v>0</v>
      </c>
      <c r="W369" s="12">
        <v>26316.59</v>
      </c>
      <c r="X369" t="str">
        <f>SUBSTITUTE(Table14[[#This Row],[Hospital tier]],"?","tier - 2")</f>
        <v>tier - 2</v>
      </c>
      <c r="Y369" t="str">
        <f>SUBSTITUTE(Table14[[#This Row],[City tier]],"?","tier - 2")</f>
        <v>tier - 1</v>
      </c>
      <c r="Z369" t="str">
        <f>SUBSTITUTE(Table14[[#This Row],[State ID]],"?","UNKNOWN")</f>
        <v>R1025</v>
      </c>
    </row>
    <row r="370" spans="1:26" x14ac:dyDescent="0.3">
      <c r="A370" t="s">
        <v>399</v>
      </c>
      <c r="B370">
        <v>1993</v>
      </c>
      <c r="C370" t="s">
        <v>37</v>
      </c>
      <c r="E370">
        <v>12</v>
      </c>
      <c r="F370">
        <v>1</v>
      </c>
      <c r="G370">
        <v>3471.41</v>
      </c>
      <c r="H370" t="s">
        <v>11</v>
      </c>
      <c r="I370" t="s">
        <v>11</v>
      </c>
      <c r="J370" t="s">
        <v>13</v>
      </c>
      <c r="K370" t="str">
        <f>SUBSTITUTE(Table14[[#This Row],[year]],"?","")</f>
        <v>1993</v>
      </c>
      <c r="P370" t="str">
        <f>SUBSTITUTE(Table14[[#This Row],[Customer ID]],"?","unknown")</f>
        <v>Id1969</v>
      </c>
      <c r="Q370" s="9" t="str">
        <f t="shared" si="15"/>
        <v>4 Oct 1993</v>
      </c>
      <c r="R370">
        <f t="shared" si="16"/>
        <v>29</v>
      </c>
      <c r="S370" t="str">
        <f t="shared" si="17"/>
        <v>1993</v>
      </c>
      <c r="T370" t="str">
        <f>SUBSTITUTE(Table14[[#This Row],[month]],"?","sep")</f>
        <v>Oct</v>
      </c>
      <c r="U370">
        <v>4</v>
      </c>
      <c r="V370">
        <v>1</v>
      </c>
      <c r="W370" s="12">
        <v>26236.58</v>
      </c>
      <c r="X370" t="str">
        <f>SUBSTITUTE(Table14[[#This Row],[Hospital tier]],"?","tier - 2")</f>
        <v>tier - 2</v>
      </c>
      <c r="Y370" t="str">
        <f>SUBSTITUTE(Table14[[#This Row],[City tier]],"?","tier - 2")</f>
        <v>tier - 2</v>
      </c>
      <c r="Z370" t="str">
        <f>SUBSTITUTE(Table14[[#This Row],[State ID]],"?","UNKNOWN")</f>
        <v>R1013</v>
      </c>
    </row>
    <row r="371" spans="1:26" x14ac:dyDescent="0.3">
      <c r="A371" t="s">
        <v>400</v>
      </c>
      <c r="B371">
        <v>2004</v>
      </c>
      <c r="C371" t="s">
        <v>18</v>
      </c>
      <c r="E371">
        <v>26</v>
      </c>
      <c r="F371">
        <v>3</v>
      </c>
      <c r="G371">
        <v>3481.87</v>
      </c>
      <c r="H371" t="s">
        <v>11</v>
      </c>
      <c r="I371" t="s">
        <v>12</v>
      </c>
      <c r="J371" t="s">
        <v>168</v>
      </c>
      <c r="K371" t="str">
        <f>SUBSTITUTE(Table14[[#This Row],[year]],"?","")</f>
        <v>2004</v>
      </c>
      <c r="P371" t="str">
        <f>SUBSTITUTE(Table14[[#This Row],[Customer ID]],"?","unknown")</f>
        <v>Id1968</v>
      </c>
      <c r="Q371" s="9" t="str">
        <f t="shared" si="15"/>
        <v>7 Jun 2004</v>
      </c>
      <c r="R371">
        <f t="shared" si="16"/>
        <v>19</v>
      </c>
      <c r="S371" t="str">
        <f t="shared" si="17"/>
        <v>2004</v>
      </c>
      <c r="T371" t="str">
        <f>SUBSTITUTE(Table14[[#This Row],[month]],"?","sep")</f>
        <v>Jun</v>
      </c>
      <c r="U371">
        <v>7</v>
      </c>
      <c r="V371">
        <v>1</v>
      </c>
      <c r="W371" s="12">
        <v>26140.36</v>
      </c>
      <c r="X371" t="str">
        <f>SUBSTITUTE(Table14[[#This Row],[Hospital tier]],"?","tier - 2")</f>
        <v>tier - 2</v>
      </c>
      <c r="Y371" t="str">
        <f>SUBSTITUTE(Table14[[#This Row],[City tier]],"?","tier - 2")</f>
        <v>tier - 3</v>
      </c>
      <c r="Z371" t="str">
        <f>SUBSTITUTE(Table14[[#This Row],[State ID]],"?","UNKNOWN")</f>
        <v>R1016</v>
      </c>
    </row>
    <row r="372" spans="1:26" x14ac:dyDescent="0.3">
      <c r="A372" t="s">
        <v>401</v>
      </c>
      <c r="B372">
        <v>1996</v>
      </c>
      <c r="C372" t="s">
        <v>20</v>
      </c>
      <c r="E372">
        <v>19</v>
      </c>
      <c r="F372">
        <v>2</v>
      </c>
      <c r="G372">
        <v>3484.33</v>
      </c>
      <c r="H372" t="s">
        <v>12</v>
      </c>
      <c r="I372" t="s">
        <v>12</v>
      </c>
      <c r="J372" t="s">
        <v>42</v>
      </c>
      <c r="K372" t="str">
        <f>SUBSTITUTE(Table14[[#This Row],[year]],"?","")</f>
        <v>1996</v>
      </c>
      <c r="P372" t="str">
        <f>SUBSTITUTE(Table14[[#This Row],[Customer ID]],"?","unknown")</f>
        <v>Id1967</v>
      </c>
      <c r="Q372" s="9" t="str">
        <f t="shared" si="15"/>
        <v>11 Sep 1996</v>
      </c>
      <c r="R372">
        <f t="shared" si="16"/>
        <v>26</v>
      </c>
      <c r="S372" t="str">
        <f t="shared" si="17"/>
        <v>1996</v>
      </c>
      <c r="T372" t="str">
        <f>SUBSTITUTE(Table14[[#This Row],[month]],"?","sep")</f>
        <v>Sep</v>
      </c>
      <c r="U372">
        <v>11</v>
      </c>
      <c r="V372">
        <v>0</v>
      </c>
      <c r="W372" s="12">
        <v>26125.67</v>
      </c>
      <c r="X372" t="str">
        <f>SUBSTITUTE(Table14[[#This Row],[Hospital tier]],"?","tier - 2")</f>
        <v>tier - 3</v>
      </c>
      <c r="Y372" t="str">
        <f>SUBSTITUTE(Table14[[#This Row],[City tier]],"?","tier - 2")</f>
        <v>tier - 3</v>
      </c>
      <c r="Z372" t="str">
        <f>SUBSTITUTE(Table14[[#This Row],[State ID]],"?","UNKNOWN")</f>
        <v>R1011</v>
      </c>
    </row>
    <row r="373" spans="1:26" x14ac:dyDescent="0.3">
      <c r="A373" t="s">
        <v>402</v>
      </c>
      <c r="B373">
        <v>1996</v>
      </c>
      <c r="C373" t="s">
        <v>20</v>
      </c>
      <c r="E373">
        <v>18</v>
      </c>
      <c r="F373">
        <v>1</v>
      </c>
      <c r="G373">
        <v>3490.55</v>
      </c>
      <c r="H373" t="s">
        <v>16</v>
      </c>
      <c r="I373" t="s">
        <v>11</v>
      </c>
      <c r="J373" t="s">
        <v>164</v>
      </c>
      <c r="K373" t="str">
        <f>SUBSTITUTE(Table14[[#This Row],[year]],"?","")</f>
        <v>1996</v>
      </c>
      <c r="P373" t="str">
        <f>SUBSTITUTE(Table14[[#This Row],[Customer ID]],"?","unknown")</f>
        <v>Id1966</v>
      </c>
      <c r="Q373" s="9" t="str">
        <f t="shared" si="15"/>
        <v>20 Sep 1996</v>
      </c>
      <c r="R373">
        <f t="shared" si="16"/>
        <v>26</v>
      </c>
      <c r="S373" t="str">
        <f t="shared" si="17"/>
        <v>1996</v>
      </c>
      <c r="T373" t="str">
        <f>SUBSTITUTE(Table14[[#This Row],[month]],"?","sep")</f>
        <v>Sep</v>
      </c>
      <c r="U373">
        <v>20</v>
      </c>
      <c r="V373">
        <v>0</v>
      </c>
      <c r="W373" s="12">
        <v>11657.81</v>
      </c>
      <c r="X373" t="str">
        <f>SUBSTITUTE(Table14[[#This Row],[Hospital tier]],"?","tier - 2")</f>
        <v>tier - 1</v>
      </c>
      <c r="Y373" t="str">
        <f>SUBSTITUTE(Table14[[#This Row],[City tier]],"?","tier - 2")</f>
        <v>tier - 2</v>
      </c>
      <c r="Z373" t="str">
        <f>SUBSTITUTE(Table14[[#This Row],[State ID]],"?","UNKNOWN")</f>
        <v>R1015</v>
      </c>
    </row>
    <row r="374" spans="1:26" x14ac:dyDescent="0.3">
      <c r="A374" t="s">
        <v>403</v>
      </c>
      <c r="B374">
        <v>1999</v>
      </c>
      <c r="C374" t="s">
        <v>20</v>
      </c>
      <c r="E374">
        <v>22</v>
      </c>
      <c r="F374">
        <v>2</v>
      </c>
      <c r="G374">
        <v>3500.61</v>
      </c>
      <c r="H374" t="s">
        <v>11</v>
      </c>
      <c r="I374" t="s">
        <v>11</v>
      </c>
      <c r="J374" t="s">
        <v>13</v>
      </c>
      <c r="K374" t="str">
        <f>SUBSTITUTE(Table14[[#This Row],[year]],"?","")</f>
        <v>1999</v>
      </c>
      <c r="P374" t="str">
        <f>SUBSTITUTE(Table14[[#This Row],[Customer ID]],"?","unknown")</f>
        <v>Id1965</v>
      </c>
      <c r="Q374" s="9" t="str">
        <f t="shared" si="15"/>
        <v>9 Sep 1999</v>
      </c>
      <c r="R374">
        <f t="shared" si="16"/>
        <v>23</v>
      </c>
      <c r="S374" t="str">
        <f t="shared" si="17"/>
        <v>1999</v>
      </c>
      <c r="T374" t="str">
        <f>SUBSTITUTE(Table14[[#This Row],[month]],"?","sep")</f>
        <v>Sep</v>
      </c>
      <c r="U374">
        <v>9</v>
      </c>
      <c r="V374">
        <v>1</v>
      </c>
      <c r="W374" s="12">
        <v>26109.33</v>
      </c>
      <c r="X374" t="str">
        <f>SUBSTITUTE(Table14[[#This Row],[Hospital tier]],"?","tier - 2")</f>
        <v>tier - 2</v>
      </c>
      <c r="Y374" t="str">
        <f>SUBSTITUTE(Table14[[#This Row],[City tier]],"?","tier - 2")</f>
        <v>tier - 2</v>
      </c>
      <c r="Z374" t="str">
        <f>SUBSTITUTE(Table14[[#This Row],[State ID]],"?","UNKNOWN")</f>
        <v>R1013</v>
      </c>
    </row>
    <row r="375" spans="1:26" x14ac:dyDescent="0.3">
      <c r="A375" t="s">
        <v>404</v>
      </c>
      <c r="B375">
        <v>1998</v>
      </c>
      <c r="C375" t="s">
        <v>20</v>
      </c>
      <c r="E375">
        <v>16</v>
      </c>
      <c r="F375">
        <v>2</v>
      </c>
      <c r="G375">
        <v>3537.7</v>
      </c>
      <c r="H375" t="s">
        <v>12</v>
      </c>
      <c r="I375" t="s">
        <v>12</v>
      </c>
      <c r="J375" t="s">
        <v>23</v>
      </c>
      <c r="K375" t="str">
        <f>SUBSTITUTE(Table14[[#This Row],[year]],"?","")</f>
        <v>1998</v>
      </c>
      <c r="P375" t="str">
        <f>SUBSTITUTE(Table14[[#This Row],[Customer ID]],"?","unknown")</f>
        <v>Id1964</v>
      </c>
      <c r="Q375" s="9" t="str">
        <f t="shared" si="15"/>
        <v>26 Sep 1998</v>
      </c>
      <c r="R375">
        <f t="shared" si="16"/>
        <v>24</v>
      </c>
      <c r="S375" t="str">
        <f t="shared" si="17"/>
        <v>1998</v>
      </c>
      <c r="T375" t="str">
        <f>SUBSTITUTE(Table14[[#This Row],[month]],"?","sep")</f>
        <v>Sep</v>
      </c>
      <c r="U375">
        <v>26</v>
      </c>
      <c r="V375">
        <v>0</v>
      </c>
      <c r="W375" s="12">
        <v>26026.97</v>
      </c>
      <c r="X375" t="str">
        <f>SUBSTITUTE(Table14[[#This Row],[Hospital tier]],"?","tier - 2")</f>
        <v>tier - 3</v>
      </c>
      <c r="Y375" t="str">
        <f>SUBSTITUTE(Table14[[#This Row],[City tier]],"?","tier - 2")</f>
        <v>tier - 3</v>
      </c>
      <c r="Z375" t="str">
        <f>SUBSTITUTE(Table14[[#This Row],[State ID]],"?","UNKNOWN")</f>
        <v>R1012</v>
      </c>
    </row>
    <row r="376" spans="1:26" x14ac:dyDescent="0.3">
      <c r="A376" t="s">
        <v>405</v>
      </c>
      <c r="B376">
        <v>2003</v>
      </c>
      <c r="C376" t="s">
        <v>35</v>
      </c>
      <c r="E376">
        <v>24</v>
      </c>
      <c r="F376">
        <v>0</v>
      </c>
      <c r="G376">
        <v>3538.9</v>
      </c>
      <c r="H376" t="s">
        <v>11</v>
      </c>
      <c r="I376" t="s">
        <v>11</v>
      </c>
      <c r="J376" t="s">
        <v>23</v>
      </c>
      <c r="K376" t="str">
        <f>SUBSTITUTE(Table14[[#This Row],[year]],"?","")</f>
        <v>2003</v>
      </c>
      <c r="P376" t="str">
        <f>SUBSTITUTE(Table14[[#This Row],[Customer ID]],"?","unknown")</f>
        <v>Id1963</v>
      </c>
      <c r="Q376" s="9" t="str">
        <f t="shared" si="15"/>
        <v>6 Aug 2003</v>
      </c>
      <c r="R376">
        <f t="shared" si="16"/>
        <v>19</v>
      </c>
      <c r="S376" t="str">
        <f t="shared" si="17"/>
        <v>2003</v>
      </c>
      <c r="T376" t="str">
        <f>SUBSTITUTE(Table14[[#This Row],[month]],"?","sep")</f>
        <v>Aug</v>
      </c>
      <c r="U376">
        <v>6</v>
      </c>
      <c r="V376">
        <v>1</v>
      </c>
      <c r="W376" s="12">
        <v>58571.07</v>
      </c>
      <c r="X376" t="str">
        <f>SUBSTITUTE(Table14[[#This Row],[Hospital tier]],"?","tier - 2")</f>
        <v>tier - 2</v>
      </c>
      <c r="Y376" t="str">
        <f>SUBSTITUTE(Table14[[#This Row],[City tier]],"?","tier - 2")</f>
        <v>tier - 2</v>
      </c>
      <c r="Z376" t="str">
        <f>SUBSTITUTE(Table14[[#This Row],[State ID]],"?","UNKNOWN")</f>
        <v>R1012</v>
      </c>
    </row>
    <row r="377" spans="1:26" x14ac:dyDescent="0.3">
      <c r="A377" t="s">
        <v>406</v>
      </c>
      <c r="B377">
        <v>1988</v>
      </c>
      <c r="C377" t="s">
        <v>37</v>
      </c>
      <c r="E377">
        <v>15</v>
      </c>
      <c r="F377">
        <v>3</v>
      </c>
      <c r="G377">
        <v>3540.12</v>
      </c>
      <c r="H377" t="s">
        <v>11</v>
      </c>
      <c r="I377" t="s">
        <v>16</v>
      </c>
      <c r="J377" t="s">
        <v>13</v>
      </c>
      <c r="K377" t="str">
        <f>SUBSTITUTE(Table14[[#This Row],[year]],"?","")</f>
        <v>1988</v>
      </c>
      <c r="P377" t="str">
        <f>SUBSTITUTE(Table14[[#This Row],[Customer ID]],"?","unknown")</f>
        <v>Id1962</v>
      </c>
      <c r="Q377" s="9" t="str">
        <f t="shared" si="15"/>
        <v>11 Oct 1988</v>
      </c>
      <c r="R377">
        <f t="shared" si="16"/>
        <v>34</v>
      </c>
      <c r="S377" t="str">
        <f t="shared" si="17"/>
        <v>1988</v>
      </c>
      <c r="T377" t="str">
        <f>SUBSTITUTE(Table14[[#This Row],[month]],"?","sep")</f>
        <v>Oct</v>
      </c>
      <c r="U377">
        <v>11</v>
      </c>
      <c r="V377">
        <v>2</v>
      </c>
      <c r="W377" s="12">
        <v>44585.46</v>
      </c>
      <c r="X377" t="str">
        <f>SUBSTITUTE(Table14[[#This Row],[Hospital tier]],"?","tier - 2")</f>
        <v>tier - 2</v>
      </c>
      <c r="Y377" t="str">
        <f>SUBSTITUTE(Table14[[#This Row],[City tier]],"?","tier - 2")</f>
        <v>tier - 1</v>
      </c>
      <c r="Z377" t="str">
        <f>SUBSTITUTE(Table14[[#This Row],[State ID]],"?","UNKNOWN")</f>
        <v>R1013</v>
      </c>
    </row>
    <row r="378" spans="1:26" x14ac:dyDescent="0.3">
      <c r="A378" t="s">
        <v>407</v>
      </c>
      <c r="B378">
        <v>1992</v>
      </c>
      <c r="C378" t="s">
        <v>30</v>
      </c>
      <c r="E378">
        <v>22</v>
      </c>
      <c r="F378">
        <v>0</v>
      </c>
      <c r="G378">
        <v>3554.2</v>
      </c>
      <c r="H378" t="s">
        <v>11</v>
      </c>
      <c r="I378" t="s">
        <v>12</v>
      </c>
      <c r="J378" t="s">
        <v>42</v>
      </c>
      <c r="K378" t="str">
        <f>SUBSTITUTE(Table14[[#This Row],[year]],"?","")</f>
        <v>1992</v>
      </c>
      <c r="P378" t="str">
        <f>SUBSTITUTE(Table14[[#This Row],[Customer ID]],"?","unknown")</f>
        <v>Id1961</v>
      </c>
      <c r="Q378" s="9" t="str">
        <f t="shared" si="15"/>
        <v>5 Dec 1992</v>
      </c>
      <c r="R378">
        <f t="shared" si="16"/>
        <v>30</v>
      </c>
      <c r="S378" t="str">
        <f t="shared" si="17"/>
        <v>1992</v>
      </c>
      <c r="T378" t="str">
        <f>SUBSTITUTE(Table14[[#This Row],[month]],"?","sep")</f>
        <v>Dec</v>
      </c>
      <c r="U378">
        <v>5</v>
      </c>
      <c r="V378">
        <v>2</v>
      </c>
      <c r="W378" s="12">
        <v>26018.95</v>
      </c>
      <c r="X378" t="str">
        <f>SUBSTITUTE(Table14[[#This Row],[Hospital tier]],"?","tier - 2")</f>
        <v>tier - 2</v>
      </c>
      <c r="Y378" t="str">
        <f>SUBSTITUTE(Table14[[#This Row],[City tier]],"?","tier - 2")</f>
        <v>tier - 3</v>
      </c>
      <c r="Z378" t="str">
        <f>SUBSTITUTE(Table14[[#This Row],[State ID]],"?","UNKNOWN")</f>
        <v>R1011</v>
      </c>
    </row>
    <row r="379" spans="1:26" x14ac:dyDescent="0.3">
      <c r="A379" t="s">
        <v>408</v>
      </c>
      <c r="B379">
        <v>1994</v>
      </c>
      <c r="C379" t="s">
        <v>20</v>
      </c>
      <c r="E379">
        <v>24</v>
      </c>
      <c r="F379">
        <v>0</v>
      </c>
      <c r="G379">
        <v>3556.92</v>
      </c>
      <c r="H379" t="s">
        <v>11</v>
      </c>
      <c r="I379" t="s">
        <v>12</v>
      </c>
      <c r="J379" t="s">
        <v>23</v>
      </c>
      <c r="K379" t="str">
        <f>SUBSTITUTE(Table14[[#This Row],[year]],"?","")</f>
        <v>1994</v>
      </c>
      <c r="P379" t="str">
        <f>SUBSTITUTE(Table14[[#This Row],[Customer ID]],"?","unknown")</f>
        <v>Id1960</v>
      </c>
      <c r="Q379" s="9" t="str">
        <f t="shared" si="15"/>
        <v>3 Sep 1994</v>
      </c>
      <c r="R379">
        <f t="shared" si="16"/>
        <v>28</v>
      </c>
      <c r="S379" t="str">
        <f t="shared" si="17"/>
        <v>1994</v>
      </c>
      <c r="T379" t="str">
        <f>SUBSTITUTE(Table14[[#This Row],[month]],"?","sep")</f>
        <v>Sep</v>
      </c>
      <c r="U379">
        <v>3</v>
      </c>
      <c r="V379">
        <v>3</v>
      </c>
      <c r="W379" s="12">
        <v>25992.82</v>
      </c>
      <c r="X379" t="str">
        <f>SUBSTITUTE(Table14[[#This Row],[Hospital tier]],"?","tier - 2")</f>
        <v>tier - 2</v>
      </c>
      <c r="Y379" t="str">
        <f>SUBSTITUTE(Table14[[#This Row],[City tier]],"?","tier - 2")</f>
        <v>tier - 3</v>
      </c>
      <c r="Z379" t="str">
        <f>SUBSTITUTE(Table14[[#This Row],[State ID]],"?","UNKNOWN")</f>
        <v>R1012</v>
      </c>
    </row>
    <row r="380" spans="1:26" x14ac:dyDescent="0.3">
      <c r="A380" t="s">
        <v>409</v>
      </c>
      <c r="B380">
        <v>1995</v>
      </c>
      <c r="C380" t="s">
        <v>37</v>
      </c>
      <c r="E380">
        <v>9</v>
      </c>
      <c r="F380">
        <v>0</v>
      </c>
      <c r="G380">
        <v>3558.62</v>
      </c>
      <c r="H380" t="s">
        <v>11</v>
      </c>
      <c r="I380" t="s">
        <v>12</v>
      </c>
      <c r="J380" t="s">
        <v>247</v>
      </c>
      <c r="K380" t="str">
        <f>SUBSTITUTE(Table14[[#This Row],[year]],"?","")</f>
        <v>1995</v>
      </c>
      <c r="P380" t="str">
        <f>SUBSTITUTE(Table14[[#This Row],[Customer ID]],"?","unknown")</f>
        <v>Id1959</v>
      </c>
      <c r="Q380" s="9" t="str">
        <f t="shared" si="15"/>
        <v>21 Oct 1995</v>
      </c>
      <c r="R380">
        <f t="shared" si="16"/>
        <v>27</v>
      </c>
      <c r="S380" t="str">
        <f t="shared" si="17"/>
        <v>1995</v>
      </c>
      <c r="T380" t="str">
        <f>SUBSTITUTE(Table14[[#This Row],[month]],"?","sep")</f>
        <v>Oct</v>
      </c>
      <c r="U380">
        <v>21</v>
      </c>
      <c r="V380">
        <v>0</v>
      </c>
      <c r="W380" s="12">
        <v>25678.78</v>
      </c>
      <c r="X380" t="str">
        <f>SUBSTITUTE(Table14[[#This Row],[Hospital tier]],"?","tier - 2")</f>
        <v>tier - 2</v>
      </c>
      <c r="Y380" t="str">
        <f>SUBSTITUTE(Table14[[#This Row],[City tier]],"?","tier - 2")</f>
        <v>tier - 3</v>
      </c>
      <c r="Z380" t="str">
        <f>SUBSTITUTE(Table14[[#This Row],[State ID]],"?","UNKNOWN")</f>
        <v>R1024</v>
      </c>
    </row>
    <row r="381" spans="1:26" x14ac:dyDescent="0.3">
      <c r="A381" t="s">
        <v>410</v>
      </c>
      <c r="B381">
        <v>1995</v>
      </c>
      <c r="C381" t="s">
        <v>18</v>
      </c>
      <c r="E381">
        <v>16</v>
      </c>
      <c r="F381">
        <v>1</v>
      </c>
      <c r="G381">
        <v>3561.89</v>
      </c>
      <c r="H381" t="s">
        <v>11</v>
      </c>
      <c r="I381" t="s">
        <v>16</v>
      </c>
      <c r="J381" t="s">
        <v>13</v>
      </c>
      <c r="K381" t="str">
        <f>SUBSTITUTE(Table14[[#This Row],[year]],"?","")</f>
        <v>1995</v>
      </c>
      <c r="P381" t="str">
        <f>SUBSTITUTE(Table14[[#This Row],[Customer ID]],"?","unknown")</f>
        <v>Id1958</v>
      </c>
      <c r="Q381" s="9" t="str">
        <f t="shared" si="15"/>
        <v>17 Jun 1995</v>
      </c>
      <c r="R381">
        <f t="shared" si="16"/>
        <v>27</v>
      </c>
      <c r="S381" t="str">
        <f t="shared" si="17"/>
        <v>1995</v>
      </c>
      <c r="T381" t="str">
        <f>SUBSTITUTE(Table14[[#This Row],[month]],"?","sep")</f>
        <v>Jun</v>
      </c>
      <c r="U381">
        <v>17</v>
      </c>
      <c r="V381">
        <v>0</v>
      </c>
      <c r="W381" s="12">
        <v>25656.58</v>
      </c>
      <c r="X381" t="str">
        <f>SUBSTITUTE(Table14[[#This Row],[Hospital tier]],"?","tier - 2")</f>
        <v>tier - 2</v>
      </c>
      <c r="Y381" t="str">
        <f>SUBSTITUTE(Table14[[#This Row],[City tier]],"?","tier - 2")</f>
        <v>tier - 1</v>
      </c>
      <c r="Z381" t="str">
        <f>SUBSTITUTE(Table14[[#This Row],[State ID]],"?","UNKNOWN")</f>
        <v>R1013</v>
      </c>
    </row>
    <row r="382" spans="1:26" x14ac:dyDescent="0.3">
      <c r="A382" t="s">
        <v>411</v>
      </c>
      <c r="B382">
        <v>1981</v>
      </c>
      <c r="C382" t="s">
        <v>37</v>
      </c>
      <c r="E382">
        <v>10</v>
      </c>
      <c r="F382">
        <v>1</v>
      </c>
      <c r="G382">
        <v>3562.87</v>
      </c>
      <c r="H382" t="s">
        <v>11</v>
      </c>
      <c r="I382" t="s">
        <v>16</v>
      </c>
      <c r="J382" t="s">
        <v>13</v>
      </c>
      <c r="K382" t="str">
        <f>SUBSTITUTE(Table14[[#This Row],[year]],"?","")</f>
        <v>1981</v>
      </c>
      <c r="P382" t="str">
        <f>SUBSTITUTE(Table14[[#This Row],[Customer ID]],"?","unknown")</f>
        <v>Id1957</v>
      </c>
      <c r="Q382" s="9" t="str">
        <f t="shared" si="15"/>
        <v>2 Oct 1981</v>
      </c>
      <c r="R382">
        <f t="shared" si="16"/>
        <v>41</v>
      </c>
      <c r="S382" t="str">
        <f t="shared" si="17"/>
        <v>1981</v>
      </c>
      <c r="T382" t="str">
        <f>SUBSTITUTE(Table14[[#This Row],[month]],"?","sep")</f>
        <v>Oct</v>
      </c>
      <c r="U382">
        <v>2</v>
      </c>
      <c r="V382">
        <v>0</v>
      </c>
      <c r="W382" s="12">
        <v>25648.98</v>
      </c>
      <c r="X382" t="str">
        <f>SUBSTITUTE(Table14[[#This Row],[Hospital tier]],"?","tier - 2")</f>
        <v>tier - 2</v>
      </c>
      <c r="Y382" t="str">
        <f>SUBSTITUTE(Table14[[#This Row],[City tier]],"?","tier - 2")</f>
        <v>tier - 1</v>
      </c>
      <c r="Z382" t="str">
        <f>SUBSTITUTE(Table14[[#This Row],[State ID]],"?","UNKNOWN")</f>
        <v>R1013</v>
      </c>
    </row>
    <row r="383" spans="1:26" x14ac:dyDescent="0.3">
      <c r="A383" t="s">
        <v>412</v>
      </c>
      <c r="B383">
        <v>1988</v>
      </c>
      <c r="C383" t="s">
        <v>35</v>
      </c>
      <c r="E383">
        <v>18</v>
      </c>
      <c r="F383">
        <v>3</v>
      </c>
      <c r="G383">
        <v>3569.96</v>
      </c>
      <c r="H383" t="s">
        <v>11</v>
      </c>
      <c r="I383" t="s">
        <v>16</v>
      </c>
      <c r="J383" t="s">
        <v>23</v>
      </c>
      <c r="K383" t="str">
        <f>SUBSTITUTE(Table14[[#This Row],[year]],"?","")</f>
        <v>1988</v>
      </c>
      <c r="P383" t="str">
        <f>SUBSTITUTE(Table14[[#This Row],[Customer ID]],"?","unknown")</f>
        <v>Id1956</v>
      </c>
      <c r="Q383" s="9" t="str">
        <f t="shared" si="15"/>
        <v>11 Aug 1988</v>
      </c>
      <c r="R383">
        <f t="shared" si="16"/>
        <v>34</v>
      </c>
      <c r="S383" t="str">
        <f t="shared" si="17"/>
        <v>1988</v>
      </c>
      <c r="T383" t="str">
        <f>SUBSTITUTE(Table14[[#This Row],[month]],"?","sep")</f>
        <v>Aug</v>
      </c>
      <c r="U383">
        <v>11</v>
      </c>
      <c r="V383">
        <v>1</v>
      </c>
      <c r="W383" s="12">
        <v>25517.11</v>
      </c>
      <c r="X383" t="str">
        <f>SUBSTITUTE(Table14[[#This Row],[Hospital tier]],"?","tier - 2")</f>
        <v>tier - 2</v>
      </c>
      <c r="Y383" t="str">
        <f>SUBSTITUTE(Table14[[#This Row],[City tier]],"?","tier - 2")</f>
        <v>tier - 1</v>
      </c>
      <c r="Z383" t="str">
        <f>SUBSTITUTE(Table14[[#This Row],[State ID]],"?","UNKNOWN")</f>
        <v>R1012</v>
      </c>
    </row>
    <row r="384" spans="1:26" x14ac:dyDescent="0.3">
      <c r="A384" t="s">
        <v>413</v>
      </c>
      <c r="B384">
        <v>1995</v>
      </c>
      <c r="C384" t="s">
        <v>35</v>
      </c>
      <c r="E384">
        <v>23</v>
      </c>
      <c r="F384">
        <v>1</v>
      </c>
      <c r="G384">
        <v>3578</v>
      </c>
      <c r="H384" t="s">
        <v>11</v>
      </c>
      <c r="I384" t="s">
        <v>12</v>
      </c>
      <c r="J384" t="s">
        <v>42</v>
      </c>
      <c r="K384" t="str">
        <f>SUBSTITUTE(Table14[[#This Row],[year]],"?","")</f>
        <v>1995</v>
      </c>
      <c r="P384" t="str">
        <f>SUBSTITUTE(Table14[[#This Row],[Customer ID]],"?","unknown")</f>
        <v>Id1955</v>
      </c>
      <c r="Q384" s="9" t="str">
        <f t="shared" si="15"/>
        <v>4 Aug 1995</v>
      </c>
      <c r="R384">
        <f t="shared" si="16"/>
        <v>27</v>
      </c>
      <c r="S384" t="str">
        <f t="shared" si="17"/>
        <v>1995</v>
      </c>
      <c r="T384" t="str">
        <f>SUBSTITUTE(Table14[[#This Row],[month]],"?","sep")</f>
        <v>Aug</v>
      </c>
      <c r="U384">
        <v>4</v>
      </c>
      <c r="V384">
        <v>0</v>
      </c>
      <c r="W384" s="12">
        <v>11657.72</v>
      </c>
      <c r="X384" t="str">
        <f>SUBSTITUTE(Table14[[#This Row],[Hospital tier]],"?","tier - 2")</f>
        <v>tier - 2</v>
      </c>
      <c r="Y384" t="str">
        <f>SUBSTITUTE(Table14[[#This Row],[City tier]],"?","tier - 2")</f>
        <v>tier - 3</v>
      </c>
      <c r="Z384" t="str">
        <f>SUBSTITUTE(Table14[[#This Row],[State ID]],"?","UNKNOWN")</f>
        <v>R1011</v>
      </c>
    </row>
    <row r="385" spans="1:26" x14ac:dyDescent="0.3">
      <c r="A385" t="s">
        <v>414</v>
      </c>
      <c r="B385">
        <v>2001</v>
      </c>
      <c r="C385" t="s">
        <v>15</v>
      </c>
      <c r="E385">
        <v>11</v>
      </c>
      <c r="F385">
        <v>2</v>
      </c>
      <c r="G385">
        <v>3579.83</v>
      </c>
      <c r="H385" t="s">
        <v>11</v>
      </c>
      <c r="I385" t="s">
        <v>11</v>
      </c>
      <c r="J385" t="s">
        <v>23</v>
      </c>
      <c r="K385" t="str">
        <f>SUBSTITUTE(Table14[[#This Row],[year]],"?","")</f>
        <v>2001</v>
      </c>
      <c r="P385" t="str">
        <f>SUBSTITUTE(Table14[[#This Row],[Customer ID]],"?","unknown")</f>
        <v>Id1954</v>
      </c>
      <c r="Q385" s="9" t="str">
        <f t="shared" si="15"/>
        <v>22 Nov 2001</v>
      </c>
      <c r="R385">
        <f t="shared" si="16"/>
        <v>21</v>
      </c>
      <c r="S385" t="str">
        <f t="shared" si="17"/>
        <v>2001</v>
      </c>
      <c r="T385" t="str">
        <f>SUBSTITUTE(Table14[[#This Row],[month]],"?","sep")</f>
        <v>Nov</v>
      </c>
      <c r="U385">
        <v>22</v>
      </c>
      <c r="V385">
        <v>3</v>
      </c>
      <c r="W385" s="12">
        <v>25382.3</v>
      </c>
      <c r="X385" t="str">
        <f>SUBSTITUTE(Table14[[#This Row],[Hospital tier]],"?","tier - 2")</f>
        <v>tier - 2</v>
      </c>
      <c r="Y385" t="str">
        <f>SUBSTITUTE(Table14[[#This Row],[City tier]],"?","tier - 2")</f>
        <v>tier - 2</v>
      </c>
      <c r="Z385" t="str">
        <f>SUBSTITUTE(Table14[[#This Row],[State ID]],"?","UNKNOWN")</f>
        <v>R1012</v>
      </c>
    </row>
    <row r="386" spans="1:26" x14ac:dyDescent="0.3">
      <c r="A386" t="s">
        <v>415</v>
      </c>
      <c r="B386">
        <v>1986</v>
      </c>
      <c r="C386" t="s">
        <v>30</v>
      </c>
      <c r="E386">
        <v>27</v>
      </c>
      <c r="F386">
        <v>3</v>
      </c>
      <c r="G386">
        <v>3589.14</v>
      </c>
      <c r="H386" t="s">
        <v>11</v>
      </c>
      <c r="I386" t="s">
        <v>11</v>
      </c>
      <c r="J386" t="s">
        <v>13</v>
      </c>
      <c r="K386" t="str">
        <f>SUBSTITUTE(Table14[[#This Row],[year]],"?","")</f>
        <v>1986</v>
      </c>
      <c r="P386" t="str">
        <f>SUBSTITUTE(Table14[[#This Row],[Customer ID]],"?","unknown")</f>
        <v>Id1953</v>
      </c>
      <c r="Q386" s="9" t="str">
        <f t="shared" ref="Q386:Q449" si="18">CONCATENATE(U386," ",T386," ",S386)</f>
        <v>26 Dec 1986</v>
      </c>
      <c r="R386">
        <f t="shared" ref="R386:R449" si="19">DATEDIF(Q386,$AC$21,"Y")</f>
        <v>36</v>
      </c>
      <c r="S386" t="str">
        <f t="shared" ref="S386:S449" si="20">IF(ISBLANK(K386),AVERAGE(K386:K2728),K386)</f>
        <v>1986</v>
      </c>
      <c r="T386" t="str">
        <f>SUBSTITUTE(Table14[[#This Row],[month]],"?","sep")</f>
        <v>Dec</v>
      </c>
      <c r="U386">
        <v>26</v>
      </c>
      <c r="V386">
        <v>2</v>
      </c>
      <c r="W386" s="12">
        <v>25333.33</v>
      </c>
      <c r="X386" t="str">
        <f>SUBSTITUTE(Table14[[#This Row],[Hospital tier]],"?","tier - 2")</f>
        <v>tier - 2</v>
      </c>
      <c r="Y386" t="str">
        <f>SUBSTITUTE(Table14[[#This Row],[City tier]],"?","tier - 2")</f>
        <v>tier - 2</v>
      </c>
      <c r="Z386" t="str">
        <f>SUBSTITUTE(Table14[[#This Row],[State ID]],"?","UNKNOWN")</f>
        <v>R1013</v>
      </c>
    </row>
    <row r="387" spans="1:26" x14ac:dyDescent="0.3">
      <c r="A387" t="s">
        <v>416</v>
      </c>
      <c r="B387">
        <v>1999</v>
      </c>
      <c r="C387" t="s">
        <v>18</v>
      </c>
      <c r="E387">
        <v>6</v>
      </c>
      <c r="F387">
        <v>3</v>
      </c>
      <c r="G387">
        <v>3591.48</v>
      </c>
      <c r="H387" t="s">
        <v>11</v>
      </c>
      <c r="I387" t="s">
        <v>12</v>
      </c>
      <c r="J387" t="s">
        <v>42</v>
      </c>
      <c r="K387" t="str">
        <f>SUBSTITUTE(Table14[[#This Row],[year]],"?","")</f>
        <v>1999</v>
      </c>
      <c r="P387" t="str">
        <f>SUBSTITUTE(Table14[[#This Row],[Customer ID]],"?","unknown")</f>
        <v>Id1952</v>
      </c>
      <c r="Q387" s="9" t="str">
        <f t="shared" si="18"/>
        <v>14 Jun 1999</v>
      </c>
      <c r="R387">
        <f t="shared" si="19"/>
        <v>23</v>
      </c>
      <c r="S387" t="str">
        <f t="shared" si="20"/>
        <v>1999</v>
      </c>
      <c r="T387" t="str">
        <f>SUBSTITUTE(Table14[[#This Row],[month]],"?","sep")</f>
        <v>Jun</v>
      </c>
      <c r="U387">
        <v>14</v>
      </c>
      <c r="V387">
        <v>3</v>
      </c>
      <c r="W387" s="12">
        <v>25309.49</v>
      </c>
      <c r="X387" t="str">
        <f>SUBSTITUTE(Table14[[#This Row],[Hospital tier]],"?","tier - 2")</f>
        <v>tier - 2</v>
      </c>
      <c r="Y387" t="str">
        <f>SUBSTITUTE(Table14[[#This Row],[City tier]],"?","tier - 2")</f>
        <v>tier - 3</v>
      </c>
      <c r="Z387" t="str">
        <f>SUBSTITUTE(Table14[[#This Row],[State ID]],"?","UNKNOWN")</f>
        <v>R1011</v>
      </c>
    </row>
    <row r="388" spans="1:26" x14ac:dyDescent="0.3">
      <c r="A388" t="s">
        <v>417</v>
      </c>
      <c r="B388">
        <v>1997</v>
      </c>
      <c r="C388" t="s">
        <v>15</v>
      </c>
      <c r="E388">
        <v>4</v>
      </c>
      <c r="F388">
        <v>1</v>
      </c>
      <c r="G388">
        <v>3594.17</v>
      </c>
      <c r="H388" t="s">
        <v>11</v>
      </c>
      <c r="I388" t="s">
        <v>11</v>
      </c>
      <c r="J388" t="s">
        <v>23</v>
      </c>
      <c r="K388" t="str">
        <f>SUBSTITUTE(Table14[[#This Row],[year]],"?","")</f>
        <v>1997</v>
      </c>
      <c r="P388" t="str">
        <f>SUBSTITUTE(Table14[[#This Row],[Customer ID]],"?","unknown")</f>
        <v>Id1951</v>
      </c>
      <c r="Q388" s="9" t="str">
        <f t="shared" si="18"/>
        <v>24 Nov 1997</v>
      </c>
      <c r="R388">
        <f t="shared" si="19"/>
        <v>25</v>
      </c>
      <c r="S388" t="str">
        <f t="shared" si="20"/>
        <v>1997</v>
      </c>
      <c r="T388" t="str">
        <f>SUBSTITUTE(Table14[[#This Row],[month]],"?","sep")</f>
        <v>Nov</v>
      </c>
      <c r="U388">
        <v>24</v>
      </c>
      <c r="V388">
        <v>0</v>
      </c>
      <c r="W388" s="12">
        <v>25127.22</v>
      </c>
      <c r="X388" t="str">
        <f>SUBSTITUTE(Table14[[#This Row],[Hospital tier]],"?","tier - 2")</f>
        <v>tier - 2</v>
      </c>
      <c r="Y388" t="str">
        <f>SUBSTITUTE(Table14[[#This Row],[City tier]],"?","tier - 2")</f>
        <v>tier - 2</v>
      </c>
      <c r="Z388" t="str">
        <f>SUBSTITUTE(Table14[[#This Row],[State ID]],"?","UNKNOWN")</f>
        <v>R1012</v>
      </c>
    </row>
    <row r="389" spans="1:26" x14ac:dyDescent="0.3">
      <c r="A389" t="s">
        <v>418</v>
      </c>
      <c r="B389">
        <v>1999</v>
      </c>
      <c r="C389" t="s">
        <v>35</v>
      </c>
      <c r="E389">
        <v>12</v>
      </c>
      <c r="F389">
        <v>3</v>
      </c>
      <c r="G389">
        <v>3597.6</v>
      </c>
      <c r="H389" t="s">
        <v>11</v>
      </c>
      <c r="I389" t="s">
        <v>11</v>
      </c>
      <c r="J389" t="s">
        <v>42</v>
      </c>
      <c r="K389" t="str">
        <f>SUBSTITUTE(Table14[[#This Row],[year]],"?","")</f>
        <v>1999</v>
      </c>
      <c r="P389" t="str">
        <f>SUBSTITUTE(Table14[[#This Row],[Customer ID]],"?","unknown")</f>
        <v>Id1950</v>
      </c>
      <c r="Q389" s="9" t="str">
        <f t="shared" si="18"/>
        <v>2 Aug 1999</v>
      </c>
      <c r="R389">
        <f t="shared" si="19"/>
        <v>23</v>
      </c>
      <c r="S389" t="str">
        <f t="shared" si="20"/>
        <v>1999</v>
      </c>
      <c r="T389" t="str">
        <f>SUBSTITUTE(Table14[[#This Row],[month]],"?","sep")</f>
        <v>Aug</v>
      </c>
      <c r="U389">
        <v>2</v>
      </c>
      <c r="V389">
        <v>1</v>
      </c>
      <c r="W389" s="12">
        <v>44501.4</v>
      </c>
      <c r="X389" t="str">
        <f>SUBSTITUTE(Table14[[#This Row],[Hospital tier]],"?","tier - 2")</f>
        <v>tier - 2</v>
      </c>
      <c r="Y389" t="str">
        <f>SUBSTITUTE(Table14[[#This Row],[City tier]],"?","tier - 2")</f>
        <v>tier - 2</v>
      </c>
      <c r="Z389" t="str">
        <f>SUBSTITUTE(Table14[[#This Row],[State ID]],"?","UNKNOWN")</f>
        <v>R1011</v>
      </c>
    </row>
    <row r="390" spans="1:26" x14ac:dyDescent="0.3">
      <c r="A390" t="s">
        <v>419</v>
      </c>
      <c r="B390">
        <v>1988</v>
      </c>
      <c r="C390" t="s">
        <v>15</v>
      </c>
      <c r="E390">
        <v>4</v>
      </c>
      <c r="F390">
        <v>3</v>
      </c>
      <c r="G390">
        <v>3603.6</v>
      </c>
      <c r="H390" t="s">
        <v>11</v>
      </c>
      <c r="I390" t="s">
        <v>16</v>
      </c>
      <c r="J390" t="s">
        <v>13</v>
      </c>
      <c r="K390" t="str">
        <f>SUBSTITUTE(Table14[[#This Row],[year]],"?","")</f>
        <v>1988</v>
      </c>
      <c r="P390" t="str">
        <f>SUBSTITUTE(Table14[[#This Row],[Customer ID]],"?","unknown")</f>
        <v>Id1949</v>
      </c>
      <c r="Q390" s="9" t="str">
        <f t="shared" si="18"/>
        <v>14 Nov 1988</v>
      </c>
      <c r="R390">
        <f t="shared" si="19"/>
        <v>34</v>
      </c>
      <c r="S390" t="str">
        <f t="shared" si="20"/>
        <v>1988</v>
      </c>
      <c r="T390" t="str">
        <f>SUBSTITUTE(Table14[[#This Row],[month]],"?","sep")</f>
        <v>Nov</v>
      </c>
      <c r="U390">
        <v>14</v>
      </c>
      <c r="V390">
        <v>0</v>
      </c>
      <c r="W390" s="12">
        <v>25081.77</v>
      </c>
      <c r="X390" t="str">
        <f>SUBSTITUTE(Table14[[#This Row],[Hospital tier]],"?","tier - 2")</f>
        <v>tier - 2</v>
      </c>
      <c r="Y390" t="str">
        <f>SUBSTITUTE(Table14[[#This Row],[City tier]],"?","tier - 2")</f>
        <v>tier - 1</v>
      </c>
      <c r="Z390" t="str">
        <f>SUBSTITUTE(Table14[[#This Row],[State ID]],"?","UNKNOWN")</f>
        <v>R1013</v>
      </c>
    </row>
    <row r="391" spans="1:26" x14ac:dyDescent="0.3">
      <c r="A391" t="s">
        <v>420</v>
      </c>
      <c r="B391">
        <v>1990</v>
      </c>
      <c r="C391" t="s">
        <v>37</v>
      </c>
      <c r="E391">
        <v>11</v>
      </c>
      <c r="F391">
        <v>3</v>
      </c>
      <c r="G391">
        <v>3606.43</v>
      </c>
      <c r="H391" t="s">
        <v>11</v>
      </c>
      <c r="I391" t="s">
        <v>16</v>
      </c>
      <c r="J391" t="s">
        <v>13</v>
      </c>
      <c r="K391" t="str">
        <f>SUBSTITUTE(Table14[[#This Row],[year]],"?","")</f>
        <v>1990</v>
      </c>
      <c r="P391" t="str">
        <f>SUBSTITUTE(Table14[[#This Row],[Customer ID]],"?","unknown")</f>
        <v>Id1948</v>
      </c>
      <c r="Q391" s="9" t="str">
        <f t="shared" si="18"/>
        <v>4 Oct 1990</v>
      </c>
      <c r="R391">
        <f t="shared" si="19"/>
        <v>32</v>
      </c>
      <c r="S391" t="str">
        <f t="shared" si="20"/>
        <v>1990</v>
      </c>
      <c r="T391" t="str">
        <f>SUBSTITUTE(Table14[[#This Row],[month]],"?","sep")</f>
        <v>Oct</v>
      </c>
      <c r="U391">
        <v>4</v>
      </c>
      <c r="V391">
        <v>0</v>
      </c>
      <c r="W391" s="12">
        <v>25075.97</v>
      </c>
      <c r="X391" t="str">
        <f>SUBSTITUTE(Table14[[#This Row],[Hospital tier]],"?","tier - 2")</f>
        <v>tier - 2</v>
      </c>
      <c r="Y391" t="str">
        <f>SUBSTITUTE(Table14[[#This Row],[City tier]],"?","tier - 2")</f>
        <v>tier - 1</v>
      </c>
      <c r="Z391" t="str">
        <f>SUBSTITUTE(Table14[[#This Row],[State ID]],"?","UNKNOWN")</f>
        <v>R1013</v>
      </c>
    </row>
    <row r="392" spans="1:26" x14ac:dyDescent="0.3">
      <c r="A392" t="s">
        <v>421</v>
      </c>
      <c r="B392">
        <v>1985</v>
      </c>
      <c r="C392" t="s">
        <v>18</v>
      </c>
      <c r="E392">
        <v>14</v>
      </c>
      <c r="F392">
        <v>3</v>
      </c>
      <c r="G392">
        <v>3622.13</v>
      </c>
      <c r="H392" t="s">
        <v>11</v>
      </c>
      <c r="I392" t="s">
        <v>16</v>
      </c>
      <c r="J392" t="s">
        <v>13</v>
      </c>
      <c r="K392" t="str">
        <f>SUBSTITUTE(Table14[[#This Row],[year]],"?","")</f>
        <v>1985</v>
      </c>
      <c r="P392" t="str">
        <f>SUBSTITUTE(Table14[[#This Row],[Customer ID]],"?","unknown")</f>
        <v>Id1947</v>
      </c>
      <c r="Q392" s="9" t="str">
        <f t="shared" si="18"/>
        <v>14 Jun 1985</v>
      </c>
      <c r="R392">
        <f t="shared" si="19"/>
        <v>37</v>
      </c>
      <c r="S392" t="str">
        <f t="shared" si="20"/>
        <v>1985</v>
      </c>
      <c r="T392" t="str">
        <f>SUBSTITUTE(Table14[[#This Row],[month]],"?","sep")</f>
        <v>Jun</v>
      </c>
      <c r="U392">
        <v>14</v>
      </c>
      <c r="V392">
        <v>3</v>
      </c>
      <c r="W392" s="12">
        <v>24915.22</v>
      </c>
      <c r="X392" t="str">
        <f>SUBSTITUTE(Table14[[#This Row],[Hospital tier]],"?","tier - 2")</f>
        <v>tier - 2</v>
      </c>
      <c r="Y392" t="str">
        <f>SUBSTITUTE(Table14[[#This Row],[City tier]],"?","tier - 2")</f>
        <v>tier - 1</v>
      </c>
      <c r="Z392" t="str">
        <f>SUBSTITUTE(Table14[[#This Row],[State ID]],"?","UNKNOWN")</f>
        <v>R1013</v>
      </c>
    </row>
    <row r="393" spans="1:26" x14ac:dyDescent="0.3">
      <c r="A393" t="s">
        <v>422</v>
      </c>
      <c r="B393">
        <v>1992</v>
      </c>
      <c r="C393" t="s">
        <v>15</v>
      </c>
      <c r="E393">
        <v>17</v>
      </c>
      <c r="F393">
        <v>0</v>
      </c>
      <c r="G393">
        <v>3645.09</v>
      </c>
      <c r="H393" t="s">
        <v>16</v>
      </c>
      <c r="I393" t="s">
        <v>11</v>
      </c>
      <c r="J393" t="s">
        <v>276</v>
      </c>
      <c r="K393" t="str">
        <f>SUBSTITUTE(Table14[[#This Row],[year]],"?","")</f>
        <v>1992</v>
      </c>
      <c r="P393" t="str">
        <f>SUBSTITUTE(Table14[[#This Row],[Customer ID]],"?","unknown")</f>
        <v>Id1946</v>
      </c>
      <c r="Q393" s="9" t="str">
        <f t="shared" si="18"/>
        <v>14 Nov 1992</v>
      </c>
      <c r="R393">
        <f t="shared" si="19"/>
        <v>30</v>
      </c>
      <c r="S393" t="str">
        <f t="shared" si="20"/>
        <v>1992</v>
      </c>
      <c r="T393" t="str">
        <f>SUBSTITUTE(Table14[[#This Row],[month]],"?","sep")</f>
        <v>Nov</v>
      </c>
      <c r="U393">
        <v>14</v>
      </c>
      <c r="V393">
        <v>2</v>
      </c>
      <c r="W393" s="12">
        <v>24915.05</v>
      </c>
      <c r="X393" t="str">
        <f>SUBSTITUTE(Table14[[#This Row],[Hospital tier]],"?","tier - 2")</f>
        <v>tier - 1</v>
      </c>
      <c r="Y393" t="str">
        <f>SUBSTITUTE(Table14[[#This Row],[City tier]],"?","tier - 2")</f>
        <v>tier - 2</v>
      </c>
      <c r="Z393" t="str">
        <f>SUBSTITUTE(Table14[[#This Row],[State ID]],"?","UNKNOWN")</f>
        <v>R1014</v>
      </c>
    </row>
    <row r="394" spans="1:26" x14ac:dyDescent="0.3">
      <c r="A394" t="s">
        <v>423</v>
      </c>
      <c r="B394">
        <v>1990</v>
      </c>
      <c r="C394" t="s">
        <v>15</v>
      </c>
      <c r="E394">
        <v>8</v>
      </c>
      <c r="F394">
        <v>3</v>
      </c>
      <c r="G394">
        <v>3653.29</v>
      </c>
      <c r="H394" t="s">
        <v>11</v>
      </c>
      <c r="I394" t="s">
        <v>12</v>
      </c>
      <c r="J394" t="s">
        <v>42</v>
      </c>
      <c r="K394" t="str">
        <f>SUBSTITUTE(Table14[[#This Row],[year]],"?","")</f>
        <v>1990</v>
      </c>
      <c r="P394" t="str">
        <f>SUBSTITUTE(Table14[[#This Row],[Customer ID]],"?","unknown")</f>
        <v>Id1945</v>
      </c>
      <c r="Q394" s="9" t="str">
        <f t="shared" si="18"/>
        <v>23 Nov 1990</v>
      </c>
      <c r="R394">
        <f t="shared" si="19"/>
        <v>32</v>
      </c>
      <c r="S394" t="str">
        <f t="shared" si="20"/>
        <v>1990</v>
      </c>
      <c r="T394" t="str">
        <f>SUBSTITUTE(Table14[[#This Row],[month]],"?","sep")</f>
        <v>Nov</v>
      </c>
      <c r="U394">
        <v>23</v>
      </c>
      <c r="V394">
        <v>3</v>
      </c>
      <c r="W394" s="12">
        <v>24873.38</v>
      </c>
      <c r="X394" t="str">
        <f>SUBSTITUTE(Table14[[#This Row],[Hospital tier]],"?","tier - 2")</f>
        <v>tier - 2</v>
      </c>
      <c r="Y394" t="str">
        <f>SUBSTITUTE(Table14[[#This Row],[City tier]],"?","tier - 2")</f>
        <v>tier - 3</v>
      </c>
      <c r="Z394" t="str">
        <f>SUBSTITUTE(Table14[[#This Row],[State ID]],"?","UNKNOWN")</f>
        <v>R1011</v>
      </c>
    </row>
    <row r="395" spans="1:26" x14ac:dyDescent="0.3">
      <c r="A395" t="s">
        <v>424</v>
      </c>
      <c r="B395">
        <v>1992</v>
      </c>
      <c r="C395" t="s">
        <v>20</v>
      </c>
      <c r="E395">
        <v>14</v>
      </c>
      <c r="F395">
        <v>1</v>
      </c>
      <c r="G395">
        <v>3659.35</v>
      </c>
      <c r="H395" t="s">
        <v>12</v>
      </c>
      <c r="I395" t="s">
        <v>16</v>
      </c>
      <c r="J395" t="s">
        <v>42</v>
      </c>
      <c r="K395" t="str">
        <f>SUBSTITUTE(Table14[[#This Row],[year]],"?","")</f>
        <v>1992</v>
      </c>
      <c r="P395" t="str">
        <f>SUBSTITUTE(Table14[[#This Row],[Customer ID]],"?","unknown")</f>
        <v>Id1944</v>
      </c>
      <c r="Q395" s="9" t="str">
        <f t="shared" si="18"/>
        <v>17 Sep 1992</v>
      </c>
      <c r="R395">
        <f t="shared" si="19"/>
        <v>30</v>
      </c>
      <c r="S395" t="str">
        <f t="shared" si="20"/>
        <v>1992</v>
      </c>
      <c r="T395" t="str">
        <f>SUBSTITUTE(Table14[[#This Row],[month]],"?","sep")</f>
        <v>Sep</v>
      </c>
      <c r="U395">
        <v>17</v>
      </c>
      <c r="V395">
        <v>3</v>
      </c>
      <c r="W395" s="12">
        <v>11625.11</v>
      </c>
      <c r="X395" t="str">
        <f>SUBSTITUTE(Table14[[#This Row],[Hospital tier]],"?","tier - 2")</f>
        <v>tier - 3</v>
      </c>
      <c r="Y395" t="str">
        <f>SUBSTITUTE(Table14[[#This Row],[City tier]],"?","tier - 2")</f>
        <v>tier - 1</v>
      </c>
      <c r="Z395" t="str">
        <f>SUBSTITUTE(Table14[[#This Row],[State ID]],"?","UNKNOWN")</f>
        <v>R1011</v>
      </c>
    </row>
    <row r="396" spans="1:26" x14ac:dyDescent="0.3">
      <c r="A396" t="s">
        <v>425</v>
      </c>
      <c r="B396">
        <v>1984</v>
      </c>
      <c r="C396" t="s">
        <v>10</v>
      </c>
      <c r="E396">
        <v>6</v>
      </c>
      <c r="F396">
        <v>3</v>
      </c>
      <c r="G396">
        <v>3678.86</v>
      </c>
      <c r="H396" t="s">
        <v>11</v>
      </c>
      <c r="I396" t="s">
        <v>12</v>
      </c>
      <c r="J396" t="s">
        <v>13</v>
      </c>
      <c r="K396" t="str">
        <f>SUBSTITUTE(Table14[[#This Row],[year]],"?","")</f>
        <v>1984</v>
      </c>
      <c r="P396" t="str">
        <f>SUBSTITUTE(Table14[[#This Row],[Customer ID]],"?","unknown")</f>
        <v>Id1943</v>
      </c>
      <c r="Q396" s="9" t="str">
        <f t="shared" si="18"/>
        <v>26 Jul 1984</v>
      </c>
      <c r="R396">
        <f t="shared" si="19"/>
        <v>38</v>
      </c>
      <c r="S396" t="str">
        <f t="shared" si="20"/>
        <v>1984</v>
      </c>
      <c r="T396" t="str">
        <f>SUBSTITUTE(Table14[[#This Row],[month]],"?","sep")</f>
        <v>Jul</v>
      </c>
      <c r="U396">
        <v>26</v>
      </c>
      <c r="V396">
        <v>3</v>
      </c>
      <c r="W396" s="12">
        <v>24869.84</v>
      </c>
      <c r="X396" t="str">
        <f>SUBSTITUTE(Table14[[#This Row],[Hospital tier]],"?","tier - 2")</f>
        <v>tier - 2</v>
      </c>
      <c r="Y396" t="str">
        <f>SUBSTITUTE(Table14[[#This Row],[City tier]],"?","tier - 2")</f>
        <v>tier - 3</v>
      </c>
      <c r="Z396" t="str">
        <f>SUBSTITUTE(Table14[[#This Row],[State ID]],"?","UNKNOWN")</f>
        <v>R1013</v>
      </c>
    </row>
    <row r="397" spans="1:26" x14ac:dyDescent="0.3">
      <c r="A397" t="s">
        <v>426</v>
      </c>
      <c r="B397">
        <v>2003</v>
      </c>
      <c r="C397" t="s">
        <v>10</v>
      </c>
      <c r="E397">
        <v>10</v>
      </c>
      <c r="F397">
        <v>0</v>
      </c>
      <c r="G397">
        <v>3688.35</v>
      </c>
      <c r="H397" t="s">
        <v>11</v>
      </c>
      <c r="I397" t="s">
        <v>11</v>
      </c>
      <c r="J397" t="s">
        <v>300</v>
      </c>
      <c r="K397" t="str">
        <f>SUBSTITUTE(Table14[[#This Row],[year]],"?","")</f>
        <v>2003</v>
      </c>
      <c r="P397" t="str">
        <f>SUBSTITUTE(Table14[[#This Row],[Customer ID]],"?","unknown")</f>
        <v>Id1942</v>
      </c>
      <c r="Q397" s="9" t="str">
        <f t="shared" si="18"/>
        <v>10 Jul 2003</v>
      </c>
      <c r="R397">
        <f t="shared" si="19"/>
        <v>19</v>
      </c>
      <c r="S397" t="str">
        <f t="shared" si="20"/>
        <v>2003</v>
      </c>
      <c r="T397" t="str">
        <f>SUBSTITUTE(Table14[[#This Row],[month]],"?","sep")</f>
        <v>Jul</v>
      </c>
      <c r="U397">
        <v>10</v>
      </c>
      <c r="V397">
        <v>0</v>
      </c>
      <c r="W397" s="12">
        <v>24863.25</v>
      </c>
      <c r="X397" t="str">
        <f>SUBSTITUTE(Table14[[#This Row],[Hospital tier]],"?","tier - 2")</f>
        <v>tier - 2</v>
      </c>
      <c r="Y397" t="str">
        <f>SUBSTITUTE(Table14[[#This Row],[City tier]],"?","tier - 2")</f>
        <v>tier - 2</v>
      </c>
      <c r="Z397" t="str">
        <f>SUBSTITUTE(Table14[[#This Row],[State ID]],"?","UNKNOWN")</f>
        <v>R1021</v>
      </c>
    </row>
    <row r="398" spans="1:26" x14ac:dyDescent="0.3">
      <c r="A398" t="s">
        <v>427</v>
      </c>
      <c r="B398">
        <v>1981</v>
      </c>
      <c r="C398" t="s">
        <v>30</v>
      </c>
      <c r="E398">
        <v>14</v>
      </c>
      <c r="F398">
        <v>1</v>
      </c>
      <c r="G398">
        <v>3688.38</v>
      </c>
      <c r="H398" t="s">
        <v>11</v>
      </c>
      <c r="I398" t="s">
        <v>11</v>
      </c>
      <c r="J398" t="s">
        <v>13</v>
      </c>
      <c r="K398" t="str">
        <f>SUBSTITUTE(Table14[[#This Row],[year]],"?","")</f>
        <v>1981</v>
      </c>
      <c r="P398" t="str">
        <f>SUBSTITUTE(Table14[[#This Row],[Customer ID]],"?","unknown")</f>
        <v>Id1941</v>
      </c>
      <c r="Q398" s="9" t="str">
        <f t="shared" si="18"/>
        <v>9 Dec 1981</v>
      </c>
      <c r="R398">
        <f t="shared" si="19"/>
        <v>41</v>
      </c>
      <c r="S398" t="str">
        <f t="shared" si="20"/>
        <v>1981</v>
      </c>
      <c r="T398" t="str">
        <f>SUBSTITUTE(Table14[[#This Row],[month]],"?","sep")</f>
        <v>Dec</v>
      </c>
      <c r="U398">
        <v>9</v>
      </c>
      <c r="V398">
        <v>0</v>
      </c>
      <c r="W398" s="12">
        <v>24817.25</v>
      </c>
      <c r="X398" t="str">
        <f>SUBSTITUTE(Table14[[#This Row],[Hospital tier]],"?","tier - 2")</f>
        <v>tier - 2</v>
      </c>
      <c r="Y398" t="str">
        <f>SUBSTITUTE(Table14[[#This Row],[City tier]],"?","tier - 2")</f>
        <v>tier - 2</v>
      </c>
      <c r="Z398" t="str">
        <f>SUBSTITUTE(Table14[[#This Row],[State ID]],"?","UNKNOWN")</f>
        <v>R1013</v>
      </c>
    </row>
    <row r="399" spans="1:26" x14ac:dyDescent="0.3">
      <c r="A399" t="s">
        <v>428</v>
      </c>
      <c r="B399">
        <v>1995</v>
      </c>
      <c r="C399" t="s">
        <v>37</v>
      </c>
      <c r="E399">
        <v>21</v>
      </c>
      <c r="F399">
        <v>2</v>
      </c>
      <c r="G399">
        <v>3693.43</v>
      </c>
      <c r="H399" t="s">
        <v>11</v>
      </c>
      <c r="I399" t="s">
        <v>12</v>
      </c>
      <c r="J399" t="s">
        <v>42</v>
      </c>
      <c r="K399" t="str">
        <f>SUBSTITUTE(Table14[[#This Row],[year]],"?","")</f>
        <v>1995</v>
      </c>
      <c r="P399" t="str">
        <f>SUBSTITUTE(Table14[[#This Row],[Customer ID]],"?","unknown")</f>
        <v>Id1940</v>
      </c>
      <c r="Q399" s="9" t="str">
        <f t="shared" si="18"/>
        <v>11 Oct 1995</v>
      </c>
      <c r="R399">
        <f t="shared" si="19"/>
        <v>27</v>
      </c>
      <c r="S399" t="str">
        <f t="shared" si="20"/>
        <v>1995</v>
      </c>
      <c r="T399" t="str">
        <f>SUBSTITUTE(Table14[[#This Row],[month]],"?","sep")</f>
        <v>Oct</v>
      </c>
      <c r="U399">
        <v>11</v>
      </c>
      <c r="V399">
        <v>0</v>
      </c>
      <c r="W399" s="12">
        <v>24795.040000000001</v>
      </c>
      <c r="X399" t="str">
        <f>SUBSTITUTE(Table14[[#This Row],[Hospital tier]],"?","tier - 2")</f>
        <v>tier - 2</v>
      </c>
      <c r="Y399" t="str">
        <f>SUBSTITUTE(Table14[[#This Row],[City tier]],"?","tier - 2")</f>
        <v>tier - 3</v>
      </c>
      <c r="Z399" t="str">
        <f>SUBSTITUTE(Table14[[#This Row],[State ID]],"?","UNKNOWN")</f>
        <v>R1011</v>
      </c>
    </row>
    <row r="400" spans="1:26" x14ac:dyDescent="0.3">
      <c r="A400" t="s">
        <v>429</v>
      </c>
      <c r="B400">
        <v>1988</v>
      </c>
      <c r="C400" t="s">
        <v>35</v>
      </c>
      <c r="E400">
        <v>18</v>
      </c>
      <c r="F400">
        <v>3</v>
      </c>
      <c r="G400">
        <v>3699.54</v>
      </c>
      <c r="H400" t="s">
        <v>11</v>
      </c>
      <c r="I400" t="s">
        <v>12</v>
      </c>
      <c r="J400" t="s">
        <v>13</v>
      </c>
      <c r="K400" t="str">
        <f>SUBSTITUTE(Table14[[#This Row],[year]],"?","")</f>
        <v>1988</v>
      </c>
      <c r="P400" t="str">
        <f>SUBSTITUTE(Table14[[#This Row],[Customer ID]],"?","unknown")</f>
        <v>Id1939</v>
      </c>
      <c r="Q400" s="9" t="str">
        <f t="shared" si="18"/>
        <v>28 Aug 1988</v>
      </c>
      <c r="R400">
        <f t="shared" si="19"/>
        <v>34</v>
      </c>
      <c r="S400" t="str">
        <f t="shared" si="20"/>
        <v>1988</v>
      </c>
      <c r="T400" t="str">
        <f>SUBSTITUTE(Table14[[#This Row],[month]],"?","sep")</f>
        <v>Aug</v>
      </c>
      <c r="U400">
        <v>28</v>
      </c>
      <c r="V400">
        <v>4</v>
      </c>
      <c r="W400" s="12">
        <v>24671.66</v>
      </c>
      <c r="X400" t="str">
        <f>SUBSTITUTE(Table14[[#This Row],[Hospital tier]],"?","tier - 2")</f>
        <v>tier - 2</v>
      </c>
      <c r="Y400" t="str">
        <f>SUBSTITUTE(Table14[[#This Row],[City tier]],"?","tier - 2")</f>
        <v>tier - 3</v>
      </c>
      <c r="Z400" t="str">
        <f>SUBSTITUTE(Table14[[#This Row],[State ID]],"?","UNKNOWN")</f>
        <v>R1013</v>
      </c>
    </row>
    <row r="401" spans="1:26" x14ac:dyDescent="0.3">
      <c r="A401" t="s">
        <v>430</v>
      </c>
      <c r="B401">
        <v>1989</v>
      </c>
      <c r="C401" t="s">
        <v>30</v>
      </c>
      <c r="E401">
        <v>2</v>
      </c>
      <c r="F401">
        <v>0</v>
      </c>
      <c r="G401">
        <v>3704.35</v>
      </c>
      <c r="H401" t="s">
        <v>11</v>
      </c>
      <c r="I401" t="s">
        <v>11</v>
      </c>
      <c r="J401" t="s">
        <v>13</v>
      </c>
      <c r="K401" t="str">
        <f>SUBSTITUTE(Table14[[#This Row],[year]],"?","")</f>
        <v>1989</v>
      </c>
      <c r="P401" t="str">
        <f>SUBSTITUTE(Table14[[#This Row],[Customer ID]],"?","unknown")</f>
        <v>Id1938</v>
      </c>
      <c r="Q401" s="9" t="str">
        <f t="shared" si="18"/>
        <v>14 Dec 1989</v>
      </c>
      <c r="R401">
        <f t="shared" si="19"/>
        <v>33</v>
      </c>
      <c r="S401" t="str">
        <f t="shared" si="20"/>
        <v>1989</v>
      </c>
      <c r="T401" t="str">
        <f>SUBSTITUTE(Table14[[#This Row],[month]],"?","sep")</f>
        <v>Dec</v>
      </c>
      <c r="U401">
        <v>14</v>
      </c>
      <c r="V401">
        <v>0</v>
      </c>
      <c r="W401" s="12">
        <v>44423.8</v>
      </c>
      <c r="X401" t="str">
        <f>SUBSTITUTE(Table14[[#This Row],[Hospital tier]],"?","tier - 2")</f>
        <v>tier - 2</v>
      </c>
      <c r="Y401" t="str">
        <f>SUBSTITUTE(Table14[[#This Row],[City tier]],"?","tier - 2")</f>
        <v>tier - 2</v>
      </c>
      <c r="Z401" t="str">
        <f>SUBSTITUTE(Table14[[#This Row],[State ID]],"?","UNKNOWN")</f>
        <v>R1013</v>
      </c>
    </row>
    <row r="402" spans="1:26" x14ac:dyDescent="0.3">
      <c r="A402" t="s">
        <v>431</v>
      </c>
      <c r="B402">
        <v>2004</v>
      </c>
      <c r="C402" t="s">
        <v>15</v>
      </c>
      <c r="E402">
        <v>5</v>
      </c>
      <c r="F402">
        <v>0</v>
      </c>
      <c r="G402">
        <v>3722.23</v>
      </c>
      <c r="H402" t="s">
        <v>11</v>
      </c>
      <c r="I402" t="s">
        <v>11</v>
      </c>
      <c r="J402" t="s">
        <v>200</v>
      </c>
      <c r="K402" t="str">
        <f>SUBSTITUTE(Table14[[#This Row],[year]],"?","")</f>
        <v>2004</v>
      </c>
      <c r="P402" t="str">
        <f>SUBSTITUTE(Table14[[#This Row],[Customer ID]],"?","unknown")</f>
        <v>Id1937</v>
      </c>
      <c r="Q402" s="9" t="str">
        <f t="shared" si="18"/>
        <v>12 Nov 2004</v>
      </c>
      <c r="R402">
        <f t="shared" si="19"/>
        <v>18</v>
      </c>
      <c r="S402" t="str">
        <f t="shared" si="20"/>
        <v>2004</v>
      </c>
      <c r="T402" t="str">
        <f>SUBSTITUTE(Table14[[#This Row],[month]],"?","sep")</f>
        <v>Nov</v>
      </c>
      <c r="U402">
        <v>12</v>
      </c>
      <c r="V402">
        <v>2</v>
      </c>
      <c r="W402" s="12">
        <v>24667.42</v>
      </c>
      <c r="X402" t="str">
        <f>SUBSTITUTE(Table14[[#This Row],[Hospital tier]],"?","tier - 2")</f>
        <v>tier - 2</v>
      </c>
      <c r="Y402" t="str">
        <f>SUBSTITUTE(Table14[[#This Row],[City tier]],"?","tier - 2")</f>
        <v>tier - 2</v>
      </c>
      <c r="Z402" t="str">
        <f>SUBSTITUTE(Table14[[#This Row],[State ID]],"?","UNKNOWN")</f>
        <v>R1025</v>
      </c>
    </row>
    <row r="403" spans="1:26" x14ac:dyDescent="0.3">
      <c r="A403" t="s">
        <v>432</v>
      </c>
      <c r="B403">
        <v>1986</v>
      </c>
      <c r="C403" t="s">
        <v>30</v>
      </c>
      <c r="E403">
        <v>1</v>
      </c>
      <c r="F403">
        <v>3</v>
      </c>
      <c r="G403">
        <v>3731.6</v>
      </c>
      <c r="H403" t="s">
        <v>11</v>
      </c>
      <c r="I403" t="s">
        <v>11</v>
      </c>
      <c r="J403" t="s">
        <v>13</v>
      </c>
      <c r="K403" t="str">
        <f>SUBSTITUTE(Table14[[#This Row],[year]],"?","")</f>
        <v>1986</v>
      </c>
      <c r="P403" t="str">
        <f>SUBSTITUTE(Table14[[#This Row],[Customer ID]],"?","unknown")</f>
        <v>Id1936</v>
      </c>
      <c r="Q403" s="9" t="str">
        <f t="shared" si="18"/>
        <v>12 Dec 1986</v>
      </c>
      <c r="R403">
        <f t="shared" si="19"/>
        <v>36</v>
      </c>
      <c r="S403" t="str">
        <f t="shared" si="20"/>
        <v>1986</v>
      </c>
      <c r="T403" t="str">
        <f>SUBSTITUTE(Table14[[#This Row],[month]],"?","sep")</f>
        <v>Dec</v>
      </c>
      <c r="U403">
        <v>12</v>
      </c>
      <c r="V403">
        <v>0</v>
      </c>
      <c r="W403" s="12">
        <v>24603.05</v>
      </c>
      <c r="X403" t="str">
        <f>SUBSTITUTE(Table14[[#This Row],[Hospital tier]],"?","tier - 2")</f>
        <v>tier - 2</v>
      </c>
      <c r="Y403" t="str">
        <f>SUBSTITUTE(Table14[[#This Row],[City tier]],"?","tier - 2")</f>
        <v>tier - 2</v>
      </c>
      <c r="Z403" t="str">
        <f>SUBSTITUTE(Table14[[#This Row],[State ID]],"?","UNKNOWN")</f>
        <v>R1013</v>
      </c>
    </row>
    <row r="404" spans="1:26" x14ac:dyDescent="0.3">
      <c r="A404" t="s">
        <v>433</v>
      </c>
      <c r="B404">
        <v>1994</v>
      </c>
      <c r="C404" t="s">
        <v>35</v>
      </c>
      <c r="E404">
        <v>22</v>
      </c>
      <c r="F404">
        <v>0</v>
      </c>
      <c r="G404">
        <v>3732.63</v>
      </c>
      <c r="H404" t="s">
        <v>11</v>
      </c>
      <c r="I404" t="s">
        <v>12</v>
      </c>
      <c r="J404" t="s">
        <v>247</v>
      </c>
      <c r="K404" t="str">
        <f>SUBSTITUTE(Table14[[#This Row],[year]],"?","")</f>
        <v>1994</v>
      </c>
      <c r="P404" t="str">
        <f>SUBSTITUTE(Table14[[#This Row],[Customer ID]],"?","unknown")</f>
        <v>Id1935</v>
      </c>
      <c r="Q404" s="9" t="str">
        <f t="shared" si="18"/>
        <v>13 Aug 1994</v>
      </c>
      <c r="R404">
        <f t="shared" si="19"/>
        <v>28</v>
      </c>
      <c r="S404" t="str">
        <f t="shared" si="20"/>
        <v>1994</v>
      </c>
      <c r="T404" t="str">
        <f>SUBSTITUTE(Table14[[#This Row],[month]],"?","sep")</f>
        <v>Aug</v>
      </c>
      <c r="U404">
        <v>13</v>
      </c>
      <c r="V404">
        <v>2</v>
      </c>
      <c r="W404" s="12">
        <v>24535.7</v>
      </c>
      <c r="X404" t="str">
        <f>SUBSTITUTE(Table14[[#This Row],[Hospital tier]],"?","tier - 2")</f>
        <v>tier - 2</v>
      </c>
      <c r="Y404" t="str">
        <f>SUBSTITUTE(Table14[[#This Row],[City tier]],"?","tier - 2")</f>
        <v>tier - 3</v>
      </c>
      <c r="Z404" t="str">
        <f>SUBSTITUTE(Table14[[#This Row],[State ID]],"?","UNKNOWN")</f>
        <v>R1024</v>
      </c>
    </row>
    <row r="405" spans="1:26" x14ac:dyDescent="0.3">
      <c r="A405" t="s">
        <v>434</v>
      </c>
      <c r="B405">
        <v>1993</v>
      </c>
      <c r="C405" t="s">
        <v>18</v>
      </c>
      <c r="E405">
        <v>22</v>
      </c>
      <c r="F405">
        <v>0</v>
      </c>
      <c r="G405">
        <v>3736.46</v>
      </c>
      <c r="H405" t="s">
        <v>11</v>
      </c>
      <c r="I405" t="s">
        <v>11</v>
      </c>
      <c r="J405" t="s">
        <v>23</v>
      </c>
      <c r="K405" t="str">
        <f>SUBSTITUTE(Table14[[#This Row],[year]],"?","")</f>
        <v>1993</v>
      </c>
      <c r="P405" t="str">
        <f>SUBSTITUTE(Table14[[#This Row],[Customer ID]],"?","unknown")</f>
        <v>Id1934</v>
      </c>
      <c r="Q405" s="9" t="str">
        <f t="shared" si="18"/>
        <v>14 Jun 1993</v>
      </c>
      <c r="R405">
        <f t="shared" si="19"/>
        <v>29</v>
      </c>
      <c r="S405" t="str">
        <f t="shared" si="20"/>
        <v>1993</v>
      </c>
      <c r="T405" t="str">
        <f>SUBSTITUTE(Table14[[#This Row],[month]],"?","sep")</f>
        <v>Jun</v>
      </c>
      <c r="U405">
        <v>14</v>
      </c>
      <c r="V405">
        <v>1</v>
      </c>
      <c r="W405" s="12">
        <v>24520.26</v>
      </c>
      <c r="X405" t="str">
        <f>SUBSTITUTE(Table14[[#This Row],[Hospital tier]],"?","tier - 2")</f>
        <v>tier - 2</v>
      </c>
      <c r="Y405" t="str">
        <f>SUBSTITUTE(Table14[[#This Row],[City tier]],"?","tier - 2")</f>
        <v>tier - 2</v>
      </c>
      <c r="Z405" t="str">
        <f>SUBSTITUTE(Table14[[#This Row],[State ID]],"?","UNKNOWN")</f>
        <v>R1012</v>
      </c>
    </row>
    <row r="406" spans="1:26" x14ac:dyDescent="0.3">
      <c r="A406" t="s">
        <v>435</v>
      </c>
      <c r="B406">
        <v>1986</v>
      </c>
      <c r="C406" t="s">
        <v>20</v>
      </c>
      <c r="E406">
        <v>9</v>
      </c>
      <c r="F406">
        <v>3</v>
      </c>
      <c r="G406">
        <v>3748.56</v>
      </c>
      <c r="H406" t="s">
        <v>11</v>
      </c>
      <c r="I406" t="s">
        <v>11</v>
      </c>
      <c r="J406" t="s">
        <v>13</v>
      </c>
      <c r="K406" t="str">
        <f>SUBSTITUTE(Table14[[#This Row],[year]],"?","")</f>
        <v>1986</v>
      </c>
      <c r="P406" t="str">
        <f>SUBSTITUTE(Table14[[#This Row],[Customer ID]],"?","unknown")</f>
        <v>Id1933</v>
      </c>
      <c r="Q406" s="9" t="str">
        <f t="shared" si="18"/>
        <v>20 Sep 1986</v>
      </c>
      <c r="R406">
        <f t="shared" si="19"/>
        <v>36</v>
      </c>
      <c r="S406" t="str">
        <f t="shared" si="20"/>
        <v>1986</v>
      </c>
      <c r="T406" t="str">
        <f>SUBSTITUTE(Table14[[#This Row],[month]],"?","sep")</f>
        <v>Sep</v>
      </c>
      <c r="U406">
        <v>20</v>
      </c>
      <c r="V406">
        <v>0</v>
      </c>
      <c r="W406" s="12">
        <v>11602.75</v>
      </c>
      <c r="X406" t="str">
        <f>SUBSTITUTE(Table14[[#This Row],[Hospital tier]],"?","tier - 2")</f>
        <v>tier - 2</v>
      </c>
      <c r="Y406" t="str">
        <f>SUBSTITUTE(Table14[[#This Row],[City tier]],"?","tier - 2")</f>
        <v>tier - 2</v>
      </c>
      <c r="Z406" t="str">
        <f>SUBSTITUTE(Table14[[#This Row],[State ID]],"?","UNKNOWN")</f>
        <v>R1013</v>
      </c>
    </row>
    <row r="407" spans="1:26" x14ac:dyDescent="0.3">
      <c r="A407" t="s">
        <v>436</v>
      </c>
      <c r="B407">
        <v>1991</v>
      </c>
      <c r="C407" t="s">
        <v>37</v>
      </c>
      <c r="E407">
        <v>28</v>
      </c>
      <c r="F407">
        <v>0</v>
      </c>
      <c r="G407">
        <v>3756.62</v>
      </c>
      <c r="H407" t="s">
        <v>11</v>
      </c>
      <c r="I407" t="s">
        <v>11</v>
      </c>
      <c r="J407" t="s">
        <v>13</v>
      </c>
      <c r="K407" t="str">
        <f>SUBSTITUTE(Table14[[#This Row],[year]],"?","")</f>
        <v>1991</v>
      </c>
      <c r="P407" t="str">
        <f>SUBSTITUTE(Table14[[#This Row],[Customer ID]],"?","unknown")</f>
        <v>Id1932</v>
      </c>
      <c r="Q407" s="9" t="str">
        <f t="shared" si="18"/>
        <v>21 Oct 1991</v>
      </c>
      <c r="R407">
        <f t="shared" si="19"/>
        <v>31</v>
      </c>
      <c r="S407" t="str">
        <f t="shared" si="20"/>
        <v>1991</v>
      </c>
      <c r="T407" t="str">
        <f>SUBSTITUTE(Table14[[#This Row],[month]],"?","sep")</f>
        <v>Oct</v>
      </c>
      <c r="U407">
        <v>21</v>
      </c>
      <c r="V407">
        <v>0</v>
      </c>
      <c r="W407" s="12">
        <v>24513.09</v>
      </c>
      <c r="X407" t="str">
        <f>SUBSTITUTE(Table14[[#This Row],[Hospital tier]],"?","tier - 2")</f>
        <v>tier - 2</v>
      </c>
      <c r="Y407" t="str">
        <f>SUBSTITUTE(Table14[[#This Row],[City tier]],"?","tier - 2")</f>
        <v>tier - 2</v>
      </c>
      <c r="Z407" t="str">
        <f>SUBSTITUTE(Table14[[#This Row],[State ID]],"?","UNKNOWN")</f>
        <v>R1013</v>
      </c>
    </row>
    <row r="408" spans="1:26" x14ac:dyDescent="0.3">
      <c r="A408" t="s">
        <v>437</v>
      </c>
      <c r="B408">
        <v>1991</v>
      </c>
      <c r="C408" t="s">
        <v>35</v>
      </c>
      <c r="E408">
        <v>25</v>
      </c>
      <c r="F408">
        <v>0</v>
      </c>
      <c r="G408">
        <v>3757.84</v>
      </c>
      <c r="H408" t="s">
        <v>11</v>
      </c>
      <c r="I408" t="s">
        <v>16</v>
      </c>
      <c r="J408" t="s">
        <v>13</v>
      </c>
      <c r="K408" t="str">
        <f>SUBSTITUTE(Table14[[#This Row],[year]],"?","")</f>
        <v>1991</v>
      </c>
      <c r="P408" t="str">
        <f>SUBSTITUTE(Table14[[#This Row],[Customer ID]],"?","unknown")</f>
        <v>Id1931</v>
      </c>
      <c r="Q408" s="9" t="str">
        <f t="shared" si="18"/>
        <v>6 Aug 1991</v>
      </c>
      <c r="R408">
        <f t="shared" si="19"/>
        <v>31</v>
      </c>
      <c r="S408" t="str">
        <f t="shared" si="20"/>
        <v>1991</v>
      </c>
      <c r="T408" t="str">
        <f>SUBSTITUTE(Table14[[#This Row],[month]],"?","sep")</f>
        <v>Aug</v>
      </c>
      <c r="U408">
        <v>6</v>
      </c>
      <c r="V408">
        <v>0</v>
      </c>
      <c r="W408" s="12">
        <v>24476.48</v>
      </c>
      <c r="X408" t="str">
        <f>SUBSTITUTE(Table14[[#This Row],[Hospital tier]],"?","tier - 2")</f>
        <v>tier - 2</v>
      </c>
      <c r="Y408" t="str">
        <f>SUBSTITUTE(Table14[[#This Row],[City tier]],"?","tier - 2")</f>
        <v>tier - 1</v>
      </c>
      <c r="Z408" t="str">
        <f>SUBSTITUTE(Table14[[#This Row],[State ID]],"?","UNKNOWN")</f>
        <v>R1013</v>
      </c>
    </row>
    <row r="409" spans="1:26" x14ac:dyDescent="0.3">
      <c r="A409" t="s">
        <v>438</v>
      </c>
      <c r="B409">
        <v>1991</v>
      </c>
      <c r="C409" t="s">
        <v>37</v>
      </c>
      <c r="E409">
        <v>24</v>
      </c>
      <c r="F409">
        <v>0</v>
      </c>
      <c r="G409">
        <v>3761.29</v>
      </c>
      <c r="H409" t="s">
        <v>11</v>
      </c>
      <c r="I409" t="s">
        <v>12</v>
      </c>
      <c r="J409" t="s">
        <v>42</v>
      </c>
      <c r="K409" t="str">
        <f>SUBSTITUTE(Table14[[#This Row],[year]],"?","")</f>
        <v>1991</v>
      </c>
      <c r="P409" t="str">
        <f>SUBSTITUTE(Table14[[#This Row],[Customer ID]],"?","unknown")</f>
        <v>Id1930</v>
      </c>
      <c r="Q409" s="9" t="str">
        <f t="shared" si="18"/>
        <v>30 Oct 1991</v>
      </c>
      <c r="R409">
        <f t="shared" si="19"/>
        <v>31</v>
      </c>
      <c r="S409" t="str">
        <f t="shared" si="20"/>
        <v>1991</v>
      </c>
      <c r="T409" t="str">
        <f>SUBSTITUTE(Table14[[#This Row],[month]],"?","sep")</f>
        <v>Oct</v>
      </c>
      <c r="U409">
        <v>30</v>
      </c>
      <c r="V409">
        <v>0</v>
      </c>
      <c r="W409" s="12">
        <v>24393.62</v>
      </c>
      <c r="X409" t="str">
        <f>SUBSTITUTE(Table14[[#This Row],[Hospital tier]],"?","tier - 2")</f>
        <v>tier - 2</v>
      </c>
      <c r="Y409" t="str">
        <f>SUBSTITUTE(Table14[[#This Row],[City tier]],"?","tier - 2")</f>
        <v>tier - 3</v>
      </c>
      <c r="Z409" t="str">
        <f>SUBSTITUTE(Table14[[#This Row],[State ID]],"?","UNKNOWN")</f>
        <v>R1011</v>
      </c>
    </row>
    <row r="410" spans="1:26" x14ac:dyDescent="0.3">
      <c r="A410" t="s">
        <v>439</v>
      </c>
      <c r="B410">
        <v>1994</v>
      </c>
      <c r="C410" t="s">
        <v>15</v>
      </c>
      <c r="E410">
        <v>21</v>
      </c>
      <c r="F410">
        <v>1</v>
      </c>
      <c r="G410">
        <v>3766.88</v>
      </c>
      <c r="H410" t="s">
        <v>11</v>
      </c>
      <c r="I410" t="s">
        <v>16</v>
      </c>
      <c r="J410" t="s">
        <v>13</v>
      </c>
      <c r="K410" t="str">
        <f>SUBSTITUTE(Table14[[#This Row],[year]],"?","")</f>
        <v>1994</v>
      </c>
      <c r="P410" t="str">
        <f>SUBSTITUTE(Table14[[#This Row],[Customer ID]],"?","unknown")</f>
        <v>Id1929</v>
      </c>
      <c r="Q410" s="9" t="str">
        <f t="shared" si="18"/>
        <v>7 Nov 1994</v>
      </c>
      <c r="R410">
        <f t="shared" si="19"/>
        <v>28</v>
      </c>
      <c r="S410" t="str">
        <f t="shared" si="20"/>
        <v>1994</v>
      </c>
      <c r="T410" t="str">
        <f>SUBSTITUTE(Table14[[#This Row],[month]],"?","sep")</f>
        <v>Nov</v>
      </c>
      <c r="U410">
        <v>7</v>
      </c>
      <c r="V410">
        <v>0</v>
      </c>
      <c r="W410" s="12">
        <v>24387.74</v>
      </c>
      <c r="X410" t="str">
        <f>SUBSTITUTE(Table14[[#This Row],[Hospital tier]],"?","tier - 2")</f>
        <v>tier - 2</v>
      </c>
      <c r="Y410" t="str">
        <f>SUBSTITUTE(Table14[[#This Row],[City tier]],"?","tier - 2")</f>
        <v>tier - 1</v>
      </c>
      <c r="Z410" t="str">
        <f>SUBSTITUTE(Table14[[#This Row],[State ID]],"?","UNKNOWN")</f>
        <v>R1013</v>
      </c>
    </row>
    <row r="411" spans="1:26" x14ac:dyDescent="0.3">
      <c r="A411" t="s">
        <v>440</v>
      </c>
      <c r="B411">
        <v>1987</v>
      </c>
      <c r="C411" t="s">
        <v>37</v>
      </c>
      <c r="E411">
        <v>24</v>
      </c>
      <c r="F411">
        <v>3</v>
      </c>
      <c r="G411">
        <v>3773.23</v>
      </c>
      <c r="H411" t="s">
        <v>11</v>
      </c>
      <c r="I411" t="s">
        <v>12</v>
      </c>
      <c r="J411" t="s">
        <v>13</v>
      </c>
      <c r="K411" t="str">
        <f>SUBSTITUTE(Table14[[#This Row],[year]],"?","")</f>
        <v>1987</v>
      </c>
      <c r="P411" t="str">
        <f>SUBSTITUTE(Table14[[#This Row],[Customer ID]],"?","unknown")</f>
        <v>Id1928</v>
      </c>
      <c r="Q411" s="9" t="str">
        <f t="shared" si="18"/>
        <v>3 Oct 1987</v>
      </c>
      <c r="R411">
        <f t="shared" si="19"/>
        <v>35</v>
      </c>
      <c r="S411" t="str">
        <f t="shared" si="20"/>
        <v>1987</v>
      </c>
      <c r="T411" t="str">
        <f>SUBSTITUTE(Table14[[#This Row],[month]],"?","sep")</f>
        <v>Oct</v>
      </c>
      <c r="U411">
        <v>3</v>
      </c>
      <c r="V411">
        <v>0</v>
      </c>
      <c r="W411" s="12">
        <v>24294.02</v>
      </c>
      <c r="X411" t="str">
        <f>SUBSTITUTE(Table14[[#This Row],[Hospital tier]],"?","tier - 2")</f>
        <v>tier - 2</v>
      </c>
      <c r="Y411" t="str">
        <f>SUBSTITUTE(Table14[[#This Row],[City tier]],"?","tier - 2")</f>
        <v>tier - 3</v>
      </c>
      <c r="Z411" t="str">
        <f>SUBSTITUTE(Table14[[#This Row],[State ID]],"?","UNKNOWN")</f>
        <v>R1013</v>
      </c>
    </row>
    <row r="412" spans="1:26" x14ac:dyDescent="0.3">
      <c r="A412" t="s">
        <v>441</v>
      </c>
      <c r="B412">
        <v>1981</v>
      </c>
      <c r="C412" t="s">
        <v>30</v>
      </c>
      <c r="E412">
        <v>13</v>
      </c>
      <c r="F412">
        <v>1</v>
      </c>
      <c r="G412">
        <v>3785.77</v>
      </c>
      <c r="H412" t="s">
        <v>11</v>
      </c>
      <c r="I412" t="s">
        <v>16</v>
      </c>
      <c r="J412" t="s">
        <v>13</v>
      </c>
      <c r="K412" t="str">
        <f>SUBSTITUTE(Table14[[#This Row],[year]],"?","")</f>
        <v>1981</v>
      </c>
      <c r="P412" t="str">
        <f>SUBSTITUTE(Table14[[#This Row],[Customer ID]],"?","unknown")</f>
        <v>Id1927</v>
      </c>
      <c r="Q412" s="9" t="str">
        <f t="shared" si="18"/>
        <v>16 Dec 1981</v>
      </c>
      <c r="R412">
        <f t="shared" si="19"/>
        <v>41</v>
      </c>
      <c r="S412" t="str">
        <f t="shared" si="20"/>
        <v>1981</v>
      </c>
      <c r="T412" t="str">
        <f>SUBSTITUTE(Table14[[#This Row],[month]],"?","sep")</f>
        <v>Dec</v>
      </c>
      <c r="U412">
        <v>16</v>
      </c>
      <c r="V412">
        <v>0</v>
      </c>
      <c r="W412" s="12">
        <v>24227.34</v>
      </c>
      <c r="X412" t="str">
        <f>SUBSTITUTE(Table14[[#This Row],[Hospital tier]],"?","tier - 2")</f>
        <v>tier - 2</v>
      </c>
      <c r="Y412" t="str">
        <f>SUBSTITUTE(Table14[[#This Row],[City tier]],"?","tier - 2")</f>
        <v>tier - 1</v>
      </c>
      <c r="Z412" t="str">
        <f>SUBSTITUTE(Table14[[#This Row],[State ID]],"?","UNKNOWN")</f>
        <v>R1013</v>
      </c>
    </row>
    <row r="413" spans="1:26" x14ac:dyDescent="0.3">
      <c r="A413" t="s">
        <v>442</v>
      </c>
      <c r="B413">
        <v>1988</v>
      </c>
      <c r="C413" t="s">
        <v>35</v>
      </c>
      <c r="E413">
        <v>28</v>
      </c>
      <c r="F413">
        <v>3</v>
      </c>
      <c r="G413">
        <v>3793.55</v>
      </c>
      <c r="H413" t="s">
        <v>11</v>
      </c>
      <c r="I413" t="s">
        <v>12</v>
      </c>
      <c r="J413" t="s">
        <v>13</v>
      </c>
      <c r="K413" t="str">
        <f>SUBSTITUTE(Table14[[#This Row],[year]],"?","")</f>
        <v>1988</v>
      </c>
      <c r="P413" t="str">
        <f>SUBSTITUTE(Table14[[#This Row],[Customer ID]],"?","unknown")</f>
        <v>Id1926</v>
      </c>
      <c r="Q413" s="9" t="str">
        <f t="shared" si="18"/>
        <v>29 Aug 1988</v>
      </c>
      <c r="R413">
        <f t="shared" si="19"/>
        <v>34</v>
      </c>
      <c r="S413" t="str">
        <f t="shared" si="20"/>
        <v>1988</v>
      </c>
      <c r="T413" t="str">
        <f>SUBSTITUTE(Table14[[#This Row],[month]],"?","sep")</f>
        <v>Aug</v>
      </c>
      <c r="U413">
        <v>29</v>
      </c>
      <c r="V413">
        <v>0</v>
      </c>
      <c r="W413" s="12">
        <v>44400.41</v>
      </c>
      <c r="X413" t="str">
        <f>SUBSTITUTE(Table14[[#This Row],[Hospital tier]],"?","tier - 2")</f>
        <v>tier - 2</v>
      </c>
      <c r="Y413" t="str">
        <f>SUBSTITUTE(Table14[[#This Row],[City tier]],"?","tier - 2")</f>
        <v>tier - 3</v>
      </c>
      <c r="Z413" t="str">
        <f>SUBSTITUTE(Table14[[#This Row],[State ID]],"?","UNKNOWN")</f>
        <v>R1013</v>
      </c>
    </row>
    <row r="414" spans="1:26" x14ac:dyDescent="0.3">
      <c r="A414" t="s">
        <v>443</v>
      </c>
      <c r="B414">
        <v>1999</v>
      </c>
      <c r="C414" t="s">
        <v>18</v>
      </c>
      <c r="E414">
        <v>24</v>
      </c>
      <c r="F414">
        <v>0</v>
      </c>
      <c r="G414">
        <v>3796.36</v>
      </c>
      <c r="H414" t="s">
        <v>11</v>
      </c>
      <c r="I414" t="s">
        <v>12</v>
      </c>
      <c r="J414" t="s">
        <v>23</v>
      </c>
      <c r="K414" t="str">
        <f>SUBSTITUTE(Table14[[#This Row],[year]],"?","")</f>
        <v>1999</v>
      </c>
      <c r="P414" t="str">
        <f>SUBSTITUTE(Table14[[#This Row],[Customer ID]],"?","unknown")</f>
        <v>Id1925</v>
      </c>
      <c r="Q414" s="9" t="str">
        <f t="shared" si="18"/>
        <v>10 Jun 1999</v>
      </c>
      <c r="R414">
        <f t="shared" si="19"/>
        <v>23</v>
      </c>
      <c r="S414" t="str">
        <f t="shared" si="20"/>
        <v>1999</v>
      </c>
      <c r="T414" t="str">
        <f>SUBSTITUTE(Table14[[#This Row],[month]],"?","sep")</f>
        <v>Jun</v>
      </c>
      <c r="U414">
        <v>10</v>
      </c>
      <c r="V414">
        <v>3</v>
      </c>
      <c r="W414" s="12">
        <v>24180.93</v>
      </c>
      <c r="X414" t="str">
        <f>SUBSTITUTE(Table14[[#This Row],[Hospital tier]],"?","tier - 2")</f>
        <v>tier - 2</v>
      </c>
      <c r="Y414" t="str">
        <f>SUBSTITUTE(Table14[[#This Row],[City tier]],"?","tier - 2")</f>
        <v>tier - 3</v>
      </c>
      <c r="Z414" t="str">
        <f>SUBSTITUTE(Table14[[#This Row],[State ID]],"?","UNKNOWN")</f>
        <v>R1012</v>
      </c>
    </row>
    <row r="415" spans="1:26" x14ac:dyDescent="0.3">
      <c r="A415" t="s">
        <v>444</v>
      </c>
      <c r="B415">
        <v>1981</v>
      </c>
      <c r="C415" t="s">
        <v>20</v>
      </c>
      <c r="E415">
        <v>29</v>
      </c>
      <c r="F415">
        <v>1</v>
      </c>
      <c r="G415">
        <v>3797.2</v>
      </c>
      <c r="H415" t="s">
        <v>11</v>
      </c>
      <c r="I415" t="s">
        <v>12</v>
      </c>
      <c r="J415" t="s">
        <v>23</v>
      </c>
      <c r="K415" t="str">
        <f>SUBSTITUTE(Table14[[#This Row],[year]],"?","")</f>
        <v>1981</v>
      </c>
      <c r="P415" t="str">
        <f>SUBSTITUTE(Table14[[#This Row],[Customer ID]],"?","unknown")</f>
        <v>Id1924</v>
      </c>
      <c r="Q415" s="9" t="str">
        <f t="shared" si="18"/>
        <v>13 Sep 1981</v>
      </c>
      <c r="R415">
        <f t="shared" si="19"/>
        <v>41</v>
      </c>
      <c r="S415" t="str">
        <f t="shared" si="20"/>
        <v>1981</v>
      </c>
      <c r="T415" t="str">
        <f>SUBSTITUTE(Table14[[#This Row],[month]],"?","sep")</f>
        <v>Sep</v>
      </c>
      <c r="U415">
        <v>13</v>
      </c>
      <c r="V415">
        <v>3</v>
      </c>
      <c r="W415" s="12">
        <v>24106.91</v>
      </c>
      <c r="X415" t="str">
        <f>SUBSTITUTE(Table14[[#This Row],[Hospital tier]],"?","tier - 2")</f>
        <v>tier - 2</v>
      </c>
      <c r="Y415" t="str">
        <f>SUBSTITUTE(Table14[[#This Row],[City tier]],"?","tier - 2")</f>
        <v>tier - 3</v>
      </c>
      <c r="Z415" t="str">
        <f>SUBSTITUTE(Table14[[#This Row],[State ID]],"?","UNKNOWN")</f>
        <v>R1012</v>
      </c>
    </row>
    <row r="416" spans="1:26" x14ac:dyDescent="0.3">
      <c r="A416" t="s">
        <v>445</v>
      </c>
      <c r="B416">
        <v>1994</v>
      </c>
      <c r="C416" t="s">
        <v>35</v>
      </c>
      <c r="E416">
        <v>12</v>
      </c>
      <c r="F416">
        <v>2</v>
      </c>
      <c r="G416">
        <v>3847.67</v>
      </c>
      <c r="H416" t="s">
        <v>12</v>
      </c>
      <c r="I416" t="s">
        <v>11</v>
      </c>
      <c r="J416" t="s">
        <v>42</v>
      </c>
      <c r="K416" t="str">
        <f>SUBSTITUTE(Table14[[#This Row],[year]],"?","")</f>
        <v>1994</v>
      </c>
      <c r="P416" t="str">
        <f>SUBSTITUTE(Table14[[#This Row],[Customer ID]],"?","unknown")</f>
        <v>Id1923</v>
      </c>
      <c r="Q416" s="9" t="str">
        <f t="shared" si="18"/>
        <v>30 Aug 1994</v>
      </c>
      <c r="R416">
        <f t="shared" si="19"/>
        <v>28</v>
      </c>
      <c r="S416" t="str">
        <f t="shared" si="20"/>
        <v>1994</v>
      </c>
      <c r="T416" t="str">
        <f>SUBSTITUTE(Table14[[#This Row],[month]],"?","sep")</f>
        <v>Aug</v>
      </c>
      <c r="U416">
        <v>30</v>
      </c>
      <c r="V416">
        <v>2</v>
      </c>
      <c r="W416" s="12">
        <v>24059.68</v>
      </c>
      <c r="X416" t="str">
        <f>SUBSTITUTE(Table14[[#This Row],[Hospital tier]],"?","tier - 2")</f>
        <v>tier - 3</v>
      </c>
      <c r="Y416" t="str">
        <f>SUBSTITUTE(Table14[[#This Row],[City tier]],"?","tier - 2")</f>
        <v>tier - 2</v>
      </c>
      <c r="Z416" t="str">
        <f>SUBSTITUTE(Table14[[#This Row],[State ID]],"?","UNKNOWN")</f>
        <v>R1011</v>
      </c>
    </row>
    <row r="417" spans="1:26" x14ac:dyDescent="0.3">
      <c r="A417" t="s">
        <v>446</v>
      </c>
      <c r="B417">
        <v>1991</v>
      </c>
      <c r="C417" t="s">
        <v>35</v>
      </c>
      <c r="E417">
        <v>19</v>
      </c>
      <c r="F417">
        <v>0</v>
      </c>
      <c r="G417">
        <v>3857.76</v>
      </c>
      <c r="H417" t="s">
        <v>12</v>
      </c>
      <c r="I417" t="s">
        <v>16</v>
      </c>
      <c r="J417" t="s">
        <v>168</v>
      </c>
      <c r="K417" t="str">
        <f>SUBSTITUTE(Table14[[#This Row],[year]],"?","")</f>
        <v>1991</v>
      </c>
      <c r="P417" t="str">
        <f>SUBSTITUTE(Table14[[#This Row],[Customer ID]],"?","unknown")</f>
        <v>Id1922</v>
      </c>
      <c r="Q417" s="9" t="str">
        <f t="shared" si="18"/>
        <v>6 Aug 1991</v>
      </c>
      <c r="R417">
        <f t="shared" si="19"/>
        <v>31</v>
      </c>
      <c r="S417" t="str">
        <f t="shared" si="20"/>
        <v>1991</v>
      </c>
      <c r="T417" t="str">
        <f>SUBSTITUTE(Table14[[#This Row],[month]],"?","sep")</f>
        <v>Aug</v>
      </c>
      <c r="U417">
        <v>6</v>
      </c>
      <c r="V417">
        <v>1</v>
      </c>
      <c r="W417" s="12">
        <v>11576.13</v>
      </c>
      <c r="X417" t="str">
        <f>SUBSTITUTE(Table14[[#This Row],[Hospital tier]],"?","tier - 2")</f>
        <v>tier - 3</v>
      </c>
      <c r="Y417" t="str">
        <f>SUBSTITUTE(Table14[[#This Row],[City tier]],"?","tier - 2")</f>
        <v>tier - 1</v>
      </c>
      <c r="Z417" t="str">
        <f>SUBSTITUTE(Table14[[#This Row],[State ID]],"?","UNKNOWN")</f>
        <v>R1016</v>
      </c>
    </row>
    <row r="418" spans="1:26" x14ac:dyDescent="0.3">
      <c r="A418" t="s">
        <v>447</v>
      </c>
      <c r="B418">
        <v>2001</v>
      </c>
      <c r="C418" t="s">
        <v>18</v>
      </c>
      <c r="E418">
        <v>6</v>
      </c>
      <c r="F418">
        <v>0</v>
      </c>
      <c r="G418">
        <v>3858.51</v>
      </c>
      <c r="H418" t="s">
        <v>11</v>
      </c>
      <c r="I418" t="s">
        <v>12</v>
      </c>
      <c r="J418" t="s">
        <v>200</v>
      </c>
      <c r="K418" t="str">
        <f>SUBSTITUTE(Table14[[#This Row],[year]],"?","")</f>
        <v>2001</v>
      </c>
      <c r="P418" t="str">
        <f>SUBSTITUTE(Table14[[#This Row],[Customer ID]],"?","unknown")</f>
        <v>Id1921</v>
      </c>
      <c r="Q418" s="9" t="str">
        <f t="shared" si="18"/>
        <v>10 Jun 2001</v>
      </c>
      <c r="R418">
        <f t="shared" si="19"/>
        <v>21</v>
      </c>
      <c r="S418" t="str">
        <f t="shared" si="20"/>
        <v>2001</v>
      </c>
      <c r="T418" t="str">
        <f>SUBSTITUTE(Table14[[#This Row],[month]],"?","sep")</f>
        <v>Jun</v>
      </c>
      <c r="U418">
        <v>10</v>
      </c>
      <c r="V418">
        <v>2</v>
      </c>
      <c r="W418" s="12">
        <v>23967.38</v>
      </c>
      <c r="X418" t="str">
        <f>SUBSTITUTE(Table14[[#This Row],[Hospital tier]],"?","tier - 2")</f>
        <v>tier - 2</v>
      </c>
      <c r="Y418" t="str">
        <f>SUBSTITUTE(Table14[[#This Row],[City tier]],"?","tier - 2")</f>
        <v>tier - 3</v>
      </c>
      <c r="Z418" t="str">
        <f>SUBSTITUTE(Table14[[#This Row],[State ID]],"?","UNKNOWN")</f>
        <v>R1025</v>
      </c>
    </row>
    <row r="419" spans="1:26" x14ac:dyDescent="0.3">
      <c r="A419" t="s">
        <v>448</v>
      </c>
      <c r="B419">
        <v>2001</v>
      </c>
      <c r="C419" t="s">
        <v>37</v>
      </c>
      <c r="E419">
        <v>18</v>
      </c>
      <c r="F419">
        <v>3</v>
      </c>
      <c r="G419">
        <v>3861.21</v>
      </c>
      <c r="H419" t="s">
        <v>11</v>
      </c>
      <c r="I419" t="s">
        <v>11</v>
      </c>
      <c r="J419" t="s">
        <v>168</v>
      </c>
      <c r="K419" t="str">
        <f>SUBSTITUTE(Table14[[#This Row],[year]],"?","")</f>
        <v>2001</v>
      </c>
      <c r="P419" t="str">
        <f>SUBSTITUTE(Table14[[#This Row],[Customer ID]],"?","unknown")</f>
        <v>Id1920</v>
      </c>
      <c r="Q419" s="9" t="str">
        <f t="shared" si="18"/>
        <v>8 Oct 2001</v>
      </c>
      <c r="R419">
        <f t="shared" si="19"/>
        <v>21</v>
      </c>
      <c r="S419" t="str">
        <f t="shared" si="20"/>
        <v>2001</v>
      </c>
      <c r="T419" t="str">
        <f>SUBSTITUTE(Table14[[#This Row],[month]],"?","sep")</f>
        <v>Oct</v>
      </c>
      <c r="U419">
        <v>8</v>
      </c>
      <c r="V419">
        <v>1</v>
      </c>
      <c r="W419" s="12">
        <v>23887.66</v>
      </c>
      <c r="X419" t="str">
        <f>SUBSTITUTE(Table14[[#This Row],[Hospital tier]],"?","tier - 2")</f>
        <v>tier - 2</v>
      </c>
      <c r="Y419" t="str">
        <f>SUBSTITUTE(Table14[[#This Row],[City tier]],"?","tier - 2")</f>
        <v>tier - 2</v>
      </c>
      <c r="Z419" t="str">
        <f>SUBSTITUTE(Table14[[#This Row],[State ID]],"?","UNKNOWN")</f>
        <v>R1016</v>
      </c>
    </row>
    <row r="420" spans="1:26" x14ac:dyDescent="0.3">
      <c r="A420" t="s">
        <v>449</v>
      </c>
      <c r="B420">
        <v>1990</v>
      </c>
      <c r="C420" t="s">
        <v>18</v>
      </c>
      <c r="E420">
        <v>24</v>
      </c>
      <c r="F420">
        <v>0</v>
      </c>
      <c r="G420">
        <v>3866.86</v>
      </c>
      <c r="H420" t="s">
        <v>16</v>
      </c>
      <c r="I420" t="s">
        <v>16</v>
      </c>
      <c r="J420" t="s">
        <v>23</v>
      </c>
      <c r="K420" t="str">
        <f>SUBSTITUTE(Table14[[#This Row],[year]],"?","")</f>
        <v>1990</v>
      </c>
      <c r="P420" t="str">
        <f>SUBSTITUTE(Table14[[#This Row],[Customer ID]],"?","unknown")</f>
        <v>Id1919</v>
      </c>
      <c r="Q420" s="9" t="str">
        <f t="shared" si="18"/>
        <v>27 Jun 1990</v>
      </c>
      <c r="R420">
        <f t="shared" si="19"/>
        <v>32</v>
      </c>
      <c r="S420" t="str">
        <f t="shared" si="20"/>
        <v>1990</v>
      </c>
      <c r="T420" t="str">
        <f>SUBSTITUTE(Table14[[#This Row],[month]],"?","sep")</f>
        <v>Jun</v>
      </c>
      <c r="U420">
        <v>27</v>
      </c>
      <c r="V420">
        <v>2</v>
      </c>
      <c r="W420" s="12">
        <v>23807.24</v>
      </c>
      <c r="X420" t="str">
        <f>SUBSTITUTE(Table14[[#This Row],[Hospital tier]],"?","tier - 2")</f>
        <v>tier - 1</v>
      </c>
      <c r="Y420" t="str">
        <f>SUBSTITUTE(Table14[[#This Row],[City tier]],"?","tier - 2")</f>
        <v>tier - 1</v>
      </c>
      <c r="Z420" t="str">
        <f>SUBSTITUTE(Table14[[#This Row],[State ID]],"?","UNKNOWN")</f>
        <v>R1012</v>
      </c>
    </row>
    <row r="421" spans="1:26" x14ac:dyDescent="0.3">
      <c r="A421" t="s">
        <v>450</v>
      </c>
      <c r="B421">
        <v>1991</v>
      </c>
      <c r="C421" t="s">
        <v>10</v>
      </c>
      <c r="E421">
        <v>25</v>
      </c>
      <c r="F421">
        <v>1</v>
      </c>
      <c r="G421">
        <v>3875.73</v>
      </c>
      <c r="H421" t="s">
        <v>11</v>
      </c>
      <c r="I421" t="s">
        <v>12</v>
      </c>
      <c r="J421" t="s">
        <v>13</v>
      </c>
      <c r="K421" t="str">
        <f>SUBSTITUTE(Table14[[#This Row],[year]],"?","")</f>
        <v>1991</v>
      </c>
      <c r="P421" t="str">
        <f>SUBSTITUTE(Table14[[#This Row],[Customer ID]],"?","unknown")</f>
        <v>Id1918</v>
      </c>
      <c r="Q421" s="9" t="str">
        <f t="shared" si="18"/>
        <v>2 Jul 1991</v>
      </c>
      <c r="R421">
        <f t="shared" si="19"/>
        <v>31</v>
      </c>
      <c r="S421" t="str">
        <f t="shared" si="20"/>
        <v>1991</v>
      </c>
      <c r="T421" t="str">
        <f>SUBSTITUTE(Table14[[#This Row],[month]],"?","sep")</f>
        <v>Jul</v>
      </c>
      <c r="U421">
        <v>2</v>
      </c>
      <c r="V421">
        <v>1</v>
      </c>
      <c r="W421" s="12">
        <v>23568.27</v>
      </c>
      <c r="X421" t="str">
        <f>SUBSTITUTE(Table14[[#This Row],[Hospital tier]],"?","tier - 2")</f>
        <v>tier - 2</v>
      </c>
      <c r="Y421" t="str">
        <f>SUBSTITUTE(Table14[[#This Row],[City tier]],"?","tier - 2")</f>
        <v>tier - 3</v>
      </c>
      <c r="Z421" t="str">
        <f>SUBSTITUTE(Table14[[#This Row],[State ID]],"?","UNKNOWN")</f>
        <v>R1013</v>
      </c>
    </row>
    <row r="422" spans="1:26" x14ac:dyDescent="0.3">
      <c r="A422" t="s">
        <v>451</v>
      </c>
      <c r="B422">
        <v>1996</v>
      </c>
      <c r="C422" t="s">
        <v>37</v>
      </c>
      <c r="E422">
        <v>23</v>
      </c>
      <c r="F422">
        <v>2</v>
      </c>
      <c r="G422">
        <v>3877.3</v>
      </c>
      <c r="H422" t="s">
        <v>16</v>
      </c>
      <c r="I422" t="s">
        <v>12</v>
      </c>
      <c r="J422" t="s">
        <v>23</v>
      </c>
      <c r="K422" t="str">
        <f>SUBSTITUTE(Table14[[#This Row],[year]],"?","")</f>
        <v>1996</v>
      </c>
      <c r="P422" t="str">
        <f>SUBSTITUTE(Table14[[#This Row],[Customer ID]],"?","unknown")</f>
        <v>Id1917</v>
      </c>
      <c r="Q422" s="9" t="str">
        <f t="shared" si="18"/>
        <v>26 Oct 1996</v>
      </c>
      <c r="R422">
        <f t="shared" si="19"/>
        <v>26</v>
      </c>
      <c r="S422" t="str">
        <f t="shared" si="20"/>
        <v>1996</v>
      </c>
      <c r="T422" t="str">
        <f>SUBSTITUTE(Table14[[#This Row],[month]],"?","sep")</f>
        <v>Oct</v>
      </c>
      <c r="U422">
        <v>26</v>
      </c>
      <c r="V422">
        <v>2</v>
      </c>
      <c r="W422" s="12">
        <v>23563.02</v>
      </c>
      <c r="X422" t="str">
        <f>SUBSTITUTE(Table14[[#This Row],[Hospital tier]],"?","tier - 2")</f>
        <v>tier - 1</v>
      </c>
      <c r="Y422" t="str">
        <f>SUBSTITUTE(Table14[[#This Row],[City tier]],"?","tier - 2")</f>
        <v>tier - 3</v>
      </c>
      <c r="Z422" t="str">
        <f>SUBSTITUTE(Table14[[#This Row],[State ID]],"?","UNKNOWN")</f>
        <v>R1012</v>
      </c>
    </row>
    <row r="423" spans="1:26" x14ac:dyDescent="0.3">
      <c r="A423" t="s">
        <v>452</v>
      </c>
      <c r="B423">
        <v>2004</v>
      </c>
      <c r="C423" t="s">
        <v>10</v>
      </c>
      <c r="E423">
        <v>13</v>
      </c>
      <c r="F423">
        <v>0</v>
      </c>
      <c r="G423">
        <v>3889.2</v>
      </c>
      <c r="H423" t="s">
        <v>11</v>
      </c>
      <c r="I423" t="s">
        <v>11</v>
      </c>
      <c r="J423" t="s">
        <v>23</v>
      </c>
      <c r="K423" t="str">
        <f>SUBSTITUTE(Table14[[#This Row],[year]],"?","")</f>
        <v>2004</v>
      </c>
      <c r="P423" t="str">
        <f>SUBSTITUTE(Table14[[#This Row],[Customer ID]],"?","unknown")</f>
        <v>Id1916</v>
      </c>
      <c r="Q423" s="9" t="str">
        <f t="shared" si="18"/>
        <v>13 Jul 2004</v>
      </c>
      <c r="R423">
        <f t="shared" si="19"/>
        <v>18</v>
      </c>
      <c r="S423" t="str">
        <f t="shared" si="20"/>
        <v>2004</v>
      </c>
      <c r="T423" t="str">
        <f>SUBSTITUTE(Table14[[#This Row],[month]],"?","sep")</f>
        <v>Jul</v>
      </c>
      <c r="U423">
        <v>13</v>
      </c>
      <c r="V423">
        <v>1</v>
      </c>
      <c r="W423" s="12">
        <v>23401.31</v>
      </c>
      <c r="X423" t="str">
        <f>SUBSTITUTE(Table14[[#This Row],[Hospital tier]],"?","tier - 2")</f>
        <v>tier - 2</v>
      </c>
      <c r="Y423" t="str">
        <f>SUBSTITUTE(Table14[[#This Row],[City tier]],"?","tier - 2")</f>
        <v>tier - 2</v>
      </c>
      <c r="Z423" t="str">
        <f>SUBSTITUTE(Table14[[#This Row],[State ID]],"?","UNKNOWN")</f>
        <v>R1012</v>
      </c>
    </row>
    <row r="424" spans="1:26" x14ac:dyDescent="0.3">
      <c r="A424" t="s">
        <v>453</v>
      </c>
      <c r="B424">
        <v>1993</v>
      </c>
      <c r="C424" t="s">
        <v>20</v>
      </c>
      <c r="E424">
        <v>14</v>
      </c>
      <c r="F424">
        <v>0</v>
      </c>
      <c r="G424">
        <v>3898.35</v>
      </c>
      <c r="H424" t="s">
        <v>11</v>
      </c>
      <c r="I424" t="s">
        <v>11</v>
      </c>
      <c r="J424" t="s">
        <v>23</v>
      </c>
      <c r="K424" t="str">
        <f>SUBSTITUTE(Table14[[#This Row],[year]],"?","")</f>
        <v>1993</v>
      </c>
      <c r="P424" t="str">
        <f>SUBSTITUTE(Table14[[#This Row],[Customer ID]],"?","unknown")</f>
        <v>Id1915</v>
      </c>
      <c r="Q424" s="9" t="str">
        <f t="shared" si="18"/>
        <v>22 Sep 1993</v>
      </c>
      <c r="R424">
        <f t="shared" si="19"/>
        <v>29</v>
      </c>
      <c r="S424" t="str">
        <f t="shared" si="20"/>
        <v>1993</v>
      </c>
      <c r="T424" t="str">
        <f>SUBSTITUTE(Table14[[#This Row],[month]],"?","sep")</f>
        <v>Sep</v>
      </c>
      <c r="U424">
        <v>22</v>
      </c>
      <c r="V424">
        <v>2</v>
      </c>
      <c r="W424" s="12">
        <v>23306.55</v>
      </c>
      <c r="X424" t="str">
        <f>SUBSTITUTE(Table14[[#This Row],[Hospital tier]],"?","tier - 2")</f>
        <v>tier - 2</v>
      </c>
      <c r="Y424" t="str">
        <f>SUBSTITUTE(Table14[[#This Row],[City tier]],"?","tier - 2")</f>
        <v>tier - 2</v>
      </c>
      <c r="Z424" t="str">
        <f>SUBSTITUTE(Table14[[#This Row],[State ID]],"?","UNKNOWN")</f>
        <v>R1012</v>
      </c>
    </row>
    <row r="425" spans="1:26" x14ac:dyDescent="0.3">
      <c r="A425" t="s">
        <v>454</v>
      </c>
      <c r="B425">
        <v>1981</v>
      </c>
      <c r="C425" t="s">
        <v>35</v>
      </c>
      <c r="E425">
        <v>27</v>
      </c>
      <c r="F425">
        <v>1</v>
      </c>
      <c r="G425">
        <v>3902.07</v>
      </c>
      <c r="H425" t="s">
        <v>11</v>
      </c>
      <c r="I425" t="s">
        <v>11</v>
      </c>
      <c r="J425" t="s">
        <v>13</v>
      </c>
      <c r="K425" t="str">
        <f>SUBSTITUTE(Table14[[#This Row],[year]],"?","")</f>
        <v>1981</v>
      </c>
      <c r="P425" t="str">
        <f>SUBSTITUTE(Table14[[#This Row],[Customer ID]],"?","unknown")</f>
        <v>Id1914</v>
      </c>
      <c r="Q425" s="9" t="str">
        <f t="shared" si="18"/>
        <v>24 Aug 1981</v>
      </c>
      <c r="R425">
        <f t="shared" si="19"/>
        <v>41</v>
      </c>
      <c r="S425" t="str">
        <f t="shared" si="20"/>
        <v>1981</v>
      </c>
      <c r="T425" t="str">
        <f>SUBSTITUTE(Table14[[#This Row],[month]],"?","sep")</f>
        <v>Aug</v>
      </c>
      <c r="U425">
        <v>24</v>
      </c>
      <c r="V425">
        <v>2</v>
      </c>
      <c r="W425" s="12">
        <v>44260.75</v>
      </c>
      <c r="X425" t="str">
        <f>SUBSTITUTE(Table14[[#This Row],[Hospital tier]],"?","tier - 2")</f>
        <v>tier - 2</v>
      </c>
      <c r="Y425" t="str">
        <f>SUBSTITUTE(Table14[[#This Row],[City tier]],"?","tier - 2")</f>
        <v>tier - 2</v>
      </c>
      <c r="Z425" t="str">
        <f>SUBSTITUTE(Table14[[#This Row],[State ID]],"?","UNKNOWN")</f>
        <v>R1013</v>
      </c>
    </row>
    <row r="426" spans="1:26" x14ac:dyDescent="0.3">
      <c r="A426" t="s">
        <v>455</v>
      </c>
      <c r="B426">
        <v>1997</v>
      </c>
      <c r="C426" t="s">
        <v>15</v>
      </c>
      <c r="E426">
        <v>24</v>
      </c>
      <c r="F426">
        <v>3</v>
      </c>
      <c r="G426">
        <v>3906.13</v>
      </c>
      <c r="H426" t="s">
        <v>12</v>
      </c>
      <c r="I426" t="s">
        <v>12</v>
      </c>
      <c r="J426" t="s">
        <v>42</v>
      </c>
      <c r="K426" t="str">
        <f>SUBSTITUTE(Table14[[#This Row],[year]],"?","")</f>
        <v>1997</v>
      </c>
      <c r="P426" t="str">
        <f>SUBSTITUTE(Table14[[#This Row],[Customer ID]],"?","unknown")</f>
        <v>Id1913</v>
      </c>
      <c r="Q426" s="9" t="str">
        <f t="shared" si="18"/>
        <v>3 Nov 1997</v>
      </c>
      <c r="R426">
        <f t="shared" si="19"/>
        <v>25</v>
      </c>
      <c r="S426" t="str">
        <f t="shared" si="20"/>
        <v>1997</v>
      </c>
      <c r="T426" t="str">
        <f>SUBSTITUTE(Table14[[#This Row],[month]],"?","sep")</f>
        <v>Nov</v>
      </c>
      <c r="U426">
        <v>3</v>
      </c>
      <c r="V426">
        <v>1</v>
      </c>
      <c r="W426" s="12">
        <v>23288.93</v>
      </c>
      <c r="X426" t="str">
        <f>SUBSTITUTE(Table14[[#This Row],[Hospital tier]],"?","tier - 2")</f>
        <v>tier - 3</v>
      </c>
      <c r="Y426" t="str">
        <f>SUBSTITUTE(Table14[[#This Row],[City tier]],"?","tier - 2")</f>
        <v>tier - 3</v>
      </c>
      <c r="Z426" t="str">
        <f>SUBSTITUTE(Table14[[#This Row],[State ID]],"?","UNKNOWN")</f>
        <v>R1011</v>
      </c>
    </row>
    <row r="427" spans="1:26" x14ac:dyDescent="0.3">
      <c r="A427" t="s">
        <v>456</v>
      </c>
      <c r="B427">
        <v>1985</v>
      </c>
      <c r="C427" t="s">
        <v>10</v>
      </c>
      <c r="E427">
        <v>5</v>
      </c>
      <c r="F427">
        <v>3</v>
      </c>
      <c r="G427">
        <v>3910.44</v>
      </c>
      <c r="H427" t="s">
        <v>11</v>
      </c>
      <c r="I427" t="s">
        <v>11</v>
      </c>
      <c r="J427" t="s">
        <v>13</v>
      </c>
      <c r="K427" t="str">
        <f>SUBSTITUTE(Table14[[#This Row],[year]],"?","")</f>
        <v>1985</v>
      </c>
      <c r="P427" t="str">
        <f>SUBSTITUTE(Table14[[#This Row],[Customer ID]],"?","unknown")</f>
        <v>Id1912</v>
      </c>
      <c r="Q427" s="9" t="str">
        <f t="shared" si="18"/>
        <v>14 Jul 1985</v>
      </c>
      <c r="R427">
        <f t="shared" si="19"/>
        <v>37</v>
      </c>
      <c r="S427" t="str">
        <f t="shared" si="20"/>
        <v>1985</v>
      </c>
      <c r="T427" t="str">
        <f>SUBSTITUTE(Table14[[#This Row],[month]],"?","sep")</f>
        <v>Jul</v>
      </c>
      <c r="U427">
        <v>14</v>
      </c>
      <c r="V427">
        <v>1</v>
      </c>
      <c r="W427" s="12">
        <v>23244.79</v>
      </c>
      <c r="X427" t="str">
        <f>SUBSTITUTE(Table14[[#This Row],[Hospital tier]],"?","tier - 2")</f>
        <v>tier - 2</v>
      </c>
      <c r="Y427" t="str">
        <f>SUBSTITUTE(Table14[[#This Row],[City tier]],"?","tier - 2")</f>
        <v>tier - 2</v>
      </c>
      <c r="Z427" t="str">
        <f>SUBSTITUTE(Table14[[#This Row],[State ID]],"?","UNKNOWN")</f>
        <v>R1013</v>
      </c>
    </row>
    <row r="428" spans="1:26" x14ac:dyDescent="0.3">
      <c r="A428" t="s">
        <v>457</v>
      </c>
      <c r="B428">
        <v>2000</v>
      </c>
      <c r="C428" t="s">
        <v>10</v>
      </c>
      <c r="E428">
        <v>10</v>
      </c>
      <c r="F428">
        <v>2</v>
      </c>
      <c r="G428">
        <v>3925.76</v>
      </c>
      <c r="H428" t="s">
        <v>11</v>
      </c>
      <c r="I428" t="s">
        <v>11</v>
      </c>
      <c r="J428" t="s">
        <v>247</v>
      </c>
      <c r="K428" t="str">
        <f>SUBSTITUTE(Table14[[#This Row],[year]],"?","")</f>
        <v>2000</v>
      </c>
      <c r="P428" t="str">
        <f>SUBSTITUTE(Table14[[#This Row],[Customer ID]],"?","unknown")</f>
        <v>Id1911</v>
      </c>
      <c r="Q428" s="9" t="str">
        <f t="shared" si="18"/>
        <v>25 Jul 2000</v>
      </c>
      <c r="R428">
        <f t="shared" si="19"/>
        <v>22</v>
      </c>
      <c r="S428" t="str">
        <f t="shared" si="20"/>
        <v>2000</v>
      </c>
      <c r="T428" t="str">
        <f>SUBSTITUTE(Table14[[#This Row],[month]],"?","sep")</f>
        <v>Jul</v>
      </c>
      <c r="U428">
        <v>25</v>
      </c>
      <c r="V428">
        <v>0</v>
      </c>
      <c r="W428" s="12">
        <v>11566.3</v>
      </c>
      <c r="X428" t="str">
        <f>SUBSTITUTE(Table14[[#This Row],[Hospital tier]],"?","tier - 2")</f>
        <v>tier - 2</v>
      </c>
      <c r="Y428" t="str">
        <f>SUBSTITUTE(Table14[[#This Row],[City tier]],"?","tier - 2")</f>
        <v>tier - 2</v>
      </c>
      <c r="Z428" t="str">
        <f>SUBSTITUTE(Table14[[#This Row],[State ID]],"?","UNKNOWN")</f>
        <v>R1024</v>
      </c>
    </row>
    <row r="429" spans="1:26" x14ac:dyDescent="0.3">
      <c r="A429" t="s">
        <v>458</v>
      </c>
      <c r="B429">
        <v>2002</v>
      </c>
      <c r="C429" t="s">
        <v>18</v>
      </c>
      <c r="E429">
        <v>15</v>
      </c>
      <c r="F429">
        <v>0</v>
      </c>
      <c r="G429">
        <v>3931.51</v>
      </c>
      <c r="H429" t="s">
        <v>11</v>
      </c>
      <c r="I429" t="s">
        <v>12</v>
      </c>
      <c r="J429" t="s">
        <v>42</v>
      </c>
      <c r="K429" t="str">
        <f>SUBSTITUTE(Table14[[#This Row],[year]],"?","")</f>
        <v>2002</v>
      </c>
      <c r="P429" t="str">
        <f>SUBSTITUTE(Table14[[#This Row],[Customer ID]],"?","unknown")</f>
        <v>Id1910</v>
      </c>
      <c r="Q429" s="9" t="str">
        <f t="shared" si="18"/>
        <v>7 Jun 2002</v>
      </c>
      <c r="R429">
        <f t="shared" si="19"/>
        <v>21</v>
      </c>
      <c r="S429" t="str">
        <f t="shared" si="20"/>
        <v>2002</v>
      </c>
      <c r="T429" t="str">
        <f>SUBSTITUTE(Table14[[#This Row],[month]],"?","sep")</f>
        <v>Jun</v>
      </c>
      <c r="U429">
        <v>7</v>
      </c>
      <c r="V429">
        <v>2</v>
      </c>
      <c r="W429" s="12">
        <v>23241.47</v>
      </c>
      <c r="X429" t="str">
        <f>SUBSTITUTE(Table14[[#This Row],[Hospital tier]],"?","tier - 2")</f>
        <v>tier - 2</v>
      </c>
      <c r="Y429" t="str">
        <f>SUBSTITUTE(Table14[[#This Row],[City tier]],"?","tier - 2")</f>
        <v>tier - 3</v>
      </c>
      <c r="Z429" t="str">
        <f>SUBSTITUTE(Table14[[#This Row],[State ID]],"?","UNKNOWN")</f>
        <v>R1011</v>
      </c>
    </row>
    <row r="430" spans="1:26" x14ac:dyDescent="0.3">
      <c r="A430" t="s">
        <v>459</v>
      </c>
      <c r="B430">
        <v>1988</v>
      </c>
      <c r="C430" t="s">
        <v>37</v>
      </c>
      <c r="E430">
        <v>24</v>
      </c>
      <c r="F430">
        <v>0</v>
      </c>
      <c r="G430">
        <v>3935.18</v>
      </c>
      <c r="H430" t="s">
        <v>12</v>
      </c>
      <c r="I430" t="s">
        <v>16</v>
      </c>
      <c r="J430" t="s">
        <v>13</v>
      </c>
      <c r="K430" t="str">
        <f>SUBSTITUTE(Table14[[#This Row],[year]],"?","")</f>
        <v>1988</v>
      </c>
      <c r="P430" t="str">
        <f>SUBSTITUTE(Table14[[#This Row],[Customer ID]],"?","unknown")</f>
        <v>Id1909</v>
      </c>
      <c r="Q430" s="9" t="str">
        <f t="shared" si="18"/>
        <v>14 Oct 1988</v>
      </c>
      <c r="R430">
        <f t="shared" si="19"/>
        <v>34</v>
      </c>
      <c r="S430" t="str">
        <f t="shared" si="20"/>
        <v>1988</v>
      </c>
      <c r="T430" t="str">
        <f>SUBSTITUTE(Table14[[#This Row],[month]],"?","sep")</f>
        <v>Oct</v>
      </c>
      <c r="U430">
        <v>14</v>
      </c>
      <c r="V430">
        <v>0</v>
      </c>
      <c r="W430" s="12">
        <v>23082.959999999999</v>
      </c>
      <c r="X430" t="str">
        <f>SUBSTITUTE(Table14[[#This Row],[Hospital tier]],"?","tier - 2")</f>
        <v>tier - 3</v>
      </c>
      <c r="Y430" t="str">
        <f>SUBSTITUTE(Table14[[#This Row],[City tier]],"?","tier - 2")</f>
        <v>tier - 1</v>
      </c>
      <c r="Z430" t="str">
        <f>SUBSTITUTE(Table14[[#This Row],[State ID]],"?","UNKNOWN")</f>
        <v>R1013</v>
      </c>
    </row>
    <row r="431" spans="1:26" x14ac:dyDescent="0.3">
      <c r="A431" t="s">
        <v>460</v>
      </c>
      <c r="B431">
        <v>1993</v>
      </c>
      <c r="C431" t="s">
        <v>20</v>
      </c>
      <c r="E431">
        <v>29</v>
      </c>
      <c r="F431">
        <v>0</v>
      </c>
      <c r="G431">
        <v>3943.6</v>
      </c>
      <c r="H431" t="s">
        <v>11</v>
      </c>
      <c r="I431" t="s">
        <v>12</v>
      </c>
      <c r="J431" t="s">
        <v>247</v>
      </c>
      <c r="K431" t="str">
        <f>SUBSTITUTE(Table14[[#This Row],[year]],"?","")</f>
        <v>1993</v>
      </c>
      <c r="P431" t="str">
        <f>SUBSTITUTE(Table14[[#This Row],[Customer ID]],"?","unknown")</f>
        <v>Id1908</v>
      </c>
      <c r="Q431" s="9" t="str">
        <f t="shared" si="18"/>
        <v>9 Sep 1993</v>
      </c>
      <c r="R431">
        <f t="shared" si="19"/>
        <v>29</v>
      </c>
      <c r="S431" t="str">
        <f t="shared" si="20"/>
        <v>1993</v>
      </c>
      <c r="T431" t="str">
        <f>SUBSTITUTE(Table14[[#This Row],[month]],"?","sep")</f>
        <v>Sep</v>
      </c>
      <c r="U431">
        <v>9</v>
      </c>
      <c r="V431">
        <v>0</v>
      </c>
      <c r="W431" s="12">
        <v>23065.42</v>
      </c>
      <c r="X431" t="str">
        <f>SUBSTITUTE(Table14[[#This Row],[Hospital tier]],"?","tier - 2")</f>
        <v>tier - 2</v>
      </c>
      <c r="Y431" t="str">
        <f>SUBSTITUTE(Table14[[#This Row],[City tier]],"?","tier - 2")</f>
        <v>tier - 3</v>
      </c>
      <c r="Z431" t="str">
        <f>SUBSTITUTE(Table14[[#This Row],[State ID]],"?","UNKNOWN")</f>
        <v>R1024</v>
      </c>
    </row>
    <row r="432" spans="1:26" x14ac:dyDescent="0.3">
      <c r="A432" t="s">
        <v>461</v>
      </c>
      <c r="B432">
        <v>1993</v>
      </c>
      <c r="C432" t="s">
        <v>15</v>
      </c>
      <c r="E432">
        <v>11</v>
      </c>
      <c r="F432">
        <v>1</v>
      </c>
      <c r="G432">
        <v>3947.41</v>
      </c>
      <c r="H432" t="s">
        <v>11</v>
      </c>
      <c r="I432" t="s">
        <v>11</v>
      </c>
      <c r="J432" t="s">
        <v>13</v>
      </c>
      <c r="K432" t="str">
        <f>SUBSTITUTE(Table14[[#This Row],[year]],"?","")</f>
        <v>1993</v>
      </c>
      <c r="P432" t="str">
        <f>SUBSTITUTE(Table14[[#This Row],[Customer ID]],"?","unknown")</f>
        <v>Id1907</v>
      </c>
      <c r="Q432" s="9" t="str">
        <f t="shared" si="18"/>
        <v>9 Nov 1993</v>
      </c>
      <c r="R432">
        <f t="shared" si="19"/>
        <v>29</v>
      </c>
      <c r="S432" t="str">
        <f t="shared" si="20"/>
        <v>1993</v>
      </c>
      <c r="T432" t="str">
        <f>SUBSTITUTE(Table14[[#This Row],[month]],"?","sep")</f>
        <v>Nov</v>
      </c>
      <c r="U432">
        <v>9</v>
      </c>
      <c r="V432">
        <v>0</v>
      </c>
      <c r="W432" s="12">
        <v>23045.57</v>
      </c>
      <c r="X432" t="str">
        <f>SUBSTITUTE(Table14[[#This Row],[Hospital tier]],"?","tier - 2")</f>
        <v>tier - 2</v>
      </c>
      <c r="Y432" t="str">
        <f>SUBSTITUTE(Table14[[#This Row],[City tier]],"?","tier - 2")</f>
        <v>tier - 2</v>
      </c>
      <c r="Z432" t="str">
        <f>SUBSTITUTE(Table14[[#This Row],[State ID]],"?","UNKNOWN")</f>
        <v>R1013</v>
      </c>
    </row>
    <row r="433" spans="1:26" x14ac:dyDescent="0.3">
      <c r="A433" t="s">
        <v>462</v>
      </c>
      <c r="B433">
        <v>1999</v>
      </c>
      <c r="C433" t="s">
        <v>10</v>
      </c>
      <c r="E433">
        <v>10</v>
      </c>
      <c r="F433">
        <v>0</v>
      </c>
      <c r="G433">
        <v>3955.98</v>
      </c>
      <c r="H433" t="s">
        <v>11</v>
      </c>
      <c r="I433" t="s">
        <v>12</v>
      </c>
      <c r="J433" t="s">
        <v>300</v>
      </c>
      <c r="K433" t="str">
        <f>SUBSTITUTE(Table14[[#This Row],[year]],"?","")</f>
        <v>1999</v>
      </c>
      <c r="P433" t="str">
        <f>SUBSTITUTE(Table14[[#This Row],[Customer ID]],"?","unknown")</f>
        <v>Id1906</v>
      </c>
      <c r="Q433" s="9" t="str">
        <f t="shared" si="18"/>
        <v>25 Jul 1999</v>
      </c>
      <c r="R433">
        <f t="shared" si="19"/>
        <v>23</v>
      </c>
      <c r="S433" t="str">
        <f t="shared" si="20"/>
        <v>1999</v>
      </c>
      <c r="T433" t="str">
        <f>SUBSTITUTE(Table14[[#This Row],[month]],"?","sep")</f>
        <v>Jul</v>
      </c>
      <c r="U433">
        <v>25</v>
      </c>
      <c r="V433">
        <v>2</v>
      </c>
      <c r="W433" s="12">
        <v>22493.66</v>
      </c>
      <c r="X433" t="str">
        <f>SUBSTITUTE(Table14[[#This Row],[Hospital tier]],"?","tier - 2")</f>
        <v>tier - 2</v>
      </c>
      <c r="Y433" t="str">
        <f>SUBSTITUTE(Table14[[#This Row],[City tier]],"?","tier - 2")</f>
        <v>tier - 3</v>
      </c>
      <c r="Z433" t="str">
        <f>SUBSTITUTE(Table14[[#This Row],[State ID]],"?","UNKNOWN")</f>
        <v>R1021</v>
      </c>
    </row>
    <row r="434" spans="1:26" x14ac:dyDescent="0.3">
      <c r="A434" t="s">
        <v>463</v>
      </c>
      <c r="B434">
        <v>1995</v>
      </c>
      <c r="C434" t="s">
        <v>10</v>
      </c>
      <c r="E434">
        <v>11</v>
      </c>
      <c r="F434">
        <v>1</v>
      </c>
      <c r="G434">
        <v>3956.07</v>
      </c>
      <c r="H434" t="s">
        <v>11</v>
      </c>
      <c r="I434" t="s">
        <v>11</v>
      </c>
      <c r="J434" t="s">
        <v>23</v>
      </c>
      <c r="K434" t="str">
        <f>SUBSTITUTE(Table14[[#This Row],[year]],"?","")</f>
        <v>1995</v>
      </c>
      <c r="P434" t="str">
        <f>SUBSTITUTE(Table14[[#This Row],[Customer ID]],"?","unknown")</f>
        <v>Id1905</v>
      </c>
      <c r="Q434" s="9" t="str">
        <f t="shared" si="18"/>
        <v>14 Jul 1995</v>
      </c>
      <c r="R434">
        <f t="shared" si="19"/>
        <v>27</v>
      </c>
      <c r="S434" t="str">
        <f t="shared" si="20"/>
        <v>1995</v>
      </c>
      <c r="T434" t="str">
        <f>SUBSTITUTE(Table14[[#This Row],[month]],"?","sep")</f>
        <v>Jul</v>
      </c>
      <c r="U434">
        <v>14</v>
      </c>
      <c r="V434">
        <v>2</v>
      </c>
      <c r="W434" s="12">
        <v>22478.6</v>
      </c>
      <c r="X434" t="str">
        <f>SUBSTITUTE(Table14[[#This Row],[Hospital tier]],"?","tier - 2")</f>
        <v>tier - 2</v>
      </c>
      <c r="Y434" t="str">
        <f>SUBSTITUTE(Table14[[#This Row],[City tier]],"?","tier - 2")</f>
        <v>tier - 2</v>
      </c>
      <c r="Z434" t="str">
        <f>SUBSTITUTE(Table14[[#This Row],[State ID]],"?","UNKNOWN")</f>
        <v>R1012</v>
      </c>
    </row>
    <row r="435" spans="1:26" x14ac:dyDescent="0.3">
      <c r="A435" t="s">
        <v>464</v>
      </c>
      <c r="B435">
        <v>1990</v>
      </c>
      <c r="C435" t="s">
        <v>10</v>
      </c>
      <c r="E435">
        <v>29</v>
      </c>
      <c r="F435">
        <v>0</v>
      </c>
      <c r="G435">
        <v>3972.92</v>
      </c>
      <c r="H435" t="s">
        <v>11</v>
      </c>
      <c r="I435" t="s">
        <v>12</v>
      </c>
      <c r="J435" t="s">
        <v>13</v>
      </c>
      <c r="K435" t="str">
        <f>SUBSTITUTE(Table14[[#This Row],[year]],"?","")</f>
        <v>1990</v>
      </c>
      <c r="P435" t="str">
        <f>SUBSTITUTE(Table14[[#This Row],[Customer ID]],"?","unknown")</f>
        <v>Id1904</v>
      </c>
      <c r="Q435" s="9" t="str">
        <f t="shared" si="18"/>
        <v>21 Jul 1990</v>
      </c>
      <c r="R435">
        <f t="shared" si="19"/>
        <v>32</v>
      </c>
      <c r="S435" t="str">
        <f t="shared" si="20"/>
        <v>1990</v>
      </c>
      <c r="T435" t="str">
        <f>SUBSTITUTE(Table14[[#This Row],[month]],"?","sep")</f>
        <v>Jul</v>
      </c>
      <c r="U435">
        <v>21</v>
      </c>
      <c r="V435">
        <v>1</v>
      </c>
      <c r="W435" s="12">
        <v>22462.04</v>
      </c>
      <c r="X435" t="str">
        <f>SUBSTITUTE(Table14[[#This Row],[Hospital tier]],"?","tier - 2")</f>
        <v>tier - 2</v>
      </c>
      <c r="Y435" t="str">
        <f>SUBSTITUTE(Table14[[#This Row],[City tier]],"?","tier - 2")</f>
        <v>tier - 3</v>
      </c>
      <c r="Z435" t="str">
        <f>SUBSTITUTE(Table14[[#This Row],[State ID]],"?","UNKNOWN")</f>
        <v>R1013</v>
      </c>
    </row>
    <row r="436" spans="1:26" x14ac:dyDescent="0.3">
      <c r="A436" t="s">
        <v>465</v>
      </c>
      <c r="B436">
        <v>1996</v>
      </c>
      <c r="C436" t="s">
        <v>35</v>
      </c>
      <c r="E436">
        <v>17</v>
      </c>
      <c r="F436">
        <v>2</v>
      </c>
      <c r="G436">
        <v>3981.98</v>
      </c>
      <c r="H436" t="s">
        <v>11</v>
      </c>
      <c r="I436" t="s">
        <v>11</v>
      </c>
      <c r="J436" t="s">
        <v>13</v>
      </c>
      <c r="K436" t="str">
        <f>SUBSTITUTE(Table14[[#This Row],[year]],"?","")</f>
        <v>1996</v>
      </c>
      <c r="P436" t="str">
        <f>SUBSTITUTE(Table14[[#This Row],[Customer ID]],"?","unknown")</f>
        <v>Id1903</v>
      </c>
      <c r="Q436" s="9" t="str">
        <f t="shared" si="18"/>
        <v>18 Aug 1996</v>
      </c>
      <c r="R436">
        <f t="shared" si="19"/>
        <v>26</v>
      </c>
      <c r="S436" t="str">
        <f t="shared" si="20"/>
        <v>1996</v>
      </c>
      <c r="T436" t="str">
        <f>SUBSTITUTE(Table14[[#This Row],[month]],"?","sep")</f>
        <v>Aug</v>
      </c>
      <c r="U436">
        <v>18</v>
      </c>
      <c r="V436">
        <v>0</v>
      </c>
      <c r="W436" s="12">
        <v>22412.65</v>
      </c>
      <c r="X436" t="str">
        <f>SUBSTITUTE(Table14[[#This Row],[Hospital tier]],"?","tier - 2")</f>
        <v>tier - 2</v>
      </c>
      <c r="Y436" t="str">
        <f>SUBSTITUTE(Table14[[#This Row],[City tier]],"?","tier - 2")</f>
        <v>tier - 2</v>
      </c>
      <c r="Z436" t="str">
        <f>SUBSTITUTE(Table14[[#This Row],[State ID]],"?","UNKNOWN")</f>
        <v>R1013</v>
      </c>
    </row>
    <row r="437" spans="1:26" x14ac:dyDescent="0.3">
      <c r="A437" t="s">
        <v>466</v>
      </c>
      <c r="B437">
        <v>1996</v>
      </c>
      <c r="C437" t="s">
        <v>20</v>
      </c>
      <c r="E437">
        <v>8</v>
      </c>
      <c r="F437">
        <v>2</v>
      </c>
      <c r="G437">
        <v>3987.93</v>
      </c>
      <c r="H437" t="s">
        <v>11</v>
      </c>
      <c r="I437" t="s">
        <v>11</v>
      </c>
      <c r="J437" t="s">
        <v>42</v>
      </c>
      <c r="K437" t="str">
        <f>SUBSTITUTE(Table14[[#This Row],[year]],"?","")</f>
        <v>1996</v>
      </c>
      <c r="P437" t="str">
        <f>SUBSTITUTE(Table14[[#This Row],[Customer ID]],"?","unknown")</f>
        <v>Id1902</v>
      </c>
      <c r="Q437" s="9" t="str">
        <f t="shared" si="18"/>
        <v>1 Sep 1996</v>
      </c>
      <c r="R437">
        <f t="shared" si="19"/>
        <v>26</v>
      </c>
      <c r="S437" t="str">
        <f t="shared" si="20"/>
        <v>1996</v>
      </c>
      <c r="T437" t="str">
        <f>SUBSTITUTE(Table14[[#This Row],[month]],"?","sep")</f>
        <v>Sep</v>
      </c>
      <c r="U437">
        <v>1</v>
      </c>
      <c r="V437">
        <v>2</v>
      </c>
      <c r="W437" s="12">
        <v>44202.65</v>
      </c>
      <c r="X437" t="str">
        <f>SUBSTITUTE(Table14[[#This Row],[Hospital tier]],"?","tier - 2")</f>
        <v>tier - 2</v>
      </c>
      <c r="Y437" t="str">
        <f>SUBSTITUTE(Table14[[#This Row],[City tier]],"?","tier - 2")</f>
        <v>tier - 2</v>
      </c>
      <c r="Z437" t="str">
        <f>SUBSTITUTE(Table14[[#This Row],[State ID]],"?","UNKNOWN")</f>
        <v>R1011</v>
      </c>
    </row>
    <row r="438" spans="1:26" x14ac:dyDescent="0.3">
      <c r="A438" t="s">
        <v>467</v>
      </c>
      <c r="B438">
        <v>1990</v>
      </c>
      <c r="C438" t="s">
        <v>15</v>
      </c>
      <c r="E438">
        <v>22</v>
      </c>
      <c r="F438">
        <v>0</v>
      </c>
      <c r="G438">
        <v>3989.84</v>
      </c>
      <c r="H438" t="s">
        <v>11</v>
      </c>
      <c r="I438" t="s">
        <v>11</v>
      </c>
      <c r="J438" t="s">
        <v>42</v>
      </c>
      <c r="K438" t="str">
        <f>SUBSTITUTE(Table14[[#This Row],[year]],"?","")</f>
        <v>1990</v>
      </c>
      <c r="P438" t="str">
        <f>SUBSTITUTE(Table14[[#This Row],[Customer ID]],"?","unknown")</f>
        <v>Id1901</v>
      </c>
      <c r="Q438" s="9" t="str">
        <f t="shared" si="18"/>
        <v>26 Nov 1990</v>
      </c>
      <c r="R438">
        <f t="shared" si="19"/>
        <v>32</v>
      </c>
      <c r="S438" t="str">
        <f t="shared" si="20"/>
        <v>1990</v>
      </c>
      <c r="T438" t="str">
        <f>SUBSTITUTE(Table14[[#This Row],[month]],"?","sep")</f>
        <v>Nov</v>
      </c>
      <c r="U438">
        <v>26</v>
      </c>
      <c r="V438">
        <v>2</v>
      </c>
      <c r="W438" s="12">
        <v>22395.74</v>
      </c>
      <c r="X438" t="str">
        <f>SUBSTITUTE(Table14[[#This Row],[Hospital tier]],"?","tier - 2")</f>
        <v>tier - 2</v>
      </c>
      <c r="Y438" t="str">
        <f>SUBSTITUTE(Table14[[#This Row],[City tier]],"?","tier - 2")</f>
        <v>tier - 2</v>
      </c>
      <c r="Z438" t="str">
        <f>SUBSTITUTE(Table14[[#This Row],[State ID]],"?","UNKNOWN")</f>
        <v>R1011</v>
      </c>
    </row>
    <row r="439" spans="1:26" x14ac:dyDescent="0.3">
      <c r="A439" t="s">
        <v>468</v>
      </c>
      <c r="B439">
        <v>1990</v>
      </c>
      <c r="C439" t="s">
        <v>15</v>
      </c>
      <c r="E439">
        <v>1</v>
      </c>
      <c r="F439">
        <v>0</v>
      </c>
      <c r="G439">
        <v>3994.18</v>
      </c>
      <c r="H439" t="s">
        <v>11</v>
      </c>
      <c r="I439" t="s">
        <v>11</v>
      </c>
      <c r="J439" t="s">
        <v>13</v>
      </c>
      <c r="K439" t="str">
        <f>SUBSTITUTE(Table14[[#This Row],[year]],"?","")</f>
        <v>1990</v>
      </c>
      <c r="P439" t="str">
        <f>SUBSTITUTE(Table14[[#This Row],[Customer ID]],"?","unknown")</f>
        <v>Id1900</v>
      </c>
      <c r="Q439" s="9" t="str">
        <f t="shared" si="18"/>
        <v>25 Nov 1990</v>
      </c>
      <c r="R439">
        <f t="shared" si="19"/>
        <v>32</v>
      </c>
      <c r="S439" t="str">
        <f t="shared" si="20"/>
        <v>1990</v>
      </c>
      <c r="T439" t="str">
        <f>SUBSTITUTE(Table14[[#This Row],[month]],"?","sep")</f>
        <v>Nov</v>
      </c>
      <c r="U439">
        <v>25</v>
      </c>
      <c r="V439">
        <v>0</v>
      </c>
      <c r="W439" s="12">
        <v>40692.910000000003</v>
      </c>
      <c r="X439" t="str">
        <f>SUBSTITUTE(Table14[[#This Row],[Hospital tier]],"?","tier - 2")</f>
        <v>tier - 2</v>
      </c>
      <c r="Y439" t="str">
        <f>SUBSTITUTE(Table14[[#This Row],[City tier]],"?","tier - 2")</f>
        <v>tier - 2</v>
      </c>
      <c r="Z439" t="str">
        <f>SUBSTITUTE(Table14[[#This Row],[State ID]],"?","UNKNOWN")</f>
        <v>R1013</v>
      </c>
    </row>
    <row r="440" spans="1:26" x14ac:dyDescent="0.3">
      <c r="A440" t="s">
        <v>469</v>
      </c>
      <c r="B440">
        <v>1989</v>
      </c>
      <c r="C440" t="s">
        <v>10</v>
      </c>
      <c r="E440">
        <v>10</v>
      </c>
      <c r="F440">
        <v>3</v>
      </c>
      <c r="G440">
        <v>4002.36</v>
      </c>
      <c r="H440" t="s">
        <v>11</v>
      </c>
      <c r="I440" t="s">
        <v>16</v>
      </c>
      <c r="J440" t="s">
        <v>13</v>
      </c>
      <c r="K440" t="str">
        <f>SUBSTITUTE(Table14[[#This Row],[year]],"?","")</f>
        <v>1989</v>
      </c>
      <c r="P440" t="str">
        <f>SUBSTITUTE(Table14[[#This Row],[Customer ID]],"?","unknown")</f>
        <v>Id1899</v>
      </c>
      <c r="Q440" s="9" t="str">
        <f t="shared" si="18"/>
        <v>27 Jul 1989</v>
      </c>
      <c r="R440">
        <f t="shared" si="19"/>
        <v>33</v>
      </c>
      <c r="S440" t="str">
        <f t="shared" si="20"/>
        <v>1989</v>
      </c>
      <c r="T440" t="str">
        <f>SUBSTITUTE(Table14[[#This Row],[month]],"?","sep")</f>
        <v>Jul</v>
      </c>
      <c r="U440">
        <v>27</v>
      </c>
      <c r="V440">
        <v>1</v>
      </c>
      <c r="W440" s="12">
        <v>22331.57</v>
      </c>
      <c r="X440" t="str">
        <f>SUBSTITUTE(Table14[[#This Row],[Hospital tier]],"?","tier - 2")</f>
        <v>tier - 2</v>
      </c>
      <c r="Y440" t="str">
        <f>SUBSTITUTE(Table14[[#This Row],[City tier]],"?","tier - 2")</f>
        <v>tier - 1</v>
      </c>
      <c r="Z440" t="str">
        <f>SUBSTITUTE(Table14[[#This Row],[State ID]],"?","UNKNOWN")</f>
        <v>R1013</v>
      </c>
    </row>
    <row r="441" spans="1:26" x14ac:dyDescent="0.3">
      <c r="A441" t="s">
        <v>470</v>
      </c>
      <c r="B441">
        <v>2000</v>
      </c>
      <c r="C441" t="s">
        <v>20</v>
      </c>
      <c r="E441">
        <v>13</v>
      </c>
      <c r="F441">
        <v>3</v>
      </c>
      <c r="G441">
        <v>4005.42</v>
      </c>
      <c r="H441" t="s">
        <v>11</v>
      </c>
      <c r="I441" t="s">
        <v>16</v>
      </c>
      <c r="J441" t="s">
        <v>164</v>
      </c>
      <c r="K441" t="str">
        <f>SUBSTITUTE(Table14[[#This Row],[year]],"?","")</f>
        <v>2000</v>
      </c>
      <c r="P441" t="str">
        <f>SUBSTITUTE(Table14[[#This Row],[Customer ID]],"?","unknown")</f>
        <v>Id1898</v>
      </c>
      <c r="Q441" s="9" t="str">
        <f t="shared" si="18"/>
        <v>16 Sep 2000</v>
      </c>
      <c r="R441">
        <f t="shared" si="19"/>
        <v>22</v>
      </c>
      <c r="S441" t="str">
        <f t="shared" si="20"/>
        <v>2000</v>
      </c>
      <c r="T441" t="str">
        <f>SUBSTITUTE(Table14[[#This Row],[month]],"?","sep")</f>
        <v>Sep</v>
      </c>
      <c r="U441">
        <v>16</v>
      </c>
      <c r="V441">
        <v>1</v>
      </c>
      <c r="W441" s="12">
        <v>22218.11</v>
      </c>
      <c r="X441" t="str">
        <f>SUBSTITUTE(Table14[[#This Row],[Hospital tier]],"?","tier - 2")</f>
        <v>tier - 2</v>
      </c>
      <c r="Y441" t="str">
        <f>SUBSTITUTE(Table14[[#This Row],[City tier]],"?","tier - 2")</f>
        <v>tier - 1</v>
      </c>
      <c r="Z441" t="str">
        <f>SUBSTITUTE(Table14[[#This Row],[State ID]],"?","UNKNOWN")</f>
        <v>R1015</v>
      </c>
    </row>
    <row r="442" spans="1:26" x14ac:dyDescent="0.3">
      <c r="A442" t="s">
        <v>471</v>
      </c>
      <c r="B442">
        <v>1992</v>
      </c>
      <c r="C442" t="s">
        <v>37</v>
      </c>
      <c r="E442">
        <v>11</v>
      </c>
      <c r="F442">
        <v>1</v>
      </c>
      <c r="G442">
        <v>4032.24</v>
      </c>
      <c r="H442" t="s">
        <v>12</v>
      </c>
      <c r="I442" t="s">
        <v>12</v>
      </c>
      <c r="J442" t="s">
        <v>23</v>
      </c>
      <c r="K442" t="str">
        <f>SUBSTITUTE(Table14[[#This Row],[year]],"?","")</f>
        <v>1992</v>
      </c>
      <c r="P442" t="str">
        <f>SUBSTITUTE(Table14[[#This Row],[Customer ID]],"?","unknown")</f>
        <v>Id1897</v>
      </c>
      <c r="Q442" s="9" t="str">
        <f t="shared" si="18"/>
        <v>24 Oct 1992</v>
      </c>
      <c r="R442">
        <f t="shared" si="19"/>
        <v>30</v>
      </c>
      <c r="S442" t="str">
        <f t="shared" si="20"/>
        <v>1992</v>
      </c>
      <c r="T442" t="str">
        <f>SUBSTITUTE(Table14[[#This Row],[month]],"?","sep")</f>
        <v>Oct</v>
      </c>
      <c r="U442">
        <v>24</v>
      </c>
      <c r="V442">
        <v>1</v>
      </c>
      <c r="W442" s="12">
        <v>22192.44</v>
      </c>
      <c r="X442" t="str">
        <f>SUBSTITUTE(Table14[[#This Row],[Hospital tier]],"?","tier - 2")</f>
        <v>tier - 3</v>
      </c>
      <c r="Y442" t="str">
        <f>SUBSTITUTE(Table14[[#This Row],[City tier]],"?","tier - 2")</f>
        <v>tier - 3</v>
      </c>
      <c r="Z442" t="str">
        <f>SUBSTITUTE(Table14[[#This Row],[State ID]],"?","UNKNOWN")</f>
        <v>R1012</v>
      </c>
    </row>
    <row r="443" spans="1:26" x14ac:dyDescent="0.3">
      <c r="A443" t="s">
        <v>472</v>
      </c>
      <c r="B443">
        <v>1984</v>
      </c>
      <c r="C443" t="s">
        <v>10</v>
      </c>
      <c r="E443">
        <v>7</v>
      </c>
      <c r="F443">
        <v>3</v>
      </c>
      <c r="G443">
        <v>4038.41</v>
      </c>
      <c r="H443" t="s">
        <v>11</v>
      </c>
      <c r="I443" t="s">
        <v>16</v>
      </c>
      <c r="J443" t="s">
        <v>13</v>
      </c>
      <c r="K443" t="str">
        <f>SUBSTITUTE(Table14[[#This Row],[year]],"?","")</f>
        <v>1984</v>
      </c>
      <c r="P443" t="str">
        <f>SUBSTITUTE(Table14[[#This Row],[Customer ID]],"?","unknown")</f>
        <v>Id1896</v>
      </c>
      <c r="Q443" s="9" t="str">
        <f t="shared" si="18"/>
        <v>12 Jul 1984</v>
      </c>
      <c r="R443">
        <f t="shared" si="19"/>
        <v>38</v>
      </c>
      <c r="S443" t="str">
        <f t="shared" si="20"/>
        <v>1984</v>
      </c>
      <c r="T443" t="str">
        <f>SUBSTITUTE(Table14[[#This Row],[month]],"?","sep")</f>
        <v>Jul</v>
      </c>
      <c r="U443">
        <v>12</v>
      </c>
      <c r="V443">
        <v>0</v>
      </c>
      <c r="W443" s="12">
        <v>22144.03</v>
      </c>
      <c r="X443" t="str">
        <f>SUBSTITUTE(Table14[[#This Row],[Hospital tier]],"?","tier - 2")</f>
        <v>tier - 2</v>
      </c>
      <c r="Y443" t="str">
        <f>SUBSTITUTE(Table14[[#This Row],[City tier]],"?","tier - 2")</f>
        <v>tier - 1</v>
      </c>
      <c r="Z443" t="str">
        <f>SUBSTITUTE(Table14[[#This Row],[State ID]],"?","UNKNOWN")</f>
        <v>R1013</v>
      </c>
    </row>
    <row r="444" spans="1:26" x14ac:dyDescent="0.3">
      <c r="A444" t="s">
        <v>473</v>
      </c>
      <c r="B444">
        <v>1983</v>
      </c>
      <c r="C444" t="s">
        <v>15</v>
      </c>
      <c r="E444">
        <v>10</v>
      </c>
      <c r="F444">
        <v>3</v>
      </c>
      <c r="G444">
        <v>4039.9</v>
      </c>
      <c r="H444" t="s">
        <v>11</v>
      </c>
      <c r="I444" t="s">
        <v>16</v>
      </c>
      <c r="J444" t="s">
        <v>13</v>
      </c>
      <c r="K444" t="str">
        <f>SUBSTITUTE(Table14[[#This Row],[year]],"?","")</f>
        <v>1983</v>
      </c>
      <c r="P444" t="str">
        <f>SUBSTITUTE(Table14[[#This Row],[Customer ID]],"?","unknown")</f>
        <v>Id1895</v>
      </c>
      <c r="Q444" s="9" t="str">
        <f t="shared" si="18"/>
        <v>28 Nov 1983</v>
      </c>
      <c r="R444">
        <f t="shared" si="19"/>
        <v>39</v>
      </c>
      <c r="S444" t="str">
        <f t="shared" si="20"/>
        <v>1983</v>
      </c>
      <c r="T444" t="str">
        <f>SUBSTITUTE(Table14[[#This Row],[month]],"?","sep")</f>
        <v>Nov</v>
      </c>
      <c r="U444">
        <v>28</v>
      </c>
      <c r="V444">
        <v>0</v>
      </c>
      <c r="W444" s="12">
        <v>22097.62</v>
      </c>
      <c r="X444" t="str">
        <f>SUBSTITUTE(Table14[[#This Row],[Hospital tier]],"?","tier - 2")</f>
        <v>tier - 2</v>
      </c>
      <c r="Y444" t="str">
        <f>SUBSTITUTE(Table14[[#This Row],[City tier]],"?","tier - 2")</f>
        <v>tier - 1</v>
      </c>
      <c r="Z444" t="str">
        <f>SUBSTITUTE(Table14[[#This Row],[State ID]],"?","UNKNOWN")</f>
        <v>R1013</v>
      </c>
    </row>
    <row r="445" spans="1:26" x14ac:dyDescent="0.3">
      <c r="A445" t="s">
        <v>474</v>
      </c>
      <c r="B445">
        <v>1993</v>
      </c>
      <c r="C445" t="s">
        <v>30</v>
      </c>
      <c r="E445">
        <v>26</v>
      </c>
      <c r="F445">
        <v>1</v>
      </c>
      <c r="G445">
        <v>4040.56</v>
      </c>
      <c r="H445" t="s">
        <v>12</v>
      </c>
      <c r="I445" t="s">
        <v>12</v>
      </c>
      <c r="J445" t="s">
        <v>164</v>
      </c>
      <c r="K445" t="str">
        <f>SUBSTITUTE(Table14[[#This Row],[year]],"?","")</f>
        <v>1993</v>
      </c>
      <c r="P445" t="str">
        <f>SUBSTITUTE(Table14[[#This Row],[Customer ID]],"?","unknown")</f>
        <v>Id1894</v>
      </c>
      <c r="Q445" s="9" t="str">
        <f t="shared" si="18"/>
        <v>14 Dec 1993</v>
      </c>
      <c r="R445">
        <f t="shared" si="19"/>
        <v>29</v>
      </c>
      <c r="S445" t="str">
        <f t="shared" si="20"/>
        <v>1993</v>
      </c>
      <c r="T445" t="str">
        <f>SUBSTITUTE(Table14[[#This Row],[month]],"?","sep")</f>
        <v>Dec</v>
      </c>
      <c r="U445">
        <v>14</v>
      </c>
      <c r="V445">
        <v>0</v>
      </c>
      <c r="W445" s="12">
        <v>21984.47</v>
      </c>
      <c r="X445" t="str">
        <f>SUBSTITUTE(Table14[[#This Row],[Hospital tier]],"?","tier - 2")</f>
        <v>tier - 3</v>
      </c>
      <c r="Y445" t="str">
        <f>SUBSTITUTE(Table14[[#This Row],[City tier]],"?","tier - 2")</f>
        <v>tier - 3</v>
      </c>
      <c r="Z445" t="str">
        <f>SUBSTITUTE(Table14[[#This Row],[State ID]],"?","UNKNOWN")</f>
        <v>R1015</v>
      </c>
    </row>
    <row r="446" spans="1:26" x14ac:dyDescent="0.3">
      <c r="A446" t="s">
        <v>475</v>
      </c>
      <c r="B446">
        <v>1988</v>
      </c>
      <c r="C446" t="s">
        <v>15</v>
      </c>
      <c r="E446">
        <v>30</v>
      </c>
      <c r="F446">
        <v>3</v>
      </c>
      <c r="G446">
        <v>4047.94</v>
      </c>
      <c r="H446" t="s">
        <v>11</v>
      </c>
      <c r="I446" t="s">
        <v>16</v>
      </c>
      <c r="J446" t="s">
        <v>13</v>
      </c>
      <c r="K446" t="str">
        <f>SUBSTITUTE(Table14[[#This Row],[year]],"?","")</f>
        <v>1988</v>
      </c>
      <c r="P446" t="str">
        <f>SUBSTITUTE(Table14[[#This Row],[Customer ID]],"?","unknown")</f>
        <v>Id1893</v>
      </c>
      <c r="Q446" s="9" t="str">
        <f t="shared" si="18"/>
        <v>19 Nov 1988</v>
      </c>
      <c r="R446">
        <f t="shared" si="19"/>
        <v>34</v>
      </c>
      <c r="S446" t="str">
        <f t="shared" si="20"/>
        <v>1988</v>
      </c>
      <c r="T446" t="str">
        <f>SUBSTITUTE(Table14[[#This Row],[month]],"?","sep")</f>
        <v>Nov</v>
      </c>
      <c r="U446">
        <v>19</v>
      </c>
      <c r="V446">
        <v>1</v>
      </c>
      <c r="W446" s="12">
        <v>21978.68</v>
      </c>
      <c r="X446" t="str">
        <f>SUBSTITUTE(Table14[[#This Row],[Hospital tier]],"?","tier - 2")</f>
        <v>tier - 2</v>
      </c>
      <c r="Y446" t="str">
        <f>SUBSTITUTE(Table14[[#This Row],[City tier]],"?","tier - 2")</f>
        <v>tier - 1</v>
      </c>
      <c r="Z446" t="str">
        <f>SUBSTITUTE(Table14[[#This Row],[State ID]],"?","UNKNOWN")</f>
        <v>R1013</v>
      </c>
    </row>
    <row r="447" spans="1:26" x14ac:dyDescent="0.3">
      <c r="A447" t="s">
        <v>476</v>
      </c>
      <c r="B447">
        <v>1993</v>
      </c>
      <c r="C447" t="s">
        <v>35</v>
      </c>
      <c r="E447">
        <v>13</v>
      </c>
      <c r="F447">
        <v>2</v>
      </c>
      <c r="G447">
        <v>4058.12</v>
      </c>
      <c r="H447" t="s">
        <v>11</v>
      </c>
      <c r="I447" t="s">
        <v>16</v>
      </c>
      <c r="J447" t="s">
        <v>13</v>
      </c>
      <c r="K447" t="str">
        <f>SUBSTITUTE(Table14[[#This Row],[year]],"?","")</f>
        <v>1993</v>
      </c>
      <c r="P447" t="str">
        <f>SUBSTITUTE(Table14[[#This Row],[Customer ID]],"?","unknown")</f>
        <v>Id1892</v>
      </c>
      <c r="Q447" s="9" t="str">
        <f t="shared" si="18"/>
        <v>28 Aug 1993</v>
      </c>
      <c r="R447">
        <f t="shared" si="19"/>
        <v>29</v>
      </c>
      <c r="S447" t="str">
        <f t="shared" si="20"/>
        <v>1993</v>
      </c>
      <c r="T447" t="str">
        <f>SUBSTITUTE(Table14[[#This Row],[month]],"?","sep")</f>
        <v>Aug</v>
      </c>
      <c r="U447">
        <v>28</v>
      </c>
      <c r="V447">
        <v>0</v>
      </c>
      <c r="W447" s="12">
        <v>21882.400000000001</v>
      </c>
      <c r="X447" t="str">
        <f>SUBSTITUTE(Table14[[#This Row],[Hospital tier]],"?","tier - 2")</f>
        <v>tier - 2</v>
      </c>
      <c r="Y447" t="str">
        <f>SUBSTITUTE(Table14[[#This Row],[City tier]],"?","tier - 2")</f>
        <v>tier - 1</v>
      </c>
      <c r="Z447" t="str">
        <f>SUBSTITUTE(Table14[[#This Row],[State ID]],"?","UNKNOWN")</f>
        <v>R1013</v>
      </c>
    </row>
    <row r="448" spans="1:26" x14ac:dyDescent="0.3">
      <c r="A448" t="s">
        <v>477</v>
      </c>
      <c r="B448">
        <v>1995</v>
      </c>
      <c r="C448" t="s">
        <v>20</v>
      </c>
      <c r="E448">
        <v>14</v>
      </c>
      <c r="F448">
        <v>2</v>
      </c>
      <c r="G448">
        <v>4058.71</v>
      </c>
      <c r="H448" t="s">
        <v>12</v>
      </c>
      <c r="I448" t="s">
        <v>12</v>
      </c>
      <c r="J448" t="s">
        <v>23</v>
      </c>
      <c r="K448" t="str">
        <f>SUBSTITUTE(Table14[[#This Row],[year]],"?","")</f>
        <v>1995</v>
      </c>
      <c r="P448" t="str">
        <f>SUBSTITUTE(Table14[[#This Row],[Customer ID]],"?","unknown")</f>
        <v>Id1891</v>
      </c>
      <c r="Q448" s="9" t="str">
        <f t="shared" si="18"/>
        <v>17 Sep 1995</v>
      </c>
      <c r="R448">
        <f t="shared" si="19"/>
        <v>27</v>
      </c>
      <c r="S448" t="str">
        <f t="shared" si="20"/>
        <v>1995</v>
      </c>
      <c r="T448" t="str">
        <f>SUBSTITUTE(Table14[[#This Row],[month]],"?","sep")</f>
        <v>Sep</v>
      </c>
      <c r="U448">
        <v>17</v>
      </c>
      <c r="V448">
        <v>2</v>
      </c>
      <c r="W448" s="12">
        <v>21880.82</v>
      </c>
      <c r="X448" t="str">
        <f>SUBSTITUTE(Table14[[#This Row],[Hospital tier]],"?","tier - 2")</f>
        <v>tier - 3</v>
      </c>
      <c r="Y448" t="str">
        <f>SUBSTITUTE(Table14[[#This Row],[City tier]],"?","tier - 2")</f>
        <v>tier - 3</v>
      </c>
      <c r="Z448" t="str">
        <f>SUBSTITUTE(Table14[[#This Row],[State ID]],"?","UNKNOWN")</f>
        <v>R1012</v>
      </c>
    </row>
    <row r="449" spans="1:26" x14ac:dyDescent="0.3">
      <c r="A449" t="s">
        <v>478</v>
      </c>
      <c r="B449">
        <v>1983</v>
      </c>
      <c r="C449" t="s">
        <v>20</v>
      </c>
      <c r="E449">
        <v>16</v>
      </c>
      <c r="F449">
        <v>3</v>
      </c>
      <c r="G449">
        <v>4070.42</v>
      </c>
      <c r="H449" t="s">
        <v>11</v>
      </c>
      <c r="I449" t="s">
        <v>16</v>
      </c>
      <c r="J449" t="s">
        <v>13</v>
      </c>
      <c r="K449" t="str">
        <f>SUBSTITUTE(Table14[[#This Row],[year]],"?","")</f>
        <v>1983</v>
      </c>
      <c r="P449" t="str">
        <f>SUBSTITUTE(Table14[[#This Row],[Customer ID]],"?","unknown")</f>
        <v>Id1890</v>
      </c>
      <c r="Q449" s="9" t="str">
        <f t="shared" si="18"/>
        <v>16 Sep 1983</v>
      </c>
      <c r="R449">
        <f t="shared" si="19"/>
        <v>39</v>
      </c>
      <c r="S449" t="str">
        <f t="shared" si="20"/>
        <v>1983</v>
      </c>
      <c r="T449" t="str">
        <f>SUBSTITUTE(Table14[[#This Row],[month]],"?","sep")</f>
        <v>Sep</v>
      </c>
      <c r="U449">
        <v>16</v>
      </c>
      <c r="V449">
        <v>1</v>
      </c>
      <c r="W449" s="12">
        <v>43943.88</v>
      </c>
      <c r="X449" t="str">
        <f>SUBSTITUTE(Table14[[#This Row],[Hospital tier]],"?","tier - 2")</f>
        <v>tier - 2</v>
      </c>
      <c r="Y449" t="str">
        <f>SUBSTITUTE(Table14[[#This Row],[City tier]],"?","tier - 2")</f>
        <v>tier - 1</v>
      </c>
      <c r="Z449" t="str">
        <f>SUBSTITUTE(Table14[[#This Row],[State ID]],"?","UNKNOWN")</f>
        <v>R1013</v>
      </c>
    </row>
    <row r="450" spans="1:26" x14ac:dyDescent="0.3">
      <c r="A450" t="s">
        <v>479</v>
      </c>
      <c r="B450">
        <v>2002</v>
      </c>
      <c r="C450" t="s">
        <v>37</v>
      </c>
      <c r="E450">
        <v>18</v>
      </c>
      <c r="F450">
        <v>0</v>
      </c>
      <c r="G450">
        <v>4070.51</v>
      </c>
      <c r="H450" t="s">
        <v>11</v>
      </c>
      <c r="I450" t="s">
        <v>16</v>
      </c>
      <c r="J450" t="s">
        <v>23</v>
      </c>
      <c r="K450" t="str">
        <f>SUBSTITUTE(Table14[[#This Row],[year]],"?","")</f>
        <v>2002</v>
      </c>
      <c r="P450" t="str">
        <f>SUBSTITUTE(Table14[[#This Row],[Customer ID]],"?","unknown")</f>
        <v>Id1889</v>
      </c>
      <c r="Q450" s="9" t="str">
        <f t="shared" ref="Q450:Q513" si="21">CONCATENATE(U450," ",T450," ",S450)</f>
        <v>27 Oct 2002</v>
      </c>
      <c r="R450">
        <f t="shared" ref="R450:R513" si="22">DATEDIF(Q450,$AC$21,"Y")</f>
        <v>20</v>
      </c>
      <c r="S450" t="str">
        <f t="shared" ref="S450:S513" si="23">IF(ISBLANK(K450),AVERAGE(K450:K2792),K450)</f>
        <v>2002</v>
      </c>
      <c r="T450" t="str">
        <f>SUBSTITUTE(Table14[[#This Row],[month]],"?","sep")</f>
        <v>Oct</v>
      </c>
      <c r="U450">
        <v>27</v>
      </c>
      <c r="V450">
        <v>1</v>
      </c>
      <c r="W450" s="12">
        <v>11554.22</v>
      </c>
      <c r="X450" t="str">
        <f>SUBSTITUTE(Table14[[#This Row],[Hospital tier]],"?","tier - 2")</f>
        <v>tier - 2</v>
      </c>
      <c r="Y450" t="str">
        <f>SUBSTITUTE(Table14[[#This Row],[City tier]],"?","tier - 2")</f>
        <v>tier - 1</v>
      </c>
      <c r="Z450" t="str">
        <f>SUBSTITUTE(Table14[[#This Row],[State ID]],"?","UNKNOWN")</f>
        <v>R1012</v>
      </c>
    </row>
    <row r="451" spans="1:26" x14ac:dyDescent="0.3">
      <c r="A451" t="s">
        <v>480</v>
      </c>
      <c r="B451">
        <v>1990</v>
      </c>
      <c r="C451" t="s">
        <v>30</v>
      </c>
      <c r="E451">
        <v>1</v>
      </c>
      <c r="F451">
        <v>1</v>
      </c>
      <c r="G451">
        <v>4074.45</v>
      </c>
      <c r="H451" t="s">
        <v>12</v>
      </c>
      <c r="I451" t="s">
        <v>11</v>
      </c>
      <c r="J451" t="s">
        <v>13</v>
      </c>
      <c r="K451" t="str">
        <f>SUBSTITUTE(Table14[[#This Row],[year]],"?","")</f>
        <v>1990</v>
      </c>
      <c r="P451" t="str">
        <f>SUBSTITUTE(Table14[[#This Row],[Customer ID]],"?","unknown")</f>
        <v>Id1888</v>
      </c>
      <c r="Q451" s="9" t="str">
        <f t="shared" si="21"/>
        <v>6 Dec 1990</v>
      </c>
      <c r="R451">
        <f t="shared" si="22"/>
        <v>32</v>
      </c>
      <c r="S451" t="str">
        <f t="shared" si="23"/>
        <v>1990</v>
      </c>
      <c r="T451" t="str">
        <f>SUBSTITUTE(Table14[[#This Row],[month]],"?","sep")</f>
        <v>Dec</v>
      </c>
      <c r="U451">
        <v>6</v>
      </c>
      <c r="V451">
        <v>0</v>
      </c>
      <c r="W451" s="12">
        <v>1137.01</v>
      </c>
      <c r="X451" t="str">
        <f>SUBSTITUTE(Table14[[#This Row],[Hospital tier]],"?","tier - 2")</f>
        <v>tier - 3</v>
      </c>
      <c r="Y451" t="str">
        <f>SUBSTITUTE(Table14[[#This Row],[City tier]],"?","tier - 2")</f>
        <v>tier - 2</v>
      </c>
      <c r="Z451" t="str">
        <f>SUBSTITUTE(Table14[[#This Row],[State ID]],"?","UNKNOWN")</f>
        <v>R1013</v>
      </c>
    </row>
    <row r="452" spans="1:26" x14ac:dyDescent="0.3">
      <c r="A452" t="s">
        <v>481</v>
      </c>
      <c r="B452">
        <v>1990</v>
      </c>
      <c r="C452" t="s">
        <v>30</v>
      </c>
      <c r="E452">
        <v>14</v>
      </c>
      <c r="F452">
        <v>1</v>
      </c>
      <c r="G452">
        <v>4076.5</v>
      </c>
      <c r="H452" t="s">
        <v>11</v>
      </c>
      <c r="I452" t="s">
        <v>12</v>
      </c>
      <c r="J452" t="s">
        <v>42</v>
      </c>
      <c r="K452" t="str">
        <f>SUBSTITUTE(Table14[[#This Row],[year]],"?","")</f>
        <v>1990</v>
      </c>
      <c r="P452" t="str">
        <f>SUBSTITUTE(Table14[[#This Row],[Customer ID]],"?","unknown")</f>
        <v>Id1887</v>
      </c>
      <c r="Q452" s="9" t="str">
        <f t="shared" si="21"/>
        <v>27 Dec 1990</v>
      </c>
      <c r="R452">
        <f t="shared" si="22"/>
        <v>32</v>
      </c>
      <c r="S452" t="str">
        <f t="shared" si="23"/>
        <v>1990</v>
      </c>
      <c r="T452" t="str">
        <f>SUBSTITUTE(Table14[[#This Row],[month]],"?","sep")</f>
        <v>Dec</v>
      </c>
      <c r="U452">
        <v>27</v>
      </c>
      <c r="V452">
        <v>0</v>
      </c>
      <c r="W452" s="12">
        <v>21797</v>
      </c>
      <c r="X452" t="str">
        <f>SUBSTITUTE(Table14[[#This Row],[Hospital tier]],"?","tier - 2")</f>
        <v>tier - 2</v>
      </c>
      <c r="Y452" t="str">
        <f>SUBSTITUTE(Table14[[#This Row],[City tier]],"?","tier - 2")</f>
        <v>tier - 3</v>
      </c>
      <c r="Z452" t="str">
        <f>SUBSTITUTE(Table14[[#This Row],[State ID]],"?","UNKNOWN")</f>
        <v>R1011</v>
      </c>
    </row>
    <row r="453" spans="1:26" x14ac:dyDescent="0.3">
      <c r="A453" t="s">
        <v>482</v>
      </c>
      <c r="B453">
        <v>1994</v>
      </c>
      <c r="C453" t="s">
        <v>35</v>
      </c>
      <c r="E453">
        <v>21</v>
      </c>
      <c r="F453">
        <v>1</v>
      </c>
      <c r="G453">
        <v>4133.6400000000003</v>
      </c>
      <c r="H453" t="s">
        <v>11</v>
      </c>
      <c r="I453" t="s">
        <v>12</v>
      </c>
      <c r="J453" t="s">
        <v>23</v>
      </c>
      <c r="K453" t="str">
        <f>SUBSTITUTE(Table14[[#This Row],[year]],"?","")</f>
        <v>1994</v>
      </c>
      <c r="P453" t="str">
        <f>SUBSTITUTE(Table14[[#This Row],[Customer ID]],"?","unknown")</f>
        <v>Id1886</v>
      </c>
      <c r="Q453" s="9" t="str">
        <f t="shared" si="21"/>
        <v>28 Aug 1994</v>
      </c>
      <c r="R453">
        <f t="shared" si="22"/>
        <v>28</v>
      </c>
      <c r="S453" t="str">
        <f t="shared" si="23"/>
        <v>1994</v>
      </c>
      <c r="T453" t="str">
        <f>SUBSTITUTE(Table14[[#This Row],[month]],"?","sep")</f>
        <v>Aug</v>
      </c>
      <c r="U453">
        <v>28</v>
      </c>
      <c r="V453">
        <v>0</v>
      </c>
      <c r="W453" s="12">
        <v>21774.32</v>
      </c>
      <c r="X453" t="str">
        <f>SUBSTITUTE(Table14[[#This Row],[Hospital tier]],"?","tier - 2")</f>
        <v>tier - 2</v>
      </c>
      <c r="Y453" t="str">
        <f>SUBSTITUTE(Table14[[#This Row],[City tier]],"?","tier - 2")</f>
        <v>tier - 3</v>
      </c>
      <c r="Z453" t="str">
        <f>SUBSTITUTE(Table14[[#This Row],[State ID]],"?","UNKNOWN")</f>
        <v>R1012</v>
      </c>
    </row>
    <row r="454" spans="1:26" x14ac:dyDescent="0.3">
      <c r="A454" t="s">
        <v>483</v>
      </c>
      <c r="B454">
        <v>1991</v>
      </c>
      <c r="C454" t="s">
        <v>35</v>
      </c>
      <c r="E454">
        <v>6</v>
      </c>
      <c r="F454">
        <v>0</v>
      </c>
      <c r="G454">
        <v>4134.08</v>
      </c>
      <c r="H454" t="s">
        <v>11</v>
      </c>
      <c r="I454" t="s">
        <v>16</v>
      </c>
      <c r="J454" t="s">
        <v>23</v>
      </c>
      <c r="K454" t="str">
        <f>SUBSTITUTE(Table14[[#This Row],[year]],"?","")</f>
        <v>1991</v>
      </c>
      <c r="P454" t="str">
        <f>SUBSTITUTE(Table14[[#This Row],[Customer ID]],"?","unknown")</f>
        <v>Id1885</v>
      </c>
      <c r="Q454" s="9" t="str">
        <f t="shared" si="21"/>
        <v>20 Aug 1991</v>
      </c>
      <c r="R454">
        <f t="shared" si="22"/>
        <v>31</v>
      </c>
      <c r="S454" t="str">
        <f t="shared" si="23"/>
        <v>1991</v>
      </c>
      <c r="T454" t="str">
        <f>SUBSTITUTE(Table14[[#This Row],[month]],"?","sep")</f>
        <v>Aug</v>
      </c>
      <c r="U454">
        <v>20</v>
      </c>
      <c r="V454">
        <v>1</v>
      </c>
      <c r="W454" s="12">
        <v>21771.34</v>
      </c>
      <c r="X454" t="str">
        <f>SUBSTITUTE(Table14[[#This Row],[Hospital tier]],"?","tier - 2")</f>
        <v>tier - 2</v>
      </c>
      <c r="Y454" t="str">
        <f>SUBSTITUTE(Table14[[#This Row],[City tier]],"?","tier - 2")</f>
        <v>tier - 1</v>
      </c>
      <c r="Z454" t="str">
        <f>SUBSTITUTE(Table14[[#This Row],[State ID]],"?","UNKNOWN")</f>
        <v>R1012</v>
      </c>
    </row>
    <row r="455" spans="1:26" x14ac:dyDescent="0.3">
      <c r="A455" t="s">
        <v>484</v>
      </c>
      <c r="B455">
        <v>1992</v>
      </c>
      <c r="C455" t="s">
        <v>18</v>
      </c>
      <c r="E455">
        <v>18</v>
      </c>
      <c r="F455">
        <v>0</v>
      </c>
      <c r="G455">
        <v>4137.5200000000004</v>
      </c>
      <c r="H455" t="s">
        <v>11</v>
      </c>
      <c r="I455" t="s">
        <v>12</v>
      </c>
      <c r="J455" t="s">
        <v>247</v>
      </c>
      <c r="K455" t="str">
        <f>SUBSTITUTE(Table14[[#This Row],[year]],"?","")</f>
        <v>1992</v>
      </c>
      <c r="P455" t="str">
        <f>SUBSTITUTE(Table14[[#This Row],[Customer ID]],"?","unknown")</f>
        <v>Id1884</v>
      </c>
      <c r="Q455" s="9" t="str">
        <f t="shared" si="21"/>
        <v>18 Jun 1992</v>
      </c>
      <c r="R455">
        <f t="shared" si="22"/>
        <v>30</v>
      </c>
      <c r="S455" t="str">
        <f t="shared" si="23"/>
        <v>1992</v>
      </c>
      <c r="T455" t="str">
        <f>SUBSTITUTE(Table14[[#This Row],[month]],"?","sep")</f>
        <v>Jun</v>
      </c>
      <c r="U455">
        <v>18</v>
      </c>
      <c r="V455">
        <v>1</v>
      </c>
      <c r="W455" s="12">
        <v>21677.279999999999</v>
      </c>
      <c r="X455" t="str">
        <f>SUBSTITUTE(Table14[[#This Row],[Hospital tier]],"?","tier - 2")</f>
        <v>tier - 2</v>
      </c>
      <c r="Y455" t="str">
        <f>SUBSTITUTE(Table14[[#This Row],[City tier]],"?","tier - 2")</f>
        <v>tier - 3</v>
      </c>
      <c r="Z455" t="str">
        <f>SUBSTITUTE(Table14[[#This Row],[State ID]],"?","UNKNOWN")</f>
        <v>R1024</v>
      </c>
    </row>
    <row r="456" spans="1:26" x14ac:dyDescent="0.3">
      <c r="A456" t="s">
        <v>485</v>
      </c>
      <c r="B456">
        <v>1992</v>
      </c>
      <c r="C456" t="s">
        <v>18</v>
      </c>
      <c r="E456">
        <v>28</v>
      </c>
      <c r="F456">
        <v>1</v>
      </c>
      <c r="G456">
        <v>4149.74</v>
      </c>
      <c r="H456" t="s">
        <v>11</v>
      </c>
      <c r="I456" t="s">
        <v>16</v>
      </c>
      <c r="J456" t="s">
        <v>42</v>
      </c>
      <c r="K456" t="str">
        <f>SUBSTITUTE(Table14[[#This Row],[year]],"?","")</f>
        <v>1992</v>
      </c>
      <c r="P456" t="str">
        <f>SUBSTITUTE(Table14[[#This Row],[Customer ID]],"?","unknown")</f>
        <v>Id1883</v>
      </c>
      <c r="Q456" s="9" t="str">
        <f t="shared" si="21"/>
        <v>16 Jun 1992</v>
      </c>
      <c r="R456">
        <f t="shared" si="22"/>
        <v>30</v>
      </c>
      <c r="S456" t="str">
        <f t="shared" si="23"/>
        <v>1992</v>
      </c>
      <c r="T456" t="str">
        <f>SUBSTITUTE(Table14[[#This Row],[month]],"?","sep")</f>
        <v>Jun</v>
      </c>
      <c r="U456">
        <v>16</v>
      </c>
      <c r="V456">
        <v>0</v>
      </c>
      <c r="W456" s="12">
        <v>21661.16</v>
      </c>
      <c r="X456" t="str">
        <f>SUBSTITUTE(Table14[[#This Row],[Hospital tier]],"?","tier - 2")</f>
        <v>tier - 2</v>
      </c>
      <c r="Y456" t="str">
        <f>SUBSTITUTE(Table14[[#This Row],[City tier]],"?","tier - 2")</f>
        <v>tier - 1</v>
      </c>
      <c r="Z456" t="str">
        <f>SUBSTITUTE(Table14[[#This Row],[State ID]],"?","UNKNOWN")</f>
        <v>R1011</v>
      </c>
    </row>
    <row r="457" spans="1:26" x14ac:dyDescent="0.3">
      <c r="A457" t="s">
        <v>486</v>
      </c>
      <c r="B457">
        <v>1992</v>
      </c>
      <c r="C457" t="s">
        <v>35</v>
      </c>
      <c r="E457">
        <v>4</v>
      </c>
      <c r="F457">
        <v>1</v>
      </c>
      <c r="G457">
        <v>4151.03</v>
      </c>
      <c r="H457" t="s">
        <v>11</v>
      </c>
      <c r="I457" t="s">
        <v>11</v>
      </c>
      <c r="J457" t="s">
        <v>13</v>
      </c>
      <c r="K457" t="str">
        <f>SUBSTITUTE(Table14[[#This Row],[year]],"?","")</f>
        <v>1992</v>
      </c>
      <c r="P457" t="str">
        <f>SUBSTITUTE(Table14[[#This Row],[Customer ID]],"?","unknown")</f>
        <v>Id1882</v>
      </c>
      <c r="Q457" s="9" t="str">
        <f t="shared" si="21"/>
        <v>25 Aug 1992</v>
      </c>
      <c r="R457">
        <f t="shared" si="22"/>
        <v>30</v>
      </c>
      <c r="S457" t="str">
        <f t="shared" si="23"/>
        <v>1992</v>
      </c>
      <c r="T457" t="str">
        <f>SUBSTITUTE(Table14[[#This Row],[month]],"?","sep")</f>
        <v>Aug</v>
      </c>
      <c r="U457">
        <v>25</v>
      </c>
      <c r="V457">
        <v>3</v>
      </c>
      <c r="W457" s="12">
        <v>21659.93</v>
      </c>
      <c r="X457" t="str">
        <f>SUBSTITUTE(Table14[[#This Row],[Hospital tier]],"?","tier - 2")</f>
        <v>tier - 2</v>
      </c>
      <c r="Y457" t="str">
        <f>SUBSTITUTE(Table14[[#This Row],[City tier]],"?","tier - 2")</f>
        <v>tier - 2</v>
      </c>
      <c r="Z457" t="str">
        <f>SUBSTITUTE(Table14[[#This Row],[State ID]],"?","UNKNOWN")</f>
        <v>R1013</v>
      </c>
    </row>
    <row r="458" spans="1:26" x14ac:dyDescent="0.3">
      <c r="A458" t="s">
        <v>487</v>
      </c>
      <c r="B458">
        <v>1998</v>
      </c>
      <c r="C458" t="s">
        <v>15</v>
      </c>
      <c r="E458">
        <v>26</v>
      </c>
      <c r="F458">
        <v>0</v>
      </c>
      <c r="G458">
        <v>4154.97</v>
      </c>
      <c r="H458" t="s">
        <v>11</v>
      </c>
      <c r="I458" t="s">
        <v>16</v>
      </c>
      <c r="J458" t="s">
        <v>23</v>
      </c>
      <c r="K458" t="str">
        <f>SUBSTITUTE(Table14[[#This Row],[year]],"?","")</f>
        <v>1998</v>
      </c>
      <c r="P458" t="str">
        <f>SUBSTITUTE(Table14[[#This Row],[Customer ID]],"?","unknown")</f>
        <v>Id1881</v>
      </c>
      <c r="Q458" s="9" t="str">
        <f t="shared" si="21"/>
        <v>12 Nov 1998</v>
      </c>
      <c r="R458">
        <f t="shared" si="22"/>
        <v>24</v>
      </c>
      <c r="S458" t="str">
        <f t="shared" si="23"/>
        <v>1998</v>
      </c>
      <c r="T458" t="str">
        <f>SUBSTITUTE(Table14[[#This Row],[month]],"?","sep")</f>
        <v>Nov</v>
      </c>
      <c r="U458">
        <v>12</v>
      </c>
      <c r="V458">
        <v>0</v>
      </c>
      <c r="W458" s="12">
        <v>21595.38</v>
      </c>
      <c r="X458" t="str">
        <f>SUBSTITUTE(Table14[[#This Row],[Hospital tier]],"?","tier - 2")</f>
        <v>tier - 2</v>
      </c>
      <c r="Y458" t="str">
        <f>SUBSTITUTE(Table14[[#This Row],[City tier]],"?","tier - 2")</f>
        <v>tier - 1</v>
      </c>
      <c r="Z458" t="str">
        <f>SUBSTITUTE(Table14[[#This Row],[State ID]],"?","UNKNOWN")</f>
        <v>R1012</v>
      </c>
    </row>
    <row r="459" spans="1:26" x14ac:dyDescent="0.3">
      <c r="A459" t="s">
        <v>488</v>
      </c>
      <c r="B459">
        <v>1984</v>
      </c>
      <c r="C459" t="s">
        <v>20</v>
      </c>
      <c r="E459">
        <v>16</v>
      </c>
      <c r="F459">
        <v>3</v>
      </c>
      <c r="G459">
        <v>4163.21</v>
      </c>
      <c r="H459" t="s">
        <v>11</v>
      </c>
      <c r="I459" t="s">
        <v>11</v>
      </c>
      <c r="J459" t="s">
        <v>23</v>
      </c>
      <c r="K459" t="str">
        <f>SUBSTITUTE(Table14[[#This Row],[year]],"?","")</f>
        <v>1984</v>
      </c>
      <c r="P459" t="str">
        <f>SUBSTITUTE(Table14[[#This Row],[Customer ID]],"?","unknown")</f>
        <v>Id1880</v>
      </c>
      <c r="Q459" s="9" t="str">
        <f t="shared" si="21"/>
        <v>21 Sep 1984</v>
      </c>
      <c r="R459">
        <f t="shared" si="22"/>
        <v>38</v>
      </c>
      <c r="S459" t="str">
        <f t="shared" si="23"/>
        <v>1984</v>
      </c>
      <c r="T459" t="str">
        <f>SUBSTITUTE(Table14[[#This Row],[month]],"?","sep")</f>
        <v>Sep</v>
      </c>
      <c r="U459">
        <v>21</v>
      </c>
      <c r="V459">
        <v>4</v>
      </c>
      <c r="W459" s="12">
        <v>21472.48</v>
      </c>
      <c r="X459" t="str">
        <f>SUBSTITUTE(Table14[[#This Row],[Hospital tier]],"?","tier - 2")</f>
        <v>tier - 2</v>
      </c>
      <c r="Y459" t="str">
        <f>SUBSTITUTE(Table14[[#This Row],[City tier]],"?","tier - 2")</f>
        <v>tier - 2</v>
      </c>
      <c r="Z459" t="str">
        <f>SUBSTITUTE(Table14[[#This Row],[State ID]],"?","UNKNOWN")</f>
        <v>R1012</v>
      </c>
    </row>
    <row r="460" spans="1:26" x14ac:dyDescent="0.3">
      <c r="A460" t="s">
        <v>489</v>
      </c>
      <c r="B460">
        <v>1989</v>
      </c>
      <c r="C460" t="s">
        <v>18</v>
      </c>
      <c r="E460">
        <v>25</v>
      </c>
      <c r="F460">
        <v>0</v>
      </c>
      <c r="G460">
        <v>4185.1000000000004</v>
      </c>
      <c r="H460" t="s">
        <v>11</v>
      </c>
      <c r="I460" t="s">
        <v>12</v>
      </c>
      <c r="J460" t="s">
        <v>13</v>
      </c>
      <c r="K460" t="str">
        <f>SUBSTITUTE(Table14[[#This Row],[year]],"?","")</f>
        <v>1989</v>
      </c>
      <c r="P460" t="str">
        <f>SUBSTITUTE(Table14[[#This Row],[Customer ID]],"?","unknown")</f>
        <v>Id1879</v>
      </c>
      <c r="Q460" s="9" t="str">
        <f t="shared" si="21"/>
        <v>4 Jun 1989</v>
      </c>
      <c r="R460">
        <f t="shared" si="22"/>
        <v>34</v>
      </c>
      <c r="S460" t="str">
        <f t="shared" si="23"/>
        <v>1989</v>
      </c>
      <c r="T460" t="str">
        <f>SUBSTITUTE(Table14[[#This Row],[month]],"?","sep")</f>
        <v>Jun</v>
      </c>
      <c r="U460">
        <v>4</v>
      </c>
      <c r="V460">
        <v>0</v>
      </c>
      <c r="W460" s="12">
        <v>21348.71</v>
      </c>
      <c r="X460" t="str">
        <f>SUBSTITUTE(Table14[[#This Row],[Hospital tier]],"?","tier - 2")</f>
        <v>tier - 2</v>
      </c>
      <c r="Y460" t="str">
        <f>SUBSTITUTE(Table14[[#This Row],[City tier]],"?","tier - 2")</f>
        <v>tier - 3</v>
      </c>
      <c r="Z460" t="str">
        <f>SUBSTITUTE(Table14[[#This Row],[State ID]],"?","UNKNOWN")</f>
        <v>R1013</v>
      </c>
    </row>
    <row r="461" spans="1:26" x14ac:dyDescent="0.3">
      <c r="A461" t="s">
        <v>490</v>
      </c>
      <c r="B461">
        <v>1995</v>
      </c>
      <c r="C461" t="s">
        <v>37</v>
      </c>
      <c r="E461">
        <v>3</v>
      </c>
      <c r="F461">
        <v>0</v>
      </c>
      <c r="G461">
        <v>4188.7299999999996</v>
      </c>
      <c r="H461" t="s">
        <v>11</v>
      </c>
      <c r="I461" t="s">
        <v>11</v>
      </c>
      <c r="J461" t="s">
        <v>200</v>
      </c>
      <c r="K461" t="str">
        <f>SUBSTITUTE(Table14[[#This Row],[year]],"?","")</f>
        <v>1995</v>
      </c>
      <c r="P461" t="str">
        <f>SUBSTITUTE(Table14[[#This Row],[Customer ID]],"?","unknown")</f>
        <v>Id1878</v>
      </c>
      <c r="Q461" s="9" t="str">
        <f t="shared" si="21"/>
        <v>4 Oct 1995</v>
      </c>
      <c r="R461">
        <f t="shared" si="22"/>
        <v>27</v>
      </c>
      <c r="S461" t="str">
        <f t="shared" si="23"/>
        <v>1995</v>
      </c>
      <c r="T461" t="str">
        <f>SUBSTITUTE(Table14[[#This Row],[month]],"?","sep")</f>
        <v>Oct</v>
      </c>
      <c r="U461">
        <v>4</v>
      </c>
      <c r="V461">
        <v>0</v>
      </c>
      <c r="W461" s="12">
        <v>21344.85</v>
      </c>
      <c r="X461" t="str">
        <f>SUBSTITUTE(Table14[[#This Row],[Hospital tier]],"?","tier - 2")</f>
        <v>tier - 2</v>
      </c>
      <c r="Y461" t="str">
        <f>SUBSTITUTE(Table14[[#This Row],[City tier]],"?","tier - 2")</f>
        <v>tier - 2</v>
      </c>
      <c r="Z461" t="str">
        <f>SUBSTITUTE(Table14[[#This Row],[State ID]],"?","UNKNOWN")</f>
        <v>R1025</v>
      </c>
    </row>
    <row r="462" spans="1:26" x14ac:dyDescent="0.3">
      <c r="A462" t="s">
        <v>491</v>
      </c>
      <c r="B462">
        <v>1997</v>
      </c>
      <c r="C462" t="s">
        <v>20</v>
      </c>
      <c r="E462">
        <v>6</v>
      </c>
      <c r="F462">
        <v>2</v>
      </c>
      <c r="G462">
        <v>4189.1099999999997</v>
      </c>
      <c r="H462" t="s">
        <v>11</v>
      </c>
      <c r="I462" t="s">
        <v>11</v>
      </c>
      <c r="J462" t="s">
        <v>23</v>
      </c>
      <c r="K462" t="str">
        <f>SUBSTITUTE(Table14[[#This Row],[year]],"?","")</f>
        <v>1997</v>
      </c>
      <c r="P462" t="str">
        <f>SUBSTITUTE(Table14[[#This Row],[Customer ID]],"?","unknown")</f>
        <v>Id1877</v>
      </c>
      <c r="Q462" s="9" t="str">
        <f t="shared" si="21"/>
        <v>23 Sep 1997</v>
      </c>
      <c r="R462">
        <f t="shared" si="22"/>
        <v>25</v>
      </c>
      <c r="S462" t="str">
        <f t="shared" si="23"/>
        <v>1997</v>
      </c>
      <c r="T462" t="str">
        <f>SUBSTITUTE(Table14[[#This Row],[month]],"?","sep")</f>
        <v>Sep</v>
      </c>
      <c r="U462">
        <v>23</v>
      </c>
      <c r="V462">
        <v>5</v>
      </c>
      <c r="W462" s="12">
        <v>11552.9</v>
      </c>
      <c r="X462" t="str">
        <f>SUBSTITUTE(Table14[[#This Row],[Hospital tier]],"?","tier - 2")</f>
        <v>tier - 2</v>
      </c>
      <c r="Y462" t="str">
        <f>SUBSTITUTE(Table14[[#This Row],[City tier]],"?","tier - 2")</f>
        <v>tier - 2</v>
      </c>
      <c r="Z462" t="str">
        <f>SUBSTITUTE(Table14[[#This Row],[State ID]],"?","UNKNOWN")</f>
        <v>R1012</v>
      </c>
    </row>
    <row r="463" spans="1:26" x14ac:dyDescent="0.3">
      <c r="A463" t="s">
        <v>492</v>
      </c>
      <c r="B463">
        <v>1998</v>
      </c>
      <c r="C463" t="s">
        <v>30</v>
      </c>
      <c r="E463">
        <v>14</v>
      </c>
      <c r="F463">
        <v>3</v>
      </c>
      <c r="G463">
        <v>4234.93</v>
      </c>
      <c r="H463" t="s">
        <v>11</v>
      </c>
      <c r="I463" t="s">
        <v>16</v>
      </c>
      <c r="J463" t="s">
        <v>42</v>
      </c>
      <c r="K463" t="str">
        <f>SUBSTITUTE(Table14[[#This Row],[year]],"?","")</f>
        <v>1998</v>
      </c>
      <c r="P463" t="str">
        <f>SUBSTITUTE(Table14[[#This Row],[Customer ID]],"?","unknown")</f>
        <v>Id1876</v>
      </c>
      <c r="Q463" s="9" t="str">
        <f t="shared" si="21"/>
        <v>5 Dec 1998</v>
      </c>
      <c r="R463">
        <f t="shared" si="22"/>
        <v>24</v>
      </c>
      <c r="S463" t="str">
        <f t="shared" si="23"/>
        <v>1998</v>
      </c>
      <c r="T463" t="str">
        <f>SUBSTITUTE(Table14[[#This Row],[month]],"?","sep")</f>
        <v>Dec</v>
      </c>
      <c r="U463">
        <v>5</v>
      </c>
      <c r="V463">
        <v>0</v>
      </c>
      <c r="W463" s="12">
        <v>43921.18</v>
      </c>
      <c r="X463" t="str">
        <f>SUBSTITUTE(Table14[[#This Row],[Hospital tier]],"?","tier - 2")</f>
        <v>tier - 2</v>
      </c>
      <c r="Y463" t="str">
        <f>SUBSTITUTE(Table14[[#This Row],[City tier]],"?","tier - 2")</f>
        <v>tier - 1</v>
      </c>
      <c r="Z463" t="str">
        <f>SUBSTITUTE(Table14[[#This Row],[State ID]],"?","UNKNOWN")</f>
        <v>R1011</v>
      </c>
    </row>
    <row r="464" spans="1:26" x14ac:dyDescent="0.3">
      <c r="A464" t="s">
        <v>493</v>
      </c>
      <c r="B464">
        <v>1992</v>
      </c>
      <c r="C464" t="s">
        <v>18</v>
      </c>
      <c r="E464">
        <v>27</v>
      </c>
      <c r="F464">
        <v>1</v>
      </c>
      <c r="G464">
        <v>4237.13</v>
      </c>
      <c r="H464" t="s">
        <v>12</v>
      </c>
      <c r="I464" t="s">
        <v>16</v>
      </c>
      <c r="J464" t="s">
        <v>168</v>
      </c>
      <c r="K464" t="str">
        <f>SUBSTITUTE(Table14[[#This Row],[year]],"?","")</f>
        <v>1992</v>
      </c>
      <c r="P464" t="str">
        <f>SUBSTITUTE(Table14[[#This Row],[Customer ID]],"?","unknown")</f>
        <v>Id1875</v>
      </c>
      <c r="Q464" s="9" t="str">
        <f t="shared" si="21"/>
        <v>10 Jun 1992</v>
      </c>
      <c r="R464">
        <f t="shared" si="22"/>
        <v>30</v>
      </c>
      <c r="S464" t="str">
        <f t="shared" si="23"/>
        <v>1992</v>
      </c>
      <c r="T464" t="str">
        <f>SUBSTITUTE(Table14[[#This Row],[month]],"?","sep")</f>
        <v>Jun</v>
      </c>
      <c r="U464">
        <v>10</v>
      </c>
      <c r="V464">
        <v>2</v>
      </c>
      <c r="W464" s="12">
        <v>21259.38</v>
      </c>
      <c r="X464" t="str">
        <f>SUBSTITUTE(Table14[[#This Row],[Hospital tier]],"?","tier - 2")</f>
        <v>tier - 3</v>
      </c>
      <c r="Y464" t="str">
        <f>SUBSTITUTE(Table14[[#This Row],[City tier]],"?","tier - 2")</f>
        <v>tier - 1</v>
      </c>
      <c r="Z464" t="str">
        <f>SUBSTITUTE(Table14[[#This Row],[State ID]],"?","UNKNOWN")</f>
        <v>R1016</v>
      </c>
    </row>
    <row r="465" spans="1:26" x14ac:dyDescent="0.3">
      <c r="A465" t="s">
        <v>494</v>
      </c>
      <c r="B465">
        <v>1991</v>
      </c>
      <c r="C465" t="s">
        <v>15</v>
      </c>
      <c r="E465">
        <v>3</v>
      </c>
      <c r="F465">
        <v>1</v>
      </c>
      <c r="G465">
        <v>4239.8900000000003</v>
      </c>
      <c r="H465" t="s">
        <v>11</v>
      </c>
      <c r="I465" t="s">
        <v>11</v>
      </c>
      <c r="J465" t="s">
        <v>23</v>
      </c>
      <c r="K465" t="str">
        <f>SUBSTITUTE(Table14[[#This Row],[year]],"?","")</f>
        <v>1991</v>
      </c>
      <c r="P465" t="str">
        <f>SUBSTITUTE(Table14[[#This Row],[Customer ID]],"?","unknown")</f>
        <v>Id1874</v>
      </c>
      <c r="Q465" s="9" t="str">
        <f t="shared" si="21"/>
        <v>3 Nov 1991</v>
      </c>
      <c r="R465">
        <f t="shared" si="22"/>
        <v>31</v>
      </c>
      <c r="S465" t="str">
        <f t="shared" si="23"/>
        <v>1991</v>
      </c>
      <c r="T465" t="str">
        <f>SUBSTITUTE(Table14[[#This Row],[month]],"?","sep")</f>
        <v>Nov</v>
      </c>
      <c r="U465">
        <v>3</v>
      </c>
      <c r="V465">
        <v>0</v>
      </c>
      <c r="W465" s="12">
        <v>21232.18</v>
      </c>
      <c r="X465" t="str">
        <f>SUBSTITUTE(Table14[[#This Row],[Hospital tier]],"?","tier - 2")</f>
        <v>tier - 2</v>
      </c>
      <c r="Y465" t="str">
        <f>SUBSTITUTE(Table14[[#This Row],[City tier]],"?","tier - 2")</f>
        <v>tier - 2</v>
      </c>
      <c r="Z465" t="str">
        <f>SUBSTITUTE(Table14[[#This Row],[State ID]],"?","UNKNOWN")</f>
        <v>R1012</v>
      </c>
    </row>
    <row r="466" spans="1:26" x14ac:dyDescent="0.3">
      <c r="A466" t="s">
        <v>495</v>
      </c>
      <c r="B466">
        <v>1991</v>
      </c>
      <c r="C466" t="s">
        <v>30</v>
      </c>
      <c r="E466">
        <v>1</v>
      </c>
      <c r="F466">
        <v>1</v>
      </c>
      <c r="G466">
        <v>4243.59</v>
      </c>
      <c r="H466" t="s">
        <v>12</v>
      </c>
      <c r="I466" t="s">
        <v>16</v>
      </c>
      <c r="J466" t="s">
        <v>23</v>
      </c>
      <c r="K466" t="str">
        <f>SUBSTITUTE(Table14[[#This Row],[year]],"?","")</f>
        <v>1991</v>
      </c>
      <c r="P466" t="str">
        <f>SUBSTITUTE(Table14[[#This Row],[Customer ID]],"?","unknown")</f>
        <v>Id1873</v>
      </c>
      <c r="Q466" s="9" t="str">
        <f t="shared" si="21"/>
        <v>14 Dec 1991</v>
      </c>
      <c r="R466">
        <f t="shared" si="22"/>
        <v>31</v>
      </c>
      <c r="S466" t="str">
        <f t="shared" si="23"/>
        <v>1991</v>
      </c>
      <c r="T466" t="str">
        <f>SUBSTITUTE(Table14[[#This Row],[month]],"?","sep")</f>
        <v>Dec</v>
      </c>
      <c r="U466">
        <v>14</v>
      </c>
      <c r="V466">
        <v>0</v>
      </c>
      <c r="W466" s="12">
        <v>21223.68</v>
      </c>
      <c r="X466" t="str">
        <f>SUBSTITUTE(Table14[[#This Row],[Hospital tier]],"?","tier - 2")</f>
        <v>tier - 3</v>
      </c>
      <c r="Y466" t="str">
        <f>SUBSTITUTE(Table14[[#This Row],[City tier]],"?","tier - 2")</f>
        <v>tier - 1</v>
      </c>
      <c r="Z466" t="str">
        <f>SUBSTITUTE(Table14[[#This Row],[State ID]],"?","UNKNOWN")</f>
        <v>R1012</v>
      </c>
    </row>
    <row r="467" spans="1:26" x14ac:dyDescent="0.3">
      <c r="A467" t="s">
        <v>496</v>
      </c>
      <c r="B467">
        <v>1982</v>
      </c>
      <c r="C467" t="s">
        <v>18</v>
      </c>
      <c r="E467">
        <v>16</v>
      </c>
      <c r="F467">
        <v>3</v>
      </c>
      <c r="G467">
        <v>4250.24</v>
      </c>
      <c r="H467" t="s">
        <v>11</v>
      </c>
      <c r="I467" t="s">
        <v>12</v>
      </c>
      <c r="J467" t="s">
        <v>13</v>
      </c>
      <c r="K467" t="str">
        <f>SUBSTITUTE(Table14[[#This Row],[year]],"?","")</f>
        <v>1982</v>
      </c>
      <c r="P467" t="str">
        <f>SUBSTITUTE(Table14[[#This Row],[Customer ID]],"?","unknown")</f>
        <v>Id1872</v>
      </c>
      <c r="Q467" s="9" t="str">
        <f t="shared" si="21"/>
        <v>26 Jun 1982</v>
      </c>
      <c r="R467">
        <f t="shared" si="22"/>
        <v>40</v>
      </c>
      <c r="S467" t="str">
        <f t="shared" si="23"/>
        <v>1982</v>
      </c>
      <c r="T467" t="str">
        <f>SUBSTITUTE(Table14[[#This Row],[month]],"?","sep")</f>
        <v>Jun</v>
      </c>
      <c r="U467">
        <v>26</v>
      </c>
      <c r="V467">
        <v>0</v>
      </c>
      <c r="W467" s="12">
        <v>21195.82</v>
      </c>
      <c r="X467" t="str">
        <f>SUBSTITUTE(Table14[[#This Row],[Hospital tier]],"?","tier - 2")</f>
        <v>tier - 2</v>
      </c>
      <c r="Y467" t="str">
        <f>SUBSTITUTE(Table14[[#This Row],[City tier]],"?","tier - 2")</f>
        <v>tier - 3</v>
      </c>
      <c r="Z467" t="str">
        <f>SUBSTITUTE(Table14[[#This Row],[State ID]],"?","UNKNOWN")</f>
        <v>R1013</v>
      </c>
    </row>
    <row r="468" spans="1:26" x14ac:dyDescent="0.3">
      <c r="A468" t="s">
        <v>497</v>
      </c>
      <c r="B468">
        <v>1995</v>
      </c>
      <c r="C468" t="s">
        <v>37</v>
      </c>
      <c r="E468">
        <v>14</v>
      </c>
      <c r="F468">
        <v>3</v>
      </c>
      <c r="G468">
        <v>4260.74</v>
      </c>
      <c r="H468" t="s">
        <v>12</v>
      </c>
      <c r="I468" t="s">
        <v>11</v>
      </c>
      <c r="J468" t="s">
        <v>42</v>
      </c>
      <c r="K468" t="str">
        <f>SUBSTITUTE(Table14[[#This Row],[year]],"?","")</f>
        <v>1995</v>
      </c>
      <c r="P468" t="str">
        <f>SUBSTITUTE(Table14[[#This Row],[Customer ID]],"?","unknown")</f>
        <v>Id1871</v>
      </c>
      <c r="Q468" s="9" t="str">
        <f t="shared" si="21"/>
        <v>23 Oct 1995</v>
      </c>
      <c r="R468">
        <f t="shared" si="22"/>
        <v>27</v>
      </c>
      <c r="S468" t="str">
        <f t="shared" si="23"/>
        <v>1995</v>
      </c>
      <c r="T468" t="str">
        <f>SUBSTITUTE(Table14[[#This Row],[month]],"?","sep")</f>
        <v>Oct</v>
      </c>
      <c r="U468">
        <v>23</v>
      </c>
      <c r="V468">
        <v>2</v>
      </c>
      <c r="W468" s="12">
        <v>21098.55</v>
      </c>
      <c r="X468" t="str">
        <f>SUBSTITUTE(Table14[[#This Row],[Hospital tier]],"?","tier - 2")</f>
        <v>tier - 3</v>
      </c>
      <c r="Y468" t="str">
        <f>SUBSTITUTE(Table14[[#This Row],[City tier]],"?","tier - 2")</f>
        <v>tier - 2</v>
      </c>
      <c r="Z468" t="str">
        <f>SUBSTITUTE(Table14[[#This Row],[State ID]],"?","UNKNOWN")</f>
        <v>R1011</v>
      </c>
    </row>
    <row r="469" spans="1:26" x14ac:dyDescent="0.3">
      <c r="A469" t="s">
        <v>498</v>
      </c>
      <c r="B469">
        <v>1983</v>
      </c>
      <c r="C469" t="s">
        <v>15</v>
      </c>
      <c r="E469">
        <v>20</v>
      </c>
      <c r="F469">
        <v>3</v>
      </c>
      <c r="G469">
        <v>4265.01</v>
      </c>
      <c r="H469" t="s">
        <v>11</v>
      </c>
      <c r="I469" t="s">
        <v>16</v>
      </c>
      <c r="J469" t="s">
        <v>23</v>
      </c>
      <c r="K469" t="str">
        <f>SUBSTITUTE(Table14[[#This Row],[year]],"?","")</f>
        <v>1983</v>
      </c>
      <c r="P469" t="str">
        <f>SUBSTITUTE(Table14[[#This Row],[Customer ID]],"?","unknown")</f>
        <v>Id1870</v>
      </c>
      <c r="Q469" s="9" t="str">
        <f t="shared" si="21"/>
        <v>2 Nov 1983</v>
      </c>
      <c r="R469">
        <f t="shared" si="22"/>
        <v>39</v>
      </c>
      <c r="S469" t="str">
        <f t="shared" si="23"/>
        <v>1983</v>
      </c>
      <c r="T469" t="str">
        <f>SUBSTITUTE(Table14[[#This Row],[month]],"?","sep")</f>
        <v>Nov</v>
      </c>
      <c r="U469">
        <v>2</v>
      </c>
      <c r="V469">
        <v>1</v>
      </c>
      <c r="W469" s="12">
        <v>21082.16</v>
      </c>
      <c r="X469" t="str">
        <f>SUBSTITUTE(Table14[[#This Row],[Hospital tier]],"?","tier - 2")</f>
        <v>tier - 2</v>
      </c>
      <c r="Y469" t="str">
        <f>SUBSTITUTE(Table14[[#This Row],[City tier]],"?","tier - 2")</f>
        <v>tier - 1</v>
      </c>
      <c r="Z469" t="str">
        <f>SUBSTITUTE(Table14[[#This Row],[State ID]],"?","UNKNOWN")</f>
        <v>R1012</v>
      </c>
    </row>
    <row r="470" spans="1:26" x14ac:dyDescent="0.3">
      <c r="A470" t="s">
        <v>499</v>
      </c>
      <c r="B470">
        <v>1992</v>
      </c>
      <c r="C470" t="s">
        <v>18</v>
      </c>
      <c r="E470">
        <v>18</v>
      </c>
      <c r="F470">
        <v>2</v>
      </c>
      <c r="G470">
        <v>4266.17</v>
      </c>
      <c r="H470" t="s">
        <v>12</v>
      </c>
      <c r="I470" t="s">
        <v>11</v>
      </c>
      <c r="J470" t="s">
        <v>13</v>
      </c>
      <c r="K470" t="str">
        <f>SUBSTITUTE(Table14[[#This Row],[year]],"?","")</f>
        <v>1992</v>
      </c>
      <c r="P470" t="str">
        <f>SUBSTITUTE(Table14[[#This Row],[Customer ID]],"?","unknown")</f>
        <v>Id1869</v>
      </c>
      <c r="Q470" s="9" t="str">
        <f t="shared" si="21"/>
        <v>19 Jun 1992</v>
      </c>
      <c r="R470">
        <f t="shared" si="22"/>
        <v>30</v>
      </c>
      <c r="S470" t="str">
        <f t="shared" si="23"/>
        <v>1992</v>
      </c>
      <c r="T470" t="str">
        <f>SUBSTITUTE(Table14[[#This Row],[month]],"?","sep")</f>
        <v>Jun</v>
      </c>
      <c r="U470">
        <v>19</v>
      </c>
      <c r="V470">
        <v>0</v>
      </c>
      <c r="W470" s="12">
        <v>20893.060000000001</v>
      </c>
      <c r="X470" t="str">
        <f>SUBSTITUTE(Table14[[#This Row],[Hospital tier]],"?","tier - 2")</f>
        <v>tier - 3</v>
      </c>
      <c r="Y470" t="str">
        <f>SUBSTITUTE(Table14[[#This Row],[City tier]],"?","tier - 2")</f>
        <v>tier - 2</v>
      </c>
      <c r="Z470" t="str">
        <f>SUBSTITUTE(Table14[[#This Row],[State ID]],"?","UNKNOWN")</f>
        <v>R1013</v>
      </c>
    </row>
    <row r="471" spans="1:26" x14ac:dyDescent="0.3">
      <c r="A471" t="s">
        <v>500</v>
      </c>
      <c r="B471">
        <v>2003</v>
      </c>
      <c r="C471" t="s">
        <v>18</v>
      </c>
      <c r="E471">
        <v>8</v>
      </c>
      <c r="F471">
        <v>0</v>
      </c>
      <c r="G471">
        <v>4278.55</v>
      </c>
      <c r="H471" t="s">
        <v>11</v>
      </c>
      <c r="I471" t="s">
        <v>16</v>
      </c>
      <c r="J471" t="s">
        <v>300</v>
      </c>
      <c r="K471" t="str">
        <f>SUBSTITUTE(Table14[[#This Row],[year]],"?","")</f>
        <v>2003</v>
      </c>
      <c r="P471" t="str">
        <f>SUBSTITUTE(Table14[[#This Row],[Customer ID]],"?","unknown")</f>
        <v>Id1868</v>
      </c>
      <c r="Q471" s="9" t="str">
        <f t="shared" si="21"/>
        <v>8 Jun 2003</v>
      </c>
      <c r="R471">
        <f t="shared" si="22"/>
        <v>20</v>
      </c>
      <c r="S471" t="str">
        <f t="shared" si="23"/>
        <v>2003</v>
      </c>
      <c r="T471" t="str">
        <f>SUBSTITUTE(Table14[[#This Row],[month]],"?","sep")</f>
        <v>Jun</v>
      </c>
      <c r="U471">
        <v>8</v>
      </c>
      <c r="V471">
        <v>0</v>
      </c>
      <c r="W471" s="12">
        <v>20878.78</v>
      </c>
      <c r="X471" t="str">
        <f>SUBSTITUTE(Table14[[#This Row],[Hospital tier]],"?","tier - 2")</f>
        <v>tier - 2</v>
      </c>
      <c r="Y471" t="str">
        <f>SUBSTITUTE(Table14[[#This Row],[City tier]],"?","tier - 2")</f>
        <v>tier - 1</v>
      </c>
      <c r="Z471" t="str">
        <f>SUBSTITUTE(Table14[[#This Row],[State ID]],"?","UNKNOWN")</f>
        <v>R1021</v>
      </c>
    </row>
    <row r="472" spans="1:26" x14ac:dyDescent="0.3">
      <c r="A472" t="s">
        <v>501</v>
      </c>
      <c r="B472">
        <v>2000</v>
      </c>
      <c r="C472" t="s">
        <v>15</v>
      </c>
      <c r="E472">
        <v>25</v>
      </c>
      <c r="F472">
        <v>3</v>
      </c>
      <c r="G472">
        <v>4296.2700000000004</v>
      </c>
      <c r="H472" t="s">
        <v>11</v>
      </c>
      <c r="I472" t="s">
        <v>12</v>
      </c>
      <c r="J472" t="s">
        <v>23</v>
      </c>
      <c r="K472" t="str">
        <f>SUBSTITUTE(Table14[[#This Row],[year]],"?","")</f>
        <v>2000</v>
      </c>
      <c r="P472" t="str">
        <f>SUBSTITUTE(Table14[[#This Row],[Customer ID]],"?","unknown")</f>
        <v>Id1867</v>
      </c>
      <c r="Q472" s="9" t="str">
        <f t="shared" si="21"/>
        <v>8 Nov 2000</v>
      </c>
      <c r="R472">
        <f t="shared" si="22"/>
        <v>22</v>
      </c>
      <c r="S472" t="str">
        <f t="shared" si="23"/>
        <v>2000</v>
      </c>
      <c r="T472" t="str">
        <f>SUBSTITUTE(Table14[[#This Row],[month]],"?","sep")</f>
        <v>Nov</v>
      </c>
      <c r="U472">
        <v>8</v>
      </c>
      <c r="V472">
        <v>0</v>
      </c>
      <c r="W472" s="12">
        <v>20781.490000000002</v>
      </c>
      <c r="X472" t="str">
        <f>SUBSTITUTE(Table14[[#This Row],[Hospital tier]],"?","tier - 2")</f>
        <v>tier - 2</v>
      </c>
      <c r="Y472" t="str">
        <f>SUBSTITUTE(Table14[[#This Row],[City tier]],"?","tier - 2")</f>
        <v>tier - 3</v>
      </c>
      <c r="Z472" t="str">
        <f>SUBSTITUTE(Table14[[#This Row],[State ID]],"?","UNKNOWN")</f>
        <v>R1012</v>
      </c>
    </row>
    <row r="473" spans="1:26" x14ac:dyDescent="0.3">
      <c r="A473" t="s">
        <v>502</v>
      </c>
      <c r="B473">
        <v>1988</v>
      </c>
      <c r="C473" t="s">
        <v>30</v>
      </c>
      <c r="E473">
        <v>19</v>
      </c>
      <c r="F473">
        <v>0</v>
      </c>
      <c r="G473">
        <v>4320.41</v>
      </c>
      <c r="H473" t="s">
        <v>11</v>
      </c>
      <c r="I473" t="s">
        <v>16</v>
      </c>
      <c r="J473" t="s">
        <v>23</v>
      </c>
      <c r="K473" t="str">
        <f>SUBSTITUTE(Table14[[#This Row],[year]],"?","")</f>
        <v>1988</v>
      </c>
      <c r="P473" t="str">
        <f>SUBSTITUTE(Table14[[#This Row],[Customer ID]],"?","unknown")</f>
        <v>Id1866</v>
      </c>
      <c r="Q473" s="9" t="str">
        <f t="shared" si="21"/>
        <v>1 Dec 1988</v>
      </c>
      <c r="R473">
        <f t="shared" si="22"/>
        <v>34</v>
      </c>
      <c r="S473" t="str">
        <f t="shared" si="23"/>
        <v>1988</v>
      </c>
      <c r="T473" t="str">
        <f>SUBSTITUTE(Table14[[#This Row],[month]],"?","sep")</f>
        <v>Dec</v>
      </c>
      <c r="U473">
        <v>1</v>
      </c>
      <c r="V473">
        <v>0</v>
      </c>
      <c r="W473" s="12">
        <v>11540.25</v>
      </c>
      <c r="X473" t="str">
        <f>SUBSTITUTE(Table14[[#This Row],[Hospital tier]],"?","tier - 2")</f>
        <v>tier - 2</v>
      </c>
      <c r="Y473" t="str">
        <f>SUBSTITUTE(Table14[[#This Row],[City tier]],"?","tier - 2")</f>
        <v>tier - 1</v>
      </c>
      <c r="Z473" t="str">
        <f>SUBSTITUTE(Table14[[#This Row],[State ID]],"?","UNKNOWN")</f>
        <v>R1012</v>
      </c>
    </row>
    <row r="474" spans="1:26" x14ac:dyDescent="0.3">
      <c r="A474" t="s">
        <v>503</v>
      </c>
      <c r="B474">
        <v>1994</v>
      </c>
      <c r="C474" t="s">
        <v>15</v>
      </c>
      <c r="E474">
        <v>2</v>
      </c>
      <c r="F474">
        <v>1</v>
      </c>
      <c r="G474">
        <v>4337.74</v>
      </c>
      <c r="H474" t="s">
        <v>11</v>
      </c>
      <c r="I474" t="s">
        <v>16</v>
      </c>
      <c r="J474" t="s">
        <v>247</v>
      </c>
      <c r="K474" t="str">
        <f>SUBSTITUTE(Table14[[#This Row],[year]],"?","")</f>
        <v>1994</v>
      </c>
      <c r="P474" t="str">
        <f>SUBSTITUTE(Table14[[#This Row],[Customer ID]],"?","unknown")</f>
        <v>Id1865</v>
      </c>
      <c r="Q474" s="9" t="str">
        <f t="shared" si="21"/>
        <v>4 Nov 1994</v>
      </c>
      <c r="R474">
        <f t="shared" si="22"/>
        <v>28</v>
      </c>
      <c r="S474" t="str">
        <f t="shared" si="23"/>
        <v>1994</v>
      </c>
      <c r="T474" t="str">
        <f>SUBSTITUTE(Table14[[#This Row],[month]],"?","sep")</f>
        <v>Nov</v>
      </c>
      <c r="U474">
        <v>4</v>
      </c>
      <c r="V474">
        <v>1</v>
      </c>
      <c r="W474" s="12">
        <v>20773.63</v>
      </c>
      <c r="X474" t="str">
        <f>SUBSTITUTE(Table14[[#This Row],[Hospital tier]],"?","tier - 2")</f>
        <v>tier - 2</v>
      </c>
      <c r="Y474" t="str">
        <f>SUBSTITUTE(Table14[[#This Row],[City tier]],"?","tier - 2")</f>
        <v>tier - 1</v>
      </c>
      <c r="Z474" t="str">
        <f>SUBSTITUTE(Table14[[#This Row],[State ID]],"?","UNKNOWN")</f>
        <v>R1024</v>
      </c>
    </row>
    <row r="475" spans="1:26" x14ac:dyDescent="0.3">
      <c r="A475" t="s">
        <v>504</v>
      </c>
      <c r="B475">
        <v>1994</v>
      </c>
      <c r="C475" t="s">
        <v>37</v>
      </c>
      <c r="E475">
        <v>26</v>
      </c>
      <c r="F475">
        <v>2</v>
      </c>
      <c r="G475">
        <v>4340.4399999999996</v>
      </c>
      <c r="H475" t="s">
        <v>11</v>
      </c>
      <c r="I475" t="s">
        <v>16</v>
      </c>
      <c r="J475" t="s">
        <v>13</v>
      </c>
      <c r="K475" t="str">
        <f>SUBSTITUTE(Table14[[#This Row],[year]],"?","")</f>
        <v>1994</v>
      </c>
      <c r="P475" t="str">
        <f>SUBSTITUTE(Table14[[#This Row],[Customer ID]],"?","unknown")</f>
        <v>Id1864</v>
      </c>
      <c r="Q475" s="9" t="str">
        <f t="shared" si="21"/>
        <v>10 Oct 1994</v>
      </c>
      <c r="R475">
        <f t="shared" si="22"/>
        <v>28</v>
      </c>
      <c r="S475" t="str">
        <f t="shared" si="23"/>
        <v>1994</v>
      </c>
      <c r="T475" t="str">
        <f>SUBSTITUTE(Table14[[#This Row],[month]],"?","sep")</f>
        <v>Oct</v>
      </c>
      <c r="U475">
        <v>10</v>
      </c>
      <c r="V475">
        <v>2</v>
      </c>
      <c r="W475" s="12">
        <v>43896.38</v>
      </c>
      <c r="X475" t="str">
        <f>SUBSTITUTE(Table14[[#This Row],[Hospital tier]],"?","tier - 2")</f>
        <v>tier - 2</v>
      </c>
      <c r="Y475" t="str">
        <f>SUBSTITUTE(Table14[[#This Row],[City tier]],"?","tier - 2")</f>
        <v>tier - 1</v>
      </c>
      <c r="Z475" t="str">
        <f>SUBSTITUTE(Table14[[#This Row],[State ID]],"?","UNKNOWN")</f>
        <v>R1013</v>
      </c>
    </row>
    <row r="476" spans="1:26" x14ac:dyDescent="0.3">
      <c r="A476" t="s">
        <v>505</v>
      </c>
      <c r="B476">
        <v>1991</v>
      </c>
      <c r="C476" t="s">
        <v>18</v>
      </c>
      <c r="E476">
        <v>1</v>
      </c>
      <c r="F476">
        <v>0</v>
      </c>
      <c r="G476">
        <v>4347.0200000000004</v>
      </c>
      <c r="H476" t="s">
        <v>11</v>
      </c>
      <c r="I476" t="s">
        <v>16</v>
      </c>
      <c r="J476" t="s">
        <v>247</v>
      </c>
      <c r="K476" t="str">
        <f>SUBSTITUTE(Table14[[#This Row],[year]],"?","")</f>
        <v>1991</v>
      </c>
      <c r="P476" t="str">
        <f>SUBSTITUTE(Table14[[#This Row],[Customer ID]],"?","unknown")</f>
        <v>Id1863</v>
      </c>
      <c r="Q476" s="9" t="str">
        <f t="shared" si="21"/>
        <v>14 Jun 1991</v>
      </c>
      <c r="R476">
        <f t="shared" si="22"/>
        <v>31</v>
      </c>
      <c r="S476" t="str">
        <f t="shared" si="23"/>
        <v>1991</v>
      </c>
      <c r="T476" t="str">
        <f>SUBSTITUTE(Table14[[#This Row],[month]],"?","sep")</f>
        <v>Jun</v>
      </c>
      <c r="U476">
        <v>14</v>
      </c>
      <c r="V476">
        <v>3</v>
      </c>
      <c r="W476" s="12">
        <v>20745.990000000002</v>
      </c>
      <c r="X476" t="str">
        <f>SUBSTITUTE(Table14[[#This Row],[Hospital tier]],"?","tier - 2")</f>
        <v>tier - 2</v>
      </c>
      <c r="Y476" t="str">
        <f>SUBSTITUTE(Table14[[#This Row],[City tier]],"?","tier - 2")</f>
        <v>tier - 1</v>
      </c>
      <c r="Z476" t="str">
        <f>SUBSTITUTE(Table14[[#This Row],[State ID]],"?","UNKNOWN")</f>
        <v>R1024</v>
      </c>
    </row>
    <row r="477" spans="1:26" x14ac:dyDescent="0.3">
      <c r="A477" t="s">
        <v>506</v>
      </c>
      <c r="B477">
        <v>1994</v>
      </c>
      <c r="C477" t="s">
        <v>15</v>
      </c>
      <c r="E477">
        <v>1</v>
      </c>
      <c r="F477">
        <v>2</v>
      </c>
      <c r="G477">
        <v>4349.46</v>
      </c>
      <c r="H477" t="s">
        <v>11</v>
      </c>
      <c r="I477" t="s">
        <v>11</v>
      </c>
      <c r="J477" t="s">
        <v>13</v>
      </c>
      <c r="K477" t="str">
        <f>SUBSTITUTE(Table14[[#This Row],[year]],"?","")</f>
        <v>1994</v>
      </c>
      <c r="P477" t="str">
        <f>SUBSTITUTE(Table14[[#This Row],[Customer ID]],"?","unknown")</f>
        <v>Id1862</v>
      </c>
      <c r="Q477" s="9" t="str">
        <f t="shared" si="21"/>
        <v>1 Nov 1994</v>
      </c>
      <c r="R477">
        <f t="shared" si="22"/>
        <v>28</v>
      </c>
      <c r="S477" t="str">
        <f t="shared" si="23"/>
        <v>1994</v>
      </c>
      <c r="T477" t="str">
        <f>SUBSTITUTE(Table14[[#This Row],[month]],"?","sep")</f>
        <v>Nov</v>
      </c>
      <c r="U477">
        <v>1</v>
      </c>
      <c r="V477">
        <v>0</v>
      </c>
      <c r="W477" s="12">
        <v>20709.02</v>
      </c>
      <c r="X477" t="str">
        <f>SUBSTITUTE(Table14[[#This Row],[Hospital tier]],"?","tier - 2")</f>
        <v>tier - 2</v>
      </c>
      <c r="Y477" t="str">
        <f>SUBSTITUTE(Table14[[#This Row],[City tier]],"?","tier - 2")</f>
        <v>tier - 2</v>
      </c>
      <c r="Z477" t="str">
        <f>SUBSTITUTE(Table14[[#This Row],[State ID]],"?","UNKNOWN")</f>
        <v>R1013</v>
      </c>
    </row>
    <row r="478" spans="1:26" x14ac:dyDescent="0.3">
      <c r="A478" t="s">
        <v>507</v>
      </c>
      <c r="B478">
        <v>1991</v>
      </c>
      <c r="C478" t="s">
        <v>20</v>
      </c>
      <c r="E478">
        <v>13</v>
      </c>
      <c r="F478">
        <v>1</v>
      </c>
      <c r="G478">
        <v>4350.51</v>
      </c>
      <c r="H478" t="s">
        <v>11</v>
      </c>
      <c r="I478" t="s">
        <v>11</v>
      </c>
      <c r="J478" t="s">
        <v>13</v>
      </c>
      <c r="K478" t="str">
        <f>SUBSTITUTE(Table14[[#This Row],[year]],"?","")</f>
        <v>1991</v>
      </c>
      <c r="P478" t="str">
        <f>SUBSTITUTE(Table14[[#This Row],[Customer ID]],"?","unknown")</f>
        <v>Id1861</v>
      </c>
      <c r="Q478" s="9" t="str">
        <f t="shared" si="21"/>
        <v>17 Sep 1991</v>
      </c>
      <c r="R478">
        <f t="shared" si="22"/>
        <v>31</v>
      </c>
      <c r="S478" t="str">
        <f t="shared" si="23"/>
        <v>1991</v>
      </c>
      <c r="T478" t="str">
        <f>SUBSTITUTE(Table14[[#This Row],[month]],"?","sep")</f>
        <v>Sep</v>
      </c>
      <c r="U478">
        <v>17</v>
      </c>
      <c r="V478">
        <v>0</v>
      </c>
      <c r="W478" s="12">
        <v>20630.28</v>
      </c>
      <c r="X478" t="str">
        <f>SUBSTITUTE(Table14[[#This Row],[Hospital tier]],"?","tier - 2")</f>
        <v>tier - 2</v>
      </c>
      <c r="Y478" t="str">
        <f>SUBSTITUTE(Table14[[#This Row],[City tier]],"?","tier - 2")</f>
        <v>tier - 2</v>
      </c>
      <c r="Z478" t="str">
        <f>SUBSTITUTE(Table14[[#This Row],[State ID]],"?","UNKNOWN")</f>
        <v>R1013</v>
      </c>
    </row>
    <row r="479" spans="1:26" x14ac:dyDescent="0.3">
      <c r="A479" t="s">
        <v>508</v>
      </c>
      <c r="B479">
        <v>1990</v>
      </c>
      <c r="C479" t="s">
        <v>35</v>
      </c>
      <c r="E479">
        <v>28</v>
      </c>
      <c r="F479">
        <v>0</v>
      </c>
      <c r="G479">
        <v>4357.04</v>
      </c>
      <c r="H479" t="s">
        <v>11</v>
      </c>
      <c r="I479" t="s">
        <v>12</v>
      </c>
      <c r="J479" t="s">
        <v>23</v>
      </c>
      <c r="K479" t="str">
        <f>SUBSTITUTE(Table14[[#This Row],[year]],"?","")</f>
        <v>1990</v>
      </c>
      <c r="P479" t="str">
        <f>SUBSTITUTE(Table14[[#This Row],[Customer ID]],"?","unknown")</f>
        <v>Id1860</v>
      </c>
      <c r="Q479" s="9" t="str">
        <f t="shared" si="21"/>
        <v>9 Aug 1990</v>
      </c>
      <c r="R479">
        <f t="shared" si="22"/>
        <v>32</v>
      </c>
      <c r="S479" t="str">
        <f t="shared" si="23"/>
        <v>1990</v>
      </c>
      <c r="T479" t="str">
        <f>SUBSTITUTE(Table14[[#This Row],[month]],"?","sep")</f>
        <v>Aug</v>
      </c>
      <c r="U479">
        <v>9</v>
      </c>
      <c r="V479">
        <v>0</v>
      </c>
      <c r="W479" s="12">
        <v>20568.32</v>
      </c>
      <c r="X479" t="str">
        <f>SUBSTITUTE(Table14[[#This Row],[Hospital tier]],"?","tier - 2")</f>
        <v>tier - 2</v>
      </c>
      <c r="Y479" t="str">
        <f>SUBSTITUTE(Table14[[#This Row],[City tier]],"?","tier - 2")</f>
        <v>tier - 3</v>
      </c>
      <c r="Z479" t="str">
        <f>SUBSTITUTE(Table14[[#This Row],[State ID]],"?","UNKNOWN")</f>
        <v>R1012</v>
      </c>
    </row>
    <row r="480" spans="1:26" x14ac:dyDescent="0.3">
      <c r="A480" t="s">
        <v>509</v>
      </c>
      <c r="B480">
        <v>1997</v>
      </c>
      <c r="C480" t="s">
        <v>15</v>
      </c>
      <c r="E480">
        <v>29</v>
      </c>
      <c r="F480">
        <v>3</v>
      </c>
      <c r="G480">
        <v>4391.6499999999996</v>
      </c>
      <c r="H480" t="s">
        <v>11</v>
      </c>
      <c r="I480" t="s">
        <v>11</v>
      </c>
      <c r="J480" t="s">
        <v>42</v>
      </c>
      <c r="K480" t="str">
        <f>SUBSTITUTE(Table14[[#This Row],[year]],"?","")</f>
        <v>1997</v>
      </c>
      <c r="P480" t="str">
        <f>SUBSTITUTE(Table14[[#This Row],[Customer ID]],"?","unknown")</f>
        <v>Id1859</v>
      </c>
      <c r="Q480" s="9" t="str">
        <f t="shared" si="21"/>
        <v>13 Nov 1997</v>
      </c>
      <c r="R480">
        <f t="shared" si="22"/>
        <v>25</v>
      </c>
      <c r="S480" t="str">
        <f t="shared" si="23"/>
        <v>1997</v>
      </c>
      <c r="T480" t="str">
        <f>SUBSTITUTE(Table14[[#This Row],[month]],"?","sep")</f>
        <v>Nov</v>
      </c>
      <c r="U480">
        <v>13</v>
      </c>
      <c r="V480">
        <v>3</v>
      </c>
      <c r="W480" s="12">
        <v>20463</v>
      </c>
      <c r="X480" t="str">
        <f>SUBSTITUTE(Table14[[#This Row],[Hospital tier]],"?","tier - 2")</f>
        <v>tier - 2</v>
      </c>
      <c r="Y480" t="str">
        <f>SUBSTITUTE(Table14[[#This Row],[City tier]],"?","tier - 2")</f>
        <v>tier - 2</v>
      </c>
      <c r="Z480" t="str">
        <f>SUBSTITUTE(Table14[[#This Row],[State ID]],"?","UNKNOWN")</f>
        <v>R1011</v>
      </c>
    </row>
    <row r="481" spans="1:26" x14ac:dyDescent="0.3">
      <c r="A481" t="s">
        <v>510</v>
      </c>
      <c r="B481">
        <v>1982</v>
      </c>
      <c r="C481" t="s">
        <v>18</v>
      </c>
      <c r="E481">
        <v>29</v>
      </c>
      <c r="F481">
        <v>3</v>
      </c>
      <c r="G481">
        <v>4392.7</v>
      </c>
      <c r="H481" t="s">
        <v>11</v>
      </c>
      <c r="I481" t="s">
        <v>11</v>
      </c>
      <c r="J481" t="s">
        <v>13</v>
      </c>
      <c r="K481" t="str">
        <f>SUBSTITUTE(Table14[[#This Row],[year]],"?","")</f>
        <v>1982</v>
      </c>
      <c r="P481" t="str">
        <f>SUBSTITUTE(Table14[[#This Row],[Customer ID]],"?","unknown")</f>
        <v>Id1858</v>
      </c>
      <c r="Q481" s="9" t="str">
        <f t="shared" si="21"/>
        <v>18 Jun 1982</v>
      </c>
      <c r="R481">
        <f t="shared" si="22"/>
        <v>40</v>
      </c>
      <c r="S481" t="str">
        <f t="shared" si="23"/>
        <v>1982</v>
      </c>
      <c r="T481" t="str">
        <f>SUBSTITUTE(Table14[[#This Row],[month]],"?","sep")</f>
        <v>Jun</v>
      </c>
      <c r="U481">
        <v>18</v>
      </c>
      <c r="V481">
        <v>0</v>
      </c>
      <c r="W481" s="12">
        <v>20446.849999999999</v>
      </c>
      <c r="X481" t="str">
        <f>SUBSTITUTE(Table14[[#This Row],[Hospital tier]],"?","tier - 2")</f>
        <v>tier - 2</v>
      </c>
      <c r="Y481" t="str">
        <f>SUBSTITUTE(Table14[[#This Row],[City tier]],"?","tier - 2")</f>
        <v>tier - 2</v>
      </c>
      <c r="Z481" t="str">
        <f>SUBSTITUTE(Table14[[#This Row],[State ID]],"?","UNKNOWN")</f>
        <v>R1013</v>
      </c>
    </row>
    <row r="482" spans="1:26" x14ac:dyDescent="0.3">
      <c r="A482" t="s">
        <v>511</v>
      </c>
      <c r="B482">
        <v>1988</v>
      </c>
      <c r="C482" t="s">
        <v>10</v>
      </c>
      <c r="E482">
        <v>18</v>
      </c>
      <c r="F482">
        <v>3</v>
      </c>
      <c r="G482">
        <v>4397.3100000000004</v>
      </c>
      <c r="H482" t="s">
        <v>11</v>
      </c>
      <c r="I482" t="s">
        <v>11</v>
      </c>
      <c r="J482" t="s">
        <v>13</v>
      </c>
      <c r="K482" t="str">
        <f>SUBSTITUTE(Table14[[#This Row],[year]],"?","")</f>
        <v>1988</v>
      </c>
      <c r="P482" t="str">
        <f>SUBSTITUTE(Table14[[#This Row],[Customer ID]],"?","unknown")</f>
        <v>Id1857</v>
      </c>
      <c r="Q482" s="9" t="str">
        <f t="shared" si="21"/>
        <v>12 Jul 1988</v>
      </c>
      <c r="R482">
        <f t="shared" si="22"/>
        <v>34</v>
      </c>
      <c r="S482" t="str">
        <f t="shared" si="23"/>
        <v>1988</v>
      </c>
      <c r="T482" t="str">
        <f>SUBSTITUTE(Table14[[#This Row],[month]],"?","sep")</f>
        <v>Jul</v>
      </c>
      <c r="U482">
        <v>12</v>
      </c>
      <c r="V482">
        <v>0</v>
      </c>
      <c r="W482" s="12">
        <v>20420.599999999999</v>
      </c>
      <c r="X482" t="str">
        <f>SUBSTITUTE(Table14[[#This Row],[Hospital tier]],"?","tier - 2")</f>
        <v>tier - 2</v>
      </c>
      <c r="Y482" t="str">
        <f>SUBSTITUTE(Table14[[#This Row],[City tier]],"?","tier - 2")</f>
        <v>tier - 2</v>
      </c>
      <c r="Z482" t="str">
        <f>SUBSTITUTE(Table14[[#This Row],[State ID]],"?","UNKNOWN")</f>
        <v>R1013</v>
      </c>
    </row>
    <row r="483" spans="1:26" x14ac:dyDescent="0.3">
      <c r="A483" t="s">
        <v>512</v>
      </c>
      <c r="B483">
        <v>1986</v>
      </c>
      <c r="C483" t="s">
        <v>35</v>
      </c>
      <c r="E483">
        <v>11</v>
      </c>
      <c r="F483">
        <v>0</v>
      </c>
      <c r="G483">
        <v>4399.7299999999996</v>
      </c>
      <c r="H483" t="s">
        <v>12</v>
      </c>
      <c r="I483" t="s">
        <v>11</v>
      </c>
      <c r="J483" t="s">
        <v>13</v>
      </c>
      <c r="K483" t="str">
        <f>SUBSTITUTE(Table14[[#This Row],[year]],"?","")</f>
        <v>1986</v>
      </c>
      <c r="P483" t="str">
        <f>SUBSTITUTE(Table14[[#This Row],[Customer ID]],"?","unknown")</f>
        <v>Id1856</v>
      </c>
      <c r="Q483" s="9" t="str">
        <f t="shared" si="21"/>
        <v>2 Aug 1986</v>
      </c>
      <c r="R483">
        <f t="shared" si="22"/>
        <v>36</v>
      </c>
      <c r="S483" t="str">
        <f t="shared" si="23"/>
        <v>1986</v>
      </c>
      <c r="T483" t="str">
        <f>SUBSTITUTE(Table14[[#This Row],[month]],"?","sep")</f>
        <v>Aug</v>
      </c>
      <c r="U483">
        <v>2</v>
      </c>
      <c r="V483">
        <v>0</v>
      </c>
      <c r="W483" s="12">
        <v>20354.5</v>
      </c>
      <c r="X483" t="str">
        <f>SUBSTITUTE(Table14[[#This Row],[Hospital tier]],"?","tier - 2")</f>
        <v>tier - 3</v>
      </c>
      <c r="Y483" t="str">
        <f>SUBSTITUTE(Table14[[#This Row],[City tier]],"?","tier - 2")</f>
        <v>tier - 2</v>
      </c>
      <c r="Z483" t="str">
        <f>SUBSTITUTE(Table14[[#This Row],[State ID]],"?","UNKNOWN")</f>
        <v>R1013</v>
      </c>
    </row>
    <row r="484" spans="1:26" x14ac:dyDescent="0.3">
      <c r="A484" t="s">
        <v>513</v>
      </c>
      <c r="B484">
        <v>1986</v>
      </c>
      <c r="C484" t="s">
        <v>10</v>
      </c>
      <c r="E484">
        <v>13</v>
      </c>
      <c r="F484">
        <v>0</v>
      </c>
      <c r="G484">
        <v>4402.2299999999996</v>
      </c>
      <c r="H484" t="s">
        <v>11</v>
      </c>
      <c r="I484" t="s">
        <v>11</v>
      </c>
      <c r="J484" t="s">
        <v>42</v>
      </c>
      <c r="K484" t="str">
        <f>SUBSTITUTE(Table14[[#This Row],[year]],"?","")</f>
        <v>1986</v>
      </c>
      <c r="P484" t="str">
        <f>SUBSTITUTE(Table14[[#This Row],[Customer ID]],"?","unknown")</f>
        <v>Id1855</v>
      </c>
      <c r="Q484" s="9" t="str">
        <f t="shared" si="21"/>
        <v>14 Jul 1986</v>
      </c>
      <c r="R484">
        <f t="shared" si="22"/>
        <v>36</v>
      </c>
      <c r="S484" t="str">
        <f t="shared" si="23"/>
        <v>1986</v>
      </c>
      <c r="T484" t="str">
        <f>SUBSTITUTE(Table14[[#This Row],[month]],"?","sep")</f>
        <v>Jul</v>
      </c>
      <c r="U484">
        <v>14</v>
      </c>
      <c r="V484">
        <v>2</v>
      </c>
      <c r="W484" s="12">
        <v>11538.42</v>
      </c>
      <c r="X484" t="str">
        <f>SUBSTITUTE(Table14[[#This Row],[Hospital tier]],"?","tier - 2")</f>
        <v>tier - 2</v>
      </c>
      <c r="Y484" t="str">
        <f>SUBSTITUTE(Table14[[#This Row],[City tier]],"?","tier - 2")</f>
        <v>tier - 2</v>
      </c>
      <c r="Z484" t="str">
        <f>SUBSTITUTE(Table14[[#This Row],[State ID]],"?","UNKNOWN")</f>
        <v>R1011</v>
      </c>
    </row>
    <row r="485" spans="1:26" x14ac:dyDescent="0.3">
      <c r="A485" t="s">
        <v>514</v>
      </c>
      <c r="B485">
        <v>1988</v>
      </c>
      <c r="C485" t="s">
        <v>20</v>
      </c>
      <c r="E485">
        <v>16</v>
      </c>
      <c r="F485">
        <v>0</v>
      </c>
      <c r="G485">
        <v>4415.16</v>
      </c>
      <c r="H485" t="s">
        <v>11</v>
      </c>
      <c r="I485" t="s">
        <v>16</v>
      </c>
      <c r="J485" t="s">
        <v>13</v>
      </c>
      <c r="K485" t="str">
        <f>SUBSTITUTE(Table14[[#This Row],[year]],"?","")</f>
        <v>1988</v>
      </c>
      <c r="P485" t="str">
        <f>SUBSTITUTE(Table14[[#This Row],[Customer ID]],"?","unknown")</f>
        <v>Id1854</v>
      </c>
      <c r="Q485" s="9" t="str">
        <f t="shared" si="21"/>
        <v>17 Sep 1988</v>
      </c>
      <c r="R485">
        <f t="shared" si="22"/>
        <v>34</v>
      </c>
      <c r="S485" t="str">
        <f t="shared" si="23"/>
        <v>1988</v>
      </c>
      <c r="T485" t="str">
        <f>SUBSTITUTE(Table14[[#This Row],[month]],"?","sep")</f>
        <v>Sep</v>
      </c>
      <c r="U485">
        <v>17</v>
      </c>
      <c r="V485">
        <v>1</v>
      </c>
      <c r="W485" s="12">
        <v>20296.86</v>
      </c>
      <c r="X485" t="str">
        <f>SUBSTITUTE(Table14[[#This Row],[Hospital tier]],"?","tier - 2")</f>
        <v>tier - 2</v>
      </c>
      <c r="Y485" t="str">
        <f>SUBSTITUTE(Table14[[#This Row],[City tier]],"?","tier - 2")</f>
        <v>tier - 1</v>
      </c>
      <c r="Z485" t="str">
        <f>SUBSTITUTE(Table14[[#This Row],[State ID]],"?","UNKNOWN")</f>
        <v>R1013</v>
      </c>
    </row>
    <row r="486" spans="1:26" x14ac:dyDescent="0.3">
      <c r="A486" t="s">
        <v>515</v>
      </c>
      <c r="B486">
        <v>1992</v>
      </c>
      <c r="C486" t="s">
        <v>35</v>
      </c>
      <c r="E486">
        <v>15</v>
      </c>
      <c r="F486">
        <v>0</v>
      </c>
      <c r="G486">
        <v>4420.95</v>
      </c>
      <c r="H486" t="s">
        <v>11</v>
      </c>
      <c r="I486" t="s">
        <v>12</v>
      </c>
      <c r="J486" t="s">
        <v>516</v>
      </c>
      <c r="K486" t="str">
        <f>SUBSTITUTE(Table14[[#This Row],[year]],"?","")</f>
        <v>1992</v>
      </c>
      <c r="P486" t="str">
        <f>SUBSTITUTE(Table14[[#This Row],[Customer ID]],"?","unknown")</f>
        <v>Id1853</v>
      </c>
      <c r="Q486" s="9" t="str">
        <f t="shared" si="21"/>
        <v>7 Aug 1992</v>
      </c>
      <c r="R486">
        <f t="shared" si="22"/>
        <v>30</v>
      </c>
      <c r="S486" t="str">
        <f t="shared" si="23"/>
        <v>1992</v>
      </c>
      <c r="T486" t="str">
        <f>SUBSTITUTE(Table14[[#This Row],[month]],"?","sep")</f>
        <v>Aug</v>
      </c>
      <c r="U486">
        <v>7</v>
      </c>
      <c r="V486">
        <v>1</v>
      </c>
      <c r="W486" s="12">
        <v>20277.810000000001</v>
      </c>
      <c r="X486" t="str">
        <f>SUBSTITUTE(Table14[[#This Row],[Hospital tier]],"?","tier - 2")</f>
        <v>tier - 2</v>
      </c>
      <c r="Y486" t="str">
        <f>SUBSTITUTE(Table14[[#This Row],[City tier]],"?","tier - 2")</f>
        <v>tier - 3</v>
      </c>
      <c r="Z486" t="str">
        <f>SUBSTITUTE(Table14[[#This Row],[State ID]],"?","UNKNOWN")</f>
        <v>R1020</v>
      </c>
    </row>
    <row r="487" spans="1:26" x14ac:dyDescent="0.3">
      <c r="A487" t="s">
        <v>517</v>
      </c>
      <c r="B487">
        <v>1994</v>
      </c>
      <c r="C487" t="s">
        <v>30</v>
      </c>
      <c r="E487">
        <v>29</v>
      </c>
      <c r="F487">
        <v>2</v>
      </c>
      <c r="G487">
        <v>4428.8900000000003</v>
      </c>
      <c r="H487" t="s">
        <v>12</v>
      </c>
      <c r="I487" t="s">
        <v>16</v>
      </c>
      <c r="J487" t="s">
        <v>356</v>
      </c>
      <c r="K487" t="str">
        <f>SUBSTITUTE(Table14[[#This Row],[year]],"?","")</f>
        <v>1994</v>
      </c>
      <c r="P487" t="str">
        <f>SUBSTITUTE(Table14[[#This Row],[Customer ID]],"?","unknown")</f>
        <v>Id1852</v>
      </c>
      <c r="Q487" s="9" t="str">
        <f t="shared" si="21"/>
        <v>2 Dec 1994</v>
      </c>
      <c r="R487">
        <f t="shared" si="22"/>
        <v>28</v>
      </c>
      <c r="S487" t="str">
        <f t="shared" si="23"/>
        <v>1994</v>
      </c>
      <c r="T487" t="str">
        <f>SUBSTITUTE(Table14[[#This Row],[month]],"?","sep")</f>
        <v>Dec</v>
      </c>
      <c r="U487">
        <v>2</v>
      </c>
      <c r="V487">
        <v>0</v>
      </c>
      <c r="W487" s="12">
        <v>43817.45</v>
      </c>
      <c r="X487" t="str">
        <f>SUBSTITUTE(Table14[[#This Row],[Hospital tier]],"?","tier - 2")</f>
        <v>tier - 3</v>
      </c>
      <c r="Y487" t="str">
        <f>SUBSTITUTE(Table14[[#This Row],[City tier]],"?","tier - 2")</f>
        <v>tier - 1</v>
      </c>
      <c r="Z487" t="str">
        <f>SUBSTITUTE(Table14[[#This Row],[State ID]],"?","UNKNOWN")</f>
        <v>R1017</v>
      </c>
    </row>
    <row r="488" spans="1:26" x14ac:dyDescent="0.3">
      <c r="A488" t="s">
        <v>518</v>
      </c>
      <c r="B488">
        <v>1993</v>
      </c>
      <c r="C488" t="s">
        <v>20</v>
      </c>
      <c r="E488">
        <v>4</v>
      </c>
      <c r="F488">
        <v>2</v>
      </c>
      <c r="G488">
        <v>4433.3900000000003</v>
      </c>
      <c r="H488" t="s">
        <v>11</v>
      </c>
      <c r="I488" t="s">
        <v>12</v>
      </c>
      <c r="J488" t="s">
        <v>23</v>
      </c>
      <c r="K488" t="str">
        <f>SUBSTITUTE(Table14[[#This Row],[year]],"?","")</f>
        <v>1993</v>
      </c>
      <c r="P488" t="str">
        <f>SUBSTITUTE(Table14[[#This Row],[Customer ID]],"?","unknown")</f>
        <v>Id1851</v>
      </c>
      <c r="Q488" s="9" t="str">
        <f t="shared" si="21"/>
        <v>22 Sep 1993</v>
      </c>
      <c r="R488">
        <f t="shared" si="22"/>
        <v>29</v>
      </c>
      <c r="S488" t="str">
        <f t="shared" si="23"/>
        <v>1993</v>
      </c>
      <c r="T488" t="str">
        <f>SUBSTITUTE(Table14[[#This Row],[month]],"?","sep")</f>
        <v>Sep</v>
      </c>
      <c r="U488">
        <v>22</v>
      </c>
      <c r="V488">
        <v>0</v>
      </c>
      <c r="W488" s="12">
        <v>20253.84</v>
      </c>
      <c r="X488" t="str">
        <f>SUBSTITUTE(Table14[[#This Row],[Hospital tier]],"?","tier - 2")</f>
        <v>tier - 2</v>
      </c>
      <c r="Y488" t="str">
        <f>SUBSTITUTE(Table14[[#This Row],[City tier]],"?","tier - 2")</f>
        <v>tier - 3</v>
      </c>
      <c r="Z488" t="str">
        <f>SUBSTITUTE(Table14[[#This Row],[State ID]],"?","UNKNOWN")</f>
        <v>R1012</v>
      </c>
    </row>
    <row r="489" spans="1:26" x14ac:dyDescent="0.3">
      <c r="A489" t="s">
        <v>519</v>
      </c>
      <c r="B489">
        <v>1993</v>
      </c>
      <c r="C489" t="s">
        <v>30</v>
      </c>
      <c r="E489">
        <v>23</v>
      </c>
      <c r="F489">
        <v>2</v>
      </c>
      <c r="G489">
        <v>4433.92</v>
      </c>
      <c r="H489" t="s">
        <v>11</v>
      </c>
      <c r="I489" t="s">
        <v>11</v>
      </c>
      <c r="J489" t="s">
        <v>23</v>
      </c>
      <c r="K489" t="str">
        <f>SUBSTITUTE(Table14[[#This Row],[year]],"?","")</f>
        <v>1993</v>
      </c>
      <c r="P489" t="str">
        <f>SUBSTITUTE(Table14[[#This Row],[Customer ID]],"?","unknown")</f>
        <v>Id1850</v>
      </c>
      <c r="Q489" s="9" t="str">
        <f t="shared" si="21"/>
        <v>17 Dec 1993</v>
      </c>
      <c r="R489">
        <f t="shared" si="22"/>
        <v>29</v>
      </c>
      <c r="S489" t="str">
        <f t="shared" si="23"/>
        <v>1993</v>
      </c>
      <c r="T489" t="str">
        <f>SUBSTITUTE(Table14[[#This Row],[month]],"?","sep")</f>
        <v>Dec</v>
      </c>
      <c r="U489">
        <v>17</v>
      </c>
      <c r="V489">
        <v>0</v>
      </c>
      <c r="W489" s="12">
        <v>20234.849999999999</v>
      </c>
      <c r="X489" t="str">
        <f>SUBSTITUTE(Table14[[#This Row],[Hospital tier]],"?","tier - 2")</f>
        <v>tier - 2</v>
      </c>
      <c r="Y489" t="str">
        <f>SUBSTITUTE(Table14[[#This Row],[City tier]],"?","tier - 2")</f>
        <v>tier - 2</v>
      </c>
      <c r="Z489" t="str">
        <f>SUBSTITUTE(Table14[[#This Row],[State ID]],"?","UNKNOWN")</f>
        <v>R1012</v>
      </c>
    </row>
    <row r="490" spans="1:26" x14ac:dyDescent="0.3">
      <c r="A490" t="s">
        <v>520</v>
      </c>
      <c r="B490">
        <v>1994</v>
      </c>
      <c r="C490" t="s">
        <v>37</v>
      </c>
      <c r="E490">
        <v>8</v>
      </c>
      <c r="F490">
        <v>2</v>
      </c>
      <c r="G490">
        <v>4435.09</v>
      </c>
      <c r="H490" t="s">
        <v>12</v>
      </c>
      <c r="I490" t="s">
        <v>11</v>
      </c>
      <c r="J490" t="s">
        <v>168</v>
      </c>
      <c r="K490" t="str">
        <f>SUBSTITUTE(Table14[[#This Row],[year]],"?","")</f>
        <v>1994</v>
      </c>
      <c r="P490" t="str">
        <f>SUBSTITUTE(Table14[[#This Row],[Customer ID]],"?","unknown")</f>
        <v>Id1849</v>
      </c>
      <c r="Q490" s="9" t="str">
        <f t="shared" si="21"/>
        <v>8 Oct 1994</v>
      </c>
      <c r="R490">
        <f t="shared" si="22"/>
        <v>28</v>
      </c>
      <c r="S490" t="str">
        <f t="shared" si="23"/>
        <v>1994</v>
      </c>
      <c r="T490" t="str">
        <f>SUBSTITUTE(Table14[[#This Row],[month]],"?","sep")</f>
        <v>Oct</v>
      </c>
      <c r="U490">
        <v>8</v>
      </c>
      <c r="V490">
        <v>2</v>
      </c>
      <c r="W490" s="12">
        <v>20177.669999999998</v>
      </c>
      <c r="X490" t="str">
        <f>SUBSTITUTE(Table14[[#This Row],[Hospital tier]],"?","tier - 2")</f>
        <v>tier - 3</v>
      </c>
      <c r="Y490" t="str">
        <f>SUBSTITUTE(Table14[[#This Row],[City tier]],"?","tier - 2")</f>
        <v>tier - 2</v>
      </c>
      <c r="Z490" t="str">
        <f>SUBSTITUTE(Table14[[#This Row],[State ID]],"?","UNKNOWN")</f>
        <v>R1016</v>
      </c>
    </row>
    <row r="491" spans="1:26" x14ac:dyDescent="0.3">
      <c r="A491" t="s">
        <v>521</v>
      </c>
      <c r="B491">
        <v>1994</v>
      </c>
      <c r="C491" t="s">
        <v>37</v>
      </c>
      <c r="E491">
        <v>24</v>
      </c>
      <c r="F491">
        <v>2</v>
      </c>
      <c r="G491">
        <v>4438.26</v>
      </c>
      <c r="H491" t="s">
        <v>11</v>
      </c>
      <c r="I491" t="s">
        <v>12</v>
      </c>
      <c r="J491" t="s">
        <v>356</v>
      </c>
      <c r="K491" t="str">
        <f>SUBSTITUTE(Table14[[#This Row],[year]],"?","")</f>
        <v>1994</v>
      </c>
      <c r="P491" t="str">
        <f>SUBSTITUTE(Table14[[#This Row],[Customer ID]],"?","unknown")</f>
        <v>Id1848</v>
      </c>
      <c r="Q491" s="9" t="str">
        <f t="shared" si="21"/>
        <v>9 Oct 1994</v>
      </c>
      <c r="R491">
        <f t="shared" si="22"/>
        <v>28</v>
      </c>
      <c r="S491" t="str">
        <f t="shared" si="23"/>
        <v>1994</v>
      </c>
      <c r="T491" t="str">
        <f>SUBSTITUTE(Table14[[#This Row],[month]],"?","sep")</f>
        <v>Oct</v>
      </c>
      <c r="U491">
        <v>9</v>
      </c>
      <c r="V491">
        <v>0</v>
      </c>
      <c r="W491" s="12">
        <v>20167.34</v>
      </c>
      <c r="X491" t="str">
        <f>SUBSTITUTE(Table14[[#This Row],[Hospital tier]],"?","tier - 2")</f>
        <v>tier - 2</v>
      </c>
      <c r="Y491" t="str">
        <f>SUBSTITUTE(Table14[[#This Row],[City tier]],"?","tier - 2")</f>
        <v>tier - 3</v>
      </c>
      <c r="Z491" t="str">
        <f>SUBSTITUTE(Table14[[#This Row],[State ID]],"?","UNKNOWN")</f>
        <v>R1017</v>
      </c>
    </row>
    <row r="492" spans="1:26" x14ac:dyDescent="0.3">
      <c r="A492" t="s">
        <v>522</v>
      </c>
      <c r="B492">
        <v>1991</v>
      </c>
      <c r="C492" t="s">
        <v>20</v>
      </c>
      <c r="E492">
        <v>3</v>
      </c>
      <c r="F492">
        <v>1</v>
      </c>
      <c r="G492">
        <v>4441.21</v>
      </c>
      <c r="H492" t="s">
        <v>16</v>
      </c>
      <c r="I492" t="s">
        <v>11</v>
      </c>
      <c r="J492" t="s">
        <v>276</v>
      </c>
      <c r="K492" t="str">
        <f>SUBSTITUTE(Table14[[#This Row],[year]],"?","")</f>
        <v>1991</v>
      </c>
      <c r="P492" t="str">
        <f>SUBSTITUTE(Table14[[#This Row],[Customer ID]],"?","unknown")</f>
        <v>Id1847</v>
      </c>
      <c r="Q492" s="9" t="str">
        <f t="shared" si="21"/>
        <v>6 Sep 1991</v>
      </c>
      <c r="R492">
        <f t="shared" si="22"/>
        <v>31</v>
      </c>
      <c r="S492" t="str">
        <f t="shared" si="23"/>
        <v>1991</v>
      </c>
      <c r="T492" t="str">
        <f>SUBSTITUTE(Table14[[#This Row],[month]],"?","sep")</f>
        <v>Sep</v>
      </c>
      <c r="U492">
        <v>6</v>
      </c>
      <c r="V492">
        <v>0</v>
      </c>
      <c r="W492" s="12">
        <v>20149.32</v>
      </c>
      <c r="X492" t="str">
        <f>SUBSTITUTE(Table14[[#This Row],[Hospital tier]],"?","tier - 2")</f>
        <v>tier - 1</v>
      </c>
      <c r="Y492" t="str">
        <f>SUBSTITUTE(Table14[[#This Row],[City tier]],"?","tier - 2")</f>
        <v>tier - 2</v>
      </c>
      <c r="Z492" t="str">
        <f>SUBSTITUTE(Table14[[#This Row],[State ID]],"?","UNKNOWN")</f>
        <v>R1014</v>
      </c>
    </row>
    <row r="493" spans="1:26" x14ac:dyDescent="0.3">
      <c r="A493" t="s">
        <v>523</v>
      </c>
      <c r="B493">
        <v>1994</v>
      </c>
      <c r="C493" t="s">
        <v>18</v>
      </c>
      <c r="E493">
        <v>28</v>
      </c>
      <c r="F493">
        <v>3</v>
      </c>
      <c r="G493">
        <v>4449.46</v>
      </c>
      <c r="H493" t="s">
        <v>16</v>
      </c>
      <c r="I493" t="s">
        <v>11</v>
      </c>
      <c r="J493" t="s">
        <v>13</v>
      </c>
      <c r="K493" t="str">
        <f>SUBSTITUTE(Table14[[#This Row],[year]],"?","")</f>
        <v>1994</v>
      </c>
      <c r="P493" t="str">
        <f>SUBSTITUTE(Table14[[#This Row],[Customer ID]],"?","unknown")</f>
        <v>Id1846</v>
      </c>
      <c r="Q493" s="9" t="str">
        <f t="shared" si="21"/>
        <v>25 Jun 1994</v>
      </c>
      <c r="R493">
        <f t="shared" si="22"/>
        <v>28</v>
      </c>
      <c r="S493" t="str">
        <f t="shared" si="23"/>
        <v>1994</v>
      </c>
      <c r="T493" t="str">
        <f>SUBSTITUTE(Table14[[#This Row],[month]],"?","sep")</f>
        <v>Jun</v>
      </c>
      <c r="U493">
        <v>25</v>
      </c>
      <c r="V493">
        <v>1</v>
      </c>
      <c r="W493" s="12">
        <v>20009.63</v>
      </c>
      <c r="X493" t="str">
        <f>SUBSTITUTE(Table14[[#This Row],[Hospital tier]],"?","tier - 2")</f>
        <v>tier - 1</v>
      </c>
      <c r="Y493" t="str">
        <f>SUBSTITUTE(Table14[[#This Row],[City tier]],"?","tier - 2")</f>
        <v>tier - 2</v>
      </c>
      <c r="Z493" t="str">
        <f>SUBSTITUTE(Table14[[#This Row],[State ID]],"?","UNKNOWN")</f>
        <v>R1013</v>
      </c>
    </row>
    <row r="494" spans="1:26" x14ac:dyDescent="0.3">
      <c r="A494" t="s">
        <v>524</v>
      </c>
      <c r="B494">
        <v>1990</v>
      </c>
      <c r="C494" t="s">
        <v>35</v>
      </c>
      <c r="E494">
        <v>8</v>
      </c>
      <c r="F494">
        <v>1</v>
      </c>
      <c r="G494">
        <v>4454.3999999999996</v>
      </c>
      <c r="H494" t="s">
        <v>11</v>
      </c>
      <c r="I494" t="s">
        <v>12</v>
      </c>
      <c r="J494" t="s">
        <v>23</v>
      </c>
      <c r="K494" t="str">
        <f>SUBSTITUTE(Table14[[#This Row],[year]],"?","")</f>
        <v>1990</v>
      </c>
      <c r="P494" t="str">
        <f>SUBSTITUTE(Table14[[#This Row],[Customer ID]],"?","unknown")</f>
        <v>Id1845</v>
      </c>
      <c r="Q494" s="9" t="str">
        <f t="shared" si="21"/>
        <v>10 Aug 1990</v>
      </c>
      <c r="R494">
        <f t="shared" si="22"/>
        <v>32</v>
      </c>
      <c r="S494" t="str">
        <f t="shared" si="23"/>
        <v>1990</v>
      </c>
      <c r="T494" t="str">
        <f>SUBSTITUTE(Table14[[#This Row],[month]],"?","sep")</f>
        <v>Aug</v>
      </c>
      <c r="U494">
        <v>10</v>
      </c>
      <c r="V494">
        <v>0</v>
      </c>
      <c r="W494" s="12">
        <v>19995.29</v>
      </c>
      <c r="X494" t="str">
        <f>SUBSTITUTE(Table14[[#This Row],[Hospital tier]],"?","tier - 2")</f>
        <v>tier - 2</v>
      </c>
      <c r="Y494" t="str">
        <f>SUBSTITUTE(Table14[[#This Row],[City tier]],"?","tier - 2")</f>
        <v>tier - 3</v>
      </c>
      <c r="Z494" t="str">
        <f>SUBSTITUTE(Table14[[#This Row],[State ID]],"?","UNKNOWN")</f>
        <v>R1012</v>
      </c>
    </row>
    <row r="495" spans="1:26" x14ac:dyDescent="0.3">
      <c r="A495" t="s">
        <v>525</v>
      </c>
      <c r="B495">
        <v>1990</v>
      </c>
      <c r="C495" t="s">
        <v>10</v>
      </c>
      <c r="E495">
        <v>15</v>
      </c>
      <c r="F495">
        <v>1</v>
      </c>
      <c r="G495">
        <v>4462.72</v>
      </c>
      <c r="H495" t="s">
        <v>11</v>
      </c>
      <c r="I495" t="s">
        <v>12</v>
      </c>
      <c r="J495" t="s">
        <v>23</v>
      </c>
      <c r="K495" t="str">
        <f>SUBSTITUTE(Table14[[#This Row],[year]],"?","")</f>
        <v>1990</v>
      </c>
      <c r="P495" t="str">
        <f>SUBSTITUTE(Table14[[#This Row],[Customer ID]],"?","unknown")</f>
        <v>Id1844</v>
      </c>
      <c r="Q495" s="9" t="str">
        <f t="shared" si="21"/>
        <v>3 Jul 1990</v>
      </c>
      <c r="R495">
        <f t="shared" si="22"/>
        <v>32</v>
      </c>
      <c r="S495" t="str">
        <f t="shared" si="23"/>
        <v>1990</v>
      </c>
      <c r="T495" t="str">
        <f>SUBSTITUTE(Table14[[#This Row],[month]],"?","sep")</f>
        <v>Jul</v>
      </c>
      <c r="U495">
        <v>3</v>
      </c>
      <c r="V495">
        <v>0</v>
      </c>
      <c r="W495" s="12">
        <v>11534.87</v>
      </c>
      <c r="X495" t="str">
        <f>SUBSTITUTE(Table14[[#This Row],[Hospital tier]],"?","tier - 2")</f>
        <v>tier - 2</v>
      </c>
      <c r="Y495" t="str">
        <f>SUBSTITUTE(Table14[[#This Row],[City tier]],"?","tier - 2")</f>
        <v>tier - 3</v>
      </c>
      <c r="Z495" t="str">
        <f>SUBSTITUTE(Table14[[#This Row],[State ID]],"?","UNKNOWN")</f>
        <v>R1012</v>
      </c>
    </row>
    <row r="496" spans="1:26" x14ac:dyDescent="0.3">
      <c r="A496" t="s">
        <v>526</v>
      </c>
      <c r="B496">
        <v>1991</v>
      </c>
      <c r="C496" t="s">
        <v>10</v>
      </c>
      <c r="E496">
        <v>4</v>
      </c>
      <c r="F496">
        <v>2</v>
      </c>
      <c r="G496">
        <v>4463.21</v>
      </c>
      <c r="H496" t="s">
        <v>12</v>
      </c>
      <c r="I496" t="s">
        <v>12</v>
      </c>
      <c r="J496" t="s">
        <v>13</v>
      </c>
      <c r="K496" t="str">
        <f>SUBSTITUTE(Table14[[#This Row],[year]],"?","")</f>
        <v>1991</v>
      </c>
      <c r="P496" t="str">
        <f>SUBSTITUTE(Table14[[#This Row],[Customer ID]],"?","unknown")</f>
        <v>Id1843</v>
      </c>
      <c r="Q496" s="9" t="str">
        <f t="shared" si="21"/>
        <v>9 Jul 1991</v>
      </c>
      <c r="R496">
        <f t="shared" si="22"/>
        <v>31</v>
      </c>
      <c r="S496" t="str">
        <f t="shared" si="23"/>
        <v>1991</v>
      </c>
      <c r="T496" t="str">
        <f>SUBSTITUTE(Table14[[#This Row],[month]],"?","sep")</f>
        <v>Jul</v>
      </c>
      <c r="U496">
        <v>9</v>
      </c>
      <c r="V496">
        <v>0</v>
      </c>
      <c r="W496" s="12">
        <v>19964.75</v>
      </c>
      <c r="X496" t="str">
        <f>SUBSTITUTE(Table14[[#This Row],[Hospital tier]],"?","tier - 2")</f>
        <v>tier - 3</v>
      </c>
      <c r="Y496" t="str">
        <f>SUBSTITUTE(Table14[[#This Row],[City tier]],"?","tier - 2")</f>
        <v>tier - 3</v>
      </c>
      <c r="Z496" t="str">
        <f>SUBSTITUTE(Table14[[#This Row],[State ID]],"?","UNKNOWN")</f>
        <v>R1013</v>
      </c>
    </row>
    <row r="497" spans="1:26" x14ac:dyDescent="0.3">
      <c r="A497" t="s">
        <v>527</v>
      </c>
      <c r="B497">
        <v>1999</v>
      </c>
      <c r="C497" t="s">
        <v>15</v>
      </c>
      <c r="E497">
        <v>20</v>
      </c>
      <c r="F497">
        <v>3</v>
      </c>
      <c r="G497">
        <v>4466.62</v>
      </c>
      <c r="H497" t="s">
        <v>11</v>
      </c>
      <c r="I497" t="s">
        <v>11</v>
      </c>
      <c r="J497" t="s">
        <v>23</v>
      </c>
      <c r="K497" t="str">
        <f>SUBSTITUTE(Table14[[#This Row],[year]],"?","")</f>
        <v>1999</v>
      </c>
      <c r="P497" t="str">
        <f>SUBSTITUTE(Table14[[#This Row],[Customer ID]],"?","unknown")</f>
        <v>Id1842</v>
      </c>
      <c r="Q497" s="9" t="str">
        <f t="shared" si="21"/>
        <v>18 Nov 1999</v>
      </c>
      <c r="R497">
        <f t="shared" si="22"/>
        <v>23</v>
      </c>
      <c r="S497" t="str">
        <f t="shared" si="23"/>
        <v>1999</v>
      </c>
      <c r="T497" t="str">
        <f>SUBSTITUTE(Table14[[#This Row],[month]],"?","sep")</f>
        <v>Nov</v>
      </c>
      <c r="U497">
        <v>18</v>
      </c>
      <c r="V497">
        <v>3</v>
      </c>
      <c r="W497" s="12">
        <v>19933.46</v>
      </c>
      <c r="X497" t="str">
        <f>SUBSTITUTE(Table14[[#This Row],[Hospital tier]],"?","tier - 2")</f>
        <v>tier - 2</v>
      </c>
      <c r="Y497" t="str">
        <f>SUBSTITUTE(Table14[[#This Row],[City tier]],"?","tier - 2")</f>
        <v>tier - 2</v>
      </c>
      <c r="Z497" t="str">
        <f>SUBSTITUTE(Table14[[#This Row],[State ID]],"?","UNKNOWN")</f>
        <v>R1012</v>
      </c>
    </row>
    <row r="498" spans="1:26" x14ac:dyDescent="0.3">
      <c r="A498" t="s">
        <v>528</v>
      </c>
      <c r="B498">
        <v>2004</v>
      </c>
      <c r="C498" t="s">
        <v>10</v>
      </c>
      <c r="E498">
        <v>18</v>
      </c>
      <c r="F498">
        <v>0</v>
      </c>
      <c r="G498">
        <v>4468.25</v>
      </c>
      <c r="H498" t="s">
        <v>11</v>
      </c>
      <c r="I498" t="s">
        <v>11</v>
      </c>
      <c r="J498" t="s">
        <v>23</v>
      </c>
      <c r="K498" t="str">
        <f>SUBSTITUTE(Table14[[#This Row],[year]],"?","")</f>
        <v>2004</v>
      </c>
      <c r="P498" t="str">
        <f>SUBSTITUTE(Table14[[#This Row],[Customer ID]],"?","unknown")</f>
        <v>Id1841</v>
      </c>
      <c r="Q498" s="9" t="str">
        <f t="shared" si="21"/>
        <v>30 Jul 2004</v>
      </c>
      <c r="R498">
        <f t="shared" si="22"/>
        <v>18</v>
      </c>
      <c r="S498" t="str">
        <f t="shared" si="23"/>
        <v>2004</v>
      </c>
      <c r="T498" t="str">
        <f>SUBSTITUTE(Table14[[#This Row],[month]],"?","sep")</f>
        <v>Jul</v>
      </c>
      <c r="U498">
        <v>30</v>
      </c>
      <c r="V498">
        <v>2</v>
      </c>
      <c r="W498" s="12">
        <v>19798.05</v>
      </c>
      <c r="X498" t="str">
        <f>SUBSTITUTE(Table14[[#This Row],[Hospital tier]],"?","tier - 2")</f>
        <v>tier - 2</v>
      </c>
      <c r="Y498" t="str">
        <f>SUBSTITUTE(Table14[[#This Row],[City tier]],"?","tier - 2")</f>
        <v>tier - 2</v>
      </c>
      <c r="Z498" t="str">
        <f>SUBSTITUTE(Table14[[#This Row],[State ID]],"?","UNKNOWN")</f>
        <v>R1012</v>
      </c>
    </row>
    <row r="499" spans="1:26" x14ac:dyDescent="0.3">
      <c r="A499" t="s">
        <v>529</v>
      </c>
      <c r="B499">
        <v>1992</v>
      </c>
      <c r="C499" t="s">
        <v>10</v>
      </c>
      <c r="E499">
        <v>12</v>
      </c>
      <c r="F499">
        <v>0</v>
      </c>
      <c r="G499">
        <v>4488.58</v>
      </c>
      <c r="H499" t="s">
        <v>11</v>
      </c>
      <c r="I499" t="s">
        <v>12</v>
      </c>
      <c r="J499" t="s">
        <v>23</v>
      </c>
      <c r="K499" t="str">
        <f>SUBSTITUTE(Table14[[#This Row],[year]],"?","")</f>
        <v>1992</v>
      </c>
      <c r="P499" t="str">
        <f>SUBSTITUTE(Table14[[#This Row],[Customer ID]],"?","unknown")</f>
        <v>Id1840</v>
      </c>
      <c r="Q499" s="9" t="str">
        <f t="shared" si="21"/>
        <v>19 Jul 1992</v>
      </c>
      <c r="R499">
        <f t="shared" si="22"/>
        <v>30</v>
      </c>
      <c r="S499" t="str">
        <f t="shared" si="23"/>
        <v>1992</v>
      </c>
      <c r="T499" t="str">
        <f>SUBSTITUTE(Table14[[#This Row],[month]],"?","sep")</f>
        <v>Jul</v>
      </c>
      <c r="U499">
        <v>19</v>
      </c>
      <c r="V499">
        <v>0</v>
      </c>
      <c r="W499" s="12">
        <v>55135.4</v>
      </c>
      <c r="X499" t="str">
        <f>SUBSTITUTE(Table14[[#This Row],[Hospital tier]],"?","tier - 2")</f>
        <v>tier - 2</v>
      </c>
      <c r="Y499" t="str">
        <f>SUBSTITUTE(Table14[[#This Row],[City tier]],"?","tier - 2")</f>
        <v>tier - 3</v>
      </c>
      <c r="Z499" t="str">
        <f>SUBSTITUTE(Table14[[#This Row],[State ID]],"?","UNKNOWN")</f>
        <v>R1012</v>
      </c>
    </row>
    <row r="500" spans="1:26" x14ac:dyDescent="0.3">
      <c r="A500" t="s">
        <v>530</v>
      </c>
      <c r="B500">
        <v>1988</v>
      </c>
      <c r="C500" t="s">
        <v>18</v>
      </c>
      <c r="E500">
        <v>26</v>
      </c>
      <c r="F500">
        <v>0</v>
      </c>
      <c r="G500">
        <v>4500.34</v>
      </c>
      <c r="H500" t="s">
        <v>11</v>
      </c>
      <c r="I500" t="s">
        <v>16</v>
      </c>
      <c r="J500" t="s">
        <v>356</v>
      </c>
      <c r="K500" t="str">
        <f>SUBSTITUTE(Table14[[#This Row],[year]],"?","")</f>
        <v>1988</v>
      </c>
      <c r="P500" t="str">
        <f>SUBSTITUTE(Table14[[#This Row],[Customer ID]],"?","unknown")</f>
        <v>Id1839</v>
      </c>
      <c r="Q500" s="9" t="str">
        <f t="shared" si="21"/>
        <v>25 Jun 1988</v>
      </c>
      <c r="R500">
        <f t="shared" si="22"/>
        <v>34</v>
      </c>
      <c r="S500" t="str">
        <f t="shared" si="23"/>
        <v>1988</v>
      </c>
      <c r="T500" t="str">
        <f>SUBSTITUTE(Table14[[#This Row],[month]],"?","sep")</f>
        <v>Jun</v>
      </c>
      <c r="U500">
        <v>25</v>
      </c>
      <c r="V500">
        <v>2</v>
      </c>
      <c r="W500" s="12">
        <v>43813.87</v>
      </c>
      <c r="X500" t="str">
        <f>SUBSTITUTE(Table14[[#This Row],[Hospital tier]],"?","tier - 2")</f>
        <v>tier - 2</v>
      </c>
      <c r="Y500" t="str">
        <f>SUBSTITUTE(Table14[[#This Row],[City tier]],"?","tier - 2")</f>
        <v>tier - 1</v>
      </c>
      <c r="Z500" t="str">
        <f>SUBSTITUTE(Table14[[#This Row],[State ID]],"?","UNKNOWN")</f>
        <v>R1017</v>
      </c>
    </row>
    <row r="501" spans="1:26" x14ac:dyDescent="0.3">
      <c r="A501" t="s">
        <v>531</v>
      </c>
      <c r="B501">
        <v>1997</v>
      </c>
      <c r="C501" t="s">
        <v>37</v>
      </c>
      <c r="E501">
        <v>13</v>
      </c>
      <c r="F501">
        <v>4</v>
      </c>
      <c r="G501">
        <v>4504.66</v>
      </c>
      <c r="H501" t="s">
        <v>16</v>
      </c>
      <c r="I501" t="s">
        <v>11</v>
      </c>
      <c r="J501" t="s">
        <v>13</v>
      </c>
      <c r="K501" t="str">
        <f>SUBSTITUTE(Table14[[#This Row],[year]],"?","")</f>
        <v>1997</v>
      </c>
      <c r="P501" t="str">
        <f>SUBSTITUTE(Table14[[#This Row],[Customer ID]],"?","unknown")</f>
        <v>Id1838</v>
      </c>
      <c r="Q501" s="9" t="str">
        <f t="shared" si="21"/>
        <v>14 Oct 1997</v>
      </c>
      <c r="R501">
        <f t="shared" si="22"/>
        <v>25</v>
      </c>
      <c r="S501" t="str">
        <f t="shared" si="23"/>
        <v>1997</v>
      </c>
      <c r="T501" t="str">
        <f>SUBSTITUTE(Table14[[#This Row],[month]],"?","sep")</f>
        <v>Oct</v>
      </c>
      <c r="U501">
        <v>14</v>
      </c>
      <c r="V501">
        <v>3</v>
      </c>
      <c r="W501" s="12">
        <v>19749.38</v>
      </c>
      <c r="X501" t="str">
        <f>SUBSTITUTE(Table14[[#This Row],[Hospital tier]],"?","tier - 2")</f>
        <v>tier - 1</v>
      </c>
      <c r="Y501" t="str">
        <f>SUBSTITUTE(Table14[[#This Row],[City tier]],"?","tier - 2")</f>
        <v>tier - 2</v>
      </c>
      <c r="Z501" t="str">
        <f>SUBSTITUTE(Table14[[#This Row],[State ID]],"?","UNKNOWN")</f>
        <v>R1013</v>
      </c>
    </row>
    <row r="502" spans="1:26" x14ac:dyDescent="0.3">
      <c r="A502" t="s">
        <v>532</v>
      </c>
      <c r="B502">
        <v>1982</v>
      </c>
      <c r="C502" t="s">
        <v>20</v>
      </c>
      <c r="E502">
        <v>27</v>
      </c>
      <c r="F502">
        <v>3</v>
      </c>
      <c r="G502">
        <v>4511.41</v>
      </c>
      <c r="H502" t="s">
        <v>11</v>
      </c>
      <c r="I502" t="s">
        <v>12</v>
      </c>
      <c r="J502" t="s">
        <v>13</v>
      </c>
      <c r="K502" t="str">
        <f>SUBSTITUTE(Table14[[#This Row],[year]],"?","")</f>
        <v>1982</v>
      </c>
      <c r="P502" t="str">
        <f>SUBSTITUTE(Table14[[#This Row],[Customer ID]],"?","unknown")</f>
        <v>Id1837</v>
      </c>
      <c r="Q502" s="9" t="str">
        <f t="shared" si="21"/>
        <v>8 Sep 1982</v>
      </c>
      <c r="R502">
        <f t="shared" si="22"/>
        <v>40</v>
      </c>
      <c r="S502" t="str">
        <f t="shared" si="23"/>
        <v>1982</v>
      </c>
      <c r="T502" t="str">
        <f>SUBSTITUTE(Table14[[#This Row],[month]],"?","sep")</f>
        <v>Sep</v>
      </c>
      <c r="U502">
        <v>8</v>
      </c>
      <c r="V502">
        <v>1</v>
      </c>
      <c r="W502" s="12">
        <v>19719.689999999999</v>
      </c>
      <c r="X502" t="str">
        <f>SUBSTITUTE(Table14[[#This Row],[Hospital tier]],"?","tier - 2")</f>
        <v>tier - 2</v>
      </c>
      <c r="Y502" t="str">
        <f>SUBSTITUTE(Table14[[#This Row],[City tier]],"?","tier - 2")</f>
        <v>tier - 3</v>
      </c>
      <c r="Z502" t="str">
        <f>SUBSTITUTE(Table14[[#This Row],[State ID]],"?","UNKNOWN")</f>
        <v>R1013</v>
      </c>
    </row>
    <row r="503" spans="1:26" x14ac:dyDescent="0.3">
      <c r="A503" t="s">
        <v>533</v>
      </c>
      <c r="B503">
        <v>1980</v>
      </c>
      <c r="C503" t="s">
        <v>18</v>
      </c>
      <c r="E503">
        <v>16</v>
      </c>
      <c r="F503">
        <v>2</v>
      </c>
      <c r="G503">
        <v>4515.71</v>
      </c>
      <c r="H503" t="s">
        <v>11</v>
      </c>
      <c r="I503" t="s">
        <v>12</v>
      </c>
      <c r="J503" t="s">
        <v>13</v>
      </c>
      <c r="K503" t="str">
        <f>SUBSTITUTE(Table14[[#This Row],[year]],"?","")</f>
        <v>1980</v>
      </c>
      <c r="P503" t="str">
        <f>SUBSTITUTE(Table14[[#This Row],[Customer ID]],"?","unknown")</f>
        <v>Id1836</v>
      </c>
      <c r="Q503" s="9" t="str">
        <f t="shared" si="21"/>
        <v>27 Jun 1980</v>
      </c>
      <c r="R503">
        <f t="shared" si="22"/>
        <v>42</v>
      </c>
      <c r="S503" t="str">
        <f t="shared" si="23"/>
        <v>1980</v>
      </c>
      <c r="T503" t="str">
        <f>SUBSTITUTE(Table14[[#This Row],[month]],"?","sep")</f>
        <v>Jun</v>
      </c>
      <c r="U503">
        <v>27</v>
      </c>
      <c r="V503">
        <v>0</v>
      </c>
      <c r="W503" s="12">
        <v>19673.34</v>
      </c>
      <c r="X503" t="str">
        <f>SUBSTITUTE(Table14[[#This Row],[Hospital tier]],"?","tier - 2")</f>
        <v>tier - 2</v>
      </c>
      <c r="Y503" t="str">
        <f>SUBSTITUTE(Table14[[#This Row],[City tier]],"?","tier - 2")</f>
        <v>tier - 3</v>
      </c>
      <c r="Z503" t="str">
        <f>SUBSTITUTE(Table14[[#This Row],[State ID]],"?","UNKNOWN")</f>
        <v>R1013</v>
      </c>
    </row>
    <row r="504" spans="1:26" x14ac:dyDescent="0.3">
      <c r="A504" t="s">
        <v>534</v>
      </c>
      <c r="B504">
        <v>2003</v>
      </c>
      <c r="C504" t="s">
        <v>37</v>
      </c>
      <c r="E504">
        <v>2</v>
      </c>
      <c r="F504">
        <v>0</v>
      </c>
      <c r="G504">
        <v>4518.3999999999996</v>
      </c>
      <c r="H504" t="s">
        <v>11</v>
      </c>
      <c r="I504" t="s">
        <v>12</v>
      </c>
      <c r="J504" t="s">
        <v>535</v>
      </c>
      <c r="K504" t="str">
        <f>SUBSTITUTE(Table14[[#This Row],[year]],"?","")</f>
        <v>2003</v>
      </c>
      <c r="P504" t="str">
        <f>SUBSTITUTE(Table14[[#This Row],[Customer ID]],"?","unknown")</f>
        <v>Id1835</v>
      </c>
      <c r="Q504" s="9" t="str">
        <f t="shared" si="21"/>
        <v>24 Oct 2003</v>
      </c>
      <c r="R504">
        <f t="shared" si="22"/>
        <v>19</v>
      </c>
      <c r="S504" t="str">
        <f t="shared" si="23"/>
        <v>2003</v>
      </c>
      <c r="T504" t="str">
        <f>SUBSTITUTE(Table14[[#This Row],[month]],"?","sep")</f>
        <v>Oct</v>
      </c>
      <c r="U504">
        <v>24</v>
      </c>
      <c r="V504">
        <v>1</v>
      </c>
      <c r="W504" s="12">
        <v>19594.810000000001</v>
      </c>
      <c r="X504" t="str">
        <f>SUBSTITUTE(Table14[[#This Row],[Hospital tier]],"?","tier - 2")</f>
        <v>tier - 2</v>
      </c>
      <c r="Y504" t="str">
        <f>SUBSTITUTE(Table14[[#This Row],[City tier]],"?","tier - 2")</f>
        <v>tier - 3</v>
      </c>
      <c r="Z504" t="str">
        <f>SUBSTITUTE(Table14[[#This Row],[State ID]],"?","UNKNOWN")</f>
        <v>R1026</v>
      </c>
    </row>
    <row r="505" spans="1:26" x14ac:dyDescent="0.3">
      <c r="A505" t="s">
        <v>536</v>
      </c>
      <c r="B505">
        <v>1987</v>
      </c>
      <c r="C505" t="s">
        <v>30</v>
      </c>
      <c r="E505">
        <v>5</v>
      </c>
      <c r="F505">
        <v>3</v>
      </c>
      <c r="G505">
        <v>4518.7700000000004</v>
      </c>
      <c r="H505" t="s">
        <v>11</v>
      </c>
      <c r="I505" t="s">
        <v>12</v>
      </c>
      <c r="J505" t="s">
        <v>23</v>
      </c>
      <c r="K505" t="str">
        <f>SUBSTITUTE(Table14[[#This Row],[year]],"?","")</f>
        <v>1987</v>
      </c>
      <c r="P505" t="str">
        <f>SUBSTITUTE(Table14[[#This Row],[Customer ID]],"?","unknown")</f>
        <v>Id1834</v>
      </c>
      <c r="Q505" s="9" t="str">
        <f t="shared" si="21"/>
        <v>14 Dec 1987</v>
      </c>
      <c r="R505">
        <f t="shared" si="22"/>
        <v>35</v>
      </c>
      <c r="S505" t="str">
        <f t="shared" si="23"/>
        <v>1987</v>
      </c>
      <c r="T505" t="str">
        <f>SUBSTITUTE(Table14[[#This Row],[month]],"?","sep")</f>
        <v>Dec</v>
      </c>
      <c r="U505">
        <v>14</v>
      </c>
      <c r="V505">
        <v>0</v>
      </c>
      <c r="W505" s="12">
        <v>19551.34</v>
      </c>
      <c r="X505" t="str">
        <f>SUBSTITUTE(Table14[[#This Row],[Hospital tier]],"?","tier - 2")</f>
        <v>tier - 2</v>
      </c>
      <c r="Y505" t="str">
        <f>SUBSTITUTE(Table14[[#This Row],[City tier]],"?","tier - 2")</f>
        <v>tier - 3</v>
      </c>
      <c r="Z505" t="str">
        <f>SUBSTITUTE(Table14[[#This Row],[State ID]],"?","UNKNOWN")</f>
        <v>R1012</v>
      </c>
    </row>
    <row r="506" spans="1:26" x14ac:dyDescent="0.3">
      <c r="A506" t="s">
        <v>537</v>
      </c>
      <c r="B506">
        <v>1988</v>
      </c>
      <c r="C506" t="s">
        <v>30</v>
      </c>
      <c r="E506">
        <v>21</v>
      </c>
      <c r="F506">
        <v>0</v>
      </c>
      <c r="G506">
        <v>4518.83</v>
      </c>
      <c r="H506" t="s">
        <v>11</v>
      </c>
      <c r="I506" t="s">
        <v>11</v>
      </c>
      <c r="J506" t="s">
        <v>356</v>
      </c>
      <c r="K506" t="str">
        <f>SUBSTITUTE(Table14[[#This Row],[year]],"?","")</f>
        <v>1988</v>
      </c>
      <c r="P506" t="str">
        <f>SUBSTITUTE(Table14[[#This Row],[Customer ID]],"?","unknown")</f>
        <v>Id1833</v>
      </c>
      <c r="Q506" s="9" t="str">
        <f t="shared" si="21"/>
        <v>23 Dec 1988</v>
      </c>
      <c r="R506">
        <f t="shared" si="22"/>
        <v>34</v>
      </c>
      <c r="S506" t="str">
        <f t="shared" si="23"/>
        <v>1988</v>
      </c>
      <c r="T506" t="str">
        <f>SUBSTITUTE(Table14[[#This Row],[month]],"?","sep")</f>
        <v>Dec</v>
      </c>
      <c r="U506">
        <v>23</v>
      </c>
      <c r="V506">
        <v>0</v>
      </c>
      <c r="W506" s="12">
        <v>11530.12</v>
      </c>
      <c r="X506" t="str">
        <f>SUBSTITUTE(Table14[[#This Row],[Hospital tier]],"?","tier - 2")</f>
        <v>tier - 2</v>
      </c>
      <c r="Y506" t="str">
        <f>SUBSTITUTE(Table14[[#This Row],[City tier]],"?","tier - 2")</f>
        <v>tier - 2</v>
      </c>
      <c r="Z506" t="str">
        <f>SUBSTITUTE(Table14[[#This Row],[State ID]],"?","UNKNOWN")</f>
        <v>R1017</v>
      </c>
    </row>
    <row r="507" spans="1:26" x14ac:dyDescent="0.3">
      <c r="A507" t="s">
        <v>538</v>
      </c>
      <c r="B507">
        <v>1992</v>
      </c>
      <c r="C507" t="s">
        <v>35</v>
      </c>
      <c r="E507">
        <v>13</v>
      </c>
      <c r="F507">
        <v>1</v>
      </c>
      <c r="G507">
        <v>4527.18</v>
      </c>
      <c r="H507" t="s">
        <v>11</v>
      </c>
      <c r="I507" t="s">
        <v>11</v>
      </c>
      <c r="J507" t="s">
        <v>23</v>
      </c>
      <c r="K507" t="str">
        <f>SUBSTITUTE(Table14[[#This Row],[year]],"?","")</f>
        <v>1992</v>
      </c>
      <c r="P507" t="str">
        <f>SUBSTITUTE(Table14[[#This Row],[Customer ID]],"?","unknown")</f>
        <v>Id1832</v>
      </c>
      <c r="Q507" s="9" t="str">
        <f t="shared" si="21"/>
        <v>17 Aug 1992</v>
      </c>
      <c r="R507">
        <f t="shared" si="22"/>
        <v>30</v>
      </c>
      <c r="S507" t="str">
        <f t="shared" si="23"/>
        <v>1992</v>
      </c>
      <c r="T507" t="str">
        <f>SUBSTITUTE(Table14[[#This Row],[month]],"?","sep")</f>
        <v>Aug</v>
      </c>
      <c r="U507">
        <v>17</v>
      </c>
      <c r="V507">
        <v>0</v>
      </c>
      <c r="W507" s="12">
        <v>19539.240000000002</v>
      </c>
      <c r="X507" t="str">
        <f>SUBSTITUTE(Table14[[#This Row],[Hospital tier]],"?","tier - 2")</f>
        <v>tier - 2</v>
      </c>
      <c r="Y507" t="str">
        <f>SUBSTITUTE(Table14[[#This Row],[City tier]],"?","tier - 2")</f>
        <v>tier - 2</v>
      </c>
      <c r="Z507" t="str">
        <f>SUBSTITUTE(Table14[[#This Row],[State ID]],"?","UNKNOWN")</f>
        <v>R1012</v>
      </c>
    </row>
    <row r="508" spans="1:26" x14ac:dyDescent="0.3">
      <c r="A508" t="s">
        <v>539</v>
      </c>
      <c r="B508">
        <v>1993</v>
      </c>
      <c r="C508" t="s">
        <v>18</v>
      </c>
      <c r="E508">
        <v>29</v>
      </c>
      <c r="F508">
        <v>2</v>
      </c>
      <c r="G508">
        <v>4529.4799999999996</v>
      </c>
      <c r="H508" t="s">
        <v>11</v>
      </c>
      <c r="I508" t="s">
        <v>16</v>
      </c>
      <c r="J508" t="s">
        <v>42</v>
      </c>
      <c r="K508" t="str">
        <f>SUBSTITUTE(Table14[[#This Row],[year]],"?","")</f>
        <v>1993</v>
      </c>
      <c r="P508" t="str">
        <f>SUBSTITUTE(Table14[[#This Row],[Customer ID]],"?","unknown")</f>
        <v>Id1831</v>
      </c>
      <c r="Q508" s="9" t="str">
        <f t="shared" si="21"/>
        <v>19 Jun 1993</v>
      </c>
      <c r="R508">
        <f t="shared" si="22"/>
        <v>29</v>
      </c>
      <c r="S508" t="str">
        <f t="shared" si="23"/>
        <v>1993</v>
      </c>
      <c r="T508" t="str">
        <f>SUBSTITUTE(Table14[[#This Row],[month]],"?","sep")</f>
        <v>Jun</v>
      </c>
      <c r="U508">
        <v>19</v>
      </c>
      <c r="V508">
        <v>1</v>
      </c>
      <c r="W508" s="12">
        <v>19521.97</v>
      </c>
      <c r="X508" t="str">
        <f>SUBSTITUTE(Table14[[#This Row],[Hospital tier]],"?","tier - 2")</f>
        <v>tier - 2</v>
      </c>
      <c r="Y508" t="str">
        <f>SUBSTITUTE(Table14[[#This Row],[City tier]],"?","tier - 2")</f>
        <v>tier - 1</v>
      </c>
      <c r="Z508" t="str">
        <f>SUBSTITUTE(Table14[[#This Row],[State ID]],"?","UNKNOWN")</f>
        <v>R1011</v>
      </c>
    </row>
    <row r="509" spans="1:26" x14ac:dyDescent="0.3">
      <c r="A509" t="s">
        <v>540</v>
      </c>
      <c r="B509">
        <v>1988</v>
      </c>
      <c r="C509" t="s">
        <v>18</v>
      </c>
      <c r="E509">
        <v>13</v>
      </c>
      <c r="F509">
        <v>1</v>
      </c>
      <c r="G509">
        <v>4536.26</v>
      </c>
      <c r="H509" t="s">
        <v>11</v>
      </c>
      <c r="I509" t="s">
        <v>11</v>
      </c>
      <c r="J509" t="s">
        <v>42</v>
      </c>
      <c r="K509" t="str">
        <f>SUBSTITUTE(Table14[[#This Row],[year]],"?","")</f>
        <v>1988</v>
      </c>
      <c r="P509" t="str">
        <f>SUBSTITUTE(Table14[[#This Row],[Customer ID]],"?","unknown")</f>
        <v>Id1830</v>
      </c>
      <c r="Q509" s="9" t="str">
        <f t="shared" si="21"/>
        <v>8 Jun 1988</v>
      </c>
      <c r="R509">
        <f t="shared" si="22"/>
        <v>35</v>
      </c>
      <c r="S509" t="str">
        <f t="shared" si="23"/>
        <v>1988</v>
      </c>
      <c r="T509" t="str">
        <f>SUBSTITUTE(Table14[[#This Row],[month]],"?","sep")</f>
        <v>Jun</v>
      </c>
      <c r="U509">
        <v>8</v>
      </c>
      <c r="V509">
        <v>0</v>
      </c>
      <c r="W509" s="12">
        <v>19515.54</v>
      </c>
      <c r="X509" t="str">
        <f>SUBSTITUTE(Table14[[#This Row],[Hospital tier]],"?","tier - 2")</f>
        <v>tier - 2</v>
      </c>
      <c r="Y509" t="str">
        <f>SUBSTITUTE(Table14[[#This Row],[City tier]],"?","tier - 2")</f>
        <v>tier - 2</v>
      </c>
      <c r="Z509" t="str">
        <f>SUBSTITUTE(Table14[[#This Row],[State ID]],"?","UNKNOWN")</f>
        <v>R1011</v>
      </c>
    </row>
    <row r="510" spans="1:26" x14ac:dyDescent="0.3">
      <c r="A510" t="s">
        <v>541</v>
      </c>
      <c r="B510">
        <v>1990</v>
      </c>
      <c r="C510" t="s">
        <v>15</v>
      </c>
      <c r="E510">
        <v>17</v>
      </c>
      <c r="F510">
        <v>0</v>
      </c>
      <c r="G510">
        <v>4544.2299999999996</v>
      </c>
      <c r="H510" t="s">
        <v>11</v>
      </c>
      <c r="I510" t="s">
        <v>16</v>
      </c>
      <c r="J510" t="s">
        <v>247</v>
      </c>
      <c r="K510" t="str">
        <f>SUBSTITUTE(Table14[[#This Row],[year]],"?","")</f>
        <v>1990</v>
      </c>
      <c r="P510" t="str">
        <f>SUBSTITUTE(Table14[[#This Row],[Customer ID]],"?","unknown")</f>
        <v>Id1829</v>
      </c>
      <c r="Q510" s="9" t="str">
        <f t="shared" si="21"/>
        <v>30 Nov 1990</v>
      </c>
      <c r="R510">
        <f t="shared" si="22"/>
        <v>32</v>
      </c>
      <c r="S510" t="str">
        <f t="shared" si="23"/>
        <v>1990</v>
      </c>
      <c r="T510" t="str">
        <f>SUBSTITUTE(Table14[[#This Row],[month]],"?","sep")</f>
        <v>Nov</v>
      </c>
      <c r="U510">
        <v>30</v>
      </c>
      <c r="V510">
        <v>4</v>
      </c>
      <c r="W510" s="12">
        <v>19496.72</v>
      </c>
      <c r="X510" t="str">
        <f>SUBSTITUTE(Table14[[#This Row],[Hospital tier]],"?","tier - 2")</f>
        <v>tier - 2</v>
      </c>
      <c r="Y510" t="str">
        <f>SUBSTITUTE(Table14[[#This Row],[City tier]],"?","tier - 2")</f>
        <v>tier - 1</v>
      </c>
      <c r="Z510" t="str">
        <f>SUBSTITUTE(Table14[[#This Row],[State ID]],"?","UNKNOWN")</f>
        <v>R1024</v>
      </c>
    </row>
    <row r="511" spans="1:26" x14ac:dyDescent="0.3">
      <c r="A511" t="s">
        <v>542</v>
      </c>
      <c r="B511">
        <v>2004</v>
      </c>
      <c r="C511" t="s">
        <v>30</v>
      </c>
      <c r="E511">
        <v>22</v>
      </c>
      <c r="F511">
        <v>4</v>
      </c>
      <c r="G511">
        <v>4561.1899999999996</v>
      </c>
      <c r="H511" t="s">
        <v>11</v>
      </c>
      <c r="I511" t="s">
        <v>11</v>
      </c>
      <c r="J511" t="s">
        <v>247</v>
      </c>
      <c r="K511" t="str">
        <f>SUBSTITUTE(Table14[[#This Row],[year]],"?","")</f>
        <v>2004</v>
      </c>
      <c r="P511" t="str">
        <f>SUBSTITUTE(Table14[[#This Row],[Customer ID]],"?","unknown")</f>
        <v>Id1828</v>
      </c>
      <c r="Q511" s="9" t="str">
        <f t="shared" si="21"/>
        <v>15 Dec 2004</v>
      </c>
      <c r="R511">
        <f t="shared" si="22"/>
        <v>18</v>
      </c>
      <c r="S511" t="str">
        <f t="shared" si="23"/>
        <v>2004</v>
      </c>
      <c r="T511" t="str">
        <f>SUBSTITUTE(Table14[[#This Row],[month]],"?","sep")</f>
        <v>Dec</v>
      </c>
      <c r="U511">
        <v>15</v>
      </c>
      <c r="V511">
        <v>2</v>
      </c>
      <c r="W511" s="12">
        <v>19444.27</v>
      </c>
      <c r="X511" t="str">
        <f>SUBSTITUTE(Table14[[#This Row],[Hospital tier]],"?","tier - 2")</f>
        <v>tier - 2</v>
      </c>
      <c r="Y511" t="str">
        <f>SUBSTITUTE(Table14[[#This Row],[City tier]],"?","tier - 2")</f>
        <v>tier - 2</v>
      </c>
      <c r="Z511" t="str">
        <f>SUBSTITUTE(Table14[[#This Row],[State ID]],"?","UNKNOWN")</f>
        <v>R1024</v>
      </c>
    </row>
    <row r="512" spans="1:26" x14ac:dyDescent="0.3">
      <c r="A512" t="s">
        <v>543</v>
      </c>
      <c r="B512">
        <v>1990</v>
      </c>
      <c r="C512" t="s">
        <v>20</v>
      </c>
      <c r="E512">
        <v>20</v>
      </c>
      <c r="F512">
        <v>1</v>
      </c>
      <c r="G512">
        <v>4562.84</v>
      </c>
      <c r="H512" t="s">
        <v>11</v>
      </c>
      <c r="I512" t="s">
        <v>11</v>
      </c>
      <c r="J512" t="s">
        <v>13</v>
      </c>
      <c r="K512" t="str">
        <f>SUBSTITUTE(Table14[[#This Row],[year]],"?","")</f>
        <v>1990</v>
      </c>
      <c r="P512" t="str">
        <f>SUBSTITUTE(Table14[[#This Row],[Customer ID]],"?","unknown")</f>
        <v>Id1827</v>
      </c>
      <c r="Q512" s="9" t="str">
        <f t="shared" si="21"/>
        <v>29 Sep 1990</v>
      </c>
      <c r="R512">
        <f t="shared" si="22"/>
        <v>32</v>
      </c>
      <c r="S512" t="str">
        <f t="shared" si="23"/>
        <v>1990</v>
      </c>
      <c r="T512" t="str">
        <f>SUBSTITUTE(Table14[[#This Row],[month]],"?","sep")</f>
        <v>Sep</v>
      </c>
      <c r="U512">
        <v>29</v>
      </c>
      <c r="V512">
        <v>3</v>
      </c>
      <c r="W512" s="12">
        <v>43753.34</v>
      </c>
      <c r="X512" t="str">
        <f>SUBSTITUTE(Table14[[#This Row],[Hospital tier]],"?","tier - 2")</f>
        <v>tier - 2</v>
      </c>
      <c r="Y512" t="str">
        <f>SUBSTITUTE(Table14[[#This Row],[City tier]],"?","tier - 2")</f>
        <v>tier - 2</v>
      </c>
      <c r="Z512" t="str">
        <f>SUBSTITUTE(Table14[[#This Row],[State ID]],"?","UNKNOWN")</f>
        <v>R1013</v>
      </c>
    </row>
    <row r="513" spans="1:26" x14ac:dyDescent="0.3">
      <c r="A513" t="s">
        <v>544</v>
      </c>
      <c r="B513">
        <v>1996</v>
      </c>
      <c r="C513" t="s">
        <v>30</v>
      </c>
      <c r="E513">
        <v>25</v>
      </c>
      <c r="F513">
        <v>2</v>
      </c>
      <c r="G513">
        <v>4564.1899999999996</v>
      </c>
      <c r="H513" t="s">
        <v>11</v>
      </c>
      <c r="I513" t="s">
        <v>11</v>
      </c>
      <c r="J513" t="s">
        <v>247</v>
      </c>
      <c r="K513" t="str">
        <f>SUBSTITUTE(Table14[[#This Row],[year]],"?","")</f>
        <v>1996</v>
      </c>
      <c r="P513" t="str">
        <f>SUBSTITUTE(Table14[[#This Row],[Customer ID]],"?","unknown")</f>
        <v>Id1826</v>
      </c>
      <c r="Q513" s="9" t="str">
        <f t="shared" si="21"/>
        <v>6 Dec 1996</v>
      </c>
      <c r="R513">
        <f t="shared" si="22"/>
        <v>26</v>
      </c>
      <c r="S513" t="str">
        <f t="shared" si="23"/>
        <v>1996</v>
      </c>
      <c r="T513" t="str">
        <f>SUBSTITUTE(Table14[[#This Row],[month]],"?","sep")</f>
        <v>Dec</v>
      </c>
      <c r="U513">
        <v>6</v>
      </c>
      <c r="V513">
        <v>2</v>
      </c>
      <c r="W513" s="12">
        <v>19442.349999999999</v>
      </c>
      <c r="X513" t="str">
        <f>SUBSTITUTE(Table14[[#This Row],[Hospital tier]],"?","tier - 2")</f>
        <v>tier - 2</v>
      </c>
      <c r="Y513" t="str">
        <f>SUBSTITUTE(Table14[[#This Row],[City tier]],"?","tier - 2")</f>
        <v>tier - 2</v>
      </c>
      <c r="Z513" t="str">
        <f>SUBSTITUTE(Table14[[#This Row],[State ID]],"?","UNKNOWN")</f>
        <v>R1024</v>
      </c>
    </row>
    <row r="514" spans="1:26" x14ac:dyDescent="0.3">
      <c r="A514" t="s">
        <v>545</v>
      </c>
      <c r="B514">
        <v>1989</v>
      </c>
      <c r="C514" t="s">
        <v>20</v>
      </c>
      <c r="E514">
        <v>18</v>
      </c>
      <c r="F514">
        <v>0</v>
      </c>
      <c r="G514">
        <v>4571.41</v>
      </c>
      <c r="H514" t="s">
        <v>11</v>
      </c>
      <c r="I514" t="s">
        <v>11</v>
      </c>
      <c r="J514" t="s">
        <v>23</v>
      </c>
      <c r="K514" t="str">
        <f>SUBSTITUTE(Table14[[#This Row],[year]],"?","")</f>
        <v>1989</v>
      </c>
      <c r="P514" t="str">
        <f>SUBSTITUTE(Table14[[#This Row],[Customer ID]],"?","unknown")</f>
        <v>Id1825</v>
      </c>
      <c r="Q514" s="9" t="str">
        <f t="shared" ref="Q514:Q577" si="24">CONCATENATE(U514," ",T514," ",S514)</f>
        <v>30 Sep 1989</v>
      </c>
      <c r="R514">
        <f t="shared" ref="R514:R577" si="25">DATEDIF(Q514,$AC$21,"Y")</f>
        <v>33</v>
      </c>
      <c r="S514" t="str">
        <f t="shared" ref="S514:S577" si="26">IF(ISBLANK(K514),AVERAGE(K514:K2856),K514)</f>
        <v>1989</v>
      </c>
      <c r="T514" t="str">
        <f>SUBSTITUTE(Table14[[#This Row],[month]],"?","sep")</f>
        <v>Sep</v>
      </c>
      <c r="U514">
        <v>30</v>
      </c>
      <c r="V514">
        <v>3</v>
      </c>
      <c r="W514" s="12">
        <v>19362</v>
      </c>
      <c r="X514" t="str">
        <f>SUBSTITUTE(Table14[[#This Row],[Hospital tier]],"?","tier - 2")</f>
        <v>tier - 2</v>
      </c>
      <c r="Y514" t="str">
        <f>SUBSTITUTE(Table14[[#This Row],[City tier]],"?","tier - 2")</f>
        <v>tier - 2</v>
      </c>
      <c r="Z514" t="str">
        <f>SUBSTITUTE(Table14[[#This Row],[State ID]],"?","UNKNOWN")</f>
        <v>R1012</v>
      </c>
    </row>
    <row r="515" spans="1:26" x14ac:dyDescent="0.3">
      <c r="A515" t="s">
        <v>546</v>
      </c>
      <c r="B515">
        <v>2000</v>
      </c>
      <c r="C515" t="s">
        <v>10</v>
      </c>
      <c r="E515">
        <v>2</v>
      </c>
      <c r="F515">
        <v>0</v>
      </c>
      <c r="G515">
        <v>4608.03</v>
      </c>
      <c r="H515" t="s">
        <v>11</v>
      </c>
      <c r="I515" t="s">
        <v>12</v>
      </c>
      <c r="J515" t="s">
        <v>42</v>
      </c>
      <c r="K515" t="str">
        <f>SUBSTITUTE(Table14[[#This Row],[year]],"?","")</f>
        <v>2000</v>
      </c>
      <c r="P515" t="str">
        <f>SUBSTITUTE(Table14[[#This Row],[Customer ID]],"?","unknown")</f>
        <v>Id1824</v>
      </c>
      <c r="Q515" s="9" t="str">
        <f t="shared" si="24"/>
        <v>24 Jul 2000</v>
      </c>
      <c r="R515">
        <f t="shared" si="25"/>
        <v>22</v>
      </c>
      <c r="S515" t="str">
        <f t="shared" si="26"/>
        <v>2000</v>
      </c>
      <c r="T515" t="str">
        <f>SUBSTITUTE(Table14[[#This Row],[month]],"?","sep")</f>
        <v>Jul</v>
      </c>
      <c r="U515">
        <v>24</v>
      </c>
      <c r="V515">
        <v>0</v>
      </c>
      <c r="W515" s="12">
        <v>19350.37</v>
      </c>
      <c r="X515" t="str">
        <f>SUBSTITUTE(Table14[[#This Row],[Hospital tier]],"?","tier - 2")</f>
        <v>tier - 2</v>
      </c>
      <c r="Y515" t="str">
        <f>SUBSTITUTE(Table14[[#This Row],[City tier]],"?","tier - 2")</f>
        <v>tier - 3</v>
      </c>
      <c r="Z515" t="str">
        <f>SUBSTITUTE(Table14[[#This Row],[State ID]],"?","UNKNOWN")</f>
        <v>R1011</v>
      </c>
    </row>
    <row r="516" spans="1:26" x14ac:dyDescent="0.3">
      <c r="A516" t="s">
        <v>547</v>
      </c>
      <c r="B516">
        <v>1998</v>
      </c>
      <c r="C516" t="s">
        <v>18</v>
      </c>
      <c r="E516">
        <v>29</v>
      </c>
      <c r="F516">
        <v>3</v>
      </c>
      <c r="G516">
        <v>4618.08</v>
      </c>
      <c r="H516" t="s">
        <v>11</v>
      </c>
      <c r="I516" t="s">
        <v>16</v>
      </c>
      <c r="J516" t="s">
        <v>23</v>
      </c>
      <c r="K516" t="str">
        <f>SUBSTITUTE(Table14[[#This Row],[year]],"?","")</f>
        <v>1998</v>
      </c>
      <c r="P516" t="str">
        <f>SUBSTITUTE(Table14[[#This Row],[Customer ID]],"?","unknown")</f>
        <v>Id1823</v>
      </c>
      <c r="Q516" s="9" t="str">
        <f t="shared" si="24"/>
        <v>15 Jun 1998</v>
      </c>
      <c r="R516">
        <f t="shared" si="25"/>
        <v>24</v>
      </c>
      <c r="S516" t="str">
        <f t="shared" si="26"/>
        <v>1998</v>
      </c>
      <c r="T516" t="str">
        <f>SUBSTITUTE(Table14[[#This Row],[month]],"?","sep")</f>
        <v>Jun</v>
      </c>
      <c r="U516">
        <v>15</v>
      </c>
      <c r="V516">
        <v>0</v>
      </c>
      <c r="W516" s="12">
        <v>19321.060000000001</v>
      </c>
      <c r="X516" t="str">
        <f>SUBSTITUTE(Table14[[#This Row],[Hospital tier]],"?","tier - 2")</f>
        <v>tier - 2</v>
      </c>
      <c r="Y516" t="str">
        <f>SUBSTITUTE(Table14[[#This Row],[City tier]],"?","tier - 2")</f>
        <v>tier - 1</v>
      </c>
      <c r="Z516" t="str">
        <f>SUBSTITUTE(Table14[[#This Row],[State ID]],"?","UNKNOWN")</f>
        <v>R1012</v>
      </c>
    </row>
    <row r="517" spans="1:26" x14ac:dyDescent="0.3">
      <c r="A517" t="s">
        <v>548</v>
      </c>
      <c r="B517">
        <v>1985</v>
      </c>
      <c r="C517" t="s">
        <v>18</v>
      </c>
      <c r="E517">
        <v>22</v>
      </c>
      <c r="F517">
        <v>0</v>
      </c>
      <c r="G517">
        <v>4646.76</v>
      </c>
      <c r="H517" t="s">
        <v>16</v>
      </c>
      <c r="I517" t="s">
        <v>16</v>
      </c>
      <c r="J517" t="s">
        <v>42</v>
      </c>
      <c r="K517" t="str">
        <f>SUBSTITUTE(Table14[[#This Row],[year]],"?","")</f>
        <v>1985</v>
      </c>
      <c r="P517" t="str">
        <f>SUBSTITUTE(Table14[[#This Row],[Customer ID]],"?","unknown")</f>
        <v>Id1822</v>
      </c>
      <c r="Q517" s="9" t="str">
        <f t="shared" si="24"/>
        <v>12 Jun 1985</v>
      </c>
      <c r="R517">
        <f t="shared" si="25"/>
        <v>37</v>
      </c>
      <c r="S517" t="str">
        <f t="shared" si="26"/>
        <v>1985</v>
      </c>
      <c r="T517" t="str">
        <f>SUBSTITUTE(Table14[[#This Row],[month]],"?","sep")</f>
        <v>Jun</v>
      </c>
      <c r="U517">
        <v>12</v>
      </c>
      <c r="V517">
        <v>3</v>
      </c>
      <c r="W517" s="12">
        <v>11524.25</v>
      </c>
      <c r="X517" t="str">
        <f>SUBSTITUTE(Table14[[#This Row],[Hospital tier]],"?","tier - 2")</f>
        <v>tier - 1</v>
      </c>
      <c r="Y517" t="str">
        <f>SUBSTITUTE(Table14[[#This Row],[City tier]],"?","tier - 2")</f>
        <v>tier - 1</v>
      </c>
      <c r="Z517" t="str">
        <f>SUBSTITUTE(Table14[[#This Row],[State ID]],"?","UNKNOWN")</f>
        <v>R1011</v>
      </c>
    </row>
    <row r="518" spans="1:26" x14ac:dyDescent="0.3">
      <c r="A518" t="s">
        <v>549</v>
      </c>
      <c r="B518">
        <v>1996</v>
      </c>
      <c r="C518" t="s">
        <v>37</v>
      </c>
      <c r="E518">
        <v>25</v>
      </c>
      <c r="F518">
        <v>3</v>
      </c>
      <c r="G518">
        <v>4661.29</v>
      </c>
      <c r="H518" t="s">
        <v>11</v>
      </c>
      <c r="I518" t="s">
        <v>16</v>
      </c>
      <c r="J518" t="s">
        <v>356</v>
      </c>
      <c r="K518" t="str">
        <f>SUBSTITUTE(Table14[[#This Row],[year]],"?","")</f>
        <v>1996</v>
      </c>
      <c r="P518" t="str">
        <f>SUBSTITUTE(Table14[[#This Row],[Customer ID]],"?","unknown")</f>
        <v>Id1821</v>
      </c>
      <c r="Q518" s="9" t="str">
        <f t="shared" si="24"/>
        <v>29 Oct 1996</v>
      </c>
      <c r="R518">
        <f t="shared" si="25"/>
        <v>26</v>
      </c>
      <c r="S518" t="str">
        <f t="shared" si="26"/>
        <v>1996</v>
      </c>
      <c r="T518" t="str">
        <f>SUBSTITUTE(Table14[[#This Row],[month]],"?","sep")</f>
        <v>Oct</v>
      </c>
      <c r="U518">
        <v>29</v>
      </c>
      <c r="V518">
        <v>0</v>
      </c>
      <c r="W518" s="12">
        <v>19259.96</v>
      </c>
      <c r="X518" t="str">
        <f>SUBSTITUTE(Table14[[#This Row],[Hospital tier]],"?","tier - 2")</f>
        <v>tier - 2</v>
      </c>
      <c r="Y518" t="str">
        <f>SUBSTITUTE(Table14[[#This Row],[City tier]],"?","tier - 2")</f>
        <v>tier - 1</v>
      </c>
      <c r="Z518" t="str">
        <f>SUBSTITUTE(Table14[[#This Row],[State ID]],"?","UNKNOWN")</f>
        <v>R1017</v>
      </c>
    </row>
    <row r="519" spans="1:26" x14ac:dyDescent="0.3">
      <c r="A519" t="s">
        <v>550</v>
      </c>
      <c r="B519">
        <v>1990</v>
      </c>
      <c r="C519" t="s">
        <v>35</v>
      </c>
      <c r="E519">
        <v>5</v>
      </c>
      <c r="F519">
        <v>1</v>
      </c>
      <c r="G519">
        <v>4667.6099999999997</v>
      </c>
      <c r="H519" t="s">
        <v>12</v>
      </c>
      <c r="I519" t="s">
        <v>12</v>
      </c>
      <c r="J519" t="s">
        <v>168</v>
      </c>
      <c r="K519" t="str">
        <f>SUBSTITUTE(Table14[[#This Row],[year]],"?","")</f>
        <v>1990</v>
      </c>
      <c r="P519" t="str">
        <f>SUBSTITUTE(Table14[[#This Row],[Customer ID]],"?","unknown")</f>
        <v>Id1820</v>
      </c>
      <c r="Q519" s="9" t="str">
        <f t="shared" si="24"/>
        <v>28 Aug 1990</v>
      </c>
      <c r="R519">
        <f t="shared" si="25"/>
        <v>32</v>
      </c>
      <c r="S519" t="str">
        <f t="shared" si="26"/>
        <v>1990</v>
      </c>
      <c r="T519" t="str">
        <f>SUBSTITUTE(Table14[[#This Row],[month]],"?","sep")</f>
        <v>Aug</v>
      </c>
      <c r="U519">
        <v>28</v>
      </c>
      <c r="V519">
        <v>0</v>
      </c>
      <c r="W519" s="12">
        <v>19214.71</v>
      </c>
      <c r="X519" t="str">
        <f>SUBSTITUTE(Table14[[#This Row],[Hospital tier]],"?","tier - 2")</f>
        <v>tier - 3</v>
      </c>
      <c r="Y519" t="str">
        <f>SUBSTITUTE(Table14[[#This Row],[City tier]],"?","tier - 2")</f>
        <v>tier - 3</v>
      </c>
      <c r="Z519" t="str">
        <f>SUBSTITUTE(Table14[[#This Row],[State ID]],"?","UNKNOWN")</f>
        <v>R1016</v>
      </c>
    </row>
    <row r="520" spans="1:26" x14ac:dyDescent="0.3">
      <c r="A520" t="s">
        <v>551</v>
      </c>
      <c r="B520">
        <v>1990</v>
      </c>
      <c r="C520" t="s">
        <v>20</v>
      </c>
      <c r="E520">
        <v>26</v>
      </c>
      <c r="F520">
        <v>2</v>
      </c>
      <c r="G520">
        <v>4670.6400000000003</v>
      </c>
      <c r="H520" t="s">
        <v>11</v>
      </c>
      <c r="I520" t="s">
        <v>11</v>
      </c>
      <c r="J520" t="s">
        <v>42</v>
      </c>
      <c r="K520" t="str">
        <f>SUBSTITUTE(Table14[[#This Row],[year]],"?","")</f>
        <v>1990</v>
      </c>
      <c r="P520" t="str">
        <f>SUBSTITUTE(Table14[[#This Row],[Customer ID]],"?","unknown")</f>
        <v>Id1819</v>
      </c>
      <c r="Q520" s="9" t="str">
        <f t="shared" si="24"/>
        <v>16 Sep 1990</v>
      </c>
      <c r="R520">
        <f t="shared" si="25"/>
        <v>32</v>
      </c>
      <c r="S520" t="str">
        <f t="shared" si="26"/>
        <v>1990</v>
      </c>
      <c r="T520" t="str">
        <f>SUBSTITUTE(Table14[[#This Row],[month]],"?","sep")</f>
        <v>Sep</v>
      </c>
      <c r="U520">
        <v>16</v>
      </c>
      <c r="V520">
        <v>3</v>
      </c>
      <c r="W520" s="12">
        <v>19199.939999999999</v>
      </c>
      <c r="X520" t="str">
        <f>SUBSTITUTE(Table14[[#This Row],[Hospital tier]],"?","tier - 2")</f>
        <v>tier - 2</v>
      </c>
      <c r="Y520" t="str">
        <f>SUBSTITUTE(Table14[[#This Row],[City tier]],"?","tier - 2")</f>
        <v>tier - 2</v>
      </c>
      <c r="Z520" t="str">
        <f>SUBSTITUTE(Table14[[#This Row],[State ID]],"?","UNKNOWN")</f>
        <v>R1011</v>
      </c>
    </row>
    <row r="521" spans="1:26" x14ac:dyDescent="0.3">
      <c r="A521" t="s">
        <v>552</v>
      </c>
      <c r="B521">
        <v>1990</v>
      </c>
      <c r="C521" t="s">
        <v>10</v>
      </c>
      <c r="E521">
        <v>13</v>
      </c>
      <c r="F521">
        <v>2</v>
      </c>
      <c r="G521">
        <v>4673.3900000000003</v>
      </c>
      <c r="H521" t="s">
        <v>11</v>
      </c>
      <c r="I521" t="s">
        <v>16</v>
      </c>
      <c r="J521" t="s">
        <v>13</v>
      </c>
      <c r="K521" t="str">
        <f>SUBSTITUTE(Table14[[#This Row],[year]],"?","")</f>
        <v>1990</v>
      </c>
      <c r="P521" t="str">
        <f>SUBSTITUTE(Table14[[#This Row],[Customer ID]],"?","unknown")</f>
        <v>Id1818</v>
      </c>
      <c r="Q521" s="9" t="str">
        <f t="shared" si="24"/>
        <v>2 Jul 1990</v>
      </c>
      <c r="R521">
        <f t="shared" si="25"/>
        <v>32</v>
      </c>
      <c r="S521" t="str">
        <f t="shared" si="26"/>
        <v>1990</v>
      </c>
      <c r="T521" t="str">
        <f>SUBSTITUTE(Table14[[#This Row],[month]],"?","sep")</f>
        <v>Jul</v>
      </c>
      <c r="U521">
        <v>2</v>
      </c>
      <c r="V521">
        <v>2</v>
      </c>
      <c r="W521" s="12">
        <v>19144.580000000002</v>
      </c>
      <c r="X521" t="str">
        <f>SUBSTITUTE(Table14[[#This Row],[Hospital tier]],"?","tier - 2")</f>
        <v>tier - 2</v>
      </c>
      <c r="Y521" t="str">
        <f>SUBSTITUTE(Table14[[#This Row],[City tier]],"?","tier - 2")</f>
        <v>tier - 1</v>
      </c>
      <c r="Z521" t="str">
        <f>SUBSTITUTE(Table14[[#This Row],[State ID]],"?","UNKNOWN")</f>
        <v>R1013</v>
      </c>
    </row>
    <row r="522" spans="1:26" x14ac:dyDescent="0.3">
      <c r="A522" t="s">
        <v>553</v>
      </c>
      <c r="B522">
        <v>1979</v>
      </c>
      <c r="C522" t="s">
        <v>37</v>
      </c>
      <c r="E522">
        <v>18</v>
      </c>
      <c r="F522">
        <v>2</v>
      </c>
      <c r="G522">
        <v>4674.2</v>
      </c>
      <c r="H522" t="s">
        <v>11</v>
      </c>
      <c r="I522" t="s">
        <v>16</v>
      </c>
      <c r="J522" t="s">
        <v>13</v>
      </c>
      <c r="K522" t="str">
        <f>SUBSTITUTE(Table14[[#This Row],[year]],"?","")</f>
        <v>1979</v>
      </c>
      <c r="P522" t="str">
        <f>SUBSTITUTE(Table14[[#This Row],[Customer ID]],"?","unknown")</f>
        <v>Id1817</v>
      </c>
      <c r="Q522" s="9" t="str">
        <f t="shared" si="24"/>
        <v>28 Oct 1979</v>
      </c>
      <c r="R522">
        <f t="shared" si="25"/>
        <v>43</v>
      </c>
      <c r="S522" t="str">
        <f t="shared" si="26"/>
        <v>1979</v>
      </c>
      <c r="T522" t="str">
        <f>SUBSTITUTE(Table14[[#This Row],[month]],"?","sep")</f>
        <v>Oct</v>
      </c>
      <c r="U522">
        <v>28</v>
      </c>
      <c r="V522">
        <v>1</v>
      </c>
      <c r="W522" s="12">
        <v>19107.78</v>
      </c>
      <c r="X522" t="str">
        <f>SUBSTITUTE(Table14[[#This Row],[Hospital tier]],"?","tier - 2")</f>
        <v>tier - 2</v>
      </c>
      <c r="Y522" t="str">
        <f>SUBSTITUTE(Table14[[#This Row],[City tier]],"?","tier - 2")</f>
        <v>tier - 1</v>
      </c>
      <c r="Z522" t="str">
        <f>SUBSTITUTE(Table14[[#This Row],[State ID]],"?","UNKNOWN")</f>
        <v>R1013</v>
      </c>
    </row>
    <row r="523" spans="1:26" x14ac:dyDescent="0.3">
      <c r="A523" t="s">
        <v>554</v>
      </c>
      <c r="B523">
        <v>2003</v>
      </c>
      <c r="C523" t="s">
        <v>37</v>
      </c>
      <c r="E523">
        <v>4</v>
      </c>
      <c r="F523">
        <v>0</v>
      </c>
      <c r="G523">
        <v>4678.8</v>
      </c>
      <c r="H523" t="s">
        <v>11</v>
      </c>
      <c r="I523" t="s">
        <v>16</v>
      </c>
      <c r="J523" t="s">
        <v>300</v>
      </c>
      <c r="K523" t="str">
        <f>SUBSTITUTE(Table14[[#This Row],[year]],"?","")</f>
        <v>2003</v>
      </c>
      <c r="P523" t="str">
        <f>SUBSTITUTE(Table14[[#This Row],[Customer ID]],"?","unknown")</f>
        <v>Id1816</v>
      </c>
      <c r="Q523" s="9" t="str">
        <f t="shared" si="24"/>
        <v>5 Oct 2003</v>
      </c>
      <c r="R523">
        <f t="shared" si="25"/>
        <v>19</v>
      </c>
      <c r="S523" t="str">
        <f t="shared" si="26"/>
        <v>2003</v>
      </c>
      <c r="T523" t="str">
        <f>SUBSTITUTE(Table14[[#This Row],[month]],"?","sep")</f>
        <v>Oct</v>
      </c>
      <c r="U523">
        <v>5</v>
      </c>
      <c r="V523">
        <v>1</v>
      </c>
      <c r="W523" s="12">
        <v>19040.88</v>
      </c>
      <c r="X523" t="str">
        <f>SUBSTITUTE(Table14[[#This Row],[Hospital tier]],"?","tier - 2")</f>
        <v>tier - 2</v>
      </c>
      <c r="Y523" t="str">
        <f>SUBSTITUTE(Table14[[#This Row],[City tier]],"?","tier - 2")</f>
        <v>tier - 1</v>
      </c>
      <c r="Z523" t="str">
        <f>SUBSTITUTE(Table14[[#This Row],[State ID]],"?","UNKNOWN")</f>
        <v>R1021</v>
      </c>
    </row>
    <row r="524" spans="1:26" x14ac:dyDescent="0.3">
      <c r="A524" t="s">
        <v>555</v>
      </c>
      <c r="B524">
        <v>1990</v>
      </c>
      <c r="C524" t="s">
        <v>20</v>
      </c>
      <c r="E524">
        <v>4</v>
      </c>
      <c r="F524">
        <v>2</v>
      </c>
      <c r="G524">
        <v>4686.3900000000003</v>
      </c>
      <c r="H524" t="s">
        <v>12</v>
      </c>
      <c r="I524" t="s">
        <v>12</v>
      </c>
      <c r="J524" t="s">
        <v>13</v>
      </c>
      <c r="K524" t="str">
        <f>SUBSTITUTE(Table14[[#This Row],[year]],"?","")</f>
        <v>1990</v>
      </c>
      <c r="P524" t="str">
        <f>SUBSTITUTE(Table14[[#This Row],[Customer ID]],"?","unknown")</f>
        <v>Id1815</v>
      </c>
      <c r="Q524" s="9" t="str">
        <f t="shared" si="24"/>
        <v>22 Sep 1990</v>
      </c>
      <c r="R524">
        <f t="shared" si="25"/>
        <v>32</v>
      </c>
      <c r="S524" t="str">
        <f t="shared" si="26"/>
        <v>1990</v>
      </c>
      <c r="T524" t="str">
        <f>SUBSTITUTE(Table14[[#This Row],[month]],"?","sep")</f>
        <v>Sep</v>
      </c>
      <c r="U524">
        <v>22</v>
      </c>
      <c r="V524">
        <v>0</v>
      </c>
      <c r="W524" s="12">
        <v>43578.94</v>
      </c>
      <c r="X524" t="str">
        <f>SUBSTITUTE(Table14[[#This Row],[Hospital tier]],"?","tier - 2")</f>
        <v>tier - 3</v>
      </c>
      <c r="Y524" t="str">
        <f>SUBSTITUTE(Table14[[#This Row],[City tier]],"?","tier - 2")</f>
        <v>tier - 3</v>
      </c>
      <c r="Z524" t="str">
        <f>SUBSTITUTE(Table14[[#This Row],[State ID]],"?","UNKNOWN")</f>
        <v>R1013</v>
      </c>
    </row>
    <row r="525" spans="1:26" x14ac:dyDescent="0.3">
      <c r="A525" t="s">
        <v>556</v>
      </c>
      <c r="B525">
        <v>2003</v>
      </c>
      <c r="C525" t="s">
        <v>18</v>
      </c>
      <c r="E525">
        <v>22</v>
      </c>
      <c r="F525">
        <v>5</v>
      </c>
      <c r="G525">
        <v>4687.8</v>
      </c>
      <c r="H525" t="s">
        <v>11</v>
      </c>
      <c r="I525" t="s">
        <v>12</v>
      </c>
      <c r="J525" t="s">
        <v>42</v>
      </c>
      <c r="K525" t="str">
        <f>SUBSTITUTE(Table14[[#This Row],[year]],"?","")</f>
        <v>2003</v>
      </c>
      <c r="P525" t="str">
        <f>SUBSTITUTE(Table14[[#This Row],[Customer ID]],"?","unknown")</f>
        <v>Id1814</v>
      </c>
      <c r="Q525" s="9" t="str">
        <f t="shared" si="24"/>
        <v>19 Jun 2003</v>
      </c>
      <c r="R525">
        <f t="shared" si="25"/>
        <v>19</v>
      </c>
      <c r="S525" t="str">
        <f t="shared" si="26"/>
        <v>2003</v>
      </c>
      <c r="T525" t="str">
        <f>SUBSTITUTE(Table14[[#This Row],[month]],"?","sep")</f>
        <v>Jun</v>
      </c>
      <c r="U525">
        <v>19</v>
      </c>
      <c r="V525">
        <v>5</v>
      </c>
      <c r="W525" s="12">
        <v>19023.259999999998</v>
      </c>
      <c r="X525" t="str">
        <f>SUBSTITUTE(Table14[[#This Row],[Hospital tier]],"?","tier - 2")</f>
        <v>tier - 2</v>
      </c>
      <c r="Y525" t="str">
        <f>SUBSTITUTE(Table14[[#This Row],[City tier]],"?","tier - 2")</f>
        <v>tier - 3</v>
      </c>
      <c r="Z525" t="str">
        <f>SUBSTITUTE(Table14[[#This Row],[State ID]],"?","UNKNOWN")</f>
        <v>R1011</v>
      </c>
    </row>
    <row r="526" spans="1:26" x14ac:dyDescent="0.3">
      <c r="A526" t="s">
        <v>557</v>
      </c>
      <c r="B526">
        <v>1977</v>
      </c>
      <c r="C526" t="s">
        <v>30</v>
      </c>
      <c r="E526">
        <v>4</v>
      </c>
      <c r="F526">
        <v>2</v>
      </c>
      <c r="G526">
        <v>4699.47</v>
      </c>
      <c r="H526" t="s">
        <v>11</v>
      </c>
      <c r="I526" t="s">
        <v>12</v>
      </c>
      <c r="J526" t="s">
        <v>13</v>
      </c>
      <c r="K526" t="str">
        <f>SUBSTITUTE(Table14[[#This Row],[year]],"?","")</f>
        <v>1977</v>
      </c>
      <c r="P526" t="str">
        <f>SUBSTITUTE(Table14[[#This Row],[Customer ID]],"?","unknown")</f>
        <v>Id1813</v>
      </c>
      <c r="Q526" s="9" t="str">
        <f t="shared" si="24"/>
        <v>24 Dec 1977</v>
      </c>
      <c r="R526">
        <f t="shared" si="25"/>
        <v>45</v>
      </c>
      <c r="S526" t="str">
        <f t="shared" si="26"/>
        <v>1977</v>
      </c>
      <c r="T526" t="str">
        <f>SUBSTITUTE(Table14[[#This Row],[month]],"?","sep")</f>
        <v>Dec</v>
      </c>
      <c r="U526">
        <v>24</v>
      </c>
      <c r="V526">
        <v>2</v>
      </c>
      <c r="W526" s="12">
        <v>18972.5</v>
      </c>
      <c r="X526" t="str">
        <f>SUBSTITUTE(Table14[[#This Row],[Hospital tier]],"?","tier - 2")</f>
        <v>tier - 2</v>
      </c>
      <c r="Y526" t="str">
        <f>SUBSTITUTE(Table14[[#This Row],[City tier]],"?","tier - 2")</f>
        <v>tier - 3</v>
      </c>
      <c r="Z526" t="str">
        <f>SUBSTITUTE(Table14[[#This Row],[State ID]],"?","UNKNOWN")</f>
        <v>R1013</v>
      </c>
    </row>
    <row r="527" spans="1:26" x14ac:dyDescent="0.3">
      <c r="A527" t="s">
        <v>558</v>
      </c>
      <c r="B527">
        <v>1981</v>
      </c>
      <c r="C527" t="s">
        <v>35</v>
      </c>
      <c r="E527">
        <v>12</v>
      </c>
      <c r="F527">
        <v>1</v>
      </c>
      <c r="G527">
        <v>4712.12</v>
      </c>
      <c r="H527" t="s">
        <v>11</v>
      </c>
      <c r="I527" t="s">
        <v>12</v>
      </c>
      <c r="J527" t="s">
        <v>42</v>
      </c>
      <c r="K527" t="str">
        <f>SUBSTITUTE(Table14[[#This Row],[year]],"?","")</f>
        <v>1981</v>
      </c>
      <c r="P527" t="str">
        <f>SUBSTITUTE(Table14[[#This Row],[Customer ID]],"?","unknown")</f>
        <v>Id1812</v>
      </c>
      <c r="Q527" s="9" t="str">
        <f t="shared" si="24"/>
        <v>30 Aug 1981</v>
      </c>
      <c r="R527">
        <f t="shared" si="25"/>
        <v>41</v>
      </c>
      <c r="S527" t="str">
        <f t="shared" si="26"/>
        <v>1981</v>
      </c>
      <c r="T527" t="str">
        <f>SUBSTITUTE(Table14[[#This Row],[month]],"?","sep")</f>
        <v>Aug</v>
      </c>
      <c r="U527">
        <v>30</v>
      </c>
      <c r="V527">
        <v>1</v>
      </c>
      <c r="W527" s="12">
        <v>18963.169999999998</v>
      </c>
      <c r="X527" t="str">
        <f>SUBSTITUTE(Table14[[#This Row],[Hospital tier]],"?","tier - 2")</f>
        <v>tier - 2</v>
      </c>
      <c r="Y527" t="str">
        <f>SUBSTITUTE(Table14[[#This Row],[City tier]],"?","tier - 2")</f>
        <v>tier - 3</v>
      </c>
      <c r="Z527" t="str">
        <f>SUBSTITUTE(Table14[[#This Row],[State ID]],"?","UNKNOWN")</f>
        <v>R1011</v>
      </c>
    </row>
    <row r="528" spans="1:26" x14ac:dyDescent="0.3">
      <c r="A528" t="s">
        <v>559</v>
      </c>
      <c r="B528">
        <v>1992</v>
      </c>
      <c r="C528" t="s">
        <v>37</v>
      </c>
      <c r="E528">
        <v>9</v>
      </c>
      <c r="F528">
        <v>1</v>
      </c>
      <c r="G528">
        <v>4718.2</v>
      </c>
      <c r="H528" t="s">
        <v>11</v>
      </c>
      <c r="I528" t="s">
        <v>12</v>
      </c>
      <c r="J528" t="s">
        <v>247</v>
      </c>
      <c r="K528" t="str">
        <f>SUBSTITUTE(Table14[[#This Row],[year]],"?","")</f>
        <v>1992</v>
      </c>
      <c r="P528" t="str">
        <f>SUBSTITUTE(Table14[[#This Row],[Customer ID]],"?","unknown")</f>
        <v>Id1811</v>
      </c>
      <c r="Q528" s="9" t="str">
        <f t="shared" si="24"/>
        <v>19 Oct 1992</v>
      </c>
      <c r="R528">
        <f t="shared" si="25"/>
        <v>30</v>
      </c>
      <c r="S528" t="str">
        <f t="shared" si="26"/>
        <v>1992</v>
      </c>
      <c r="T528" t="str">
        <f>SUBSTITUTE(Table14[[#This Row],[month]],"?","sep")</f>
        <v>Oct</v>
      </c>
      <c r="U528">
        <v>19</v>
      </c>
      <c r="V528">
        <v>4</v>
      </c>
      <c r="W528" s="12">
        <v>11520.1</v>
      </c>
      <c r="X528" t="str">
        <f>SUBSTITUTE(Table14[[#This Row],[Hospital tier]],"?","tier - 2")</f>
        <v>tier - 2</v>
      </c>
      <c r="Y528" t="str">
        <f>SUBSTITUTE(Table14[[#This Row],[City tier]],"?","tier - 2")</f>
        <v>tier - 3</v>
      </c>
      <c r="Z528" t="str">
        <f>SUBSTITUTE(Table14[[#This Row],[State ID]],"?","UNKNOWN")</f>
        <v>R1024</v>
      </c>
    </row>
    <row r="529" spans="1:26" x14ac:dyDescent="0.3">
      <c r="A529" t="s">
        <v>560</v>
      </c>
      <c r="B529">
        <v>1992</v>
      </c>
      <c r="C529" t="s">
        <v>20</v>
      </c>
      <c r="E529">
        <v>28</v>
      </c>
      <c r="F529">
        <v>1</v>
      </c>
      <c r="G529">
        <v>4719.5200000000004</v>
      </c>
      <c r="H529" t="s">
        <v>11</v>
      </c>
      <c r="I529" t="s">
        <v>11</v>
      </c>
      <c r="J529" t="s">
        <v>247</v>
      </c>
      <c r="K529" t="str">
        <f>SUBSTITUTE(Table14[[#This Row],[year]],"?","")</f>
        <v>1992</v>
      </c>
      <c r="P529" t="str">
        <f>SUBSTITUTE(Table14[[#This Row],[Customer ID]],"?","unknown")</f>
        <v>Id1810</v>
      </c>
      <c r="Q529" s="9" t="str">
        <f t="shared" si="24"/>
        <v>6 Sep 1992</v>
      </c>
      <c r="R529">
        <f t="shared" si="25"/>
        <v>30</v>
      </c>
      <c r="S529" t="str">
        <f t="shared" si="26"/>
        <v>1992</v>
      </c>
      <c r="T529" t="str">
        <f>SUBSTITUTE(Table14[[#This Row],[month]],"?","sep")</f>
        <v>Sep</v>
      </c>
      <c r="U529">
        <v>6</v>
      </c>
      <c r="V529">
        <v>0</v>
      </c>
      <c r="W529" s="12">
        <v>18955.22</v>
      </c>
      <c r="X529" t="str">
        <f>SUBSTITUTE(Table14[[#This Row],[Hospital tier]],"?","tier - 2")</f>
        <v>tier - 2</v>
      </c>
      <c r="Y529" t="str">
        <f>SUBSTITUTE(Table14[[#This Row],[City tier]],"?","tier - 2")</f>
        <v>tier - 2</v>
      </c>
      <c r="Z529" t="str">
        <f>SUBSTITUTE(Table14[[#This Row],[State ID]],"?","UNKNOWN")</f>
        <v>R1024</v>
      </c>
    </row>
    <row r="530" spans="1:26" x14ac:dyDescent="0.3">
      <c r="A530" t="s">
        <v>561</v>
      </c>
      <c r="B530">
        <v>1994</v>
      </c>
      <c r="C530" t="s">
        <v>35</v>
      </c>
      <c r="E530">
        <v>12</v>
      </c>
      <c r="F530">
        <v>2</v>
      </c>
      <c r="G530">
        <v>4719.74</v>
      </c>
      <c r="H530" t="s">
        <v>11</v>
      </c>
      <c r="I530" t="s">
        <v>16</v>
      </c>
      <c r="J530" t="s">
        <v>23</v>
      </c>
      <c r="K530" t="str">
        <f>SUBSTITUTE(Table14[[#This Row],[year]],"?","")</f>
        <v>1994</v>
      </c>
      <c r="P530" t="str">
        <f>SUBSTITUTE(Table14[[#This Row],[Customer ID]],"?","unknown")</f>
        <v>Id1809</v>
      </c>
      <c r="Q530" s="9" t="str">
        <f t="shared" si="24"/>
        <v>20 Aug 1994</v>
      </c>
      <c r="R530">
        <f t="shared" si="25"/>
        <v>28</v>
      </c>
      <c r="S530" t="str">
        <f t="shared" si="26"/>
        <v>1994</v>
      </c>
      <c r="T530" t="str">
        <f>SUBSTITUTE(Table14[[#This Row],[month]],"?","sep")</f>
        <v>Aug</v>
      </c>
      <c r="U530">
        <v>20</v>
      </c>
      <c r="V530">
        <v>0</v>
      </c>
      <c r="W530" s="12">
        <v>18954.560000000001</v>
      </c>
      <c r="X530" t="str">
        <f>SUBSTITUTE(Table14[[#This Row],[Hospital tier]],"?","tier - 2")</f>
        <v>tier - 2</v>
      </c>
      <c r="Y530" t="str">
        <f>SUBSTITUTE(Table14[[#This Row],[City tier]],"?","tier - 2")</f>
        <v>tier - 1</v>
      </c>
      <c r="Z530" t="str">
        <f>SUBSTITUTE(Table14[[#This Row],[State ID]],"?","UNKNOWN")</f>
        <v>R1012</v>
      </c>
    </row>
    <row r="531" spans="1:26" x14ac:dyDescent="0.3">
      <c r="A531" t="s">
        <v>562</v>
      </c>
      <c r="B531">
        <v>1980</v>
      </c>
      <c r="C531" t="s">
        <v>10</v>
      </c>
      <c r="E531">
        <v>2</v>
      </c>
      <c r="F531">
        <v>2</v>
      </c>
      <c r="G531">
        <v>4728.71</v>
      </c>
      <c r="H531" t="s">
        <v>11</v>
      </c>
      <c r="I531" t="s">
        <v>12</v>
      </c>
      <c r="J531" t="s">
        <v>23</v>
      </c>
      <c r="K531" t="str">
        <f>SUBSTITUTE(Table14[[#This Row],[year]],"?","")</f>
        <v>1980</v>
      </c>
      <c r="P531" t="str">
        <f>SUBSTITUTE(Table14[[#This Row],[Customer ID]],"?","unknown")</f>
        <v>Id1808</v>
      </c>
      <c r="Q531" s="9" t="str">
        <f t="shared" si="24"/>
        <v>3 Jul 1980</v>
      </c>
      <c r="R531">
        <f t="shared" si="25"/>
        <v>42</v>
      </c>
      <c r="S531" t="str">
        <f t="shared" si="26"/>
        <v>1980</v>
      </c>
      <c r="T531" t="str">
        <f>SUBSTITUTE(Table14[[#This Row],[month]],"?","sep")</f>
        <v>Jul</v>
      </c>
      <c r="U531">
        <v>3</v>
      </c>
      <c r="V531">
        <v>0</v>
      </c>
      <c r="W531" s="12">
        <v>18932.810000000001</v>
      </c>
      <c r="X531" t="str">
        <f>SUBSTITUTE(Table14[[#This Row],[Hospital tier]],"?","tier - 2")</f>
        <v>tier - 2</v>
      </c>
      <c r="Y531" t="str">
        <f>SUBSTITUTE(Table14[[#This Row],[City tier]],"?","tier - 2")</f>
        <v>tier - 3</v>
      </c>
      <c r="Z531" t="str">
        <f>SUBSTITUTE(Table14[[#This Row],[State ID]],"?","UNKNOWN")</f>
        <v>R1012</v>
      </c>
    </row>
    <row r="532" spans="1:26" x14ac:dyDescent="0.3">
      <c r="A532" t="s">
        <v>563</v>
      </c>
      <c r="B532">
        <v>1986</v>
      </c>
      <c r="C532" t="s">
        <v>20</v>
      </c>
      <c r="E532">
        <v>5</v>
      </c>
      <c r="F532">
        <v>3</v>
      </c>
      <c r="G532">
        <v>4734.6400000000003</v>
      </c>
      <c r="H532" t="s">
        <v>11</v>
      </c>
      <c r="I532" t="s">
        <v>16</v>
      </c>
      <c r="J532" t="s">
        <v>13</v>
      </c>
      <c r="K532" t="str">
        <f>SUBSTITUTE(Table14[[#This Row],[year]],"?","")</f>
        <v>1986</v>
      </c>
      <c r="P532" t="str">
        <f>SUBSTITUTE(Table14[[#This Row],[Customer ID]],"?","unknown")</f>
        <v>Id1807</v>
      </c>
      <c r="Q532" s="9" t="str">
        <f t="shared" si="24"/>
        <v>27 Sep 1986</v>
      </c>
      <c r="R532">
        <f t="shared" si="25"/>
        <v>36</v>
      </c>
      <c r="S532" t="str">
        <f t="shared" si="26"/>
        <v>1986</v>
      </c>
      <c r="T532" t="str">
        <f>SUBSTITUTE(Table14[[#This Row],[month]],"?","sep")</f>
        <v>Sep</v>
      </c>
      <c r="U532">
        <v>27</v>
      </c>
      <c r="V532">
        <v>1</v>
      </c>
      <c r="W532" s="12">
        <v>18903.490000000002</v>
      </c>
      <c r="X532" t="str">
        <f>SUBSTITUTE(Table14[[#This Row],[Hospital tier]],"?","tier - 2")</f>
        <v>tier - 2</v>
      </c>
      <c r="Y532" t="str">
        <f>SUBSTITUTE(Table14[[#This Row],[City tier]],"?","tier - 2")</f>
        <v>tier - 1</v>
      </c>
      <c r="Z532" t="str">
        <f>SUBSTITUTE(Table14[[#This Row],[State ID]],"?","UNKNOWN")</f>
        <v>R1013</v>
      </c>
    </row>
    <row r="533" spans="1:26" x14ac:dyDescent="0.3">
      <c r="A533" t="s">
        <v>564</v>
      </c>
      <c r="B533">
        <v>1991</v>
      </c>
      <c r="C533" t="s">
        <v>37</v>
      </c>
      <c r="E533">
        <v>12</v>
      </c>
      <c r="F533">
        <v>1</v>
      </c>
      <c r="G533">
        <v>4738.2700000000004</v>
      </c>
      <c r="H533" t="s">
        <v>11</v>
      </c>
      <c r="I533" t="s">
        <v>12</v>
      </c>
      <c r="J533" t="s">
        <v>23</v>
      </c>
      <c r="K533" t="str">
        <f>SUBSTITUTE(Table14[[#This Row],[year]],"?","")</f>
        <v>1991</v>
      </c>
      <c r="P533" t="str">
        <f>SUBSTITUTE(Table14[[#This Row],[Customer ID]],"?","unknown")</f>
        <v>Id1806</v>
      </c>
      <c r="Q533" s="9" t="str">
        <f t="shared" si="24"/>
        <v>6 Oct 1991</v>
      </c>
      <c r="R533">
        <f t="shared" si="25"/>
        <v>31</v>
      </c>
      <c r="S533" t="str">
        <f t="shared" si="26"/>
        <v>1991</v>
      </c>
      <c r="T533" t="str">
        <f>SUBSTITUTE(Table14[[#This Row],[month]],"?","sep")</f>
        <v>Oct</v>
      </c>
      <c r="U533">
        <v>6</v>
      </c>
      <c r="V533">
        <v>0</v>
      </c>
      <c r="W533" s="12">
        <v>18883.330000000002</v>
      </c>
      <c r="X533" t="str">
        <f>SUBSTITUTE(Table14[[#This Row],[Hospital tier]],"?","tier - 2")</f>
        <v>tier - 2</v>
      </c>
      <c r="Y533" t="str">
        <f>SUBSTITUTE(Table14[[#This Row],[City tier]],"?","tier - 2")</f>
        <v>tier - 3</v>
      </c>
      <c r="Z533" t="str">
        <f>SUBSTITUTE(Table14[[#This Row],[State ID]],"?","UNKNOWN")</f>
        <v>R1012</v>
      </c>
    </row>
    <row r="534" spans="1:26" x14ac:dyDescent="0.3">
      <c r="A534" t="s">
        <v>565</v>
      </c>
      <c r="B534">
        <v>2004</v>
      </c>
      <c r="C534" t="s">
        <v>15</v>
      </c>
      <c r="E534">
        <v>24</v>
      </c>
      <c r="F534">
        <v>0</v>
      </c>
      <c r="G534">
        <v>4740.78</v>
      </c>
      <c r="H534" t="s">
        <v>11</v>
      </c>
      <c r="I534" t="s">
        <v>12</v>
      </c>
      <c r="J534" t="s">
        <v>300</v>
      </c>
      <c r="K534" t="str">
        <f>SUBSTITUTE(Table14[[#This Row],[year]],"?","")</f>
        <v>2004</v>
      </c>
      <c r="P534" t="str">
        <f>SUBSTITUTE(Table14[[#This Row],[Customer ID]],"?","unknown")</f>
        <v>Id1805</v>
      </c>
      <c r="Q534" s="9" t="str">
        <f t="shared" si="24"/>
        <v>24 Nov 2004</v>
      </c>
      <c r="R534">
        <f t="shared" si="25"/>
        <v>18</v>
      </c>
      <c r="S534" t="str">
        <f t="shared" si="26"/>
        <v>2004</v>
      </c>
      <c r="T534" t="str">
        <f>SUBSTITUTE(Table14[[#This Row],[month]],"?","sep")</f>
        <v>Nov</v>
      </c>
      <c r="U534">
        <v>24</v>
      </c>
      <c r="V534">
        <v>3</v>
      </c>
      <c r="W534" s="12">
        <v>18838.7</v>
      </c>
      <c r="X534" t="str">
        <f>SUBSTITUTE(Table14[[#This Row],[Hospital tier]],"?","tier - 2")</f>
        <v>tier - 2</v>
      </c>
      <c r="Y534" t="str">
        <f>SUBSTITUTE(Table14[[#This Row],[City tier]],"?","tier - 2")</f>
        <v>tier - 3</v>
      </c>
      <c r="Z534" t="str">
        <f>SUBSTITUTE(Table14[[#This Row],[State ID]],"?","UNKNOWN")</f>
        <v>R1021</v>
      </c>
    </row>
    <row r="535" spans="1:26" x14ac:dyDescent="0.3">
      <c r="A535" t="s">
        <v>566</v>
      </c>
      <c r="B535">
        <v>1987</v>
      </c>
      <c r="C535" t="s">
        <v>18</v>
      </c>
      <c r="E535">
        <v>5</v>
      </c>
      <c r="F535">
        <v>1</v>
      </c>
      <c r="G535">
        <v>4746.34</v>
      </c>
      <c r="H535" t="s">
        <v>11</v>
      </c>
      <c r="I535" t="s">
        <v>11</v>
      </c>
      <c r="J535" t="s">
        <v>42</v>
      </c>
      <c r="K535" t="str">
        <f>SUBSTITUTE(Table14[[#This Row],[year]],"?","")</f>
        <v>1987</v>
      </c>
      <c r="P535" t="str">
        <f>SUBSTITUTE(Table14[[#This Row],[Customer ID]],"?","unknown")</f>
        <v>Id1804</v>
      </c>
      <c r="Q535" s="9" t="str">
        <f t="shared" si="24"/>
        <v>18 Jun 1987</v>
      </c>
      <c r="R535">
        <f t="shared" si="25"/>
        <v>35</v>
      </c>
      <c r="S535" t="str">
        <f t="shared" si="26"/>
        <v>1987</v>
      </c>
      <c r="T535" t="str">
        <f>SUBSTITUTE(Table14[[#This Row],[month]],"?","sep")</f>
        <v>Jun</v>
      </c>
      <c r="U535">
        <v>18</v>
      </c>
      <c r="V535">
        <v>0</v>
      </c>
      <c r="W535" s="12">
        <v>18815.53</v>
      </c>
      <c r="X535" t="str">
        <f>SUBSTITUTE(Table14[[#This Row],[Hospital tier]],"?","tier - 2")</f>
        <v>tier - 2</v>
      </c>
      <c r="Y535" t="str">
        <f>SUBSTITUTE(Table14[[#This Row],[City tier]],"?","tier - 2")</f>
        <v>tier - 2</v>
      </c>
      <c r="Z535" t="str">
        <f>SUBSTITUTE(Table14[[#This Row],[State ID]],"?","UNKNOWN")</f>
        <v>R1011</v>
      </c>
    </row>
    <row r="536" spans="1:26" x14ac:dyDescent="0.3">
      <c r="A536" t="s">
        <v>567</v>
      </c>
      <c r="B536">
        <v>1987</v>
      </c>
      <c r="C536" t="s">
        <v>20</v>
      </c>
      <c r="E536">
        <v>2</v>
      </c>
      <c r="F536">
        <v>1</v>
      </c>
      <c r="G536">
        <v>4747.05</v>
      </c>
      <c r="H536" t="s">
        <v>11</v>
      </c>
      <c r="I536" t="s">
        <v>11</v>
      </c>
      <c r="J536" t="s">
        <v>13</v>
      </c>
      <c r="K536" t="str">
        <f>SUBSTITUTE(Table14[[#This Row],[year]],"?","")</f>
        <v>1987</v>
      </c>
      <c r="P536" t="str">
        <f>SUBSTITUTE(Table14[[#This Row],[Customer ID]],"?","unknown")</f>
        <v>Id1803</v>
      </c>
      <c r="Q536" s="9" t="str">
        <f t="shared" si="24"/>
        <v>3 Sep 1987</v>
      </c>
      <c r="R536">
        <f t="shared" si="25"/>
        <v>35</v>
      </c>
      <c r="S536" t="str">
        <f t="shared" si="26"/>
        <v>1987</v>
      </c>
      <c r="T536" t="str">
        <f>SUBSTITUTE(Table14[[#This Row],[month]],"?","sep")</f>
        <v>Sep</v>
      </c>
      <c r="U536">
        <v>3</v>
      </c>
      <c r="V536">
        <v>0</v>
      </c>
      <c r="W536" s="12">
        <v>43254.42</v>
      </c>
      <c r="X536" t="str">
        <f>SUBSTITUTE(Table14[[#This Row],[Hospital tier]],"?","tier - 2")</f>
        <v>tier - 2</v>
      </c>
      <c r="Y536" t="str">
        <f>SUBSTITUTE(Table14[[#This Row],[City tier]],"?","tier - 2")</f>
        <v>tier - 2</v>
      </c>
      <c r="Z536" t="str">
        <f>SUBSTITUTE(Table14[[#This Row],[State ID]],"?","UNKNOWN")</f>
        <v>R1013</v>
      </c>
    </row>
    <row r="537" spans="1:26" x14ac:dyDescent="0.3">
      <c r="A537" t="s">
        <v>568</v>
      </c>
      <c r="B537">
        <v>1987</v>
      </c>
      <c r="C537" t="s">
        <v>15</v>
      </c>
      <c r="E537">
        <v>22</v>
      </c>
      <c r="F537">
        <v>1</v>
      </c>
      <c r="G537">
        <v>4751.07</v>
      </c>
      <c r="H537" t="s">
        <v>12</v>
      </c>
      <c r="I537" t="s">
        <v>16</v>
      </c>
      <c r="J537" t="s">
        <v>42</v>
      </c>
      <c r="K537" t="str">
        <f>SUBSTITUTE(Table14[[#This Row],[year]],"?","")</f>
        <v>1987</v>
      </c>
      <c r="P537" t="str">
        <f>SUBSTITUTE(Table14[[#This Row],[Customer ID]],"?","unknown")</f>
        <v>Id1802</v>
      </c>
      <c r="Q537" s="9" t="str">
        <f t="shared" si="24"/>
        <v>15 Nov 1987</v>
      </c>
      <c r="R537">
        <f t="shared" si="25"/>
        <v>35</v>
      </c>
      <c r="S537" t="str">
        <f t="shared" si="26"/>
        <v>1987</v>
      </c>
      <c r="T537" t="str">
        <f>SUBSTITUTE(Table14[[#This Row],[month]],"?","sep")</f>
        <v>Nov</v>
      </c>
      <c r="U537">
        <v>15</v>
      </c>
      <c r="V537">
        <v>2</v>
      </c>
      <c r="W537" s="12">
        <v>18806.150000000001</v>
      </c>
      <c r="X537" t="str">
        <f>SUBSTITUTE(Table14[[#This Row],[Hospital tier]],"?","tier - 2")</f>
        <v>tier - 3</v>
      </c>
      <c r="Y537" t="str">
        <f>SUBSTITUTE(Table14[[#This Row],[City tier]],"?","tier - 2")</f>
        <v>tier - 1</v>
      </c>
      <c r="Z537" t="str">
        <f>SUBSTITUTE(Table14[[#This Row],[State ID]],"?","UNKNOWN")</f>
        <v>R1011</v>
      </c>
    </row>
    <row r="538" spans="1:26" x14ac:dyDescent="0.3">
      <c r="A538" t="s">
        <v>569</v>
      </c>
      <c r="B538">
        <v>1992</v>
      </c>
      <c r="C538" t="s">
        <v>35</v>
      </c>
      <c r="E538">
        <v>16</v>
      </c>
      <c r="F538">
        <v>2</v>
      </c>
      <c r="G538">
        <v>4753.6400000000003</v>
      </c>
      <c r="H538" t="s">
        <v>11</v>
      </c>
      <c r="I538" t="s">
        <v>12</v>
      </c>
      <c r="J538" t="s">
        <v>13</v>
      </c>
      <c r="K538" t="str">
        <f>SUBSTITUTE(Table14[[#This Row],[year]],"?","")</f>
        <v>1992</v>
      </c>
      <c r="P538" t="str">
        <f>SUBSTITUTE(Table14[[#This Row],[Customer ID]],"?","unknown")</f>
        <v>Id1801</v>
      </c>
      <c r="Q538" s="9" t="str">
        <f t="shared" si="24"/>
        <v>28 Aug 1992</v>
      </c>
      <c r="R538">
        <f t="shared" si="25"/>
        <v>30</v>
      </c>
      <c r="S538" t="str">
        <f t="shared" si="26"/>
        <v>1992</v>
      </c>
      <c r="T538" t="str">
        <f>SUBSTITUTE(Table14[[#This Row],[month]],"?","sep")</f>
        <v>Aug</v>
      </c>
      <c r="U538">
        <v>28</v>
      </c>
      <c r="V538">
        <v>3</v>
      </c>
      <c r="W538" s="12">
        <v>18804.75</v>
      </c>
      <c r="X538" t="str">
        <f>SUBSTITUTE(Table14[[#This Row],[Hospital tier]],"?","tier - 2")</f>
        <v>tier - 2</v>
      </c>
      <c r="Y538" t="str">
        <f>SUBSTITUTE(Table14[[#This Row],[City tier]],"?","tier - 2")</f>
        <v>tier - 3</v>
      </c>
      <c r="Z538" t="str">
        <f>SUBSTITUTE(Table14[[#This Row],[State ID]],"?","UNKNOWN")</f>
        <v>R1013</v>
      </c>
    </row>
    <row r="539" spans="1:26" x14ac:dyDescent="0.3">
      <c r="A539" t="s">
        <v>570</v>
      </c>
      <c r="B539">
        <v>1987</v>
      </c>
      <c r="C539" t="s">
        <v>20</v>
      </c>
      <c r="E539">
        <v>27</v>
      </c>
      <c r="F539">
        <v>1</v>
      </c>
      <c r="G539">
        <v>4762.33</v>
      </c>
      <c r="H539" t="s">
        <v>12</v>
      </c>
      <c r="I539" t="s">
        <v>12</v>
      </c>
      <c r="J539" t="s">
        <v>42</v>
      </c>
      <c r="K539" t="str">
        <f>SUBSTITUTE(Table14[[#This Row],[year]],"?","")</f>
        <v>1987</v>
      </c>
      <c r="P539" t="str">
        <f>SUBSTITUTE(Table14[[#This Row],[Customer ID]],"?","unknown")</f>
        <v>Id1800</v>
      </c>
      <c r="Q539" s="9" t="str">
        <f t="shared" si="24"/>
        <v>24 Sep 1987</v>
      </c>
      <c r="R539">
        <f t="shared" si="25"/>
        <v>35</v>
      </c>
      <c r="S539" t="str">
        <f t="shared" si="26"/>
        <v>1987</v>
      </c>
      <c r="T539" t="str">
        <f>SUBSTITUTE(Table14[[#This Row],[month]],"?","sep")</f>
        <v>Sep</v>
      </c>
      <c r="U539">
        <v>24</v>
      </c>
      <c r="V539">
        <v>1</v>
      </c>
      <c r="W539" s="12">
        <v>11512.41</v>
      </c>
      <c r="X539" t="str">
        <f>SUBSTITUTE(Table14[[#This Row],[Hospital tier]],"?","tier - 2")</f>
        <v>tier - 3</v>
      </c>
      <c r="Y539" t="str">
        <f>SUBSTITUTE(Table14[[#This Row],[City tier]],"?","tier - 2")</f>
        <v>tier - 3</v>
      </c>
      <c r="Z539" t="str">
        <f>SUBSTITUTE(Table14[[#This Row],[State ID]],"?","UNKNOWN")</f>
        <v>R1011</v>
      </c>
    </row>
    <row r="540" spans="1:26" x14ac:dyDescent="0.3">
      <c r="A540" t="s">
        <v>571</v>
      </c>
      <c r="B540">
        <v>1989</v>
      </c>
      <c r="C540" t="s">
        <v>35</v>
      </c>
      <c r="E540">
        <v>1</v>
      </c>
      <c r="F540">
        <v>1</v>
      </c>
      <c r="G540">
        <v>4766.0200000000004</v>
      </c>
      <c r="H540" t="s">
        <v>11</v>
      </c>
      <c r="I540" t="s">
        <v>12</v>
      </c>
      <c r="J540" t="s">
        <v>42</v>
      </c>
      <c r="K540" t="str">
        <f>SUBSTITUTE(Table14[[#This Row],[year]],"?","")</f>
        <v>1989</v>
      </c>
      <c r="P540" t="str">
        <f>SUBSTITUTE(Table14[[#This Row],[Customer ID]],"?","unknown")</f>
        <v>Id1799</v>
      </c>
      <c r="Q540" s="9" t="str">
        <f t="shared" si="24"/>
        <v>19 Aug 1989</v>
      </c>
      <c r="R540">
        <f t="shared" si="25"/>
        <v>33</v>
      </c>
      <c r="S540" t="str">
        <f t="shared" si="26"/>
        <v>1989</v>
      </c>
      <c r="T540" t="str">
        <f>SUBSTITUTE(Table14[[#This Row],[month]],"?","sep")</f>
        <v>Aug</v>
      </c>
      <c r="U540">
        <v>19</v>
      </c>
      <c r="V540">
        <v>2</v>
      </c>
      <c r="W540" s="12">
        <v>18767.740000000002</v>
      </c>
      <c r="X540" t="str">
        <f>SUBSTITUTE(Table14[[#This Row],[Hospital tier]],"?","tier - 2")</f>
        <v>tier - 2</v>
      </c>
      <c r="Y540" t="str">
        <f>SUBSTITUTE(Table14[[#This Row],[City tier]],"?","tier - 2")</f>
        <v>tier - 3</v>
      </c>
      <c r="Z540" t="str">
        <f>SUBSTITUTE(Table14[[#This Row],[State ID]],"?","UNKNOWN")</f>
        <v>R1011</v>
      </c>
    </row>
    <row r="541" spans="1:26" x14ac:dyDescent="0.3">
      <c r="A541" t="s">
        <v>572</v>
      </c>
      <c r="B541">
        <v>1989</v>
      </c>
      <c r="C541" t="s">
        <v>30</v>
      </c>
      <c r="E541">
        <v>9</v>
      </c>
      <c r="F541">
        <v>1</v>
      </c>
      <c r="G541">
        <v>4779.6000000000004</v>
      </c>
      <c r="H541" t="s">
        <v>11</v>
      </c>
      <c r="I541" t="s">
        <v>12</v>
      </c>
      <c r="J541" t="s">
        <v>13</v>
      </c>
      <c r="K541" t="str">
        <f>SUBSTITUTE(Table14[[#This Row],[year]],"?","")</f>
        <v>1989</v>
      </c>
      <c r="P541" t="str">
        <f>SUBSTITUTE(Table14[[#This Row],[Customer ID]],"?","unknown")</f>
        <v>Id1798</v>
      </c>
      <c r="Q541" s="9" t="str">
        <f t="shared" si="24"/>
        <v>27 Dec 1989</v>
      </c>
      <c r="R541">
        <f t="shared" si="25"/>
        <v>33</v>
      </c>
      <c r="S541" t="str">
        <f t="shared" si="26"/>
        <v>1989</v>
      </c>
      <c r="T541" t="str">
        <f>SUBSTITUTE(Table14[[#This Row],[month]],"?","sep")</f>
        <v>Dec</v>
      </c>
      <c r="U541">
        <v>27</v>
      </c>
      <c r="V541">
        <v>3</v>
      </c>
      <c r="W541" s="12">
        <v>18765.88</v>
      </c>
      <c r="X541" t="str">
        <f>SUBSTITUTE(Table14[[#This Row],[Hospital tier]],"?","tier - 2")</f>
        <v>tier - 2</v>
      </c>
      <c r="Y541" t="str">
        <f>SUBSTITUTE(Table14[[#This Row],[City tier]],"?","tier - 2")</f>
        <v>tier - 3</v>
      </c>
      <c r="Z541" t="str">
        <f>SUBSTITUTE(Table14[[#This Row],[State ID]],"?","UNKNOWN")</f>
        <v>R1013</v>
      </c>
    </row>
    <row r="542" spans="1:26" x14ac:dyDescent="0.3">
      <c r="A542" t="s">
        <v>573</v>
      </c>
      <c r="B542">
        <v>1987</v>
      </c>
      <c r="C542" t="s">
        <v>18</v>
      </c>
      <c r="E542">
        <v>22</v>
      </c>
      <c r="F542">
        <v>3</v>
      </c>
      <c r="G542">
        <v>4787.42</v>
      </c>
      <c r="H542" t="s">
        <v>11</v>
      </c>
      <c r="I542" t="s">
        <v>12</v>
      </c>
      <c r="J542" t="s">
        <v>13</v>
      </c>
      <c r="K542" t="str">
        <f>SUBSTITUTE(Table14[[#This Row],[year]],"?","")</f>
        <v>1987</v>
      </c>
      <c r="P542" t="str">
        <f>SUBSTITUTE(Table14[[#This Row],[Customer ID]],"?","unknown")</f>
        <v>Id1797</v>
      </c>
      <c r="Q542" s="9" t="str">
        <f t="shared" si="24"/>
        <v>30 Jun 1987</v>
      </c>
      <c r="R542">
        <f t="shared" si="25"/>
        <v>35</v>
      </c>
      <c r="S542" t="str">
        <f t="shared" si="26"/>
        <v>1987</v>
      </c>
      <c r="T542" t="str">
        <f>SUBSTITUTE(Table14[[#This Row],[month]],"?","sep")</f>
        <v>Jun</v>
      </c>
      <c r="U542">
        <v>30</v>
      </c>
      <c r="V542">
        <v>0</v>
      </c>
      <c r="W542" s="12">
        <v>18694.689999999999</v>
      </c>
      <c r="X542" t="str">
        <f>SUBSTITUTE(Table14[[#This Row],[Hospital tier]],"?","tier - 2")</f>
        <v>tier - 2</v>
      </c>
      <c r="Y542" t="str">
        <f>SUBSTITUTE(Table14[[#This Row],[City tier]],"?","tier - 2")</f>
        <v>tier - 3</v>
      </c>
      <c r="Z542" t="str">
        <f>SUBSTITUTE(Table14[[#This Row],[State ID]],"?","UNKNOWN")</f>
        <v>R1013</v>
      </c>
    </row>
    <row r="543" spans="1:26" x14ac:dyDescent="0.3">
      <c r="A543" t="s">
        <v>574</v>
      </c>
      <c r="B543">
        <v>1989</v>
      </c>
      <c r="C543" t="s">
        <v>30</v>
      </c>
      <c r="E543">
        <v>16</v>
      </c>
      <c r="F543">
        <v>1</v>
      </c>
      <c r="G543">
        <v>4795.66</v>
      </c>
      <c r="H543" t="s">
        <v>11</v>
      </c>
      <c r="I543" t="s">
        <v>16</v>
      </c>
      <c r="J543" t="s">
        <v>13</v>
      </c>
      <c r="K543" t="str">
        <f>SUBSTITUTE(Table14[[#This Row],[year]],"?","")</f>
        <v>1989</v>
      </c>
      <c r="P543" t="str">
        <f>SUBSTITUTE(Table14[[#This Row],[Customer ID]],"?","unknown")</f>
        <v>Id1796</v>
      </c>
      <c r="Q543" s="9" t="str">
        <f t="shared" si="24"/>
        <v>17 Dec 1989</v>
      </c>
      <c r="R543">
        <f t="shared" si="25"/>
        <v>33</v>
      </c>
      <c r="S543" t="str">
        <f t="shared" si="26"/>
        <v>1989</v>
      </c>
      <c r="T543" t="str">
        <f>SUBSTITUTE(Table14[[#This Row],[month]],"?","sep")</f>
        <v>Dec</v>
      </c>
      <c r="U543">
        <v>17</v>
      </c>
      <c r="V543">
        <v>0</v>
      </c>
      <c r="W543" s="12">
        <v>18682.740000000002</v>
      </c>
      <c r="X543" t="str">
        <f>SUBSTITUTE(Table14[[#This Row],[Hospital tier]],"?","tier - 2")</f>
        <v>tier - 2</v>
      </c>
      <c r="Y543" t="str">
        <f>SUBSTITUTE(Table14[[#This Row],[City tier]],"?","tier - 2")</f>
        <v>tier - 1</v>
      </c>
      <c r="Z543" t="str">
        <f>SUBSTITUTE(Table14[[#This Row],[State ID]],"?","UNKNOWN")</f>
        <v>R1013</v>
      </c>
    </row>
    <row r="544" spans="1:26" x14ac:dyDescent="0.3">
      <c r="A544" t="s">
        <v>575</v>
      </c>
      <c r="B544">
        <v>1978</v>
      </c>
      <c r="C544" t="s">
        <v>37</v>
      </c>
      <c r="E544">
        <v>3</v>
      </c>
      <c r="F544">
        <v>2</v>
      </c>
      <c r="G544">
        <v>4812.34</v>
      </c>
      <c r="H544" t="s">
        <v>11</v>
      </c>
      <c r="I544" t="s">
        <v>12</v>
      </c>
      <c r="J544" t="s">
        <v>13</v>
      </c>
      <c r="K544" t="str">
        <f>SUBSTITUTE(Table14[[#This Row],[year]],"?","")</f>
        <v>1978</v>
      </c>
      <c r="P544" t="str">
        <f>SUBSTITUTE(Table14[[#This Row],[Customer ID]],"?","unknown")</f>
        <v>Id1795</v>
      </c>
      <c r="Q544" s="9" t="str">
        <f t="shared" si="24"/>
        <v>23 Oct 1978</v>
      </c>
      <c r="R544">
        <f t="shared" si="25"/>
        <v>44</v>
      </c>
      <c r="S544" t="str">
        <f t="shared" si="26"/>
        <v>1978</v>
      </c>
      <c r="T544" t="str">
        <f>SUBSTITUTE(Table14[[#This Row],[month]],"?","sep")</f>
        <v>Oct</v>
      </c>
      <c r="U544">
        <v>23</v>
      </c>
      <c r="V544">
        <v>0</v>
      </c>
      <c r="W544" s="12">
        <v>18648.419999999998</v>
      </c>
      <c r="X544" t="str">
        <f>SUBSTITUTE(Table14[[#This Row],[Hospital tier]],"?","tier - 2")</f>
        <v>tier - 2</v>
      </c>
      <c r="Y544" t="str">
        <f>SUBSTITUTE(Table14[[#This Row],[City tier]],"?","tier - 2")</f>
        <v>tier - 3</v>
      </c>
      <c r="Z544" t="str">
        <f>SUBSTITUTE(Table14[[#This Row],[State ID]],"?","UNKNOWN")</f>
        <v>R1013</v>
      </c>
    </row>
    <row r="545" spans="1:26" x14ac:dyDescent="0.3">
      <c r="A545" t="s">
        <v>576</v>
      </c>
      <c r="B545">
        <v>1981</v>
      </c>
      <c r="C545" t="s">
        <v>10</v>
      </c>
      <c r="E545">
        <v>3</v>
      </c>
      <c r="F545">
        <v>1</v>
      </c>
      <c r="G545">
        <v>4827.1000000000004</v>
      </c>
      <c r="H545" t="s">
        <v>11</v>
      </c>
      <c r="I545" t="s">
        <v>16</v>
      </c>
      <c r="J545" t="s">
        <v>13</v>
      </c>
      <c r="K545" t="str">
        <f>SUBSTITUTE(Table14[[#This Row],[year]],"?","")</f>
        <v>1981</v>
      </c>
      <c r="P545" t="str">
        <f>SUBSTITUTE(Table14[[#This Row],[Customer ID]],"?","unknown")</f>
        <v>Id1794</v>
      </c>
      <c r="Q545" s="9" t="str">
        <f t="shared" si="24"/>
        <v>12 Jul 1981</v>
      </c>
      <c r="R545">
        <f t="shared" si="25"/>
        <v>41</v>
      </c>
      <c r="S545" t="str">
        <f t="shared" si="26"/>
        <v>1981</v>
      </c>
      <c r="T545" t="str">
        <f>SUBSTITUTE(Table14[[#This Row],[month]],"?","sep")</f>
        <v>Jul</v>
      </c>
      <c r="U545">
        <v>12</v>
      </c>
      <c r="V545">
        <v>2</v>
      </c>
      <c r="W545" s="12">
        <v>18608.259999999998</v>
      </c>
      <c r="X545" t="str">
        <f>SUBSTITUTE(Table14[[#This Row],[Hospital tier]],"?","tier - 2")</f>
        <v>tier - 2</v>
      </c>
      <c r="Y545" t="str">
        <f>SUBSTITUTE(Table14[[#This Row],[City tier]],"?","tier - 2")</f>
        <v>tier - 1</v>
      </c>
      <c r="Z545" t="str">
        <f>SUBSTITUTE(Table14[[#This Row],[State ID]],"?","UNKNOWN")</f>
        <v>R1013</v>
      </c>
    </row>
    <row r="546" spans="1:26" x14ac:dyDescent="0.3">
      <c r="A546" t="s">
        <v>577</v>
      </c>
      <c r="B546">
        <v>1995</v>
      </c>
      <c r="C546" t="s">
        <v>30</v>
      </c>
      <c r="E546">
        <v>1</v>
      </c>
      <c r="F546">
        <v>3</v>
      </c>
      <c r="G546">
        <v>4827.8999999999996</v>
      </c>
      <c r="H546" t="s">
        <v>16</v>
      </c>
      <c r="I546" t="s">
        <v>11</v>
      </c>
      <c r="J546" t="s">
        <v>31</v>
      </c>
      <c r="K546" t="str">
        <f>SUBSTITUTE(Table14[[#This Row],[year]],"?","")</f>
        <v>1995</v>
      </c>
      <c r="P546" t="str">
        <f>SUBSTITUTE(Table14[[#This Row],[Customer ID]],"?","unknown")</f>
        <v>Id1793</v>
      </c>
      <c r="Q546" s="9" t="str">
        <f t="shared" si="24"/>
        <v>26 Dec 1995</v>
      </c>
      <c r="R546">
        <f t="shared" si="25"/>
        <v>27</v>
      </c>
      <c r="S546" t="str">
        <f t="shared" si="26"/>
        <v>1995</v>
      </c>
      <c r="T546" t="str">
        <f>SUBSTITUTE(Table14[[#This Row],[month]],"?","sep")</f>
        <v>Dec</v>
      </c>
      <c r="U546">
        <v>26</v>
      </c>
      <c r="V546">
        <v>0</v>
      </c>
      <c r="W546" s="12">
        <v>18443.11</v>
      </c>
      <c r="X546" t="str">
        <f>SUBSTITUTE(Table14[[#This Row],[Hospital tier]],"?","tier - 2")</f>
        <v>tier - 1</v>
      </c>
      <c r="Y546" t="str">
        <f>SUBSTITUTE(Table14[[#This Row],[City tier]],"?","tier - 2")</f>
        <v>tier - 2</v>
      </c>
      <c r="Z546" t="str">
        <f>SUBSTITUTE(Table14[[#This Row],[State ID]],"?","UNKNOWN")</f>
        <v>UNKNOWN</v>
      </c>
    </row>
    <row r="547" spans="1:26" x14ac:dyDescent="0.3">
      <c r="A547" t="s">
        <v>578</v>
      </c>
      <c r="B547">
        <v>2002</v>
      </c>
      <c r="C547" t="s">
        <v>18</v>
      </c>
      <c r="E547">
        <v>27</v>
      </c>
      <c r="F547">
        <v>5</v>
      </c>
      <c r="G547">
        <v>4830.63</v>
      </c>
      <c r="H547" t="s">
        <v>11</v>
      </c>
      <c r="I547" t="s">
        <v>16</v>
      </c>
      <c r="J547" t="s">
        <v>42</v>
      </c>
      <c r="K547" t="str">
        <f>SUBSTITUTE(Table14[[#This Row],[year]],"?","")</f>
        <v>2002</v>
      </c>
      <c r="P547" t="str">
        <f>SUBSTITUTE(Table14[[#This Row],[Customer ID]],"?","unknown")</f>
        <v>Id1792</v>
      </c>
      <c r="Q547" s="9" t="str">
        <f t="shared" si="24"/>
        <v>15 Jun 2002</v>
      </c>
      <c r="R547">
        <f t="shared" si="25"/>
        <v>20</v>
      </c>
      <c r="S547" t="str">
        <f t="shared" si="26"/>
        <v>2002</v>
      </c>
      <c r="T547" t="str">
        <f>SUBSTITUTE(Table14[[#This Row],[month]],"?","sep")</f>
        <v>Jun</v>
      </c>
      <c r="U547">
        <v>15</v>
      </c>
      <c r="V547">
        <v>1</v>
      </c>
      <c r="W547" s="12">
        <v>18328.240000000002</v>
      </c>
      <c r="X547" t="str">
        <f>SUBSTITUTE(Table14[[#This Row],[Hospital tier]],"?","tier - 2")</f>
        <v>tier - 2</v>
      </c>
      <c r="Y547" t="str">
        <f>SUBSTITUTE(Table14[[#This Row],[City tier]],"?","tier - 2")</f>
        <v>tier - 1</v>
      </c>
      <c r="Z547" t="str">
        <f>SUBSTITUTE(Table14[[#This Row],[State ID]],"?","UNKNOWN")</f>
        <v>R1011</v>
      </c>
    </row>
    <row r="548" spans="1:26" x14ac:dyDescent="0.3">
      <c r="A548" t="s">
        <v>579</v>
      </c>
      <c r="B548">
        <v>2000</v>
      </c>
      <c r="C548" t="s">
        <v>30</v>
      </c>
      <c r="E548">
        <v>11</v>
      </c>
      <c r="F548">
        <v>0</v>
      </c>
      <c r="G548">
        <v>4835.43</v>
      </c>
      <c r="H548" t="s">
        <v>11</v>
      </c>
      <c r="I548" t="s">
        <v>11</v>
      </c>
      <c r="J548" t="s">
        <v>300</v>
      </c>
      <c r="K548" t="str">
        <f>SUBSTITUTE(Table14[[#This Row],[year]],"?","")</f>
        <v>2000</v>
      </c>
      <c r="P548" t="str">
        <f>SUBSTITUTE(Table14[[#This Row],[Customer ID]],"?","unknown")</f>
        <v>Id1791</v>
      </c>
      <c r="Q548" s="9" t="str">
        <f t="shared" si="24"/>
        <v>29 Dec 2000</v>
      </c>
      <c r="R548">
        <f t="shared" si="25"/>
        <v>22</v>
      </c>
      <c r="S548" t="str">
        <f t="shared" si="26"/>
        <v>2000</v>
      </c>
      <c r="T548" t="str">
        <f>SUBSTITUTE(Table14[[#This Row],[month]],"?","sep")</f>
        <v>Dec</v>
      </c>
      <c r="U548">
        <v>29</v>
      </c>
      <c r="V548">
        <v>0</v>
      </c>
      <c r="W548" s="12">
        <v>43073.760000000002</v>
      </c>
      <c r="X548" t="str">
        <f>SUBSTITUTE(Table14[[#This Row],[Hospital tier]],"?","tier - 2")</f>
        <v>tier - 2</v>
      </c>
      <c r="Y548" t="str">
        <f>SUBSTITUTE(Table14[[#This Row],[City tier]],"?","tier - 2")</f>
        <v>tier - 2</v>
      </c>
      <c r="Z548" t="str">
        <f>SUBSTITUTE(Table14[[#This Row],[State ID]],"?","UNKNOWN")</f>
        <v>R1021</v>
      </c>
    </row>
    <row r="549" spans="1:26" x14ac:dyDescent="0.3">
      <c r="A549" t="s">
        <v>580</v>
      </c>
      <c r="B549">
        <v>1992</v>
      </c>
      <c r="C549" t="s">
        <v>20</v>
      </c>
      <c r="E549">
        <v>10</v>
      </c>
      <c r="F549">
        <v>3</v>
      </c>
      <c r="G549">
        <v>4837.58</v>
      </c>
      <c r="H549" t="s">
        <v>12</v>
      </c>
      <c r="I549" t="s">
        <v>11</v>
      </c>
      <c r="J549" t="s">
        <v>13</v>
      </c>
      <c r="K549" t="str">
        <f>SUBSTITUTE(Table14[[#This Row],[year]],"?","")</f>
        <v>1992</v>
      </c>
      <c r="P549" t="str">
        <f>SUBSTITUTE(Table14[[#This Row],[Customer ID]],"?","unknown")</f>
        <v>Id1790</v>
      </c>
      <c r="Q549" s="9" t="str">
        <f t="shared" si="24"/>
        <v>4 Sep 1992</v>
      </c>
      <c r="R549">
        <f t="shared" si="25"/>
        <v>30</v>
      </c>
      <c r="S549" t="str">
        <f t="shared" si="26"/>
        <v>1992</v>
      </c>
      <c r="T549" t="str">
        <f>SUBSTITUTE(Table14[[#This Row],[month]],"?","sep")</f>
        <v>Sep</v>
      </c>
      <c r="U549">
        <v>4</v>
      </c>
      <c r="V549">
        <v>0</v>
      </c>
      <c r="W549" s="12">
        <v>18310.740000000002</v>
      </c>
      <c r="X549" t="str">
        <f>SUBSTITUTE(Table14[[#This Row],[Hospital tier]],"?","tier - 2")</f>
        <v>tier - 3</v>
      </c>
      <c r="Y549" t="str">
        <f>SUBSTITUTE(Table14[[#This Row],[City tier]],"?","tier - 2")</f>
        <v>tier - 2</v>
      </c>
      <c r="Z549" t="str">
        <f>SUBSTITUTE(Table14[[#This Row],[State ID]],"?","UNKNOWN")</f>
        <v>R1013</v>
      </c>
    </row>
    <row r="550" spans="1:26" x14ac:dyDescent="0.3">
      <c r="A550" t="s">
        <v>581</v>
      </c>
      <c r="B550">
        <v>1984</v>
      </c>
      <c r="C550" t="s">
        <v>37</v>
      </c>
      <c r="E550">
        <v>15</v>
      </c>
      <c r="F550">
        <v>3</v>
      </c>
      <c r="G550">
        <v>4839.18</v>
      </c>
      <c r="H550" t="s">
        <v>11</v>
      </c>
      <c r="I550" t="s">
        <v>16</v>
      </c>
      <c r="J550" t="s">
        <v>23</v>
      </c>
      <c r="K550" t="str">
        <f>SUBSTITUTE(Table14[[#This Row],[year]],"?","")</f>
        <v>1984</v>
      </c>
      <c r="P550" t="str">
        <f>SUBSTITUTE(Table14[[#This Row],[Customer ID]],"?","unknown")</f>
        <v>Id1789</v>
      </c>
      <c r="Q550" s="9" t="str">
        <f t="shared" si="24"/>
        <v>6 Oct 1984</v>
      </c>
      <c r="R550">
        <f t="shared" si="25"/>
        <v>38</v>
      </c>
      <c r="S550" t="str">
        <f t="shared" si="26"/>
        <v>1984</v>
      </c>
      <c r="T550" t="str">
        <f>SUBSTITUTE(Table14[[#This Row],[month]],"?","sep")</f>
        <v>Oct</v>
      </c>
      <c r="U550">
        <v>6</v>
      </c>
      <c r="V550">
        <v>3</v>
      </c>
      <c r="W550" s="12">
        <v>11511.61</v>
      </c>
      <c r="X550" t="str">
        <f>SUBSTITUTE(Table14[[#This Row],[Hospital tier]],"?","tier - 2")</f>
        <v>tier - 2</v>
      </c>
      <c r="Y550" t="str">
        <f>SUBSTITUTE(Table14[[#This Row],[City tier]],"?","tier - 2")</f>
        <v>tier - 1</v>
      </c>
      <c r="Z550" t="str">
        <f>SUBSTITUTE(Table14[[#This Row],[State ID]],"?","UNKNOWN")</f>
        <v>R1012</v>
      </c>
    </row>
    <row r="551" spans="1:26" x14ac:dyDescent="0.3">
      <c r="A551" t="s">
        <v>582</v>
      </c>
      <c r="B551">
        <v>1995</v>
      </c>
      <c r="C551" t="s">
        <v>20</v>
      </c>
      <c r="E551">
        <v>29</v>
      </c>
      <c r="F551">
        <v>0</v>
      </c>
      <c r="G551">
        <v>4840.95</v>
      </c>
      <c r="H551" t="s">
        <v>11</v>
      </c>
      <c r="I551" t="s">
        <v>16</v>
      </c>
      <c r="J551" t="s">
        <v>300</v>
      </c>
      <c r="K551" t="str">
        <f>SUBSTITUTE(Table14[[#This Row],[year]],"?","")</f>
        <v>1995</v>
      </c>
      <c r="P551" t="str">
        <f>SUBSTITUTE(Table14[[#This Row],[Customer ID]],"?","unknown")</f>
        <v>Id1788</v>
      </c>
      <c r="Q551" s="9" t="str">
        <f t="shared" si="24"/>
        <v>25 Sep 1995</v>
      </c>
      <c r="R551">
        <f t="shared" si="25"/>
        <v>27</v>
      </c>
      <c r="S551" t="str">
        <f t="shared" si="26"/>
        <v>1995</v>
      </c>
      <c r="T551" t="str">
        <f>SUBSTITUTE(Table14[[#This Row],[month]],"?","sep")</f>
        <v>Sep</v>
      </c>
      <c r="U551">
        <v>25</v>
      </c>
      <c r="V551">
        <v>3</v>
      </c>
      <c r="W551" s="12">
        <v>18259.22</v>
      </c>
      <c r="X551" t="str">
        <f>SUBSTITUTE(Table14[[#This Row],[Hospital tier]],"?","tier - 2")</f>
        <v>tier - 2</v>
      </c>
      <c r="Y551" t="str">
        <f>SUBSTITUTE(Table14[[#This Row],[City tier]],"?","tier - 2")</f>
        <v>tier - 1</v>
      </c>
      <c r="Z551" t="str">
        <f>SUBSTITUTE(Table14[[#This Row],[State ID]],"?","UNKNOWN")</f>
        <v>R1021</v>
      </c>
    </row>
    <row r="552" spans="1:26" x14ac:dyDescent="0.3">
      <c r="A552" t="s">
        <v>583</v>
      </c>
      <c r="B552">
        <v>1979</v>
      </c>
      <c r="C552" t="s">
        <v>30</v>
      </c>
      <c r="E552">
        <v>13</v>
      </c>
      <c r="F552">
        <v>2</v>
      </c>
      <c r="G552">
        <v>4843.79</v>
      </c>
      <c r="H552" t="s">
        <v>11</v>
      </c>
      <c r="I552" t="s">
        <v>12</v>
      </c>
      <c r="J552" t="s">
        <v>13</v>
      </c>
      <c r="K552" t="str">
        <f>SUBSTITUTE(Table14[[#This Row],[year]],"?","")</f>
        <v>1979</v>
      </c>
      <c r="P552" t="str">
        <f>SUBSTITUTE(Table14[[#This Row],[Customer ID]],"?","unknown")</f>
        <v>Id1787</v>
      </c>
      <c r="Q552" s="9" t="str">
        <f t="shared" si="24"/>
        <v>3 Dec 1979</v>
      </c>
      <c r="R552">
        <f t="shared" si="25"/>
        <v>43</v>
      </c>
      <c r="S552" t="str">
        <f t="shared" si="26"/>
        <v>1979</v>
      </c>
      <c r="T552" t="str">
        <f>SUBSTITUTE(Table14[[#This Row],[month]],"?","sep")</f>
        <v>Dec</v>
      </c>
      <c r="U552">
        <v>3</v>
      </c>
      <c r="V552">
        <v>0</v>
      </c>
      <c r="W552" s="12">
        <v>18246.5</v>
      </c>
      <c r="X552" t="str">
        <f>SUBSTITUTE(Table14[[#This Row],[Hospital tier]],"?","tier - 2")</f>
        <v>tier - 2</v>
      </c>
      <c r="Y552" t="str">
        <f>SUBSTITUTE(Table14[[#This Row],[City tier]],"?","tier - 2")</f>
        <v>tier - 3</v>
      </c>
      <c r="Z552" t="str">
        <f>SUBSTITUTE(Table14[[#This Row],[State ID]],"?","UNKNOWN")</f>
        <v>R1013</v>
      </c>
    </row>
    <row r="553" spans="1:26" x14ac:dyDescent="0.3">
      <c r="A553" t="s">
        <v>584</v>
      </c>
      <c r="B553">
        <v>1974</v>
      </c>
      <c r="C553" t="s">
        <v>20</v>
      </c>
      <c r="E553">
        <v>11</v>
      </c>
      <c r="F553">
        <v>0</v>
      </c>
      <c r="G553">
        <v>4844.67</v>
      </c>
      <c r="H553" t="s">
        <v>11</v>
      </c>
      <c r="I553" t="s">
        <v>11</v>
      </c>
      <c r="J553" t="s">
        <v>13</v>
      </c>
      <c r="K553" t="str">
        <f>SUBSTITUTE(Table14[[#This Row],[year]],"?","")</f>
        <v>1974</v>
      </c>
      <c r="P553" t="str">
        <f>SUBSTITUTE(Table14[[#This Row],[Customer ID]],"?","unknown")</f>
        <v>Id1786</v>
      </c>
      <c r="Q553" s="9" t="str">
        <f t="shared" si="24"/>
        <v>10 Sep 1974</v>
      </c>
      <c r="R553">
        <f t="shared" si="25"/>
        <v>48</v>
      </c>
      <c r="S553" t="str">
        <f t="shared" si="26"/>
        <v>1974</v>
      </c>
      <c r="T553" t="str">
        <f>SUBSTITUTE(Table14[[#This Row],[month]],"?","sep")</f>
        <v>Sep</v>
      </c>
      <c r="U553">
        <v>10</v>
      </c>
      <c r="V553">
        <v>3</v>
      </c>
      <c r="W553" s="12">
        <v>18223.45</v>
      </c>
      <c r="X553" t="str">
        <f>SUBSTITUTE(Table14[[#This Row],[Hospital tier]],"?","tier - 2")</f>
        <v>tier - 2</v>
      </c>
      <c r="Y553" t="str">
        <f>SUBSTITUTE(Table14[[#This Row],[City tier]],"?","tier - 2")</f>
        <v>tier - 2</v>
      </c>
      <c r="Z553" t="str">
        <f>SUBSTITUTE(Table14[[#This Row],[State ID]],"?","UNKNOWN")</f>
        <v>R1013</v>
      </c>
    </row>
    <row r="554" spans="1:26" x14ac:dyDescent="0.3">
      <c r="A554" t="s">
        <v>585</v>
      </c>
      <c r="B554">
        <v>2001</v>
      </c>
      <c r="C554" t="s">
        <v>18</v>
      </c>
      <c r="E554">
        <v>7</v>
      </c>
      <c r="F554">
        <v>0</v>
      </c>
      <c r="G554">
        <v>4846.53</v>
      </c>
      <c r="H554" t="s">
        <v>11</v>
      </c>
      <c r="I554" t="s">
        <v>12</v>
      </c>
      <c r="J554" t="s">
        <v>300</v>
      </c>
      <c r="K554" t="str">
        <f>SUBSTITUTE(Table14[[#This Row],[year]],"?","")</f>
        <v>2001</v>
      </c>
      <c r="P554" t="str">
        <f>SUBSTITUTE(Table14[[#This Row],[Customer ID]],"?","unknown")</f>
        <v>Id1785</v>
      </c>
      <c r="Q554" s="9" t="str">
        <f t="shared" si="24"/>
        <v>15 Jun 2001</v>
      </c>
      <c r="R554">
        <f t="shared" si="25"/>
        <v>21</v>
      </c>
      <c r="S554" t="str">
        <f t="shared" si="26"/>
        <v>2001</v>
      </c>
      <c r="T554" t="str">
        <f>SUBSTITUTE(Table14[[#This Row],[month]],"?","sep")</f>
        <v>Jun</v>
      </c>
      <c r="U554">
        <v>15</v>
      </c>
      <c r="V554">
        <v>1</v>
      </c>
      <c r="W554" s="12">
        <v>18218.16</v>
      </c>
      <c r="X554" t="str">
        <f>SUBSTITUTE(Table14[[#This Row],[Hospital tier]],"?","tier - 2")</f>
        <v>tier - 2</v>
      </c>
      <c r="Y554" t="str">
        <f>SUBSTITUTE(Table14[[#This Row],[City tier]],"?","tier - 2")</f>
        <v>tier - 3</v>
      </c>
      <c r="Z554" t="str">
        <f>SUBSTITUTE(Table14[[#This Row],[State ID]],"?","UNKNOWN")</f>
        <v>R1021</v>
      </c>
    </row>
    <row r="555" spans="1:26" x14ac:dyDescent="0.3">
      <c r="A555" t="s">
        <v>586</v>
      </c>
      <c r="B555">
        <v>1995</v>
      </c>
      <c r="C555" t="s">
        <v>30</v>
      </c>
      <c r="E555">
        <v>27</v>
      </c>
      <c r="F555">
        <v>3</v>
      </c>
      <c r="G555">
        <v>4846.92</v>
      </c>
      <c r="H555" t="s">
        <v>11</v>
      </c>
      <c r="I555" t="s">
        <v>12</v>
      </c>
      <c r="J555" t="s">
        <v>356</v>
      </c>
      <c r="K555" t="str">
        <f>SUBSTITUTE(Table14[[#This Row],[year]],"?","")</f>
        <v>1995</v>
      </c>
      <c r="P555" t="str">
        <f>SUBSTITUTE(Table14[[#This Row],[Customer ID]],"?","unknown")</f>
        <v>Id1784</v>
      </c>
      <c r="Q555" s="9" t="str">
        <f t="shared" si="24"/>
        <v>4 Dec 1995</v>
      </c>
      <c r="R555">
        <f t="shared" si="25"/>
        <v>27</v>
      </c>
      <c r="S555" t="str">
        <f t="shared" si="26"/>
        <v>1995</v>
      </c>
      <c r="T555" t="str">
        <f>SUBSTITUTE(Table14[[#This Row],[month]],"?","sep")</f>
        <v>Dec</v>
      </c>
      <c r="U555">
        <v>4</v>
      </c>
      <c r="V555">
        <v>0</v>
      </c>
      <c r="W555" s="12">
        <v>18208.34</v>
      </c>
      <c r="X555" t="str">
        <f>SUBSTITUTE(Table14[[#This Row],[Hospital tier]],"?","tier - 2")</f>
        <v>tier - 2</v>
      </c>
      <c r="Y555" t="str">
        <f>SUBSTITUTE(Table14[[#This Row],[City tier]],"?","tier - 2")</f>
        <v>tier - 3</v>
      </c>
      <c r="Z555" t="str">
        <f>SUBSTITUTE(Table14[[#This Row],[State ID]],"?","UNKNOWN")</f>
        <v>R1017</v>
      </c>
    </row>
    <row r="556" spans="1:26" x14ac:dyDescent="0.3">
      <c r="A556" t="s">
        <v>587</v>
      </c>
      <c r="B556">
        <v>1989</v>
      </c>
      <c r="C556" t="s">
        <v>20</v>
      </c>
      <c r="E556">
        <v>1</v>
      </c>
      <c r="F556">
        <v>3</v>
      </c>
      <c r="G556">
        <v>4859.8900000000003</v>
      </c>
      <c r="H556" t="s">
        <v>11</v>
      </c>
      <c r="I556" t="s">
        <v>12</v>
      </c>
      <c r="J556" t="s">
        <v>42</v>
      </c>
      <c r="K556" t="str">
        <f>SUBSTITUTE(Table14[[#This Row],[year]],"?","")</f>
        <v>1989</v>
      </c>
      <c r="P556" t="str">
        <f>SUBSTITUTE(Table14[[#This Row],[Customer ID]],"?","unknown")</f>
        <v>Id1783</v>
      </c>
      <c r="Q556" s="9" t="str">
        <f t="shared" si="24"/>
        <v>12 Sep 1989</v>
      </c>
      <c r="R556">
        <f t="shared" si="25"/>
        <v>33</v>
      </c>
      <c r="S556" t="str">
        <f t="shared" si="26"/>
        <v>1989</v>
      </c>
      <c r="T556" t="str">
        <f>SUBSTITUTE(Table14[[#This Row],[month]],"?","sep")</f>
        <v>Sep</v>
      </c>
      <c r="U556">
        <v>12</v>
      </c>
      <c r="V556">
        <v>2</v>
      </c>
      <c r="W556" s="12">
        <v>18157.88</v>
      </c>
      <c r="X556" t="str">
        <f>SUBSTITUTE(Table14[[#This Row],[Hospital tier]],"?","tier - 2")</f>
        <v>tier - 2</v>
      </c>
      <c r="Y556" t="str">
        <f>SUBSTITUTE(Table14[[#This Row],[City tier]],"?","tier - 2")</f>
        <v>tier - 3</v>
      </c>
      <c r="Z556" t="str">
        <f>SUBSTITUTE(Table14[[#This Row],[State ID]],"?","UNKNOWN")</f>
        <v>R1011</v>
      </c>
    </row>
    <row r="557" spans="1:26" x14ac:dyDescent="0.3">
      <c r="A557" t="s">
        <v>588</v>
      </c>
      <c r="B557">
        <v>1997</v>
      </c>
      <c r="C557" t="s">
        <v>20</v>
      </c>
      <c r="E557">
        <v>29</v>
      </c>
      <c r="F557">
        <v>4</v>
      </c>
      <c r="G557">
        <v>4877.9799999999996</v>
      </c>
      <c r="H557" t="s">
        <v>11</v>
      </c>
      <c r="I557" t="s">
        <v>12</v>
      </c>
      <c r="J557" t="s">
        <v>23</v>
      </c>
      <c r="K557" t="str">
        <f>SUBSTITUTE(Table14[[#This Row],[year]],"?","")</f>
        <v>1997</v>
      </c>
      <c r="P557" t="str">
        <f>SUBSTITUTE(Table14[[#This Row],[Customer ID]],"?","unknown")</f>
        <v>Id1782</v>
      </c>
      <c r="Q557" s="9" t="str">
        <f t="shared" si="24"/>
        <v>24 Sep 1997</v>
      </c>
      <c r="R557">
        <f t="shared" si="25"/>
        <v>25</v>
      </c>
      <c r="S557" t="str">
        <f t="shared" si="26"/>
        <v>1997</v>
      </c>
      <c r="T557" t="str">
        <f>SUBSTITUTE(Table14[[#This Row],[month]],"?","sep")</f>
        <v>Sep</v>
      </c>
      <c r="U557">
        <v>24</v>
      </c>
      <c r="V557">
        <v>0</v>
      </c>
      <c r="W557" s="12">
        <v>18033.97</v>
      </c>
      <c r="X557" t="str">
        <f>SUBSTITUTE(Table14[[#This Row],[Hospital tier]],"?","tier - 2")</f>
        <v>tier - 2</v>
      </c>
      <c r="Y557" t="str">
        <f>SUBSTITUTE(Table14[[#This Row],[City tier]],"?","tier - 2")</f>
        <v>tier - 3</v>
      </c>
      <c r="Z557" t="str">
        <f>SUBSTITUTE(Table14[[#This Row],[State ID]],"?","UNKNOWN")</f>
        <v>R1012</v>
      </c>
    </row>
    <row r="558" spans="1:26" x14ac:dyDescent="0.3">
      <c r="A558" t="s">
        <v>589</v>
      </c>
      <c r="B558">
        <v>1986</v>
      </c>
      <c r="C558" t="s">
        <v>30</v>
      </c>
      <c r="E558">
        <v>23</v>
      </c>
      <c r="F558">
        <v>0</v>
      </c>
      <c r="G558">
        <v>4883.87</v>
      </c>
      <c r="H558" t="s">
        <v>11</v>
      </c>
      <c r="I558" t="s">
        <v>16</v>
      </c>
      <c r="J558" t="s">
        <v>42</v>
      </c>
      <c r="K558" t="str">
        <f>SUBSTITUTE(Table14[[#This Row],[year]],"?","")</f>
        <v>1986</v>
      </c>
      <c r="P558" t="str">
        <f>SUBSTITUTE(Table14[[#This Row],[Customer ID]],"?","unknown")</f>
        <v>Id1781</v>
      </c>
      <c r="Q558" s="9" t="str">
        <f t="shared" si="24"/>
        <v>17 Dec 1986</v>
      </c>
      <c r="R558">
        <f t="shared" si="25"/>
        <v>36</v>
      </c>
      <c r="S558" t="str">
        <f t="shared" si="26"/>
        <v>1986</v>
      </c>
      <c r="T558" t="str">
        <f>SUBSTITUTE(Table14[[#This Row],[month]],"?","sep")</f>
        <v>Dec</v>
      </c>
      <c r="U558">
        <v>17</v>
      </c>
      <c r="V558">
        <v>0</v>
      </c>
      <c r="W558" s="12">
        <v>18031.189999999999</v>
      </c>
      <c r="X558" t="str">
        <f>SUBSTITUTE(Table14[[#This Row],[Hospital tier]],"?","tier - 2")</f>
        <v>tier - 2</v>
      </c>
      <c r="Y558" t="str">
        <f>SUBSTITUTE(Table14[[#This Row],[City tier]],"?","tier - 2")</f>
        <v>tier - 1</v>
      </c>
      <c r="Z558" t="str">
        <f>SUBSTITUTE(Table14[[#This Row],[State ID]],"?","UNKNOWN")</f>
        <v>R1011</v>
      </c>
    </row>
    <row r="559" spans="1:26" x14ac:dyDescent="0.3">
      <c r="A559" t="s">
        <v>590</v>
      </c>
      <c r="B559">
        <v>1986</v>
      </c>
      <c r="C559" t="s">
        <v>37</v>
      </c>
      <c r="E559">
        <v>27</v>
      </c>
      <c r="F559">
        <v>0</v>
      </c>
      <c r="G559">
        <v>4889.04</v>
      </c>
      <c r="H559" t="s">
        <v>11</v>
      </c>
      <c r="I559" t="s">
        <v>16</v>
      </c>
      <c r="J559" t="s">
        <v>13</v>
      </c>
      <c r="K559" t="str">
        <f>SUBSTITUTE(Table14[[#This Row],[year]],"?","")</f>
        <v>1986</v>
      </c>
      <c r="P559" t="str">
        <f>SUBSTITUTE(Table14[[#This Row],[Customer ID]],"?","unknown")</f>
        <v>Id1780</v>
      </c>
      <c r="Q559" s="9" t="str">
        <f t="shared" si="24"/>
        <v>27 Oct 1986</v>
      </c>
      <c r="R559">
        <f t="shared" si="25"/>
        <v>36</v>
      </c>
      <c r="S559" t="str">
        <f t="shared" si="26"/>
        <v>1986</v>
      </c>
      <c r="T559" t="str">
        <f>SUBSTITUTE(Table14[[#This Row],[month]],"?","sep")</f>
        <v>Oct</v>
      </c>
      <c r="U559">
        <v>27</v>
      </c>
      <c r="V559">
        <v>1</v>
      </c>
      <c r="W559" s="12">
        <v>18031.16</v>
      </c>
      <c r="X559" t="str">
        <f>SUBSTITUTE(Table14[[#This Row],[Hospital tier]],"?","tier - 2")</f>
        <v>tier - 2</v>
      </c>
      <c r="Y559" t="str">
        <f>SUBSTITUTE(Table14[[#This Row],[City tier]],"?","tier - 2")</f>
        <v>tier - 1</v>
      </c>
      <c r="Z559" t="str">
        <f>SUBSTITUTE(Table14[[#This Row],[State ID]],"?","UNKNOWN")</f>
        <v>R1013</v>
      </c>
    </row>
    <row r="560" spans="1:26" x14ac:dyDescent="0.3">
      <c r="A560" t="s">
        <v>591</v>
      </c>
      <c r="B560">
        <v>1989</v>
      </c>
      <c r="C560" t="s">
        <v>10</v>
      </c>
      <c r="E560">
        <v>10</v>
      </c>
      <c r="F560">
        <v>2</v>
      </c>
      <c r="G560">
        <v>4890</v>
      </c>
      <c r="H560" t="s">
        <v>12</v>
      </c>
      <c r="I560" t="s">
        <v>11</v>
      </c>
      <c r="J560" t="s">
        <v>13</v>
      </c>
      <c r="K560" t="str">
        <f>SUBSTITUTE(Table14[[#This Row],[year]],"?","")</f>
        <v>1989</v>
      </c>
      <c r="P560" t="str">
        <f>SUBSTITUTE(Table14[[#This Row],[Customer ID]],"?","unknown")</f>
        <v>Id1779</v>
      </c>
      <c r="Q560" s="9" t="str">
        <f t="shared" si="24"/>
        <v>4 Jul 1989</v>
      </c>
      <c r="R560">
        <f t="shared" si="25"/>
        <v>33</v>
      </c>
      <c r="S560" t="str">
        <f t="shared" si="26"/>
        <v>1989</v>
      </c>
      <c r="T560" t="str">
        <f>SUBSTITUTE(Table14[[#This Row],[month]],"?","sep")</f>
        <v>Jul</v>
      </c>
      <c r="U560">
        <v>4</v>
      </c>
      <c r="V560">
        <v>0</v>
      </c>
      <c r="W560" s="12">
        <v>42983.46</v>
      </c>
      <c r="X560" t="str">
        <f>SUBSTITUTE(Table14[[#This Row],[Hospital tier]],"?","tier - 2")</f>
        <v>tier - 3</v>
      </c>
      <c r="Y560" t="str">
        <f>SUBSTITUTE(Table14[[#This Row],[City tier]],"?","tier - 2")</f>
        <v>tier - 2</v>
      </c>
      <c r="Z560" t="str">
        <f>SUBSTITUTE(Table14[[#This Row],[State ID]],"?","UNKNOWN")</f>
        <v>R1013</v>
      </c>
    </row>
    <row r="561" spans="1:26" x14ac:dyDescent="0.3">
      <c r="A561" t="s">
        <v>592</v>
      </c>
      <c r="B561">
        <v>1990</v>
      </c>
      <c r="C561" t="s">
        <v>15</v>
      </c>
      <c r="E561">
        <v>28</v>
      </c>
      <c r="F561">
        <v>3</v>
      </c>
      <c r="G561">
        <v>4894.3900000000003</v>
      </c>
      <c r="H561" t="s">
        <v>11</v>
      </c>
      <c r="I561" t="s">
        <v>12</v>
      </c>
      <c r="J561" t="s">
        <v>13</v>
      </c>
      <c r="K561" t="str">
        <f>SUBSTITUTE(Table14[[#This Row],[year]],"?","")</f>
        <v>1990</v>
      </c>
      <c r="P561" t="str">
        <f>SUBSTITUTE(Table14[[#This Row],[Customer ID]],"?","unknown")</f>
        <v>Id1778</v>
      </c>
      <c r="Q561" s="9" t="str">
        <f t="shared" si="24"/>
        <v>10 Nov 1990</v>
      </c>
      <c r="R561">
        <f t="shared" si="25"/>
        <v>32</v>
      </c>
      <c r="S561" t="str">
        <f t="shared" si="26"/>
        <v>1990</v>
      </c>
      <c r="T561" t="str">
        <f>SUBSTITUTE(Table14[[#This Row],[month]],"?","sep")</f>
        <v>Nov</v>
      </c>
      <c r="U561">
        <v>10</v>
      </c>
      <c r="V561">
        <v>1</v>
      </c>
      <c r="W561" s="12">
        <v>40590.550000000003</v>
      </c>
      <c r="X561" t="str">
        <f>SUBSTITUTE(Table14[[#This Row],[Hospital tier]],"?","tier - 2")</f>
        <v>tier - 2</v>
      </c>
      <c r="Y561" t="str">
        <f>SUBSTITUTE(Table14[[#This Row],[City tier]],"?","tier - 2")</f>
        <v>tier - 3</v>
      </c>
      <c r="Z561" t="str">
        <f>SUBSTITUTE(Table14[[#This Row],[State ID]],"?","UNKNOWN")</f>
        <v>R1013</v>
      </c>
    </row>
    <row r="562" spans="1:26" x14ac:dyDescent="0.3">
      <c r="A562" t="s">
        <v>593</v>
      </c>
      <c r="B562">
        <v>1988</v>
      </c>
      <c r="C562" t="s">
        <v>20</v>
      </c>
      <c r="E562">
        <v>23</v>
      </c>
      <c r="F562">
        <v>1</v>
      </c>
      <c r="G562">
        <v>4894.75</v>
      </c>
      <c r="H562" t="s">
        <v>12</v>
      </c>
      <c r="I562" t="s">
        <v>12</v>
      </c>
      <c r="J562" t="s">
        <v>23</v>
      </c>
      <c r="K562" t="str">
        <f>SUBSTITUTE(Table14[[#This Row],[year]],"?","")</f>
        <v>1988</v>
      </c>
      <c r="P562" t="str">
        <f>SUBSTITUTE(Table14[[#This Row],[Customer ID]],"?","unknown")</f>
        <v>Id1777</v>
      </c>
      <c r="Q562" s="9" t="str">
        <f t="shared" si="24"/>
        <v>9 Sep 1988</v>
      </c>
      <c r="R562">
        <f t="shared" si="25"/>
        <v>34</v>
      </c>
      <c r="S562" t="str">
        <f t="shared" si="26"/>
        <v>1988</v>
      </c>
      <c r="T562" t="str">
        <f>SUBSTITUTE(Table14[[#This Row],[month]],"?","sep")</f>
        <v>Sep</v>
      </c>
      <c r="U562">
        <v>9</v>
      </c>
      <c r="V562">
        <v>1</v>
      </c>
      <c r="W562" s="12">
        <v>2775.19</v>
      </c>
      <c r="X562" t="str">
        <f>SUBSTITUTE(Table14[[#This Row],[Hospital tier]],"?","tier - 2")</f>
        <v>tier - 3</v>
      </c>
      <c r="Y562" t="str">
        <f>SUBSTITUTE(Table14[[#This Row],[City tier]],"?","tier - 2")</f>
        <v>tier - 3</v>
      </c>
      <c r="Z562" t="str">
        <f>SUBSTITUTE(Table14[[#This Row],[State ID]],"?","UNKNOWN")</f>
        <v>R1012</v>
      </c>
    </row>
    <row r="563" spans="1:26" x14ac:dyDescent="0.3">
      <c r="A563" t="s">
        <v>594</v>
      </c>
      <c r="B563">
        <v>1993</v>
      </c>
      <c r="C563" t="s">
        <v>10</v>
      </c>
      <c r="E563">
        <v>10</v>
      </c>
      <c r="F563">
        <v>2</v>
      </c>
      <c r="G563">
        <v>4906.41</v>
      </c>
      <c r="H563" t="s">
        <v>11</v>
      </c>
      <c r="I563" t="s">
        <v>16</v>
      </c>
      <c r="J563" t="s">
        <v>23</v>
      </c>
      <c r="K563" t="str">
        <f>SUBSTITUTE(Table14[[#This Row],[year]],"?","")</f>
        <v>1993</v>
      </c>
      <c r="P563" t="str">
        <f>SUBSTITUTE(Table14[[#This Row],[Customer ID]],"?","unknown")</f>
        <v>Id1776</v>
      </c>
      <c r="Q563" s="9" t="str">
        <f t="shared" si="24"/>
        <v>28 Jul 1993</v>
      </c>
      <c r="R563">
        <f t="shared" si="25"/>
        <v>29</v>
      </c>
      <c r="S563" t="str">
        <f t="shared" si="26"/>
        <v>1993</v>
      </c>
      <c r="T563" t="str">
        <f>SUBSTITUTE(Table14[[#This Row],[month]],"?","sep")</f>
        <v>Jul</v>
      </c>
      <c r="U563">
        <v>28</v>
      </c>
      <c r="V563">
        <v>4</v>
      </c>
      <c r="W563" s="12">
        <v>17942.11</v>
      </c>
      <c r="X563" t="str">
        <f>SUBSTITUTE(Table14[[#This Row],[Hospital tier]],"?","tier - 2")</f>
        <v>tier - 2</v>
      </c>
      <c r="Y563" t="str">
        <f>SUBSTITUTE(Table14[[#This Row],[City tier]],"?","tier - 2")</f>
        <v>tier - 1</v>
      </c>
      <c r="Z563" t="str">
        <f>SUBSTITUTE(Table14[[#This Row],[State ID]],"?","UNKNOWN")</f>
        <v>R1012</v>
      </c>
    </row>
    <row r="564" spans="1:26" x14ac:dyDescent="0.3">
      <c r="A564" t="s">
        <v>595</v>
      </c>
      <c r="B564">
        <v>1981</v>
      </c>
      <c r="C564" t="s">
        <v>37</v>
      </c>
      <c r="E564">
        <v>18</v>
      </c>
      <c r="F564">
        <v>1</v>
      </c>
      <c r="G564">
        <v>4911.8900000000003</v>
      </c>
      <c r="H564" t="s">
        <v>11</v>
      </c>
      <c r="I564" t="s">
        <v>12</v>
      </c>
      <c r="J564" t="s">
        <v>13</v>
      </c>
      <c r="K564" t="str">
        <f>SUBSTITUTE(Table14[[#This Row],[year]],"?","")</f>
        <v>1981</v>
      </c>
      <c r="P564" t="str">
        <f>SUBSTITUTE(Table14[[#This Row],[Customer ID]],"?","unknown")</f>
        <v>Id1775</v>
      </c>
      <c r="Q564" s="9" t="str">
        <f t="shared" si="24"/>
        <v>17 Oct 1981</v>
      </c>
      <c r="R564">
        <f t="shared" si="25"/>
        <v>41</v>
      </c>
      <c r="S564" t="str">
        <f t="shared" si="26"/>
        <v>1981</v>
      </c>
      <c r="T564" t="str">
        <f>SUBSTITUTE(Table14[[#This Row],[month]],"?","sep")</f>
        <v>Oct</v>
      </c>
      <c r="U564">
        <v>17</v>
      </c>
      <c r="V564">
        <v>0</v>
      </c>
      <c r="W564" s="12">
        <v>17929.3</v>
      </c>
      <c r="X564" t="str">
        <f>SUBSTITUTE(Table14[[#This Row],[Hospital tier]],"?","tier - 2")</f>
        <v>tier - 2</v>
      </c>
      <c r="Y564" t="str">
        <f>SUBSTITUTE(Table14[[#This Row],[City tier]],"?","tier - 2")</f>
        <v>tier - 3</v>
      </c>
      <c r="Z564" t="str">
        <f>SUBSTITUTE(Table14[[#This Row],[State ID]],"?","UNKNOWN")</f>
        <v>R1013</v>
      </c>
    </row>
    <row r="565" spans="1:26" x14ac:dyDescent="0.3">
      <c r="A565" t="s">
        <v>596</v>
      </c>
      <c r="B565">
        <v>2002</v>
      </c>
      <c r="C565" t="s">
        <v>35</v>
      </c>
      <c r="E565">
        <v>21</v>
      </c>
      <c r="F565">
        <v>5</v>
      </c>
      <c r="G565">
        <v>4915.0600000000004</v>
      </c>
      <c r="H565" t="s">
        <v>11</v>
      </c>
      <c r="I565" t="s">
        <v>16</v>
      </c>
      <c r="J565" t="s">
        <v>356</v>
      </c>
      <c r="K565" t="str">
        <f>SUBSTITUTE(Table14[[#This Row],[year]],"?","")</f>
        <v>2002</v>
      </c>
      <c r="P565" t="str">
        <f>SUBSTITUTE(Table14[[#This Row],[Customer ID]],"?","unknown")</f>
        <v>Id1774</v>
      </c>
      <c r="Q565" s="9" t="str">
        <f t="shared" si="24"/>
        <v>4 Aug 2002</v>
      </c>
      <c r="R565">
        <f t="shared" si="25"/>
        <v>20</v>
      </c>
      <c r="S565" t="str">
        <f t="shared" si="26"/>
        <v>2002</v>
      </c>
      <c r="T565" t="str">
        <f>SUBSTITUTE(Table14[[#This Row],[month]],"?","sep")</f>
        <v>Aug</v>
      </c>
      <c r="U565">
        <v>4</v>
      </c>
      <c r="V565">
        <v>0</v>
      </c>
      <c r="W565" s="12">
        <v>17904.53</v>
      </c>
      <c r="X565" t="str">
        <f>SUBSTITUTE(Table14[[#This Row],[Hospital tier]],"?","tier - 2")</f>
        <v>tier - 2</v>
      </c>
      <c r="Y565" t="str">
        <f>SUBSTITUTE(Table14[[#This Row],[City tier]],"?","tier - 2")</f>
        <v>tier - 1</v>
      </c>
      <c r="Z565" t="str">
        <f>SUBSTITUTE(Table14[[#This Row],[State ID]],"?","UNKNOWN")</f>
        <v>R1017</v>
      </c>
    </row>
    <row r="566" spans="1:26" x14ac:dyDescent="0.3">
      <c r="A566" t="s">
        <v>597</v>
      </c>
      <c r="B566">
        <v>1993</v>
      </c>
      <c r="C566" t="s">
        <v>35</v>
      </c>
      <c r="E566">
        <v>10</v>
      </c>
      <c r="F566">
        <v>2</v>
      </c>
      <c r="G566">
        <v>4922.92</v>
      </c>
      <c r="H566" t="s">
        <v>11</v>
      </c>
      <c r="I566" t="s">
        <v>11</v>
      </c>
      <c r="J566" t="s">
        <v>23</v>
      </c>
      <c r="K566" t="str">
        <f>SUBSTITUTE(Table14[[#This Row],[year]],"?","")</f>
        <v>1993</v>
      </c>
      <c r="P566" t="str">
        <f>SUBSTITUTE(Table14[[#This Row],[Customer ID]],"?","unknown")</f>
        <v>Id1773</v>
      </c>
      <c r="Q566" s="9" t="str">
        <f t="shared" si="24"/>
        <v>12 Aug 1993</v>
      </c>
      <c r="R566">
        <f t="shared" si="25"/>
        <v>29</v>
      </c>
      <c r="S566" t="str">
        <f t="shared" si="26"/>
        <v>1993</v>
      </c>
      <c r="T566" t="str">
        <f>SUBSTITUTE(Table14[[#This Row],[month]],"?","sep")</f>
        <v>Aug</v>
      </c>
      <c r="U566">
        <v>12</v>
      </c>
      <c r="V566">
        <v>2</v>
      </c>
      <c r="W566" s="12">
        <v>17882.669999999998</v>
      </c>
      <c r="X566" t="str">
        <f>SUBSTITUTE(Table14[[#This Row],[Hospital tier]],"?","tier - 2")</f>
        <v>tier - 2</v>
      </c>
      <c r="Y566" t="str">
        <f>SUBSTITUTE(Table14[[#This Row],[City tier]],"?","tier - 2")</f>
        <v>tier - 2</v>
      </c>
      <c r="Z566" t="str">
        <f>SUBSTITUTE(Table14[[#This Row],[State ID]],"?","UNKNOWN")</f>
        <v>R1012</v>
      </c>
    </row>
    <row r="567" spans="1:26" x14ac:dyDescent="0.3">
      <c r="A567" t="s">
        <v>598</v>
      </c>
      <c r="B567">
        <v>1991</v>
      </c>
      <c r="C567" t="s">
        <v>35</v>
      </c>
      <c r="E567">
        <v>23</v>
      </c>
      <c r="F567">
        <v>2</v>
      </c>
      <c r="G567">
        <v>4931.6499999999996</v>
      </c>
      <c r="H567" t="s">
        <v>11</v>
      </c>
      <c r="I567" t="s">
        <v>12</v>
      </c>
      <c r="J567" t="s">
        <v>42</v>
      </c>
      <c r="K567" t="str">
        <f>SUBSTITUTE(Table14[[#This Row],[year]],"?","")</f>
        <v>1991</v>
      </c>
      <c r="P567" t="str">
        <f>SUBSTITUTE(Table14[[#This Row],[Customer ID]],"?","unknown")</f>
        <v>Id1772</v>
      </c>
      <c r="Q567" s="9" t="str">
        <f t="shared" si="24"/>
        <v>26 Aug 1991</v>
      </c>
      <c r="R567">
        <f t="shared" si="25"/>
        <v>31</v>
      </c>
      <c r="S567" t="str">
        <f t="shared" si="26"/>
        <v>1991</v>
      </c>
      <c r="T567" t="str">
        <f>SUBSTITUTE(Table14[[#This Row],[month]],"?","sep")</f>
        <v>Aug</v>
      </c>
      <c r="U567">
        <v>26</v>
      </c>
      <c r="V567">
        <v>0</v>
      </c>
      <c r="W567" s="12">
        <v>17878.900000000001</v>
      </c>
      <c r="X567" t="str">
        <f>SUBSTITUTE(Table14[[#This Row],[Hospital tier]],"?","tier - 2")</f>
        <v>tier - 2</v>
      </c>
      <c r="Y567" t="str">
        <f>SUBSTITUTE(Table14[[#This Row],[City tier]],"?","tier - 2")</f>
        <v>tier - 3</v>
      </c>
      <c r="Z567" t="str">
        <f>SUBSTITUTE(Table14[[#This Row],[State ID]],"?","UNKNOWN")</f>
        <v>R1011</v>
      </c>
    </row>
    <row r="568" spans="1:26" x14ac:dyDescent="0.3">
      <c r="A568" t="s">
        <v>599</v>
      </c>
      <c r="B568">
        <v>1991</v>
      </c>
      <c r="C568" t="s">
        <v>15</v>
      </c>
      <c r="E568">
        <v>27</v>
      </c>
      <c r="F568">
        <v>2</v>
      </c>
      <c r="G568">
        <v>4934.71</v>
      </c>
      <c r="H568" t="s">
        <v>11</v>
      </c>
      <c r="I568" t="s">
        <v>12</v>
      </c>
      <c r="J568" t="s">
        <v>42</v>
      </c>
      <c r="K568" t="str">
        <f>SUBSTITUTE(Table14[[#This Row],[year]],"?","")</f>
        <v>1991</v>
      </c>
      <c r="P568" t="str">
        <f>SUBSTITUTE(Table14[[#This Row],[Customer ID]],"?","unknown")</f>
        <v>Id1771</v>
      </c>
      <c r="Q568" s="9" t="str">
        <f t="shared" si="24"/>
        <v>12 Nov 1991</v>
      </c>
      <c r="R568">
        <f t="shared" si="25"/>
        <v>31</v>
      </c>
      <c r="S568" t="str">
        <f t="shared" si="26"/>
        <v>1991</v>
      </c>
      <c r="T568" t="str">
        <f>SUBSTITUTE(Table14[[#This Row],[month]],"?","sep")</f>
        <v>Nov</v>
      </c>
      <c r="U568">
        <v>12</v>
      </c>
      <c r="V568">
        <v>2</v>
      </c>
      <c r="W568" s="12">
        <v>17862.919999999998</v>
      </c>
      <c r="X568" t="str">
        <f>SUBSTITUTE(Table14[[#This Row],[Hospital tier]],"?","tier - 2")</f>
        <v>tier - 2</v>
      </c>
      <c r="Y568" t="str">
        <f>SUBSTITUTE(Table14[[#This Row],[City tier]],"?","tier - 2")</f>
        <v>tier - 3</v>
      </c>
      <c r="Z568" t="str">
        <f>SUBSTITUTE(Table14[[#This Row],[State ID]],"?","UNKNOWN")</f>
        <v>R1011</v>
      </c>
    </row>
    <row r="569" spans="1:26" x14ac:dyDescent="0.3">
      <c r="A569" t="s">
        <v>600</v>
      </c>
      <c r="B569">
        <v>1974</v>
      </c>
      <c r="C569" t="s">
        <v>18</v>
      </c>
      <c r="E569">
        <v>26</v>
      </c>
      <c r="F569">
        <v>0</v>
      </c>
      <c r="G569">
        <v>4942.0600000000004</v>
      </c>
      <c r="H569" t="s">
        <v>11</v>
      </c>
      <c r="I569" t="s">
        <v>11</v>
      </c>
      <c r="J569" t="s">
        <v>13</v>
      </c>
      <c r="K569" t="str">
        <f>SUBSTITUTE(Table14[[#This Row],[year]],"?","")</f>
        <v>1974</v>
      </c>
      <c r="P569" t="str">
        <f>SUBSTITUTE(Table14[[#This Row],[Customer ID]],"?","unknown")</f>
        <v>Id1770</v>
      </c>
      <c r="Q569" s="9" t="str">
        <f t="shared" si="24"/>
        <v>8 Jun 1974</v>
      </c>
      <c r="R569">
        <f t="shared" si="25"/>
        <v>49</v>
      </c>
      <c r="S569" t="str">
        <f t="shared" si="26"/>
        <v>1974</v>
      </c>
      <c r="T569" t="str">
        <f>SUBSTITUTE(Table14[[#This Row],[month]],"?","sep")</f>
        <v>Jun</v>
      </c>
      <c r="U569">
        <v>8</v>
      </c>
      <c r="V569">
        <v>0</v>
      </c>
      <c r="W569" s="12">
        <v>17832.599999999999</v>
      </c>
      <c r="X569" t="str">
        <f>SUBSTITUTE(Table14[[#This Row],[Hospital tier]],"?","tier - 2")</f>
        <v>tier - 2</v>
      </c>
      <c r="Y569" t="str">
        <f>SUBSTITUTE(Table14[[#This Row],[City tier]],"?","tier - 2")</f>
        <v>tier - 2</v>
      </c>
      <c r="Z569" t="str">
        <f>SUBSTITUTE(Table14[[#This Row],[State ID]],"?","UNKNOWN")</f>
        <v>R1013</v>
      </c>
    </row>
    <row r="570" spans="1:26" x14ac:dyDescent="0.3">
      <c r="A570" t="s">
        <v>601</v>
      </c>
      <c r="B570">
        <v>1991</v>
      </c>
      <c r="C570" t="s">
        <v>35</v>
      </c>
      <c r="E570">
        <v>30</v>
      </c>
      <c r="F570">
        <v>2</v>
      </c>
      <c r="G570">
        <v>4949.76</v>
      </c>
      <c r="H570" t="s">
        <v>11</v>
      </c>
      <c r="I570" t="s">
        <v>16</v>
      </c>
      <c r="J570" t="s">
        <v>13</v>
      </c>
      <c r="K570" t="str">
        <f>SUBSTITUTE(Table14[[#This Row],[year]],"?","")</f>
        <v>1991</v>
      </c>
      <c r="P570" t="str">
        <f>SUBSTITUTE(Table14[[#This Row],[Customer ID]],"?","unknown")</f>
        <v>Id1769</v>
      </c>
      <c r="Q570" s="9" t="str">
        <f t="shared" si="24"/>
        <v>10 Aug 1991</v>
      </c>
      <c r="R570">
        <f t="shared" si="25"/>
        <v>31</v>
      </c>
      <c r="S570" t="str">
        <f t="shared" si="26"/>
        <v>1991</v>
      </c>
      <c r="T570" t="str">
        <f>SUBSTITUTE(Table14[[#This Row],[month]],"?","sep")</f>
        <v>Aug</v>
      </c>
      <c r="U570">
        <v>10</v>
      </c>
      <c r="V570">
        <v>2</v>
      </c>
      <c r="W570" s="12">
        <v>17779.939999999999</v>
      </c>
      <c r="X570" t="str">
        <f>SUBSTITUTE(Table14[[#This Row],[Hospital tier]],"?","tier - 2")</f>
        <v>tier - 2</v>
      </c>
      <c r="Y570" t="str">
        <f>SUBSTITUTE(Table14[[#This Row],[City tier]],"?","tier - 2")</f>
        <v>tier - 1</v>
      </c>
      <c r="Z570" t="str">
        <f>SUBSTITUTE(Table14[[#This Row],[State ID]],"?","UNKNOWN")</f>
        <v>R1013</v>
      </c>
    </row>
    <row r="571" spans="1:26" x14ac:dyDescent="0.3">
      <c r="A571" t="s">
        <v>602</v>
      </c>
      <c r="B571">
        <v>1973</v>
      </c>
      <c r="C571" t="s">
        <v>15</v>
      </c>
      <c r="E571">
        <v>7</v>
      </c>
      <c r="F571">
        <v>0</v>
      </c>
      <c r="G571">
        <v>4985.22</v>
      </c>
      <c r="H571" t="s">
        <v>11</v>
      </c>
      <c r="I571" t="s">
        <v>12</v>
      </c>
      <c r="J571" t="s">
        <v>13</v>
      </c>
      <c r="K571" t="str">
        <f>SUBSTITUTE(Table14[[#This Row],[year]],"?","")</f>
        <v>1973</v>
      </c>
      <c r="P571" t="str">
        <f>SUBSTITUTE(Table14[[#This Row],[Customer ID]],"?","unknown")</f>
        <v>Id1768</v>
      </c>
      <c r="Q571" s="9" t="str">
        <f t="shared" si="24"/>
        <v>21 Nov 1973</v>
      </c>
      <c r="R571">
        <f t="shared" si="25"/>
        <v>49</v>
      </c>
      <c r="S571" t="str">
        <f t="shared" si="26"/>
        <v>1973</v>
      </c>
      <c r="T571" t="str">
        <f>SUBSTITUTE(Table14[[#This Row],[month]],"?","sep")</f>
        <v>Nov</v>
      </c>
      <c r="U571">
        <v>21</v>
      </c>
      <c r="V571">
        <v>0</v>
      </c>
      <c r="W571" s="12">
        <v>17777.73</v>
      </c>
      <c r="X571" t="str">
        <f>SUBSTITUTE(Table14[[#This Row],[Hospital tier]],"?","tier - 2")</f>
        <v>tier - 2</v>
      </c>
      <c r="Y571" t="str">
        <f>SUBSTITUTE(Table14[[#This Row],[City tier]],"?","tier - 2")</f>
        <v>tier - 3</v>
      </c>
      <c r="Z571" t="str">
        <f>SUBSTITUTE(Table14[[#This Row],[State ID]],"?","UNKNOWN")</f>
        <v>R1013</v>
      </c>
    </row>
    <row r="572" spans="1:26" x14ac:dyDescent="0.3">
      <c r="A572" t="s">
        <v>603</v>
      </c>
      <c r="B572">
        <v>1988</v>
      </c>
      <c r="C572" t="s">
        <v>18</v>
      </c>
      <c r="E572">
        <v>24</v>
      </c>
      <c r="F572">
        <v>0</v>
      </c>
      <c r="G572">
        <v>4992.38</v>
      </c>
      <c r="H572" t="s">
        <v>11</v>
      </c>
      <c r="I572" t="s">
        <v>12</v>
      </c>
      <c r="J572" t="s">
        <v>247</v>
      </c>
      <c r="K572" t="str">
        <f>SUBSTITUTE(Table14[[#This Row],[year]],"?","")</f>
        <v>1988</v>
      </c>
      <c r="P572" t="str">
        <f>SUBSTITUTE(Table14[[#This Row],[Customer ID]],"?","unknown")</f>
        <v>Id1767</v>
      </c>
      <c r="Q572" s="9" t="str">
        <f t="shared" si="24"/>
        <v>14 Jun 1988</v>
      </c>
      <c r="R572">
        <f t="shared" si="25"/>
        <v>34</v>
      </c>
      <c r="S572" t="str">
        <f t="shared" si="26"/>
        <v>1988</v>
      </c>
      <c r="T572" t="str">
        <f>SUBSTITUTE(Table14[[#This Row],[month]],"?","sep")</f>
        <v>Jun</v>
      </c>
      <c r="U572">
        <v>14</v>
      </c>
      <c r="V572">
        <v>0</v>
      </c>
      <c r="W572" s="12">
        <v>17748.509999999998</v>
      </c>
      <c r="X572" t="str">
        <f>SUBSTITUTE(Table14[[#This Row],[Hospital tier]],"?","tier - 2")</f>
        <v>tier - 2</v>
      </c>
      <c r="Y572" t="str">
        <f>SUBSTITUTE(Table14[[#This Row],[City tier]],"?","tier - 2")</f>
        <v>tier - 3</v>
      </c>
      <c r="Z572" t="str">
        <f>SUBSTITUTE(Table14[[#This Row],[State ID]],"?","UNKNOWN")</f>
        <v>R1024</v>
      </c>
    </row>
    <row r="573" spans="1:26" x14ac:dyDescent="0.3">
      <c r="A573" t="s">
        <v>604</v>
      </c>
      <c r="B573">
        <v>2001</v>
      </c>
      <c r="C573" t="s">
        <v>37</v>
      </c>
      <c r="E573">
        <v>5</v>
      </c>
      <c r="F573">
        <v>0</v>
      </c>
      <c r="G573">
        <v>4999.04</v>
      </c>
      <c r="H573" t="s">
        <v>11</v>
      </c>
      <c r="I573" t="s">
        <v>11</v>
      </c>
      <c r="J573" t="s">
        <v>42</v>
      </c>
      <c r="K573" t="str">
        <f>SUBSTITUTE(Table14[[#This Row],[year]],"?","")</f>
        <v>2001</v>
      </c>
      <c r="P573" t="str">
        <f>SUBSTITUTE(Table14[[#This Row],[Customer ID]],"?","unknown")</f>
        <v>Id1766</v>
      </c>
      <c r="Q573" s="9" t="str">
        <f t="shared" si="24"/>
        <v>11 Oct 2001</v>
      </c>
      <c r="R573">
        <f t="shared" si="25"/>
        <v>21</v>
      </c>
      <c r="S573" t="str">
        <f t="shared" si="26"/>
        <v>2001</v>
      </c>
      <c r="T573" t="str">
        <f>SUBSTITUTE(Table14[[#This Row],[month]],"?","sep")</f>
        <v>Oct</v>
      </c>
      <c r="U573">
        <v>11</v>
      </c>
      <c r="V573">
        <v>0</v>
      </c>
      <c r="W573" s="12">
        <v>11497.69</v>
      </c>
      <c r="X573" t="str">
        <f>SUBSTITUTE(Table14[[#This Row],[Hospital tier]],"?","tier - 2")</f>
        <v>tier - 2</v>
      </c>
      <c r="Y573" t="str">
        <f>SUBSTITUTE(Table14[[#This Row],[City tier]],"?","tier - 2")</f>
        <v>tier - 2</v>
      </c>
      <c r="Z573" t="str">
        <f>SUBSTITUTE(Table14[[#This Row],[State ID]],"?","UNKNOWN")</f>
        <v>R1011</v>
      </c>
    </row>
    <row r="574" spans="1:26" x14ac:dyDescent="0.3">
      <c r="A574" t="s">
        <v>605</v>
      </c>
      <c r="B574">
        <v>1988</v>
      </c>
      <c r="C574" t="s">
        <v>20</v>
      </c>
      <c r="E574">
        <v>4</v>
      </c>
      <c r="F574">
        <v>1</v>
      </c>
      <c r="G574">
        <v>5002.78</v>
      </c>
      <c r="H574" t="s">
        <v>11</v>
      </c>
      <c r="I574" t="s">
        <v>11</v>
      </c>
      <c r="J574" t="s">
        <v>13</v>
      </c>
      <c r="K574" t="str">
        <f>SUBSTITUTE(Table14[[#This Row],[year]],"?","")</f>
        <v>1988</v>
      </c>
      <c r="P574" t="str">
        <f>SUBSTITUTE(Table14[[#This Row],[Customer ID]],"?","unknown")</f>
        <v>Id1765</v>
      </c>
      <c r="Q574" s="9" t="str">
        <f t="shared" si="24"/>
        <v>23 Sep 1988</v>
      </c>
      <c r="R574">
        <f t="shared" si="25"/>
        <v>34</v>
      </c>
      <c r="S574" t="str">
        <f t="shared" si="26"/>
        <v>1988</v>
      </c>
      <c r="T574" t="str">
        <f>SUBSTITUTE(Table14[[#This Row],[month]],"?","sep")</f>
        <v>Sep</v>
      </c>
      <c r="U574">
        <v>23</v>
      </c>
      <c r="V574">
        <v>1</v>
      </c>
      <c r="W574" s="12">
        <v>42969.85</v>
      </c>
      <c r="X574" t="str">
        <f>SUBSTITUTE(Table14[[#This Row],[Hospital tier]],"?","tier - 2")</f>
        <v>tier - 2</v>
      </c>
      <c r="Y574" t="str">
        <f>SUBSTITUTE(Table14[[#This Row],[City tier]],"?","tier - 2")</f>
        <v>tier - 2</v>
      </c>
      <c r="Z574" t="str">
        <f>SUBSTITUTE(Table14[[#This Row],[State ID]],"?","UNKNOWN")</f>
        <v>R1013</v>
      </c>
    </row>
    <row r="575" spans="1:26" x14ac:dyDescent="0.3">
      <c r="A575" t="s">
        <v>606</v>
      </c>
      <c r="B575">
        <v>1977</v>
      </c>
      <c r="C575" t="s">
        <v>18</v>
      </c>
      <c r="E575">
        <v>9</v>
      </c>
      <c r="F575">
        <v>2</v>
      </c>
      <c r="G575">
        <v>5003.7700000000004</v>
      </c>
      <c r="H575" t="s">
        <v>11</v>
      </c>
      <c r="I575" t="s">
        <v>12</v>
      </c>
      <c r="J575" t="s">
        <v>13</v>
      </c>
      <c r="K575" t="str">
        <f>SUBSTITUTE(Table14[[#This Row],[year]],"?","")</f>
        <v>1977</v>
      </c>
      <c r="P575" t="str">
        <f>SUBSTITUTE(Table14[[#This Row],[Customer ID]],"?","unknown")</f>
        <v>Id1764</v>
      </c>
      <c r="Q575" s="9" t="str">
        <f t="shared" si="24"/>
        <v>1 Jun 1977</v>
      </c>
      <c r="R575">
        <f t="shared" si="25"/>
        <v>46</v>
      </c>
      <c r="S575" t="str">
        <f t="shared" si="26"/>
        <v>1977</v>
      </c>
      <c r="T575" t="str">
        <f>SUBSTITUTE(Table14[[#This Row],[month]],"?","sep")</f>
        <v>Jun</v>
      </c>
      <c r="U575">
        <v>1</v>
      </c>
      <c r="V575">
        <v>3</v>
      </c>
      <c r="W575" s="12">
        <v>17663.14</v>
      </c>
      <c r="X575" t="str">
        <f>SUBSTITUTE(Table14[[#This Row],[Hospital tier]],"?","tier - 2")</f>
        <v>tier - 2</v>
      </c>
      <c r="Y575" t="str">
        <f>SUBSTITUTE(Table14[[#This Row],[City tier]],"?","tier - 2")</f>
        <v>tier - 3</v>
      </c>
      <c r="Z575" t="str">
        <f>SUBSTITUTE(Table14[[#This Row],[State ID]],"?","UNKNOWN")</f>
        <v>R1013</v>
      </c>
    </row>
    <row r="576" spans="1:26" x14ac:dyDescent="0.3">
      <c r="A576" t="s">
        <v>607</v>
      </c>
      <c r="B576">
        <v>1988</v>
      </c>
      <c r="C576" t="s">
        <v>10</v>
      </c>
      <c r="E576">
        <v>8</v>
      </c>
      <c r="F576">
        <v>1</v>
      </c>
      <c r="G576">
        <v>5003.8500000000004</v>
      </c>
      <c r="H576" t="s">
        <v>11</v>
      </c>
      <c r="I576" t="s">
        <v>12</v>
      </c>
      <c r="J576" t="s">
        <v>42</v>
      </c>
      <c r="K576" t="str">
        <f>SUBSTITUTE(Table14[[#This Row],[year]],"?","")</f>
        <v>1988</v>
      </c>
      <c r="P576" t="str">
        <f>SUBSTITUTE(Table14[[#This Row],[Customer ID]],"?","unknown")</f>
        <v>Id1763</v>
      </c>
      <c r="Q576" s="9" t="str">
        <f t="shared" si="24"/>
        <v>25 Jul 1988</v>
      </c>
      <c r="R576">
        <f t="shared" si="25"/>
        <v>34</v>
      </c>
      <c r="S576" t="str">
        <f t="shared" si="26"/>
        <v>1988</v>
      </c>
      <c r="T576" t="str">
        <f>SUBSTITUTE(Table14[[#This Row],[month]],"?","sep")</f>
        <v>Jul</v>
      </c>
      <c r="U576">
        <v>25</v>
      </c>
      <c r="V576">
        <v>1</v>
      </c>
      <c r="W576" s="12">
        <v>17626.240000000002</v>
      </c>
      <c r="X576" t="str">
        <f>SUBSTITUTE(Table14[[#This Row],[Hospital tier]],"?","tier - 2")</f>
        <v>tier - 2</v>
      </c>
      <c r="Y576" t="str">
        <f>SUBSTITUTE(Table14[[#This Row],[City tier]],"?","tier - 2")</f>
        <v>tier - 3</v>
      </c>
      <c r="Z576" t="str">
        <f>SUBSTITUTE(Table14[[#This Row],[State ID]],"?","UNKNOWN")</f>
        <v>R1011</v>
      </c>
    </row>
    <row r="577" spans="1:26" x14ac:dyDescent="0.3">
      <c r="A577" t="s">
        <v>608</v>
      </c>
      <c r="B577">
        <v>1988</v>
      </c>
      <c r="C577" t="s">
        <v>15</v>
      </c>
      <c r="E577">
        <v>9</v>
      </c>
      <c r="F577">
        <v>1</v>
      </c>
      <c r="G577">
        <v>5012.47</v>
      </c>
      <c r="H577" t="s">
        <v>11</v>
      </c>
      <c r="I577" t="s">
        <v>12</v>
      </c>
      <c r="J577" t="s">
        <v>42</v>
      </c>
      <c r="K577" t="str">
        <f>SUBSTITUTE(Table14[[#This Row],[year]],"?","")</f>
        <v>1988</v>
      </c>
      <c r="P577" t="str">
        <f>SUBSTITUTE(Table14[[#This Row],[Customer ID]],"?","unknown")</f>
        <v>Id1762</v>
      </c>
      <c r="Q577" s="9" t="str">
        <f t="shared" si="24"/>
        <v>26 Nov 1988</v>
      </c>
      <c r="R577">
        <f t="shared" si="25"/>
        <v>34</v>
      </c>
      <c r="S577" t="str">
        <f t="shared" si="26"/>
        <v>1988</v>
      </c>
      <c r="T577" t="str">
        <f>SUBSTITUTE(Table14[[#This Row],[month]],"?","sep")</f>
        <v>Nov</v>
      </c>
      <c r="U577">
        <v>26</v>
      </c>
      <c r="V577">
        <v>0</v>
      </c>
      <c r="W577" s="12">
        <v>17584.72</v>
      </c>
      <c r="X577" t="str">
        <f>SUBSTITUTE(Table14[[#This Row],[Hospital tier]],"?","tier - 2")</f>
        <v>tier - 2</v>
      </c>
      <c r="Y577" t="str">
        <f>SUBSTITUTE(Table14[[#This Row],[City tier]],"?","tier - 2")</f>
        <v>tier - 3</v>
      </c>
      <c r="Z577" t="str">
        <f>SUBSTITUTE(Table14[[#This Row],[State ID]],"?","UNKNOWN")</f>
        <v>R1011</v>
      </c>
    </row>
    <row r="578" spans="1:26" x14ac:dyDescent="0.3">
      <c r="A578" t="s">
        <v>609</v>
      </c>
      <c r="B578">
        <v>1985</v>
      </c>
      <c r="C578" t="s">
        <v>30</v>
      </c>
      <c r="E578">
        <v>28</v>
      </c>
      <c r="F578">
        <v>0</v>
      </c>
      <c r="G578">
        <v>5028.1499999999996</v>
      </c>
      <c r="H578" t="s">
        <v>16</v>
      </c>
      <c r="I578" t="s">
        <v>11</v>
      </c>
      <c r="J578" t="s">
        <v>23</v>
      </c>
      <c r="K578" t="str">
        <f>SUBSTITUTE(Table14[[#This Row],[year]],"?","")</f>
        <v>1985</v>
      </c>
      <c r="P578" t="str">
        <f>SUBSTITUTE(Table14[[#This Row],[Customer ID]],"?","unknown")</f>
        <v>Id1761</v>
      </c>
      <c r="Q578" s="9" t="str">
        <f t="shared" ref="Q578:Q641" si="27">CONCATENATE(U578," ",T578," ",S578)</f>
        <v>25 Dec 1985</v>
      </c>
      <c r="R578">
        <f t="shared" ref="R578:R641" si="28">DATEDIF(Q578,$AC$21,"Y")</f>
        <v>37</v>
      </c>
      <c r="S578" t="str">
        <f t="shared" ref="S578:S641" si="29">IF(ISBLANK(K578),AVERAGE(K578:K2920),K578)</f>
        <v>1985</v>
      </c>
      <c r="T578" t="str">
        <f>SUBSTITUTE(Table14[[#This Row],[month]],"?","sep")</f>
        <v>Dec</v>
      </c>
      <c r="U578">
        <v>25</v>
      </c>
      <c r="V578">
        <v>1</v>
      </c>
      <c r="W578" s="12">
        <v>17560.38</v>
      </c>
      <c r="X578" t="str">
        <f>SUBSTITUTE(Table14[[#This Row],[Hospital tier]],"?","tier - 2")</f>
        <v>tier - 1</v>
      </c>
      <c r="Y578" t="str">
        <f>SUBSTITUTE(Table14[[#This Row],[City tier]],"?","tier - 2")</f>
        <v>tier - 2</v>
      </c>
      <c r="Z578" t="str">
        <f>SUBSTITUTE(Table14[[#This Row],[State ID]],"?","UNKNOWN")</f>
        <v>R1012</v>
      </c>
    </row>
    <row r="579" spans="1:26" x14ac:dyDescent="0.3">
      <c r="A579" t="s">
        <v>610</v>
      </c>
      <c r="B579">
        <v>1991</v>
      </c>
      <c r="C579" t="s">
        <v>20</v>
      </c>
      <c r="E579">
        <v>10</v>
      </c>
      <c r="F579">
        <v>2</v>
      </c>
      <c r="G579">
        <v>5031.2700000000004</v>
      </c>
      <c r="H579" t="s">
        <v>12</v>
      </c>
      <c r="I579" t="s">
        <v>16</v>
      </c>
      <c r="J579" t="s">
        <v>168</v>
      </c>
      <c r="K579" t="str">
        <f>SUBSTITUTE(Table14[[#This Row],[year]],"?","")</f>
        <v>1991</v>
      </c>
      <c r="P579" t="str">
        <f>SUBSTITUTE(Table14[[#This Row],[Customer ID]],"?","unknown")</f>
        <v>Id1760</v>
      </c>
      <c r="Q579" s="9" t="str">
        <f t="shared" si="27"/>
        <v>16 Sep 1991</v>
      </c>
      <c r="R579">
        <f t="shared" si="28"/>
        <v>31</v>
      </c>
      <c r="S579" t="str">
        <f t="shared" si="29"/>
        <v>1991</v>
      </c>
      <c r="T579" t="str">
        <f>SUBSTITUTE(Table14[[#This Row],[month]],"?","sep")</f>
        <v>Sep</v>
      </c>
      <c r="U579">
        <v>16</v>
      </c>
      <c r="V579">
        <v>0</v>
      </c>
      <c r="W579" s="12">
        <v>17556.88</v>
      </c>
      <c r="X579" t="str">
        <f>SUBSTITUTE(Table14[[#This Row],[Hospital tier]],"?","tier - 2")</f>
        <v>tier - 3</v>
      </c>
      <c r="Y579" t="str">
        <f>SUBSTITUTE(Table14[[#This Row],[City tier]],"?","tier - 2")</f>
        <v>tier - 1</v>
      </c>
      <c r="Z579" t="str">
        <f>SUBSTITUTE(Table14[[#This Row],[State ID]],"?","UNKNOWN")</f>
        <v>R1016</v>
      </c>
    </row>
    <row r="580" spans="1:26" x14ac:dyDescent="0.3">
      <c r="A580" t="s">
        <v>611</v>
      </c>
      <c r="B580">
        <v>1986</v>
      </c>
      <c r="C580" t="s">
        <v>18</v>
      </c>
      <c r="E580">
        <v>29</v>
      </c>
      <c r="F580">
        <v>3</v>
      </c>
      <c r="G580">
        <v>5034.1000000000004</v>
      </c>
      <c r="H580" t="s">
        <v>11</v>
      </c>
      <c r="I580" t="s">
        <v>11</v>
      </c>
      <c r="J580" t="s">
        <v>13</v>
      </c>
      <c r="K580" t="str">
        <f>SUBSTITUTE(Table14[[#This Row],[year]],"?","")</f>
        <v>1986</v>
      </c>
      <c r="P580" t="str">
        <f>SUBSTITUTE(Table14[[#This Row],[Customer ID]],"?","unknown")</f>
        <v>Id1759</v>
      </c>
      <c r="Q580" s="9" t="str">
        <f t="shared" si="27"/>
        <v>12 Jun 1986</v>
      </c>
      <c r="R580">
        <f t="shared" si="28"/>
        <v>36</v>
      </c>
      <c r="S580" t="str">
        <f t="shared" si="29"/>
        <v>1986</v>
      </c>
      <c r="T580" t="str">
        <f>SUBSTITUTE(Table14[[#This Row],[month]],"?","sep")</f>
        <v>Jun</v>
      </c>
      <c r="U580">
        <v>12</v>
      </c>
      <c r="V580">
        <v>0</v>
      </c>
      <c r="W580" s="12">
        <v>17507.47</v>
      </c>
      <c r="X580" t="str">
        <f>SUBSTITUTE(Table14[[#This Row],[Hospital tier]],"?","tier - 2")</f>
        <v>tier - 2</v>
      </c>
      <c r="Y580" t="str">
        <f>SUBSTITUTE(Table14[[#This Row],[City tier]],"?","tier - 2")</f>
        <v>tier - 2</v>
      </c>
      <c r="Z580" t="str">
        <f>SUBSTITUTE(Table14[[#This Row],[State ID]],"?","UNKNOWN")</f>
        <v>R1013</v>
      </c>
    </row>
    <row r="581" spans="1:26" x14ac:dyDescent="0.3">
      <c r="A581" t="s">
        <v>612</v>
      </c>
      <c r="B581">
        <v>1997</v>
      </c>
      <c r="C581" t="s">
        <v>30</v>
      </c>
      <c r="E581">
        <v>4</v>
      </c>
      <c r="F581">
        <v>0</v>
      </c>
      <c r="G581">
        <v>5038.57</v>
      </c>
      <c r="H581" t="s">
        <v>11</v>
      </c>
      <c r="I581" t="s">
        <v>11</v>
      </c>
      <c r="J581" t="s">
        <v>200</v>
      </c>
      <c r="K581" t="str">
        <f>SUBSTITUTE(Table14[[#This Row],[year]],"?","")</f>
        <v>1997</v>
      </c>
      <c r="P581" t="str">
        <f>SUBSTITUTE(Table14[[#This Row],[Customer ID]],"?","unknown")</f>
        <v>Id1758</v>
      </c>
      <c r="Q581" s="9" t="str">
        <f t="shared" si="27"/>
        <v>16 Dec 1997</v>
      </c>
      <c r="R581">
        <f t="shared" si="28"/>
        <v>25</v>
      </c>
      <c r="S581" t="str">
        <f t="shared" si="29"/>
        <v>1997</v>
      </c>
      <c r="T581" t="str">
        <f>SUBSTITUTE(Table14[[#This Row],[month]],"?","sep")</f>
        <v>Dec</v>
      </c>
      <c r="U581">
        <v>16</v>
      </c>
      <c r="V581">
        <v>0</v>
      </c>
      <c r="W581" s="12">
        <v>17505.650000000001</v>
      </c>
      <c r="X581" t="str">
        <f>SUBSTITUTE(Table14[[#This Row],[Hospital tier]],"?","tier - 2")</f>
        <v>tier - 2</v>
      </c>
      <c r="Y581" t="str">
        <f>SUBSTITUTE(Table14[[#This Row],[City tier]],"?","tier - 2")</f>
        <v>tier - 2</v>
      </c>
      <c r="Z581" t="str">
        <f>SUBSTITUTE(Table14[[#This Row],[State ID]],"?","UNKNOWN")</f>
        <v>R1025</v>
      </c>
    </row>
    <row r="582" spans="1:26" x14ac:dyDescent="0.3">
      <c r="A582" t="s">
        <v>613</v>
      </c>
      <c r="B582">
        <v>2001</v>
      </c>
      <c r="C582" t="s">
        <v>37</v>
      </c>
      <c r="E582">
        <v>16</v>
      </c>
      <c r="F582">
        <v>0</v>
      </c>
      <c r="G582">
        <v>5043.13</v>
      </c>
      <c r="H582" t="s">
        <v>11</v>
      </c>
      <c r="I582" t="s">
        <v>12</v>
      </c>
      <c r="J582" t="s">
        <v>42</v>
      </c>
      <c r="K582" t="str">
        <f>SUBSTITUTE(Table14[[#This Row],[year]],"?","")</f>
        <v>2001</v>
      </c>
      <c r="P582" t="str">
        <f>SUBSTITUTE(Table14[[#This Row],[Customer ID]],"?","unknown")</f>
        <v>Id1757</v>
      </c>
      <c r="Q582" s="9" t="str">
        <f t="shared" si="27"/>
        <v>29 Oct 2001</v>
      </c>
      <c r="R582">
        <f t="shared" si="28"/>
        <v>21</v>
      </c>
      <c r="S582" t="str">
        <f t="shared" si="29"/>
        <v>2001</v>
      </c>
      <c r="T582" t="str">
        <f>SUBSTITUTE(Table14[[#This Row],[month]],"?","sep")</f>
        <v>Oct</v>
      </c>
      <c r="U582">
        <v>29</v>
      </c>
      <c r="V582">
        <v>0</v>
      </c>
      <c r="W582" s="12">
        <v>17496.310000000001</v>
      </c>
      <c r="X582" t="str">
        <f>SUBSTITUTE(Table14[[#This Row],[Hospital tier]],"?","tier - 2")</f>
        <v>tier - 2</v>
      </c>
      <c r="Y582" t="str">
        <f>SUBSTITUTE(Table14[[#This Row],[City tier]],"?","tier - 2")</f>
        <v>tier - 3</v>
      </c>
      <c r="Z582" t="str">
        <f>SUBSTITUTE(Table14[[#This Row],[State ID]],"?","UNKNOWN")</f>
        <v>R1011</v>
      </c>
    </row>
    <row r="583" spans="1:26" x14ac:dyDescent="0.3">
      <c r="A583" t="s">
        <v>614</v>
      </c>
      <c r="B583">
        <v>1997</v>
      </c>
      <c r="C583" t="s">
        <v>10</v>
      </c>
      <c r="E583">
        <v>29</v>
      </c>
      <c r="F583">
        <v>0</v>
      </c>
      <c r="G583">
        <v>5045.1499999999996</v>
      </c>
      <c r="H583" t="s">
        <v>11</v>
      </c>
      <c r="I583" t="s">
        <v>11</v>
      </c>
      <c r="J583" t="s">
        <v>23</v>
      </c>
      <c r="K583" t="str">
        <f>SUBSTITUTE(Table14[[#This Row],[year]],"?","")</f>
        <v>1997</v>
      </c>
      <c r="P583" t="str">
        <f>SUBSTITUTE(Table14[[#This Row],[Customer ID]],"?","unknown")</f>
        <v>Id1756</v>
      </c>
      <c r="Q583" s="9" t="str">
        <f t="shared" si="27"/>
        <v>8 Jul 1997</v>
      </c>
      <c r="R583">
        <f t="shared" si="28"/>
        <v>25</v>
      </c>
      <c r="S583" t="str">
        <f t="shared" si="29"/>
        <v>1997</v>
      </c>
      <c r="T583" t="str">
        <f>SUBSTITUTE(Table14[[#This Row],[month]],"?","sep")</f>
        <v>Jul</v>
      </c>
      <c r="U583">
        <v>8</v>
      </c>
      <c r="V583">
        <v>0</v>
      </c>
      <c r="W583" s="12">
        <v>17479.53</v>
      </c>
      <c r="X583" t="str">
        <f>SUBSTITUTE(Table14[[#This Row],[Hospital tier]],"?","tier - 2")</f>
        <v>tier - 2</v>
      </c>
      <c r="Y583" t="str">
        <f>SUBSTITUTE(Table14[[#This Row],[City tier]],"?","tier - 2")</f>
        <v>tier - 2</v>
      </c>
      <c r="Z583" t="str">
        <f>SUBSTITUTE(Table14[[#This Row],[State ID]],"?","UNKNOWN")</f>
        <v>R1012</v>
      </c>
    </row>
    <row r="584" spans="1:26" x14ac:dyDescent="0.3">
      <c r="A584" t="s">
        <v>615</v>
      </c>
      <c r="B584">
        <v>1980</v>
      </c>
      <c r="C584" t="s">
        <v>20</v>
      </c>
      <c r="E584">
        <v>7</v>
      </c>
      <c r="F584">
        <v>2</v>
      </c>
      <c r="G584">
        <v>5054.05</v>
      </c>
      <c r="H584" t="s">
        <v>11</v>
      </c>
      <c r="I584" t="s">
        <v>11</v>
      </c>
      <c r="J584" t="s">
        <v>13</v>
      </c>
      <c r="K584" t="str">
        <f>SUBSTITUTE(Table14[[#This Row],[year]],"?","")</f>
        <v>1980</v>
      </c>
      <c r="P584" t="str">
        <f>SUBSTITUTE(Table14[[#This Row],[Customer ID]],"?","unknown")</f>
        <v>Id1755</v>
      </c>
      <c r="Q584" s="9" t="str">
        <f t="shared" si="27"/>
        <v>7 Sep 1980</v>
      </c>
      <c r="R584">
        <f t="shared" si="28"/>
        <v>42</v>
      </c>
      <c r="S584" t="str">
        <f t="shared" si="29"/>
        <v>1980</v>
      </c>
      <c r="T584" t="str">
        <f>SUBSTITUTE(Table14[[#This Row],[month]],"?","sep")</f>
        <v>Sep</v>
      </c>
      <c r="U584">
        <v>7</v>
      </c>
      <c r="V584">
        <v>3</v>
      </c>
      <c r="W584" s="12">
        <v>11492.46</v>
      </c>
      <c r="X584" t="str">
        <f>SUBSTITUTE(Table14[[#This Row],[Hospital tier]],"?","tier - 2")</f>
        <v>tier - 2</v>
      </c>
      <c r="Y584" t="str">
        <f>SUBSTITUTE(Table14[[#This Row],[City tier]],"?","tier - 2")</f>
        <v>tier - 2</v>
      </c>
      <c r="Z584" t="str">
        <f>SUBSTITUTE(Table14[[#This Row],[State ID]],"?","UNKNOWN")</f>
        <v>R1013</v>
      </c>
    </row>
    <row r="585" spans="1:26" x14ac:dyDescent="0.3">
      <c r="A585" t="s">
        <v>616</v>
      </c>
      <c r="B585">
        <v>1993</v>
      </c>
      <c r="C585" t="s">
        <v>18</v>
      </c>
      <c r="E585">
        <v>11</v>
      </c>
      <c r="F585">
        <v>0</v>
      </c>
      <c r="G585">
        <v>5059.5600000000004</v>
      </c>
      <c r="H585" t="s">
        <v>11</v>
      </c>
      <c r="I585" t="s">
        <v>16</v>
      </c>
      <c r="J585" t="s">
        <v>300</v>
      </c>
      <c r="K585" t="str">
        <f>SUBSTITUTE(Table14[[#This Row],[year]],"?","")</f>
        <v>1993</v>
      </c>
      <c r="P585" t="str">
        <f>SUBSTITUTE(Table14[[#This Row],[Customer ID]],"?","unknown")</f>
        <v>Id1754</v>
      </c>
      <c r="Q585" s="9" t="str">
        <f t="shared" si="27"/>
        <v>2 Jun 1993</v>
      </c>
      <c r="R585">
        <f t="shared" si="28"/>
        <v>30</v>
      </c>
      <c r="S585" t="str">
        <f t="shared" si="29"/>
        <v>1993</v>
      </c>
      <c r="T585" t="str">
        <f>SUBSTITUTE(Table14[[#This Row],[month]],"?","sep")</f>
        <v>Jun</v>
      </c>
      <c r="U585">
        <v>2</v>
      </c>
      <c r="V585">
        <v>0</v>
      </c>
      <c r="W585" s="12">
        <v>17468.98</v>
      </c>
      <c r="X585" t="str">
        <f>SUBSTITUTE(Table14[[#This Row],[Hospital tier]],"?","tier - 2")</f>
        <v>tier - 2</v>
      </c>
      <c r="Y585" t="str">
        <f>SUBSTITUTE(Table14[[#This Row],[City tier]],"?","tier - 2")</f>
        <v>tier - 1</v>
      </c>
      <c r="Z585" t="str">
        <f>SUBSTITUTE(Table14[[#This Row],[State ID]],"?","UNKNOWN")</f>
        <v>R1021</v>
      </c>
    </row>
    <row r="586" spans="1:26" x14ac:dyDescent="0.3">
      <c r="A586" t="s">
        <v>617</v>
      </c>
      <c r="B586">
        <v>1978</v>
      </c>
      <c r="C586" t="s">
        <v>15</v>
      </c>
      <c r="E586">
        <v>22</v>
      </c>
      <c r="F586">
        <v>2</v>
      </c>
      <c r="G586">
        <v>5077.1899999999996</v>
      </c>
      <c r="H586" t="s">
        <v>11</v>
      </c>
      <c r="I586" t="s">
        <v>12</v>
      </c>
      <c r="J586" t="s">
        <v>23</v>
      </c>
      <c r="K586" t="str">
        <f>SUBSTITUTE(Table14[[#This Row],[year]],"?","")</f>
        <v>1978</v>
      </c>
      <c r="P586" t="str">
        <f>SUBSTITUTE(Table14[[#This Row],[Customer ID]],"?","unknown")</f>
        <v>Id1753</v>
      </c>
      <c r="Q586" s="9" t="str">
        <f t="shared" si="27"/>
        <v>10 Nov 1978</v>
      </c>
      <c r="R586">
        <f t="shared" si="28"/>
        <v>44</v>
      </c>
      <c r="S586" t="str">
        <f t="shared" si="29"/>
        <v>1978</v>
      </c>
      <c r="T586" t="str">
        <f>SUBSTITUTE(Table14[[#This Row],[month]],"?","sep")</f>
        <v>Nov</v>
      </c>
      <c r="U586">
        <v>10</v>
      </c>
      <c r="V586">
        <v>2</v>
      </c>
      <c r="W586" s="12">
        <v>42856.84</v>
      </c>
      <c r="X586" t="str">
        <f>SUBSTITUTE(Table14[[#This Row],[Hospital tier]],"?","tier - 2")</f>
        <v>tier - 2</v>
      </c>
      <c r="Y586" t="str">
        <f>SUBSTITUTE(Table14[[#This Row],[City tier]],"?","tier - 2")</f>
        <v>tier - 3</v>
      </c>
      <c r="Z586" t="str">
        <f>SUBSTITUTE(Table14[[#This Row],[State ID]],"?","UNKNOWN")</f>
        <v>R1012</v>
      </c>
    </row>
    <row r="587" spans="1:26" x14ac:dyDescent="0.3">
      <c r="A587" t="s">
        <v>618</v>
      </c>
      <c r="B587">
        <v>1997</v>
      </c>
      <c r="C587" t="s">
        <v>10</v>
      </c>
      <c r="E587">
        <v>14</v>
      </c>
      <c r="F587">
        <v>5</v>
      </c>
      <c r="G587">
        <v>5080.1000000000004</v>
      </c>
      <c r="H587" t="s">
        <v>12</v>
      </c>
      <c r="I587" t="s">
        <v>11</v>
      </c>
      <c r="J587" t="s">
        <v>42</v>
      </c>
      <c r="K587" t="str">
        <f>SUBSTITUTE(Table14[[#This Row],[year]],"?","")</f>
        <v>1997</v>
      </c>
      <c r="P587" t="str">
        <f>SUBSTITUTE(Table14[[#This Row],[Customer ID]],"?","unknown")</f>
        <v>Id1752</v>
      </c>
      <c r="Q587" s="9" t="str">
        <f t="shared" si="27"/>
        <v>18 Jul 1997</v>
      </c>
      <c r="R587">
        <f t="shared" si="28"/>
        <v>25</v>
      </c>
      <c r="S587" t="str">
        <f t="shared" si="29"/>
        <v>1997</v>
      </c>
      <c r="T587" t="str">
        <f>SUBSTITUTE(Table14[[#This Row],[month]],"?","sep")</f>
        <v>Jul</v>
      </c>
      <c r="U587">
        <v>18</v>
      </c>
      <c r="V587">
        <v>2</v>
      </c>
      <c r="W587" s="12">
        <v>17361.77</v>
      </c>
      <c r="X587" t="str">
        <f>SUBSTITUTE(Table14[[#This Row],[Hospital tier]],"?","tier - 2")</f>
        <v>tier - 3</v>
      </c>
      <c r="Y587" t="str">
        <f>SUBSTITUTE(Table14[[#This Row],[City tier]],"?","tier - 2")</f>
        <v>tier - 2</v>
      </c>
      <c r="Z587" t="str">
        <f>SUBSTITUTE(Table14[[#This Row],[State ID]],"?","UNKNOWN")</f>
        <v>R1011</v>
      </c>
    </row>
    <row r="588" spans="1:26" x14ac:dyDescent="0.3">
      <c r="A588" t="s">
        <v>619</v>
      </c>
      <c r="B588">
        <v>1999</v>
      </c>
      <c r="C588" t="s">
        <v>18</v>
      </c>
      <c r="E588">
        <v>19</v>
      </c>
      <c r="F588">
        <v>0</v>
      </c>
      <c r="G588">
        <v>5087.92</v>
      </c>
      <c r="H588" t="s">
        <v>11</v>
      </c>
      <c r="I588" t="s">
        <v>11</v>
      </c>
      <c r="J588" t="s">
        <v>535</v>
      </c>
      <c r="K588" t="str">
        <f>SUBSTITUTE(Table14[[#This Row],[year]],"?","")</f>
        <v>1999</v>
      </c>
      <c r="P588" t="str">
        <f>SUBSTITUTE(Table14[[#This Row],[Customer ID]],"?","unknown")</f>
        <v>Id1751</v>
      </c>
      <c r="Q588" s="9" t="str">
        <f t="shared" si="27"/>
        <v>1 Jun 1999</v>
      </c>
      <c r="R588">
        <f t="shared" si="28"/>
        <v>24</v>
      </c>
      <c r="S588" t="str">
        <f t="shared" si="29"/>
        <v>1999</v>
      </c>
      <c r="T588" t="str">
        <f>SUBSTITUTE(Table14[[#This Row],[month]],"?","sep")</f>
        <v>Jun</v>
      </c>
      <c r="U588">
        <v>1</v>
      </c>
      <c r="V588">
        <v>0</v>
      </c>
      <c r="W588" s="12">
        <v>17352.68</v>
      </c>
      <c r="X588" t="str">
        <f>SUBSTITUTE(Table14[[#This Row],[Hospital tier]],"?","tier - 2")</f>
        <v>tier - 2</v>
      </c>
      <c r="Y588" t="str">
        <f>SUBSTITUTE(Table14[[#This Row],[City tier]],"?","tier - 2")</f>
        <v>tier - 2</v>
      </c>
      <c r="Z588" t="str">
        <f>SUBSTITUTE(Table14[[#This Row],[State ID]],"?","UNKNOWN")</f>
        <v>R1026</v>
      </c>
    </row>
    <row r="589" spans="1:26" x14ac:dyDescent="0.3">
      <c r="A589" t="s">
        <v>620</v>
      </c>
      <c r="B589">
        <v>1987</v>
      </c>
      <c r="C589" t="s">
        <v>15</v>
      </c>
      <c r="E589">
        <v>18</v>
      </c>
      <c r="F589">
        <v>1</v>
      </c>
      <c r="G589">
        <v>5116.5</v>
      </c>
      <c r="H589" t="s">
        <v>11</v>
      </c>
      <c r="I589" t="s">
        <v>11</v>
      </c>
      <c r="J589" t="s">
        <v>23</v>
      </c>
      <c r="K589" t="str">
        <f>SUBSTITUTE(Table14[[#This Row],[year]],"?","")</f>
        <v>1987</v>
      </c>
      <c r="P589" t="str">
        <f>SUBSTITUTE(Table14[[#This Row],[Customer ID]],"?","unknown")</f>
        <v>Id1750</v>
      </c>
      <c r="Q589" s="9" t="str">
        <f t="shared" si="27"/>
        <v>25 Nov 1987</v>
      </c>
      <c r="R589">
        <f t="shared" si="28"/>
        <v>35</v>
      </c>
      <c r="S589" t="str">
        <f t="shared" si="29"/>
        <v>1987</v>
      </c>
      <c r="T589" t="str">
        <f>SUBSTITUTE(Table14[[#This Row],[month]],"?","sep")</f>
        <v>Nov</v>
      </c>
      <c r="U589">
        <v>25</v>
      </c>
      <c r="V589">
        <v>1</v>
      </c>
      <c r="W589" s="12">
        <v>17253.43</v>
      </c>
      <c r="X589" t="str">
        <f>SUBSTITUTE(Table14[[#This Row],[Hospital tier]],"?","tier - 2")</f>
        <v>tier - 2</v>
      </c>
      <c r="Y589" t="str">
        <f>SUBSTITUTE(Table14[[#This Row],[City tier]],"?","tier - 2")</f>
        <v>tier - 2</v>
      </c>
      <c r="Z589" t="str">
        <f>SUBSTITUTE(Table14[[#This Row],[State ID]],"?","UNKNOWN")</f>
        <v>R1012</v>
      </c>
    </row>
    <row r="590" spans="1:26" x14ac:dyDescent="0.3">
      <c r="A590" t="s">
        <v>621</v>
      </c>
      <c r="B590">
        <v>1988</v>
      </c>
      <c r="C590" t="s">
        <v>15</v>
      </c>
      <c r="E590">
        <v>1</v>
      </c>
      <c r="F590">
        <v>2</v>
      </c>
      <c r="G590">
        <v>5124.1899999999996</v>
      </c>
      <c r="H590" t="s">
        <v>11</v>
      </c>
      <c r="I590" t="s">
        <v>12</v>
      </c>
      <c r="J590" t="s">
        <v>13</v>
      </c>
      <c r="K590" t="str">
        <f>SUBSTITUTE(Table14[[#This Row],[year]],"?","")</f>
        <v>1988</v>
      </c>
      <c r="P590" t="str">
        <f>SUBSTITUTE(Table14[[#This Row],[Customer ID]],"?","unknown")</f>
        <v>Id1749</v>
      </c>
      <c r="Q590" s="9" t="str">
        <f t="shared" si="27"/>
        <v>22 Nov 1988</v>
      </c>
      <c r="R590">
        <f t="shared" si="28"/>
        <v>34</v>
      </c>
      <c r="S590" t="str">
        <f t="shared" si="29"/>
        <v>1988</v>
      </c>
      <c r="T590" t="str">
        <f>SUBSTITUTE(Table14[[#This Row],[month]],"?","sep")</f>
        <v>Nov</v>
      </c>
      <c r="U590">
        <v>22</v>
      </c>
      <c r="V590">
        <v>1</v>
      </c>
      <c r="W590" s="12">
        <v>17179.52</v>
      </c>
      <c r="X590" t="str">
        <f>SUBSTITUTE(Table14[[#This Row],[Hospital tier]],"?","tier - 2")</f>
        <v>tier - 2</v>
      </c>
      <c r="Y590" t="str">
        <f>SUBSTITUTE(Table14[[#This Row],[City tier]],"?","tier - 2")</f>
        <v>tier - 3</v>
      </c>
      <c r="Z590" t="str">
        <f>SUBSTITUTE(Table14[[#This Row],[State ID]],"?","UNKNOWN")</f>
        <v>R1013</v>
      </c>
    </row>
    <row r="591" spans="1:26" x14ac:dyDescent="0.3">
      <c r="A591" t="s">
        <v>622</v>
      </c>
      <c r="B591">
        <v>1987</v>
      </c>
      <c r="C591" t="s">
        <v>20</v>
      </c>
      <c r="E591">
        <v>13</v>
      </c>
      <c r="F591">
        <v>1</v>
      </c>
      <c r="G591">
        <v>5125.22</v>
      </c>
      <c r="H591" t="s">
        <v>16</v>
      </c>
      <c r="I591" t="s">
        <v>11</v>
      </c>
      <c r="J591" t="s">
        <v>23</v>
      </c>
      <c r="K591" t="str">
        <f>SUBSTITUTE(Table14[[#This Row],[year]],"?","")</f>
        <v>1987</v>
      </c>
      <c r="P591" t="str">
        <f>SUBSTITUTE(Table14[[#This Row],[Customer ID]],"?","unknown")</f>
        <v>Id1748</v>
      </c>
      <c r="Q591" s="9" t="str">
        <f t="shared" si="27"/>
        <v>18 Sep 1987</v>
      </c>
      <c r="R591">
        <f t="shared" si="28"/>
        <v>35</v>
      </c>
      <c r="S591" t="str">
        <f t="shared" si="29"/>
        <v>1987</v>
      </c>
      <c r="T591" t="str">
        <f>SUBSTITUTE(Table14[[#This Row],[month]],"?","sep")</f>
        <v>Sep</v>
      </c>
      <c r="U591">
        <v>18</v>
      </c>
      <c r="V591">
        <v>1</v>
      </c>
      <c r="W591" s="12">
        <v>17178.68</v>
      </c>
      <c r="X591" t="str">
        <f>SUBSTITUTE(Table14[[#This Row],[Hospital tier]],"?","tier - 2")</f>
        <v>tier - 1</v>
      </c>
      <c r="Y591" t="str">
        <f>SUBSTITUTE(Table14[[#This Row],[City tier]],"?","tier - 2")</f>
        <v>tier - 2</v>
      </c>
      <c r="Z591" t="str">
        <f>SUBSTITUTE(Table14[[#This Row],[State ID]],"?","UNKNOWN")</f>
        <v>R1012</v>
      </c>
    </row>
    <row r="592" spans="1:26" x14ac:dyDescent="0.3">
      <c r="A592" t="s">
        <v>623</v>
      </c>
      <c r="B592">
        <v>1988</v>
      </c>
      <c r="C592" t="s">
        <v>20</v>
      </c>
      <c r="E592">
        <v>15</v>
      </c>
      <c r="F592">
        <v>3</v>
      </c>
      <c r="G592">
        <v>5136.75</v>
      </c>
      <c r="H592" t="s">
        <v>11</v>
      </c>
      <c r="I592" t="s">
        <v>16</v>
      </c>
      <c r="J592" t="s">
        <v>13</v>
      </c>
      <c r="K592" t="str">
        <f>SUBSTITUTE(Table14[[#This Row],[year]],"?","")</f>
        <v>1988</v>
      </c>
      <c r="P592" t="str">
        <f>SUBSTITUTE(Table14[[#This Row],[Customer ID]],"?","unknown")</f>
        <v>Id1747</v>
      </c>
      <c r="Q592" s="9" t="str">
        <f t="shared" si="27"/>
        <v>7 Sep 1988</v>
      </c>
      <c r="R592">
        <f t="shared" si="28"/>
        <v>34</v>
      </c>
      <c r="S592" t="str">
        <f t="shared" si="29"/>
        <v>1988</v>
      </c>
      <c r="T592" t="str">
        <f>SUBSTITUTE(Table14[[#This Row],[month]],"?","sep")</f>
        <v>Sep</v>
      </c>
      <c r="U592">
        <v>7</v>
      </c>
      <c r="V592">
        <v>0</v>
      </c>
      <c r="W592" s="12">
        <v>17174.52</v>
      </c>
      <c r="X592" t="str">
        <f>SUBSTITUTE(Table14[[#This Row],[Hospital tier]],"?","tier - 2")</f>
        <v>tier - 2</v>
      </c>
      <c r="Y592" t="str">
        <f>SUBSTITUTE(Table14[[#This Row],[City tier]],"?","tier - 2")</f>
        <v>tier - 1</v>
      </c>
      <c r="Z592" t="str">
        <f>SUBSTITUTE(Table14[[#This Row],[State ID]],"?","UNKNOWN")</f>
        <v>R1013</v>
      </c>
    </row>
    <row r="593" spans="1:26" x14ac:dyDescent="0.3">
      <c r="A593" t="s">
        <v>624</v>
      </c>
      <c r="B593">
        <v>1993</v>
      </c>
      <c r="C593" t="s">
        <v>30</v>
      </c>
      <c r="E593">
        <v>10</v>
      </c>
      <c r="F593">
        <v>3</v>
      </c>
      <c r="G593">
        <v>5138.26</v>
      </c>
      <c r="H593" t="s">
        <v>11</v>
      </c>
      <c r="I593" t="s">
        <v>11</v>
      </c>
      <c r="J593" t="s">
        <v>13</v>
      </c>
      <c r="K593" t="str">
        <f>SUBSTITUTE(Table14[[#This Row],[year]],"?","")</f>
        <v>1993</v>
      </c>
      <c r="P593" t="str">
        <f>SUBSTITUTE(Table14[[#This Row],[Customer ID]],"?","unknown")</f>
        <v>Id1746</v>
      </c>
      <c r="Q593" s="9" t="str">
        <f t="shared" si="27"/>
        <v>16 Dec 1993</v>
      </c>
      <c r="R593">
        <f t="shared" si="28"/>
        <v>29</v>
      </c>
      <c r="S593" t="str">
        <f t="shared" si="29"/>
        <v>1993</v>
      </c>
      <c r="T593" t="str">
        <f>SUBSTITUTE(Table14[[#This Row],[month]],"?","sep")</f>
        <v>Dec</v>
      </c>
      <c r="U593">
        <v>16</v>
      </c>
      <c r="V593">
        <v>0</v>
      </c>
      <c r="W593" s="12">
        <v>17172.27</v>
      </c>
      <c r="X593" t="str">
        <f>SUBSTITUTE(Table14[[#This Row],[Hospital tier]],"?","tier - 2")</f>
        <v>tier - 2</v>
      </c>
      <c r="Y593" t="str">
        <f>SUBSTITUTE(Table14[[#This Row],[City tier]],"?","tier - 2")</f>
        <v>tier - 2</v>
      </c>
      <c r="Z593" t="str">
        <f>SUBSTITUTE(Table14[[#This Row],[State ID]],"?","UNKNOWN")</f>
        <v>R1013</v>
      </c>
    </row>
    <row r="594" spans="1:26" x14ac:dyDescent="0.3">
      <c r="A594" t="s">
        <v>625</v>
      </c>
      <c r="B594">
        <v>1984</v>
      </c>
      <c r="C594" t="s">
        <v>35</v>
      </c>
      <c r="E594">
        <v>22</v>
      </c>
      <c r="F594">
        <v>3</v>
      </c>
      <c r="G594">
        <v>5144.18</v>
      </c>
      <c r="H594" t="s">
        <v>11</v>
      </c>
      <c r="I594" t="s">
        <v>16</v>
      </c>
      <c r="J594" t="s">
        <v>13</v>
      </c>
      <c r="K594" t="str">
        <f>SUBSTITUTE(Table14[[#This Row],[year]],"?","")</f>
        <v>1984</v>
      </c>
      <c r="P594" t="str">
        <f>SUBSTITUTE(Table14[[#This Row],[Customer ID]],"?","unknown")</f>
        <v>Id1745</v>
      </c>
      <c r="Q594" s="9" t="str">
        <f t="shared" si="27"/>
        <v>3 Aug 1984</v>
      </c>
      <c r="R594">
        <f t="shared" si="28"/>
        <v>38</v>
      </c>
      <c r="S594" t="str">
        <f t="shared" si="29"/>
        <v>1984</v>
      </c>
      <c r="T594" t="str">
        <f>SUBSTITUTE(Table14[[#This Row],[month]],"?","sep")</f>
        <v>Aug</v>
      </c>
      <c r="U594">
        <v>3</v>
      </c>
      <c r="V594">
        <v>4</v>
      </c>
      <c r="W594" s="12">
        <v>17128.43</v>
      </c>
      <c r="X594" t="str">
        <f>SUBSTITUTE(Table14[[#This Row],[Hospital tier]],"?","tier - 2")</f>
        <v>tier - 2</v>
      </c>
      <c r="Y594" t="str">
        <f>SUBSTITUTE(Table14[[#This Row],[City tier]],"?","tier - 2")</f>
        <v>tier - 1</v>
      </c>
      <c r="Z594" t="str">
        <f>SUBSTITUTE(Table14[[#This Row],[State ID]],"?","UNKNOWN")</f>
        <v>R1013</v>
      </c>
    </row>
    <row r="595" spans="1:26" x14ac:dyDescent="0.3">
      <c r="A595" t="s">
        <v>626</v>
      </c>
      <c r="B595">
        <v>1990</v>
      </c>
      <c r="C595" t="s">
        <v>35</v>
      </c>
      <c r="E595">
        <v>22</v>
      </c>
      <c r="F595">
        <v>1</v>
      </c>
      <c r="G595">
        <v>5148.55</v>
      </c>
      <c r="H595" t="s">
        <v>11</v>
      </c>
      <c r="I595" t="s">
        <v>11</v>
      </c>
      <c r="J595" t="s">
        <v>247</v>
      </c>
      <c r="K595" t="str">
        <f>SUBSTITUTE(Table14[[#This Row],[year]],"?","")</f>
        <v>1990</v>
      </c>
      <c r="P595" t="str">
        <f>SUBSTITUTE(Table14[[#This Row],[Customer ID]],"?","unknown")</f>
        <v>Id1744</v>
      </c>
      <c r="Q595" s="9" t="str">
        <f t="shared" si="27"/>
        <v>13 Aug 1990</v>
      </c>
      <c r="R595">
        <f t="shared" si="28"/>
        <v>32</v>
      </c>
      <c r="S595" t="str">
        <f t="shared" si="29"/>
        <v>1990</v>
      </c>
      <c r="T595" t="str">
        <f>SUBSTITUTE(Table14[[#This Row],[month]],"?","sep")</f>
        <v>Aug</v>
      </c>
      <c r="U595">
        <v>13</v>
      </c>
      <c r="V595">
        <v>3</v>
      </c>
      <c r="W595" s="12">
        <v>11488.32</v>
      </c>
      <c r="X595" t="str">
        <f>SUBSTITUTE(Table14[[#This Row],[Hospital tier]],"?","tier - 2")</f>
        <v>tier - 2</v>
      </c>
      <c r="Y595" t="str">
        <f>SUBSTITUTE(Table14[[#This Row],[City tier]],"?","tier - 2")</f>
        <v>tier - 2</v>
      </c>
      <c r="Z595" t="str">
        <f>SUBSTITUTE(Table14[[#This Row],[State ID]],"?","UNKNOWN")</f>
        <v>R1024</v>
      </c>
    </row>
    <row r="596" spans="1:26" x14ac:dyDescent="0.3">
      <c r="A596" t="s">
        <v>627</v>
      </c>
      <c r="B596">
        <v>1990</v>
      </c>
      <c r="C596" t="s">
        <v>37</v>
      </c>
      <c r="E596">
        <v>9</v>
      </c>
      <c r="F596">
        <v>2</v>
      </c>
      <c r="G596">
        <v>5152.13</v>
      </c>
      <c r="H596" t="s">
        <v>11</v>
      </c>
      <c r="I596" t="s">
        <v>11</v>
      </c>
      <c r="J596" t="s">
        <v>42</v>
      </c>
      <c r="K596" t="str">
        <f>SUBSTITUTE(Table14[[#This Row],[year]],"?","")</f>
        <v>1990</v>
      </c>
      <c r="P596" t="str">
        <f>SUBSTITUTE(Table14[[#This Row],[Customer ID]],"?","unknown")</f>
        <v>Id1743</v>
      </c>
      <c r="Q596" s="9" t="str">
        <f t="shared" si="27"/>
        <v>28 Oct 1990</v>
      </c>
      <c r="R596">
        <f t="shared" si="28"/>
        <v>32</v>
      </c>
      <c r="S596" t="str">
        <f t="shared" si="29"/>
        <v>1990</v>
      </c>
      <c r="T596" t="str">
        <f>SUBSTITUTE(Table14[[#This Row],[month]],"?","sep")</f>
        <v>Oct</v>
      </c>
      <c r="U596">
        <v>28</v>
      </c>
      <c r="V596">
        <v>1</v>
      </c>
      <c r="W596" s="12">
        <v>17085.27</v>
      </c>
      <c r="X596" t="str">
        <f>SUBSTITUTE(Table14[[#This Row],[Hospital tier]],"?","tier - 2")</f>
        <v>tier - 2</v>
      </c>
      <c r="Y596" t="str">
        <f>SUBSTITUTE(Table14[[#This Row],[City tier]],"?","tier - 2")</f>
        <v>tier - 2</v>
      </c>
      <c r="Z596" t="str">
        <f>SUBSTITUTE(Table14[[#This Row],[State ID]],"?","UNKNOWN")</f>
        <v>R1011</v>
      </c>
    </row>
    <row r="597" spans="1:26" x14ac:dyDescent="0.3">
      <c r="A597" t="s">
        <v>628</v>
      </c>
      <c r="B597">
        <v>1991</v>
      </c>
      <c r="C597" t="s">
        <v>35</v>
      </c>
      <c r="E597">
        <v>29</v>
      </c>
      <c r="F597">
        <v>3</v>
      </c>
      <c r="G597">
        <v>5166.96</v>
      </c>
      <c r="H597" t="s">
        <v>11</v>
      </c>
      <c r="I597" t="s">
        <v>11</v>
      </c>
      <c r="J597" t="s">
        <v>23</v>
      </c>
      <c r="K597" t="str">
        <f>SUBSTITUTE(Table14[[#This Row],[year]],"?","")</f>
        <v>1991</v>
      </c>
      <c r="P597" t="str">
        <f>SUBSTITUTE(Table14[[#This Row],[Customer ID]],"?","unknown")</f>
        <v>Id1742</v>
      </c>
      <c r="Q597" s="9" t="str">
        <f t="shared" si="27"/>
        <v>29 Aug 1991</v>
      </c>
      <c r="R597">
        <f t="shared" si="28"/>
        <v>31</v>
      </c>
      <c r="S597" t="str">
        <f t="shared" si="29"/>
        <v>1991</v>
      </c>
      <c r="T597" t="str">
        <f>SUBSTITUTE(Table14[[#This Row],[month]],"?","sep")</f>
        <v>Aug</v>
      </c>
      <c r="U597">
        <v>29</v>
      </c>
      <c r="V597">
        <v>0</v>
      </c>
      <c r="W597" s="12">
        <v>42764.12</v>
      </c>
      <c r="X597" t="str">
        <f>SUBSTITUTE(Table14[[#This Row],[Hospital tier]],"?","tier - 2")</f>
        <v>tier - 2</v>
      </c>
      <c r="Y597" t="str">
        <f>SUBSTITUTE(Table14[[#This Row],[City tier]],"?","tier - 2")</f>
        <v>tier - 2</v>
      </c>
      <c r="Z597" t="str">
        <f>SUBSTITUTE(Table14[[#This Row],[State ID]],"?","UNKNOWN")</f>
        <v>R1012</v>
      </c>
    </row>
    <row r="598" spans="1:26" x14ac:dyDescent="0.3">
      <c r="A598" t="s">
        <v>629</v>
      </c>
      <c r="B598">
        <v>1984</v>
      </c>
      <c r="C598" t="s">
        <v>37</v>
      </c>
      <c r="E598">
        <v>16</v>
      </c>
      <c r="F598">
        <v>3</v>
      </c>
      <c r="G598">
        <v>5177.12</v>
      </c>
      <c r="H598" t="s">
        <v>11</v>
      </c>
      <c r="I598" t="s">
        <v>16</v>
      </c>
      <c r="J598" t="s">
        <v>13</v>
      </c>
      <c r="K598" t="str">
        <f>SUBSTITUTE(Table14[[#This Row],[year]],"?","")</f>
        <v>1984</v>
      </c>
      <c r="P598" t="str">
        <f>SUBSTITUTE(Table14[[#This Row],[Customer ID]],"?","unknown")</f>
        <v>Id1741</v>
      </c>
      <c r="Q598" s="9" t="str">
        <f t="shared" si="27"/>
        <v>26 Oct 1984</v>
      </c>
      <c r="R598">
        <f t="shared" si="28"/>
        <v>38</v>
      </c>
      <c r="S598" t="str">
        <f t="shared" si="29"/>
        <v>1984</v>
      </c>
      <c r="T598" t="str">
        <f>SUBSTITUTE(Table14[[#This Row],[month]],"?","sep")</f>
        <v>Oct</v>
      </c>
      <c r="U598">
        <v>26</v>
      </c>
      <c r="V598">
        <v>0</v>
      </c>
      <c r="W598" s="12">
        <v>17081.080000000002</v>
      </c>
      <c r="X598" t="str">
        <f>SUBSTITUTE(Table14[[#This Row],[Hospital tier]],"?","tier - 2")</f>
        <v>tier - 2</v>
      </c>
      <c r="Y598" t="str">
        <f>SUBSTITUTE(Table14[[#This Row],[City tier]],"?","tier - 2")</f>
        <v>tier - 1</v>
      </c>
      <c r="Z598" t="str">
        <f>SUBSTITUTE(Table14[[#This Row],[State ID]],"?","UNKNOWN")</f>
        <v>R1013</v>
      </c>
    </row>
    <row r="599" spans="1:26" x14ac:dyDescent="0.3">
      <c r="A599" t="s">
        <v>630</v>
      </c>
      <c r="B599">
        <v>1979</v>
      </c>
      <c r="C599" t="s">
        <v>20</v>
      </c>
      <c r="E599">
        <v>12</v>
      </c>
      <c r="F599">
        <v>2</v>
      </c>
      <c r="G599">
        <v>5195.58</v>
      </c>
      <c r="H599" t="s">
        <v>11</v>
      </c>
      <c r="I599" t="s">
        <v>11</v>
      </c>
      <c r="J599" t="s">
        <v>13</v>
      </c>
      <c r="K599" t="str">
        <f>SUBSTITUTE(Table14[[#This Row],[year]],"?","")</f>
        <v>1979</v>
      </c>
      <c r="P599" t="str">
        <f>SUBSTITUTE(Table14[[#This Row],[Customer ID]],"?","unknown")</f>
        <v>Id1740</v>
      </c>
      <c r="Q599" s="9" t="str">
        <f t="shared" si="27"/>
        <v>10 Sep 1979</v>
      </c>
      <c r="R599">
        <f t="shared" si="28"/>
        <v>43</v>
      </c>
      <c r="S599" t="str">
        <f t="shared" si="29"/>
        <v>1979</v>
      </c>
      <c r="T599" t="str">
        <f>SUBSTITUTE(Table14[[#This Row],[month]],"?","sep")</f>
        <v>Sep</v>
      </c>
      <c r="U599">
        <v>10</v>
      </c>
      <c r="V599">
        <v>0</v>
      </c>
      <c r="W599" s="12">
        <v>17043.34</v>
      </c>
      <c r="X599" t="str">
        <f>SUBSTITUTE(Table14[[#This Row],[Hospital tier]],"?","tier - 2")</f>
        <v>tier - 2</v>
      </c>
      <c r="Y599" t="str">
        <f>SUBSTITUTE(Table14[[#This Row],[City tier]],"?","tier - 2")</f>
        <v>tier - 2</v>
      </c>
      <c r="Z599" t="str">
        <f>SUBSTITUTE(Table14[[#This Row],[State ID]],"?","UNKNOWN")</f>
        <v>R1013</v>
      </c>
    </row>
    <row r="600" spans="1:26" x14ac:dyDescent="0.3">
      <c r="A600" t="s">
        <v>631</v>
      </c>
      <c r="B600">
        <v>2004</v>
      </c>
      <c r="C600" t="s">
        <v>18</v>
      </c>
      <c r="E600">
        <v>6</v>
      </c>
      <c r="F600">
        <v>0</v>
      </c>
      <c r="G600">
        <v>5198.6899999999996</v>
      </c>
      <c r="H600" t="s">
        <v>11</v>
      </c>
      <c r="I600" t="s">
        <v>11</v>
      </c>
      <c r="J600" t="s">
        <v>632</v>
      </c>
      <c r="K600" t="str">
        <f>SUBSTITUTE(Table14[[#This Row],[year]],"?","")</f>
        <v>2004</v>
      </c>
      <c r="P600" t="str">
        <f>SUBSTITUTE(Table14[[#This Row],[Customer ID]],"?","unknown")</f>
        <v>Id1739</v>
      </c>
      <c r="Q600" s="9" t="str">
        <f t="shared" si="27"/>
        <v>22 Jun 2004</v>
      </c>
      <c r="R600">
        <f t="shared" si="28"/>
        <v>18</v>
      </c>
      <c r="S600" t="str">
        <f t="shared" si="29"/>
        <v>2004</v>
      </c>
      <c r="T600" t="str">
        <f>SUBSTITUTE(Table14[[#This Row],[month]],"?","sep")</f>
        <v>Jun</v>
      </c>
      <c r="U600">
        <v>22</v>
      </c>
      <c r="V600">
        <v>0</v>
      </c>
      <c r="W600" s="12">
        <v>17016.009999999998</v>
      </c>
      <c r="X600" t="str">
        <f>SUBSTITUTE(Table14[[#This Row],[Hospital tier]],"?","tier - 2")</f>
        <v>tier - 2</v>
      </c>
      <c r="Y600" t="str">
        <f>SUBSTITUTE(Table14[[#This Row],[City tier]],"?","tier - 2")</f>
        <v>tier - 2</v>
      </c>
      <c r="Z600" t="str">
        <f>SUBSTITUTE(Table14[[#This Row],[State ID]],"?","UNKNOWN")</f>
        <v>R1022</v>
      </c>
    </row>
    <row r="601" spans="1:26" x14ac:dyDescent="0.3">
      <c r="A601" t="s">
        <v>633</v>
      </c>
      <c r="B601">
        <v>1983</v>
      </c>
      <c r="C601" t="s">
        <v>37</v>
      </c>
      <c r="E601">
        <v>24</v>
      </c>
      <c r="F601">
        <v>3</v>
      </c>
      <c r="G601">
        <v>5207.97</v>
      </c>
      <c r="H601" t="s">
        <v>11</v>
      </c>
      <c r="I601" t="s">
        <v>11</v>
      </c>
      <c r="J601" t="s">
        <v>23</v>
      </c>
      <c r="K601" t="str">
        <f>SUBSTITUTE(Table14[[#This Row],[year]],"?","")</f>
        <v>1983</v>
      </c>
      <c r="P601" t="str">
        <f>SUBSTITUTE(Table14[[#This Row],[Customer ID]],"?","unknown")</f>
        <v>Id1738</v>
      </c>
      <c r="Q601" s="9" t="str">
        <f t="shared" si="27"/>
        <v>16 Oct 1983</v>
      </c>
      <c r="R601">
        <f t="shared" si="28"/>
        <v>39</v>
      </c>
      <c r="S601" t="str">
        <f t="shared" si="29"/>
        <v>1983</v>
      </c>
      <c r="T601" t="str">
        <f>SUBSTITUTE(Table14[[#This Row],[month]],"?","sep")</f>
        <v>Oct</v>
      </c>
      <c r="U601">
        <v>16</v>
      </c>
      <c r="V601">
        <v>2</v>
      </c>
      <c r="W601" s="12">
        <v>16990.55</v>
      </c>
      <c r="X601" t="str">
        <f>SUBSTITUTE(Table14[[#This Row],[Hospital tier]],"?","tier - 2")</f>
        <v>tier - 2</v>
      </c>
      <c r="Y601" t="str">
        <f>SUBSTITUTE(Table14[[#This Row],[City tier]],"?","tier - 2")</f>
        <v>tier - 2</v>
      </c>
      <c r="Z601" t="str">
        <f>SUBSTITUTE(Table14[[#This Row],[State ID]],"?","UNKNOWN")</f>
        <v>R1012</v>
      </c>
    </row>
    <row r="602" spans="1:26" x14ac:dyDescent="0.3">
      <c r="A602" t="s">
        <v>634</v>
      </c>
      <c r="B602">
        <v>1993</v>
      </c>
      <c r="C602" t="s">
        <v>18</v>
      </c>
      <c r="E602">
        <v>17</v>
      </c>
      <c r="F602">
        <v>3</v>
      </c>
      <c r="G602">
        <v>5209.58</v>
      </c>
      <c r="H602" t="s">
        <v>12</v>
      </c>
      <c r="I602" t="s">
        <v>12</v>
      </c>
      <c r="J602" t="s">
        <v>356</v>
      </c>
      <c r="K602" t="str">
        <f>SUBSTITUTE(Table14[[#This Row],[year]],"?","")</f>
        <v>1993</v>
      </c>
      <c r="P602" t="str">
        <f>SUBSTITUTE(Table14[[#This Row],[Customer ID]],"?","unknown")</f>
        <v>Id1737</v>
      </c>
      <c r="Q602" s="9" t="str">
        <f t="shared" si="27"/>
        <v>25 Jun 1993</v>
      </c>
      <c r="R602">
        <f t="shared" si="28"/>
        <v>29</v>
      </c>
      <c r="S602" t="str">
        <f t="shared" si="29"/>
        <v>1993</v>
      </c>
      <c r="T602" t="str">
        <f>SUBSTITUTE(Table14[[#This Row],[month]],"?","sep")</f>
        <v>Jun</v>
      </c>
      <c r="U602">
        <v>25</v>
      </c>
      <c r="V602">
        <v>2</v>
      </c>
      <c r="W602" s="12">
        <v>16921.09</v>
      </c>
      <c r="X602" t="str">
        <f>SUBSTITUTE(Table14[[#This Row],[Hospital tier]],"?","tier - 2")</f>
        <v>tier - 3</v>
      </c>
      <c r="Y602" t="str">
        <f>SUBSTITUTE(Table14[[#This Row],[City tier]],"?","tier - 2")</f>
        <v>tier - 3</v>
      </c>
      <c r="Z602" t="str">
        <f>SUBSTITUTE(Table14[[#This Row],[State ID]],"?","UNKNOWN")</f>
        <v>R1017</v>
      </c>
    </row>
    <row r="603" spans="1:26" x14ac:dyDescent="0.3">
      <c r="A603" t="s">
        <v>635</v>
      </c>
      <c r="B603">
        <v>1999</v>
      </c>
      <c r="C603" t="s">
        <v>30</v>
      </c>
      <c r="E603">
        <v>1</v>
      </c>
      <c r="F603">
        <v>0</v>
      </c>
      <c r="G603">
        <v>5213.22</v>
      </c>
      <c r="H603" t="s">
        <v>11</v>
      </c>
      <c r="I603" t="s">
        <v>16</v>
      </c>
      <c r="J603" t="s">
        <v>23</v>
      </c>
      <c r="K603" t="str">
        <f>SUBSTITUTE(Table14[[#This Row],[year]],"?","")</f>
        <v>1999</v>
      </c>
      <c r="P603" t="str">
        <f>SUBSTITUTE(Table14[[#This Row],[Customer ID]],"?","unknown")</f>
        <v>Id1736</v>
      </c>
      <c r="Q603" s="9" t="str">
        <f t="shared" si="27"/>
        <v>21 Dec 1999</v>
      </c>
      <c r="R603">
        <f t="shared" si="28"/>
        <v>23</v>
      </c>
      <c r="S603" t="str">
        <f t="shared" si="29"/>
        <v>1999</v>
      </c>
      <c r="T603" t="str">
        <f>SUBSTITUTE(Table14[[#This Row],[month]],"?","sep")</f>
        <v>Dec</v>
      </c>
      <c r="U603">
        <v>21</v>
      </c>
      <c r="V603">
        <v>0</v>
      </c>
      <c r="W603" s="12">
        <v>16903.5</v>
      </c>
      <c r="X603" t="str">
        <f>SUBSTITUTE(Table14[[#This Row],[Hospital tier]],"?","tier - 2")</f>
        <v>tier - 2</v>
      </c>
      <c r="Y603" t="str">
        <f>SUBSTITUTE(Table14[[#This Row],[City tier]],"?","tier - 2")</f>
        <v>tier - 1</v>
      </c>
      <c r="Z603" t="str">
        <f>SUBSTITUTE(Table14[[#This Row],[State ID]],"?","UNKNOWN")</f>
        <v>R1012</v>
      </c>
    </row>
    <row r="604" spans="1:26" x14ac:dyDescent="0.3">
      <c r="A604" t="s">
        <v>636</v>
      </c>
      <c r="B604">
        <v>1995</v>
      </c>
      <c r="C604" t="s">
        <v>18</v>
      </c>
      <c r="E604">
        <v>6</v>
      </c>
      <c r="F604">
        <v>0</v>
      </c>
      <c r="G604">
        <v>5216.4799999999996</v>
      </c>
      <c r="H604" t="s">
        <v>11</v>
      </c>
      <c r="I604" t="s">
        <v>11</v>
      </c>
      <c r="J604" t="s">
        <v>200</v>
      </c>
      <c r="K604" t="str">
        <f>SUBSTITUTE(Table14[[#This Row],[year]],"?","")</f>
        <v>1995</v>
      </c>
      <c r="P604" t="str">
        <f>SUBSTITUTE(Table14[[#This Row],[Customer ID]],"?","unknown")</f>
        <v>Id1735</v>
      </c>
      <c r="Q604" s="9" t="str">
        <f t="shared" si="27"/>
        <v>10 Jun 1995</v>
      </c>
      <c r="R604">
        <f t="shared" si="28"/>
        <v>27</v>
      </c>
      <c r="S604" t="str">
        <f t="shared" si="29"/>
        <v>1995</v>
      </c>
      <c r="T604" t="str">
        <f>SUBSTITUTE(Table14[[#This Row],[month]],"?","sep")</f>
        <v>Jun</v>
      </c>
      <c r="U604">
        <v>10</v>
      </c>
      <c r="V604">
        <v>0</v>
      </c>
      <c r="W604" s="12">
        <v>16884.919999999998</v>
      </c>
      <c r="X604" t="str">
        <f>SUBSTITUTE(Table14[[#This Row],[Hospital tier]],"?","tier - 2")</f>
        <v>tier - 2</v>
      </c>
      <c r="Y604" t="str">
        <f>SUBSTITUTE(Table14[[#This Row],[City tier]],"?","tier - 2")</f>
        <v>tier - 2</v>
      </c>
      <c r="Z604" t="str">
        <f>SUBSTITUTE(Table14[[#This Row],[State ID]],"?","UNKNOWN")</f>
        <v>R1025</v>
      </c>
    </row>
    <row r="605" spans="1:26" x14ac:dyDescent="0.3">
      <c r="A605" t="s">
        <v>637</v>
      </c>
      <c r="B605">
        <v>1987</v>
      </c>
      <c r="C605" t="s">
        <v>18</v>
      </c>
      <c r="E605">
        <v>29</v>
      </c>
      <c r="F605">
        <v>0</v>
      </c>
      <c r="G605">
        <v>5227.99</v>
      </c>
      <c r="H605" t="s">
        <v>11</v>
      </c>
      <c r="I605" t="s">
        <v>16</v>
      </c>
      <c r="J605" t="s">
        <v>247</v>
      </c>
      <c r="K605" t="str">
        <f>SUBSTITUTE(Table14[[#This Row],[year]],"?","")</f>
        <v>1987</v>
      </c>
      <c r="P605" t="str">
        <f>SUBSTITUTE(Table14[[#This Row],[Customer ID]],"?","unknown")</f>
        <v>Id1734</v>
      </c>
      <c r="Q605" s="9" t="str">
        <f t="shared" si="27"/>
        <v>8 Jun 1987</v>
      </c>
      <c r="R605">
        <f t="shared" si="28"/>
        <v>36</v>
      </c>
      <c r="S605" t="str">
        <f t="shared" si="29"/>
        <v>1987</v>
      </c>
      <c r="T605" t="str">
        <f>SUBSTITUTE(Table14[[#This Row],[month]],"?","sep")</f>
        <v>Jun</v>
      </c>
      <c r="U605">
        <v>8</v>
      </c>
      <c r="V605">
        <v>0</v>
      </c>
      <c r="W605" s="12">
        <v>16841.32</v>
      </c>
      <c r="X605" t="str">
        <f>SUBSTITUTE(Table14[[#This Row],[Hospital tier]],"?","tier - 2")</f>
        <v>tier - 2</v>
      </c>
      <c r="Y605" t="str">
        <f>SUBSTITUTE(Table14[[#This Row],[City tier]],"?","tier - 2")</f>
        <v>tier - 1</v>
      </c>
      <c r="Z605" t="str">
        <f>SUBSTITUTE(Table14[[#This Row],[State ID]],"?","UNKNOWN")</f>
        <v>R1024</v>
      </c>
    </row>
    <row r="606" spans="1:26" x14ac:dyDescent="0.3">
      <c r="A606" t="s">
        <v>638</v>
      </c>
      <c r="B606">
        <v>1987</v>
      </c>
      <c r="C606" t="s">
        <v>30</v>
      </c>
      <c r="E606">
        <v>26</v>
      </c>
      <c r="F606">
        <v>1</v>
      </c>
      <c r="G606">
        <v>5240.7700000000004</v>
      </c>
      <c r="H606" t="s">
        <v>11</v>
      </c>
      <c r="I606" t="s">
        <v>11</v>
      </c>
      <c r="J606" t="s">
        <v>42</v>
      </c>
      <c r="K606" t="str">
        <f>SUBSTITUTE(Table14[[#This Row],[year]],"?","")</f>
        <v>1987</v>
      </c>
      <c r="P606" t="str">
        <f>SUBSTITUTE(Table14[[#This Row],[Customer ID]],"?","unknown")</f>
        <v>Id1733</v>
      </c>
      <c r="Q606" s="9" t="str">
        <f t="shared" si="27"/>
        <v>10 Dec 1987</v>
      </c>
      <c r="R606">
        <f t="shared" si="28"/>
        <v>35</v>
      </c>
      <c r="S606" t="str">
        <f t="shared" si="29"/>
        <v>1987</v>
      </c>
      <c r="T606" t="str">
        <f>SUBSTITUTE(Table14[[#This Row],[month]],"?","sep")</f>
        <v>Dec</v>
      </c>
      <c r="U606">
        <v>10</v>
      </c>
      <c r="V606">
        <v>0</v>
      </c>
      <c r="W606" s="12">
        <v>11482.63</v>
      </c>
      <c r="X606" t="str">
        <f>SUBSTITUTE(Table14[[#This Row],[Hospital tier]],"?","tier - 2")</f>
        <v>tier - 2</v>
      </c>
      <c r="Y606" t="str">
        <f>SUBSTITUTE(Table14[[#This Row],[City tier]],"?","tier - 2")</f>
        <v>tier - 2</v>
      </c>
      <c r="Z606" t="str">
        <f>SUBSTITUTE(Table14[[#This Row],[State ID]],"?","UNKNOWN")</f>
        <v>R1011</v>
      </c>
    </row>
    <row r="607" spans="1:26" x14ac:dyDescent="0.3">
      <c r="A607" t="s">
        <v>639</v>
      </c>
      <c r="B607">
        <v>1987</v>
      </c>
      <c r="C607" t="s">
        <v>10</v>
      </c>
      <c r="E607">
        <v>5</v>
      </c>
      <c r="F607">
        <v>1</v>
      </c>
      <c r="G607">
        <v>5245.23</v>
      </c>
      <c r="H607" t="s">
        <v>11</v>
      </c>
      <c r="I607" t="s">
        <v>11</v>
      </c>
      <c r="J607" t="s">
        <v>13</v>
      </c>
      <c r="K607" t="str">
        <f>SUBSTITUTE(Table14[[#This Row],[year]],"?","")</f>
        <v>1987</v>
      </c>
      <c r="P607" t="str">
        <f>SUBSTITUTE(Table14[[#This Row],[Customer ID]],"?","unknown")</f>
        <v>Id1732</v>
      </c>
      <c r="Q607" s="9" t="str">
        <f t="shared" si="27"/>
        <v>19 Jul 1987</v>
      </c>
      <c r="R607">
        <f t="shared" si="28"/>
        <v>35</v>
      </c>
      <c r="S607" t="str">
        <f t="shared" si="29"/>
        <v>1987</v>
      </c>
      <c r="T607" t="str">
        <f>SUBSTITUTE(Table14[[#This Row],[month]],"?","sep")</f>
        <v>Jul</v>
      </c>
      <c r="U607">
        <v>19</v>
      </c>
      <c r="V607">
        <v>1</v>
      </c>
      <c r="W607" s="12">
        <v>16796.41</v>
      </c>
      <c r="X607" t="str">
        <f>SUBSTITUTE(Table14[[#This Row],[Hospital tier]],"?","tier - 2")</f>
        <v>tier - 2</v>
      </c>
      <c r="Y607" t="str">
        <f>SUBSTITUTE(Table14[[#This Row],[City tier]],"?","tier - 2")</f>
        <v>tier - 2</v>
      </c>
      <c r="Z607" t="str">
        <f>SUBSTITUTE(Table14[[#This Row],[State ID]],"?","UNKNOWN")</f>
        <v>R1013</v>
      </c>
    </row>
    <row r="608" spans="1:26" x14ac:dyDescent="0.3">
      <c r="A608" t="s">
        <v>640</v>
      </c>
      <c r="B608">
        <v>1987</v>
      </c>
      <c r="C608" t="s">
        <v>20</v>
      </c>
      <c r="E608">
        <v>9</v>
      </c>
      <c r="F608">
        <v>1</v>
      </c>
      <c r="G608">
        <v>5246.05</v>
      </c>
      <c r="H608" t="s">
        <v>11</v>
      </c>
      <c r="I608" t="s">
        <v>12</v>
      </c>
      <c r="J608" t="s">
        <v>42</v>
      </c>
      <c r="K608" t="str">
        <f>SUBSTITUTE(Table14[[#This Row],[year]],"?","")</f>
        <v>1987</v>
      </c>
      <c r="P608" t="str">
        <f>SUBSTITUTE(Table14[[#This Row],[Customer ID]],"?","unknown")</f>
        <v>Id1731</v>
      </c>
      <c r="Q608" s="9" t="str">
        <f t="shared" si="27"/>
        <v>29 Sep 1987</v>
      </c>
      <c r="R608">
        <f t="shared" si="28"/>
        <v>35</v>
      </c>
      <c r="S608" t="str">
        <f t="shared" si="29"/>
        <v>1987</v>
      </c>
      <c r="T608" t="str">
        <f>SUBSTITUTE(Table14[[#This Row],[month]],"?","sep")</f>
        <v>Sep</v>
      </c>
      <c r="U608">
        <v>29</v>
      </c>
      <c r="V608">
        <v>0</v>
      </c>
      <c r="W608" s="12">
        <v>16779.400000000001</v>
      </c>
      <c r="X608" t="str">
        <f>SUBSTITUTE(Table14[[#This Row],[Hospital tier]],"?","tier - 2")</f>
        <v>tier - 2</v>
      </c>
      <c r="Y608" t="str">
        <f>SUBSTITUTE(Table14[[#This Row],[City tier]],"?","tier - 2")</f>
        <v>tier - 3</v>
      </c>
      <c r="Z608" t="str">
        <f>SUBSTITUTE(Table14[[#This Row],[State ID]],"?","UNKNOWN")</f>
        <v>R1011</v>
      </c>
    </row>
    <row r="609" spans="1:26" x14ac:dyDescent="0.3">
      <c r="A609" t="s">
        <v>641</v>
      </c>
      <c r="B609">
        <v>1990</v>
      </c>
      <c r="C609" t="s">
        <v>10</v>
      </c>
      <c r="E609">
        <v>6</v>
      </c>
      <c r="F609">
        <v>3</v>
      </c>
      <c r="G609">
        <v>5253.52</v>
      </c>
      <c r="H609" t="s">
        <v>12</v>
      </c>
      <c r="I609" t="s">
        <v>12</v>
      </c>
      <c r="J609" t="s">
        <v>42</v>
      </c>
      <c r="K609" t="str">
        <f>SUBSTITUTE(Table14[[#This Row],[year]],"?","")</f>
        <v>1990</v>
      </c>
      <c r="P609" t="str">
        <f>SUBSTITUTE(Table14[[#This Row],[Customer ID]],"?","unknown")</f>
        <v>Id1730</v>
      </c>
      <c r="Q609" s="9" t="str">
        <f t="shared" si="27"/>
        <v>21 Jul 1990</v>
      </c>
      <c r="R609">
        <f t="shared" si="28"/>
        <v>32</v>
      </c>
      <c r="S609" t="str">
        <f t="shared" si="29"/>
        <v>1990</v>
      </c>
      <c r="T609" t="str">
        <f>SUBSTITUTE(Table14[[#This Row],[month]],"?","sep")</f>
        <v>Jul</v>
      </c>
      <c r="U609">
        <v>21</v>
      </c>
      <c r="V609">
        <v>2</v>
      </c>
      <c r="W609" s="12">
        <v>42760.5</v>
      </c>
      <c r="X609" t="str">
        <f>SUBSTITUTE(Table14[[#This Row],[Hospital tier]],"?","tier - 2")</f>
        <v>tier - 3</v>
      </c>
      <c r="Y609" t="str">
        <f>SUBSTITUTE(Table14[[#This Row],[City tier]],"?","tier - 2")</f>
        <v>tier - 3</v>
      </c>
      <c r="Z609" t="str">
        <f>SUBSTITUTE(Table14[[#This Row],[State ID]],"?","UNKNOWN")</f>
        <v>R1011</v>
      </c>
    </row>
    <row r="610" spans="1:26" x14ac:dyDescent="0.3">
      <c r="A610" t="s">
        <v>642</v>
      </c>
      <c r="B610">
        <v>1989</v>
      </c>
      <c r="C610" t="s">
        <v>15</v>
      </c>
      <c r="E610">
        <v>25</v>
      </c>
      <c r="F610">
        <v>2</v>
      </c>
      <c r="G610">
        <v>5257.51</v>
      </c>
      <c r="H610" t="s">
        <v>11</v>
      </c>
      <c r="I610" t="s">
        <v>11</v>
      </c>
      <c r="J610" t="s">
        <v>23</v>
      </c>
      <c r="K610" t="str">
        <f>SUBSTITUTE(Table14[[#This Row],[year]],"?","")</f>
        <v>1989</v>
      </c>
      <c r="P610" t="str">
        <f>SUBSTITUTE(Table14[[#This Row],[Customer ID]],"?","unknown")</f>
        <v>Id1729</v>
      </c>
      <c r="Q610" s="9" t="str">
        <f t="shared" si="27"/>
        <v>23 Nov 1989</v>
      </c>
      <c r="R610">
        <f t="shared" si="28"/>
        <v>33</v>
      </c>
      <c r="S610" t="str">
        <f t="shared" si="29"/>
        <v>1989</v>
      </c>
      <c r="T610" t="str">
        <f>SUBSTITUTE(Table14[[#This Row],[month]],"?","sep")</f>
        <v>Nov</v>
      </c>
      <c r="U610">
        <v>23</v>
      </c>
      <c r="V610">
        <v>2</v>
      </c>
      <c r="W610" s="12">
        <v>16776.3</v>
      </c>
      <c r="X610" t="str">
        <f>SUBSTITUTE(Table14[[#This Row],[Hospital tier]],"?","tier - 2")</f>
        <v>tier - 2</v>
      </c>
      <c r="Y610" t="str">
        <f>SUBSTITUTE(Table14[[#This Row],[City tier]],"?","tier - 2")</f>
        <v>tier - 2</v>
      </c>
      <c r="Z610" t="str">
        <f>SUBSTITUTE(Table14[[#This Row],[State ID]],"?","UNKNOWN")</f>
        <v>R1012</v>
      </c>
    </row>
    <row r="611" spans="1:26" x14ac:dyDescent="0.3">
      <c r="A611" t="s">
        <v>643</v>
      </c>
      <c r="B611">
        <v>1989</v>
      </c>
      <c r="C611" t="s">
        <v>10</v>
      </c>
      <c r="E611">
        <v>19</v>
      </c>
      <c r="F611">
        <v>2</v>
      </c>
      <c r="G611">
        <v>5261.47</v>
      </c>
      <c r="H611" t="s">
        <v>11</v>
      </c>
      <c r="I611" t="s">
        <v>11</v>
      </c>
      <c r="J611" t="s">
        <v>23</v>
      </c>
      <c r="K611" t="str">
        <f>SUBSTITUTE(Table14[[#This Row],[year]],"?","")</f>
        <v>1989</v>
      </c>
      <c r="P611" t="str">
        <f>SUBSTITUTE(Table14[[#This Row],[Customer ID]],"?","unknown")</f>
        <v>Id1728</v>
      </c>
      <c r="Q611" s="9" t="str">
        <f t="shared" si="27"/>
        <v>28 Jul 1989</v>
      </c>
      <c r="R611">
        <f t="shared" si="28"/>
        <v>33</v>
      </c>
      <c r="S611" t="str">
        <f t="shared" si="29"/>
        <v>1989</v>
      </c>
      <c r="T611" t="str">
        <f>SUBSTITUTE(Table14[[#This Row],[month]],"?","sep")</f>
        <v>Jul</v>
      </c>
      <c r="U611">
        <v>28</v>
      </c>
      <c r="V611">
        <v>0</v>
      </c>
      <c r="W611" s="12">
        <v>16770.990000000002</v>
      </c>
      <c r="X611" t="str">
        <f>SUBSTITUTE(Table14[[#This Row],[Hospital tier]],"?","tier - 2")</f>
        <v>tier - 2</v>
      </c>
      <c r="Y611" t="str">
        <f>SUBSTITUTE(Table14[[#This Row],[City tier]],"?","tier - 2")</f>
        <v>tier - 2</v>
      </c>
      <c r="Z611" t="str">
        <f>SUBSTITUTE(Table14[[#This Row],[State ID]],"?","UNKNOWN")</f>
        <v>R1012</v>
      </c>
    </row>
    <row r="612" spans="1:26" x14ac:dyDescent="0.3">
      <c r="A612" t="s">
        <v>644</v>
      </c>
      <c r="B612">
        <v>1986</v>
      </c>
      <c r="C612" t="s">
        <v>37</v>
      </c>
      <c r="E612">
        <v>25</v>
      </c>
      <c r="F612">
        <v>0</v>
      </c>
      <c r="G612">
        <v>5266.37</v>
      </c>
      <c r="H612" t="s">
        <v>11</v>
      </c>
      <c r="I612" t="s">
        <v>11</v>
      </c>
      <c r="J612" t="s">
        <v>23</v>
      </c>
      <c r="K612" t="str">
        <f>SUBSTITUTE(Table14[[#This Row],[year]],"?","")</f>
        <v>1986</v>
      </c>
      <c r="P612" t="str">
        <f>SUBSTITUTE(Table14[[#This Row],[Customer ID]],"?","unknown")</f>
        <v>Id1727</v>
      </c>
      <c r="Q612" s="9" t="str">
        <f t="shared" si="27"/>
        <v>5 Oct 1986</v>
      </c>
      <c r="R612">
        <f t="shared" si="28"/>
        <v>36</v>
      </c>
      <c r="S612" t="str">
        <f t="shared" si="29"/>
        <v>1986</v>
      </c>
      <c r="T612" t="str">
        <f>SUBSTITUTE(Table14[[#This Row],[month]],"?","sep")</f>
        <v>Oct</v>
      </c>
      <c r="U612">
        <v>5</v>
      </c>
      <c r="V612">
        <v>1</v>
      </c>
      <c r="W612" s="12">
        <v>16657.72</v>
      </c>
      <c r="X612" t="str">
        <f>SUBSTITUTE(Table14[[#This Row],[Hospital tier]],"?","tier - 2")</f>
        <v>tier - 2</v>
      </c>
      <c r="Y612" t="str">
        <f>SUBSTITUTE(Table14[[#This Row],[City tier]],"?","tier - 2")</f>
        <v>tier - 2</v>
      </c>
      <c r="Z612" t="str">
        <f>SUBSTITUTE(Table14[[#This Row],[State ID]],"?","UNKNOWN")</f>
        <v>R1012</v>
      </c>
    </row>
    <row r="613" spans="1:26" x14ac:dyDescent="0.3">
      <c r="A613" t="s">
        <v>645</v>
      </c>
      <c r="B613">
        <v>1986</v>
      </c>
      <c r="C613" t="s">
        <v>20</v>
      </c>
      <c r="E613">
        <v>20</v>
      </c>
      <c r="F613">
        <v>0</v>
      </c>
      <c r="G613">
        <v>5267.82</v>
      </c>
      <c r="H613" t="s">
        <v>11</v>
      </c>
      <c r="I613" t="s">
        <v>11</v>
      </c>
      <c r="J613" t="s">
        <v>23</v>
      </c>
      <c r="K613" t="str">
        <f>SUBSTITUTE(Table14[[#This Row],[year]],"?","")</f>
        <v>1986</v>
      </c>
      <c r="P613" t="str">
        <f>SUBSTITUTE(Table14[[#This Row],[Customer ID]],"?","unknown")</f>
        <v>Id1726</v>
      </c>
      <c r="Q613" s="9" t="str">
        <f t="shared" si="27"/>
        <v>25 Sep 1986</v>
      </c>
      <c r="R613">
        <f t="shared" si="28"/>
        <v>36</v>
      </c>
      <c r="S613" t="str">
        <f t="shared" si="29"/>
        <v>1986</v>
      </c>
      <c r="T613" t="str">
        <f>SUBSTITUTE(Table14[[#This Row],[month]],"?","sep")</f>
        <v>Sep</v>
      </c>
      <c r="U613">
        <v>25</v>
      </c>
      <c r="V613">
        <v>2</v>
      </c>
      <c r="W613" s="12">
        <v>16631.61</v>
      </c>
      <c r="X613" t="str">
        <f>SUBSTITUTE(Table14[[#This Row],[Hospital tier]],"?","tier - 2")</f>
        <v>tier - 2</v>
      </c>
      <c r="Y613" t="str">
        <f>SUBSTITUTE(Table14[[#This Row],[City tier]],"?","tier - 2")</f>
        <v>tier - 2</v>
      </c>
      <c r="Z613" t="str">
        <f>SUBSTITUTE(Table14[[#This Row],[State ID]],"?","UNKNOWN")</f>
        <v>R1012</v>
      </c>
    </row>
    <row r="614" spans="1:26" x14ac:dyDescent="0.3">
      <c r="A614" t="s">
        <v>646</v>
      </c>
      <c r="B614">
        <v>1986</v>
      </c>
      <c r="C614" t="s">
        <v>37</v>
      </c>
      <c r="E614">
        <v>20</v>
      </c>
      <c r="F614">
        <v>0</v>
      </c>
      <c r="G614">
        <v>5272.18</v>
      </c>
      <c r="H614" t="s">
        <v>11</v>
      </c>
      <c r="I614" t="s">
        <v>12</v>
      </c>
      <c r="J614" t="s">
        <v>23</v>
      </c>
      <c r="K614" t="str">
        <f>SUBSTITUTE(Table14[[#This Row],[year]],"?","")</f>
        <v>1986</v>
      </c>
      <c r="P614" t="str">
        <f>SUBSTITUTE(Table14[[#This Row],[Customer ID]],"?","unknown")</f>
        <v>Id1725</v>
      </c>
      <c r="Q614" s="9" t="str">
        <f t="shared" si="27"/>
        <v>24 Oct 1986</v>
      </c>
      <c r="R614">
        <f t="shared" si="28"/>
        <v>36</v>
      </c>
      <c r="S614" t="str">
        <f t="shared" si="29"/>
        <v>1986</v>
      </c>
      <c r="T614" t="str">
        <f>SUBSTITUTE(Table14[[#This Row],[month]],"?","sep")</f>
        <v>Oct</v>
      </c>
      <c r="U614">
        <v>24</v>
      </c>
      <c r="V614">
        <v>1</v>
      </c>
      <c r="W614" s="12">
        <v>16602.18</v>
      </c>
      <c r="X614" t="str">
        <f>SUBSTITUTE(Table14[[#This Row],[Hospital tier]],"?","tier - 2")</f>
        <v>tier - 2</v>
      </c>
      <c r="Y614" t="str">
        <f>SUBSTITUTE(Table14[[#This Row],[City tier]],"?","tier - 2")</f>
        <v>tier - 3</v>
      </c>
      <c r="Z614" t="str">
        <f>SUBSTITUTE(Table14[[#This Row],[State ID]],"?","UNKNOWN")</f>
        <v>R1012</v>
      </c>
    </row>
    <row r="615" spans="1:26" x14ac:dyDescent="0.3">
      <c r="A615" t="s">
        <v>647</v>
      </c>
      <c r="B615">
        <v>1987</v>
      </c>
      <c r="C615" t="s">
        <v>20</v>
      </c>
      <c r="E615">
        <v>1</v>
      </c>
      <c r="F615">
        <v>3</v>
      </c>
      <c r="G615">
        <v>5275.86</v>
      </c>
      <c r="H615" t="s">
        <v>11</v>
      </c>
      <c r="I615" t="s">
        <v>11</v>
      </c>
      <c r="J615" t="s">
        <v>13</v>
      </c>
      <c r="K615" t="str">
        <f>SUBSTITUTE(Table14[[#This Row],[year]],"?","")</f>
        <v>1987</v>
      </c>
      <c r="P615" t="str">
        <f>SUBSTITUTE(Table14[[#This Row],[Customer ID]],"?","unknown")</f>
        <v>Id1724</v>
      </c>
      <c r="Q615" s="9" t="str">
        <f t="shared" si="27"/>
        <v>10 Sep 1987</v>
      </c>
      <c r="R615">
        <f t="shared" si="28"/>
        <v>35</v>
      </c>
      <c r="S615" t="str">
        <f t="shared" si="29"/>
        <v>1987</v>
      </c>
      <c r="T615" t="str">
        <f>SUBSTITUTE(Table14[[#This Row],[month]],"?","sep")</f>
        <v>Sep</v>
      </c>
      <c r="U615">
        <v>10</v>
      </c>
      <c r="V615">
        <v>0</v>
      </c>
      <c r="W615" s="12">
        <v>16600.16</v>
      </c>
      <c r="X615" t="str">
        <f>SUBSTITUTE(Table14[[#This Row],[Hospital tier]],"?","tier - 2")</f>
        <v>tier - 2</v>
      </c>
      <c r="Y615" t="str">
        <f>SUBSTITUTE(Table14[[#This Row],[City tier]],"?","tier - 2")</f>
        <v>tier - 2</v>
      </c>
      <c r="Z615" t="str">
        <f>SUBSTITUTE(Table14[[#This Row],[State ID]],"?","UNKNOWN")</f>
        <v>R1013</v>
      </c>
    </row>
    <row r="616" spans="1:26" x14ac:dyDescent="0.3">
      <c r="A616" t="s">
        <v>648</v>
      </c>
      <c r="B616">
        <v>1974</v>
      </c>
      <c r="C616" t="s">
        <v>15</v>
      </c>
      <c r="E616">
        <v>12</v>
      </c>
      <c r="F616">
        <v>0</v>
      </c>
      <c r="G616">
        <v>5291.71</v>
      </c>
      <c r="H616" t="s">
        <v>11</v>
      </c>
      <c r="I616" t="s">
        <v>11</v>
      </c>
      <c r="J616" t="s">
        <v>23</v>
      </c>
      <c r="K616" t="str">
        <f>SUBSTITUTE(Table14[[#This Row],[year]],"?","")</f>
        <v>1974</v>
      </c>
      <c r="P616" t="str">
        <f>SUBSTITUTE(Table14[[#This Row],[Customer ID]],"?","unknown")</f>
        <v>Id1723</v>
      </c>
      <c r="Q616" s="9" t="str">
        <f t="shared" si="27"/>
        <v>25 Nov 1974</v>
      </c>
      <c r="R616">
        <f t="shared" si="28"/>
        <v>48</v>
      </c>
      <c r="S616" t="str">
        <f t="shared" si="29"/>
        <v>1974</v>
      </c>
      <c r="T616" t="str">
        <f>SUBSTITUTE(Table14[[#This Row],[month]],"?","sep")</f>
        <v>Nov</v>
      </c>
      <c r="U616">
        <v>25</v>
      </c>
      <c r="V616">
        <v>0</v>
      </c>
      <c r="W616" s="12">
        <v>16587.96</v>
      </c>
      <c r="X616" t="str">
        <f>SUBSTITUTE(Table14[[#This Row],[Hospital tier]],"?","tier - 2")</f>
        <v>tier - 2</v>
      </c>
      <c r="Y616" t="str">
        <f>SUBSTITUTE(Table14[[#This Row],[City tier]],"?","tier - 2")</f>
        <v>tier - 2</v>
      </c>
      <c r="Z616" t="str">
        <f>SUBSTITUTE(Table14[[#This Row],[State ID]],"?","UNKNOWN")</f>
        <v>R1012</v>
      </c>
    </row>
    <row r="617" spans="1:26" x14ac:dyDescent="0.3">
      <c r="A617" t="s">
        <v>649</v>
      </c>
      <c r="B617">
        <v>2004</v>
      </c>
      <c r="C617" t="s">
        <v>35</v>
      </c>
      <c r="E617">
        <v>22</v>
      </c>
      <c r="F617">
        <v>0</v>
      </c>
      <c r="G617">
        <v>5293.67</v>
      </c>
      <c r="H617" t="s">
        <v>11</v>
      </c>
      <c r="I617" t="s">
        <v>11</v>
      </c>
      <c r="J617" t="s">
        <v>632</v>
      </c>
      <c r="K617" t="str">
        <f>SUBSTITUTE(Table14[[#This Row],[year]],"?","")</f>
        <v>2004</v>
      </c>
      <c r="P617" t="str">
        <f>SUBSTITUTE(Table14[[#This Row],[Customer ID]],"?","unknown")</f>
        <v>Id1722</v>
      </c>
      <c r="Q617" s="9" t="str">
        <f t="shared" si="27"/>
        <v>7 Aug 2004</v>
      </c>
      <c r="R617">
        <f t="shared" si="28"/>
        <v>18</v>
      </c>
      <c r="S617" t="str">
        <f t="shared" si="29"/>
        <v>2004</v>
      </c>
      <c r="T617" t="str">
        <f>SUBSTITUTE(Table14[[#This Row],[month]],"?","sep")</f>
        <v>Aug</v>
      </c>
      <c r="U617">
        <v>7</v>
      </c>
      <c r="V617">
        <v>0</v>
      </c>
      <c r="W617" s="12">
        <v>11478.14</v>
      </c>
      <c r="X617" t="str">
        <f>SUBSTITUTE(Table14[[#This Row],[Hospital tier]],"?","tier - 2")</f>
        <v>tier - 2</v>
      </c>
      <c r="Y617" t="str">
        <f>SUBSTITUTE(Table14[[#This Row],[City tier]],"?","tier - 2")</f>
        <v>tier - 2</v>
      </c>
      <c r="Z617" t="str">
        <f>SUBSTITUTE(Table14[[#This Row],[State ID]],"?","UNKNOWN")</f>
        <v>R1022</v>
      </c>
    </row>
    <row r="618" spans="1:26" x14ac:dyDescent="0.3">
      <c r="A618" t="s">
        <v>650</v>
      </c>
      <c r="B618">
        <v>2000</v>
      </c>
      <c r="C618" t="s">
        <v>20</v>
      </c>
      <c r="E618">
        <v>9</v>
      </c>
      <c r="F618">
        <v>0</v>
      </c>
      <c r="G618">
        <v>5306.7</v>
      </c>
      <c r="H618" t="s">
        <v>11</v>
      </c>
      <c r="I618" t="s">
        <v>12</v>
      </c>
      <c r="J618" t="s">
        <v>23</v>
      </c>
      <c r="K618" t="str">
        <f>SUBSTITUTE(Table14[[#This Row],[year]],"?","")</f>
        <v>2000</v>
      </c>
      <c r="P618" t="str">
        <f>SUBSTITUTE(Table14[[#This Row],[Customer ID]],"?","unknown")</f>
        <v>Id1721</v>
      </c>
      <c r="Q618" s="9" t="str">
        <f t="shared" si="27"/>
        <v>25 Sep 2000</v>
      </c>
      <c r="R618">
        <f t="shared" si="28"/>
        <v>22</v>
      </c>
      <c r="S618" t="str">
        <f t="shared" si="29"/>
        <v>2000</v>
      </c>
      <c r="T618" t="str">
        <f>SUBSTITUTE(Table14[[#This Row],[month]],"?","sep")</f>
        <v>Sep</v>
      </c>
      <c r="U618">
        <v>25</v>
      </c>
      <c r="V618">
        <v>0</v>
      </c>
      <c r="W618" s="12">
        <v>16586.5</v>
      </c>
      <c r="X618" t="str">
        <f>SUBSTITUTE(Table14[[#This Row],[Hospital tier]],"?","tier - 2")</f>
        <v>tier - 2</v>
      </c>
      <c r="Y618" t="str">
        <f>SUBSTITUTE(Table14[[#This Row],[City tier]],"?","tier - 2")</f>
        <v>tier - 3</v>
      </c>
      <c r="Z618" t="str">
        <f>SUBSTITUTE(Table14[[#This Row],[State ID]],"?","UNKNOWN")</f>
        <v>R1012</v>
      </c>
    </row>
    <row r="619" spans="1:26" x14ac:dyDescent="0.3">
      <c r="A619" t="s">
        <v>651</v>
      </c>
      <c r="B619">
        <v>1994</v>
      </c>
      <c r="C619" t="s">
        <v>15</v>
      </c>
      <c r="E619">
        <v>13</v>
      </c>
      <c r="F619">
        <v>3</v>
      </c>
      <c r="G619">
        <v>5312.17</v>
      </c>
      <c r="H619" t="s">
        <v>11</v>
      </c>
      <c r="I619" t="s">
        <v>11</v>
      </c>
      <c r="J619" t="s">
        <v>23</v>
      </c>
      <c r="K619" t="str">
        <f>SUBSTITUTE(Table14[[#This Row],[year]],"?","")</f>
        <v>1994</v>
      </c>
      <c r="P619" t="str">
        <f>SUBSTITUTE(Table14[[#This Row],[Customer ID]],"?","unknown")</f>
        <v>Id1720</v>
      </c>
      <c r="Q619" s="9" t="str">
        <f t="shared" si="27"/>
        <v>23 Nov 1994</v>
      </c>
      <c r="R619">
        <f t="shared" si="28"/>
        <v>28</v>
      </c>
      <c r="S619" t="str">
        <f t="shared" si="29"/>
        <v>1994</v>
      </c>
      <c r="T619" t="str">
        <f>SUBSTITUTE(Table14[[#This Row],[month]],"?","sep")</f>
        <v>Nov</v>
      </c>
      <c r="U619">
        <v>23</v>
      </c>
      <c r="V619">
        <v>0</v>
      </c>
      <c r="W619" s="12">
        <v>16577.78</v>
      </c>
      <c r="X619" t="str">
        <f>SUBSTITUTE(Table14[[#This Row],[Hospital tier]],"?","tier - 2")</f>
        <v>tier - 2</v>
      </c>
      <c r="Y619" t="str">
        <f>SUBSTITUTE(Table14[[#This Row],[City tier]],"?","tier - 2")</f>
        <v>tier - 2</v>
      </c>
      <c r="Z619" t="str">
        <f>SUBSTITUTE(Table14[[#This Row],[State ID]],"?","UNKNOWN")</f>
        <v>R1012</v>
      </c>
    </row>
    <row r="620" spans="1:26" x14ac:dyDescent="0.3">
      <c r="A620" t="s">
        <v>652</v>
      </c>
      <c r="B620">
        <v>1974</v>
      </c>
      <c r="C620" t="s">
        <v>20</v>
      </c>
      <c r="E620">
        <v>2</v>
      </c>
      <c r="F620">
        <v>0</v>
      </c>
      <c r="G620">
        <v>5322.24</v>
      </c>
      <c r="H620" t="s">
        <v>11</v>
      </c>
      <c r="I620" t="s">
        <v>16</v>
      </c>
      <c r="J620" t="s">
        <v>23</v>
      </c>
      <c r="K620" t="str">
        <f>SUBSTITUTE(Table14[[#This Row],[year]],"?","")</f>
        <v>1974</v>
      </c>
      <c r="P620" t="str">
        <f>SUBSTITUTE(Table14[[#This Row],[Customer ID]],"?","unknown")</f>
        <v>Id1719</v>
      </c>
      <c r="Q620" s="9" t="str">
        <f t="shared" si="27"/>
        <v>10 Sep 1974</v>
      </c>
      <c r="R620">
        <f t="shared" si="28"/>
        <v>48</v>
      </c>
      <c r="S620" t="str">
        <f t="shared" si="29"/>
        <v>1974</v>
      </c>
      <c r="T620" t="str">
        <f>SUBSTITUTE(Table14[[#This Row],[month]],"?","sep")</f>
        <v>Sep</v>
      </c>
      <c r="U620">
        <v>10</v>
      </c>
      <c r="V620">
        <v>3</v>
      </c>
      <c r="W620" s="12">
        <v>16455.71</v>
      </c>
      <c r="X620" t="str">
        <f>SUBSTITUTE(Table14[[#This Row],[Hospital tier]],"?","tier - 2")</f>
        <v>tier - 2</v>
      </c>
      <c r="Y620" t="str">
        <f>SUBSTITUTE(Table14[[#This Row],[City tier]],"?","tier - 2")</f>
        <v>tier - 1</v>
      </c>
      <c r="Z620" t="str">
        <f>SUBSTITUTE(Table14[[#This Row],[State ID]],"?","UNKNOWN")</f>
        <v>R1012</v>
      </c>
    </row>
    <row r="621" spans="1:26" x14ac:dyDescent="0.3">
      <c r="A621" t="s">
        <v>653</v>
      </c>
      <c r="B621">
        <v>1992</v>
      </c>
      <c r="C621" t="s">
        <v>18</v>
      </c>
      <c r="E621">
        <v>18</v>
      </c>
      <c r="F621">
        <v>3</v>
      </c>
      <c r="G621">
        <v>5325.65</v>
      </c>
      <c r="H621" t="s">
        <v>11</v>
      </c>
      <c r="I621" t="s">
        <v>16</v>
      </c>
      <c r="J621" t="s">
        <v>42</v>
      </c>
      <c r="K621" t="str">
        <f>SUBSTITUTE(Table14[[#This Row],[year]],"?","")</f>
        <v>1992</v>
      </c>
      <c r="P621" t="str">
        <f>SUBSTITUTE(Table14[[#This Row],[Customer ID]],"?","unknown")</f>
        <v>Id1718</v>
      </c>
      <c r="Q621" s="9" t="str">
        <f t="shared" si="27"/>
        <v>4 Jun 1992</v>
      </c>
      <c r="R621">
        <f t="shared" si="28"/>
        <v>31</v>
      </c>
      <c r="S621" t="str">
        <f t="shared" si="29"/>
        <v>1992</v>
      </c>
      <c r="T621" t="str">
        <f>SUBSTITUTE(Table14[[#This Row],[month]],"?","sep")</f>
        <v>Jun</v>
      </c>
      <c r="U621">
        <v>4</v>
      </c>
      <c r="V621">
        <v>0</v>
      </c>
      <c r="W621" s="12">
        <v>52590.83</v>
      </c>
      <c r="X621" t="str">
        <f>SUBSTITUTE(Table14[[#This Row],[Hospital tier]],"?","tier - 2")</f>
        <v>tier - 2</v>
      </c>
      <c r="Y621" t="str">
        <f>SUBSTITUTE(Table14[[#This Row],[City tier]],"?","tier - 2")</f>
        <v>tier - 1</v>
      </c>
      <c r="Z621" t="str">
        <f>SUBSTITUTE(Table14[[#This Row],[State ID]],"?","UNKNOWN")</f>
        <v>R1011</v>
      </c>
    </row>
    <row r="622" spans="1:26" x14ac:dyDescent="0.3">
      <c r="A622" t="s">
        <v>654</v>
      </c>
      <c r="B622">
        <v>1991</v>
      </c>
      <c r="C622" t="s">
        <v>35</v>
      </c>
      <c r="E622">
        <v>28</v>
      </c>
      <c r="F622">
        <v>2</v>
      </c>
      <c r="G622">
        <v>5327.4</v>
      </c>
      <c r="H622" t="s">
        <v>11</v>
      </c>
      <c r="I622" t="s">
        <v>16</v>
      </c>
      <c r="J622" t="s">
        <v>23</v>
      </c>
      <c r="K622" t="str">
        <f>SUBSTITUTE(Table14[[#This Row],[year]],"?","")</f>
        <v>1991</v>
      </c>
      <c r="P622" t="str">
        <f>SUBSTITUTE(Table14[[#This Row],[Customer ID]],"?","unknown")</f>
        <v>Id1717</v>
      </c>
      <c r="Q622" s="9" t="str">
        <f t="shared" si="27"/>
        <v>3 Aug 1991</v>
      </c>
      <c r="R622">
        <f t="shared" si="28"/>
        <v>31</v>
      </c>
      <c r="S622" t="str">
        <f t="shared" si="29"/>
        <v>1991</v>
      </c>
      <c r="T622" t="str">
        <f>SUBSTITUTE(Table14[[#This Row],[month]],"?","sep")</f>
        <v>Aug</v>
      </c>
      <c r="U622">
        <v>3</v>
      </c>
      <c r="V622">
        <v>0</v>
      </c>
      <c r="W622" s="12">
        <v>42644.2</v>
      </c>
      <c r="X622" t="str">
        <f>SUBSTITUTE(Table14[[#This Row],[Hospital tier]],"?","tier - 2")</f>
        <v>tier - 2</v>
      </c>
      <c r="Y622" t="str">
        <f>SUBSTITUTE(Table14[[#This Row],[City tier]],"?","tier - 2")</f>
        <v>tier - 1</v>
      </c>
      <c r="Z622" t="str">
        <f>SUBSTITUTE(Table14[[#This Row],[State ID]],"?","UNKNOWN")</f>
        <v>R1012</v>
      </c>
    </row>
    <row r="623" spans="1:26" x14ac:dyDescent="0.3">
      <c r="A623" t="s">
        <v>655</v>
      </c>
      <c r="B623">
        <v>1972</v>
      </c>
      <c r="C623" t="s">
        <v>30</v>
      </c>
      <c r="E623">
        <v>15</v>
      </c>
      <c r="F623">
        <v>0</v>
      </c>
      <c r="G623">
        <v>5344.81</v>
      </c>
      <c r="H623" t="s">
        <v>11</v>
      </c>
      <c r="I623" t="s">
        <v>12</v>
      </c>
      <c r="J623" t="s">
        <v>13</v>
      </c>
      <c r="K623" t="str">
        <f>SUBSTITUTE(Table14[[#This Row],[year]],"?","")</f>
        <v>1972</v>
      </c>
      <c r="P623" t="str">
        <f>SUBSTITUTE(Table14[[#This Row],[Customer ID]],"?","unknown")</f>
        <v>Id1716</v>
      </c>
      <c r="Q623" s="9" t="str">
        <f t="shared" si="27"/>
        <v>20 Dec 1972</v>
      </c>
      <c r="R623">
        <f t="shared" si="28"/>
        <v>50</v>
      </c>
      <c r="S623" t="str">
        <f t="shared" si="29"/>
        <v>1972</v>
      </c>
      <c r="T623" t="str">
        <f>SUBSTITUTE(Table14[[#This Row],[month]],"?","sep")</f>
        <v>Dec</v>
      </c>
      <c r="U623">
        <v>20</v>
      </c>
      <c r="V623">
        <v>1</v>
      </c>
      <c r="W623" s="12">
        <v>16450.89</v>
      </c>
      <c r="X623" t="str">
        <f>SUBSTITUTE(Table14[[#This Row],[Hospital tier]],"?","tier - 2")</f>
        <v>tier - 2</v>
      </c>
      <c r="Y623" t="str">
        <f>SUBSTITUTE(Table14[[#This Row],[City tier]],"?","tier - 2")</f>
        <v>tier - 3</v>
      </c>
      <c r="Z623" t="str">
        <f>SUBSTITUTE(Table14[[#This Row],[State ID]],"?","UNKNOWN")</f>
        <v>R1013</v>
      </c>
    </row>
    <row r="624" spans="1:26" x14ac:dyDescent="0.3">
      <c r="A624" t="s">
        <v>656</v>
      </c>
      <c r="B624">
        <v>1989</v>
      </c>
      <c r="C624" t="s">
        <v>15</v>
      </c>
      <c r="E624">
        <v>7</v>
      </c>
      <c r="F624">
        <v>1</v>
      </c>
      <c r="G624">
        <v>5354.07</v>
      </c>
      <c r="H624" t="s">
        <v>11</v>
      </c>
      <c r="I624" t="s">
        <v>12</v>
      </c>
      <c r="J624" t="s">
        <v>247</v>
      </c>
      <c r="K624" t="str">
        <f>SUBSTITUTE(Table14[[#This Row],[year]],"?","")</f>
        <v>1989</v>
      </c>
      <c r="P624" t="str">
        <f>SUBSTITUTE(Table14[[#This Row],[Customer ID]],"?","unknown")</f>
        <v>Id1715</v>
      </c>
      <c r="Q624" s="9" t="str">
        <f t="shared" si="27"/>
        <v>28 Nov 1989</v>
      </c>
      <c r="R624">
        <f t="shared" si="28"/>
        <v>33</v>
      </c>
      <c r="S624" t="str">
        <f t="shared" si="29"/>
        <v>1989</v>
      </c>
      <c r="T624" t="str">
        <f>SUBSTITUTE(Table14[[#This Row],[month]],"?","sep")</f>
        <v>Nov</v>
      </c>
      <c r="U624">
        <v>28</v>
      </c>
      <c r="V624">
        <v>3</v>
      </c>
      <c r="W624" s="12">
        <v>16420.490000000002</v>
      </c>
      <c r="X624" t="str">
        <f>SUBSTITUTE(Table14[[#This Row],[Hospital tier]],"?","tier - 2")</f>
        <v>tier - 2</v>
      </c>
      <c r="Y624" t="str">
        <f>SUBSTITUTE(Table14[[#This Row],[City tier]],"?","tier - 2")</f>
        <v>tier - 3</v>
      </c>
      <c r="Z624" t="str">
        <f>SUBSTITUTE(Table14[[#This Row],[State ID]],"?","UNKNOWN")</f>
        <v>R1024</v>
      </c>
    </row>
    <row r="625" spans="1:26" x14ac:dyDescent="0.3">
      <c r="A625" t="s">
        <v>657</v>
      </c>
      <c r="B625">
        <v>1994</v>
      </c>
      <c r="C625" t="s">
        <v>30</v>
      </c>
      <c r="E625">
        <v>7</v>
      </c>
      <c r="F625">
        <v>0</v>
      </c>
      <c r="G625">
        <v>5364.66</v>
      </c>
      <c r="H625" t="s">
        <v>11</v>
      </c>
      <c r="I625" t="s">
        <v>16</v>
      </c>
      <c r="J625" t="s">
        <v>42</v>
      </c>
      <c r="K625" t="str">
        <f>SUBSTITUTE(Table14[[#This Row],[year]],"?","")</f>
        <v>1994</v>
      </c>
      <c r="P625" t="str">
        <f>SUBSTITUTE(Table14[[#This Row],[Customer ID]],"?","unknown")</f>
        <v>Id1714</v>
      </c>
      <c r="Q625" s="9" t="str">
        <f t="shared" si="27"/>
        <v>5 Dec 1994</v>
      </c>
      <c r="R625">
        <f t="shared" si="28"/>
        <v>28</v>
      </c>
      <c r="S625" t="str">
        <f t="shared" si="29"/>
        <v>1994</v>
      </c>
      <c r="T625" t="str">
        <f>SUBSTITUTE(Table14[[#This Row],[month]],"?","sep")</f>
        <v>Dec</v>
      </c>
      <c r="U625">
        <v>5</v>
      </c>
      <c r="V625">
        <v>0</v>
      </c>
      <c r="W625" s="12">
        <v>16351.42</v>
      </c>
      <c r="X625" t="str">
        <f>SUBSTITUTE(Table14[[#This Row],[Hospital tier]],"?","tier - 2")</f>
        <v>tier - 2</v>
      </c>
      <c r="Y625" t="str">
        <f>SUBSTITUTE(Table14[[#This Row],[City tier]],"?","tier - 2")</f>
        <v>tier - 1</v>
      </c>
      <c r="Z625" t="str">
        <f>SUBSTITUTE(Table14[[#This Row],[State ID]],"?","UNKNOWN")</f>
        <v>R1011</v>
      </c>
    </row>
    <row r="626" spans="1:26" x14ac:dyDescent="0.3">
      <c r="A626" t="s">
        <v>658</v>
      </c>
      <c r="B626">
        <v>1986</v>
      </c>
      <c r="C626" t="s">
        <v>18</v>
      </c>
      <c r="E626">
        <v>1</v>
      </c>
      <c r="F626">
        <v>1</v>
      </c>
      <c r="G626">
        <v>5373.36</v>
      </c>
      <c r="H626" t="s">
        <v>11</v>
      </c>
      <c r="I626" t="s">
        <v>11</v>
      </c>
      <c r="J626" t="s">
        <v>23</v>
      </c>
      <c r="K626" t="str">
        <f>SUBSTITUTE(Table14[[#This Row],[year]],"?","")</f>
        <v>1986</v>
      </c>
      <c r="P626" t="str">
        <f>SUBSTITUTE(Table14[[#This Row],[Customer ID]],"?","unknown")</f>
        <v>Id1713</v>
      </c>
      <c r="Q626" s="9" t="str">
        <f t="shared" si="27"/>
        <v>8 Jun 1986</v>
      </c>
      <c r="R626">
        <f t="shared" si="28"/>
        <v>37</v>
      </c>
      <c r="S626" t="str">
        <f t="shared" si="29"/>
        <v>1986</v>
      </c>
      <c r="T626" t="str">
        <f>SUBSTITUTE(Table14[[#This Row],[month]],"?","sep")</f>
        <v>Jun</v>
      </c>
      <c r="U626">
        <v>8</v>
      </c>
      <c r="V626">
        <v>0</v>
      </c>
      <c r="W626" s="12">
        <v>16311.05</v>
      </c>
      <c r="X626" t="str">
        <f>SUBSTITUTE(Table14[[#This Row],[Hospital tier]],"?","tier - 2")</f>
        <v>tier - 2</v>
      </c>
      <c r="Y626" t="str">
        <f>SUBSTITUTE(Table14[[#This Row],[City tier]],"?","tier - 2")</f>
        <v>tier - 2</v>
      </c>
      <c r="Z626" t="str">
        <f>SUBSTITUTE(Table14[[#This Row],[State ID]],"?","UNKNOWN")</f>
        <v>R1012</v>
      </c>
    </row>
    <row r="627" spans="1:26" x14ac:dyDescent="0.3">
      <c r="A627" t="s">
        <v>659</v>
      </c>
      <c r="B627">
        <v>1989</v>
      </c>
      <c r="C627" t="s">
        <v>15</v>
      </c>
      <c r="E627">
        <v>18</v>
      </c>
      <c r="F627">
        <v>2</v>
      </c>
      <c r="G627">
        <v>5375.04</v>
      </c>
      <c r="H627" t="s">
        <v>11</v>
      </c>
      <c r="I627" t="s">
        <v>16</v>
      </c>
      <c r="J627" t="s">
        <v>42</v>
      </c>
      <c r="K627" t="str">
        <f>SUBSTITUTE(Table14[[#This Row],[year]],"?","")</f>
        <v>1989</v>
      </c>
      <c r="P627" t="str">
        <f>SUBSTITUTE(Table14[[#This Row],[Customer ID]],"?","unknown")</f>
        <v>Id1712</v>
      </c>
      <c r="Q627" s="9" t="str">
        <f t="shared" si="27"/>
        <v>24 Nov 1989</v>
      </c>
      <c r="R627">
        <f t="shared" si="28"/>
        <v>33</v>
      </c>
      <c r="S627" t="str">
        <f t="shared" si="29"/>
        <v>1989</v>
      </c>
      <c r="T627" t="str">
        <f>SUBSTITUTE(Table14[[#This Row],[month]],"?","sep")</f>
        <v>Nov</v>
      </c>
      <c r="U627">
        <v>24</v>
      </c>
      <c r="V627">
        <v>0</v>
      </c>
      <c r="W627" s="12">
        <v>16297.85</v>
      </c>
      <c r="X627" t="str">
        <f>SUBSTITUTE(Table14[[#This Row],[Hospital tier]],"?","tier - 2")</f>
        <v>tier - 2</v>
      </c>
      <c r="Y627" t="str">
        <f>SUBSTITUTE(Table14[[#This Row],[City tier]],"?","tier - 2")</f>
        <v>tier - 1</v>
      </c>
      <c r="Z627" t="str">
        <f>SUBSTITUTE(Table14[[#This Row],[State ID]],"?","UNKNOWN")</f>
        <v>R1011</v>
      </c>
    </row>
    <row r="628" spans="1:26" x14ac:dyDescent="0.3">
      <c r="A628" t="s">
        <v>660</v>
      </c>
      <c r="B628">
        <v>1986</v>
      </c>
      <c r="C628" t="s">
        <v>10</v>
      </c>
      <c r="E628">
        <v>22</v>
      </c>
      <c r="F628">
        <v>1</v>
      </c>
      <c r="G628">
        <v>5377.46</v>
      </c>
      <c r="H628" t="s">
        <v>11</v>
      </c>
      <c r="I628" t="s">
        <v>12</v>
      </c>
      <c r="J628" t="s">
        <v>23</v>
      </c>
      <c r="K628" t="str">
        <f>SUBSTITUTE(Table14[[#This Row],[year]],"?","")</f>
        <v>1986</v>
      </c>
      <c r="P628" t="str">
        <f>SUBSTITUTE(Table14[[#This Row],[Customer ID]],"?","unknown")</f>
        <v>Id1711</v>
      </c>
      <c r="Q628" s="9" t="str">
        <f t="shared" si="27"/>
        <v>23 Jul 1986</v>
      </c>
      <c r="R628">
        <f t="shared" si="28"/>
        <v>36</v>
      </c>
      <c r="S628" t="str">
        <f t="shared" si="29"/>
        <v>1986</v>
      </c>
      <c r="T628" t="str">
        <f>SUBSTITUTE(Table14[[#This Row],[month]],"?","sep")</f>
        <v>Jul</v>
      </c>
      <c r="U628">
        <v>23</v>
      </c>
      <c r="V628">
        <v>0</v>
      </c>
      <c r="W628" s="12">
        <v>11455.28</v>
      </c>
      <c r="X628" t="str">
        <f>SUBSTITUTE(Table14[[#This Row],[Hospital tier]],"?","tier - 2")</f>
        <v>tier - 2</v>
      </c>
      <c r="Y628" t="str">
        <f>SUBSTITUTE(Table14[[#This Row],[City tier]],"?","tier - 2")</f>
        <v>tier - 3</v>
      </c>
      <c r="Z628" t="str">
        <f>SUBSTITUTE(Table14[[#This Row],[State ID]],"?","UNKNOWN")</f>
        <v>R1012</v>
      </c>
    </row>
    <row r="629" spans="1:26" x14ac:dyDescent="0.3">
      <c r="A629" t="s">
        <v>661</v>
      </c>
      <c r="B629">
        <v>1984</v>
      </c>
      <c r="C629" t="s">
        <v>18</v>
      </c>
      <c r="E629">
        <v>1</v>
      </c>
      <c r="F629">
        <v>0</v>
      </c>
      <c r="G629">
        <v>5383.54</v>
      </c>
      <c r="H629" t="s">
        <v>11</v>
      </c>
      <c r="I629" t="s">
        <v>12</v>
      </c>
      <c r="J629" t="s">
        <v>42</v>
      </c>
      <c r="K629" t="str">
        <f>SUBSTITUTE(Table14[[#This Row],[year]],"?","")</f>
        <v>1984</v>
      </c>
      <c r="P629" t="str">
        <f>SUBSTITUTE(Table14[[#This Row],[Customer ID]],"?","unknown")</f>
        <v>Id1710</v>
      </c>
      <c r="Q629" s="9" t="str">
        <f t="shared" si="27"/>
        <v>30 Jun 1984</v>
      </c>
      <c r="R629">
        <f t="shared" si="28"/>
        <v>38</v>
      </c>
      <c r="S629" t="str">
        <f t="shared" si="29"/>
        <v>1984</v>
      </c>
      <c r="T629" t="str">
        <f>SUBSTITUTE(Table14[[#This Row],[month]],"?","sep")</f>
        <v>Jun</v>
      </c>
      <c r="U629">
        <v>30</v>
      </c>
      <c r="V629">
        <v>0</v>
      </c>
      <c r="W629" s="12">
        <v>16267.32</v>
      </c>
      <c r="X629" t="str">
        <f>SUBSTITUTE(Table14[[#This Row],[Hospital tier]],"?","tier - 2")</f>
        <v>tier - 2</v>
      </c>
      <c r="Y629" t="str">
        <f>SUBSTITUTE(Table14[[#This Row],[City tier]],"?","tier - 2")</f>
        <v>tier - 3</v>
      </c>
      <c r="Z629" t="str">
        <f>SUBSTITUTE(Table14[[#This Row],[State ID]],"?","UNKNOWN")</f>
        <v>R1011</v>
      </c>
    </row>
    <row r="630" spans="1:26" x14ac:dyDescent="0.3">
      <c r="A630" t="s">
        <v>662</v>
      </c>
      <c r="B630">
        <v>1988</v>
      </c>
      <c r="C630" t="s">
        <v>35</v>
      </c>
      <c r="E630">
        <v>8</v>
      </c>
      <c r="F630">
        <v>1</v>
      </c>
      <c r="G630">
        <v>5385.34</v>
      </c>
      <c r="H630" t="s">
        <v>11</v>
      </c>
      <c r="I630" t="s">
        <v>12</v>
      </c>
      <c r="J630" t="s">
        <v>23</v>
      </c>
      <c r="K630" t="str">
        <f>SUBSTITUTE(Table14[[#This Row],[year]],"?","")</f>
        <v>1988</v>
      </c>
      <c r="P630" t="str">
        <f>SUBSTITUTE(Table14[[#This Row],[Customer ID]],"?","unknown")</f>
        <v>Id1709</v>
      </c>
      <c r="Q630" s="9" t="str">
        <f t="shared" si="27"/>
        <v>8 Aug 1988</v>
      </c>
      <c r="R630">
        <f t="shared" si="28"/>
        <v>34</v>
      </c>
      <c r="S630" t="str">
        <f t="shared" si="29"/>
        <v>1988</v>
      </c>
      <c r="T630" t="str">
        <f>SUBSTITUTE(Table14[[#This Row],[month]],"?","sep")</f>
        <v>Aug</v>
      </c>
      <c r="U630">
        <v>8</v>
      </c>
      <c r="V630">
        <v>0</v>
      </c>
      <c r="W630" s="12">
        <v>16232.85</v>
      </c>
      <c r="X630" t="str">
        <f>SUBSTITUTE(Table14[[#This Row],[Hospital tier]],"?","tier - 2")</f>
        <v>tier - 2</v>
      </c>
      <c r="Y630" t="str">
        <f>SUBSTITUTE(Table14[[#This Row],[City tier]],"?","tier - 2")</f>
        <v>tier - 3</v>
      </c>
      <c r="Z630" t="str">
        <f>SUBSTITUTE(Table14[[#This Row],[State ID]],"?","UNKNOWN")</f>
        <v>R1012</v>
      </c>
    </row>
    <row r="631" spans="1:26" x14ac:dyDescent="0.3">
      <c r="A631" t="s">
        <v>663</v>
      </c>
      <c r="B631">
        <v>1989</v>
      </c>
      <c r="C631" t="s">
        <v>15</v>
      </c>
      <c r="E631">
        <v>6</v>
      </c>
      <c r="F631">
        <v>3</v>
      </c>
      <c r="G631">
        <v>5396.44</v>
      </c>
      <c r="H631" t="s">
        <v>11</v>
      </c>
      <c r="I631" t="s">
        <v>12</v>
      </c>
      <c r="J631" t="s">
        <v>13</v>
      </c>
      <c r="K631" t="str">
        <f>SUBSTITUTE(Table14[[#This Row],[year]],"?","")</f>
        <v>1989</v>
      </c>
      <c r="P631" t="str">
        <f>SUBSTITUTE(Table14[[#This Row],[Customer ID]],"?","unknown")</f>
        <v>Id1708</v>
      </c>
      <c r="Q631" s="9" t="str">
        <f t="shared" si="27"/>
        <v>21 Nov 1989</v>
      </c>
      <c r="R631">
        <f t="shared" si="28"/>
        <v>33</v>
      </c>
      <c r="S631" t="str">
        <f t="shared" si="29"/>
        <v>1989</v>
      </c>
      <c r="T631" t="str">
        <f>SUBSTITUTE(Table14[[#This Row],[month]],"?","sep")</f>
        <v>Nov</v>
      </c>
      <c r="U631">
        <v>21</v>
      </c>
      <c r="V631">
        <v>3</v>
      </c>
      <c r="W631" s="12">
        <v>16205.88</v>
      </c>
      <c r="X631" t="str">
        <f>SUBSTITUTE(Table14[[#This Row],[Hospital tier]],"?","tier - 2")</f>
        <v>tier - 2</v>
      </c>
      <c r="Y631" t="str">
        <f>SUBSTITUTE(Table14[[#This Row],[City tier]],"?","tier - 2")</f>
        <v>tier - 3</v>
      </c>
      <c r="Z631" t="str">
        <f>SUBSTITUTE(Table14[[#This Row],[State ID]],"?","UNKNOWN")</f>
        <v>R1013</v>
      </c>
    </row>
    <row r="632" spans="1:26" x14ac:dyDescent="0.3">
      <c r="A632" t="s">
        <v>664</v>
      </c>
      <c r="B632">
        <v>1984</v>
      </c>
      <c r="C632" t="s">
        <v>20</v>
      </c>
      <c r="E632">
        <v>3</v>
      </c>
      <c r="F632">
        <v>0</v>
      </c>
      <c r="G632">
        <v>5397.62</v>
      </c>
      <c r="H632" t="s">
        <v>11</v>
      </c>
      <c r="I632" t="s">
        <v>11</v>
      </c>
      <c r="J632" t="s">
        <v>13</v>
      </c>
      <c r="K632" t="str">
        <f>SUBSTITUTE(Table14[[#This Row],[year]],"?","")</f>
        <v>1984</v>
      </c>
      <c r="P632" t="str">
        <f>SUBSTITUTE(Table14[[#This Row],[Customer ID]],"?","unknown")</f>
        <v>Id1707</v>
      </c>
      <c r="Q632" s="9" t="str">
        <f t="shared" si="27"/>
        <v>6 Sep 1984</v>
      </c>
      <c r="R632">
        <f t="shared" si="28"/>
        <v>38</v>
      </c>
      <c r="S632" t="str">
        <f t="shared" si="29"/>
        <v>1984</v>
      </c>
      <c r="T632" t="str">
        <f>SUBSTITUTE(Table14[[#This Row],[month]],"?","sep")</f>
        <v>Sep</v>
      </c>
      <c r="U632">
        <v>6</v>
      </c>
      <c r="V632">
        <v>3</v>
      </c>
      <c r="W632" s="12">
        <v>16199.1</v>
      </c>
      <c r="X632" t="str">
        <f>SUBSTITUTE(Table14[[#This Row],[Hospital tier]],"?","tier - 2")</f>
        <v>tier - 2</v>
      </c>
      <c r="Y632" t="str">
        <f>SUBSTITUTE(Table14[[#This Row],[City tier]],"?","tier - 2")</f>
        <v>tier - 2</v>
      </c>
      <c r="Z632" t="str">
        <f>SUBSTITUTE(Table14[[#This Row],[State ID]],"?","UNKNOWN")</f>
        <v>R1013</v>
      </c>
    </row>
    <row r="633" spans="1:26" x14ac:dyDescent="0.3">
      <c r="A633" t="s">
        <v>665</v>
      </c>
      <c r="B633">
        <v>1984</v>
      </c>
      <c r="C633" t="s">
        <v>35</v>
      </c>
      <c r="E633">
        <v>1</v>
      </c>
      <c r="F633">
        <v>0</v>
      </c>
      <c r="G633">
        <v>5400.98</v>
      </c>
      <c r="H633" t="s">
        <v>11</v>
      </c>
      <c r="I633" t="s">
        <v>11</v>
      </c>
      <c r="J633" t="s">
        <v>13</v>
      </c>
      <c r="K633" t="str">
        <f>SUBSTITUTE(Table14[[#This Row],[year]],"?","")</f>
        <v>1984</v>
      </c>
      <c r="P633" t="str">
        <f>SUBSTITUTE(Table14[[#This Row],[Customer ID]],"?","unknown")</f>
        <v>Id1706</v>
      </c>
      <c r="Q633" s="9" t="str">
        <f t="shared" si="27"/>
        <v>11 Aug 1984</v>
      </c>
      <c r="R633">
        <f t="shared" si="28"/>
        <v>38</v>
      </c>
      <c r="S633" t="str">
        <f t="shared" si="29"/>
        <v>1984</v>
      </c>
      <c r="T633" t="str">
        <f>SUBSTITUTE(Table14[[#This Row],[month]],"?","sep")</f>
        <v>Aug</v>
      </c>
      <c r="U633">
        <v>11</v>
      </c>
      <c r="V633">
        <v>0</v>
      </c>
      <c r="W633" s="12">
        <v>16190.97</v>
      </c>
      <c r="X633" t="str">
        <f>SUBSTITUTE(Table14[[#This Row],[Hospital tier]],"?","tier - 2")</f>
        <v>tier - 2</v>
      </c>
      <c r="Y633" t="str">
        <f>SUBSTITUTE(Table14[[#This Row],[City tier]],"?","tier - 2")</f>
        <v>tier - 2</v>
      </c>
      <c r="Z633" t="str">
        <f>SUBSTITUTE(Table14[[#This Row],[State ID]],"?","UNKNOWN")</f>
        <v>R1013</v>
      </c>
    </row>
    <row r="634" spans="1:26" x14ac:dyDescent="0.3">
      <c r="A634" t="s">
        <v>666</v>
      </c>
      <c r="B634">
        <v>1985</v>
      </c>
      <c r="C634" t="s">
        <v>30</v>
      </c>
      <c r="E634">
        <v>23</v>
      </c>
      <c r="F634">
        <v>3</v>
      </c>
      <c r="G634">
        <v>5402.89</v>
      </c>
      <c r="H634" t="s">
        <v>11</v>
      </c>
      <c r="I634" t="s">
        <v>16</v>
      </c>
      <c r="J634" t="s">
        <v>13</v>
      </c>
      <c r="K634" t="str">
        <f>SUBSTITUTE(Table14[[#This Row],[year]],"?","")</f>
        <v>1985</v>
      </c>
      <c r="P634" t="str">
        <f>SUBSTITUTE(Table14[[#This Row],[Customer ID]],"?","unknown")</f>
        <v>Id1705</v>
      </c>
      <c r="Q634" s="9" t="str">
        <f t="shared" si="27"/>
        <v>27 Dec 1985</v>
      </c>
      <c r="R634">
        <f t="shared" si="28"/>
        <v>37</v>
      </c>
      <c r="S634" t="str">
        <f t="shared" si="29"/>
        <v>1985</v>
      </c>
      <c r="T634" t="str">
        <f>SUBSTITUTE(Table14[[#This Row],[month]],"?","sep")</f>
        <v>Dec</v>
      </c>
      <c r="U634">
        <v>27</v>
      </c>
      <c r="V634">
        <v>2</v>
      </c>
      <c r="W634" s="12">
        <v>42560.43</v>
      </c>
      <c r="X634" t="str">
        <f>SUBSTITUTE(Table14[[#This Row],[Hospital tier]],"?","tier - 2")</f>
        <v>tier - 2</v>
      </c>
      <c r="Y634" t="str">
        <f>SUBSTITUTE(Table14[[#This Row],[City tier]],"?","tier - 2")</f>
        <v>tier - 1</v>
      </c>
      <c r="Z634" t="str">
        <f>SUBSTITUTE(Table14[[#This Row],[State ID]],"?","UNKNOWN")</f>
        <v>R1013</v>
      </c>
    </row>
    <row r="635" spans="1:26" x14ac:dyDescent="0.3">
      <c r="A635" t="s">
        <v>667</v>
      </c>
      <c r="B635">
        <v>1975</v>
      </c>
      <c r="C635" t="s">
        <v>20</v>
      </c>
      <c r="E635">
        <v>27</v>
      </c>
      <c r="F635">
        <v>1</v>
      </c>
      <c r="G635">
        <v>5411.99</v>
      </c>
      <c r="H635" t="s">
        <v>11</v>
      </c>
      <c r="I635" t="s">
        <v>12</v>
      </c>
      <c r="J635" t="s">
        <v>23</v>
      </c>
      <c r="K635" t="str">
        <f>SUBSTITUTE(Table14[[#This Row],[year]],"?","")</f>
        <v>1975</v>
      </c>
      <c r="P635" t="str">
        <f>SUBSTITUTE(Table14[[#This Row],[Customer ID]],"?","unknown")</f>
        <v>Id1704</v>
      </c>
      <c r="Q635" s="9" t="str">
        <f t="shared" si="27"/>
        <v>6 Sep 1975</v>
      </c>
      <c r="R635">
        <f t="shared" si="28"/>
        <v>47</v>
      </c>
      <c r="S635" t="str">
        <f t="shared" si="29"/>
        <v>1975</v>
      </c>
      <c r="T635" t="str">
        <f>SUBSTITUTE(Table14[[#This Row],[month]],"?","sep")</f>
        <v>Sep</v>
      </c>
      <c r="U635">
        <v>6</v>
      </c>
      <c r="V635">
        <v>3</v>
      </c>
      <c r="W635" s="12">
        <v>16152.04</v>
      </c>
      <c r="X635" t="str">
        <f>SUBSTITUTE(Table14[[#This Row],[Hospital tier]],"?","tier - 2")</f>
        <v>tier - 2</v>
      </c>
      <c r="Y635" t="str">
        <f>SUBSTITUTE(Table14[[#This Row],[City tier]],"?","tier - 2")</f>
        <v>tier - 3</v>
      </c>
      <c r="Z635" t="str">
        <f>SUBSTITUTE(Table14[[#This Row],[State ID]],"?","UNKNOWN")</f>
        <v>R1012</v>
      </c>
    </row>
    <row r="636" spans="1:26" x14ac:dyDescent="0.3">
      <c r="A636" t="s">
        <v>668</v>
      </c>
      <c r="B636">
        <v>1982</v>
      </c>
      <c r="C636" t="s">
        <v>20</v>
      </c>
      <c r="E636">
        <v>27</v>
      </c>
      <c r="F636">
        <v>0</v>
      </c>
      <c r="G636">
        <v>5415.66</v>
      </c>
      <c r="H636" t="s">
        <v>11</v>
      </c>
      <c r="I636" t="s">
        <v>12</v>
      </c>
      <c r="J636" t="s">
        <v>13</v>
      </c>
      <c r="K636" t="str">
        <f>SUBSTITUTE(Table14[[#This Row],[year]],"?","")</f>
        <v>1982</v>
      </c>
      <c r="P636" t="str">
        <f>SUBSTITUTE(Table14[[#This Row],[Customer ID]],"?","unknown")</f>
        <v>Id1703</v>
      </c>
      <c r="Q636" s="9" t="str">
        <f t="shared" si="27"/>
        <v>12 Sep 1982</v>
      </c>
      <c r="R636">
        <f t="shared" si="28"/>
        <v>40</v>
      </c>
      <c r="S636" t="str">
        <f t="shared" si="29"/>
        <v>1982</v>
      </c>
      <c r="T636" t="str">
        <f>SUBSTITUTE(Table14[[#This Row],[month]],"?","sep")</f>
        <v>Sep</v>
      </c>
      <c r="U636">
        <v>12</v>
      </c>
      <c r="V636">
        <v>0</v>
      </c>
      <c r="W636" s="12">
        <v>16138.76</v>
      </c>
      <c r="X636" t="str">
        <f>SUBSTITUTE(Table14[[#This Row],[Hospital tier]],"?","tier - 2")</f>
        <v>tier - 2</v>
      </c>
      <c r="Y636" t="str">
        <f>SUBSTITUTE(Table14[[#This Row],[City tier]],"?","tier - 2")</f>
        <v>tier - 3</v>
      </c>
      <c r="Z636" t="str">
        <f>SUBSTITUTE(Table14[[#This Row],[State ID]],"?","UNKNOWN")</f>
        <v>R1013</v>
      </c>
    </row>
    <row r="637" spans="1:26" x14ac:dyDescent="0.3">
      <c r="A637" t="s">
        <v>669</v>
      </c>
      <c r="B637">
        <v>1991</v>
      </c>
      <c r="C637" t="s">
        <v>10</v>
      </c>
      <c r="E637">
        <v>6</v>
      </c>
      <c r="F637">
        <v>3</v>
      </c>
      <c r="G637">
        <v>5425.02</v>
      </c>
      <c r="H637" t="s">
        <v>11</v>
      </c>
      <c r="I637" t="s">
        <v>16</v>
      </c>
      <c r="J637" t="s">
        <v>23</v>
      </c>
      <c r="K637" t="str">
        <f>SUBSTITUTE(Table14[[#This Row],[year]],"?","")</f>
        <v>1991</v>
      </c>
      <c r="P637" t="str">
        <f>SUBSTITUTE(Table14[[#This Row],[Customer ID]],"?","unknown")</f>
        <v>Id1702</v>
      </c>
      <c r="Q637" s="9" t="str">
        <f t="shared" si="27"/>
        <v>6 Jul 1991</v>
      </c>
      <c r="R637">
        <f t="shared" si="28"/>
        <v>31</v>
      </c>
      <c r="S637" t="str">
        <f t="shared" si="29"/>
        <v>1991</v>
      </c>
      <c r="T637" t="str">
        <f>SUBSTITUTE(Table14[[#This Row],[month]],"?","sep")</f>
        <v>Jul</v>
      </c>
      <c r="U637">
        <v>6</v>
      </c>
      <c r="V637">
        <v>3</v>
      </c>
      <c r="W637" s="12">
        <v>16122.65</v>
      </c>
      <c r="X637" t="str">
        <f>SUBSTITUTE(Table14[[#This Row],[Hospital tier]],"?","tier - 2")</f>
        <v>tier - 2</v>
      </c>
      <c r="Y637" t="str">
        <f>SUBSTITUTE(Table14[[#This Row],[City tier]],"?","tier - 2")</f>
        <v>tier - 1</v>
      </c>
      <c r="Z637" t="str">
        <f>SUBSTITUTE(Table14[[#This Row],[State ID]],"?","UNKNOWN")</f>
        <v>R1012</v>
      </c>
    </row>
    <row r="638" spans="1:26" x14ac:dyDescent="0.3">
      <c r="A638" t="s">
        <v>670</v>
      </c>
      <c r="B638">
        <v>1992</v>
      </c>
      <c r="C638" t="s">
        <v>20</v>
      </c>
      <c r="E638">
        <v>17</v>
      </c>
      <c r="F638">
        <v>3</v>
      </c>
      <c r="G638">
        <v>5428.73</v>
      </c>
      <c r="H638" t="s">
        <v>12</v>
      </c>
      <c r="I638" t="s">
        <v>16</v>
      </c>
      <c r="J638" t="s">
        <v>356</v>
      </c>
      <c r="K638" t="str">
        <f>SUBSTITUTE(Table14[[#This Row],[year]],"?","")</f>
        <v>1992</v>
      </c>
      <c r="P638" t="str">
        <f>SUBSTITUTE(Table14[[#This Row],[Customer ID]],"?","unknown")</f>
        <v>Id1701</v>
      </c>
      <c r="Q638" s="9" t="str">
        <f t="shared" si="27"/>
        <v>8 Sep 1992</v>
      </c>
      <c r="R638">
        <f t="shared" si="28"/>
        <v>30</v>
      </c>
      <c r="S638" t="str">
        <f t="shared" si="29"/>
        <v>1992</v>
      </c>
      <c r="T638" t="str">
        <f>SUBSTITUTE(Table14[[#This Row],[month]],"?","sep")</f>
        <v>Sep</v>
      </c>
      <c r="U638">
        <v>8</v>
      </c>
      <c r="V638">
        <v>0</v>
      </c>
      <c r="W638" s="12">
        <v>16115.3</v>
      </c>
      <c r="X638" t="str">
        <f>SUBSTITUTE(Table14[[#This Row],[Hospital tier]],"?","tier - 2")</f>
        <v>tier - 3</v>
      </c>
      <c r="Y638" t="str">
        <f>SUBSTITUTE(Table14[[#This Row],[City tier]],"?","tier - 2")</f>
        <v>tier - 1</v>
      </c>
      <c r="Z638" t="str">
        <f>SUBSTITUTE(Table14[[#This Row],[State ID]],"?","UNKNOWN")</f>
        <v>R1017</v>
      </c>
    </row>
    <row r="639" spans="1:26" x14ac:dyDescent="0.3">
      <c r="A639" t="s">
        <v>671</v>
      </c>
      <c r="B639">
        <v>1978</v>
      </c>
      <c r="C639" t="s">
        <v>18</v>
      </c>
      <c r="E639">
        <v>8</v>
      </c>
      <c r="F639">
        <v>2</v>
      </c>
      <c r="G639">
        <v>5428.98</v>
      </c>
      <c r="H639" t="s">
        <v>11</v>
      </c>
      <c r="I639" t="s">
        <v>11</v>
      </c>
      <c r="J639" t="s">
        <v>23</v>
      </c>
      <c r="K639" t="str">
        <f>SUBSTITUTE(Table14[[#This Row],[year]],"?","")</f>
        <v>1978</v>
      </c>
      <c r="P639" t="str">
        <f>SUBSTITUTE(Table14[[#This Row],[Customer ID]],"?","unknown")</f>
        <v>Id1700</v>
      </c>
      <c r="Q639" s="9" t="str">
        <f t="shared" si="27"/>
        <v>14 Jun 1978</v>
      </c>
      <c r="R639">
        <f t="shared" si="28"/>
        <v>44</v>
      </c>
      <c r="S639" t="str">
        <f t="shared" si="29"/>
        <v>1978</v>
      </c>
      <c r="T639" t="str">
        <f>SUBSTITUTE(Table14[[#This Row],[month]],"?","sep")</f>
        <v>Jun</v>
      </c>
      <c r="U639">
        <v>14</v>
      </c>
      <c r="V639">
        <v>0</v>
      </c>
      <c r="W639" s="12">
        <v>11454.02</v>
      </c>
      <c r="X639" t="str">
        <f>SUBSTITUTE(Table14[[#This Row],[Hospital tier]],"?","tier - 2")</f>
        <v>tier - 2</v>
      </c>
      <c r="Y639" t="str">
        <f>SUBSTITUTE(Table14[[#This Row],[City tier]],"?","tier - 2")</f>
        <v>tier - 2</v>
      </c>
      <c r="Z639" t="str">
        <f>SUBSTITUTE(Table14[[#This Row],[State ID]],"?","UNKNOWN")</f>
        <v>R1012</v>
      </c>
    </row>
    <row r="640" spans="1:26" x14ac:dyDescent="0.3">
      <c r="A640" t="s">
        <v>672</v>
      </c>
      <c r="B640">
        <v>1982</v>
      </c>
      <c r="C640" t="s">
        <v>35</v>
      </c>
      <c r="E640">
        <v>25</v>
      </c>
      <c r="F640">
        <v>0</v>
      </c>
      <c r="G640">
        <v>5438.75</v>
      </c>
      <c r="H640" t="s">
        <v>12</v>
      </c>
      <c r="I640" t="s">
        <v>11</v>
      </c>
      <c r="J640" t="s">
        <v>13</v>
      </c>
      <c r="K640" t="str">
        <f>SUBSTITUTE(Table14[[#This Row],[year]],"?","")</f>
        <v>1982</v>
      </c>
      <c r="P640" t="str">
        <f>SUBSTITUTE(Table14[[#This Row],[Customer ID]],"?","unknown")</f>
        <v>Id1699</v>
      </c>
      <c r="Q640" s="9" t="str">
        <f t="shared" si="27"/>
        <v>27 Aug 1982</v>
      </c>
      <c r="R640">
        <f t="shared" si="28"/>
        <v>40</v>
      </c>
      <c r="S640" t="str">
        <f t="shared" si="29"/>
        <v>1982</v>
      </c>
      <c r="T640" t="str">
        <f>SUBSTITUTE(Table14[[#This Row],[month]],"?","sep")</f>
        <v>Aug</v>
      </c>
      <c r="U640">
        <v>27</v>
      </c>
      <c r="V640">
        <v>3</v>
      </c>
      <c r="W640" s="12">
        <v>16097.94</v>
      </c>
      <c r="X640" t="str">
        <f>SUBSTITUTE(Table14[[#This Row],[Hospital tier]],"?","tier - 2")</f>
        <v>tier - 3</v>
      </c>
      <c r="Y640" t="str">
        <f>SUBSTITUTE(Table14[[#This Row],[City tier]],"?","tier - 2")</f>
        <v>tier - 2</v>
      </c>
      <c r="Z640" t="str">
        <f>SUBSTITUTE(Table14[[#This Row],[State ID]],"?","UNKNOWN")</f>
        <v>R1013</v>
      </c>
    </row>
    <row r="641" spans="1:26" x14ac:dyDescent="0.3">
      <c r="A641" t="s">
        <v>673</v>
      </c>
      <c r="B641">
        <v>1986</v>
      </c>
      <c r="C641" t="s">
        <v>30</v>
      </c>
      <c r="E641">
        <v>25</v>
      </c>
      <c r="F641">
        <v>0</v>
      </c>
      <c r="G641">
        <v>5458.05</v>
      </c>
      <c r="H641" t="s">
        <v>11</v>
      </c>
      <c r="I641" t="s">
        <v>11</v>
      </c>
      <c r="J641" t="s">
        <v>247</v>
      </c>
      <c r="K641" t="str">
        <f>SUBSTITUTE(Table14[[#This Row],[year]],"?","")</f>
        <v>1986</v>
      </c>
      <c r="P641" t="str">
        <f>SUBSTITUTE(Table14[[#This Row],[Customer ID]],"?","unknown")</f>
        <v>Id1698</v>
      </c>
      <c r="Q641" s="9" t="str">
        <f t="shared" si="27"/>
        <v>21 Dec 1986</v>
      </c>
      <c r="R641">
        <f t="shared" si="28"/>
        <v>36</v>
      </c>
      <c r="S641" t="str">
        <f t="shared" si="29"/>
        <v>1986</v>
      </c>
      <c r="T641" t="str">
        <f>SUBSTITUTE(Table14[[#This Row],[month]],"?","sep")</f>
        <v>Dec</v>
      </c>
      <c r="U641">
        <v>21</v>
      </c>
      <c r="V641">
        <v>3</v>
      </c>
      <c r="W641" s="12">
        <v>16085.13</v>
      </c>
      <c r="X641" t="str">
        <f>SUBSTITUTE(Table14[[#This Row],[Hospital tier]],"?","tier - 2")</f>
        <v>tier - 2</v>
      </c>
      <c r="Y641" t="str">
        <f>SUBSTITUTE(Table14[[#This Row],[City tier]],"?","tier - 2")</f>
        <v>tier - 2</v>
      </c>
      <c r="Z641" t="str">
        <f>SUBSTITUTE(Table14[[#This Row],[State ID]],"?","UNKNOWN")</f>
        <v>R1024</v>
      </c>
    </row>
    <row r="642" spans="1:26" x14ac:dyDescent="0.3">
      <c r="A642" t="s">
        <v>674</v>
      </c>
      <c r="B642">
        <v>1973</v>
      </c>
      <c r="C642" t="s">
        <v>37</v>
      </c>
      <c r="E642">
        <v>24</v>
      </c>
      <c r="F642">
        <v>0</v>
      </c>
      <c r="G642">
        <v>5466.88</v>
      </c>
      <c r="H642" t="s">
        <v>11</v>
      </c>
      <c r="I642" t="s">
        <v>11</v>
      </c>
      <c r="J642" t="s">
        <v>13</v>
      </c>
      <c r="K642" t="str">
        <f>SUBSTITUTE(Table14[[#This Row],[year]],"?","")</f>
        <v>1973</v>
      </c>
      <c r="P642" t="str">
        <f>SUBSTITUTE(Table14[[#This Row],[Customer ID]],"?","unknown")</f>
        <v>Id1697</v>
      </c>
      <c r="Q642" s="9" t="str">
        <f t="shared" ref="Q642:Q705" si="30">CONCATENATE(U642," ",T642," ",S642)</f>
        <v>22 Oct 1973</v>
      </c>
      <c r="R642">
        <f t="shared" ref="R642:R705" si="31">DATEDIF(Q642,$AC$21,"Y")</f>
        <v>49</v>
      </c>
      <c r="S642" t="str">
        <f t="shared" ref="S642:S705" si="32">IF(ISBLANK(K642),AVERAGE(K642:K2984),K642)</f>
        <v>1973</v>
      </c>
      <c r="T642" t="str">
        <f>SUBSTITUTE(Table14[[#This Row],[month]],"?","sep")</f>
        <v>Oct</v>
      </c>
      <c r="U642">
        <v>22</v>
      </c>
      <c r="V642">
        <v>2</v>
      </c>
      <c r="W642" s="12">
        <v>16069.08</v>
      </c>
      <c r="X642" t="str">
        <f>SUBSTITUTE(Table14[[#This Row],[Hospital tier]],"?","tier - 2")</f>
        <v>tier - 2</v>
      </c>
      <c r="Y642" t="str">
        <f>SUBSTITUTE(Table14[[#This Row],[City tier]],"?","tier - 2")</f>
        <v>tier - 2</v>
      </c>
      <c r="Z642" t="str">
        <f>SUBSTITUTE(Table14[[#This Row],[State ID]],"?","UNKNOWN")</f>
        <v>R1013</v>
      </c>
    </row>
    <row r="643" spans="1:26" x14ac:dyDescent="0.3">
      <c r="A643" t="s">
        <v>675</v>
      </c>
      <c r="B643">
        <v>1986</v>
      </c>
      <c r="C643" t="s">
        <v>30</v>
      </c>
      <c r="E643">
        <v>2</v>
      </c>
      <c r="F643">
        <v>0</v>
      </c>
      <c r="G643">
        <v>5469.01</v>
      </c>
      <c r="H643" t="s">
        <v>11</v>
      </c>
      <c r="I643" t="s">
        <v>11</v>
      </c>
      <c r="J643" t="s">
        <v>247</v>
      </c>
      <c r="K643" t="str">
        <f>SUBSTITUTE(Table14[[#This Row],[year]],"?","")</f>
        <v>1986</v>
      </c>
      <c r="P643" t="str">
        <f>SUBSTITUTE(Table14[[#This Row],[Customer ID]],"?","unknown")</f>
        <v>Id1696</v>
      </c>
      <c r="Q643" s="9" t="str">
        <f t="shared" si="30"/>
        <v>16 Dec 1986</v>
      </c>
      <c r="R643">
        <f t="shared" si="31"/>
        <v>36</v>
      </c>
      <c r="S643" t="str">
        <f t="shared" si="32"/>
        <v>1986</v>
      </c>
      <c r="T643" t="str">
        <f>SUBSTITUTE(Table14[[#This Row],[month]],"?","sep")</f>
        <v>Dec</v>
      </c>
      <c r="U643">
        <v>16</v>
      </c>
      <c r="V643">
        <v>2</v>
      </c>
      <c r="W643" s="12">
        <v>16062.89</v>
      </c>
      <c r="X643" t="str">
        <f>SUBSTITUTE(Table14[[#This Row],[Hospital tier]],"?","tier - 2")</f>
        <v>tier - 2</v>
      </c>
      <c r="Y643" t="str">
        <f>SUBSTITUTE(Table14[[#This Row],[City tier]],"?","tier - 2")</f>
        <v>tier - 2</v>
      </c>
      <c r="Z643" t="str">
        <f>SUBSTITUTE(Table14[[#This Row],[State ID]],"?","UNKNOWN")</f>
        <v>R1024</v>
      </c>
    </row>
    <row r="644" spans="1:26" x14ac:dyDescent="0.3">
      <c r="A644" t="s">
        <v>676</v>
      </c>
      <c r="B644">
        <v>1986</v>
      </c>
      <c r="C644" t="s">
        <v>10</v>
      </c>
      <c r="E644">
        <v>12</v>
      </c>
      <c r="F644">
        <v>1</v>
      </c>
      <c r="G644">
        <v>5472.45</v>
      </c>
      <c r="H644" t="s">
        <v>11</v>
      </c>
      <c r="I644" t="s">
        <v>12</v>
      </c>
      <c r="J644" t="s">
        <v>42</v>
      </c>
      <c r="K644" t="str">
        <f>SUBSTITUTE(Table14[[#This Row],[year]],"?","")</f>
        <v>1986</v>
      </c>
      <c r="P644" t="str">
        <f>SUBSTITUTE(Table14[[#This Row],[Customer ID]],"?","unknown")</f>
        <v>Id1695</v>
      </c>
      <c r="Q644" s="9" t="str">
        <f t="shared" si="30"/>
        <v>5 Jul 1986</v>
      </c>
      <c r="R644">
        <f t="shared" si="31"/>
        <v>36</v>
      </c>
      <c r="S644" t="str">
        <f t="shared" si="32"/>
        <v>1986</v>
      </c>
      <c r="T644" t="str">
        <f>SUBSTITUTE(Table14[[#This Row],[month]],"?","sep")</f>
        <v>Jul</v>
      </c>
      <c r="U644">
        <v>5</v>
      </c>
      <c r="V644">
        <v>3</v>
      </c>
      <c r="W644" s="12">
        <v>16059.06</v>
      </c>
      <c r="X644" t="str">
        <f>SUBSTITUTE(Table14[[#This Row],[Hospital tier]],"?","tier - 2")</f>
        <v>tier - 2</v>
      </c>
      <c r="Y644" t="str">
        <f>SUBSTITUTE(Table14[[#This Row],[City tier]],"?","tier - 2")</f>
        <v>tier - 3</v>
      </c>
      <c r="Z644" t="str">
        <f>SUBSTITUTE(Table14[[#This Row],[State ID]],"?","UNKNOWN")</f>
        <v>R1011</v>
      </c>
    </row>
    <row r="645" spans="1:26" x14ac:dyDescent="0.3">
      <c r="A645" t="s">
        <v>677</v>
      </c>
      <c r="B645">
        <v>1986</v>
      </c>
      <c r="C645" t="s">
        <v>20</v>
      </c>
      <c r="E645">
        <v>30</v>
      </c>
      <c r="F645">
        <v>1</v>
      </c>
      <c r="G645">
        <v>5478.04</v>
      </c>
      <c r="H645" t="s">
        <v>11</v>
      </c>
      <c r="I645" t="s">
        <v>12</v>
      </c>
      <c r="J645" t="s">
        <v>13</v>
      </c>
      <c r="K645" t="str">
        <f>SUBSTITUTE(Table14[[#This Row],[year]],"?","")</f>
        <v>1986</v>
      </c>
      <c r="P645" t="str">
        <f>SUBSTITUTE(Table14[[#This Row],[Customer ID]],"?","unknown")</f>
        <v>Id1694</v>
      </c>
      <c r="Q645" s="9" t="str">
        <f t="shared" si="30"/>
        <v>19 Sep 1986</v>
      </c>
      <c r="R645">
        <f t="shared" si="31"/>
        <v>36</v>
      </c>
      <c r="S645" t="str">
        <f t="shared" si="32"/>
        <v>1986</v>
      </c>
      <c r="T645" t="str">
        <f>SUBSTITUTE(Table14[[#This Row],[month]],"?","sep")</f>
        <v>Sep</v>
      </c>
      <c r="U645">
        <v>19</v>
      </c>
      <c r="V645">
        <v>2</v>
      </c>
      <c r="W645" s="12">
        <v>15966.19</v>
      </c>
      <c r="X645" t="str">
        <f>SUBSTITUTE(Table14[[#This Row],[Hospital tier]],"?","tier - 2")</f>
        <v>tier - 2</v>
      </c>
      <c r="Y645" t="str">
        <f>SUBSTITUTE(Table14[[#This Row],[City tier]],"?","tier - 2")</f>
        <v>tier - 3</v>
      </c>
      <c r="Z645" t="str">
        <f>SUBSTITUTE(Table14[[#This Row],[State ID]],"?","UNKNOWN")</f>
        <v>R1013</v>
      </c>
    </row>
    <row r="646" spans="1:26" x14ac:dyDescent="0.3">
      <c r="A646" t="s">
        <v>678</v>
      </c>
      <c r="B646">
        <v>1984</v>
      </c>
      <c r="C646" t="s">
        <v>35</v>
      </c>
      <c r="E646">
        <v>26</v>
      </c>
      <c r="F646">
        <v>1</v>
      </c>
      <c r="G646">
        <v>5484.47</v>
      </c>
      <c r="H646" t="s">
        <v>11</v>
      </c>
      <c r="I646" t="s">
        <v>11</v>
      </c>
      <c r="J646" t="s">
        <v>13</v>
      </c>
      <c r="K646" t="str">
        <f>SUBSTITUTE(Table14[[#This Row],[year]],"?","")</f>
        <v>1984</v>
      </c>
      <c r="P646" t="str">
        <f>SUBSTITUTE(Table14[[#This Row],[Customer ID]],"?","unknown")</f>
        <v>Id1693</v>
      </c>
      <c r="Q646" s="9" t="str">
        <f t="shared" si="30"/>
        <v>27 Aug 1984</v>
      </c>
      <c r="R646">
        <f t="shared" si="31"/>
        <v>38</v>
      </c>
      <c r="S646" t="str">
        <f t="shared" si="32"/>
        <v>1984</v>
      </c>
      <c r="T646" t="str">
        <f>SUBSTITUTE(Table14[[#This Row],[month]],"?","sep")</f>
        <v>Aug</v>
      </c>
      <c r="U646">
        <v>27</v>
      </c>
      <c r="V646">
        <v>0</v>
      </c>
      <c r="W646" s="12">
        <v>42538.720000000001</v>
      </c>
      <c r="X646" t="str">
        <f>SUBSTITUTE(Table14[[#This Row],[Hospital tier]],"?","tier - 2")</f>
        <v>tier - 2</v>
      </c>
      <c r="Y646" t="str">
        <f>SUBSTITUTE(Table14[[#This Row],[City tier]],"?","tier - 2")</f>
        <v>tier - 2</v>
      </c>
      <c r="Z646" t="str">
        <f>SUBSTITUTE(Table14[[#This Row],[State ID]],"?","UNKNOWN")</f>
        <v>R1013</v>
      </c>
    </row>
    <row r="647" spans="1:26" x14ac:dyDescent="0.3">
      <c r="A647" t="s">
        <v>679</v>
      </c>
      <c r="B647">
        <v>1984</v>
      </c>
      <c r="C647" t="s">
        <v>35</v>
      </c>
      <c r="E647">
        <v>17</v>
      </c>
      <c r="F647">
        <v>1</v>
      </c>
      <c r="G647">
        <v>5488.26</v>
      </c>
      <c r="H647" t="s">
        <v>11</v>
      </c>
      <c r="I647" t="s">
        <v>12</v>
      </c>
      <c r="J647" t="s">
        <v>42</v>
      </c>
      <c r="K647" t="str">
        <f>SUBSTITUTE(Table14[[#This Row],[year]],"?","")</f>
        <v>1984</v>
      </c>
      <c r="P647" t="str">
        <f>SUBSTITUTE(Table14[[#This Row],[Customer ID]],"?","unknown")</f>
        <v>Id1692</v>
      </c>
      <c r="Q647" s="9" t="str">
        <f t="shared" si="30"/>
        <v>24 Aug 1984</v>
      </c>
      <c r="R647">
        <f t="shared" si="31"/>
        <v>38</v>
      </c>
      <c r="S647" t="str">
        <f t="shared" si="32"/>
        <v>1984</v>
      </c>
      <c r="T647" t="str">
        <f>SUBSTITUTE(Table14[[#This Row],[month]],"?","sep")</f>
        <v>Aug</v>
      </c>
      <c r="U647">
        <v>24</v>
      </c>
      <c r="V647">
        <v>3</v>
      </c>
      <c r="W647" s="12">
        <v>15965.29</v>
      </c>
      <c r="X647" t="str">
        <f>SUBSTITUTE(Table14[[#This Row],[Hospital tier]],"?","tier - 2")</f>
        <v>tier - 2</v>
      </c>
      <c r="Y647" t="str">
        <f>SUBSTITUTE(Table14[[#This Row],[City tier]],"?","tier - 2")</f>
        <v>tier - 3</v>
      </c>
      <c r="Z647" t="str">
        <f>SUBSTITUTE(Table14[[#This Row],[State ID]],"?","UNKNOWN")</f>
        <v>R1011</v>
      </c>
    </row>
    <row r="648" spans="1:26" x14ac:dyDescent="0.3">
      <c r="A648" t="s">
        <v>680</v>
      </c>
      <c r="B648">
        <v>1988</v>
      </c>
      <c r="C648" t="s">
        <v>10</v>
      </c>
      <c r="E648">
        <v>29</v>
      </c>
      <c r="F648">
        <v>3</v>
      </c>
      <c r="G648">
        <v>5503.36</v>
      </c>
      <c r="H648" t="s">
        <v>11</v>
      </c>
      <c r="I648" t="s">
        <v>11</v>
      </c>
      <c r="J648" t="s">
        <v>23</v>
      </c>
      <c r="K648" t="str">
        <f>SUBSTITUTE(Table14[[#This Row],[year]],"?","")</f>
        <v>1988</v>
      </c>
      <c r="P648" t="str">
        <f>SUBSTITUTE(Table14[[#This Row],[Customer ID]],"?","unknown")</f>
        <v>Id1691</v>
      </c>
      <c r="Q648" s="9" t="str">
        <f t="shared" si="30"/>
        <v>12 Jul 1988</v>
      </c>
      <c r="R648">
        <f t="shared" si="31"/>
        <v>34</v>
      </c>
      <c r="S648" t="str">
        <f t="shared" si="32"/>
        <v>1988</v>
      </c>
      <c r="T648" t="str">
        <f>SUBSTITUTE(Table14[[#This Row],[month]],"?","sep")</f>
        <v>Jul</v>
      </c>
      <c r="U648">
        <v>12</v>
      </c>
      <c r="V648">
        <v>2</v>
      </c>
      <c r="W648" s="12">
        <v>15922.29</v>
      </c>
      <c r="X648" t="str">
        <f>SUBSTITUTE(Table14[[#This Row],[Hospital tier]],"?","tier - 2")</f>
        <v>tier - 2</v>
      </c>
      <c r="Y648" t="str">
        <f>SUBSTITUTE(Table14[[#This Row],[City tier]],"?","tier - 2")</f>
        <v>tier - 2</v>
      </c>
      <c r="Z648" t="str">
        <f>SUBSTITUTE(Table14[[#This Row],[State ID]],"?","UNKNOWN")</f>
        <v>R1012</v>
      </c>
    </row>
    <row r="649" spans="1:26" x14ac:dyDescent="0.3">
      <c r="A649" t="s">
        <v>681</v>
      </c>
      <c r="B649">
        <v>1981</v>
      </c>
      <c r="C649" t="s">
        <v>15</v>
      </c>
      <c r="E649">
        <v>7</v>
      </c>
      <c r="F649">
        <v>1</v>
      </c>
      <c r="G649">
        <v>5539.4</v>
      </c>
      <c r="H649" t="s">
        <v>11</v>
      </c>
      <c r="I649" t="s">
        <v>11</v>
      </c>
      <c r="J649" t="s">
        <v>13</v>
      </c>
      <c r="K649" t="str">
        <f>SUBSTITUTE(Table14[[#This Row],[year]],"?","")</f>
        <v>1981</v>
      </c>
      <c r="P649" t="str">
        <f>SUBSTITUTE(Table14[[#This Row],[Customer ID]],"?","unknown")</f>
        <v>Id1690</v>
      </c>
      <c r="Q649" s="9" t="str">
        <f t="shared" si="30"/>
        <v>25 Nov 1981</v>
      </c>
      <c r="R649">
        <f t="shared" si="31"/>
        <v>41</v>
      </c>
      <c r="S649" t="str">
        <f t="shared" si="32"/>
        <v>1981</v>
      </c>
      <c r="T649" t="str">
        <f>SUBSTITUTE(Table14[[#This Row],[month]],"?","sep")</f>
        <v>Nov</v>
      </c>
      <c r="U649">
        <v>25</v>
      </c>
      <c r="V649">
        <v>0</v>
      </c>
      <c r="W649" s="12">
        <v>15840.81</v>
      </c>
      <c r="X649" t="str">
        <f>SUBSTITUTE(Table14[[#This Row],[Hospital tier]],"?","tier - 2")</f>
        <v>tier - 2</v>
      </c>
      <c r="Y649" t="str">
        <f>SUBSTITUTE(Table14[[#This Row],[City tier]],"?","tier - 2")</f>
        <v>tier - 2</v>
      </c>
      <c r="Z649" t="str">
        <f>SUBSTITUTE(Table14[[#This Row],[State ID]],"?","UNKNOWN")</f>
        <v>R1013</v>
      </c>
    </row>
    <row r="650" spans="1:26" x14ac:dyDescent="0.3">
      <c r="A650" t="s">
        <v>682</v>
      </c>
      <c r="B650">
        <v>1980</v>
      </c>
      <c r="C650" t="s">
        <v>30</v>
      </c>
      <c r="E650">
        <v>7</v>
      </c>
      <c r="F650">
        <v>2</v>
      </c>
      <c r="G650">
        <v>5540.35</v>
      </c>
      <c r="H650" t="s">
        <v>11</v>
      </c>
      <c r="I650" t="s">
        <v>11</v>
      </c>
      <c r="J650" t="s">
        <v>23</v>
      </c>
      <c r="K650" t="str">
        <f>SUBSTITUTE(Table14[[#This Row],[year]],"?","")</f>
        <v>1980</v>
      </c>
      <c r="P650" t="str">
        <f>SUBSTITUTE(Table14[[#This Row],[Customer ID]],"?","unknown")</f>
        <v>Id1689</v>
      </c>
      <c r="Q650" s="9" t="str">
        <f t="shared" si="30"/>
        <v>12 Dec 1980</v>
      </c>
      <c r="R650">
        <f t="shared" si="31"/>
        <v>42</v>
      </c>
      <c r="S650" t="str">
        <f t="shared" si="32"/>
        <v>1980</v>
      </c>
      <c r="T650" t="str">
        <f>SUBSTITUTE(Table14[[#This Row],[month]],"?","sep")</f>
        <v>Dec</v>
      </c>
      <c r="U650">
        <v>12</v>
      </c>
      <c r="V650">
        <v>3</v>
      </c>
      <c r="W650" s="12">
        <v>11436.74</v>
      </c>
      <c r="X650" t="str">
        <f>SUBSTITUTE(Table14[[#This Row],[Hospital tier]],"?","tier - 2")</f>
        <v>tier - 2</v>
      </c>
      <c r="Y650" t="str">
        <f>SUBSTITUTE(Table14[[#This Row],[City tier]],"?","tier - 2")</f>
        <v>tier - 2</v>
      </c>
      <c r="Z650" t="str">
        <f>SUBSTITUTE(Table14[[#This Row],[State ID]],"?","UNKNOWN")</f>
        <v>R1012</v>
      </c>
    </row>
    <row r="651" spans="1:26" x14ac:dyDescent="0.3">
      <c r="A651" t="s">
        <v>683</v>
      </c>
      <c r="B651">
        <v>1999</v>
      </c>
      <c r="C651" t="s">
        <v>20</v>
      </c>
      <c r="E651">
        <v>22</v>
      </c>
      <c r="F651">
        <v>0</v>
      </c>
      <c r="G651">
        <v>5552.61</v>
      </c>
      <c r="H651" t="s">
        <v>11</v>
      </c>
      <c r="I651" t="s">
        <v>12</v>
      </c>
      <c r="J651" t="s">
        <v>535</v>
      </c>
      <c r="K651" t="str">
        <f>SUBSTITUTE(Table14[[#This Row],[year]],"?","")</f>
        <v>1999</v>
      </c>
      <c r="P651" t="str">
        <f>SUBSTITUTE(Table14[[#This Row],[Customer ID]],"?","unknown")</f>
        <v>Id1688</v>
      </c>
      <c r="Q651" s="9" t="str">
        <f t="shared" si="30"/>
        <v>11 Sep 1999</v>
      </c>
      <c r="R651">
        <f t="shared" si="31"/>
        <v>23</v>
      </c>
      <c r="S651" t="str">
        <f t="shared" si="32"/>
        <v>1999</v>
      </c>
      <c r="T651" t="str">
        <f>SUBSTITUTE(Table14[[#This Row],[month]],"?","sep")</f>
        <v>Sep</v>
      </c>
      <c r="U651">
        <v>11</v>
      </c>
      <c r="V651">
        <v>4</v>
      </c>
      <c r="W651" s="12">
        <v>15828.82</v>
      </c>
      <c r="X651" t="str">
        <f>SUBSTITUTE(Table14[[#This Row],[Hospital tier]],"?","tier - 2")</f>
        <v>tier - 2</v>
      </c>
      <c r="Y651" t="str">
        <f>SUBSTITUTE(Table14[[#This Row],[City tier]],"?","tier - 2")</f>
        <v>tier - 3</v>
      </c>
      <c r="Z651" t="str">
        <f>SUBSTITUTE(Table14[[#This Row],[State ID]],"?","UNKNOWN")</f>
        <v>R1026</v>
      </c>
    </row>
    <row r="652" spans="1:26" x14ac:dyDescent="0.3">
      <c r="A652" t="s">
        <v>684</v>
      </c>
      <c r="B652">
        <v>1974</v>
      </c>
      <c r="C652" t="s">
        <v>20</v>
      </c>
      <c r="E652">
        <v>18</v>
      </c>
      <c r="F652">
        <v>0</v>
      </c>
      <c r="G652">
        <v>5576.35</v>
      </c>
      <c r="H652" t="s">
        <v>11</v>
      </c>
      <c r="I652" t="s">
        <v>12</v>
      </c>
      <c r="J652" t="s">
        <v>13</v>
      </c>
      <c r="K652" t="str">
        <f>SUBSTITUTE(Table14[[#This Row],[year]],"?","")</f>
        <v>1974</v>
      </c>
      <c r="P652" t="str">
        <f>SUBSTITUTE(Table14[[#This Row],[Customer ID]],"?","unknown")</f>
        <v>Id1687</v>
      </c>
      <c r="Q652" s="9" t="str">
        <f t="shared" si="30"/>
        <v>26 Sep 1974</v>
      </c>
      <c r="R652">
        <f t="shared" si="31"/>
        <v>48</v>
      </c>
      <c r="S652" t="str">
        <f t="shared" si="32"/>
        <v>1974</v>
      </c>
      <c r="T652" t="str">
        <f>SUBSTITUTE(Table14[[#This Row],[month]],"?","sep")</f>
        <v>Sep</v>
      </c>
      <c r="U652">
        <v>26</v>
      </c>
      <c r="V652">
        <v>0</v>
      </c>
      <c r="W652" s="12">
        <v>15820.7</v>
      </c>
      <c r="X652" t="str">
        <f>SUBSTITUTE(Table14[[#This Row],[Hospital tier]],"?","tier - 2")</f>
        <v>tier - 2</v>
      </c>
      <c r="Y652" t="str">
        <f>SUBSTITUTE(Table14[[#This Row],[City tier]],"?","tier - 2")</f>
        <v>tier - 3</v>
      </c>
      <c r="Z652" t="str">
        <f>SUBSTITUTE(Table14[[#This Row],[State ID]],"?","UNKNOWN")</f>
        <v>R1013</v>
      </c>
    </row>
    <row r="653" spans="1:26" x14ac:dyDescent="0.3">
      <c r="A653" t="s">
        <v>685</v>
      </c>
      <c r="B653">
        <v>1985</v>
      </c>
      <c r="C653" t="s">
        <v>20</v>
      </c>
      <c r="E653">
        <v>5</v>
      </c>
      <c r="F653">
        <v>3</v>
      </c>
      <c r="G653">
        <v>5582.95</v>
      </c>
      <c r="H653" t="s">
        <v>11</v>
      </c>
      <c r="I653" t="s">
        <v>16</v>
      </c>
      <c r="J653" t="s">
        <v>23</v>
      </c>
      <c r="K653" t="str">
        <f>SUBSTITUTE(Table14[[#This Row],[year]],"?","")</f>
        <v>1985</v>
      </c>
      <c r="P653" t="str">
        <f>SUBSTITUTE(Table14[[#This Row],[Customer ID]],"?","unknown")</f>
        <v>Id1686</v>
      </c>
      <c r="Q653" s="9" t="str">
        <f t="shared" si="30"/>
        <v>9 Sep 1985</v>
      </c>
      <c r="R653">
        <f t="shared" si="31"/>
        <v>37</v>
      </c>
      <c r="S653" t="str">
        <f t="shared" si="32"/>
        <v>1985</v>
      </c>
      <c r="T653" t="str">
        <f>SUBSTITUTE(Table14[[#This Row],[month]],"?","sep")</f>
        <v>Sep</v>
      </c>
      <c r="U653">
        <v>9</v>
      </c>
      <c r="V653">
        <v>0</v>
      </c>
      <c r="W653" s="12">
        <v>15817.99</v>
      </c>
      <c r="X653" t="str">
        <f>SUBSTITUTE(Table14[[#This Row],[Hospital tier]],"?","tier - 2")</f>
        <v>tier - 2</v>
      </c>
      <c r="Y653" t="str">
        <f>SUBSTITUTE(Table14[[#This Row],[City tier]],"?","tier - 2")</f>
        <v>tier - 1</v>
      </c>
      <c r="Z653" t="str">
        <f>SUBSTITUTE(Table14[[#This Row],[State ID]],"?","UNKNOWN")</f>
        <v>R1012</v>
      </c>
    </row>
    <row r="654" spans="1:26" x14ac:dyDescent="0.3">
      <c r="A654" t="s">
        <v>686</v>
      </c>
      <c r="B654">
        <v>1986</v>
      </c>
      <c r="C654" t="s">
        <v>15</v>
      </c>
      <c r="E654">
        <v>21</v>
      </c>
      <c r="F654">
        <v>2</v>
      </c>
      <c r="G654">
        <v>5584.31</v>
      </c>
      <c r="H654" t="s">
        <v>12</v>
      </c>
      <c r="I654" t="s">
        <v>16</v>
      </c>
      <c r="J654" t="s">
        <v>13</v>
      </c>
      <c r="K654" t="str">
        <f>SUBSTITUTE(Table14[[#This Row],[year]],"?","")</f>
        <v>1986</v>
      </c>
      <c r="P654" t="str">
        <f>SUBSTITUTE(Table14[[#This Row],[Customer ID]],"?","unknown")</f>
        <v>Id1685</v>
      </c>
      <c r="Q654" s="9" t="str">
        <f t="shared" si="30"/>
        <v>29 Nov 1986</v>
      </c>
      <c r="R654">
        <f t="shared" si="31"/>
        <v>36</v>
      </c>
      <c r="S654" t="str">
        <f t="shared" si="32"/>
        <v>1986</v>
      </c>
      <c r="T654" t="str">
        <f>SUBSTITUTE(Table14[[#This Row],[month]],"?","sep")</f>
        <v>Nov</v>
      </c>
      <c r="U654">
        <v>29</v>
      </c>
      <c r="V654">
        <v>0</v>
      </c>
      <c r="W654" s="12">
        <v>15746.62</v>
      </c>
      <c r="X654" t="str">
        <f>SUBSTITUTE(Table14[[#This Row],[Hospital tier]],"?","tier - 2")</f>
        <v>tier - 3</v>
      </c>
      <c r="Y654" t="str">
        <f>SUBSTITUTE(Table14[[#This Row],[City tier]],"?","tier - 2")</f>
        <v>tier - 1</v>
      </c>
      <c r="Z654" t="str">
        <f>SUBSTITUTE(Table14[[#This Row],[State ID]],"?","UNKNOWN")</f>
        <v>R1013</v>
      </c>
    </row>
    <row r="655" spans="1:26" x14ac:dyDescent="0.3">
      <c r="A655" t="s">
        <v>687</v>
      </c>
      <c r="B655">
        <v>1983</v>
      </c>
      <c r="C655" t="s">
        <v>37</v>
      </c>
      <c r="E655">
        <v>3</v>
      </c>
      <c r="F655">
        <v>3</v>
      </c>
      <c r="G655">
        <v>5587.59</v>
      </c>
      <c r="H655" t="s">
        <v>11</v>
      </c>
      <c r="I655" t="s">
        <v>16</v>
      </c>
      <c r="J655" t="s">
        <v>13</v>
      </c>
      <c r="K655" t="str">
        <f>SUBSTITUTE(Table14[[#This Row],[year]],"?","")</f>
        <v>1983</v>
      </c>
      <c r="P655" t="str">
        <f>SUBSTITUTE(Table14[[#This Row],[Customer ID]],"?","unknown")</f>
        <v>Id1684</v>
      </c>
      <c r="Q655" s="9" t="str">
        <f t="shared" si="30"/>
        <v>20 Oct 1983</v>
      </c>
      <c r="R655">
        <f t="shared" si="31"/>
        <v>39</v>
      </c>
      <c r="S655" t="str">
        <f t="shared" si="32"/>
        <v>1983</v>
      </c>
      <c r="T655" t="str">
        <f>SUBSTITUTE(Table14[[#This Row],[month]],"?","sep")</f>
        <v>Oct</v>
      </c>
      <c r="U655">
        <v>20</v>
      </c>
      <c r="V655">
        <v>2</v>
      </c>
      <c r="W655" s="12">
        <v>15698.86</v>
      </c>
      <c r="X655" t="str">
        <f>SUBSTITUTE(Table14[[#This Row],[Hospital tier]],"?","tier - 2")</f>
        <v>tier - 2</v>
      </c>
      <c r="Y655" t="str">
        <f>SUBSTITUTE(Table14[[#This Row],[City tier]],"?","tier - 2")</f>
        <v>tier - 1</v>
      </c>
      <c r="Z655" t="str">
        <f>SUBSTITUTE(Table14[[#This Row],[State ID]],"?","UNKNOWN")</f>
        <v>R1013</v>
      </c>
    </row>
    <row r="656" spans="1:26" x14ac:dyDescent="0.3">
      <c r="A656" t="s">
        <v>688</v>
      </c>
      <c r="B656">
        <v>1988</v>
      </c>
      <c r="C656" t="s">
        <v>15</v>
      </c>
      <c r="E656">
        <v>18</v>
      </c>
      <c r="F656">
        <v>1</v>
      </c>
      <c r="G656">
        <v>5594.85</v>
      </c>
      <c r="H656" t="s">
        <v>11</v>
      </c>
      <c r="I656" t="s">
        <v>12</v>
      </c>
      <c r="J656" t="s">
        <v>247</v>
      </c>
      <c r="K656" t="str">
        <f>SUBSTITUTE(Table14[[#This Row],[year]],"?","")</f>
        <v>1988</v>
      </c>
      <c r="P656" t="str">
        <f>SUBSTITUTE(Table14[[#This Row],[Customer ID]],"?","unknown")</f>
        <v>Id1683</v>
      </c>
      <c r="Q656" s="9" t="str">
        <f t="shared" si="30"/>
        <v>26 Nov 1988</v>
      </c>
      <c r="R656">
        <f t="shared" si="31"/>
        <v>34</v>
      </c>
      <c r="S656" t="str">
        <f t="shared" si="32"/>
        <v>1988</v>
      </c>
      <c r="T656" t="str">
        <f>SUBSTITUTE(Table14[[#This Row],[month]],"?","sep")</f>
        <v>Nov</v>
      </c>
      <c r="U656">
        <v>26</v>
      </c>
      <c r="V656">
        <v>0</v>
      </c>
      <c r="W656" s="12">
        <v>15670.3</v>
      </c>
      <c r="X656" t="str">
        <f>SUBSTITUTE(Table14[[#This Row],[Hospital tier]],"?","tier - 2")</f>
        <v>tier - 2</v>
      </c>
      <c r="Y656" t="str">
        <f>SUBSTITUTE(Table14[[#This Row],[City tier]],"?","tier - 2")</f>
        <v>tier - 3</v>
      </c>
      <c r="Z656" t="str">
        <f>SUBSTITUTE(Table14[[#This Row],[State ID]],"?","UNKNOWN")</f>
        <v>R1024</v>
      </c>
    </row>
    <row r="657" spans="1:26" x14ac:dyDescent="0.3">
      <c r="A657" t="s">
        <v>689</v>
      </c>
      <c r="B657">
        <v>1978</v>
      </c>
      <c r="C657" t="s">
        <v>20</v>
      </c>
      <c r="E657">
        <v>11</v>
      </c>
      <c r="F657">
        <v>2</v>
      </c>
      <c r="G657">
        <v>5612.83</v>
      </c>
      <c r="H657" t="s">
        <v>11</v>
      </c>
      <c r="I657" t="s">
        <v>12</v>
      </c>
      <c r="J657" t="s">
        <v>13</v>
      </c>
      <c r="K657" t="str">
        <f>SUBSTITUTE(Table14[[#This Row],[year]],"?","")</f>
        <v>1978</v>
      </c>
      <c r="P657" t="str">
        <f>SUBSTITUTE(Table14[[#This Row],[Customer ID]],"?","unknown")</f>
        <v>Id1682</v>
      </c>
      <c r="Q657" s="9" t="str">
        <f t="shared" si="30"/>
        <v>22 Sep 1978</v>
      </c>
      <c r="R657">
        <f t="shared" si="31"/>
        <v>44</v>
      </c>
      <c r="S657" t="str">
        <f t="shared" si="32"/>
        <v>1978</v>
      </c>
      <c r="T657" t="str">
        <f>SUBSTITUTE(Table14[[#This Row],[month]],"?","sep")</f>
        <v>Sep</v>
      </c>
      <c r="U657">
        <v>22</v>
      </c>
      <c r="V657">
        <v>3</v>
      </c>
      <c r="W657" s="12">
        <v>15646.28</v>
      </c>
      <c r="X657" t="str">
        <f>SUBSTITUTE(Table14[[#This Row],[Hospital tier]],"?","tier - 2")</f>
        <v>tier - 2</v>
      </c>
      <c r="Y657" t="str">
        <f>SUBSTITUTE(Table14[[#This Row],[City tier]],"?","tier - 2")</f>
        <v>tier - 3</v>
      </c>
      <c r="Z657" t="str">
        <f>SUBSTITUTE(Table14[[#This Row],[State ID]],"?","UNKNOWN")</f>
        <v>R1013</v>
      </c>
    </row>
    <row r="658" spans="1:26" x14ac:dyDescent="0.3">
      <c r="A658" t="s">
        <v>690</v>
      </c>
      <c r="B658">
        <v>1994</v>
      </c>
      <c r="C658" t="s">
        <v>15</v>
      </c>
      <c r="E658">
        <v>15</v>
      </c>
      <c r="F658">
        <v>5</v>
      </c>
      <c r="G658">
        <v>5615.37</v>
      </c>
      <c r="H658" t="s">
        <v>11</v>
      </c>
      <c r="I658" t="s">
        <v>12</v>
      </c>
      <c r="J658" t="s">
        <v>42</v>
      </c>
      <c r="K658" t="str">
        <f>SUBSTITUTE(Table14[[#This Row],[year]],"?","")</f>
        <v>1994</v>
      </c>
      <c r="P658" t="str">
        <f>SUBSTITUTE(Table14[[#This Row],[Customer ID]],"?","unknown")</f>
        <v>Id1681</v>
      </c>
      <c r="Q658" s="9" t="str">
        <f t="shared" si="30"/>
        <v>3 Nov 1994</v>
      </c>
      <c r="R658">
        <f t="shared" si="31"/>
        <v>28</v>
      </c>
      <c r="S658" t="str">
        <f t="shared" si="32"/>
        <v>1994</v>
      </c>
      <c r="T658" t="str">
        <f>SUBSTITUTE(Table14[[#This Row],[month]],"?","sep")</f>
        <v>Nov</v>
      </c>
      <c r="U658">
        <v>3</v>
      </c>
      <c r="V658">
        <v>0</v>
      </c>
      <c r="W658" s="12">
        <v>42478.6</v>
      </c>
      <c r="X658" t="str">
        <f>SUBSTITUTE(Table14[[#This Row],[Hospital tier]],"?","tier - 2")</f>
        <v>tier - 2</v>
      </c>
      <c r="Y658" t="str">
        <f>SUBSTITUTE(Table14[[#This Row],[City tier]],"?","tier - 2")</f>
        <v>tier - 3</v>
      </c>
      <c r="Z658" t="str">
        <f>SUBSTITUTE(Table14[[#This Row],[State ID]],"?","UNKNOWN")</f>
        <v>R1011</v>
      </c>
    </row>
    <row r="659" spans="1:26" x14ac:dyDescent="0.3">
      <c r="A659" t="s">
        <v>691</v>
      </c>
      <c r="B659">
        <v>1987</v>
      </c>
      <c r="C659" t="s">
        <v>30</v>
      </c>
      <c r="E659">
        <v>9</v>
      </c>
      <c r="F659">
        <v>1</v>
      </c>
      <c r="G659">
        <v>5630.46</v>
      </c>
      <c r="H659" t="s">
        <v>11</v>
      </c>
      <c r="I659" t="s">
        <v>12</v>
      </c>
      <c r="J659" t="s">
        <v>23</v>
      </c>
      <c r="K659" t="str">
        <f>SUBSTITUTE(Table14[[#This Row],[year]],"?","")</f>
        <v>1987</v>
      </c>
      <c r="P659" t="str">
        <f>SUBSTITUTE(Table14[[#This Row],[Customer ID]],"?","unknown")</f>
        <v>Id1680</v>
      </c>
      <c r="Q659" s="9" t="str">
        <f t="shared" si="30"/>
        <v>6 Dec 1987</v>
      </c>
      <c r="R659">
        <f t="shared" si="31"/>
        <v>35</v>
      </c>
      <c r="S659" t="str">
        <f t="shared" si="32"/>
        <v>1987</v>
      </c>
      <c r="T659" t="str">
        <f>SUBSTITUTE(Table14[[#This Row],[month]],"?","sep")</f>
        <v>Dec</v>
      </c>
      <c r="U659">
        <v>6</v>
      </c>
      <c r="V659">
        <v>3</v>
      </c>
      <c r="W659" s="12">
        <v>15612.19</v>
      </c>
      <c r="X659" t="str">
        <f>SUBSTITUTE(Table14[[#This Row],[Hospital tier]],"?","tier - 2")</f>
        <v>tier - 2</v>
      </c>
      <c r="Y659" t="str">
        <f>SUBSTITUTE(Table14[[#This Row],[City tier]],"?","tier - 2")</f>
        <v>tier - 3</v>
      </c>
      <c r="Z659" t="str">
        <f>SUBSTITUTE(Table14[[#This Row],[State ID]],"?","UNKNOWN")</f>
        <v>R1012</v>
      </c>
    </row>
    <row r="660" spans="1:26" x14ac:dyDescent="0.3">
      <c r="A660" t="s">
        <v>692</v>
      </c>
      <c r="B660">
        <v>1983</v>
      </c>
      <c r="C660" t="s">
        <v>18</v>
      </c>
      <c r="E660">
        <v>8</v>
      </c>
      <c r="F660">
        <v>0</v>
      </c>
      <c r="G660">
        <v>5649.72</v>
      </c>
      <c r="H660" t="s">
        <v>11</v>
      </c>
      <c r="I660" t="s">
        <v>12</v>
      </c>
      <c r="J660" t="s">
        <v>42</v>
      </c>
      <c r="K660" t="str">
        <f>SUBSTITUTE(Table14[[#This Row],[year]],"?","")</f>
        <v>1983</v>
      </c>
      <c r="P660" t="str">
        <f>SUBSTITUTE(Table14[[#This Row],[Customer ID]],"?","unknown")</f>
        <v>Id1679</v>
      </c>
      <c r="Q660" s="9" t="str">
        <f t="shared" si="30"/>
        <v>28 Jun 1983</v>
      </c>
      <c r="R660">
        <f t="shared" si="31"/>
        <v>39</v>
      </c>
      <c r="S660" t="str">
        <f t="shared" si="32"/>
        <v>1983</v>
      </c>
      <c r="T660" t="str">
        <f>SUBSTITUTE(Table14[[#This Row],[month]],"?","sep")</f>
        <v>Jun</v>
      </c>
      <c r="U660">
        <v>28</v>
      </c>
      <c r="V660">
        <v>0</v>
      </c>
      <c r="W660" s="12">
        <v>15608.58</v>
      </c>
      <c r="X660" t="str">
        <f>SUBSTITUTE(Table14[[#This Row],[Hospital tier]],"?","tier - 2")</f>
        <v>tier - 2</v>
      </c>
      <c r="Y660" t="str">
        <f>SUBSTITUTE(Table14[[#This Row],[City tier]],"?","tier - 2")</f>
        <v>tier - 3</v>
      </c>
      <c r="Z660" t="str">
        <f>SUBSTITUTE(Table14[[#This Row],[State ID]],"?","UNKNOWN")</f>
        <v>R1011</v>
      </c>
    </row>
    <row r="661" spans="1:26" x14ac:dyDescent="0.3">
      <c r="A661" t="s">
        <v>693</v>
      </c>
      <c r="B661">
        <v>1978</v>
      </c>
      <c r="C661" t="s">
        <v>20</v>
      </c>
      <c r="E661">
        <v>27</v>
      </c>
      <c r="F661">
        <v>2</v>
      </c>
      <c r="G661">
        <v>5650.14</v>
      </c>
      <c r="H661" t="s">
        <v>11</v>
      </c>
      <c r="I661" t="s">
        <v>16</v>
      </c>
      <c r="J661" t="s">
        <v>13</v>
      </c>
      <c r="K661" t="str">
        <f>SUBSTITUTE(Table14[[#This Row],[year]],"?","")</f>
        <v>1978</v>
      </c>
      <c r="P661" t="str">
        <f>SUBSTITUTE(Table14[[#This Row],[Customer ID]],"?","unknown")</f>
        <v>Id1678</v>
      </c>
      <c r="Q661" s="9" t="str">
        <f t="shared" si="30"/>
        <v>17 Sep 1978</v>
      </c>
      <c r="R661">
        <f t="shared" si="31"/>
        <v>44</v>
      </c>
      <c r="S661" t="str">
        <f t="shared" si="32"/>
        <v>1978</v>
      </c>
      <c r="T661" t="str">
        <f>SUBSTITUTE(Table14[[#This Row],[month]],"?","sep")</f>
        <v>Sep</v>
      </c>
      <c r="U661">
        <v>17</v>
      </c>
      <c r="V661">
        <v>2</v>
      </c>
      <c r="W661" s="12">
        <v>11435.74</v>
      </c>
      <c r="X661" t="str">
        <f>SUBSTITUTE(Table14[[#This Row],[Hospital tier]],"?","tier - 2")</f>
        <v>tier - 2</v>
      </c>
      <c r="Y661" t="str">
        <f>SUBSTITUTE(Table14[[#This Row],[City tier]],"?","tier - 2")</f>
        <v>tier - 1</v>
      </c>
      <c r="Z661" t="str">
        <f>SUBSTITUTE(Table14[[#This Row],[State ID]],"?","UNKNOWN")</f>
        <v>R1013</v>
      </c>
    </row>
    <row r="662" spans="1:26" x14ac:dyDescent="0.3">
      <c r="A662" t="s">
        <v>694</v>
      </c>
      <c r="B662">
        <v>1983</v>
      </c>
      <c r="C662" t="s">
        <v>20</v>
      </c>
      <c r="E662">
        <v>3</v>
      </c>
      <c r="F662">
        <v>0</v>
      </c>
      <c r="G662">
        <v>5662.23</v>
      </c>
      <c r="H662" t="s">
        <v>11</v>
      </c>
      <c r="I662" t="s">
        <v>16</v>
      </c>
      <c r="J662" t="s">
        <v>13</v>
      </c>
      <c r="K662" t="str">
        <f>SUBSTITUTE(Table14[[#This Row],[year]],"?","")</f>
        <v>1983</v>
      </c>
      <c r="P662" t="str">
        <f>SUBSTITUTE(Table14[[#This Row],[Customer ID]],"?","unknown")</f>
        <v>Id1677</v>
      </c>
      <c r="Q662" s="9" t="str">
        <f t="shared" si="30"/>
        <v>30 Sep 1983</v>
      </c>
      <c r="R662">
        <f t="shared" si="31"/>
        <v>39</v>
      </c>
      <c r="S662" t="str">
        <f t="shared" si="32"/>
        <v>1983</v>
      </c>
      <c r="T662" t="str">
        <f>SUBSTITUTE(Table14[[#This Row],[month]],"?","sep")</f>
        <v>Sep</v>
      </c>
      <c r="U662">
        <v>30</v>
      </c>
      <c r="V662">
        <v>0</v>
      </c>
      <c r="W662" s="12">
        <v>15556.67</v>
      </c>
      <c r="X662" t="str">
        <f>SUBSTITUTE(Table14[[#This Row],[Hospital tier]],"?","tier - 2")</f>
        <v>tier - 2</v>
      </c>
      <c r="Y662" t="str">
        <f>SUBSTITUTE(Table14[[#This Row],[City tier]],"?","tier - 2")</f>
        <v>tier - 1</v>
      </c>
      <c r="Z662" t="str">
        <f>SUBSTITUTE(Table14[[#This Row],[State ID]],"?","UNKNOWN")</f>
        <v>R1013</v>
      </c>
    </row>
    <row r="663" spans="1:26" x14ac:dyDescent="0.3">
      <c r="A663" t="s">
        <v>695</v>
      </c>
      <c r="B663">
        <v>1984</v>
      </c>
      <c r="C663" t="s">
        <v>35</v>
      </c>
      <c r="E663">
        <v>12</v>
      </c>
      <c r="F663">
        <v>3</v>
      </c>
      <c r="G663">
        <v>5679.13</v>
      </c>
      <c r="H663" t="s">
        <v>11</v>
      </c>
      <c r="I663" t="s">
        <v>11</v>
      </c>
      <c r="J663" t="s">
        <v>13</v>
      </c>
      <c r="K663" t="str">
        <f>SUBSTITUTE(Table14[[#This Row],[year]],"?","")</f>
        <v>1984</v>
      </c>
      <c r="P663" t="str">
        <f>SUBSTITUTE(Table14[[#This Row],[Customer ID]],"?","unknown")</f>
        <v>Id1676</v>
      </c>
      <c r="Q663" s="9" t="str">
        <f t="shared" si="30"/>
        <v>2 Aug 1984</v>
      </c>
      <c r="R663">
        <f t="shared" si="31"/>
        <v>38</v>
      </c>
      <c r="S663" t="str">
        <f t="shared" si="32"/>
        <v>1984</v>
      </c>
      <c r="T663" t="str">
        <f>SUBSTITUTE(Table14[[#This Row],[month]],"?","sep")</f>
        <v>Aug</v>
      </c>
      <c r="U663">
        <v>2</v>
      </c>
      <c r="V663">
        <v>3</v>
      </c>
      <c r="W663" s="12">
        <v>15555.19</v>
      </c>
      <c r="X663" t="str">
        <f>SUBSTITUTE(Table14[[#This Row],[Hospital tier]],"?","tier - 2")</f>
        <v>tier - 2</v>
      </c>
      <c r="Y663" t="str">
        <f>SUBSTITUTE(Table14[[#This Row],[City tier]],"?","tier - 2")</f>
        <v>tier - 2</v>
      </c>
      <c r="Z663" t="str">
        <f>SUBSTITUTE(Table14[[#This Row],[State ID]],"?","UNKNOWN")</f>
        <v>R1013</v>
      </c>
    </row>
    <row r="664" spans="1:26" x14ac:dyDescent="0.3">
      <c r="A664" t="s">
        <v>696</v>
      </c>
      <c r="B664">
        <v>1972</v>
      </c>
      <c r="C664" t="s">
        <v>37</v>
      </c>
      <c r="E664">
        <v>28</v>
      </c>
      <c r="F664">
        <v>0</v>
      </c>
      <c r="G664">
        <v>5690.79</v>
      </c>
      <c r="H664" t="s">
        <v>11</v>
      </c>
      <c r="I664" t="s">
        <v>16</v>
      </c>
      <c r="J664" t="s">
        <v>13</v>
      </c>
      <c r="K664" t="str">
        <f>SUBSTITUTE(Table14[[#This Row],[year]],"?","")</f>
        <v>1972</v>
      </c>
      <c r="P664" t="str">
        <f>SUBSTITUTE(Table14[[#This Row],[Customer ID]],"?","unknown")</f>
        <v>Id1675</v>
      </c>
      <c r="Q664" s="9" t="str">
        <f t="shared" si="30"/>
        <v>28 Oct 1972</v>
      </c>
      <c r="R664">
        <f t="shared" si="31"/>
        <v>50</v>
      </c>
      <c r="S664" t="str">
        <f t="shared" si="32"/>
        <v>1972</v>
      </c>
      <c r="T664" t="str">
        <f>SUBSTITUTE(Table14[[#This Row],[month]],"?","sep")</f>
        <v>Oct</v>
      </c>
      <c r="U664">
        <v>28</v>
      </c>
      <c r="V664">
        <v>0</v>
      </c>
      <c r="W664" s="12">
        <v>15532.16</v>
      </c>
      <c r="X664" t="str">
        <f>SUBSTITUTE(Table14[[#This Row],[Hospital tier]],"?","tier - 2")</f>
        <v>tier - 2</v>
      </c>
      <c r="Y664" t="str">
        <f>SUBSTITUTE(Table14[[#This Row],[City tier]],"?","tier - 2")</f>
        <v>tier - 1</v>
      </c>
      <c r="Z664" t="str">
        <f>SUBSTITUTE(Table14[[#This Row],[State ID]],"?","UNKNOWN")</f>
        <v>R1013</v>
      </c>
    </row>
    <row r="665" spans="1:26" x14ac:dyDescent="0.3">
      <c r="A665" t="s">
        <v>697</v>
      </c>
      <c r="B665">
        <v>1992</v>
      </c>
      <c r="C665" t="s">
        <v>15</v>
      </c>
      <c r="E665">
        <v>3</v>
      </c>
      <c r="F665">
        <v>3</v>
      </c>
      <c r="G665">
        <v>5693.43</v>
      </c>
      <c r="H665" t="s">
        <v>11</v>
      </c>
      <c r="I665" t="s">
        <v>12</v>
      </c>
      <c r="J665" t="s">
        <v>23</v>
      </c>
      <c r="K665" t="str">
        <f>SUBSTITUTE(Table14[[#This Row],[year]],"?","")</f>
        <v>1992</v>
      </c>
      <c r="P665" t="str">
        <f>SUBSTITUTE(Table14[[#This Row],[Customer ID]],"?","unknown")</f>
        <v>Id1674</v>
      </c>
      <c r="Q665" s="9" t="str">
        <f t="shared" si="30"/>
        <v>17 Nov 1992</v>
      </c>
      <c r="R665">
        <f t="shared" si="31"/>
        <v>30</v>
      </c>
      <c r="S665" t="str">
        <f t="shared" si="32"/>
        <v>1992</v>
      </c>
      <c r="T665" t="str">
        <f>SUBSTITUTE(Table14[[#This Row],[month]],"?","sep")</f>
        <v>Nov</v>
      </c>
      <c r="U665">
        <v>17</v>
      </c>
      <c r="V665">
        <v>0</v>
      </c>
      <c r="W665" s="12">
        <v>15518.18</v>
      </c>
      <c r="X665" t="str">
        <f>SUBSTITUTE(Table14[[#This Row],[Hospital tier]],"?","tier - 2")</f>
        <v>tier - 2</v>
      </c>
      <c r="Y665" t="str">
        <f>SUBSTITUTE(Table14[[#This Row],[City tier]],"?","tier - 2")</f>
        <v>tier - 3</v>
      </c>
      <c r="Z665" t="str">
        <f>SUBSTITUTE(Table14[[#This Row],[State ID]],"?","UNKNOWN")</f>
        <v>R1012</v>
      </c>
    </row>
    <row r="666" spans="1:26" x14ac:dyDescent="0.3">
      <c r="A666" t="s">
        <v>698</v>
      </c>
      <c r="B666">
        <v>1974</v>
      </c>
      <c r="C666" t="s">
        <v>10</v>
      </c>
      <c r="E666">
        <v>6</v>
      </c>
      <c r="F666">
        <v>0</v>
      </c>
      <c r="G666">
        <v>5698.74</v>
      </c>
      <c r="H666" t="s">
        <v>11</v>
      </c>
      <c r="I666" t="s">
        <v>11</v>
      </c>
      <c r="J666" t="s">
        <v>23</v>
      </c>
      <c r="K666" t="str">
        <f>SUBSTITUTE(Table14[[#This Row],[year]],"?","")</f>
        <v>1974</v>
      </c>
      <c r="P666" t="str">
        <f>SUBSTITUTE(Table14[[#This Row],[Customer ID]],"?","unknown")</f>
        <v>Id1673</v>
      </c>
      <c r="Q666" s="9" t="str">
        <f t="shared" si="30"/>
        <v>20 Jul 1974</v>
      </c>
      <c r="R666">
        <f t="shared" si="31"/>
        <v>48</v>
      </c>
      <c r="S666" t="str">
        <f t="shared" si="32"/>
        <v>1974</v>
      </c>
      <c r="T666" t="str">
        <f>SUBSTITUTE(Table14[[#This Row],[month]],"?","sep")</f>
        <v>Jul</v>
      </c>
      <c r="U666">
        <v>20</v>
      </c>
      <c r="V666">
        <v>2</v>
      </c>
      <c r="W666" s="12">
        <v>15450.48</v>
      </c>
      <c r="X666" t="str">
        <f>SUBSTITUTE(Table14[[#This Row],[Hospital tier]],"?","tier - 2")</f>
        <v>tier - 2</v>
      </c>
      <c r="Y666" t="str">
        <f>SUBSTITUTE(Table14[[#This Row],[City tier]],"?","tier - 2")</f>
        <v>tier - 2</v>
      </c>
      <c r="Z666" t="str">
        <f>SUBSTITUTE(Table14[[#This Row],[State ID]],"?","UNKNOWN")</f>
        <v>R1012</v>
      </c>
    </row>
    <row r="667" spans="1:26" x14ac:dyDescent="0.3">
      <c r="A667" t="s">
        <v>699</v>
      </c>
      <c r="B667">
        <v>1981</v>
      </c>
      <c r="C667" t="s">
        <v>18</v>
      </c>
      <c r="E667">
        <v>15</v>
      </c>
      <c r="F667">
        <v>0</v>
      </c>
      <c r="G667">
        <v>5699.84</v>
      </c>
      <c r="H667" t="s">
        <v>11</v>
      </c>
      <c r="I667" t="s">
        <v>12</v>
      </c>
      <c r="J667" t="s">
        <v>13</v>
      </c>
      <c r="K667" t="str">
        <f>SUBSTITUTE(Table14[[#This Row],[year]],"?","")</f>
        <v>1981</v>
      </c>
      <c r="P667" t="str">
        <f>SUBSTITUTE(Table14[[#This Row],[Customer ID]],"?","unknown")</f>
        <v>Id1672</v>
      </c>
      <c r="Q667" s="9" t="str">
        <f t="shared" si="30"/>
        <v>25 Jun 1981</v>
      </c>
      <c r="R667">
        <f t="shared" si="31"/>
        <v>41</v>
      </c>
      <c r="S667" t="str">
        <f t="shared" si="32"/>
        <v>1981</v>
      </c>
      <c r="T667" t="str">
        <f>SUBSTITUTE(Table14[[#This Row],[month]],"?","sep")</f>
        <v>Jun</v>
      </c>
      <c r="U667">
        <v>25</v>
      </c>
      <c r="V667">
        <v>3</v>
      </c>
      <c r="W667" s="12">
        <v>15440.2</v>
      </c>
      <c r="X667" t="str">
        <f>SUBSTITUTE(Table14[[#This Row],[Hospital tier]],"?","tier - 2")</f>
        <v>tier - 2</v>
      </c>
      <c r="Y667" t="str">
        <f>SUBSTITUTE(Table14[[#This Row],[City tier]],"?","tier - 2")</f>
        <v>tier - 3</v>
      </c>
      <c r="Z667" t="str">
        <f>SUBSTITUTE(Table14[[#This Row],[State ID]],"?","UNKNOWN")</f>
        <v>R1013</v>
      </c>
    </row>
    <row r="668" spans="1:26" x14ac:dyDescent="0.3">
      <c r="A668" t="s">
        <v>700</v>
      </c>
      <c r="B668">
        <v>1993</v>
      </c>
      <c r="C668" t="s">
        <v>15</v>
      </c>
      <c r="E668">
        <v>3</v>
      </c>
      <c r="F668">
        <v>4</v>
      </c>
      <c r="G668">
        <v>5708.87</v>
      </c>
      <c r="H668" t="s">
        <v>11</v>
      </c>
      <c r="I668" t="s">
        <v>16</v>
      </c>
      <c r="J668" t="s">
        <v>42</v>
      </c>
      <c r="K668" t="str">
        <f>SUBSTITUTE(Table14[[#This Row],[year]],"?","")</f>
        <v>1993</v>
      </c>
      <c r="P668" t="str">
        <f>SUBSTITUTE(Table14[[#This Row],[Customer ID]],"?","unknown")</f>
        <v>Id1671</v>
      </c>
      <c r="Q668" s="9" t="str">
        <f t="shared" si="30"/>
        <v>4 Nov 1993</v>
      </c>
      <c r="R668">
        <f t="shared" si="31"/>
        <v>29</v>
      </c>
      <c r="S668" t="str">
        <f t="shared" si="32"/>
        <v>1993</v>
      </c>
      <c r="T668" t="str">
        <f>SUBSTITUTE(Table14[[#This Row],[month]],"?","sep")</f>
        <v>Nov</v>
      </c>
      <c r="U668">
        <v>4</v>
      </c>
      <c r="V668">
        <v>0</v>
      </c>
      <c r="W668" s="12">
        <v>15377.77</v>
      </c>
      <c r="X668" t="str">
        <f>SUBSTITUTE(Table14[[#This Row],[Hospital tier]],"?","tier - 2")</f>
        <v>tier - 2</v>
      </c>
      <c r="Y668" t="str">
        <f>SUBSTITUTE(Table14[[#This Row],[City tier]],"?","tier - 2")</f>
        <v>tier - 1</v>
      </c>
      <c r="Z668" t="str">
        <f>SUBSTITUTE(Table14[[#This Row],[State ID]],"?","UNKNOWN")</f>
        <v>R1011</v>
      </c>
    </row>
    <row r="669" spans="1:26" x14ac:dyDescent="0.3">
      <c r="A669" t="s">
        <v>701</v>
      </c>
      <c r="B669">
        <v>1981</v>
      </c>
      <c r="C669" t="s">
        <v>35</v>
      </c>
      <c r="E669">
        <v>30</v>
      </c>
      <c r="F669">
        <v>0</v>
      </c>
      <c r="G669">
        <v>5709.16</v>
      </c>
      <c r="H669" t="s">
        <v>12</v>
      </c>
      <c r="I669" t="s">
        <v>12</v>
      </c>
      <c r="J669" t="s">
        <v>13</v>
      </c>
      <c r="K669" t="str">
        <f>SUBSTITUTE(Table14[[#This Row],[year]],"?","")</f>
        <v>1981</v>
      </c>
      <c r="P669" t="str">
        <f>SUBSTITUTE(Table14[[#This Row],[Customer ID]],"?","unknown")</f>
        <v>Id1670</v>
      </c>
      <c r="Q669" s="9" t="str">
        <f t="shared" si="30"/>
        <v>6 Aug 1981</v>
      </c>
      <c r="R669">
        <f t="shared" si="31"/>
        <v>41</v>
      </c>
      <c r="S669" t="str">
        <f t="shared" si="32"/>
        <v>1981</v>
      </c>
      <c r="T669" t="str">
        <f>SUBSTITUTE(Table14[[#This Row],[month]],"?","sep")</f>
        <v>Aug</v>
      </c>
      <c r="U669">
        <v>6</v>
      </c>
      <c r="V669">
        <v>0</v>
      </c>
      <c r="W669" s="12">
        <v>15368.22</v>
      </c>
      <c r="X669" t="str">
        <f>SUBSTITUTE(Table14[[#This Row],[Hospital tier]],"?","tier - 2")</f>
        <v>tier - 3</v>
      </c>
      <c r="Y669" t="str">
        <f>SUBSTITUTE(Table14[[#This Row],[City tier]],"?","tier - 2")</f>
        <v>tier - 3</v>
      </c>
      <c r="Z669" t="str">
        <f>SUBSTITUTE(Table14[[#This Row],[State ID]],"?","UNKNOWN")</f>
        <v>R1013</v>
      </c>
    </row>
    <row r="670" spans="1:26" x14ac:dyDescent="0.3">
      <c r="A670" t="s">
        <v>702</v>
      </c>
      <c r="B670">
        <v>1971</v>
      </c>
      <c r="C670" t="s">
        <v>30</v>
      </c>
      <c r="E670">
        <v>18</v>
      </c>
      <c r="F670">
        <v>0</v>
      </c>
      <c r="G670">
        <v>5720.38</v>
      </c>
      <c r="H670" t="s">
        <v>11</v>
      </c>
      <c r="I670" t="s">
        <v>16</v>
      </c>
      <c r="J670" t="s">
        <v>13</v>
      </c>
      <c r="K670" t="str">
        <f>SUBSTITUTE(Table14[[#This Row],[year]],"?","")</f>
        <v>1971</v>
      </c>
      <c r="P670" t="str">
        <f>SUBSTITUTE(Table14[[#This Row],[Customer ID]],"?","unknown")</f>
        <v>Id1669</v>
      </c>
      <c r="Q670" s="9" t="str">
        <f t="shared" si="30"/>
        <v>28 Dec 1971</v>
      </c>
      <c r="R670">
        <f t="shared" si="31"/>
        <v>51</v>
      </c>
      <c r="S670" t="str">
        <f t="shared" si="32"/>
        <v>1971</v>
      </c>
      <c r="T670" t="str">
        <f>SUBSTITUTE(Table14[[#This Row],[month]],"?","sep")</f>
        <v>Dec</v>
      </c>
      <c r="U670">
        <v>28</v>
      </c>
      <c r="V670">
        <v>0</v>
      </c>
      <c r="W670" s="12">
        <v>42303.69</v>
      </c>
      <c r="X670" t="str">
        <f>SUBSTITUTE(Table14[[#This Row],[Hospital tier]],"?","tier - 2")</f>
        <v>tier - 2</v>
      </c>
      <c r="Y670" t="str">
        <f>SUBSTITUTE(Table14[[#This Row],[City tier]],"?","tier - 2")</f>
        <v>tier - 1</v>
      </c>
      <c r="Z670" t="str">
        <f>SUBSTITUTE(Table14[[#This Row],[State ID]],"?","UNKNOWN")</f>
        <v>R1013</v>
      </c>
    </row>
    <row r="671" spans="1:26" x14ac:dyDescent="0.3">
      <c r="A671" t="s">
        <v>703</v>
      </c>
      <c r="B671">
        <v>1987</v>
      </c>
      <c r="C671" t="s">
        <v>37</v>
      </c>
      <c r="E671">
        <v>19</v>
      </c>
      <c r="F671">
        <v>2</v>
      </c>
      <c r="G671">
        <v>5729.01</v>
      </c>
      <c r="H671" t="s">
        <v>16</v>
      </c>
      <c r="I671" t="s">
        <v>11</v>
      </c>
      <c r="J671" t="s">
        <v>23</v>
      </c>
      <c r="K671" t="str">
        <f>SUBSTITUTE(Table14[[#This Row],[year]],"?","")</f>
        <v>1987</v>
      </c>
      <c r="P671" t="str">
        <f>SUBSTITUTE(Table14[[#This Row],[Customer ID]],"?","unknown")</f>
        <v>Id1668</v>
      </c>
      <c r="Q671" s="9" t="str">
        <f t="shared" si="30"/>
        <v>18 Oct 1987</v>
      </c>
      <c r="R671">
        <f t="shared" si="31"/>
        <v>35</v>
      </c>
      <c r="S671" t="str">
        <f t="shared" si="32"/>
        <v>1987</v>
      </c>
      <c r="T671" t="str">
        <f>SUBSTITUTE(Table14[[#This Row],[month]],"?","sep")</f>
        <v>Oct</v>
      </c>
      <c r="U671">
        <v>18</v>
      </c>
      <c r="V671">
        <v>0</v>
      </c>
      <c r="W671" s="12">
        <v>15363.77</v>
      </c>
      <c r="X671" t="str">
        <f>SUBSTITUTE(Table14[[#This Row],[Hospital tier]],"?","tier - 2")</f>
        <v>tier - 1</v>
      </c>
      <c r="Y671" t="str">
        <f>SUBSTITUTE(Table14[[#This Row],[City tier]],"?","tier - 2")</f>
        <v>tier - 2</v>
      </c>
      <c r="Z671" t="str">
        <f>SUBSTITUTE(Table14[[#This Row],[State ID]],"?","UNKNOWN")</f>
        <v>R1012</v>
      </c>
    </row>
    <row r="672" spans="1:26" x14ac:dyDescent="0.3">
      <c r="A672" t="s">
        <v>704</v>
      </c>
      <c r="B672">
        <v>1972</v>
      </c>
      <c r="C672" t="s">
        <v>35</v>
      </c>
      <c r="E672">
        <v>21</v>
      </c>
      <c r="F672">
        <v>0</v>
      </c>
      <c r="G672">
        <v>5741.67</v>
      </c>
      <c r="H672" t="s">
        <v>11</v>
      </c>
      <c r="I672" t="s">
        <v>12</v>
      </c>
      <c r="J672" t="s">
        <v>13</v>
      </c>
      <c r="K672" t="str">
        <f>SUBSTITUTE(Table14[[#This Row],[year]],"?","")</f>
        <v>1972</v>
      </c>
      <c r="P672" t="str">
        <f>SUBSTITUTE(Table14[[#This Row],[Customer ID]],"?","unknown")</f>
        <v>Id1667</v>
      </c>
      <c r="Q672" s="9" t="str">
        <f t="shared" si="30"/>
        <v>9 Aug 1972</v>
      </c>
      <c r="R672">
        <f t="shared" si="31"/>
        <v>50</v>
      </c>
      <c r="S672" t="str">
        <f t="shared" si="32"/>
        <v>1972</v>
      </c>
      <c r="T672" t="str">
        <f>SUBSTITUTE(Table14[[#This Row],[month]],"?","sep")</f>
        <v>Aug</v>
      </c>
      <c r="U672">
        <v>9</v>
      </c>
      <c r="V672">
        <v>3</v>
      </c>
      <c r="W672" s="12">
        <v>11419.49</v>
      </c>
      <c r="X672" t="str">
        <f>SUBSTITUTE(Table14[[#This Row],[Hospital tier]],"?","tier - 2")</f>
        <v>tier - 2</v>
      </c>
      <c r="Y672" t="str">
        <f>SUBSTITUTE(Table14[[#This Row],[City tier]],"?","tier - 2")</f>
        <v>tier - 3</v>
      </c>
      <c r="Z672" t="str">
        <f>SUBSTITUTE(Table14[[#This Row],[State ID]],"?","UNKNOWN")</f>
        <v>R1013</v>
      </c>
    </row>
    <row r="673" spans="1:26" x14ac:dyDescent="0.3">
      <c r="A673" t="s">
        <v>705</v>
      </c>
      <c r="B673">
        <v>1993</v>
      </c>
      <c r="C673" t="s">
        <v>18</v>
      </c>
      <c r="E673">
        <v>10</v>
      </c>
      <c r="F673">
        <v>0</v>
      </c>
      <c r="G673">
        <v>5748.13</v>
      </c>
      <c r="H673" t="s">
        <v>11</v>
      </c>
      <c r="I673" t="s">
        <v>16</v>
      </c>
      <c r="J673" t="s">
        <v>300</v>
      </c>
      <c r="K673" t="str">
        <f>SUBSTITUTE(Table14[[#This Row],[year]],"?","")</f>
        <v>1993</v>
      </c>
      <c r="P673" t="str">
        <f>SUBSTITUTE(Table14[[#This Row],[Customer ID]],"?","unknown")</f>
        <v>Id1666</v>
      </c>
      <c r="Q673" s="9" t="str">
        <f t="shared" si="30"/>
        <v>20 Jun 1993</v>
      </c>
      <c r="R673">
        <f t="shared" si="31"/>
        <v>29</v>
      </c>
      <c r="S673" t="str">
        <f t="shared" si="32"/>
        <v>1993</v>
      </c>
      <c r="T673" t="str">
        <f>SUBSTITUTE(Table14[[#This Row],[month]],"?","sep")</f>
        <v>Jun</v>
      </c>
      <c r="U673">
        <v>20</v>
      </c>
      <c r="V673">
        <v>2</v>
      </c>
      <c r="W673" s="12">
        <v>6203.9</v>
      </c>
      <c r="X673" t="str">
        <f>SUBSTITUTE(Table14[[#This Row],[Hospital tier]],"?","tier - 2")</f>
        <v>tier - 2</v>
      </c>
      <c r="Y673" t="str">
        <f>SUBSTITUTE(Table14[[#This Row],[City tier]],"?","tier - 2")</f>
        <v>tier - 1</v>
      </c>
      <c r="Z673" t="str">
        <f>SUBSTITUTE(Table14[[#This Row],[State ID]],"?","UNKNOWN")</f>
        <v>R1021</v>
      </c>
    </row>
    <row r="674" spans="1:26" x14ac:dyDescent="0.3">
      <c r="A674" t="s">
        <v>706</v>
      </c>
      <c r="B674">
        <v>1983</v>
      </c>
      <c r="C674" t="s">
        <v>35</v>
      </c>
      <c r="E674">
        <v>30</v>
      </c>
      <c r="F674">
        <v>0</v>
      </c>
      <c r="G674">
        <v>5757.41</v>
      </c>
      <c r="H674" t="s">
        <v>11</v>
      </c>
      <c r="I674" t="s">
        <v>12</v>
      </c>
      <c r="J674" t="s">
        <v>166</v>
      </c>
      <c r="K674" t="str">
        <f>SUBSTITUTE(Table14[[#This Row],[year]],"?","")</f>
        <v>1983</v>
      </c>
      <c r="P674" t="str">
        <f>SUBSTITUTE(Table14[[#This Row],[Customer ID]],"?","unknown")</f>
        <v>Id1665</v>
      </c>
      <c r="Q674" s="9" t="str">
        <f t="shared" si="30"/>
        <v>17 Aug 1983</v>
      </c>
      <c r="R674">
        <f t="shared" si="31"/>
        <v>39</v>
      </c>
      <c r="S674" t="str">
        <f t="shared" si="32"/>
        <v>1983</v>
      </c>
      <c r="T674" t="str">
        <f>SUBSTITUTE(Table14[[#This Row],[month]],"?","sep")</f>
        <v>Aug</v>
      </c>
      <c r="U674">
        <v>17</v>
      </c>
      <c r="V674">
        <v>3</v>
      </c>
      <c r="W674" s="12">
        <v>15361.5</v>
      </c>
      <c r="X674" t="str">
        <f>SUBSTITUTE(Table14[[#This Row],[Hospital tier]],"?","tier - 2")</f>
        <v>tier - 2</v>
      </c>
      <c r="Y674" t="str">
        <f>SUBSTITUTE(Table14[[#This Row],[City tier]],"?","tier - 2")</f>
        <v>tier - 3</v>
      </c>
      <c r="Z674" t="str">
        <f>SUBSTITUTE(Table14[[#This Row],[State ID]],"?","UNKNOWN")</f>
        <v>R1019</v>
      </c>
    </row>
    <row r="675" spans="1:26" x14ac:dyDescent="0.3">
      <c r="A675" t="s">
        <v>707</v>
      </c>
      <c r="B675">
        <v>2004</v>
      </c>
      <c r="C675" t="s">
        <v>15</v>
      </c>
      <c r="E675">
        <v>1</v>
      </c>
      <c r="F675">
        <v>0</v>
      </c>
      <c r="G675">
        <v>5778.71</v>
      </c>
      <c r="H675" t="s">
        <v>11</v>
      </c>
      <c r="I675" t="s">
        <v>12</v>
      </c>
      <c r="J675" t="s">
        <v>632</v>
      </c>
      <c r="K675" t="str">
        <f>SUBSTITUTE(Table14[[#This Row],[year]],"?","")</f>
        <v>2004</v>
      </c>
      <c r="P675" t="str">
        <f>SUBSTITUTE(Table14[[#This Row],[Customer ID]],"?","unknown")</f>
        <v>Id1664</v>
      </c>
      <c r="Q675" s="9" t="str">
        <f t="shared" si="30"/>
        <v>14 Nov 2004</v>
      </c>
      <c r="R675">
        <f t="shared" si="31"/>
        <v>18</v>
      </c>
      <c r="S675" t="str">
        <f t="shared" si="32"/>
        <v>2004</v>
      </c>
      <c r="T675" t="str">
        <f>SUBSTITUTE(Table14[[#This Row],[month]],"?","sep")</f>
        <v>Nov</v>
      </c>
      <c r="U675">
        <v>14</v>
      </c>
      <c r="V675">
        <v>1</v>
      </c>
      <c r="W675" s="12">
        <v>15359.1</v>
      </c>
      <c r="X675" t="str">
        <f>SUBSTITUTE(Table14[[#This Row],[Hospital tier]],"?","tier - 2")</f>
        <v>tier - 2</v>
      </c>
      <c r="Y675" t="str">
        <f>SUBSTITUTE(Table14[[#This Row],[City tier]],"?","tier - 2")</f>
        <v>tier - 3</v>
      </c>
      <c r="Z675" t="str">
        <f>SUBSTITUTE(Table14[[#This Row],[State ID]],"?","UNKNOWN")</f>
        <v>R1022</v>
      </c>
    </row>
    <row r="676" spans="1:26" x14ac:dyDescent="0.3">
      <c r="A676" t="s">
        <v>708</v>
      </c>
      <c r="B676">
        <v>1980</v>
      </c>
      <c r="C676" t="s">
        <v>20</v>
      </c>
      <c r="E676">
        <v>18</v>
      </c>
      <c r="F676">
        <v>2</v>
      </c>
      <c r="G676">
        <v>5807.06</v>
      </c>
      <c r="H676" t="s">
        <v>11</v>
      </c>
      <c r="I676" t="s">
        <v>12</v>
      </c>
      <c r="J676" t="s">
        <v>13</v>
      </c>
      <c r="K676" t="str">
        <f>SUBSTITUTE(Table14[[#This Row],[year]],"?","")</f>
        <v>1980</v>
      </c>
      <c r="P676" t="str">
        <f>SUBSTITUTE(Table14[[#This Row],[Customer ID]],"?","unknown")</f>
        <v>Id1663</v>
      </c>
      <c r="Q676" s="9" t="str">
        <f t="shared" si="30"/>
        <v>13 Sep 1980</v>
      </c>
      <c r="R676">
        <f t="shared" si="31"/>
        <v>42</v>
      </c>
      <c r="S676" t="str">
        <f t="shared" si="32"/>
        <v>1980</v>
      </c>
      <c r="T676" t="str">
        <f>SUBSTITUTE(Table14[[#This Row],[month]],"?","sep")</f>
        <v>Sep</v>
      </c>
      <c r="U676">
        <v>13</v>
      </c>
      <c r="V676">
        <v>0</v>
      </c>
      <c r="W676" s="12">
        <v>15322.77</v>
      </c>
      <c r="X676" t="str">
        <f>SUBSTITUTE(Table14[[#This Row],[Hospital tier]],"?","tier - 2")</f>
        <v>tier - 2</v>
      </c>
      <c r="Y676" t="str">
        <f>SUBSTITUTE(Table14[[#This Row],[City tier]],"?","tier - 2")</f>
        <v>tier - 3</v>
      </c>
      <c r="Z676" t="str">
        <f>SUBSTITUTE(Table14[[#This Row],[State ID]],"?","UNKNOWN")</f>
        <v>R1013</v>
      </c>
    </row>
    <row r="677" spans="1:26" x14ac:dyDescent="0.3">
      <c r="A677" t="s">
        <v>709</v>
      </c>
      <c r="B677">
        <v>1972</v>
      </c>
      <c r="C677" t="s">
        <v>15</v>
      </c>
      <c r="E677">
        <v>2</v>
      </c>
      <c r="F677">
        <v>0</v>
      </c>
      <c r="G677">
        <v>5812.9</v>
      </c>
      <c r="H677" t="s">
        <v>11</v>
      </c>
      <c r="I677" t="s">
        <v>11</v>
      </c>
      <c r="J677" t="s">
        <v>13</v>
      </c>
      <c r="K677" t="str">
        <f>SUBSTITUTE(Table14[[#This Row],[year]],"?","")</f>
        <v>1972</v>
      </c>
      <c r="P677" t="str">
        <f>SUBSTITUTE(Table14[[#This Row],[Customer ID]],"?","unknown")</f>
        <v>Id1662</v>
      </c>
      <c r="Q677" s="9" t="str">
        <f t="shared" si="30"/>
        <v>16 Nov 1972</v>
      </c>
      <c r="R677">
        <f t="shared" si="31"/>
        <v>50</v>
      </c>
      <c r="S677" t="str">
        <f t="shared" si="32"/>
        <v>1972</v>
      </c>
      <c r="T677" t="str">
        <f>SUBSTITUTE(Table14[[#This Row],[month]],"?","sep")</f>
        <v>Nov</v>
      </c>
      <c r="U677">
        <v>16</v>
      </c>
      <c r="V677">
        <v>0</v>
      </c>
      <c r="W677" s="12">
        <v>15260.52</v>
      </c>
      <c r="X677" t="str">
        <f>SUBSTITUTE(Table14[[#This Row],[Hospital tier]],"?","tier - 2")</f>
        <v>tier - 2</v>
      </c>
      <c r="Y677" t="str">
        <f>SUBSTITUTE(Table14[[#This Row],[City tier]],"?","tier - 2")</f>
        <v>tier - 2</v>
      </c>
      <c r="Z677" t="str">
        <f>SUBSTITUTE(Table14[[#This Row],[State ID]],"?","UNKNOWN")</f>
        <v>R1013</v>
      </c>
    </row>
    <row r="678" spans="1:26" x14ac:dyDescent="0.3">
      <c r="A678" t="s">
        <v>710</v>
      </c>
      <c r="B678">
        <v>2002</v>
      </c>
      <c r="C678" t="s">
        <v>10</v>
      </c>
      <c r="E678">
        <v>22</v>
      </c>
      <c r="F678">
        <v>0</v>
      </c>
      <c r="G678">
        <v>5816.58</v>
      </c>
      <c r="H678" t="s">
        <v>11</v>
      </c>
      <c r="I678" t="s">
        <v>11</v>
      </c>
      <c r="J678" t="s">
        <v>535</v>
      </c>
      <c r="K678" t="str">
        <f>SUBSTITUTE(Table14[[#This Row],[year]],"?","")</f>
        <v>2002</v>
      </c>
      <c r="P678" t="str">
        <f>SUBSTITUTE(Table14[[#This Row],[Customer ID]],"?","unknown")</f>
        <v>Id1661</v>
      </c>
      <c r="Q678" s="9" t="str">
        <f t="shared" si="30"/>
        <v>25 Jul 2002</v>
      </c>
      <c r="R678">
        <f t="shared" si="31"/>
        <v>20</v>
      </c>
      <c r="S678" t="str">
        <f t="shared" si="32"/>
        <v>2002</v>
      </c>
      <c r="T678" t="str">
        <f>SUBSTITUTE(Table14[[#This Row],[month]],"?","sep")</f>
        <v>Jul</v>
      </c>
      <c r="U678">
        <v>25</v>
      </c>
      <c r="V678">
        <v>2</v>
      </c>
      <c r="W678" s="12">
        <v>15230.32</v>
      </c>
      <c r="X678" t="str">
        <f>SUBSTITUTE(Table14[[#This Row],[Hospital tier]],"?","tier - 2")</f>
        <v>tier - 2</v>
      </c>
      <c r="Y678" t="str">
        <f>SUBSTITUTE(Table14[[#This Row],[City tier]],"?","tier - 2")</f>
        <v>tier - 2</v>
      </c>
      <c r="Z678" t="str">
        <f>SUBSTITUTE(Table14[[#This Row],[State ID]],"?","UNKNOWN")</f>
        <v>R1026</v>
      </c>
    </row>
    <row r="679" spans="1:26" x14ac:dyDescent="0.3">
      <c r="A679" t="s">
        <v>711</v>
      </c>
      <c r="B679">
        <v>1971</v>
      </c>
      <c r="C679" t="s">
        <v>20</v>
      </c>
      <c r="E679">
        <v>27</v>
      </c>
      <c r="F679">
        <v>0</v>
      </c>
      <c r="G679">
        <v>5832.6</v>
      </c>
      <c r="H679" t="s">
        <v>11</v>
      </c>
      <c r="I679" t="s">
        <v>12</v>
      </c>
      <c r="J679" t="s">
        <v>23</v>
      </c>
      <c r="K679" t="str">
        <f>SUBSTITUTE(Table14[[#This Row],[year]],"?","")</f>
        <v>1971</v>
      </c>
      <c r="P679" t="str">
        <f>SUBSTITUTE(Table14[[#This Row],[Customer ID]],"?","unknown")</f>
        <v>Id1660</v>
      </c>
      <c r="Q679" s="9" t="str">
        <f t="shared" si="30"/>
        <v>23 Sep 1971</v>
      </c>
      <c r="R679">
        <f t="shared" si="31"/>
        <v>51</v>
      </c>
      <c r="S679" t="str">
        <f t="shared" si="32"/>
        <v>1971</v>
      </c>
      <c r="T679" t="str">
        <f>SUBSTITUTE(Table14[[#This Row],[month]],"?","sep")</f>
        <v>Sep</v>
      </c>
      <c r="U679">
        <v>23</v>
      </c>
      <c r="V679">
        <v>2</v>
      </c>
      <c r="W679" s="12">
        <v>15207.92</v>
      </c>
      <c r="X679" t="str">
        <f>SUBSTITUTE(Table14[[#This Row],[Hospital tier]],"?","tier - 2")</f>
        <v>tier - 2</v>
      </c>
      <c r="Y679" t="str">
        <f>SUBSTITUTE(Table14[[#This Row],[City tier]],"?","tier - 2")</f>
        <v>tier - 3</v>
      </c>
      <c r="Z679" t="str">
        <f>SUBSTITUTE(Table14[[#This Row],[State ID]],"?","UNKNOWN")</f>
        <v>R1012</v>
      </c>
    </row>
    <row r="680" spans="1:26" x14ac:dyDescent="0.3">
      <c r="A680" t="s">
        <v>712</v>
      </c>
      <c r="B680">
        <v>1987</v>
      </c>
      <c r="C680" t="s">
        <v>10</v>
      </c>
      <c r="E680">
        <v>27</v>
      </c>
      <c r="F680">
        <v>2</v>
      </c>
      <c r="G680">
        <v>5836.52</v>
      </c>
      <c r="H680" t="s">
        <v>11</v>
      </c>
      <c r="I680" t="s">
        <v>12</v>
      </c>
      <c r="J680" t="s">
        <v>13</v>
      </c>
      <c r="K680" t="str">
        <f>SUBSTITUTE(Table14[[#This Row],[year]],"?","")</f>
        <v>1987</v>
      </c>
      <c r="P680" t="str">
        <f>SUBSTITUTE(Table14[[#This Row],[Customer ID]],"?","unknown")</f>
        <v>Id1659</v>
      </c>
      <c r="Q680" s="9" t="str">
        <f t="shared" si="30"/>
        <v>17 Jul 1987</v>
      </c>
      <c r="R680">
        <f t="shared" si="31"/>
        <v>35</v>
      </c>
      <c r="S680" t="str">
        <f t="shared" si="32"/>
        <v>1987</v>
      </c>
      <c r="T680" t="str">
        <f>SUBSTITUTE(Table14[[#This Row],[month]],"?","sep")</f>
        <v>Jul</v>
      </c>
      <c r="U680">
        <v>17</v>
      </c>
      <c r="V680">
        <v>0</v>
      </c>
      <c r="W680" s="12">
        <v>15174.81</v>
      </c>
      <c r="X680" t="str">
        <f>SUBSTITUTE(Table14[[#This Row],[Hospital tier]],"?","tier - 2")</f>
        <v>tier - 2</v>
      </c>
      <c r="Y680" t="str">
        <f>SUBSTITUTE(Table14[[#This Row],[City tier]],"?","tier - 2")</f>
        <v>tier - 3</v>
      </c>
      <c r="Z680" t="str">
        <f>SUBSTITUTE(Table14[[#This Row],[State ID]],"?","UNKNOWN")</f>
        <v>R1013</v>
      </c>
    </row>
    <row r="681" spans="1:26" x14ac:dyDescent="0.3">
      <c r="A681" t="s">
        <v>713</v>
      </c>
      <c r="B681">
        <v>1995</v>
      </c>
      <c r="C681" t="s">
        <v>35</v>
      </c>
      <c r="E681">
        <v>20</v>
      </c>
      <c r="F681">
        <v>0</v>
      </c>
      <c r="G681">
        <v>5843.99</v>
      </c>
      <c r="H681" t="s">
        <v>11</v>
      </c>
      <c r="I681" t="s">
        <v>11</v>
      </c>
      <c r="J681" t="s">
        <v>200</v>
      </c>
      <c r="K681" t="str">
        <f>SUBSTITUTE(Table14[[#This Row],[year]],"?","")</f>
        <v>1995</v>
      </c>
      <c r="P681" t="str">
        <f>SUBSTITUTE(Table14[[#This Row],[Customer ID]],"?","unknown")</f>
        <v>Id1658</v>
      </c>
      <c r="Q681" s="9" t="str">
        <f t="shared" si="30"/>
        <v>3 Aug 1995</v>
      </c>
      <c r="R681">
        <f t="shared" si="31"/>
        <v>27</v>
      </c>
      <c r="S681" t="str">
        <f t="shared" si="32"/>
        <v>1995</v>
      </c>
      <c r="T681" t="str">
        <f>SUBSTITUTE(Table14[[#This Row],[month]],"?","sep")</f>
        <v>Aug</v>
      </c>
      <c r="U681">
        <v>3</v>
      </c>
      <c r="V681">
        <v>3</v>
      </c>
      <c r="W681" s="12">
        <v>15170.07</v>
      </c>
      <c r="X681" t="str">
        <f>SUBSTITUTE(Table14[[#This Row],[Hospital tier]],"?","tier - 2")</f>
        <v>tier - 2</v>
      </c>
      <c r="Y681" t="str">
        <f>SUBSTITUTE(Table14[[#This Row],[City tier]],"?","tier - 2")</f>
        <v>tier - 2</v>
      </c>
      <c r="Z681" t="str">
        <f>SUBSTITUTE(Table14[[#This Row],[State ID]],"?","UNKNOWN")</f>
        <v>R1025</v>
      </c>
    </row>
    <row r="682" spans="1:26" x14ac:dyDescent="0.3">
      <c r="A682" t="s">
        <v>714</v>
      </c>
      <c r="B682">
        <v>1987</v>
      </c>
      <c r="C682" t="s">
        <v>20</v>
      </c>
      <c r="E682">
        <v>30</v>
      </c>
      <c r="F682">
        <v>2</v>
      </c>
      <c r="G682">
        <v>5846.92</v>
      </c>
      <c r="H682" t="s">
        <v>11</v>
      </c>
      <c r="I682" t="s">
        <v>11</v>
      </c>
      <c r="J682" t="s">
        <v>13</v>
      </c>
      <c r="K682" t="str">
        <f>SUBSTITUTE(Table14[[#This Row],[year]],"?","")</f>
        <v>1987</v>
      </c>
      <c r="P682" t="str">
        <f>SUBSTITUTE(Table14[[#This Row],[Customer ID]],"?","unknown")</f>
        <v>Id1657</v>
      </c>
      <c r="Q682" s="9" t="str">
        <f t="shared" si="30"/>
        <v>4 Sep 1987</v>
      </c>
      <c r="R682">
        <f t="shared" si="31"/>
        <v>35</v>
      </c>
      <c r="S682" t="str">
        <f t="shared" si="32"/>
        <v>1987</v>
      </c>
      <c r="T682" t="str">
        <f>SUBSTITUTE(Table14[[#This Row],[month]],"?","sep")</f>
        <v>Sep</v>
      </c>
      <c r="U682">
        <v>4</v>
      </c>
      <c r="V682">
        <v>3</v>
      </c>
      <c r="W682" s="12">
        <v>15161.53</v>
      </c>
      <c r="X682" t="str">
        <f>SUBSTITUTE(Table14[[#This Row],[Hospital tier]],"?","tier - 2")</f>
        <v>tier - 2</v>
      </c>
      <c r="Y682" t="str">
        <f>SUBSTITUTE(Table14[[#This Row],[City tier]],"?","tier - 2")</f>
        <v>tier - 2</v>
      </c>
      <c r="Z682" t="str">
        <f>SUBSTITUTE(Table14[[#This Row],[State ID]],"?","UNKNOWN")</f>
        <v>R1013</v>
      </c>
    </row>
    <row r="683" spans="1:26" x14ac:dyDescent="0.3">
      <c r="A683" t="s">
        <v>715</v>
      </c>
      <c r="B683">
        <v>1985</v>
      </c>
      <c r="C683" t="s">
        <v>18</v>
      </c>
      <c r="E683">
        <v>18</v>
      </c>
      <c r="F683">
        <v>3</v>
      </c>
      <c r="G683">
        <v>5847.24</v>
      </c>
      <c r="H683" t="s">
        <v>11</v>
      </c>
      <c r="I683" t="s">
        <v>16</v>
      </c>
      <c r="J683" t="s">
        <v>13</v>
      </c>
      <c r="K683" t="str">
        <f>SUBSTITUTE(Table14[[#This Row],[year]],"?","")</f>
        <v>1985</v>
      </c>
      <c r="P683" t="str">
        <f>SUBSTITUTE(Table14[[#This Row],[Customer ID]],"?","unknown")</f>
        <v>Id1656</v>
      </c>
      <c r="Q683" s="9" t="str">
        <f t="shared" si="30"/>
        <v>15 Jun 1985</v>
      </c>
      <c r="R683">
        <f t="shared" si="31"/>
        <v>37</v>
      </c>
      <c r="S683" t="str">
        <f t="shared" si="32"/>
        <v>1985</v>
      </c>
      <c r="T683" t="str">
        <f>SUBSTITUTE(Table14[[#This Row],[month]],"?","sep")</f>
        <v>Jun</v>
      </c>
      <c r="U683">
        <v>15</v>
      </c>
      <c r="V683">
        <v>1</v>
      </c>
      <c r="W683" s="12">
        <v>42211.14</v>
      </c>
      <c r="X683" t="str">
        <f>SUBSTITUTE(Table14[[#This Row],[Hospital tier]],"?","tier - 2")</f>
        <v>tier - 2</v>
      </c>
      <c r="Y683" t="str">
        <f>SUBSTITUTE(Table14[[#This Row],[City tier]],"?","tier - 2")</f>
        <v>tier - 1</v>
      </c>
      <c r="Z683" t="str">
        <f>SUBSTITUTE(Table14[[#This Row],[State ID]],"?","UNKNOWN")</f>
        <v>R1013</v>
      </c>
    </row>
    <row r="684" spans="1:26" x14ac:dyDescent="0.3">
      <c r="A684" t="s">
        <v>716</v>
      </c>
      <c r="B684">
        <v>1984</v>
      </c>
      <c r="C684" t="s">
        <v>15</v>
      </c>
      <c r="E684">
        <v>22</v>
      </c>
      <c r="F684">
        <v>1</v>
      </c>
      <c r="G684">
        <v>5855.9</v>
      </c>
      <c r="H684" t="s">
        <v>11</v>
      </c>
      <c r="I684" t="s">
        <v>12</v>
      </c>
      <c r="J684" t="s">
        <v>23</v>
      </c>
      <c r="K684" t="str">
        <f>SUBSTITUTE(Table14[[#This Row],[year]],"?","")</f>
        <v>1984</v>
      </c>
      <c r="P684" t="str">
        <f>SUBSTITUTE(Table14[[#This Row],[Customer ID]],"?","unknown")</f>
        <v>Id1655</v>
      </c>
      <c r="Q684" s="9" t="str">
        <f t="shared" si="30"/>
        <v>3 Nov 1984</v>
      </c>
      <c r="R684">
        <f t="shared" si="31"/>
        <v>38</v>
      </c>
      <c r="S684" t="str">
        <f t="shared" si="32"/>
        <v>1984</v>
      </c>
      <c r="T684" t="str">
        <f>SUBSTITUTE(Table14[[#This Row],[month]],"?","sep")</f>
        <v>Nov</v>
      </c>
      <c r="U684">
        <v>3</v>
      </c>
      <c r="V684">
        <v>0</v>
      </c>
      <c r="W684" s="12">
        <v>40419.019999999997</v>
      </c>
      <c r="X684" t="str">
        <f>SUBSTITUTE(Table14[[#This Row],[Hospital tier]],"?","tier - 2")</f>
        <v>tier - 2</v>
      </c>
      <c r="Y684" t="str">
        <f>SUBSTITUTE(Table14[[#This Row],[City tier]],"?","tier - 2")</f>
        <v>tier - 3</v>
      </c>
      <c r="Z684" t="str">
        <f>SUBSTITUTE(Table14[[#This Row],[State ID]],"?","UNKNOWN")</f>
        <v>R1012</v>
      </c>
    </row>
    <row r="685" spans="1:26" x14ac:dyDescent="0.3">
      <c r="A685" t="s">
        <v>717</v>
      </c>
      <c r="B685">
        <v>1993</v>
      </c>
      <c r="C685" t="s">
        <v>37</v>
      </c>
      <c r="E685">
        <v>19</v>
      </c>
      <c r="F685">
        <v>0</v>
      </c>
      <c r="G685">
        <v>5877.02</v>
      </c>
      <c r="H685" t="s">
        <v>11</v>
      </c>
      <c r="I685" t="s">
        <v>11</v>
      </c>
      <c r="J685" t="s">
        <v>300</v>
      </c>
      <c r="K685" t="str">
        <f>SUBSTITUTE(Table14[[#This Row],[year]],"?","")</f>
        <v>1993</v>
      </c>
      <c r="P685" t="str">
        <f>SUBSTITUTE(Table14[[#This Row],[Customer ID]],"?","unknown")</f>
        <v>Id1654</v>
      </c>
      <c r="Q685" s="9" t="str">
        <f t="shared" si="30"/>
        <v>25 Oct 1993</v>
      </c>
      <c r="R685">
        <f t="shared" si="31"/>
        <v>29</v>
      </c>
      <c r="S685" t="str">
        <f t="shared" si="32"/>
        <v>1993</v>
      </c>
      <c r="T685" t="str">
        <f>SUBSTITUTE(Table14[[#This Row],[month]],"?","sep")</f>
        <v>Oct</v>
      </c>
      <c r="U685">
        <v>25</v>
      </c>
      <c r="V685">
        <v>0</v>
      </c>
      <c r="W685" s="12">
        <v>15161.25</v>
      </c>
      <c r="X685" t="str">
        <f>SUBSTITUTE(Table14[[#This Row],[Hospital tier]],"?","tier - 2")</f>
        <v>tier - 2</v>
      </c>
      <c r="Y685" t="str">
        <f>SUBSTITUTE(Table14[[#This Row],[City tier]],"?","tier - 2")</f>
        <v>tier - 2</v>
      </c>
      <c r="Z685" t="str">
        <f>SUBSTITUTE(Table14[[#This Row],[State ID]],"?","UNKNOWN")</f>
        <v>R1021</v>
      </c>
    </row>
    <row r="686" spans="1:26" x14ac:dyDescent="0.3">
      <c r="A686" t="s">
        <v>718</v>
      </c>
      <c r="B686">
        <v>1982</v>
      </c>
      <c r="C686" t="s">
        <v>10</v>
      </c>
      <c r="E686">
        <v>8</v>
      </c>
      <c r="F686">
        <v>0</v>
      </c>
      <c r="G686">
        <v>5910.94</v>
      </c>
      <c r="H686" t="s">
        <v>11</v>
      </c>
      <c r="I686" t="s">
        <v>16</v>
      </c>
      <c r="J686" t="s">
        <v>42</v>
      </c>
      <c r="K686" t="str">
        <f>SUBSTITUTE(Table14[[#This Row],[year]],"?","")</f>
        <v>1982</v>
      </c>
      <c r="P686" t="str">
        <f>SUBSTITUTE(Table14[[#This Row],[Customer ID]],"?","unknown")</f>
        <v>Id1653</v>
      </c>
      <c r="Q686" s="9" t="str">
        <f t="shared" si="30"/>
        <v>25 Jul 1982</v>
      </c>
      <c r="R686">
        <f t="shared" si="31"/>
        <v>40</v>
      </c>
      <c r="S686" t="str">
        <f t="shared" si="32"/>
        <v>1982</v>
      </c>
      <c r="T686" t="str">
        <f>SUBSTITUTE(Table14[[#This Row],[month]],"?","sep")</f>
        <v>Jul</v>
      </c>
      <c r="U686">
        <v>25</v>
      </c>
      <c r="V686">
        <v>0</v>
      </c>
      <c r="W686" s="12">
        <v>15150.44</v>
      </c>
      <c r="X686" t="str">
        <f>SUBSTITUTE(Table14[[#This Row],[Hospital tier]],"?","tier - 2")</f>
        <v>tier - 2</v>
      </c>
      <c r="Y686" t="str">
        <f>SUBSTITUTE(Table14[[#This Row],[City tier]],"?","tier - 2")</f>
        <v>tier - 1</v>
      </c>
      <c r="Z686" t="str">
        <f>SUBSTITUTE(Table14[[#This Row],[State ID]],"?","UNKNOWN")</f>
        <v>R1011</v>
      </c>
    </row>
    <row r="687" spans="1:26" x14ac:dyDescent="0.3">
      <c r="A687" t="s">
        <v>719</v>
      </c>
      <c r="B687">
        <v>1982</v>
      </c>
      <c r="C687" t="s">
        <v>30</v>
      </c>
      <c r="E687">
        <v>21</v>
      </c>
      <c r="F687">
        <v>0</v>
      </c>
      <c r="G687">
        <v>5920.1</v>
      </c>
      <c r="H687" t="s">
        <v>11</v>
      </c>
      <c r="I687" t="s">
        <v>16</v>
      </c>
      <c r="J687" t="s">
        <v>13</v>
      </c>
      <c r="K687" t="str">
        <f>SUBSTITUTE(Table14[[#This Row],[year]],"?","")</f>
        <v>1982</v>
      </c>
      <c r="P687" t="str">
        <f>SUBSTITUTE(Table14[[#This Row],[Customer ID]],"?","unknown")</f>
        <v>Id1652</v>
      </c>
      <c r="Q687" s="9" t="str">
        <f t="shared" si="30"/>
        <v>5 Dec 1982</v>
      </c>
      <c r="R687">
        <f t="shared" si="31"/>
        <v>40</v>
      </c>
      <c r="S687" t="str">
        <f t="shared" si="32"/>
        <v>1982</v>
      </c>
      <c r="T687" t="str">
        <f>SUBSTITUTE(Table14[[#This Row],[month]],"?","sep")</f>
        <v>Dec</v>
      </c>
      <c r="U687">
        <v>5</v>
      </c>
      <c r="V687">
        <v>2</v>
      </c>
      <c r="W687" s="12">
        <v>15123.19</v>
      </c>
      <c r="X687" t="str">
        <f>SUBSTITUTE(Table14[[#This Row],[Hospital tier]],"?","tier - 2")</f>
        <v>tier - 2</v>
      </c>
      <c r="Y687" t="str">
        <f>SUBSTITUTE(Table14[[#This Row],[City tier]],"?","tier - 2")</f>
        <v>tier - 1</v>
      </c>
      <c r="Z687" t="str">
        <f>SUBSTITUTE(Table14[[#This Row],[State ID]],"?","UNKNOWN")</f>
        <v>R1013</v>
      </c>
    </row>
    <row r="688" spans="1:26" x14ac:dyDescent="0.3">
      <c r="A688" t="s">
        <v>720</v>
      </c>
      <c r="B688">
        <v>1987</v>
      </c>
      <c r="C688" t="s">
        <v>10</v>
      </c>
      <c r="E688">
        <v>29</v>
      </c>
      <c r="F688">
        <v>3</v>
      </c>
      <c r="G688">
        <v>5926.85</v>
      </c>
      <c r="H688" t="s">
        <v>12</v>
      </c>
      <c r="I688" t="s">
        <v>12</v>
      </c>
      <c r="J688" t="s">
        <v>42</v>
      </c>
      <c r="K688" t="str">
        <f>SUBSTITUTE(Table14[[#This Row],[year]],"?","")</f>
        <v>1987</v>
      </c>
      <c r="P688" t="str">
        <f>SUBSTITUTE(Table14[[#This Row],[Customer ID]],"?","unknown")</f>
        <v>Id1651</v>
      </c>
      <c r="Q688" s="9" t="str">
        <f t="shared" si="30"/>
        <v>7 Jul 1987</v>
      </c>
      <c r="R688">
        <f t="shared" si="31"/>
        <v>35</v>
      </c>
      <c r="S688" t="str">
        <f t="shared" si="32"/>
        <v>1987</v>
      </c>
      <c r="T688" t="str">
        <f>SUBSTITUTE(Table14[[#This Row],[month]],"?","sep")</f>
        <v>Jul</v>
      </c>
      <c r="U688">
        <v>7</v>
      </c>
      <c r="V688">
        <v>0</v>
      </c>
      <c r="W688" s="12">
        <v>15103.69</v>
      </c>
      <c r="X688" t="str">
        <f>SUBSTITUTE(Table14[[#This Row],[Hospital tier]],"?","tier - 2")</f>
        <v>tier - 3</v>
      </c>
      <c r="Y688" t="str">
        <f>SUBSTITUTE(Table14[[#This Row],[City tier]],"?","tier - 2")</f>
        <v>tier - 3</v>
      </c>
      <c r="Z688" t="str">
        <f>SUBSTITUTE(Table14[[#This Row],[State ID]],"?","UNKNOWN")</f>
        <v>R1011</v>
      </c>
    </row>
    <row r="689" spans="1:26" x14ac:dyDescent="0.3">
      <c r="A689" t="s">
        <v>721</v>
      </c>
      <c r="B689">
        <v>1993</v>
      </c>
      <c r="C689" t="s">
        <v>35</v>
      </c>
      <c r="E689">
        <v>13</v>
      </c>
      <c r="F689">
        <v>0</v>
      </c>
      <c r="G689">
        <v>5926.93</v>
      </c>
      <c r="H689" t="s">
        <v>11</v>
      </c>
      <c r="I689" t="s">
        <v>11</v>
      </c>
      <c r="J689" t="s">
        <v>200</v>
      </c>
      <c r="K689" t="str">
        <f>SUBSTITUTE(Table14[[#This Row],[year]],"?","")</f>
        <v>1993</v>
      </c>
      <c r="P689" t="str">
        <f>SUBSTITUTE(Table14[[#This Row],[Customer ID]],"?","unknown")</f>
        <v>Id1650</v>
      </c>
      <c r="Q689" s="9" t="str">
        <f t="shared" si="30"/>
        <v>26 Aug 1993</v>
      </c>
      <c r="R689">
        <f t="shared" si="31"/>
        <v>29</v>
      </c>
      <c r="S689" t="str">
        <f t="shared" si="32"/>
        <v>1993</v>
      </c>
      <c r="T689" t="str">
        <f>SUBSTITUTE(Table14[[#This Row],[month]],"?","sep")</f>
        <v>Aug</v>
      </c>
      <c r="U689">
        <v>26</v>
      </c>
      <c r="V689">
        <v>1</v>
      </c>
      <c r="W689" s="12">
        <v>15090.35</v>
      </c>
      <c r="X689" t="str">
        <f>SUBSTITUTE(Table14[[#This Row],[Hospital tier]],"?","tier - 2")</f>
        <v>tier - 2</v>
      </c>
      <c r="Y689" t="str">
        <f>SUBSTITUTE(Table14[[#This Row],[City tier]],"?","tier - 2")</f>
        <v>tier - 2</v>
      </c>
      <c r="Z689" t="str">
        <f>SUBSTITUTE(Table14[[#This Row],[State ID]],"?","UNKNOWN")</f>
        <v>R1025</v>
      </c>
    </row>
    <row r="690" spans="1:26" x14ac:dyDescent="0.3">
      <c r="A690" t="s">
        <v>722</v>
      </c>
      <c r="B690">
        <v>1994</v>
      </c>
      <c r="C690" t="s">
        <v>10</v>
      </c>
      <c r="E690">
        <v>30</v>
      </c>
      <c r="F690">
        <v>0</v>
      </c>
      <c r="G690">
        <v>5927.65</v>
      </c>
      <c r="H690" t="s">
        <v>11</v>
      </c>
      <c r="I690" t="s">
        <v>16</v>
      </c>
      <c r="J690" t="s">
        <v>23</v>
      </c>
      <c r="K690" t="str">
        <f>SUBSTITUTE(Table14[[#This Row],[year]],"?","")</f>
        <v>1994</v>
      </c>
      <c r="P690" t="str">
        <f>SUBSTITUTE(Table14[[#This Row],[Customer ID]],"?","unknown")</f>
        <v>Id1649</v>
      </c>
      <c r="Q690" s="9" t="str">
        <f t="shared" si="30"/>
        <v>12 Jul 1994</v>
      </c>
      <c r="R690">
        <f t="shared" si="31"/>
        <v>28</v>
      </c>
      <c r="S690" t="str">
        <f t="shared" si="32"/>
        <v>1994</v>
      </c>
      <c r="T690" t="str">
        <f>SUBSTITUTE(Table14[[#This Row],[month]],"?","sep")</f>
        <v>Jul</v>
      </c>
      <c r="U690">
        <v>12</v>
      </c>
      <c r="V690">
        <v>0</v>
      </c>
      <c r="W690" s="12">
        <v>15052.68</v>
      </c>
      <c r="X690" t="str">
        <f>SUBSTITUTE(Table14[[#This Row],[Hospital tier]],"?","tier - 2")</f>
        <v>tier - 2</v>
      </c>
      <c r="Y690" t="str">
        <f>SUBSTITUTE(Table14[[#This Row],[City tier]],"?","tier - 2")</f>
        <v>tier - 1</v>
      </c>
      <c r="Z690" t="str">
        <f>SUBSTITUTE(Table14[[#This Row],[State ID]],"?","UNKNOWN")</f>
        <v>R1012</v>
      </c>
    </row>
    <row r="691" spans="1:26" x14ac:dyDescent="0.3">
      <c r="A691" t="s">
        <v>723</v>
      </c>
      <c r="B691">
        <v>1987</v>
      </c>
      <c r="C691" t="s">
        <v>10</v>
      </c>
      <c r="E691">
        <v>14</v>
      </c>
      <c r="F691">
        <v>3</v>
      </c>
      <c r="G691">
        <v>5934.38</v>
      </c>
      <c r="H691" t="s">
        <v>12</v>
      </c>
      <c r="I691" t="s">
        <v>11</v>
      </c>
      <c r="J691" t="s">
        <v>13</v>
      </c>
      <c r="K691" t="str">
        <f>SUBSTITUTE(Table14[[#This Row],[year]],"?","")</f>
        <v>1987</v>
      </c>
      <c r="P691" t="str">
        <f>SUBSTITUTE(Table14[[#This Row],[Customer ID]],"?","unknown")</f>
        <v>Id1648</v>
      </c>
      <c r="Q691" s="9" t="str">
        <f t="shared" si="30"/>
        <v>15 Jul 1987</v>
      </c>
      <c r="R691">
        <f t="shared" si="31"/>
        <v>35</v>
      </c>
      <c r="S691" t="str">
        <f t="shared" si="32"/>
        <v>1987</v>
      </c>
      <c r="T691" t="str">
        <f>SUBSTITUTE(Table14[[#This Row],[month]],"?","sep")</f>
        <v>Jul</v>
      </c>
      <c r="U691">
        <v>15</v>
      </c>
      <c r="V691">
        <v>0</v>
      </c>
      <c r="W691" s="12">
        <v>15038.51</v>
      </c>
      <c r="X691" t="str">
        <f>SUBSTITUTE(Table14[[#This Row],[Hospital tier]],"?","tier - 2")</f>
        <v>tier - 3</v>
      </c>
      <c r="Y691" t="str">
        <f>SUBSTITUTE(Table14[[#This Row],[City tier]],"?","tier - 2")</f>
        <v>tier - 2</v>
      </c>
      <c r="Z691" t="str">
        <f>SUBSTITUTE(Table14[[#This Row],[State ID]],"?","UNKNOWN")</f>
        <v>R1013</v>
      </c>
    </row>
    <row r="692" spans="1:26" x14ac:dyDescent="0.3">
      <c r="A692" t="s">
        <v>724</v>
      </c>
      <c r="B692">
        <v>2003</v>
      </c>
      <c r="C692" t="s">
        <v>35</v>
      </c>
      <c r="E692">
        <v>13</v>
      </c>
      <c r="F692">
        <v>0</v>
      </c>
      <c r="G692">
        <v>5957.35</v>
      </c>
      <c r="H692" t="s">
        <v>11</v>
      </c>
      <c r="I692" t="s">
        <v>11</v>
      </c>
      <c r="J692" t="s">
        <v>23</v>
      </c>
      <c r="K692" t="str">
        <f>SUBSTITUTE(Table14[[#This Row],[year]],"?","")</f>
        <v>2003</v>
      </c>
      <c r="P692" t="str">
        <f>SUBSTITUTE(Table14[[#This Row],[Customer ID]],"?","unknown")</f>
        <v>Id1647</v>
      </c>
      <c r="Q692" s="9" t="str">
        <f t="shared" si="30"/>
        <v>11 Aug 2003</v>
      </c>
      <c r="R692">
        <f t="shared" si="31"/>
        <v>19</v>
      </c>
      <c r="S692" t="str">
        <f t="shared" si="32"/>
        <v>2003</v>
      </c>
      <c r="T692" t="str">
        <f>SUBSTITUTE(Table14[[#This Row],[month]],"?","sep")</f>
        <v>Aug</v>
      </c>
      <c r="U692">
        <v>11</v>
      </c>
      <c r="V692">
        <v>0</v>
      </c>
      <c r="W692" s="12">
        <v>15026.3</v>
      </c>
      <c r="X692" t="str">
        <f>SUBSTITUTE(Table14[[#This Row],[Hospital tier]],"?","tier - 2")</f>
        <v>tier - 2</v>
      </c>
      <c r="Y692" t="str">
        <f>SUBSTITUTE(Table14[[#This Row],[City tier]],"?","tier - 2")</f>
        <v>tier - 2</v>
      </c>
      <c r="Z692" t="str">
        <f>SUBSTITUTE(Table14[[#This Row],[State ID]],"?","UNKNOWN")</f>
        <v>R1012</v>
      </c>
    </row>
    <row r="693" spans="1:26" x14ac:dyDescent="0.3">
      <c r="A693" t="s">
        <v>725</v>
      </c>
      <c r="B693">
        <v>2004</v>
      </c>
      <c r="C693" t="s">
        <v>10</v>
      </c>
      <c r="E693">
        <v>15</v>
      </c>
      <c r="F693">
        <v>0</v>
      </c>
      <c r="G693">
        <v>5960.91</v>
      </c>
      <c r="H693" t="s">
        <v>11</v>
      </c>
      <c r="I693" t="s">
        <v>16</v>
      </c>
      <c r="J693" t="s">
        <v>535</v>
      </c>
      <c r="K693" t="str">
        <f>SUBSTITUTE(Table14[[#This Row],[year]],"?","")</f>
        <v>2004</v>
      </c>
      <c r="P693" t="str">
        <f>SUBSTITUTE(Table14[[#This Row],[Customer ID]],"?","unknown")</f>
        <v>Id1646</v>
      </c>
      <c r="Q693" s="9" t="str">
        <f t="shared" si="30"/>
        <v>25 Jul 2004</v>
      </c>
      <c r="R693">
        <f t="shared" si="31"/>
        <v>18</v>
      </c>
      <c r="S693" t="str">
        <f t="shared" si="32"/>
        <v>2004</v>
      </c>
      <c r="T693" t="str">
        <f>SUBSTITUTE(Table14[[#This Row],[month]],"?","sep")</f>
        <v>Jul</v>
      </c>
      <c r="U693">
        <v>25</v>
      </c>
      <c r="V693">
        <v>2</v>
      </c>
      <c r="W693" s="12">
        <v>15025.76</v>
      </c>
      <c r="X693" t="str">
        <f>SUBSTITUTE(Table14[[#This Row],[Hospital tier]],"?","tier - 2")</f>
        <v>tier - 2</v>
      </c>
      <c r="Y693" t="str">
        <f>SUBSTITUTE(Table14[[#This Row],[City tier]],"?","tier - 2")</f>
        <v>tier - 1</v>
      </c>
      <c r="Z693" t="str">
        <f>SUBSTITUTE(Table14[[#This Row],[State ID]],"?","UNKNOWN")</f>
        <v>R1026</v>
      </c>
    </row>
    <row r="694" spans="1:26" x14ac:dyDescent="0.3">
      <c r="A694" t="s">
        <v>726</v>
      </c>
      <c r="B694">
        <v>1980</v>
      </c>
      <c r="C694" t="s">
        <v>35</v>
      </c>
      <c r="E694">
        <v>5</v>
      </c>
      <c r="F694">
        <v>0</v>
      </c>
      <c r="G694">
        <v>5966.89</v>
      </c>
      <c r="H694" t="s">
        <v>11</v>
      </c>
      <c r="I694" t="s">
        <v>12</v>
      </c>
      <c r="J694" t="s">
        <v>13</v>
      </c>
      <c r="K694" t="str">
        <f>SUBSTITUTE(Table14[[#This Row],[year]],"?","")</f>
        <v>1980</v>
      </c>
      <c r="P694" t="str">
        <f>SUBSTITUTE(Table14[[#This Row],[Customer ID]],"?","unknown")</f>
        <v>Id1645</v>
      </c>
      <c r="Q694" s="9" t="str">
        <f t="shared" si="30"/>
        <v>8 Aug 1980</v>
      </c>
      <c r="R694">
        <f t="shared" si="31"/>
        <v>42</v>
      </c>
      <c r="S694" t="str">
        <f t="shared" si="32"/>
        <v>1980</v>
      </c>
      <c r="T694" t="str">
        <f>SUBSTITUTE(Table14[[#This Row],[month]],"?","sep")</f>
        <v>Aug</v>
      </c>
      <c r="U694">
        <v>8</v>
      </c>
      <c r="V694">
        <v>2</v>
      </c>
      <c r="W694" s="12">
        <v>15019.76</v>
      </c>
      <c r="X694" t="str">
        <f>SUBSTITUTE(Table14[[#This Row],[Hospital tier]],"?","tier - 2")</f>
        <v>tier - 2</v>
      </c>
      <c r="Y694" t="str">
        <f>SUBSTITUTE(Table14[[#This Row],[City tier]],"?","tier - 2")</f>
        <v>tier - 3</v>
      </c>
      <c r="Z694" t="str">
        <f>SUBSTITUTE(Table14[[#This Row],[State ID]],"?","UNKNOWN")</f>
        <v>R1013</v>
      </c>
    </row>
    <row r="695" spans="1:26" x14ac:dyDescent="0.3">
      <c r="A695" t="s">
        <v>727</v>
      </c>
      <c r="B695">
        <v>1980</v>
      </c>
      <c r="C695" t="s">
        <v>10</v>
      </c>
      <c r="E695">
        <v>21</v>
      </c>
      <c r="F695">
        <v>0</v>
      </c>
      <c r="G695">
        <v>5969.72</v>
      </c>
      <c r="H695" t="s">
        <v>12</v>
      </c>
      <c r="I695" t="s">
        <v>12</v>
      </c>
      <c r="J695" t="s">
        <v>42</v>
      </c>
      <c r="K695" t="str">
        <f>SUBSTITUTE(Table14[[#This Row],[year]],"?","")</f>
        <v>1980</v>
      </c>
      <c r="P695" t="str">
        <f>SUBSTITUTE(Table14[[#This Row],[Customer ID]],"?","unknown")</f>
        <v>Id1644</v>
      </c>
      <c r="Q695" s="9" t="str">
        <f t="shared" si="30"/>
        <v>23 Jul 1980</v>
      </c>
      <c r="R695">
        <f t="shared" si="31"/>
        <v>42</v>
      </c>
      <c r="S695" t="str">
        <f t="shared" si="32"/>
        <v>1980</v>
      </c>
      <c r="T695" t="str">
        <f>SUBSTITUTE(Table14[[#This Row],[month]],"?","sep")</f>
        <v>Jul</v>
      </c>
      <c r="U695">
        <v>23</v>
      </c>
      <c r="V695">
        <v>3</v>
      </c>
      <c r="W695" s="12">
        <v>11412.02</v>
      </c>
      <c r="X695" t="str">
        <f>SUBSTITUTE(Table14[[#This Row],[Hospital tier]],"?","tier - 2")</f>
        <v>tier - 3</v>
      </c>
      <c r="Y695" t="str">
        <f>SUBSTITUTE(Table14[[#This Row],[City tier]],"?","tier - 2")</f>
        <v>tier - 3</v>
      </c>
      <c r="Z695" t="str">
        <f>SUBSTITUTE(Table14[[#This Row],[State ID]],"?","UNKNOWN")</f>
        <v>R1011</v>
      </c>
    </row>
    <row r="696" spans="1:26" x14ac:dyDescent="0.3">
      <c r="A696" t="s">
        <v>728</v>
      </c>
      <c r="B696">
        <v>1989</v>
      </c>
      <c r="C696" t="s">
        <v>10</v>
      </c>
      <c r="E696">
        <v>22</v>
      </c>
      <c r="F696">
        <v>3</v>
      </c>
      <c r="G696">
        <v>5972.38</v>
      </c>
      <c r="H696" t="s">
        <v>11</v>
      </c>
      <c r="I696" t="s">
        <v>11</v>
      </c>
      <c r="J696" t="s">
        <v>42</v>
      </c>
      <c r="K696" t="str">
        <f>SUBSTITUTE(Table14[[#This Row],[year]],"?","")</f>
        <v>1989</v>
      </c>
      <c r="P696" t="str">
        <f>SUBSTITUTE(Table14[[#This Row],[Customer ID]],"?","unknown")</f>
        <v>Id1643</v>
      </c>
      <c r="Q696" s="9" t="str">
        <f t="shared" si="30"/>
        <v>18 Jul 1989</v>
      </c>
      <c r="R696">
        <f t="shared" si="31"/>
        <v>33</v>
      </c>
      <c r="S696" t="str">
        <f t="shared" si="32"/>
        <v>1989</v>
      </c>
      <c r="T696" t="str">
        <f>SUBSTITUTE(Table14[[#This Row],[month]],"?","sep")</f>
        <v>Jul</v>
      </c>
      <c r="U696">
        <v>18</v>
      </c>
      <c r="V696">
        <v>0</v>
      </c>
      <c r="W696" s="12">
        <v>42188.15</v>
      </c>
      <c r="X696" t="str">
        <f>SUBSTITUTE(Table14[[#This Row],[Hospital tier]],"?","tier - 2")</f>
        <v>tier - 2</v>
      </c>
      <c r="Y696" t="str">
        <f>SUBSTITUTE(Table14[[#This Row],[City tier]],"?","tier - 2")</f>
        <v>tier - 2</v>
      </c>
      <c r="Z696" t="str">
        <f>SUBSTITUTE(Table14[[#This Row],[State ID]],"?","UNKNOWN")</f>
        <v>R1011</v>
      </c>
    </row>
    <row r="697" spans="1:26" x14ac:dyDescent="0.3">
      <c r="A697" t="s">
        <v>729</v>
      </c>
      <c r="B697">
        <v>1984</v>
      </c>
      <c r="C697" t="s">
        <v>20</v>
      </c>
      <c r="E697">
        <v>19</v>
      </c>
      <c r="F697">
        <v>1</v>
      </c>
      <c r="G697">
        <v>5974.38</v>
      </c>
      <c r="H697" t="s">
        <v>11</v>
      </c>
      <c r="I697" t="s">
        <v>12</v>
      </c>
      <c r="J697" t="s">
        <v>13</v>
      </c>
      <c r="K697" t="str">
        <f>SUBSTITUTE(Table14[[#This Row],[year]],"?","")</f>
        <v>1984</v>
      </c>
      <c r="P697" t="str">
        <f>SUBSTITUTE(Table14[[#This Row],[Customer ID]],"?","unknown")</f>
        <v>Id1642</v>
      </c>
      <c r="Q697" s="9" t="str">
        <f t="shared" si="30"/>
        <v>2 Sep 1984</v>
      </c>
      <c r="R697">
        <f t="shared" si="31"/>
        <v>38</v>
      </c>
      <c r="S697" t="str">
        <f t="shared" si="32"/>
        <v>1984</v>
      </c>
      <c r="T697" t="str">
        <f>SUBSTITUTE(Table14[[#This Row],[month]],"?","sep")</f>
        <v>Sep</v>
      </c>
      <c r="U697">
        <v>2</v>
      </c>
      <c r="V697">
        <v>2</v>
      </c>
      <c r="W697" s="12">
        <v>15006.58</v>
      </c>
      <c r="X697" t="str">
        <f>SUBSTITUTE(Table14[[#This Row],[Hospital tier]],"?","tier - 2")</f>
        <v>tier - 2</v>
      </c>
      <c r="Y697" t="str">
        <f>SUBSTITUTE(Table14[[#This Row],[City tier]],"?","tier - 2")</f>
        <v>tier - 3</v>
      </c>
      <c r="Z697" t="str">
        <f>SUBSTITUTE(Table14[[#This Row],[State ID]],"?","UNKNOWN")</f>
        <v>R1013</v>
      </c>
    </row>
    <row r="698" spans="1:26" x14ac:dyDescent="0.3">
      <c r="A698" t="s">
        <v>730</v>
      </c>
      <c r="B698">
        <v>1984</v>
      </c>
      <c r="C698" t="s">
        <v>15</v>
      </c>
      <c r="E698">
        <v>11</v>
      </c>
      <c r="F698">
        <v>1</v>
      </c>
      <c r="G698">
        <v>5976.83</v>
      </c>
      <c r="H698" t="s">
        <v>11</v>
      </c>
      <c r="I698" t="s">
        <v>11</v>
      </c>
      <c r="J698" t="s">
        <v>13</v>
      </c>
      <c r="K698" t="str">
        <f>SUBSTITUTE(Table14[[#This Row],[year]],"?","")</f>
        <v>1984</v>
      </c>
      <c r="P698" t="str">
        <f>SUBSTITUTE(Table14[[#This Row],[Customer ID]],"?","unknown")</f>
        <v>Id1641</v>
      </c>
      <c r="Q698" s="9" t="str">
        <f t="shared" si="30"/>
        <v>29 Nov 1984</v>
      </c>
      <c r="R698">
        <f t="shared" si="31"/>
        <v>38</v>
      </c>
      <c r="S698" t="str">
        <f t="shared" si="32"/>
        <v>1984</v>
      </c>
      <c r="T698" t="str">
        <f>SUBSTITUTE(Table14[[#This Row],[month]],"?","sep")</f>
        <v>Nov</v>
      </c>
      <c r="U698">
        <v>29</v>
      </c>
      <c r="V698">
        <v>2</v>
      </c>
      <c r="W698" s="12">
        <v>14988.43</v>
      </c>
      <c r="X698" t="str">
        <f>SUBSTITUTE(Table14[[#This Row],[Hospital tier]],"?","tier - 2")</f>
        <v>tier - 2</v>
      </c>
      <c r="Y698" t="str">
        <f>SUBSTITUTE(Table14[[#This Row],[City tier]],"?","tier - 2")</f>
        <v>tier - 2</v>
      </c>
      <c r="Z698" t="str">
        <f>SUBSTITUTE(Table14[[#This Row],[State ID]],"?","UNKNOWN")</f>
        <v>R1013</v>
      </c>
    </row>
    <row r="699" spans="1:26" x14ac:dyDescent="0.3">
      <c r="A699" t="s">
        <v>731</v>
      </c>
      <c r="B699">
        <v>1970</v>
      </c>
      <c r="C699" t="s">
        <v>18</v>
      </c>
      <c r="E699">
        <v>25</v>
      </c>
      <c r="F699">
        <v>0</v>
      </c>
      <c r="G699">
        <v>5979.66</v>
      </c>
      <c r="H699" t="s">
        <v>11</v>
      </c>
      <c r="I699" t="s">
        <v>12</v>
      </c>
      <c r="J699" t="s">
        <v>13</v>
      </c>
      <c r="K699" t="str">
        <f>SUBSTITUTE(Table14[[#This Row],[year]],"?","")</f>
        <v>1970</v>
      </c>
      <c r="P699" t="str">
        <f>SUBSTITUTE(Table14[[#This Row],[Customer ID]],"?","unknown")</f>
        <v>Id1640</v>
      </c>
      <c r="Q699" s="9" t="str">
        <f t="shared" si="30"/>
        <v>29 Jun 1970</v>
      </c>
      <c r="R699">
        <f t="shared" si="31"/>
        <v>52</v>
      </c>
      <c r="S699" t="str">
        <f t="shared" si="32"/>
        <v>1970</v>
      </c>
      <c r="T699" t="str">
        <f>SUBSTITUTE(Table14[[#This Row],[month]],"?","sep")</f>
        <v>Jun</v>
      </c>
      <c r="U699">
        <v>29</v>
      </c>
      <c r="V699">
        <v>0</v>
      </c>
      <c r="W699" s="12">
        <v>14945.34</v>
      </c>
      <c r="X699" t="str">
        <f>SUBSTITUTE(Table14[[#This Row],[Hospital tier]],"?","tier - 2")</f>
        <v>tier - 2</v>
      </c>
      <c r="Y699" t="str">
        <f>SUBSTITUTE(Table14[[#This Row],[City tier]],"?","tier - 2")</f>
        <v>tier - 3</v>
      </c>
      <c r="Z699" t="str">
        <f>SUBSTITUTE(Table14[[#This Row],[State ID]],"?","UNKNOWN")</f>
        <v>R1013</v>
      </c>
    </row>
    <row r="700" spans="1:26" x14ac:dyDescent="0.3">
      <c r="A700" t="s">
        <v>732</v>
      </c>
      <c r="B700">
        <v>1980</v>
      </c>
      <c r="C700" t="s">
        <v>37</v>
      </c>
      <c r="E700">
        <v>10</v>
      </c>
      <c r="F700">
        <v>0</v>
      </c>
      <c r="G700">
        <v>5979.73</v>
      </c>
      <c r="H700" t="s">
        <v>11</v>
      </c>
      <c r="I700" t="s">
        <v>11</v>
      </c>
      <c r="J700" t="s">
        <v>42</v>
      </c>
      <c r="K700" t="str">
        <f>SUBSTITUTE(Table14[[#This Row],[year]],"?","")</f>
        <v>1980</v>
      </c>
      <c r="P700" t="str">
        <f>SUBSTITUTE(Table14[[#This Row],[Customer ID]],"?","unknown")</f>
        <v>Id1639</v>
      </c>
      <c r="Q700" s="9" t="str">
        <f t="shared" si="30"/>
        <v>8 Oct 1980</v>
      </c>
      <c r="R700">
        <f t="shared" si="31"/>
        <v>42</v>
      </c>
      <c r="S700" t="str">
        <f t="shared" si="32"/>
        <v>1980</v>
      </c>
      <c r="T700" t="str">
        <f>SUBSTITUTE(Table14[[#This Row],[month]],"?","sep")</f>
        <v>Oct</v>
      </c>
      <c r="U700">
        <v>8</v>
      </c>
      <c r="V700">
        <v>0</v>
      </c>
      <c r="W700" s="12">
        <v>14926.97</v>
      </c>
      <c r="X700" t="str">
        <f>SUBSTITUTE(Table14[[#This Row],[Hospital tier]],"?","tier - 2")</f>
        <v>tier - 2</v>
      </c>
      <c r="Y700" t="str">
        <f>SUBSTITUTE(Table14[[#This Row],[City tier]],"?","tier - 2")</f>
        <v>tier - 2</v>
      </c>
      <c r="Z700" t="str">
        <f>SUBSTITUTE(Table14[[#This Row],[State ID]],"?","UNKNOWN")</f>
        <v>R1011</v>
      </c>
    </row>
    <row r="701" spans="1:26" x14ac:dyDescent="0.3">
      <c r="A701" t="s">
        <v>733</v>
      </c>
      <c r="B701">
        <v>1974</v>
      </c>
      <c r="C701" t="s">
        <v>37</v>
      </c>
      <c r="E701">
        <v>11</v>
      </c>
      <c r="F701">
        <v>0</v>
      </c>
      <c r="G701">
        <v>5979.99</v>
      </c>
      <c r="H701" t="s">
        <v>11</v>
      </c>
      <c r="I701" t="s">
        <v>12</v>
      </c>
      <c r="J701" t="s">
        <v>13</v>
      </c>
      <c r="K701" t="str">
        <f>SUBSTITUTE(Table14[[#This Row],[year]],"?","")</f>
        <v>1974</v>
      </c>
      <c r="P701" t="str">
        <f>SUBSTITUTE(Table14[[#This Row],[Customer ID]],"?","unknown")</f>
        <v>Id1638</v>
      </c>
      <c r="Q701" s="9" t="str">
        <f t="shared" si="30"/>
        <v>4 Oct 1974</v>
      </c>
      <c r="R701">
        <f t="shared" si="31"/>
        <v>48</v>
      </c>
      <c r="S701" t="str">
        <f t="shared" si="32"/>
        <v>1974</v>
      </c>
      <c r="T701" t="str">
        <f>SUBSTITUTE(Table14[[#This Row],[month]],"?","sep")</f>
        <v>Oct</v>
      </c>
      <c r="U701">
        <v>4</v>
      </c>
      <c r="V701">
        <v>1</v>
      </c>
      <c r="W701" s="12">
        <v>14908.27</v>
      </c>
      <c r="X701" t="str">
        <f>SUBSTITUTE(Table14[[#This Row],[Hospital tier]],"?","tier - 2")</f>
        <v>tier - 2</v>
      </c>
      <c r="Y701" t="str">
        <f>SUBSTITUTE(Table14[[#This Row],[City tier]],"?","tier - 2")</f>
        <v>tier - 3</v>
      </c>
      <c r="Z701" t="str">
        <f>SUBSTITUTE(Table14[[#This Row],[State ID]],"?","UNKNOWN")</f>
        <v>R1013</v>
      </c>
    </row>
    <row r="702" spans="1:26" x14ac:dyDescent="0.3">
      <c r="A702" t="s">
        <v>734</v>
      </c>
      <c r="B702">
        <v>1988</v>
      </c>
      <c r="C702" t="s">
        <v>18</v>
      </c>
      <c r="E702">
        <v>10</v>
      </c>
      <c r="F702">
        <v>2</v>
      </c>
      <c r="G702">
        <v>5989.52</v>
      </c>
      <c r="H702" t="s">
        <v>11</v>
      </c>
      <c r="I702" t="s">
        <v>16</v>
      </c>
      <c r="J702" t="s">
        <v>23</v>
      </c>
      <c r="K702" t="str">
        <f>SUBSTITUTE(Table14[[#This Row],[year]],"?","")</f>
        <v>1988</v>
      </c>
      <c r="P702" t="str">
        <f>SUBSTITUTE(Table14[[#This Row],[Customer ID]],"?","unknown")</f>
        <v>Id1637</v>
      </c>
      <c r="Q702" s="9" t="str">
        <f t="shared" si="30"/>
        <v>17 Jun 1988</v>
      </c>
      <c r="R702">
        <f t="shared" si="31"/>
        <v>34</v>
      </c>
      <c r="S702" t="str">
        <f t="shared" si="32"/>
        <v>1988</v>
      </c>
      <c r="T702" t="str">
        <f>SUBSTITUTE(Table14[[#This Row],[month]],"?","sep")</f>
        <v>Jun</v>
      </c>
      <c r="U702">
        <v>17</v>
      </c>
      <c r="V702">
        <v>0</v>
      </c>
      <c r="W702" s="12">
        <v>14901.52</v>
      </c>
      <c r="X702" t="str">
        <f>SUBSTITUTE(Table14[[#This Row],[Hospital tier]],"?","tier - 2")</f>
        <v>tier - 2</v>
      </c>
      <c r="Y702" t="str">
        <f>SUBSTITUTE(Table14[[#This Row],[City tier]],"?","tier - 2")</f>
        <v>tier - 1</v>
      </c>
      <c r="Z702" t="str">
        <f>SUBSTITUTE(Table14[[#This Row],[State ID]],"?","UNKNOWN")</f>
        <v>R1012</v>
      </c>
    </row>
    <row r="703" spans="1:26" x14ac:dyDescent="0.3">
      <c r="A703" t="s">
        <v>735</v>
      </c>
      <c r="B703">
        <v>1974</v>
      </c>
      <c r="C703" t="s">
        <v>35</v>
      </c>
      <c r="E703">
        <v>17</v>
      </c>
      <c r="F703">
        <v>0</v>
      </c>
      <c r="G703">
        <v>5990.17</v>
      </c>
      <c r="H703" t="s">
        <v>11</v>
      </c>
      <c r="I703" t="s">
        <v>11</v>
      </c>
      <c r="J703" t="s">
        <v>13</v>
      </c>
      <c r="K703" t="str">
        <f>SUBSTITUTE(Table14[[#This Row],[year]],"?","")</f>
        <v>1974</v>
      </c>
      <c r="P703" t="str">
        <f>SUBSTITUTE(Table14[[#This Row],[Customer ID]],"?","unknown")</f>
        <v>Id1636</v>
      </c>
      <c r="Q703" s="9" t="str">
        <f t="shared" si="30"/>
        <v>11 Aug 1974</v>
      </c>
      <c r="R703">
        <f t="shared" si="31"/>
        <v>48</v>
      </c>
      <c r="S703" t="str">
        <f t="shared" si="32"/>
        <v>1974</v>
      </c>
      <c r="T703" t="str">
        <f>SUBSTITUTE(Table14[[#This Row],[month]],"?","sep")</f>
        <v>Aug</v>
      </c>
      <c r="U703">
        <v>11</v>
      </c>
      <c r="V703">
        <v>0</v>
      </c>
      <c r="W703" s="12">
        <v>14847.63</v>
      </c>
      <c r="X703" t="str">
        <f>SUBSTITUTE(Table14[[#This Row],[Hospital tier]],"?","tier - 2")</f>
        <v>tier - 2</v>
      </c>
      <c r="Y703" t="str">
        <f>SUBSTITUTE(Table14[[#This Row],[City tier]],"?","tier - 2")</f>
        <v>tier - 2</v>
      </c>
      <c r="Z703" t="str">
        <f>SUBSTITUTE(Table14[[#This Row],[State ID]],"?","UNKNOWN")</f>
        <v>R1013</v>
      </c>
    </row>
    <row r="704" spans="1:26" x14ac:dyDescent="0.3">
      <c r="A704" t="s">
        <v>736</v>
      </c>
      <c r="B704">
        <v>1980</v>
      </c>
      <c r="C704" t="s">
        <v>35</v>
      </c>
      <c r="E704">
        <v>8</v>
      </c>
      <c r="F704">
        <v>2</v>
      </c>
      <c r="G704">
        <v>5993.62</v>
      </c>
      <c r="H704" t="s">
        <v>11</v>
      </c>
      <c r="I704" t="s">
        <v>12</v>
      </c>
      <c r="J704" t="s">
        <v>13</v>
      </c>
      <c r="K704" t="str">
        <f>SUBSTITUTE(Table14[[#This Row],[year]],"?","")</f>
        <v>1980</v>
      </c>
      <c r="P704" t="str">
        <f>SUBSTITUTE(Table14[[#This Row],[Customer ID]],"?","unknown")</f>
        <v>Id1635</v>
      </c>
      <c r="Q704" s="9" t="str">
        <f t="shared" si="30"/>
        <v>5 Aug 1980</v>
      </c>
      <c r="R704">
        <f t="shared" si="31"/>
        <v>42</v>
      </c>
      <c r="S704" t="str">
        <f t="shared" si="32"/>
        <v>1980</v>
      </c>
      <c r="T704" t="str">
        <f>SUBSTITUTE(Table14[[#This Row],[month]],"?","sep")</f>
        <v>Aug</v>
      </c>
      <c r="U704">
        <v>5</v>
      </c>
      <c r="V704">
        <v>1</v>
      </c>
      <c r="W704" s="12">
        <v>14843.96</v>
      </c>
      <c r="X704" t="str">
        <f>SUBSTITUTE(Table14[[#This Row],[Hospital tier]],"?","tier - 2")</f>
        <v>tier - 2</v>
      </c>
      <c r="Y704" t="str">
        <f>SUBSTITUTE(Table14[[#This Row],[City tier]],"?","tier - 2")</f>
        <v>tier - 3</v>
      </c>
      <c r="Z704" t="str">
        <f>SUBSTITUTE(Table14[[#This Row],[State ID]],"?","UNKNOWN")</f>
        <v>R1013</v>
      </c>
    </row>
    <row r="705" spans="1:26" x14ac:dyDescent="0.3">
      <c r="A705" t="s">
        <v>737</v>
      </c>
      <c r="B705">
        <v>1989</v>
      </c>
      <c r="C705" t="s">
        <v>35</v>
      </c>
      <c r="E705">
        <v>16</v>
      </c>
      <c r="F705">
        <v>4</v>
      </c>
      <c r="G705">
        <v>6059.17</v>
      </c>
      <c r="H705" t="s">
        <v>11</v>
      </c>
      <c r="I705" t="s">
        <v>16</v>
      </c>
      <c r="J705" t="s">
        <v>42</v>
      </c>
      <c r="K705" t="str">
        <f>SUBSTITUTE(Table14[[#This Row],[year]],"?","")</f>
        <v>1989</v>
      </c>
      <c r="P705" t="str">
        <f>SUBSTITUTE(Table14[[#This Row],[Customer ID]],"?","unknown")</f>
        <v>Id1634</v>
      </c>
      <c r="Q705" s="9" t="str">
        <f t="shared" si="30"/>
        <v>18 Aug 1989</v>
      </c>
      <c r="R705">
        <f t="shared" si="31"/>
        <v>33</v>
      </c>
      <c r="S705" t="str">
        <f t="shared" si="32"/>
        <v>1989</v>
      </c>
      <c r="T705" t="str">
        <f>SUBSTITUTE(Table14[[#This Row],[month]],"?","sep")</f>
        <v>Aug</v>
      </c>
      <c r="U705">
        <v>18</v>
      </c>
      <c r="V705">
        <v>2</v>
      </c>
      <c r="W705" s="12">
        <v>14839.34</v>
      </c>
      <c r="X705" t="str">
        <f>SUBSTITUTE(Table14[[#This Row],[Hospital tier]],"?","tier - 2")</f>
        <v>tier - 2</v>
      </c>
      <c r="Y705" t="str">
        <f>SUBSTITUTE(Table14[[#This Row],[City tier]],"?","tier - 2")</f>
        <v>tier - 1</v>
      </c>
      <c r="Z705" t="str">
        <f>SUBSTITUTE(Table14[[#This Row],[State ID]],"?","UNKNOWN")</f>
        <v>R1011</v>
      </c>
    </row>
    <row r="706" spans="1:26" x14ac:dyDescent="0.3">
      <c r="A706" t="s">
        <v>738</v>
      </c>
      <c r="B706">
        <v>1996</v>
      </c>
      <c r="C706" t="s">
        <v>10</v>
      </c>
      <c r="E706">
        <v>28</v>
      </c>
      <c r="F706">
        <v>0</v>
      </c>
      <c r="G706">
        <v>6061.8</v>
      </c>
      <c r="H706" t="s">
        <v>11</v>
      </c>
      <c r="I706" t="s">
        <v>12</v>
      </c>
      <c r="J706" t="s">
        <v>23</v>
      </c>
      <c r="K706" t="str">
        <f>SUBSTITUTE(Table14[[#This Row],[year]],"?","")</f>
        <v>1996</v>
      </c>
      <c r="P706" t="str">
        <f>SUBSTITUTE(Table14[[#This Row],[Customer ID]],"?","unknown")</f>
        <v>Id1633</v>
      </c>
      <c r="Q706" s="9" t="str">
        <f t="shared" ref="Q706:Q769" si="33">CONCATENATE(U706," ",T706," ",S706)</f>
        <v>7 Jul 1996</v>
      </c>
      <c r="R706">
        <f t="shared" ref="R706:R769" si="34">DATEDIF(Q706,$AC$21,"Y")</f>
        <v>26</v>
      </c>
      <c r="S706" t="str">
        <f t="shared" ref="S706:S769" si="35">IF(ISBLANK(K706),AVERAGE(K706:K3048),K706)</f>
        <v>1996</v>
      </c>
      <c r="T706" t="str">
        <f>SUBSTITUTE(Table14[[#This Row],[month]],"?","sep")</f>
        <v>Jul</v>
      </c>
      <c r="U706">
        <v>7</v>
      </c>
      <c r="V706">
        <v>3</v>
      </c>
      <c r="W706" s="12">
        <v>11411.69</v>
      </c>
      <c r="X706" t="str">
        <f>SUBSTITUTE(Table14[[#This Row],[Hospital tier]],"?","tier - 2")</f>
        <v>tier - 2</v>
      </c>
      <c r="Y706" t="str">
        <f>SUBSTITUTE(Table14[[#This Row],[City tier]],"?","tier - 2")</f>
        <v>tier - 3</v>
      </c>
      <c r="Z706" t="str">
        <f>SUBSTITUTE(Table14[[#This Row],[State ID]],"?","UNKNOWN")</f>
        <v>R1012</v>
      </c>
    </row>
    <row r="707" spans="1:26" x14ac:dyDescent="0.3">
      <c r="A707" t="s">
        <v>739</v>
      </c>
      <c r="B707">
        <v>1994</v>
      </c>
      <c r="C707" t="s">
        <v>15</v>
      </c>
      <c r="E707">
        <v>8</v>
      </c>
      <c r="F707">
        <v>0</v>
      </c>
      <c r="G707">
        <v>6064.37</v>
      </c>
      <c r="H707" t="s">
        <v>11</v>
      </c>
      <c r="I707" t="s">
        <v>11</v>
      </c>
      <c r="J707" t="s">
        <v>42</v>
      </c>
      <c r="K707" t="str">
        <f>SUBSTITUTE(Table14[[#This Row],[year]],"?","")</f>
        <v>1994</v>
      </c>
      <c r="P707" t="str">
        <f>SUBSTITUTE(Table14[[#This Row],[Customer ID]],"?","unknown")</f>
        <v>Id1632</v>
      </c>
      <c r="Q707" s="9" t="str">
        <f t="shared" si="33"/>
        <v>10 Nov 1994</v>
      </c>
      <c r="R707">
        <f t="shared" si="34"/>
        <v>28</v>
      </c>
      <c r="S707" t="str">
        <f t="shared" si="35"/>
        <v>1994</v>
      </c>
      <c r="T707" t="str">
        <f>SUBSTITUTE(Table14[[#This Row],[month]],"?","sep")</f>
        <v>Nov</v>
      </c>
      <c r="U707">
        <v>10</v>
      </c>
      <c r="V707">
        <v>1</v>
      </c>
      <c r="W707" s="12">
        <v>14819</v>
      </c>
      <c r="X707" t="str">
        <f>SUBSTITUTE(Table14[[#This Row],[Hospital tier]],"?","tier - 2")</f>
        <v>tier - 2</v>
      </c>
      <c r="Y707" t="str">
        <f>SUBSTITUTE(Table14[[#This Row],[City tier]],"?","tier - 2")</f>
        <v>tier - 2</v>
      </c>
      <c r="Z707" t="str">
        <f>SUBSTITUTE(Table14[[#This Row],[State ID]],"?","UNKNOWN")</f>
        <v>R1011</v>
      </c>
    </row>
    <row r="708" spans="1:26" x14ac:dyDescent="0.3">
      <c r="A708" t="s">
        <v>740</v>
      </c>
      <c r="B708">
        <v>1984</v>
      </c>
      <c r="C708" t="s">
        <v>20</v>
      </c>
      <c r="E708">
        <v>21</v>
      </c>
      <c r="F708">
        <v>1</v>
      </c>
      <c r="G708">
        <v>6067.13</v>
      </c>
      <c r="H708" t="s">
        <v>12</v>
      </c>
      <c r="I708" t="s">
        <v>16</v>
      </c>
      <c r="J708" t="s">
        <v>168</v>
      </c>
      <c r="K708" t="str">
        <f>SUBSTITUTE(Table14[[#This Row],[year]],"?","")</f>
        <v>1984</v>
      </c>
      <c r="P708" t="str">
        <f>SUBSTITUTE(Table14[[#This Row],[Customer ID]],"?","unknown")</f>
        <v>Id1631</v>
      </c>
      <c r="Q708" s="9" t="str">
        <f t="shared" si="33"/>
        <v>3 Sep 1984</v>
      </c>
      <c r="R708">
        <f t="shared" si="34"/>
        <v>38</v>
      </c>
      <c r="S708" t="str">
        <f t="shared" si="35"/>
        <v>1984</v>
      </c>
      <c r="T708" t="str">
        <f>SUBSTITUTE(Table14[[#This Row],[month]],"?","sep")</f>
        <v>Sep</v>
      </c>
      <c r="U708">
        <v>3</v>
      </c>
      <c r="V708">
        <v>3</v>
      </c>
      <c r="W708" s="12">
        <v>42124.52</v>
      </c>
      <c r="X708" t="str">
        <f>SUBSTITUTE(Table14[[#This Row],[Hospital tier]],"?","tier - 2")</f>
        <v>tier - 3</v>
      </c>
      <c r="Y708" t="str">
        <f>SUBSTITUTE(Table14[[#This Row],[City tier]],"?","tier - 2")</f>
        <v>tier - 1</v>
      </c>
      <c r="Z708" t="str">
        <f>SUBSTITUTE(Table14[[#This Row],[State ID]],"?","UNKNOWN")</f>
        <v>R1016</v>
      </c>
    </row>
    <row r="709" spans="1:26" x14ac:dyDescent="0.3">
      <c r="A709" t="s">
        <v>741</v>
      </c>
      <c r="B709">
        <v>1979</v>
      </c>
      <c r="C709" t="s">
        <v>35</v>
      </c>
      <c r="E709">
        <v>8</v>
      </c>
      <c r="F709">
        <v>2</v>
      </c>
      <c r="G709">
        <v>6074.37</v>
      </c>
      <c r="H709" t="s">
        <v>11</v>
      </c>
      <c r="I709" t="s">
        <v>11</v>
      </c>
      <c r="J709" t="s">
        <v>23</v>
      </c>
      <c r="K709" t="str">
        <f>SUBSTITUTE(Table14[[#This Row],[year]],"?","")</f>
        <v>1979</v>
      </c>
      <c r="P709" t="str">
        <f>SUBSTITUTE(Table14[[#This Row],[Customer ID]],"?","unknown")</f>
        <v>Id1630</v>
      </c>
      <c r="Q709" s="9" t="str">
        <f t="shared" si="33"/>
        <v>27 Aug 1979</v>
      </c>
      <c r="R709">
        <f t="shared" si="34"/>
        <v>43</v>
      </c>
      <c r="S709" t="str">
        <f t="shared" si="35"/>
        <v>1979</v>
      </c>
      <c r="T709" t="str">
        <f>SUBSTITUTE(Table14[[#This Row],[month]],"?","sep")</f>
        <v>Aug</v>
      </c>
      <c r="U709">
        <v>27</v>
      </c>
      <c r="V709">
        <v>0</v>
      </c>
      <c r="W709" s="12">
        <v>14750.42</v>
      </c>
      <c r="X709" t="str">
        <f>SUBSTITUTE(Table14[[#This Row],[Hospital tier]],"?","tier - 2")</f>
        <v>tier - 2</v>
      </c>
      <c r="Y709" t="str">
        <f>SUBSTITUTE(Table14[[#This Row],[City tier]],"?","tier - 2")</f>
        <v>tier - 2</v>
      </c>
      <c r="Z709" t="str">
        <f>SUBSTITUTE(Table14[[#This Row],[State ID]],"?","UNKNOWN")</f>
        <v>R1012</v>
      </c>
    </row>
    <row r="710" spans="1:26" x14ac:dyDescent="0.3">
      <c r="A710" t="s">
        <v>742</v>
      </c>
      <c r="B710">
        <v>1984</v>
      </c>
      <c r="C710" t="s">
        <v>37</v>
      </c>
      <c r="E710">
        <v>14</v>
      </c>
      <c r="F710">
        <v>1</v>
      </c>
      <c r="G710">
        <v>6079.67</v>
      </c>
      <c r="H710" t="s">
        <v>16</v>
      </c>
      <c r="I710" t="s">
        <v>16</v>
      </c>
      <c r="J710" t="s">
        <v>276</v>
      </c>
      <c r="K710" t="str">
        <f>SUBSTITUTE(Table14[[#This Row],[year]],"?","")</f>
        <v>1984</v>
      </c>
      <c r="P710" t="str">
        <f>SUBSTITUTE(Table14[[#This Row],[Customer ID]],"?","unknown")</f>
        <v>Id1629</v>
      </c>
      <c r="Q710" s="9" t="str">
        <f t="shared" si="33"/>
        <v>29 Oct 1984</v>
      </c>
      <c r="R710">
        <f t="shared" si="34"/>
        <v>38</v>
      </c>
      <c r="S710" t="str">
        <f t="shared" si="35"/>
        <v>1984</v>
      </c>
      <c r="T710" t="str">
        <f>SUBSTITUTE(Table14[[#This Row],[month]],"?","sep")</f>
        <v>Oct</v>
      </c>
      <c r="U710">
        <v>29</v>
      </c>
      <c r="V710">
        <v>0</v>
      </c>
      <c r="W710" s="12">
        <v>14738.43</v>
      </c>
      <c r="X710" t="str">
        <f>SUBSTITUTE(Table14[[#This Row],[Hospital tier]],"?","tier - 2")</f>
        <v>tier - 1</v>
      </c>
      <c r="Y710" t="str">
        <f>SUBSTITUTE(Table14[[#This Row],[City tier]],"?","tier - 2")</f>
        <v>tier - 1</v>
      </c>
      <c r="Z710" t="str">
        <f>SUBSTITUTE(Table14[[#This Row],[State ID]],"?","UNKNOWN")</f>
        <v>R1014</v>
      </c>
    </row>
    <row r="711" spans="1:26" x14ac:dyDescent="0.3">
      <c r="A711" t="s">
        <v>743</v>
      </c>
      <c r="B711">
        <v>1984</v>
      </c>
      <c r="C711" t="s">
        <v>10</v>
      </c>
      <c r="E711">
        <v>25</v>
      </c>
      <c r="F711">
        <v>2</v>
      </c>
      <c r="G711">
        <v>6082.41</v>
      </c>
      <c r="H711" t="s">
        <v>16</v>
      </c>
      <c r="I711" t="s">
        <v>11</v>
      </c>
      <c r="J711" t="s">
        <v>42</v>
      </c>
      <c r="K711" t="str">
        <f>SUBSTITUTE(Table14[[#This Row],[year]],"?","")</f>
        <v>1984</v>
      </c>
      <c r="P711" t="str">
        <f>SUBSTITUTE(Table14[[#This Row],[Customer ID]],"?","unknown")</f>
        <v>Id1628</v>
      </c>
      <c r="Q711" s="9" t="str">
        <f t="shared" si="33"/>
        <v>24 Jul 1984</v>
      </c>
      <c r="R711">
        <f t="shared" si="34"/>
        <v>38</v>
      </c>
      <c r="S711" t="str">
        <f t="shared" si="35"/>
        <v>1984</v>
      </c>
      <c r="T711" t="str">
        <f>SUBSTITUTE(Table14[[#This Row],[month]],"?","sep")</f>
        <v>Jul</v>
      </c>
      <c r="U711">
        <v>24</v>
      </c>
      <c r="V711">
        <v>0</v>
      </c>
      <c r="W711" s="12">
        <v>14711.74</v>
      </c>
      <c r="X711" t="str">
        <f>SUBSTITUTE(Table14[[#This Row],[Hospital tier]],"?","tier - 2")</f>
        <v>tier - 1</v>
      </c>
      <c r="Y711" t="str">
        <f>SUBSTITUTE(Table14[[#This Row],[City tier]],"?","tier - 2")</f>
        <v>tier - 2</v>
      </c>
      <c r="Z711" t="str">
        <f>SUBSTITUTE(Table14[[#This Row],[State ID]],"?","UNKNOWN")</f>
        <v>R1011</v>
      </c>
    </row>
    <row r="712" spans="1:26" x14ac:dyDescent="0.3">
      <c r="A712" t="s">
        <v>744</v>
      </c>
      <c r="B712">
        <v>1970</v>
      </c>
      <c r="C712" t="s">
        <v>18</v>
      </c>
      <c r="E712">
        <v>9</v>
      </c>
      <c r="F712">
        <v>0</v>
      </c>
      <c r="G712">
        <v>6098.38</v>
      </c>
      <c r="H712" t="s">
        <v>11</v>
      </c>
      <c r="I712" t="s">
        <v>11</v>
      </c>
      <c r="J712" t="s">
        <v>13</v>
      </c>
      <c r="K712" t="str">
        <f>SUBSTITUTE(Table14[[#This Row],[year]],"?","")</f>
        <v>1970</v>
      </c>
      <c r="P712" t="str">
        <f>SUBSTITUTE(Table14[[#This Row],[Customer ID]],"?","unknown")</f>
        <v>Id1627</v>
      </c>
      <c r="Q712" s="9" t="str">
        <f t="shared" si="33"/>
        <v>4 Jun 1970</v>
      </c>
      <c r="R712">
        <f t="shared" si="34"/>
        <v>53</v>
      </c>
      <c r="S712" t="str">
        <f t="shared" si="35"/>
        <v>1970</v>
      </c>
      <c r="T712" t="str">
        <f>SUBSTITUTE(Table14[[#This Row],[month]],"?","sep")</f>
        <v>Jun</v>
      </c>
      <c r="U712">
        <v>4</v>
      </c>
      <c r="V712">
        <v>3</v>
      </c>
      <c r="W712" s="12">
        <v>14696.77</v>
      </c>
      <c r="X712" t="str">
        <f>SUBSTITUTE(Table14[[#This Row],[Hospital tier]],"?","tier - 2")</f>
        <v>tier - 2</v>
      </c>
      <c r="Y712" t="str">
        <f>SUBSTITUTE(Table14[[#This Row],[City tier]],"?","tier - 2")</f>
        <v>tier - 2</v>
      </c>
      <c r="Z712" t="str">
        <f>SUBSTITUTE(Table14[[#This Row],[State ID]],"?","UNKNOWN")</f>
        <v>R1013</v>
      </c>
    </row>
    <row r="713" spans="1:26" x14ac:dyDescent="0.3">
      <c r="A713" t="s">
        <v>745</v>
      </c>
      <c r="B713">
        <v>1995</v>
      </c>
      <c r="C713" t="s">
        <v>20</v>
      </c>
      <c r="E713">
        <v>9</v>
      </c>
      <c r="F713">
        <v>0</v>
      </c>
      <c r="G713">
        <v>6111.95</v>
      </c>
      <c r="H713" t="s">
        <v>11</v>
      </c>
      <c r="I713" t="s">
        <v>12</v>
      </c>
      <c r="J713" t="s">
        <v>535</v>
      </c>
      <c r="K713" t="str">
        <f>SUBSTITUTE(Table14[[#This Row],[year]],"?","")</f>
        <v>1995</v>
      </c>
      <c r="P713" t="str">
        <f>SUBSTITUTE(Table14[[#This Row],[Customer ID]],"?","unknown")</f>
        <v>Id1626</v>
      </c>
      <c r="Q713" s="9" t="str">
        <f t="shared" si="33"/>
        <v>23 Sep 1995</v>
      </c>
      <c r="R713">
        <f t="shared" si="34"/>
        <v>27</v>
      </c>
      <c r="S713" t="str">
        <f t="shared" si="35"/>
        <v>1995</v>
      </c>
      <c r="T713" t="str">
        <f>SUBSTITUTE(Table14[[#This Row],[month]],"?","sep")</f>
        <v>Sep</v>
      </c>
      <c r="U713">
        <v>23</v>
      </c>
      <c r="V713">
        <v>0</v>
      </c>
      <c r="W713" s="12">
        <v>14692.67</v>
      </c>
      <c r="X713" t="str">
        <f>SUBSTITUTE(Table14[[#This Row],[Hospital tier]],"?","tier - 2")</f>
        <v>tier - 2</v>
      </c>
      <c r="Y713" t="str">
        <f>SUBSTITUTE(Table14[[#This Row],[City tier]],"?","tier - 2")</f>
        <v>tier - 3</v>
      </c>
      <c r="Z713" t="str">
        <f>SUBSTITUTE(Table14[[#This Row],[State ID]],"?","UNKNOWN")</f>
        <v>R1026</v>
      </c>
    </row>
    <row r="714" spans="1:26" x14ac:dyDescent="0.3">
      <c r="A714" t="s">
        <v>746</v>
      </c>
      <c r="B714">
        <v>1985</v>
      </c>
      <c r="C714" t="s">
        <v>10</v>
      </c>
      <c r="E714">
        <v>21</v>
      </c>
      <c r="F714">
        <v>1</v>
      </c>
      <c r="G714">
        <v>6112.35</v>
      </c>
      <c r="H714" t="s">
        <v>11</v>
      </c>
      <c r="I714" t="s">
        <v>16</v>
      </c>
      <c r="J714" t="s">
        <v>23</v>
      </c>
      <c r="K714" t="str">
        <f>SUBSTITUTE(Table14[[#This Row],[year]],"?","")</f>
        <v>1985</v>
      </c>
      <c r="P714" t="str">
        <f>SUBSTITUTE(Table14[[#This Row],[Customer ID]],"?","unknown")</f>
        <v>Id1625</v>
      </c>
      <c r="Q714" s="9" t="str">
        <f t="shared" si="33"/>
        <v>20 Jul 1985</v>
      </c>
      <c r="R714">
        <f t="shared" si="34"/>
        <v>37</v>
      </c>
      <c r="S714" t="str">
        <f t="shared" si="35"/>
        <v>1985</v>
      </c>
      <c r="T714" t="str">
        <f>SUBSTITUTE(Table14[[#This Row],[month]],"?","sep")</f>
        <v>Jul</v>
      </c>
      <c r="U714">
        <v>20</v>
      </c>
      <c r="V714">
        <v>0</v>
      </c>
      <c r="W714" s="12">
        <v>14665.75</v>
      </c>
      <c r="X714" t="str">
        <f>SUBSTITUTE(Table14[[#This Row],[Hospital tier]],"?","tier - 2")</f>
        <v>tier - 2</v>
      </c>
      <c r="Y714" t="str">
        <f>SUBSTITUTE(Table14[[#This Row],[City tier]],"?","tier - 2")</f>
        <v>tier - 1</v>
      </c>
      <c r="Z714" t="str">
        <f>SUBSTITUTE(Table14[[#This Row],[State ID]],"?","UNKNOWN")</f>
        <v>R1012</v>
      </c>
    </row>
    <row r="715" spans="1:26" x14ac:dyDescent="0.3">
      <c r="A715" t="s">
        <v>747</v>
      </c>
      <c r="B715">
        <v>1991</v>
      </c>
      <c r="C715" t="s">
        <v>10</v>
      </c>
      <c r="E715">
        <v>25</v>
      </c>
      <c r="F715">
        <v>3</v>
      </c>
      <c r="G715">
        <v>6113.23</v>
      </c>
      <c r="H715" t="s">
        <v>11</v>
      </c>
      <c r="I715" t="s">
        <v>11</v>
      </c>
      <c r="J715" t="s">
        <v>247</v>
      </c>
      <c r="K715" t="str">
        <f>SUBSTITUTE(Table14[[#This Row],[year]],"?","")</f>
        <v>1991</v>
      </c>
      <c r="P715" t="str">
        <f>SUBSTITUTE(Table14[[#This Row],[Customer ID]],"?","unknown")</f>
        <v>Id1624</v>
      </c>
      <c r="Q715" s="9" t="str">
        <f t="shared" si="33"/>
        <v>13 Jul 1991</v>
      </c>
      <c r="R715">
        <f t="shared" si="34"/>
        <v>31</v>
      </c>
      <c r="S715" t="str">
        <f t="shared" si="35"/>
        <v>1991</v>
      </c>
      <c r="T715" t="str">
        <f>SUBSTITUTE(Table14[[#This Row],[month]],"?","sep")</f>
        <v>Jul</v>
      </c>
      <c r="U715">
        <v>13</v>
      </c>
      <c r="V715">
        <v>1</v>
      </c>
      <c r="W715" s="12">
        <v>14657.2</v>
      </c>
      <c r="X715" t="str">
        <f>SUBSTITUTE(Table14[[#This Row],[Hospital tier]],"?","tier - 2")</f>
        <v>tier - 2</v>
      </c>
      <c r="Y715" t="str">
        <f>SUBSTITUTE(Table14[[#This Row],[City tier]],"?","tier - 2")</f>
        <v>tier - 2</v>
      </c>
      <c r="Z715" t="str">
        <f>SUBSTITUTE(Table14[[#This Row],[State ID]],"?","UNKNOWN")</f>
        <v>R1024</v>
      </c>
    </row>
    <row r="716" spans="1:26" x14ac:dyDescent="0.3">
      <c r="A716" t="s">
        <v>748</v>
      </c>
      <c r="B716">
        <v>1983</v>
      </c>
      <c r="C716" t="s">
        <v>35</v>
      </c>
      <c r="E716">
        <v>11</v>
      </c>
      <c r="F716">
        <v>1</v>
      </c>
      <c r="G716">
        <v>6117.49</v>
      </c>
      <c r="H716" t="s">
        <v>11</v>
      </c>
      <c r="I716" t="s">
        <v>12</v>
      </c>
      <c r="J716" t="s">
        <v>23</v>
      </c>
      <c r="K716" t="str">
        <f>SUBSTITUTE(Table14[[#This Row],[year]],"?","")</f>
        <v>1983</v>
      </c>
      <c r="P716" t="str">
        <f>SUBSTITUTE(Table14[[#This Row],[Customer ID]],"?","unknown")</f>
        <v>Id1623</v>
      </c>
      <c r="Q716" s="9" t="str">
        <f t="shared" si="33"/>
        <v>1 Aug 1983</v>
      </c>
      <c r="R716">
        <f t="shared" si="34"/>
        <v>39</v>
      </c>
      <c r="S716" t="str">
        <f t="shared" si="35"/>
        <v>1983</v>
      </c>
      <c r="T716" t="str">
        <f>SUBSTITUTE(Table14[[#This Row],[month]],"?","sep")</f>
        <v>Aug</v>
      </c>
      <c r="U716">
        <v>1</v>
      </c>
      <c r="V716">
        <v>0</v>
      </c>
      <c r="W716" s="12">
        <v>14640.35</v>
      </c>
      <c r="X716" t="str">
        <f>SUBSTITUTE(Table14[[#This Row],[Hospital tier]],"?","tier - 2")</f>
        <v>tier - 2</v>
      </c>
      <c r="Y716" t="str">
        <f>SUBSTITUTE(Table14[[#This Row],[City tier]],"?","tier - 2")</f>
        <v>tier - 3</v>
      </c>
      <c r="Z716" t="str">
        <f>SUBSTITUTE(Table14[[#This Row],[State ID]],"?","UNKNOWN")</f>
        <v>R1012</v>
      </c>
    </row>
    <row r="717" spans="1:26" x14ac:dyDescent="0.3">
      <c r="A717" t="s">
        <v>749</v>
      </c>
      <c r="B717">
        <v>1983</v>
      </c>
      <c r="C717" t="s">
        <v>15</v>
      </c>
      <c r="E717">
        <v>16</v>
      </c>
      <c r="F717">
        <v>1</v>
      </c>
      <c r="G717">
        <v>6123.57</v>
      </c>
      <c r="H717" t="s">
        <v>12</v>
      </c>
      <c r="I717" t="s">
        <v>11</v>
      </c>
      <c r="J717" t="s">
        <v>23</v>
      </c>
      <c r="K717" t="str">
        <f>SUBSTITUTE(Table14[[#This Row],[year]],"?","")</f>
        <v>1983</v>
      </c>
      <c r="P717" t="str">
        <f>SUBSTITUTE(Table14[[#This Row],[Customer ID]],"?","unknown")</f>
        <v>Id1622</v>
      </c>
      <c r="Q717" s="9" t="str">
        <f t="shared" si="33"/>
        <v>2 Nov 1983</v>
      </c>
      <c r="R717">
        <f t="shared" si="34"/>
        <v>39</v>
      </c>
      <c r="S717" t="str">
        <f t="shared" si="35"/>
        <v>1983</v>
      </c>
      <c r="T717" t="str">
        <f>SUBSTITUTE(Table14[[#This Row],[month]],"?","sep")</f>
        <v>Nov</v>
      </c>
      <c r="U717">
        <v>2</v>
      </c>
      <c r="V717">
        <v>2</v>
      </c>
      <c r="W717" s="12">
        <v>11396.9</v>
      </c>
      <c r="X717" t="str">
        <f>SUBSTITUTE(Table14[[#This Row],[Hospital tier]],"?","tier - 2")</f>
        <v>tier - 3</v>
      </c>
      <c r="Y717" t="str">
        <f>SUBSTITUTE(Table14[[#This Row],[City tier]],"?","tier - 2")</f>
        <v>tier - 2</v>
      </c>
      <c r="Z717" t="str">
        <f>SUBSTITUTE(Table14[[#This Row],[State ID]],"?","UNKNOWN")</f>
        <v>R1012</v>
      </c>
    </row>
    <row r="718" spans="1:26" x14ac:dyDescent="0.3">
      <c r="A718" t="s">
        <v>750</v>
      </c>
      <c r="B718">
        <v>1990</v>
      </c>
      <c r="C718" t="s">
        <v>35</v>
      </c>
      <c r="E718">
        <v>18</v>
      </c>
      <c r="F718">
        <v>3</v>
      </c>
      <c r="G718">
        <v>6128.8</v>
      </c>
      <c r="H718" t="s">
        <v>11</v>
      </c>
      <c r="I718" t="s">
        <v>12</v>
      </c>
      <c r="J718" t="s">
        <v>23</v>
      </c>
      <c r="K718" t="str">
        <f>SUBSTITUTE(Table14[[#This Row],[year]],"?","")</f>
        <v>1990</v>
      </c>
      <c r="P718" t="str">
        <f>SUBSTITUTE(Table14[[#This Row],[Customer ID]],"?","unknown")</f>
        <v>Id1621</v>
      </c>
      <c r="Q718" s="9" t="str">
        <f t="shared" si="33"/>
        <v>21 Aug 1990</v>
      </c>
      <c r="R718">
        <f t="shared" si="34"/>
        <v>32</v>
      </c>
      <c r="S718" t="str">
        <f t="shared" si="35"/>
        <v>1990</v>
      </c>
      <c r="T718" t="str">
        <f>SUBSTITUTE(Table14[[#This Row],[month]],"?","sep")</f>
        <v>Aug</v>
      </c>
      <c r="U718">
        <v>21</v>
      </c>
      <c r="V718">
        <v>3</v>
      </c>
      <c r="W718" s="12">
        <v>14630.52</v>
      </c>
      <c r="X718" t="str">
        <f>SUBSTITUTE(Table14[[#This Row],[Hospital tier]],"?","tier - 2")</f>
        <v>tier - 2</v>
      </c>
      <c r="Y718" t="str">
        <f>SUBSTITUTE(Table14[[#This Row],[City tier]],"?","tier - 2")</f>
        <v>tier - 3</v>
      </c>
      <c r="Z718" t="str">
        <f>SUBSTITUTE(Table14[[#This Row],[State ID]],"?","UNKNOWN")</f>
        <v>R1012</v>
      </c>
    </row>
    <row r="719" spans="1:26" x14ac:dyDescent="0.3">
      <c r="A719" t="s">
        <v>751</v>
      </c>
      <c r="B719">
        <v>1969</v>
      </c>
      <c r="C719" t="s">
        <v>15</v>
      </c>
      <c r="E719">
        <v>9</v>
      </c>
      <c r="F719">
        <v>0</v>
      </c>
      <c r="G719">
        <v>6138.5</v>
      </c>
      <c r="H719" t="s">
        <v>11</v>
      </c>
      <c r="I719" t="s">
        <v>11</v>
      </c>
      <c r="J719" t="s">
        <v>42</v>
      </c>
      <c r="K719" t="str">
        <f>SUBSTITUTE(Table14[[#This Row],[year]],"?","")</f>
        <v>1969</v>
      </c>
      <c r="P719" t="str">
        <f>SUBSTITUTE(Table14[[#This Row],[Customer ID]],"?","unknown")</f>
        <v>Id1620</v>
      </c>
      <c r="Q719" s="9" t="str">
        <f t="shared" si="33"/>
        <v>8 Nov 1969</v>
      </c>
      <c r="R719">
        <f t="shared" si="34"/>
        <v>53</v>
      </c>
      <c r="S719" t="str">
        <f t="shared" si="35"/>
        <v>1969</v>
      </c>
      <c r="T719" t="str">
        <f>SUBSTITUTE(Table14[[#This Row],[month]],"?","sep")</f>
        <v>Nov</v>
      </c>
      <c r="U719">
        <v>8</v>
      </c>
      <c r="V719">
        <v>0</v>
      </c>
      <c r="W719" s="12">
        <v>14612.33</v>
      </c>
      <c r="X719" t="str">
        <f>SUBSTITUTE(Table14[[#This Row],[Hospital tier]],"?","tier - 2")</f>
        <v>tier - 2</v>
      </c>
      <c r="Y719" t="str">
        <f>SUBSTITUTE(Table14[[#This Row],[City tier]],"?","tier - 2")</f>
        <v>tier - 2</v>
      </c>
      <c r="Z719" t="str">
        <f>SUBSTITUTE(Table14[[#This Row],[State ID]],"?","UNKNOWN")</f>
        <v>R1011</v>
      </c>
    </row>
    <row r="720" spans="1:26" x14ac:dyDescent="0.3">
      <c r="A720" t="s">
        <v>752</v>
      </c>
      <c r="B720">
        <v>1978</v>
      </c>
      <c r="C720" t="s">
        <v>20</v>
      </c>
      <c r="E720">
        <v>5</v>
      </c>
      <c r="F720">
        <v>2</v>
      </c>
      <c r="G720">
        <v>6138.58</v>
      </c>
      <c r="H720" t="s">
        <v>11</v>
      </c>
      <c r="I720" t="s">
        <v>16</v>
      </c>
      <c r="J720" t="s">
        <v>13</v>
      </c>
      <c r="K720" t="str">
        <f>SUBSTITUTE(Table14[[#This Row],[year]],"?","")</f>
        <v>1978</v>
      </c>
      <c r="P720" t="str">
        <f>SUBSTITUTE(Table14[[#This Row],[Customer ID]],"?","unknown")</f>
        <v>Id1619</v>
      </c>
      <c r="Q720" s="9" t="str">
        <f t="shared" si="33"/>
        <v>9 Sep 1978</v>
      </c>
      <c r="R720">
        <f t="shared" si="34"/>
        <v>44</v>
      </c>
      <c r="S720" t="str">
        <f t="shared" si="35"/>
        <v>1978</v>
      </c>
      <c r="T720" t="str">
        <f>SUBSTITUTE(Table14[[#This Row],[month]],"?","sep")</f>
        <v>Sep</v>
      </c>
      <c r="U720">
        <v>9</v>
      </c>
      <c r="V720">
        <v>2</v>
      </c>
      <c r="W720" s="12">
        <v>42112.24</v>
      </c>
      <c r="X720" t="str">
        <f>SUBSTITUTE(Table14[[#This Row],[Hospital tier]],"?","tier - 2")</f>
        <v>tier - 2</v>
      </c>
      <c r="Y720" t="str">
        <f>SUBSTITUTE(Table14[[#This Row],[City tier]],"?","tier - 2")</f>
        <v>tier - 1</v>
      </c>
      <c r="Z720" t="str">
        <f>SUBSTITUTE(Table14[[#This Row],[State ID]],"?","UNKNOWN")</f>
        <v>R1013</v>
      </c>
    </row>
    <row r="721" spans="1:26" x14ac:dyDescent="0.3">
      <c r="A721" t="s">
        <v>753</v>
      </c>
      <c r="B721">
        <v>1976</v>
      </c>
      <c r="C721" t="s">
        <v>30</v>
      </c>
      <c r="E721">
        <v>12</v>
      </c>
      <c r="F721">
        <v>2</v>
      </c>
      <c r="G721">
        <v>6139.14</v>
      </c>
      <c r="H721" t="s">
        <v>11</v>
      </c>
      <c r="I721" t="s">
        <v>12</v>
      </c>
      <c r="J721" t="s">
        <v>13</v>
      </c>
      <c r="K721" t="str">
        <f>SUBSTITUTE(Table14[[#This Row],[year]],"?","")</f>
        <v>1976</v>
      </c>
      <c r="P721" t="str">
        <f>SUBSTITUTE(Table14[[#This Row],[Customer ID]],"?","unknown")</f>
        <v>Id1618</v>
      </c>
      <c r="Q721" s="9" t="str">
        <f t="shared" si="33"/>
        <v>18 Dec 1976</v>
      </c>
      <c r="R721">
        <f t="shared" si="34"/>
        <v>46</v>
      </c>
      <c r="S721" t="str">
        <f t="shared" si="35"/>
        <v>1976</v>
      </c>
      <c r="T721" t="str">
        <f>SUBSTITUTE(Table14[[#This Row],[month]],"?","sep")</f>
        <v>Dec</v>
      </c>
      <c r="U721">
        <v>18</v>
      </c>
      <c r="V721">
        <v>0</v>
      </c>
      <c r="W721" s="12">
        <v>14600.62</v>
      </c>
      <c r="X721" t="str">
        <f>SUBSTITUTE(Table14[[#This Row],[Hospital tier]],"?","tier - 2")</f>
        <v>tier - 2</v>
      </c>
      <c r="Y721" t="str">
        <f>SUBSTITUTE(Table14[[#This Row],[City tier]],"?","tier - 2")</f>
        <v>tier - 3</v>
      </c>
      <c r="Z721" t="str">
        <f>SUBSTITUTE(Table14[[#This Row],[State ID]],"?","UNKNOWN")</f>
        <v>R1013</v>
      </c>
    </row>
    <row r="722" spans="1:26" x14ac:dyDescent="0.3">
      <c r="A722" t="s">
        <v>754</v>
      </c>
      <c r="B722">
        <v>1970</v>
      </c>
      <c r="C722" t="s">
        <v>37</v>
      </c>
      <c r="E722">
        <v>14</v>
      </c>
      <c r="F722">
        <v>0</v>
      </c>
      <c r="G722">
        <v>6147.12</v>
      </c>
      <c r="H722" t="s">
        <v>11</v>
      </c>
      <c r="I722" t="s">
        <v>12</v>
      </c>
      <c r="J722" t="s">
        <v>23</v>
      </c>
      <c r="K722" t="str">
        <f>SUBSTITUTE(Table14[[#This Row],[year]],"?","")</f>
        <v>1970</v>
      </c>
      <c r="P722" t="str">
        <f>SUBSTITUTE(Table14[[#This Row],[Customer ID]],"?","unknown")</f>
        <v>Id1617</v>
      </c>
      <c r="Q722" s="9" t="str">
        <f t="shared" si="33"/>
        <v>14 Oct 1970</v>
      </c>
      <c r="R722">
        <f t="shared" si="34"/>
        <v>52</v>
      </c>
      <c r="S722" t="str">
        <f t="shared" si="35"/>
        <v>1970</v>
      </c>
      <c r="T722" t="str">
        <f>SUBSTITUTE(Table14[[#This Row],[month]],"?","sep")</f>
        <v>Oct</v>
      </c>
      <c r="U722">
        <v>14</v>
      </c>
      <c r="V722">
        <v>3</v>
      </c>
      <c r="W722" s="12">
        <v>14590.63</v>
      </c>
      <c r="X722" t="str">
        <f>SUBSTITUTE(Table14[[#This Row],[Hospital tier]],"?","tier - 2")</f>
        <v>tier - 2</v>
      </c>
      <c r="Y722" t="str">
        <f>SUBSTITUTE(Table14[[#This Row],[City tier]],"?","tier - 2")</f>
        <v>tier - 3</v>
      </c>
      <c r="Z722" t="str">
        <f>SUBSTITUTE(Table14[[#This Row],[State ID]],"?","UNKNOWN")</f>
        <v>R1012</v>
      </c>
    </row>
    <row r="723" spans="1:26" x14ac:dyDescent="0.3">
      <c r="A723" t="s">
        <v>755</v>
      </c>
      <c r="B723">
        <v>1973</v>
      </c>
      <c r="C723" t="s">
        <v>15</v>
      </c>
      <c r="E723">
        <v>6</v>
      </c>
      <c r="F723">
        <v>0</v>
      </c>
      <c r="G723">
        <v>6152.05</v>
      </c>
      <c r="H723" t="s">
        <v>11</v>
      </c>
      <c r="I723" t="s">
        <v>12</v>
      </c>
      <c r="J723" t="s">
        <v>13</v>
      </c>
      <c r="K723" t="str">
        <f>SUBSTITUTE(Table14[[#This Row],[year]],"?","")</f>
        <v>1973</v>
      </c>
      <c r="P723" t="str">
        <f>SUBSTITUTE(Table14[[#This Row],[Customer ID]],"?","unknown")</f>
        <v>Id1616</v>
      </c>
      <c r="Q723" s="9" t="str">
        <f t="shared" si="33"/>
        <v>3 Nov 1973</v>
      </c>
      <c r="R723">
        <f t="shared" si="34"/>
        <v>49</v>
      </c>
      <c r="S723" t="str">
        <f t="shared" si="35"/>
        <v>1973</v>
      </c>
      <c r="T723" t="str">
        <f>SUBSTITUTE(Table14[[#This Row],[month]],"?","sep")</f>
        <v>Nov</v>
      </c>
      <c r="U723">
        <v>3</v>
      </c>
      <c r="V723">
        <v>0</v>
      </c>
      <c r="W723" s="12">
        <v>14574.64</v>
      </c>
      <c r="X723" t="str">
        <f>SUBSTITUTE(Table14[[#This Row],[Hospital tier]],"?","tier - 2")</f>
        <v>tier - 2</v>
      </c>
      <c r="Y723" t="str">
        <f>SUBSTITUTE(Table14[[#This Row],[City tier]],"?","tier - 2")</f>
        <v>tier - 3</v>
      </c>
      <c r="Z723" t="str">
        <f>SUBSTITUTE(Table14[[#This Row],[State ID]],"?","UNKNOWN")</f>
        <v>R1013</v>
      </c>
    </row>
    <row r="724" spans="1:26" x14ac:dyDescent="0.3">
      <c r="A724" t="s">
        <v>756</v>
      </c>
      <c r="B724">
        <v>1985</v>
      </c>
      <c r="C724" t="s">
        <v>37</v>
      </c>
      <c r="E724">
        <v>15</v>
      </c>
      <c r="F724">
        <v>3</v>
      </c>
      <c r="G724">
        <v>6159.57</v>
      </c>
      <c r="H724" t="s">
        <v>11</v>
      </c>
      <c r="I724" t="s">
        <v>16</v>
      </c>
      <c r="J724" t="s">
        <v>23</v>
      </c>
      <c r="K724" t="str">
        <f>SUBSTITUTE(Table14[[#This Row],[year]],"?","")</f>
        <v>1985</v>
      </c>
      <c r="P724" t="str">
        <f>SUBSTITUTE(Table14[[#This Row],[Customer ID]],"?","unknown")</f>
        <v>Id1615</v>
      </c>
      <c r="Q724" s="9" t="str">
        <f t="shared" si="33"/>
        <v>12 Oct 1985</v>
      </c>
      <c r="R724">
        <f t="shared" si="34"/>
        <v>37</v>
      </c>
      <c r="S724" t="str">
        <f t="shared" si="35"/>
        <v>1985</v>
      </c>
      <c r="T724" t="str">
        <f>SUBSTITUTE(Table14[[#This Row],[month]],"?","sep")</f>
        <v>Oct</v>
      </c>
      <c r="U724">
        <v>12</v>
      </c>
      <c r="V724">
        <v>0</v>
      </c>
      <c r="W724" s="12">
        <v>14571.89</v>
      </c>
      <c r="X724" t="str">
        <f>SUBSTITUTE(Table14[[#This Row],[Hospital tier]],"?","tier - 2")</f>
        <v>tier - 2</v>
      </c>
      <c r="Y724" t="str">
        <f>SUBSTITUTE(Table14[[#This Row],[City tier]],"?","tier - 2")</f>
        <v>tier - 1</v>
      </c>
      <c r="Z724" t="str">
        <f>SUBSTITUTE(Table14[[#This Row],[State ID]],"?","UNKNOWN")</f>
        <v>R1012</v>
      </c>
    </row>
    <row r="725" spans="1:26" x14ac:dyDescent="0.3">
      <c r="A725" t="s">
        <v>757</v>
      </c>
      <c r="B725">
        <v>1984</v>
      </c>
      <c r="C725" t="s">
        <v>37</v>
      </c>
      <c r="E725">
        <v>6</v>
      </c>
      <c r="F725">
        <v>3</v>
      </c>
      <c r="G725">
        <v>6170.96</v>
      </c>
      <c r="H725" t="s">
        <v>11</v>
      </c>
      <c r="I725" t="s">
        <v>16</v>
      </c>
      <c r="J725" t="s">
        <v>13</v>
      </c>
      <c r="K725" t="str">
        <f>SUBSTITUTE(Table14[[#This Row],[year]],"?","")</f>
        <v>1984</v>
      </c>
      <c r="P725" t="str">
        <f>SUBSTITUTE(Table14[[#This Row],[Customer ID]],"?","unknown")</f>
        <v>Id1614</v>
      </c>
      <c r="Q725" s="9" t="str">
        <f t="shared" si="33"/>
        <v>14 Oct 1984</v>
      </c>
      <c r="R725">
        <f t="shared" si="34"/>
        <v>38</v>
      </c>
      <c r="S725" t="str">
        <f t="shared" si="35"/>
        <v>1984</v>
      </c>
      <c r="T725" t="str">
        <f>SUBSTITUTE(Table14[[#This Row],[month]],"?","sep")</f>
        <v>Oct</v>
      </c>
      <c r="U725">
        <v>14</v>
      </c>
      <c r="V725">
        <v>3</v>
      </c>
      <c r="W725" s="12">
        <v>14547.26</v>
      </c>
      <c r="X725" t="str">
        <f>SUBSTITUTE(Table14[[#This Row],[Hospital tier]],"?","tier - 2")</f>
        <v>tier - 2</v>
      </c>
      <c r="Y725" t="str">
        <f>SUBSTITUTE(Table14[[#This Row],[City tier]],"?","tier - 2")</f>
        <v>tier - 1</v>
      </c>
      <c r="Z725" t="str">
        <f>SUBSTITUTE(Table14[[#This Row],[State ID]],"?","UNKNOWN")</f>
        <v>R1013</v>
      </c>
    </row>
    <row r="726" spans="1:26" x14ac:dyDescent="0.3">
      <c r="A726" t="s">
        <v>758</v>
      </c>
      <c r="B726">
        <v>1985</v>
      </c>
      <c r="C726" t="s">
        <v>35</v>
      </c>
      <c r="E726">
        <v>9</v>
      </c>
      <c r="F726">
        <v>3</v>
      </c>
      <c r="G726">
        <v>6183.32</v>
      </c>
      <c r="H726" t="s">
        <v>11</v>
      </c>
      <c r="I726" t="s">
        <v>11</v>
      </c>
      <c r="J726" t="s">
        <v>23</v>
      </c>
      <c r="K726" t="str">
        <f>SUBSTITUTE(Table14[[#This Row],[year]],"?","")</f>
        <v>1985</v>
      </c>
      <c r="P726" t="str">
        <f>SUBSTITUTE(Table14[[#This Row],[Customer ID]],"?","unknown")</f>
        <v>Id1613</v>
      </c>
      <c r="Q726" s="9" t="str">
        <f t="shared" si="33"/>
        <v>22 Aug 1985</v>
      </c>
      <c r="R726">
        <f t="shared" si="34"/>
        <v>37</v>
      </c>
      <c r="S726" t="str">
        <f t="shared" si="35"/>
        <v>1985</v>
      </c>
      <c r="T726" t="str">
        <f>SUBSTITUTE(Table14[[#This Row],[month]],"?","sep")</f>
        <v>Aug</v>
      </c>
      <c r="U726">
        <v>22</v>
      </c>
      <c r="V726">
        <v>3</v>
      </c>
      <c r="W726" s="12">
        <v>14507.46</v>
      </c>
      <c r="X726" t="str">
        <f>SUBSTITUTE(Table14[[#This Row],[Hospital tier]],"?","tier - 2")</f>
        <v>tier - 2</v>
      </c>
      <c r="Y726" t="str">
        <f>SUBSTITUTE(Table14[[#This Row],[City tier]],"?","tier - 2")</f>
        <v>tier - 2</v>
      </c>
      <c r="Z726" t="str">
        <f>SUBSTITUTE(Table14[[#This Row],[State ID]],"?","UNKNOWN")</f>
        <v>R1012</v>
      </c>
    </row>
    <row r="727" spans="1:26" x14ac:dyDescent="0.3">
      <c r="A727" t="s">
        <v>759</v>
      </c>
      <c r="B727">
        <v>1970</v>
      </c>
      <c r="C727" t="s">
        <v>37</v>
      </c>
      <c r="E727">
        <v>5</v>
      </c>
      <c r="F727">
        <v>0</v>
      </c>
      <c r="G727">
        <v>6183.46</v>
      </c>
      <c r="H727" t="s">
        <v>11</v>
      </c>
      <c r="I727" t="s">
        <v>11</v>
      </c>
      <c r="J727" t="s">
        <v>23</v>
      </c>
      <c r="K727" t="str">
        <f>SUBSTITUTE(Table14[[#This Row],[year]],"?","")</f>
        <v>1970</v>
      </c>
      <c r="P727" t="str">
        <f>SUBSTITUTE(Table14[[#This Row],[Customer ID]],"?","unknown")</f>
        <v>Id1612</v>
      </c>
      <c r="Q727" s="9" t="str">
        <f t="shared" si="33"/>
        <v>20 Oct 1970</v>
      </c>
      <c r="R727">
        <f t="shared" si="34"/>
        <v>52</v>
      </c>
      <c r="S727" t="str">
        <f t="shared" si="35"/>
        <v>1970</v>
      </c>
      <c r="T727" t="str">
        <f>SUBSTITUTE(Table14[[#This Row],[month]],"?","sep")</f>
        <v>Oct</v>
      </c>
      <c r="U727">
        <v>20</v>
      </c>
      <c r="V727">
        <v>5</v>
      </c>
      <c r="W727" s="12">
        <v>14478.33</v>
      </c>
      <c r="X727" t="str">
        <f>SUBSTITUTE(Table14[[#This Row],[Hospital tier]],"?","tier - 2")</f>
        <v>tier - 2</v>
      </c>
      <c r="Y727" t="str">
        <f>SUBSTITUTE(Table14[[#This Row],[City tier]],"?","tier - 2")</f>
        <v>tier - 2</v>
      </c>
      <c r="Z727" t="str">
        <f>SUBSTITUTE(Table14[[#This Row],[State ID]],"?","UNKNOWN")</f>
        <v>R1012</v>
      </c>
    </row>
    <row r="728" spans="1:26" x14ac:dyDescent="0.3">
      <c r="A728" t="s">
        <v>760</v>
      </c>
      <c r="B728">
        <v>1988</v>
      </c>
      <c r="C728" t="s">
        <v>15</v>
      </c>
      <c r="E728">
        <v>1</v>
      </c>
      <c r="F728">
        <v>3</v>
      </c>
      <c r="G728">
        <v>6184.3</v>
      </c>
      <c r="H728" t="s">
        <v>11</v>
      </c>
      <c r="I728" t="s">
        <v>12</v>
      </c>
      <c r="J728" t="s">
        <v>13</v>
      </c>
      <c r="K728" t="str">
        <f>SUBSTITUTE(Table14[[#This Row],[year]],"?","")</f>
        <v>1988</v>
      </c>
      <c r="P728" t="str">
        <f>SUBSTITUTE(Table14[[#This Row],[Customer ID]],"?","unknown")</f>
        <v>Id1611</v>
      </c>
      <c r="Q728" s="9" t="str">
        <f t="shared" si="33"/>
        <v>19 Nov 1988</v>
      </c>
      <c r="R728">
        <f t="shared" si="34"/>
        <v>34</v>
      </c>
      <c r="S728" t="str">
        <f t="shared" si="35"/>
        <v>1988</v>
      </c>
      <c r="T728" t="str">
        <f>SUBSTITUTE(Table14[[#This Row],[month]],"?","sep")</f>
        <v>Nov</v>
      </c>
      <c r="U728">
        <v>19</v>
      </c>
      <c r="V728">
        <v>1</v>
      </c>
      <c r="W728" s="12">
        <v>11394.07</v>
      </c>
      <c r="X728" t="str">
        <f>SUBSTITUTE(Table14[[#This Row],[Hospital tier]],"?","tier - 2")</f>
        <v>tier - 2</v>
      </c>
      <c r="Y728" t="str">
        <f>SUBSTITUTE(Table14[[#This Row],[City tier]],"?","tier - 2")</f>
        <v>tier - 3</v>
      </c>
      <c r="Z728" t="str">
        <f>SUBSTITUTE(Table14[[#This Row],[State ID]],"?","UNKNOWN")</f>
        <v>R1013</v>
      </c>
    </row>
    <row r="729" spans="1:26" x14ac:dyDescent="0.3">
      <c r="A729" t="s">
        <v>761</v>
      </c>
      <c r="B729">
        <v>1981</v>
      </c>
      <c r="C729" t="s">
        <v>15</v>
      </c>
      <c r="E729">
        <v>22</v>
      </c>
      <c r="F729">
        <v>0</v>
      </c>
      <c r="G729">
        <v>6185.32</v>
      </c>
      <c r="H729" t="s">
        <v>11</v>
      </c>
      <c r="I729" t="s">
        <v>16</v>
      </c>
      <c r="J729" t="s">
        <v>13</v>
      </c>
      <c r="K729" t="str">
        <f>SUBSTITUTE(Table14[[#This Row],[year]],"?","")</f>
        <v>1981</v>
      </c>
      <c r="P729" t="str">
        <f>SUBSTITUTE(Table14[[#This Row],[Customer ID]],"?","unknown")</f>
        <v>Id1610</v>
      </c>
      <c r="Q729" s="9" t="str">
        <f t="shared" si="33"/>
        <v>20 Nov 1981</v>
      </c>
      <c r="R729">
        <f t="shared" si="34"/>
        <v>41</v>
      </c>
      <c r="S729" t="str">
        <f t="shared" si="35"/>
        <v>1981</v>
      </c>
      <c r="T729" t="str">
        <f>SUBSTITUTE(Table14[[#This Row],[month]],"?","sep")</f>
        <v>Nov</v>
      </c>
      <c r="U729">
        <v>20</v>
      </c>
      <c r="V729">
        <v>1</v>
      </c>
      <c r="W729" s="12">
        <v>14474.68</v>
      </c>
      <c r="X729" t="str">
        <f>SUBSTITUTE(Table14[[#This Row],[Hospital tier]],"?","tier - 2")</f>
        <v>tier - 2</v>
      </c>
      <c r="Y729" t="str">
        <f>SUBSTITUTE(Table14[[#This Row],[City tier]],"?","tier - 2")</f>
        <v>tier - 1</v>
      </c>
      <c r="Z729" t="str">
        <f>SUBSTITUTE(Table14[[#This Row],[State ID]],"?","UNKNOWN")</f>
        <v>R1013</v>
      </c>
    </row>
    <row r="730" spans="1:26" x14ac:dyDescent="0.3">
      <c r="A730" t="s">
        <v>762</v>
      </c>
      <c r="B730">
        <v>1981</v>
      </c>
      <c r="C730" t="s">
        <v>37</v>
      </c>
      <c r="E730">
        <v>1</v>
      </c>
      <c r="F730">
        <v>0</v>
      </c>
      <c r="G730">
        <v>6186.13</v>
      </c>
      <c r="H730" t="s">
        <v>11</v>
      </c>
      <c r="I730" t="s">
        <v>12</v>
      </c>
      <c r="J730" t="s">
        <v>42</v>
      </c>
      <c r="K730" t="str">
        <f>SUBSTITUTE(Table14[[#This Row],[year]],"?","")</f>
        <v>1981</v>
      </c>
      <c r="P730" t="str">
        <f>SUBSTITUTE(Table14[[#This Row],[Customer ID]],"?","unknown")</f>
        <v>Id1609</v>
      </c>
      <c r="Q730" s="9" t="str">
        <f t="shared" si="33"/>
        <v>27 Oct 1981</v>
      </c>
      <c r="R730">
        <f t="shared" si="34"/>
        <v>41</v>
      </c>
      <c r="S730" t="str">
        <f t="shared" si="35"/>
        <v>1981</v>
      </c>
      <c r="T730" t="str">
        <f>SUBSTITUTE(Table14[[#This Row],[month]],"?","sep")</f>
        <v>Oct</v>
      </c>
      <c r="U730">
        <v>27</v>
      </c>
      <c r="V730">
        <v>2</v>
      </c>
      <c r="W730" s="12">
        <v>14470.01</v>
      </c>
      <c r="X730" t="str">
        <f>SUBSTITUTE(Table14[[#This Row],[Hospital tier]],"?","tier - 2")</f>
        <v>tier - 2</v>
      </c>
      <c r="Y730" t="str">
        <f>SUBSTITUTE(Table14[[#This Row],[City tier]],"?","tier - 2")</f>
        <v>tier - 3</v>
      </c>
      <c r="Z730" t="str">
        <f>SUBSTITUTE(Table14[[#This Row],[State ID]],"?","UNKNOWN")</f>
        <v>R1011</v>
      </c>
    </row>
    <row r="731" spans="1:26" x14ac:dyDescent="0.3">
      <c r="A731" t="s">
        <v>763</v>
      </c>
      <c r="B731">
        <v>1988</v>
      </c>
      <c r="C731" t="s">
        <v>37</v>
      </c>
      <c r="E731">
        <v>23</v>
      </c>
      <c r="F731">
        <v>3</v>
      </c>
      <c r="G731">
        <v>6196.45</v>
      </c>
      <c r="H731" t="s">
        <v>11</v>
      </c>
      <c r="I731" t="s">
        <v>16</v>
      </c>
      <c r="J731" t="s">
        <v>42</v>
      </c>
      <c r="K731" t="str">
        <f>SUBSTITUTE(Table14[[#This Row],[year]],"?","")</f>
        <v>1988</v>
      </c>
      <c r="P731" t="str">
        <f>SUBSTITUTE(Table14[[#This Row],[Customer ID]],"?","unknown")</f>
        <v>Id1608</v>
      </c>
      <c r="Q731" s="9" t="str">
        <f t="shared" si="33"/>
        <v>10 Oct 1988</v>
      </c>
      <c r="R731">
        <f t="shared" si="34"/>
        <v>34</v>
      </c>
      <c r="S731" t="str">
        <f t="shared" si="35"/>
        <v>1988</v>
      </c>
      <c r="T731" t="str">
        <f>SUBSTITUTE(Table14[[#This Row],[month]],"?","sep")</f>
        <v>Oct</v>
      </c>
      <c r="U731">
        <v>10</v>
      </c>
      <c r="V731">
        <v>2</v>
      </c>
      <c r="W731" s="12">
        <v>14455.64</v>
      </c>
      <c r="X731" t="str">
        <f>SUBSTITUTE(Table14[[#This Row],[Hospital tier]],"?","tier - 2")</f>
        <v>tier - 2</v>
      </c>
      <c r="Y731" t="str">
        <f>SUBSTITUTE(Table14[[#This Row],[City tier]],"?","tier - 2")</f>
        <v>tier - 1</v>
      </c>
      <c r="Z731" t="str">
        <f>SUBSTITUTE(Table14[[#This Row],[State ID]],"?","UNKNOWN")</f>
        <v>R1011</v>
      </c>
    </row>
    <row r="732" spans="1:26" x14ac:dyDescent="0.3">
      <c r="A732" t="s">
        <v>764</v>
      </c>
      <c r="B732">
        <v>1985</v>
      </c>
      <c r="C732" t="s">
        <v>10</v>
      </c>
      <c r="E732">
        <v>22</v>
      </c>
      <c r="F732">
        <v>2</v>
      </c>
      <c r="G732">
        <v>6198.75</v>
      </c>
      <c r="H732" t="s">
        <v>11</v>
      </c>
      <c r="I732" t="s">
        <v>16</v>
      </c>
      <c r="J732" t="s">
        <v>23</v>
      </c>
      <c r="K732" t="str">
        <f>SUBSTITUTE(Table14[[#This Row],[year]],"?","")</f>
        <v>1985</v>
      </c>
      <c r="P732" t="str">
        <f>SUBSTITUTE(Table14[[#This Row],[Customer ID]],"?","unknown")</f>
        <v>Id1607</v>
      </c>
      <c r="Q732" s="9" t="str">
        <f t="shared" si="33"/>
        <v>28 Jul 1985</v>
      </c>
      <c r="R732">
        <f t="shared" si="34"/>
        <v>37</v>
      </c>
      <c r="S732" t="str">
        <f t="shared" si="35"/>
        <v>1985</v>
      </c>
      <c r="T732" t="str">
        <f>SUBSTITUTE(Table14[[#This Row],[month]],"?","sep")</f>
        <v>Jul</v>
      </c>
      <c r="U732">
        <v>28</v>
      </c>
      <c r="V732">
        <v>0</v>
      </c>
      <c r="W732" s="12">
        <v>42111.66</v>
      </c>
      <c r="X732" t="str">
        <f>SUBSTITUTE(Table14[[#This Row],[Hospital tier]],"?","tier - 2")</f>
        <v>tier - 2</v>
      </c>
      <c r="Y732" t="str">
        <f>SUBSTITUTE(Table14[[#This Row],[City tier]],"?","tier - 2")</f>
        <v>tier - 1</v>
      </c>
      <c r="Z732" t="str">
        <f>SUBSTITUTE(Table14[[#This Row],[State ID]],"?","UNKNOWN")</f>
        <v>R1012</v>
      </c>
    </row>
    <row r="733" spans="1:26" x14ac:dyDescent="0.3">
      <c r="A733" t="s">
        <v>31</v>
      </c>
      <c r="B733">
        <v>1985</v>
      </c>
      <c r="C733" t="s">
        <v>30</v>
      </c>
      <c r="E733">
        <v>20</v>
      </c>
      <c r="F733">
        <v>2</v>
      </c>
      <c r="G733">
        <v>6203.9</v>
      </c>
      <c r="H733" t="s">
        <v>16</v>
      </c>
      <c r="I733" t="s">
        <v>11</v>
      </c>
      <c r="J733" t="s">
        <v>23</v>
      </c>
      <c r="K733" t="str">
        <f>SUBSTITUTE(Table14[[#This Row],[year]],"?","")</f>
        <v>1985</v>
      </c>
      <c r="P733" t="str">
        <f>SUBSTITUTE(Table14[[#This Row],[Customer ID]],"?","unknown")</f>
        <v>unknown</v>
      </c>
      <c r="Q733" s="9" t="str">
        <f t="shared" si="33"/>
        <v>3 Dec 1985</v>
      </c>
      <c r="R733">
        <f t="shared" si="34"/>
        <v>37</v>
      </c>
      <c r="S733" t="str">
        <f t="shared" si="35"/>
        <v>1985</v>
      </c>
      <c r="T733" t="str">
        <f>SUBSTITUTE(Table14[[#This Row],[month]],"?","sep")</f>
        <v>Dec</v>
      </c>
      <c r="U733">
        <v>3</v>
      </c>
      <c r="V733">
        <v>0</v>
      </c>
      <c r="W733" s="12">
        <v>14451.84</v>
      </c>
      <c r="X733" t="str">
        <f>SUBSTITUTE(Table14[[#This Row],[Hospital tier]],"?","tier - 2")</f>
        <v>tier - 1</v>
      </c>
      <c r="Y733" t="str">
        <f>SUBSTITUTE(Table14[[#This Row],[City tier]],"?","tier - 2")</f>
        <v>tier - 2</v>
      </c>
      <c r="Z733" t="str">
        <f>SUBSTITUTE(Table14[[#This Row],[State ID]],"?","UNKNOWN")</f>
        <v>R1012</v>
      </c>
    </row>
    <row r="734" spans="1:26" x14ac:dyDescent="0.3">
      <c r="A734" t="s">
        <v>765</v>
      </c>
      <c r="B734">
        <v>1985</v>
      </c>
      <c r="C734" t="s">
        <v>20</v>
      </c>
      <c r="E734">
        <v>22</v>
      </c>
      <c r="F734">
        <v>2</v>
      </c>
      <c r="G734">
        <v>6203.9</v>
      </c>
      <c r="H734" t="s">
        <v>11</v>
      </c>
      <c r="I734" t="s">
        <v>11</v>
      </c>
      <c r="J734" t="s">
        <v>23</v>
      </c>
      <c r="K734" t="str">
        <f>SUBSTITUTE(Table14[[#This Row],[year]],"?","")</f>
        <v>1985</v>
      </c>
      <c r="P734" t="str">
        <f>SUBSTITUTE(Table14[[#This Row],[Customer ID]],"?","unknown")</f>
        <v>Id1606</v>
      </c>
      <c r="Q734" s="9" t="str">
        <f t="shared" si="33"/>
        <v>13 Sep 1985</v>
      </c>
      <c r="R734">
        <f t="shared" si="34"/>
        <v>37</v>
      </c>
      <c r="S734" t="str">
        <f t="shared" si="35"/>
        <v>1985</v>
      </c>
      <c r="T734" t="str">
        <f>SUBSTITUTE(Table14[[#This Row],[month]],"?","sep")</f>
        <v>Sep</v>
      </c>
      <c r="U734">
        <v>13</v>
      </c>
      <c r="V734">
        <v>2</v>
      </c>
      <c r="W734" s="12">
        <v>13224.06</v>
      </c>
      <c r="X734" t="str">
        <f>SUBSTITUTE(Table14[[#This Row],[Hospital tier]],"?","tier - 2")</f>
        <v>tier - 2</v>
      </c>
      <c r="Y734" t="str">
        <f>SUBSTITUTE(Table14[[#This Row],[City tier]],"?","tier - 2")</f>
        <v>tier - 2</v>
      </c>
      <c r="Z734" t="str">
        <f>SUBSTITUTE(Table14[[#This Row],[State ID]],"?","UNKNOWN")</f>
        <v>R1012</v>
      </c>
    </row>
    <row r="735" spans="1:26" x14ac:dyDescent="0.3">
      <c r="A735" t="s">
        <v>766</v>
      </c>
      <c r="B735">
        <v>1999</v>
      </c>
      <c r="C735" t="s">
        <v>20</v>
      </c>
      <c r="E735">
        <v>10</v>
      </c>
      <c r="F735">
        <v>0</v>
      </c>
      <c r="G735">
        <v>6207.26</v>
      </c>
      <c r="H735" t="s">
        <v>11</v>
      </c>
      <c r="I735" t="s">
        <v>11</v>
      </c>
      <c r="J735" t="s">
        <v>535</v>
      </c>
      <c r="K735" t="str">
        <f>SUBSTITUTE(Table14[[#This Row],[year]],"?","")</f>
        <v>1999</v>
      </c>
      <c r="P735" t="str">
        <f>SUBSTITUTE(Table14[[#This Row],[Customer ID]],"?","unknown")</f>
        <v>Id1605</v>
      </c>
      <c r="Q735" s="9" t="str">
        <f t="shared" si="33"/>
        <v>29 Sep 1999</v>
      </c>
      <c r="R735">
        <f t="shared" si="34"/>
        <v>23</v>
      </c>
      <c r="S735" t="str">
        <f t="shared" si="35"/>
        <v>1999</v>
      </c>
      <c r="T735" t="str">
        <f>SUBSTITUTE(Table14[[#This Row],[month]],"?","sep")</f>
        <v>Sep</v>
      </c>
      <c r="U735">
        <v>29</v>
      </c>
      <c r="V735">
        <v>0</v>
      </c>
      <c r="W735" s="12">
        <v>14449.85</v>
      </c>
      <c r="X735" t="str">
        <f>SUBSTITUTE(Table14[[#This Row],[Hospital tier]],"?","tier - 2")</f>
        <v>tier - 2</v>
      </c>
      <c r="Y735" t="str">
        <f>SUBSTITUTE(Table14[[#This Row],[City tier]],"?","tier - 2")</f>
        <v>tier - 2</v>
      </c>
      <c r="Z735" t="str">
        <f>SUBSTITUTE(Table14[[#This Row],[State ID]],"?","UNKNOWN")</f>
        <v>R1026</v>
      </c>
    </row>
    <row r="736" spans="1:26" x14ac:dyDescent="0.3">
      <c r="A736" t="s">
        <v>767</v>
      </c>
      <c r="B736">
        <v>1992</v>
      </c>
      <c r="C736" t="s">
        <v>35</v>
      </c>
      <c r="E736">
        <v>12</v>
      </c>
      <c r="F736">
        <v>0</v>
      </c>
      <c r="G736">
        <v>6208.5</v>
      </c>
      <c r="H736" t="s">
        <v>11</v>
      </c>
      <c r="I736" t="s">
        <v>16</v>
      </c>
      <c r="J736" t="s">
        <v>300</v>
      </c>
      <c r="K736" t="str">
        <f>SUBSTITUTE(Table14[[#This Row],[year]],"?","")</f>
        <v>1992</v>
      </c>
      <c r="P736" t="str">
        <f>SUBSTITUTE(Table14[[#This Row],[Customer ID]],"?","unknown")</f>
        <v>Id1604</v>
      </c>
      <c r="Q736" s="9" t="str">
        <f t="shared" si="33"/>
        <v>4 Aug 1992</v>
      </c>
      <c r="R736">
        <f t="shared" si="34"/>
        <v>30</v>
      </c>
      <c r="S736" t="str">
        <f t="shared" si="35"/>
        <v>1992</v>
      </c>
      <c r="T736" t="str">
        <f>SUBSTITUTE(Table14[[#This Row],[month]],"?","sep")</f>
        <v>Aug</v>
      </c>
      <c r="U736">
        <v>4</v>
      </c>
      <c r="V736">
        <v>0</v>
      </c>
      <c r="W736" s="12">
        <v>14427.63</v>
      </c>
      <c r="X736" t="str">
        <f>SUBSTITUTE(Table14[[#This Row],[Hospital tier]],"?","tier - 2")</f>
        <v>tier - 2</v>
      </c>
      <c r="Y736" t="str">
        <f>SUBSTITUTE(Table14[[#This Row],[City tier]],"?","tier - 2")</f>
        <v>tier - 1</v>
      </c>
      <c r="Z736" t="str">
        <f>SUBSTITUTE(Table14[[#This Row],[State ID]],"?","UNKNOWN")</f>
        <v>R1021</v>
      </c>
    </row>
    <row r="737" spans="1:26" x14ac:dyDescent="0.3">
      <c r="A737" t="s">
        <v>768</v>
      </c>
      <c r="B737">
        <v>1972</v>
      </c>
      <c r="C737" t="s">
        <v>18</v>
      </c>
      <c r="E737">
        <v>29</v>
      </c>
      <c r="F737">
        <v>0</v>
      </c>
      <c r="G737">
        <v>6219.93</v>
      </c>
      <c r="H737" t="s">
        <v>11</v>
      </c>
      <c r="I737" t="s">
        <v>11</v>
      </c>
      <c r="J737" t="s">
        <v>13</v>
      </c>
      <c r="K737" t="str">
        <f>SUBSTITUTE(Table14[[#This Row],[year]],"?","")</f>
        <v>1972</v>
      </c>
      <c r="P737" t="str">
        <f>SUBSTITUTE(Table14[[#This Row],[Customer ID]],"?","unknown")</f>
        <v>Id1603</v>
      </c>
      <c r="Q737" s="9" t="str">
        <f t="shared" si="33"/>
        <v>15 Jun 1972</v>
      </c>
      <c r="R737">
        <f t="shared" si="34"/>
        <v>50</v>
      </c>
      <c r="S737" t="str">
        <f t="shared" si="35"/>
        <v>1972</v>
      </c>
      <c r="T737" t="str">
        <f>SUBSTITUTE(Table14[[#This Row],[month]],"?","sep")</f>
        <v>Jun</v>
      </c>
      <c r="U737">
        <v>15</v>
      </c>
      <c r="V737">
        <v>0</v>
      </c>
      <c r="W737" s="12">
        <v>14426.66</v>
      </c>
      <c r="X737" t="str">
        <f>SUBSTITUTE(Table14[[#This Row],[Hospital tier]],"?","tier - 2")</f>
        <v>tier - 2</v>
      </c>
      <c r="Y737" t="str">
        <f>SUBSTITUTE(Table14[[#This Row],[City tier]],"?","tier - 2")</f>
        <v>tier - 2</v>
      </c>
      <c r="Z737" t="str">
        <f>SUBSTITUTE(Table14[[#This Row],[State ID]],"?","UNKNOWN")</f>
        <v>R1013</v>
      </c>
    </row>
    <row r="738" spans="1:26" x14ac:dyDescent="0.3">
      <c r="A738" t="s">
        <v>769</v>
      </c>
      <c r="B738">
        <v>1978</v>
      </c>
      <c r="C738" t="s">
        <v>20</v>
      </c>
      <c r="E738">
        <v>19</v>
      </c>
      <c r="F738">
        <v>2</v>
      </c>
      <c r="G738">
        <v>6236.95</v>
      </c>
      <c r="H738" t="s">
        <v>11</v>
      </c>
      <c r="I738" t="s">
        <v>11</v>
      </c>
      <c r="J738" t="s">
        <v>13</v>
      </c>
      <c r="K738" t="str">
        <f>SUBSTITUTE(Table14[[#This Row],[year]],"?","")</f>
        <v>1978</v>
      </c>
      <c r="P738" t="str">
        <f>SUBSTITUTE(Table14[[#This Row],[Customer ID]],"?","unknown")</f>
        <v>Id1602</v>
      </c>
      <c r="Q738" s="9" t="str">
        <f t="shared" si="33"/>
        <v>10 Sep 1978</v>
      </c>
      <c r="R738">
        <f t="shared" si="34"/>
        <v>44</v>
      </c>
      <c r="S738" t="str">
        <f t="shared" si="35"/>
        <v>1978</v>
      </c>
      <c r="T738" t="str">
        <f>SUBSTITUTE(Table14[[#This Row],[month]],"?","sep")</f>
        <v>Sep</v>
      </c>
      <c r="U738">
        <v>10</v>
      </c>
      <c r="V738">
        <v>2</v>
      </c>
      <c r="W738" s="12">
        <v>14426.07</v>
      </c>
      <c r="X738" t="str">
        <f>SUBSTITUTE(Table14[[#This Row],[Hospital tier]],"?","tier - 2")</f>
        <v>tier - 2</v>
      </c>
      <c r="Y738" t="str">
        <f>SUBSTITUTE(Table14[[#This Row],[City tier]],"?","tier - 2")</f>
        <v>tier - 2</v>
      </c>
      <c r="Z738" t="str">
        <f>SUBSTITUTE(Table14[[#This Row],[State ID]],"?","UNKNOWN")</f>
        <v>R1013</v>
      </c>
    </row>
    <row r="739" spans="1:26" x14ac:dyDescent="0.3">
      <c r="A739" t="s">
        <v>770</v>
      </c>
      <c r="B739">
        <v>1983</v>
      </c>
      <c r="C739" t="s">
        <v>35</v>
      </c>
      <c r="E739">
        <v>11</v>
      </c>
      <c r="F739">
        <v>1</v>
      </c>
      <c r="G739">
        <v>6238.3</v>
      </c>
      <c r="H739" t="s">
        <v>11</v>
      </c>
      <c r="I739" t="s">
        <v>16</v>
      </c>
      <c r="J739" t="s">
        <v>42</v>
      </c>
      <c r="K739" t="str">
        <f>SUBSTITUTE(Table14[[#This Row],[year]],"?","")</f>
        <v>1983</v>
      </c>
      <c r="P739" t="str">
        <f>SUBSTITUTE(Table14[[#This Row],[Customer ID]],"?","unknown")</f>
        <v>Id1601</v>
      </c>
      <c r="Q739" s="9" t="str">
        <f t="shared" si="33"/>
        <v>20 Aug 1983</v>
      </c>
      <c r="R739">
        <f t="shared" si="34"/>
        <v>39</v>
      </c>
      <c r="S739" t="str">
        <f t="shared" si="35"/>
        <v>1983</v>
      </c>
      <c r="T739" t="str">
        <f>SUBSTITUTE(Table14[[#This Row],[month]],"?","sep")</f>
        <v>Aug</v>
      </c>
      <c r="U739">
        <v>20</v>
      </c>
      <c r="V739">
        <v>1</v>
      </c>
      <c r="W739" s="12">
        <v>14418.28</v>
      </c>
      <c r="X739" t="str">
        <f>SUBSTITUTE(Table14[[#This Row],[Hospital tier]],"?","tier - 2")</f>
        <v>tier - 2</v>
      </c>
      <c r="Y739" t="str">
        <f>SUBSTITUTE(Table14[[#This Row],[City tier]],"?","tier - 2")</f>
        <v>tier - 1</v>
      </c>
      <c r="Z739" t="str">
        <f>SUBSTITUTE(Table14[[#This Row],[State ID]],"?","UNKNOWN")</f>
        <v>R1011</v>
      </c>
    </row>
    <row r="740" spans="1:26" x14ac:dyDescent="0.3">
      <c r="A740" t="s">
        <v>771</v>
      </c>
      <c r="B740">
        <v>1979</v>
      </c>
      <c r="C740" t="s">
        <v>37</v>
      </c>
      <c r="E740">
        <v>10</v>
      </c>
      <c r="F740">
        <v>0</v>
      </c>
      <c r="G740">
        <v>6250.44</v>
      </c>
      <c r="H740" t="s">
        <v>11</v>
      </c>
      <c r="I740" t="s">
        <v>16</v>
      </c>
      <c r="J740" t="s">
        <v>42</v>
      </c>
      <c r="K740" t="str">
        <f>SUBSTITUTE(Table14[[#This Row],[year]],"?","")</f>
        <v>1979</v>
      </c>
      <c r="P740" t="str">
        <f>SUBSTITUTE(Table14[[#This Row],[Customer ID]],"?","unknown")</f>
        <v>Id1600</v>
      </c>
      <c r="Q740" s="9" t="str">
        <f t="shared" si="33"/>
        <v>28 Oct 1979</v>
      </c>
      <c r="R740">
        <f t="shared" si="34"/>
        <v>43</v>
      </c>
      <c r="S740" t="str">
        <f t="shared" si="35"/>
        <v>1979</v>
      </c>
      <c r="T740" t="str">
        <f>SUBSTITUTE(Table14[[#This Row],[month]],"?","sep")</f>
        <v>Oct</v>
      </c>
      <c r="U740">
        <v>28</v>
      </c>
      <c r="V740">
        <v>0</v>
      </c>
      <c r="W740" s="12">
        <v>11388.27</v>
      </c>
      <c r="X740" t="str">
        <f>SUBSTITUTE(Table14[[#This Row],[Hospital tier]],"?","tier - 2")</f>
        <v>tier - 2</v>
      </c>
      <c r="Y740" t="str">
        <f>SUBSTITUTE(Table14[[#This Row],[City tier]],"?","tier - 2")</f>
        <v>tier - 1</v>
      </c>
      <c r="Z740" t="str">
        <f>SUBSTITUTE(Table14[[#This Row],[State ID]],"?","UNKNOWN")</f>
        <v>R1011</v>
      </c>
    </row>
    <row r="741" spans="1:26" x14ac:dyDescent="0.3">
      <c r="A741" t="s">
        <v>772</v>
      </c>
      <c r="B741">
        <v>1972</v>
      </c>
      <c r="C741" t="s">
        <v>15</v>
      </c>
      <c r="E741">
        <v>11</v>
      </c>
      <c r="F741">
        <v>0</v>
      </c>
      <c r="G741">
        <v>6253.85</v>
      </c>
      <c r="H741" t="s">
        <v>11</v>
      </c>
      <c r="I741" t="s">
        <v>11</v>
      </c>
      <c r="J741" t="s">
        <v>13</v>
      </c>
      <c r="K741" t="str">
        <f>SUBSTITUTE(Table14[[#This Row],[year]],"?","")</f>
        <v>1972</v>
      </c>
      <c r="P741" t="str">
        <f>SUBSTITUTE(Table14[[#This Row],[Customer ID]],"?","unknown")</f>
        <v>Id1599</v>
      </c>
      <c r="Q741" s="9" t="str">
        <f t="shared" si="33"/>
        <v>29 Nov 1972</v>
      </c>
      <c r="R741">
        <f t="shared" si="34"/>
        <v>50</v>
      </c>
      <c r="S741" t="str">
        <f t="shared" si="35"/>
        <v>1972</v>
      </c>
      <c r="T741" t="str">
        <f>SUBSTITUTE(Table14[[#This Row],[month]],"?","sep")</f>
        <v>Nov</v>
      </c>
      <c r="U741">
        <v>29</v>
      </c>
      <c r="V741">
        <v>0</v>
      </c>
      <c r="W741" s="12">
        <v>14410.93</v>
      </c>
      <c r="X741" t="str">
        <f>SUBSTITUTE(Table14[[#This Row],[Hospital tier]],"?","tier - 2")</f>
        <v>tier - 2</v>
      </c>
      <c r="Y741" t="str">
        <f>SUBSTITUTE(Table14[[#This Row],[City tier]],"?","tier - 2")</f>
        <v>tier - 2</v>
      </c>
      <c r="Z741" t="str">
        <f>SUBSTITUTE(Table14[[#This Row],[State ID]],"?","UNKNOWN")</f>
        <v>R1013</v>
      </c>
    </row>
    <row r="742" spans="1:26" x14ac:dyDescent="0.3">
      <c r="A742" t="s">
        <v>773</v>
      </c>
      <c r="B742">
        <v>1972</v>
      </c>
      <c r="C742" t="s">
        <v>20</v>
      </c>
      <c r="E742">
        <v>8</v>
      </c>
      <c r="F742">
        <v>0</v>
      </c>
      <c r="G742">
        <v>6254.13</v>
      </c>
      <c r="H742" t="s">
        <v>11</v>
      </c>
      <c r="I742" t="s">
        <v>11</v>
      </c>
      <c r="J742" t="s">
        <v>23</v>
      </c>
      <c r="K742" t="str">
        <f>SUBSTITUTE(Table14[[#This Row],[year]],"?","")</f>
        <v>1972</v>
      </c>
      <c r="P742" t="str">
        <f>SUBSTITUTE(Table14[[#This Row],[Customer ID]],"?","unknown")</f>
        <v>Id1598</v>
      </c>
      <c r="Q742" s="9" t="str">
        <f t="shared" si="33"/>
        <v>14 Sep 1972</v>
      </c>
      <c r="R742">
        <f t="shared" si="34"/>
        <v>50</v>
      </c>
      <c r="S742" t="str">
        <f t="shared" si="35"/>
        <v>1972</v>
      </c>
      <c r="T742" t="str">
        <f>SUBSTITUTE(Table14[[#This Row],[month]],"?","sep")</f>
        <v>Sep</v>
      </c>
      <c r="U742">
        <v>14</v>
      </c>
      <c r="V742">
        <v>0</v>
      </c>
      <c r="W742" s="12">
        <v>14394.56</v>
      </c>
      <c r="X742" t="str">
        <f>SUBSTITUTE(Table14[[#This Row],[Hospital tier]],"?","tier - 2")</f>
        <v>tier - 2</v>
      </c>
      <c r="Y742" t="str">
        <f>SUBSTITUTE(Table14[[#This Row],[City tier]],"?","tier - 2")</f>
        <v>tier - 2</v>
      </c>
      <c r="Z742" t="str">
        <f>SUBSTITUTE(Table14[[#This Row],[State ID]],"?","UNKNOWN")</f>
        <v>R1012</v>
      </c>
    </row>
    <row r="743" spans="1:26" x14ac:dyDescent="0.3">
      <c r="A743" t="s">
        <v>774</v>
      </c>
      <c r="B743">
        <v>1970</v>
      </c>
      <c r="C743" t="s">
        <v>37</v>
      </c>
      <c r="E743">
        <v>11</v>
      </c>
      <c r="F743">
        <v>0</v>
      </c>
      <c r="G743">
        <v>6255.38</v>
      </c>
      <c r="H743" t="s">
        <v>11</v>
      </c>
      <c r="I743" t="s">
        <v>11</v>
      </c>
      <c r="J743" t="s">
        <v>13</v>
      </c>
      <c r="K743" t="str">
        <f>SUBSTITUTE(Table14[[#This Row],[year]],"?","")</f>
        <v>1970</v>
      </c>
      <c r="P743" t="str">
        <f>SUBSTITUTE(Table14[[#This Row],[Customer ID]],"?","unknown")</f>
        <v>Id1597</v>
      </c>
      <c r="Q743" s="9" t="str">
        <f t="shared" si="33"/>
        <v>22 Oct 1970</v>
      </c>
      <c r="R743">
        <f t="shared" si="34"/>
        <v>52</v>
      </c>
      <c r="S743" t="str">
        <f t="shared" si="35"/>
        <v>1970</v>
      </c>
      <c r="T743" t="str">
        <f>SUBSTITUTE(Table14[[#This Row],[month]],"?","sep")</f>
        <v>Oct</v>
      </c>
      <c r="U743">
        <v>22</v>
      </c>
      <c r="V743">
        <v>4</v>
      </c>
      <c r="W743" s="12">
        <v>14394.4</v>
      </c>
      <c r="X743" t="str">
        <f>SUBSTITUTE(Table14[[#This Row],[Hospital tier]],"?","tier - 2")</f>
        <v>tier - 2</v>
      </c>
      <c r="Y743" t="str">
        <f>SUBSTITUTE(Table14[[#This Row],[City tier]],"?","tier - 2")</f>
        <v>tier - 2</v>
      </c>
      <c r="Z743" t="str">
        <f>SUBSTITUTE(Table14[[#This Row],[State ID]],"?","UNKNOWN")</f>
        <v>R1013</v>
      </c>
    </row>
    <row r="744" spans="1:26" x14ac:dyDescent="0.3">
      <c r="A744" t="s">
        <v>775</v>
      </c>
      <c r="B744">
        <v>1995</v>
      </c>
      <c r="C744" t="s">
        <v>37</v>
      </c>
      <c r="E744">
        <v>17</v>
      </c>
      <c r="F744">
        <v>0</v>
      </c>
      <c r="G744">
        <v>6261.2</v>
      </c>
      <c r="H744" t="s">
        <v>11</v>
      </c>
      <c r="I744" t="s">
        <v>16</v>
      </c>
      <c r="J744" t="s">
        <v>535</v>
      </c>
      <c r="K744" t="str">
        <f>SUBSTITUTE(Table14[[#This Row],[year]],"?","")</f>
        <v>1995</v>
      </c>
      <c r="P744" t="str">
        <f>SUBSTITUTE(Table14[[#This Row],[Customer ID]],"?","unknown")</f>
        <v>Id1596</v>
      </c>
      <c r="Q744" s="9" t="str">
        <f t="shared" si="33"/>
        <v>16 Oct 1995</v>
      </c>
      <c r="R744">
        <f t="shared" si="34"/>
        <v>27</v>
      </c>
      <c r="S744" t="str">
        <f t="shared" si="35"/>
        <v>1995</v>
      </c>
      <c r="T744" t="str">
        <f>SUBSTITUTE(Table14[[#This Row],[month]],"?","sep")</f>
        <v>Oct</v>
      </c>
      <c r="U744">
        <v>16</v>
      </c>
      <c r="V744">
        <v>3</v>
      </c>
      <c r="W744" s="12">
        <v>14382.71</v>
      </c>
      <c r="X744" t="str">
        <f>SUBSTITUTE(Table14[[#This Row],[Hospital tier]],"?","tier - 2")</f>
        <v>tier - 2</v>
      </c>
      <c r="Y744" t="str">
        <f>SUBSTITUTE(Table14[[#This Row],[City tier]],"?","tier - 2")</f>
        <v>tier - 1</v>
      </c>
      <c r="Z744" t="str">
        <f>SUBSTITUTE(Table14[[#This Row],[State ID]],"?","UNKNOWN")</f>
        <v>R1026</v>
      </c>
    </row>
    <row r="745" spans="1:26" x14ac:dyDescent="0.3">
      <c r="A745" t="s">
        <v>776</v>
      </c>
      <c r="B745">
        <v>1984</v>
      </c>
      <c r="C745" t="s">
        <v>20</v>
      </c>
      <c r="E745">
        <v>25</v>
      </c>
      <c r="F745">
        <v>3</v>
      </c>
      <c r="G745">
        <v>6269.33</v>
      </c>
      <c r="H745" t="s">
        <v>11</v>
      </c>
      <c r="I745" t="s">
        <v>16</v>
      </c>
      <c r="J745" t="s">
        <v>13</v>
      </c>
      <c r="K745" t="str">
        <f>SUBSTITUTE(Table14[[#This Row],[year]],"?","")</f>
        <v>1984</v>
      </c>
      <c r="P745" t="str">
        <f>SUBSTITUTE(Table14[[#This Row],[Customer ID]],"?","unknown")</f>
        <v>Id1595</v>
      </c>
      <c r="Q745" s="9" t="str">
        <f t="shared" si="33"/>
        <v>27 Sep 1984</v>
      </c>
      <c r="R745">
        <f t="shared" si="34"/>
        <v>38</v>
      </c>
      <c r="S745" t="str">
        <f t="shared" si="35"/>
        <v>1984</v>
      </c>
      <c r="T745" t="str">
        <f>SUBSTITUTE(Table14[[#This Row],[month]],"?","sep")</f>
        <v>Sep</v>
      </c>
      <c r="U745">
        <v>27</v>
      </c>
      <c r="V745">
        <v>1</v>
      </c>
      <c r="W745" s="12">
        <v>51194.559999999998</v>
      </c>
      <c r="X745" t="str">
        <f>SUBSTITUTE(Table14[[#This Row],[Hospital tier]],"?","tier - 2")</f>
        <v>tier - 2</v>
      </c>
      <c r="Y745" t="str">
        <f>SUBSTITUTE(Table14[[#This Row],[City tier]],"?","tier - 2")</f>
        <v>tier - 1</v>
      </c>
      <c r="Z745" t="str">
        <f>SUBSTITUTE(Table14[[#This Row],[State ID]],"?","UNKNOWN")</f>
        <v>R1013</v>
      </c>
    </row>
    <row r="746" spans="1:26" x14ac:dyDescent="0.3">
      <c r="A746" t="s">
        <v>777</v>
      </c>
      <c r="B746">
        <v>1981</v>
      </c>
      <c r="C746" t="s">
        <v>18</v>
      </c>
      <c r="E746">
        <v>30</v>
      </c>
      <c r="F746">
        <v>1</v>
      </c>
      <c r="G746">
        <v>6272.48</v>
      </c>
      <c r="H746" t="s">
        <v>16</v>
      </c>
      <c r="I746" t="s">
        <v>12</v>
      </c>
      <c r="J746" t="s">
        <v>13</v>
      </c>
      <c r="K746" t="str">
        <f>SUBSTITUTE(Table14[[#This Row],[year]],"?","")</f>
        <v>1981</v>
      </c>
      <c r="P746" t="str">
        <f>SUBSTITUTE(Table14[[#This Row],[Customer ID]],"?","unknown")</f>
        <v>Id1594</v>
      </c>
      <c r="Q746" s="9" t="str">
        <f t="shared" si="33"/>
        <v>19 Jun 1981</v>
      </c>
      <c r="R746">
        <f t="shared" si="34"/>
        <v>41</v>
      </c>
      <c r="S746" t="str">
        <f t="shared" si="35"/>
        <v>1981</v>
      </c>
      <c r="T746" t="str">
        <f>SUBSTITUTE(Table14[[#This Row],[month]],"?","sep")</f>
        <v>Jun</v>
      </c>
      <c r="U746">
        <v>19</v>
      </c>
      <c r="V746">
        <v>1</v>
      </c>
      <c r="W746" s="12">
        <v>41999.519999999997</v>
      </c>
      <c r="X746" t="str">
        <f>SUBSTITUTE(Table14[[#This Row],[Hospital tier]],"?","tier - 2")</f>
        <v>tier - 1</v>
      </c>
      <c r="Y746" t="str">
        <f>SUBSTITUTE(Table14[[#This Row],[City tier]],"?","tier - 2")</f>
        <v>tier - 3</v>
      </c>
      <c r="Z746" t="str">
        <f>SUBSTITUTE(Table14[[#This Row],[State ID]],"?","UNKNOWN")</f>
        <v>R1013</v>
      </c>
    </row>
    <row r="747" spans="1:26" x14ac:dyDescent="0.3">
      <c r="A747" t="s">
        <v>778</v>
      </c>
      <c r="B747">
        <v>1993</v>
      </c>
      <c r="C747" t="s">
        <v>37</v>
      </c>
      <c r="E747">
        <v>16</v>
      </c>
      <c r="F747">
        <v>0</v>
      </c>
      <c r="G747">
        <v>6276.3</v>
      </c>
      <c r="H747" t="s">
        <v>11</v>
      </c>
      <c r="I747" t="s">
        <v>16</v>
      </c>
      <c r="J747" t="s">
        <v>200</v>
      </c>
      <c r="K747" t="str">
        <f>SUBSTITUTE(Table14[[#This Row],[year]],"?","")</f>
        <v>1993</v>
      </c>
      <c r="P747" t="str">
        <f>SUBSTITUTE(Table14[[#This Row],[Customer ID]],"?","unknown")</f>
        <v>Id1593</v>
      </c>
      <c r="Q747" s="9" t="str">
        <f t="shared" si="33"/>
        <v>16 Oct 1993</v>
      </c>
      <c r="R747">
        <f t="shared" si="34"/>
        <v>29</v>
      </c>
      <c r="S747" t="str">
        <f t="shared" si="35"/>
        <v>1993</v>
      </c>
      <c r="T747" t="str">
        <f>SUBSTITUTE(Table14[[#This Row],[month]],"?","sep")</f>
        <v>Oct</v>
      </c>
      <c r="U747">
        <v>16</v>
      </c>
      <c r="V747">
        <v>1</v>
      </c>
      <c r="W747" s="12">
        <v>14358.36</v>
      </c>
      <c r="X747" t="str">
        <f>SUBSTITUTE(Table14[[#This Row],[Hospital tier]],"?","tier - 2")</f>
        <v>tier - 2</v>
      </c>
      <c r="Y747" t="str">
        <f>SUBSTITUTE(Table14[[#This Row],[City tier]],"?","tier - 2")</f>
        <v>tier - 1</v>
      </c>
      <c r="Z747" t="str">
        <f>SUBSTITUTE(Table14[[#This Row],[State ID]],"?","UNKNOWN")</f>
        <v>R1025</v>
      </c>
    </row>
    <row r="748" spans="1:26" x14ac:dyDescent="0.3">
      <c r="A748" t="s">
        <v>779</v>
      </c>
      <c r="B748">
        <v>1981</v>
      </c>
      <c r="C748" t="s">
        <v>15</v>
      </c>
      <c r="E748">
        <v>24</v>
      </c>
      <c r="F748">
        <v>1</v>
      </c>
      <c r="G748">
        <v>6282.24</v>
      </c>
      <c r="H748" t="s">
        <v>11</v>
      </c>
      <c r="I748" t="s">
        <v>16</v>
      </c>
      <c r="J748" t="s">
        <v>42</v>
      </c>
      <c r="K748" t="str">
        <f>SUBSTITUTE(Table14[[#This Row],[year]],"?","")</f>
        <v>1981</v>
      </c>
      <c r="P748" t="str">
        <f>SUBSTITUTE(Table14[[#This Row],[Customer ID]],"?","unknown")</f>
        <v>Id1592</v>
      </c>
      <c r="Q748" s="9" t="str">
        <f t="shared" si="33"/>
        <v>10 Nov 1981</v>
      </c>
      <c r="R748">
        <f t="shared" si="34"/>
        <v>41</v>
      </c>
      <c r="S748" t="str">
        <f t="shared" si="35"/>
        <v>1981</v>
      </c>
      <c r="T748" t="str">
        <f>SUBSTITUTE(Table14[[#This Row],[month]],"?","sep")</f>
        <v>Nov</v>
      </c>
      <c r="U748">
        <v>10</v>
      </c>
      <c r="V748">
        <v>0</v>
      </c>
      <c r="W748" s="12">
        <v>14355.43</v>
      </c>
      <c r="X748" t="str">
        <f>SUBSTITUTE(Table14[[#This Row],[Hospital tier]],"?","tier - 2")</f>
        <v>tier - 2</v>
      </c>
      <c r="Y748" t="str">
        <f>SUBSTITUTE(Table14[[#This Row],[City tier]],"?","tier - 2")</f>
        <v>tier - 1</v>
      </c>
      <c r="Z748" t="str">
        <f>SUBSTITUTE(Table14[[#This Row],[State ID]],"?","UNKNOWN")</f>
        <v>R1011</v>
      </c>
    </row>
    <row r="749" spans="1:26" x14ac:dyDescent="0.3">
      <c r="A749" t="s">
        <v>780</v>
      </c>
      <c r="B749">
        <v>1981</v>
      </c>
      <c r="C749" t="s">
        <v>35</v>
      </c>
      <c r="E749">
        <v>26</v>
      </c>
      <c r="F749">
        <v>1</v>
      </c>
      <c r="G749">
        <v>6289.75</v>
      </c>
      <c r="H749" t="s">
        <v>11</v>
      </c>
      <c r="I749" t="s">
        <v>12</v>
      </c>
      <c r="J749" t="s">
        <v>13</v>
      </c>
      <c r="K749" t="str">
        <f>SUBSTITUTE(Table14[[#This Row],[year]],"?","")</f>
        <v>1981</v>
      </c>
      <c r="P749" t="str">
        <f>SUBSTITUTE(Table14[[#This Row],[Customer ID]],"?","unknown")</f>
        <v>Id1591</v>
      </c>
      <c r="Q749" s="9" t="str">
        <f t="shared" si="33"/>
        <v>24 Aug 1981</v>
      </c>
      <c r="R749">
        <f t="shared" si="34"/>
        <v>41</v>
      </c>
      <c r="S749" t="str">
        <f t="shared" si="35"/>
        <v>1981</v>
      </c>
      <c r="T749" t="str">
        <f>SUBSTITUTE(Table14[[#This Row],[month]],"?","sep")</f>
        <v>Aug</v>
      </c>
      <c r="U749">
        <v>24</v>
      </c>
      <c r="V749">
        <v>1</v>
      </c>
      <c r="W749" s="12">
        <v>14349.85</v>
      </c>
      <c r="X749" t="str">
        <f>SUBSTITUTE(Table14[[#This Row],[Hospital tier]],"?","tier - 2")</f>
        <v>tier - 2</v>
      </c>
      <c r="Y749" t="str">
        <f>SUBSTITUTE(Table14[[#This Row],[City tier]],"?","tier - 2")</f>
        <v>tier - 3</v>
      </c>
      <c r="Z749" t="str">
        <f>SUBSTITUTE(Table14[[#This Row],[State ID]],"?","UNKNOWN")</f>
        <v>R1013</v>
      </c>
    </row>
    <row r="750" spans="1:26" x14ac:dyDescent="0.3">
      <c r="A750" t="s">
        <v>781</v>
      </c>
      <c r="B750">
        <v>1996</v>
      </c>
      <c r="C750" t="s">
        <v>10</v>
      </c>
      <c r="E750">
        <v>4</v>
      </c>
      <c r="F750">
        <v>0</v>
      </c>
      <c r="G750">
        <v>6293.63</v>
      </c>
      <c r="H750" t="s">
        <v>11</v>
      </c>
      <c r="I750" t="s">
        <v>12</v>
      </c>
      <c r="J750" t="s">
        <v>300</v>
      </c>
      <c r="K750" t="str">
        <f>SUBSTITUTE(Table14[[#This Row],[year]],"?","")</f>
        <v>1996</v>
      </c>
      <c r="P750" t="str">
        <f>SUBSTITUTE(Table14[[#This Row],[Customer ID]],"?","unknown")</f>
        <v>Id1590</v>
      </c>
      <c r="Q750" s="9" t="str">
        <f t="shared" si="33"/>
        <v>26 Jul 1996</v>
      </c>
      <c r="R750">
        <f t="shared" si="34"/>
        <v>26</v>
      </c>
      <c r="S750" t="str">
        <f t="shared" si="35"/>
        <v>1996</v>
      </c>
      <c r="T750" t="str">
        <f>SUBSTITUTE(Table14[[#This Row],[month]],"?","sep")</f>
        <v>Jul</v>
      </c>
      <c r="U750">
        <v>26</v>
      </c>
      <c r="V750">
        <v>0</v>
      </c>
      <c r="W750" s="12">
        <v>14337.91</v>
      </c>
      <c r="X750" t="str">
        <f>SUBSTITUTE(Table14[[#This Row],[Hospital tier]],"?","tier - 2")</f>
        <v>tier - 2</v>
      </c>
      <c r="Y750" t="str">
        <f>SUBSTITUTE(Table14[[#This Row],[City tier]],"?","tier - 2")</f>
        <v>tier - 3</v>
      </c>
      <c r="Z750" t="str">
        <f>SUBSTITUTE(Table14[[#This Row],[State ID]],"?","UNKNOWN")</f>
        <v>R1021</v>
      </c>
    </row>
    <row r="751" spans="1:26" x14ac:dyDescent="0.3">
      <c r="A751" t="s">
        <v>782</v>
      </c>
      <c r="B751">
        <v>1974</v>
      </c>
      <c r="C751" t="s">
        <v>20</v>
      </c>
      <c r="E751">
        <v>17</v>
      </c>
      <c r="F751">
        <v>0</v>
      </c>
      <c r="G751">
        <v>6302.23</v>
      </c>
      <c r="H751" t="s">
        <v>11</v>
      </c>
      <c r="I751" t="s">
        <v>16</v>
      </c>
      <c r="J751" t="s">
        <v>13</v>
      </c>
      <c r="K751" t="str">
        <f>SUBSTITUTE(Table14[[#This Row],[year]],"?","")</f>
        <v>1974</v>
      </c>
      <c r="P751" t="str">
        <f>SUBSTITUTE(Table14[[#This Row],[Customer ID]],"?","unknown")</f>
        <v>Id1589</v>
      </c>
      <c r="Q751" s="9" t="str">
        <f t="shared" si="33"/>
        <v>13 Sep 1974</v>
      </c>
      <c r="R751">
        <f t="shared" si="34"/>
        <v>48</v>
      </c>
      <c r="S751" t="str">
        <f t="shared" si="35"/>
        <v>1974</v>
      </c>
      <c r="T751" t="str">
        <f>SUBSTITUTE(Table14[[#This Row],[month]],"?","sep")</f>
        <v>Sep</v>
      </c>
      <c r="U751">
        <v>13</v>
      </c>
      <c r="V751">
        <v>0</v>
      </c>
      <c r="W751" s="12">
        <v>11381.33</v>
      </c>
      <c r="X751" t="str">
        <f>SUBSTITUTE(Table14[[#This Row],[Hospital tier]],"?","tier - 2")</f>
        <v>tier - 2</v>
      </c>
      <c r="Y751" t="str">
        <f>SUBSTITUTE(Table14[[#This Row],[City tier]],"?","tier - 2")</f>
        <v>tier - 1</v>
      </c>
      <c r="Z751" t="str">
        <f>SUBSTITUTE(Table14[[#This Row],[State ID]],"?","UNKNOWN")</f>
        <v>R1013</v>
      </c>
    </row>
    <row r="752" spans="1:26" x14ac:dyDescent="0.3">
      <c r="A752" t="s">
        <v>783</v>
      </c>
      <c r="B752">
        <v>1969</v>
      </c>
      <c r="C752" t="s">
        <v>20</v>
      </c>
      <c r="E752">
        <v>4</v>
      </c>
      <c r="F752">
        <v>0</v>
      </c>
      <c r="G752">
        <v>6305.61</v>
      </c>
      <c r="H752" t="s">
        <v>11</v>
      </c>
      <c r="I752" t="s">
        <v>11</v>
      </c>
      <c r="J752" t="s">
        <v>23</v>
      </c>
      <c r="K752" t="str">
        <f>SUBSTITUTE(Table14[[#This Row],[year]],"?","")</f>
        <v>1969</v>
      </c>
      <c r="P752" t="str">
        <f>SUBSTITUTE(Table14[[#This Row],[Customer ID]],"?","unknown")</f>
        <v>Id1588</v>
      </c>
      <c r="Q752" s="9" t="str">
        <f t="shared" si="33"/>
        <v>10 Sep 1969</v>
      </c>
      <c r="R752">
        <f t="shared" si="34"/>
        <v>53</v>
      </c>
      <c r="S752" t="str">
        <f t="shared" si="35"/>
        <v>1969</v>
      </c>
      <c r="T752" t="str">
        <f>SUBSTITUTE(Table14[[#This Row],[month]],"?","sep")</f>
        <v>Sep</v>
      </c>
      <c r="U752">
        <v>10</v>
      </c>
      <c r="V752">
        <v>0</v>
      </c>
      <c r="W752" s="12">
        <v>14319.03</v>
      </c>
      <c r="X752" t="str">
        <f>SUBSTITUTE(Table14[[#This Row],[Hospital tier]],"?","tier - 2")</f>
        <v>tier - 2</v>
      </c>
      <c r="Y752" t="str">
        <f>SUBSTITUTE(Table14[[#This Row],[City tier]],"?","tier - 2")</f>
        <v>tier - 2</v>
      </c>
      <c r="Z752" t="str">
        <f>SUBSTITUTE(Table14[[#This Row],[State ID]],"?","UNKNOWN")</f>
        <v>R1012</v>
      </c>
    </row>
    <row r="753" spans="1:26" x14ac:dyDescent="0.3">
      <c r="A753" t="s">
        <v>784</v>
      </c>
      <c r="B753">
        <v>2004</v>
      </c>
      <c r="C753" t="s">
        <v>10</v>
      </c>
      <c r="E753">
        <v>27</v>
      </c>
      <c r="F753">
        <v>0</v>
      </c>
      <c r="G753">
        <v>6311.11</v>
      </c>
      <c r="H753" t="s">
        <v>11</v>
      </c>
      <c r="I753" t="s">
        <v>11</v>
      </c>
      <c r="J753" t="s">
        <v>42</v>
      </c>
      <c r="K753" t="str">
        <f>SUBSTITUTE(Table14[[#This Row],[year]],"?","")</f>
        <v>2004</v>
      </c>
      <c r="P753" t="str">
        <f>SUBSTITUTE(Table14[[#This Row],[Customer ID]],"?","unknown")</f>
        <v>Id1587</v>
      </c>
      <c r="Q753" s="9" t="str">
        <f t="shared" si="33"/>
        <v>15 Jul 2004</v>
      </c>
      <c r="R753">
        <f t="shared" si="34"/>
        <v>18</v>
      </c>
      <c r="S753" t="str">
        <f t="shared" si="35"/>
        <v>2004</v>
      </c>
      <c r="T753" t="str">
        <f>SUBSTITUTE(Table14[[#This Row],[month]],"?","sep")</f>
        <v>Jul</v>
      </c>
      <c r="U753">
        <v>15</v>
      </c>
      <c r="V753">
        <v>0</v>
      </c>
      <c r="W753" s="12">
        <v>14313.85</v>
      </c>
      <c r="X753" t="str">
        <f>SUBSTITUTE(Table14[[#This Row],[Hospital tier]],"?","tier - 2")</f>
        <v>tier - 2</v>
      </c>
      <c r="Y753" t="str">
        <f>SUBSTITUTE(Table14[[#This Row],[City tier]],"?","tier - 2")</f>
        <v>tier - 2</v>
      </c>
      <c r="Z753" t="str">
        <f>SUBSTITUTE(Table14[[#This Row],[State ID]],"?","UNKNOWN")</f>
        <v>R1011</v>
      </c>
    </row>
    <row r="754" spans="1:26" x14ac:dyDescent="0.3">
      <c r="A754" t="s">
        <v>785</v>
      </c>
      <c r="B754">
        <v>1985</v>
      </c>
      <c r="C754" t="s">
        <v>15</v>
      </c>
      <c r="E754">
        <v>19</v>
      </c>
      <c r="F754">
        <v>2</v>
      </c>
      <c r="G754">
        <v>6311.95</v>
      </c>
      <c r="H754" t="s">
        <v>11</v>
      </c>
      <c r="I754" t="s">
        <v>16</v>
      </c>
      <c r="J754" t="s">
        <v>42</v>
      </c>
      <c r="K754" t="str">
        <f>SUBSTITUTE(Table14[[#This Row],[year]],"?","")</f>
        <v>1985</v>
      </c>
      <c r="P754" t="str">
        <f>SUBSTITUTE(Table14[[#This Row],[Customer ID]],"?","unknown")</f>
        <v>Id1586</v>
      </c>
      <c r="Q754" s="9" t="str">
        <f t="shared" si="33"/>
        <v>15 Nov 1985</v>
      </c>
      <c r="R754">
        <f t="shared" si="34"/>
        <v>37</v>
      </c>
      <c r="S754" t="str">
        <f t="shared" si="35"/>
        <v>1985</v>
      </c>
      <c r="T754" t="str">
        <f>SUBSTITUTE(Table14[[#This Row],[month]],"?","sep")</f>
        <v>Nov</v>
      </c>
      <c r="U754">
        <v>15</v>
      </c>
      <c r="V754">
        <v>0</v>
      </c>
      <c r="W754" s="12">
        <v>14285.9</v>
      </c>
      <c r="X754" t="str">
        <f>SUBSTITUTE(Table14[[#This Row],[Hospital tier]],"?","tier - 2")</f>
        <v>tier - 2</v>
      </c>
      <c r="Y754" t="str">
        <f>SUBSTITUTE(Table14[[#This Row],[City tier]],"?","tier - 2")</f>
        <v>tier - 1</v>
      </c>
      <c r="Z754" t="str">
        <f>SUBSTITUTE(Table14[[#This Row],[State ID]],"?","UNKNOWN")</f>
        <v>R1011</v>
      </c>
    </row>
    <row r="755" spans="1:26" x14ac:dyDescent="0.3">
      <c r="A755" t="s">
        <v>786</v>
      </c>
      <c r="B755">
        <v>1985</v>
      </c>
      <c r="C755" t="s">
        <v>30</v>
      </c>
      <c r="E755">
        <v>15</v>
      </c>
      <c r="F755">
        <v>2</v>
      </c>
      <c r="G755">
        <v>6313.76</v>
      </c>
      <c r="H755" t="s">
        <v>11</v>
      </c>
      <c r="I755" t="s">
        <v>16</v>
      </c>
      <c r="J755" t="s">
        <v>13</v>
      </c>
      <c r="K755" t="str">
        <f>SUBSTITUTE(Table14[[#This Row],[year]],"?","")</f>
        <v>1985</v>
      </c>
      <c r="P755" t="str">
        <f>SUBSTITUTE(Table14[[#This Row],[Customer ID]],"?","unknown")</f>
        <v>Id1585</v>
      </c>
      <c r="Q755" s="9" t="str">
        <f t="shared" si="33"/>
        <v>6 Dec 1985</v>
      </c>
      <c r="R755">
        <f t="shared" si="34"/>
        <v>37</v>
      </c>
      <c r="S755" t="str">
        <f t="shared" si="35"/>
        <v>1985</v>
      </c>
      <c r="T755" t="str">
        <f>SUBSTITUTE(Table14[[#This Row],[month]],"?","sep")</f>
        <v>Dec</v>
      </c>
      <c r="U755">
        <v>6</v>
      </c>
      <c r="V755">
        <v>0</v>
      </c>
      <c r="W755" s="12">
        <v>14283.46</v>
      </c>
      <c r="X755" t="str">
        <f>SUBSTITUTE(Table14[[#This Row],[Hospital tier]],"?","tier - 2")</f>
        <v>tier - 2</v>
      </c>
      <c r="Y755" t="str">
        <f>SUBSTITUTE(Table14[[#This Row],[City tier]],"?","tier - 2")</f>
        <v>tier - 1</v>
      </c>
      <c r="Z755" t="str">
        <f>SUBSTITUTE(Table14[[#This Row],[State ID]],"?","UNKNOWN")</f>
        <v>R1013</v>
      </c>
    </row>
    <row r="756" spans="1:26" x14ac:dyDescent="0.3">
      <c r="A756" t="s">
        <v>787</v>
      </c>
      <c r="B756">
        <v>1990</v>
      </c>
      <c r="C756" t="s">
        <v>35</v>
      </c>
      <c r="E756">
        <v>13</v>
      </c>
      <c r="F756">
        <v>3</v>
      </c>
      <c r="G756">
        <v>6334.34</v>
      </c>
      <c r="H756" t="s">
        <v>11</v>
      </c>
      <c r="I756" t="s">
        <v>11</v>
      </c>
      <c r="J756" t="s">
        <v>247</v>
      </c>
      <c r="K756" t="str">
        <f>SUBSTITUTE(Table14[[#This Row],[year]],"?","")</f>
        <v>1990</v>
      </c>
      <c r="P756" t="str">
        <f>SUBSTITUTE(Table14[[#This Row],[Customer ID]],"?","unknown")</f>
        <v>Id1584</v>
      </c>
      <c r="Q756" s="9" t="str">
        <f t="shared" si="33"/>
        <v>13 Aug 1990</v>
      </c>
      <c r="R756">
        <f t="shared" si="34"/>
        <v>32</v>
      </c>
      <c r="S756" t="str">
        <f t="shared" si="35"/>
        <v>1990</v>
      </c>
      <c r="T756" t="str">
        <f>SUBSTITUTE(Table14[[#This Row],[month]],"?","sep")</f>
        <v>Aug</v>
      </c>
      <c r="U756">
        <v>13</v>
      </c>
      <c r="V756">
        <v>0</v>
      </c>
      <c r="W756" s="12">
        <v>14258.33</v>
      </c>
      <c r="X756" t="str">
        <f>SUBSTITUTE(Table14[[#This Row],[Hospital tier]],"?","tier - 2")</f>
        <v>tier - 2</v>
      </c>
      <c r="Y756" t="str">
        <f>SUBSTITUTE(Table14[[#This Row],[City tier]],"?","tier - 2")</f>
        <v>tier - 2</v>
      </c>
      <c r="Z756" t="str">
        <f>SUBSTITUTE(Table14[[#This Row],[State ID]],"?","UNKNOWN")</f>
        <v>R1024</v>
      </c>
    </row>
    <row r="757" spans="1:26" x14ac:dyDescent="0.3">
      <c r="A757" t="s">
        <v>788</v>
      </c>
      <c r="B757">
        <v>1986</v>
      </c>
      <c r="C757" t="s">
        <v>20</v>
      </c>
      <c r="E757">
        <v>25</v>
      </c>
      <c r="F757">
        <v>3</v>
      </c>
      <c r="G757">
        <v>6335.64</v>
      </c>
      <c r="H757" t="s">
        <v>11</v>
      </c>
      <c r="I757" t="s">
        <v>11</v>
      </c>
      <c r="J757" t="s">
        <v>13</v>
      </c>
      <c r="K757" t="str">
        <f>SUBSTITUTE(Table14[[#This Row],[year]],"?","")</f>
        <v>1986</v>
      </c>
      <c r="P757" t="str">
        <f>SUBSTITUTE(Table14[[#This Row],[Customer ID]],"?","unknown")</f>
        <v>Id1583</v>
      </c>
      <c r="Q757" s="9" t="str">
        <f t="shared" si="33"/>
        <v>26 Sep 1986</v>
      </c>
      <c r="R757">
        <f t="shared" si="34"/>
        <v>36</v>
      </c>
      <c r="S757" t="str">
        <f t="shared" si="35"/>
        <v>1986</v>
      </c>
      <c r="T757" t="str">
        <f>SUBSTITUTE(Table14[[#This Row],[month]],"?","sep")</f>
        <v>Sep</v>
      </c>
      <c r="U757">
        <v>26</v>
      </c>
      <c r="V757">
        <v>0</v>
      </c>
      <c r="W757" s="12">
        <v>14256.79</v>
      </c>
      <c r="X757" t="str">
        <f>SUBSTITUTE(Table14[[#This Row],[Hospital tier]],"?","tier - 2")</f>
        <v>tier - 2</v>
      </c>
      <c r="Y757" t="str">
        <f>SUBSTITUTE(Table14[[#This Row],[City tier]],"?","tier - 2")</f>
        <v>tier - 2</v>
      </c>
      <c r="Z757" t="str">
        <f>SUBSTITUTE(Table14[[#This Row],[State ID]],"?","UNKNOWN")</f>
        <v>R1013</v>
      </c>
    </row>
    <row r="758" spans="1:26" x14ac:dyDescent="0.3">
      <c r="A758" t="s">
        <v>789</v>
      </c>
      <c r="B758">
        <v>1983</v>
      </c>
      <c r="C758" t="s">
        <v>37</v>
      </c>
      <c r="E758">
        <v>21</v>
      </c>
      <c r="F758">
        <v>2</v>
      </c>
      <c r="G758">
        <v>6338.08</v>
      </c>
      <c r="H758" t="s">
        <v>11</v>
      </c>
      <c r="I758" t="s">
        <v>16</v>
      </c>
      <c r="J758" t="s">
        <v>13</v>
      </c>
      <c r="K758" t="str">
        <f>SUBSTITUTE(Table14[[#This Row],[year]],"?","")</f>
        <v>1983</v>
      </c>
      <c r="P758" t="str">
        <f>SUBSTITUTE(Table14[[#This Row],[Customer ID]],"?","unknown")</f>
        <v>Id1582</v>
      </c>
      <c r="Q758" s="9" t="str">
        <f t="shared" si="33"/>
        <v>10 Oct 1983</v>
      </c>
      <c r="R758">
        <f t="shared" si="34"/>
        <v>39</v>
      </c>
      <c r="S758" t="str">
        <f t="shared" si="35"/>
        <v>1983</v>
      </c>
      <c r="T758" t="str">
        <f>SUBSTITUTE(Table14[[#This Row],[month]],"?","sep")</f>
        <v>Oct</v>
      </c>
      <c r="U758">
        <v>10</v>
      </c>
      <c r="V758">
        <v>3</v>
      </c>
      <c r="W758" s="12">
        <v>41949.24</v>
      </c>
      <c r="X758" t="str">
        <f>SUBSTITUTE(Table14[[#This Row],[Hospital tier]],"?","tier - 2")</f>
        <v>tier - 2</v>
      </c>
      <c r="Y758" t="str">
        <f>SUBSTITUTE(Table14[[#This Row],[City tier]],"?","tier - 2")</f>
        <v>tier - 1</v>
      </c>
      <c r="Z758" t="str">
        <f>SUBSTITUTE(Table14[[#This Row],[State ID]],"?","UNKNOWN")</f>
        <v>R1013</v>
      </c>
    </row>
    <row r="759" spans="1:26" x14ac:dyDescent="0.3">
      <c r="A759" t="s">
        <v>790</v>
      </c>
      <c r="B759">
        <v>1983</v>
      </c>
      <c r="C759" t="s">
        <v>35</v>
      </c>
      <c r="E759">
        <v>19</v>
      </c>
      <c r="F759">
        <v>2</v>
      </c>
      <c r="G759">
        <v>6356.27</v>
      </c>
      <c r="H759" t="s">
        <v>12</v>
      </c>
      <c r="I759" t="s">
        <v>11</v>
      </c>
      <c r="J759" t="s">
        <v>13</v>
      </c>
      <c r="K759" t="str">
        <f>SUBSTITUTE(Table14[[#This Row],[year]],"?","")</f>
        <v>1983</v>
      </c>
      <c r="P759" t="str">
        <f>SUBSTITUTE(Table14[[#This Row],[Customer ID]],"?","unknown")</f>
        <v>Id1581</v>
      </c>
      <c r="Q759" s="9" t="str">
        <f t="shared" si="33"/>
        <v>8 Aug 1983</v>
      </c>
      <c r="R759">
        <f t="shared" si="34"/>
        <v>39</v>
      </c>
      <c r="S759" t="str">
        <f t="shared" si="35"/>
        <v>1983</v>
      </c>
      <c r="T759" t="str">
        <f>SUBSTITUTE(Table14[[#This Row],[month]],"?","sep")</f>
        <v>Aug</v>
      </c>
      <c r="U759">
        <v>8</v>
      </c>
      <c r="V759">
        <v>0</v>
      </c>
      <c r="W759" s="12">
        <v>14256.19</v>
      </c>
      <c r="X759" t="str">
        <f>SUBSTITUTE(Table14[[#This Row],[Hospital tier]],"?","tier - 2")</f>
        <v>tier - 3</v>
      </c>
      <c r="Y759" t="str">
        <f>SUBSTITUTE(Table14[[#This Row],[City tier]],"?","tier - 2")</f>
        <v>tier - 2</v>
      </c>
      <c r="Z759" t="str">
        <f>SUBSTITUTE(Table14[[#This Row],[State ID]],"?","UNKNOWN")</f>
        <v>R1013</v>
      </c>
    </row>
    <row r="760" spans="1:26" x14ac:dyDescent="0.3">
      <c r="A760" t="s">
        <v>791</v>
      </c>
      <c r="B760">
        <v>1980</v>
      </c>
      <c r="C760" t="s">
        <v>37</v>
      </c>
      <c r="E760">
        <v>30</v>
      </c>
      <c r="F760">
        <v>0</v>
      </c>
      <c r="G760">
        <v>6358.78</v>
      </c>
      <c r="H760" t="s">
        <v>11</v>
      </c>
      <c r="I760" t="s">
        <v>16</v>
      </c>
      <c r="J760" t="s">
        <v>23</v>
      </c>
      <c r="K760" t="str">
        <f>SUBSTITUTE(Table14[[#This Row],[year]],"?","")</f>
        <v>1980</v>
      </c>
      <c r="P760" t="str">
        <f>SUBSTITUTE(Table14[[#This Row],[Customer ID]],"?","unknown")</f>
        <v>Id1580</v>
      </c>
      <c r="Q760" s="9" t="str">
        <f t="shared" si="33"/>
        <v>10 Oct 1980</v>
      </c>
      <c r="R760">
        <f t="shared" si="34"/>
        <v>42</v>
      </c>
      <c r="S760" t="str">
        <f t="shared" si="35"/>
        <v>1980</v>
      </c>
      <c r="T760" t="str">
        <f>SUBSTITUTE(Table14[[#This Row],[month]],"?","sep")</f>
        <v>Oct</v>
      </c>
      <c r="U760">
        <v>10</v>
      </c>
      <c r="V760">
        <v>0</v>
      </c>
      <c r="W760" s="12">
        <v>14254.61</v>
      </c>
      <c r="X760" t="str">
        <f>SUBSTITUTE(Table14[[#This Row],[Hospital tier]],"?","tier - 2")</f>
        <v>tier - 2</v>
      </c>
      <c r="Y760" t="str">
        <f>SUBSTITUTE(Table14[[#This Row],[City tier]],"?","tier - 2")</f>
        <v>tier - 1</v>
      </c>
      <c r="Z760" t="str">
        <f>SUBSTITUTE(Table14[[#This Row],[State ID]],"?","UNKNOWN")</f>
        <v>R1012</v>
      </c>
    </row>
    <row r="761" spans="1:26" x14ac:dyDescent="0.3">
      <c r="A761" t="s">
        <v>792</v>
      </c>
      <c r="B761">
        <v>1989</v>
      </c>
      <c r="C761" t="s">
        <v>18</v>
      </c>
      <c r="E761">
        <v>24</v>
      </c>
      <c r="F761">
        <v>3</v>
      </c>
      <c r="G761">
        <v>6360.99</v>
      </c>
      <c r="H761" t="s">
        <v>11</v>
      </c>
      <c r="I761" t="s">
        <v>11</v>
      </c>
      <c r="J761" t="s">
        <v>23</v>
      </c>
      <c r="K761" t="str">
        <f>SUBSTITUTE(Table14[[#This Row],[year]],"?","")</f>
        <v>1989</v>
      </c>
      <c r="P761" t="str">
        <f>SUBSTITUTE(Table14[[#This Row],[Customer ID]],"?","unknown")</f>
        <v>Id1579</v>
      </c>
      <c r="Q761" s="9" t="str">
        <f t="shared" si="33"/>
        <v>25 Jun 1989</v>
      </c>
      <c r="R761">
        <f t="shared" si="34"/>
        <v>33</v>
      </c>
      <c r="S761" t="str">
        <f t="shared" si="35"/>
        <v>1989</v>
      </c>
      <c r="T761" t="str">
        <f>SUBSTITUTE(Table14[[#This Row],[month]],"?","sep")</f>
        <v>Jun</v>
      </c>
      <c r="U761">
        <v>25</v>
      </c>
      <c r="V761">
        <v>2</v>
      </c>
      <c r="W761" s="12">
        <v>14235.07</v>
      </c>
      <c r="X761" t="str">
        <f>SUBSTITUTE(Table14[[#This Row],[Hospital tier]],"?","tier - 2")</f>
        <v>tier - 2</v>
      </c>
      <c r="Y761" t="str">
        <f>SUBSTITUTE(Table14[[#This Row],[City tier]],"?","tier - 2")</f>
        <v>tier - 2</v>
      </c>
      <c r="Z761" t="str">
        <f>SUBSTITUTE(Table14[[#This Row],[State ID]],"?","UNKNOWN")</f>
        <v>R1012</v>
      </c>
    </row>
    <row r="762" spans="1:26" x14ac:dyDescent="0.3">
      <c r="A762" t="s">
        <v>793</v>
      </c>
      <c r="B762">
        <v>1996</v>
      </c>
      <c r="C762" t="s">
        <v>10</v>
      </c>
      <c r="E762">
        <v>7</v>
      </c>
      <c r="F762">
        <v>0</v>
      </c>
      <c r="G762">
        <v>6361.47</v>
      </c>
      <c r="H762" t="s">
        <v>11</v>
      </c>
      <c r="I762" t="s">
        <v>12</v>
      </c>
      <c r="J762" t="s">
        <v>300</v>
      </c>
      <c r="K762" t="str">
        <f>SUBSTITUTE(Table14[[#This Row],[year]],"?","")</f>
        <v>1996</v>
      </c>
      <c r="P762" t="str">
        <f>SUBSTITUTE(Table14[[#This Row],[Customer ID]],"?","unknown")</f>
        <v>Id1578</v>
      </c>
      <c r="Q762" s="9" t="str">
        <f t="shared" si="33"/>
        <v>6 Jul 1996</v>
      </c>
      <c r="R762">
        <f t="shared" si="34"/>
        <v>26</v>
      </c>
      <c r="S762" t="str">
        <f t="shared" si="35"/>
        <v>1996</v>
      </c>
      <c r="T762" t="str">
        <f>SUBSTITUTE(Table14[[#This Row],[month]],"?","sep")</f>
        <v>Jul</v>
      </c>
      <c r="U762">
        <v>6</v>
      </c>
      <c r="V762">
        <v>0</v>
      </c>
      <c r="W762" s="12">
        <v>11378.57</v>
      </c>
      <c r="X762" t="str">
        <f>SUBSTITUTE(Table14[[#This Row],[Hospital tier]],"?","tier - 2")</f>
        <v>tier - 2</v>
      </c>
      <c r="Y762" t="str">
        <f>SUBSTITUTE(Table14[[#This Row],[City tier]],"?","tier - 2")</f>
        <v>tier - 3</v>
      </c>
      <c r="Z762" t="str">
        <f>SUBSTITUTE(Table14[[#This Row],[State ID]],"?","UNKNOWN")</f>
        <v>R1021</v>
      </c>
    </row>
    <row r="763" spans="1:26" x14ac:dyDescent="0.3">
      <c r="A763" t="s">
        <v>794</v>
      </c>
      <c r="B763">
        <v>1970</v>
      </c>
      <c r="C763" t="s">
        <v>15</v>
      </c>
      <c r="E763">
        <v>9</v>
      </c>
      <c r="F763">
        <v>0</v>
      </c>
      <c r="G763">
        <v>6367.31</v>
      </c>
      <c r="H763" t="s">
        <v>11</v>
      </c>
      <c r="I763" t="s">
        <v>16</v>
      </c>
      <c r="J763" t="s">
        <v>13</v>
      </c>
      <c r="K763" t="str">
        <f>SUBSTITUTE(Table14[[#This Row],[year]],"?","")</f>
        <v>1970</v>
      </c>
      <c r="P763" t="str">
        <f>SUBSTITUTE(Table14[[#This Row],[Customer ID]],"?","unknown")</f>
        <v>Id1577</v>
      </c>
      <c r="Q763" s="9" t="str">
        <f t="shared" si="33"/>
        <v>21 Nov 1970</v>
      </c>
      <c r="R763">
        <f t="shared" si="34"/>
        <v>52</v>
      </c>
      <c r="S763" t="str">
        <f t="shared" si="35"/>
        <v>1970</v>
      </c>
      <c r="T763" t="str">
        <f>SUBSTITUTE(Table14[[#This Row],[month]],"?","sep")</f>
        <v>Nov</v>
      </c>
      <c r="U763">
        <v>21</v>
      </c>
      <c r="V763">
        <v>0</v>
      </c>
      <c r="W763" s="12">
        <v>14210.54</v>
      </c>
      <c r="X763" t="str">
        <f>SUBSTITUTE(Table14[[#This Row],[Hospital tier]],"?","tier - 2")</f>
        <v>tier - 2</v>
      </c>
      <c r="Y763" t="str">
        <f>SUBSTITUTE(Table14[[#This Row],[City tier]],"?","tier - 2")</f>
        <v>tier - 1</v>
      </c>
      <c r="Z763" t="str">
        <f>SUBSTITUTE(Table14[[#This Row],[State ID]],"?","UNKNOWN")</f>
        <v>R1013</v>
      </c>
    </row>
    <row r="764" spans="1:26" x14ac:dyDescent="0.3">
      <c r="A764" t="s">
        <v>795</v>
      </c>
      <c r="B764">
        <v>1984</v>
      </c>
      <c r="C764" t="s">
        <v>35</v>
      </c>
      <c r="E764">
        <v>13</v>
      </c>
      <c r="F764">
        <v>1</v>
      </c>
      <c r="G764">
        <v>6373.56</v>
      </c>
      <c r="H764" t="s">
        <v>11</v>
      </c>
      <c r="I764" t="s">
        <v>16</v>
      </c>
      <c r="J764" t="s">
        <v>23</v>
      </c>
      <c r="K764" t="str">
        <f>SUBSTITUTE(Table14[[#This Row],[year]],"?","")</f>
        <v>1984</v>
      </c>
      <c r="P764" t="str">
        <f>SUBSTITUTE(Table14[[#This Row],[Customer ID]],"?","unknown")</f>
        <v>Id1576</v>
      </c>
      <c r="Q764" s="9" t="str">
        <f t="shared" si="33"/>
        <v>17 Aug 1984</v>
      </c>
      <c r="R764">
        <f t="shared" si="34"/>
        <v>38</v>
      </c>
      <c r="S764" t="str">
        <f t="shared" si="35"/>
        <v>1984</v>
      </c>
      <c r="T764" t="str">
        <f>SUBSTITUTE(Table14[[#This Row],[month]],"?","sep")</f>
        <v>Aug</v>
      </c>
      <c r="U764">
        <v>17</v>
      </c>
      <c r="V764">
        <v>3</v>
      </c>
      <c r="W764" s="12">
        <v>14209.4</v>
      </c>
      <c r="X764" t="str">
        <f>SUBSTITUTE(Table14[[#This Row],[Hospital tier]],"?","tier - 2")</f>
        <v>tier - 2</v>
      </c>
      <c r="Y764" t="str">
        <f>SUBSTITUTE(Table14[[#This Row],[City tier]],"?","tier - 2")</f>
        <v>tier - 1</v>
      </c>
      <c r="Z764" t="str">
        <f>SUBSTITUTE(Table14[[#This Row],[State ID]],"?","UNKNOWN")</f>
        <v>R1012</v>
      </c>
    </row>
    <row r="765" spans="1:26" x14ac:dyDescent="0.3">
      <c r="A765" t="s">
        <v>796</v>
      </c>
      <c r="B765">
        <v>1976</v>
      </c>
      <c r="C765" t="s">
        <v>15</v>
      </c>
      <c r="E765">
        <v>18</v>
      </c>
      <c r="F765">
        <v>2</v>
      </c>
      <c r="G765">
        <v>6374.16</v>
      </c>
      <c r="H765" t="s">
        <v>11</v>
      </c>
      <c r="I765" t="s">
        <v>11</v>
      </c>
      <c r="J765" t="s">
        <v>13</v>
      </c>
      <c r="K765" t="str">
        <f>SUBSTITUTE(Table14[[#This Row],[year]],"?","")</f>
        <v>1976</v>
      </c>
      <c r="P765" t="str">
        <f>SUBSTITUTE(Table14[[#This Row],[Customer ID]],"?","unknown")</f>
        <v>Id1575</v>
      </c>
      <c r="Q765" s="9" t="str">
        <f t="shared" si="33"/>
        <v>25 Nov 1976</v>
      </c>
      <c r="R765">
        <f t="shared" si="34"/>
        <v>46</v>
      </c>
      <c r="S765" t="str">
        <f t="shared" si="35"/>
        <v>1976</v>
      </c>
      <c r="T765" t="str">
        <f>SUBSTITUTE(Table14[[#This Row],[month]],"?","sep")</f>
        <v>Nov</v>
      </c>
      <c r="U765">
        <v>25</v>
      </c>
      <c r="V765">
        <v>0</v>
      </c>
      <c r="W765" s="12">
        <v>14193.55</v>
      </c>
      <c r="X765" t="str">
        <f>SUBSTITUTE(Table14[[#This Row],[Hospital tier]],"?","tier - 2")</f>
        <v>tier - 2</v>
      </c>
      <c r="Y765" t="str">
        <f>SUBSTITUTE(Table14[[#This Row],[City tier]],"?","tier - 2")</f>
        <v>tier - 2</v>
      </c>
      <c r="Z765" t="str">
        <f>SUBSTITUTE(Table14[[#This Row],[State ID]],"?","UNKNOWN")</f>
        <v>R1013</v>
      </c>
    </row>
    <row r="766" spans="1:26" x14ac:dyDescent="0.3">
      <c r="A766" t="s">
        <v>797</v>
      </c>
      <c r="B766">
        <v>1982</v>
      </c>
      <c r="C766" t="s">
        <v>35</v>
      </c>
      <c r="E766">
        <v>6</v>
      </c>
      <c r="F766">
        <v>1</v>
      </c>
      <c r="G766">
        <v>6389.38</v>
      </c>
      <c r="H766" t="s">
        <v>16</v>
      </c>
      <c r="I766" t="s">
        <v>11</v>
      </c>
      <c r="J766" t="s">
        <v>23</v>
      </c>
      <c r="K766" t="str">
        <f>SUBSTITUTE(Table14[[#This Row],[year]],"?","")</f>
        <v>1982</v>
      </c>
      <c r="P766" t="str">
        <f>SUBSTITUTE(Table14[[#This Row],[Customer ID]],"?","unknown")</f>
        <v>Id1574</v>
      </c>
      <c r="Q766" s="9" t="str">
        <f t="shared" si="33"/>
        <v>7 Aug 1982</v>
      </c>
      <c r="R766">
        <f t="shared" si="34"/>
        <v>40</v>
      </c>
      <c r="S766" t="str">
        <f t="shared" si="35"/>
        <v>1982</v>
      </c>
      <c r="T766" t="str">
        <f>SUBSTITUTE(Table14[[#This Row],[month]],"?","sep")</f>
        <v>Aug</v>
      </c>
      <c r="U766">
        <v>7</v>
      </c>
      <c r="V766">
        <v>3</v>
      </c>
      <c r="W766" s="12">
        <v>14152.46</v>
      </c>
      <c r="X766" t="str">
        <f>SUBSTITUTE(Table14[[#This Row],[Hospital tier]],"?","tier - 2")</f>
        <v>tier - 1</v>
      </c>
      <c r="Y766" t="str">
        <f>SUBSTITUTE(Table14[[#This Row],[City tier]],"?","tier - 2")</f>
        <v>tier - 2</v>
      </c>
      <c r="Z766" t="str">
        <f>SUBSTITUTE(Table14[[#This Row],[State ID]],"?","UNKNOWN")</f>
        <v>R1012</v>
      </c>
    </row>
    <row r="767" spans="1:26" x14ac:dyDescent="0.3">
      <c r="A767" t="s">
        <v>798</v>
      </c>
      <c r="B767">
        <v>1997</v>
      </c>
      <c r="C767" t="s">
        <v>35</v>
      </c>
      <c r="E767">
        <v>16</v>
      </c>
      <c r="F767">
        <v>0</v>
      </c>
      <c r="G767">
        <v>6389.53</v>
      </c>
      <c r="H767" t="s">
        <v>11</v>
      </c>
      <c r="I767" t="s">
        <v>11</v>
      </c>
      <c r="J767" t="s">
        <v>300</v>
      </c>
      <c r="K767" t="str">
        <f>SUBSTITUTE(Table14[[#This Row],[year]],"?","")</f>
        <v>1997</v>
      </c>
      <c r="P767" t="str">
        <f>SUBSTITUTE(Table14[[#This Row],[Customer ID]],"?","unknown")</f>
        <v>Id1573</v>
      </c>
      <c r="Q767" s="9" t="str">
        <f t="shared" si="33"/>
        <v>6 Aug 1997</v>
      </c>
      <c r="R767">
        <f t="shared" si="34"/>
        <v>25</v>
      </c>
      <c r="S767" t="str">
        <f t="shared" si="35"/>
        <v>1997</v>
      </c>
      <c r="T767" t="str">
        <f>SUBSTITUTE(Table14[[#This Row],[month]],"?","sep")</f>
        <v>Aug</v>
      </c>
      <c r="U767">
        <v>6</v>
      </c>
      <c r="V767">
        <v>0</v>
      </c>
      <c r="W767" s="12">
        <v>14133.04</v>
      </c>
      <c r="X767" t="str">
        <f>SUBSTITUTE(Table14[[#This Row],[Hospital tier]],"?","tier - 2")</f>
        <v>tier - 2</v>
      </c>
      <c r="Y767" t="str">
        <f>SUBSTITUTE(Table14[[#This Row],[City tier]],"?","tier - 2")</f>
        <v>tier - 2</v>
      </c>
      <c r="Z767" t="str">
        <f>SUBSTITUTE(Table14[[#This Row],[State ID]],"?","UNKNOWN")</f>
        <v>R1021</v>
      </c>
    </row>
    <row r="768" spans="1:26" x14ac:dyDescent="0.3">
      <c r="A768" t="s">
        <v>799</v>
      </c>
      <c r="B768">
        <v>1982</v>
      </c>
      <c r="C768" t="s">
        <v>37</v>
      </c>
      <c r="E768">
        <v>28</v>
      </c>
      <c r="F768">
        <v>1</v>
      </c>
      <c r="G768">
        <v>6393.6</v>
      </c>
      <c r="H768" t="s">
        <v>11</v>
      </c>
      <c r="I768" t="s">
        <v>16</v>
      </c>
      <c r="J768" t="s">
        <v>23</v>
      </c>
      <c r="K768" t="str">
        <f>SUBSTITUTE(Table14[[#This Row],[year]],"?","")</f>
        <v>1982</v>
      </c>
      <c r="P768" t="str">
        <f>SUBSTITUTE(Table14[[#This Row],[Customer ID]],"?","unknown")</f>
        <v>Id1572</v>
      </c>
      <c r="Q768" s="9" t="str">
        <f t="shared" si="33"/>
        <v>14 Oct 1982</v>
      </c>
      <c r="R768">
        <f t="shared" si="34"/>
        <v>40</v>
      </c>
      <c r="S768" t="str">
        <f t="shared" si="35"/>
        <v>1982</v>
      </c>
      <c r="T768" t="str">
        <f>SUBSTITUTE(Table14[[#This Row],[month]],"?","sep")</f>
        <v>Oct</v>
      </c>
      <c r="U768">
        <v>14</v>
      </c>
      <c r="V768">
        <v>2</v>
      </c>
      <c r="W768" s="12">
        <v>14119.62</v>
      </c>
      <c r="X768" t="str">
        <f>SUBSTITUTE(Table14[[#This Row],[Hospital tier]],"?","tier - 2")</f>
        <v>tier - 2</v>
      </c>
      <c r="Y768" t="str">
        <f>SUBSTITUTE(Table14[[#This Row],[City tier]],"?","tier - 2")</f>
        <v>tier - 1</v>
      </c>
      <c r="Z768" t="str">
        <f>SUBSTITUTE(Table14[[#This Row],[State ID]],"?","UNKNOWN")</f>
        <v>R1012</v>
      </c>
    </row>
    <row r="769" spans="1:26" x14ac:dyDescent="0.3">
      <c r="A769" t="s">
        <v>800</v>
      </c>
      <c r="B769">
        <v>1987</v>
      </c>
      <c r="C769" t="s">
        <v>20</v>
      </c>
      <c r="E769">
        <v>9</v>
      </c>
      <c r="F769">
        <v>2</v>
      </c>
      <c r="G769">
        <v>6402.29</v>
      </c>
      <c r="H769" t="s">
        <v>11</v>
      </c>
      <c r="I769" t="s">
        <v>12</v>
      </c>
      <c r="J769" t="s">
        <v>247</v>
      </c>
      <c r="K769" t="str">
        <f>SUBSTITUTE(Table14[[#This Row],[year]],"?","")</f>
        <v>1987</v>
      </c>
      <c r="P769" t="str">
        <f>SUBSTITUTE(Table14[[#This Row],[Customer ID]],"?","unknown")</f>
        <v>Id1571</v>
      </c>
      <c r="Q769" s="9" t="str">
        <f t="shared" si="33"/>
        <v>26 Sep 1987</v>
      </c>
      <c r="R769">
        <f t="shared" si="34"/>
        <v>35</v>
      </c>
      <c r="S769" t="str">
        <f t="shared" si="35"/>
        <v>1987</v>
      </c>
      <c r="T769" t="str">
        <f>SUBSTITUTE(Table14[[#This Row],[month]],"?","sep")</f>
        <v>Sep</v>
      </c>
      <c r="U769">
        <v>26</v>
      </c>
      <c r="V769">
        <v>2</v>
      </c>
      <c r="W769" s="12">
        <v>14098.07</v>
      </c>
      <c r="X769" t="str">
        <f>SUBSTITUTE(Table14[[#This Row],[Hospital tier]],"?","tier - 2")</f>
        <v>tier - 2</v>
      </c>
      <c r="Y769" t="str">
        <f>SUBSTITUTE(Table14[[#This Row],[City tier]],"?","tier - 2")</f>
        <v>tier - 3</v>
      </c>
      <c r="Z769" t="str">
        <f>SUBSTITUTE(Table14[[#This Row],[State ID]],"?","UNKNOWN")</f>
        <v>R1024</v>
      </c>
    </row>
    <row r="770" spans="1:26" x14ac:dyDescent="0.3">
      <c r="A770" t="s">
        <v>801</v>
      </c>
      <c r="B770">
        <v>1985</v>
      </c>
      <c r="C770" t="s">
        <v>30</v>
      </c>
      <c r="E770">
        <v>10</v>
      </c>
      <c r="F770">
        <v>2</v>
      </c>
      <c r="G770">
        <v>6406.41</v>
      </c>
      <c r="H770" t="s">
        <v>16</v>
      </c>
      <c r="I770" t="s">
        <v>12</v>
      </c>
      <c r="J770" t="s">
        <v>276</v>
      </c>
      <c r="K770" t="str">
        <f>SUBSTITUTE(Table14[[#This Row],[year]],"?","")</f>
        <v>1985</v>
      </c>
      <c r="P770" t="str">
        <f>SUBSTITUTE(Table14[[#This Row],[Customer ID]],"?","unknown")</f>
        <v>Id1570</v>
      </c>
      <c r="Q770" s="9" t="str">
        <f t="shared" ref="Q770:Q833" si="36">CONCATENATE(U770," ",T770," ",S770)</f>
        <v>8 Dec 1985</v>
      </c>
      <c r="R770">
        <f t="shared" ref="R770:R833" si="37">DATEDIF(Q770,$AC$21,"Y")</f>
        <v>37</v>
      </c>
      <c r="S770" t="str">
        <f t="shared" ref="S770:S833" si="38">IF(ISBLANK(K770),AVERAGE(K770:K3112),K770)</f>
        <v>1985</v>
      </c>
      <c r="T770" t="str">
        <f>SUBSTITUTE(Table14[[#This Row],[month]],"?","sep")</f>
        <v>Dec</v>
      </c>
      <c r="U770">
        <v>8</v>
      </c>
      <c r="V770">
        <v>1</v>
      </c>
      <c r="W770" s="12">
        <v>41919.1</v>
      </c>
      <c r="X770" t="str">
        <f>SUBSTITUTE(Table14[[#This Row],[Hospital tier]],"?","tier - 2")</f>
        <v>tier - 1</v>
      </c>
      <c r="Y770" t="str">
        <f>SUBSTITUTE(Table14[[#This Row],[City tier]],"?","tier - 2")</f>
        <v>tier - 3</v>
      </c>
      <c r="Z770" t="str">
        <f>SUBSTITUTE(Table14[[#This Row],[State ID]],"?","UNKNOWN")</f>
        <v>R1014</v>
      </c>
    </row>
    <row r="771" spans="1:26" x14ac:dyDescent="0.3">
      <c r="A771" t="s">
        <v>802</v>
      </c>
      <c r="B771">
        <v>1970</v>
      </c>
      <c r="C771" t="s">
        <v>35</v>
      </c>
      <c r="E771">
        <v>20</v>
      </c>
      <c r="F771">
        <v>0</v>
      </c>
      <c r="G771">
        <v>6407.05</v>
      </c>
      <c r="H771" t="s">
        <v>11</v>
      </c>
      <c r="I771" t="s">
        <v>16</v>
      </c>
      <c r="J771" t="s">
        <v>13</v>
      </c>
      <c r="K771" t="str">
        <f>SUBSTITUTE(Table14[[#This Row],[year]],"?","")</f>
        <v>1970</v>
      </c>
      <c r="P771" t="str">
        <f>SUBSTITUTE(Table14[[#This Row],[Customer ID]],"?","unknown")</f>
        <v>Id1569</v>
      </c>
      <c r="Q771" s="9" t="str">
        <f t="shared" si="36"/>
        <v>12 Aug 1970</v>
      </c>
      <c r="R771">
        <f t="shared" si="37"/>
        <v>52</v>
      </c>
      <c r="S771" t="str">
        <f t="shared" si="38"/>
        <v>1970</v>
      </c>
      <c r="T771" t="str">
        <f>SUBSTITUTE(Table14[[#This Row],[month]],"?","sep")</f>
        <v>Aug</v>
      </c>
      <c r="U771">
        <v>12</v>
      </c>
      <c r="V771">
        <v>3</v>
      </c>
      <c r="W771" s="12">
        <v>14081.93</v>
      </c>
      <c r="X771" t="str">
        <f>SUBSTITUTE(Table14[[#This Row],[Hospital tier]],"?","tier - 2")</f>
        <v>tier - 2</v>
      </c>
      <c r="Y771" t="str">
        <f>SUBSTITUTE(Table14[[#This Row],[City tier]],"?","tier - 2")</f>
        <v>tier - 1</v>
      </c>
      <c r="Z771" t="str">
        <f>SUBSTITUTE(Table14[[#This Row],[State ID]],"?","UNKNOWN")</f>
        <v>R1013</v>
      </c>
    </row>
    <row r="772" spans="1:26" x14ac:dyDescent="0.3">
      <c r="A772" t="s">
        <v>803</v>
      </c>
      <c r="B772">
        <v>1971</v>
      </c>
      <c r="C772" t="s">
        <v>35</v>
      </c>
      <c r="E772">
        <v>22</v>
      </c>
      <c r="F772">
        <v>0</v>
      </c>
      <c r="G772">
        <v>6412.34</v>
      </c>
      <c r="H772" t="s">
        <v>11</v>
      </c>
      <c r="I772" t="s">
        <v>12</v>
      </c>
      <c r="J772" t="s">
        <v>13</v>
      </c>
      <c r="K772" t="str">
        <f>SUBSTITUTE(Table14[[#This Row],[year]],"?","")</f>
        <v>1971</v>
      </c>
      <c r="P772" t="str">
        <f>SUBSTITUTE(Table14[[#This Row],[Customer ID]],"?","unknown")</f>
        <v>Id1568</v>
      </c>
      <c r="Q772" s="9" t="str">
        <f t="shared" si="36"/>
        <v>8 Aug 1971</v>
      </c>
      <c r="R772">
        <f t="shared" si="37"/>
        <v>51</v>
      </c>
      <c r="S772" t="str">
        <f t="shared" si="38"/>
        <v>1971</v>
      </c>
      <c r="T772" t="str">
        <f>SUBSTITUTE(Table14[[#This Row],[month]],"?","sep")</f>
        <v>Aug</v>
      </c>
      <c r="U772">
        <v>8</v>
      </c>
      <c r="V772">
        <v>0</v>
      </c>
      <c r="W772" s="12">
        <v>14043.48</v>
      </c>
      <c r="X772" t="str">
        <f>SUBSTITUTE(Table14[[#This Row],[Hospital tier]],"?","tier - 2")</f>
        <v>tier - 2</v>
      </c>
      <c r="Y772" t="str">
        <f>SUBSTITUTE(Table14[[#This Row],[City tier]],"?","tier - 2")</f>
        <v>tier - 3</v>
      </c>
      <c r="Z772" t="str">
        <f>SUBSTITUTE(Table14[[#This Row],[State ID]],"?","UNKNOWN")</f>
        <v>R1013</v>
      </c>
    </row>
    <row r="773" spans="1:26" x14ac:dyDescent="0.3">
      <c r="A773" t="s">
        <v>804</v>
      </c>
      <c r="B773">
        <v>1987</v>
      </c>
      <c r="C773" t="s">
        <v>20</v>
      </c>
      <c r="E773">
        <v>4</v>
      </c>
      <c r="F773">
        <v>3</v>
      </c>
      <c r="G773">
        <v>6414.18</v>
      </c>
      <c r="H773" t="s">
        <v>11</v>
      </c>
      <c r="I773" t="s">
        <v>11</v>
      </c>
      <c r="J773" t="s">
        <v>42</v>
      </c>
      <c r="K773" t="str">
        <f>SUBSTITUTE(Table14[[#This Row],[year]],"?","")</f>
        <v>1987</v>
      </c>
      <c r="P773" t="str">
        <f>SUBSTITUTE(Table14[[#This Row],[Customer ID]],"?","unknown")</f>
        <v>Id1567</v>
      </c>
      <c r="Q773" s="9" t="str">
        <f t="shared" si="36"/>
        <v>7 Sep 1987</v>
      </c>
      <c r="R773">
        <f t="shared" si="37"/>
        <v>35</v>
      </c>
      <c r="S773" t="str">
        <f t="shared" si="38"/>
        <v>1987</v>
      </c>
      <c r="T773" t="str">
        <f>SUBSTITUTE(Table14[[#This Row],[month]],"?","sep")</f>
        <v>Sep</v>
      </c>
      <c r="U773">
        <v>7</v>
      </c>
      <c r="V773">
        <v>2</v>
      </c>
      <c r="W773" s="12">
        <v>11369.39</v>
      </c>
      <c r="X773" t="str">
        <f>SUBSTITUTE(Table14[[#This Row],[Hospital tier]],"?","tier - 2")</f>
        <v>tier - 2</v>
      </c>
      <c r="Y773" t="str">
        <f>SUBSTITUTE(Table14[[#This Row],[City tier]],"?","tier - 2")</f>
        <v>tier - 2</v>
      </c>
      <c r="Z773" t="str">
        <f>SUBSTITUTE(Table14[[#This Row],[State ID]],"?","UNKNOWN")</f>
        <v>R1011</v>
      </c>
    </row>
    <row r="774" spans="1:26" x14ac:dyDescent="0.3">
      <c r="A774" t="s">
        <v>805</v>
      </c>
      <c r="B774">
        <v>1976</v>
      </c>
      <c r="C774" t="s">
        <v>30</v>
      </c>
      <c r="E774">
        <v>30</v>
      </c>
      <c r="F774">
        <v>2</v>
      </c>
      <c r="G774">
        <v>6417.28</v>
      </c>
      <c r="H774" t="s">
        <v>11</v>
      </c>
      <c r="I774" t="s">
        <v>12</v>
      </c>
      <c r="J774" t="s">
        <v>13</v>
      </c>
      <c r="K774" t="str">
        <f>SUBSTITUTE(Table14[[#This Row],[year]],"?","")</f>
        <v>1976</v>
      </c>
      <c r="P774" t="str">
        <f>SUBSTITUTE(Table14[[#This Row],[Customer ID]],"?","unknown")</f>
        <v>Id1566</v>
      </c>
      <c r="Q774" s="9" t="str">
        <f t="shared" si="36"/>
        <v>8 Dec 1976</v>
      </c>
      <c r="R774">
        <f t="shared" si="37"/>
        <v>46</v>
      </c>
      <c r="S774" t="str">
        <f t="shared" si="38"/>
        <v>1976</v>
      </c>
      <c r="T774" t="str">
        <f>SUBSTITUTE(Table14[[#This Row],[month]],"?","sep")</f>
        <v>Dec</v>
      </c>
      <c r="U774">
        <v>8</v>
      </c>
      <c r="V774">
        <v>3</v>
      </c>
      <c r="W774" s="12">
        <v>14007.22</v>
      </c>
      <c r="X774" t="str">
        <f>SUBSTITUTE(Table14[[#This Row],[Hospital tier]],"?","tier - 2")</f>
        <v>tier - 2</v>
      </c>
      <c r="Y774" t="str">
        <f>SUBSTITUTE(Table14[[#This Row],[City tier]],"?","tier - 2")</f>
        <v>tier - 3</v>
      </c>
      <c r="Z774" t="str">
        <f>SUBSTITUTE(Table14[[#This Row],[State ID]],"?","UNKNOWN")</f>
        <v>R1013</v>
      </c>
    </row>
    <row r="775" spans="1:26" x14ac:dyDescent="0.3">
      <c r="A775" t="s">
        <v>806</v>
      </c>
      <c r="B775">
        <v>1975</v>
      </c>
      <c r="C775" t="s">
        <v>35</v>
      </c>
      <c r="E775">
        <v>5</v>
      </c>
      <c r="F775">
        <v>1</v>
      </c>
      <c r="G775">
        <v>6423.48</v>
      </c>
      <c r="H775" t="s">
        <v>11</v>
      </c>
      <c r="I775" t="s">
        <v>12</v>
      </c>
      <c r="J775" t="s">
        <v>13</v>
      </c>
      <c r="K775" t="str">
        <f>SUBSTITUTE(Table14[[#This Row],[year]],"?","")</f>
        <v>1975</v>
      </c>
      <c r="P775" t="str">
        <f>SUBSTITUTE(Table14[[#This Row],[Customer ID]],"?","unknown")</f>
        <v>Id1565</v>
      </c>
      <c r="Q775" s="9" t="str">
        <f t="shared" si="36"/>
        <v>6 Aug 1975</v>
      </c>
      <c r="R775">
        <f t="shared" si="37"/>
        <v>47</v>
      </c>
      <c r="S775" t="str">
        <f t="shared" si="38"/>
        <v>1975</v>
      </c>
      <c r="T775" t="str">
        <f>SUBSTITUTE(Table14[[#This Row],[month]],"?","sep")</f>
        <v>Aug</v>
      </c>
      <c r="U775">
        <v>6</v>
      </c>
      <c r="V775">
        <v>3</v>
      </c>
      <c r="W775" s="12">
        <v>14001.29</v>
      </c>
      <c r="X775" t="str">
        <f>SUBSTITUTE(Table14[[#This Row],[Hospital tier]],"?","tier - 2")</f>
        <v>tier - 2</v>
      </c>
      <c r="Y775" t="str">
        <f>SUBSTITUTE(Table14[[#This Row],[City tier]],"?","tier - 2")</f>
        <v>tier - 3</v>
      </c>
      <c r="Z775" t="str">
        <f>SUBSTITUTE(Table14[[#This Row],[State ID]],"?","UNKNOWN")</f>
        <v>R1013</v>
      </c>
    </row>
    <row r="776" spans="1:26" x14ac:dyDescent="0.3">
      <c r="A776" t="s">
        <v>807</v>
      </c>
      <c r="B776">
        <v>1985</v>
      </c>
      <c r="C776" t="s">
        <v>10</v>
      </c>
      <c r="E776">
        <v>22</v>
      </c>
      <c r="F776">
        <v>3</v>
      </c>
      <c r="G776">
        <v>6435.62</v>
      </c>
      <c r="H776" t="s">
        <v>12</v>
      </c>
      <c r="I776" t="s">
        <v>11</v>
      </c>
      <c r="J776" t="s">
        <v>13</v>
      </c>
      <c r="K776" t="str">
        <f>SUBSTITUTE(Table14[[#This Row],[year]],"?","")</f>
        <v>1985</v>
      </c>
      <c r="P776" t="str">
        <f>SUBSTITUTE(Table14[[#This Row],[Customer ID]],"?","unknown")</f>
        <v>Id1564</v>
      </c>
      <c r="Q776" s="9" t="str">
        <f t="shared" si="36"/>
        <v>23 Jul 1985</v>
      </c>
      <c r="R776">
        <f t="shared" si="37"/>
        <v>37</v>
      </c>
      <c r="S776" t="str">
        <f t="shared" si="38"/>
        <v>1985</v>
      </c>
      <c r="T776" t="str">
        <f>SUBSTITUTE(Table14[[#This Row],[month]],"?","sep")</f>
        <v>Jul</v>
      </c>
      <c r="U776">
        <v>23</v>
      </c>
      <c r="V776">
        <v>3</v>
      </c>
      <c r="W776" s="12">
        <v>14001.13</v>
      </c>
      <c r="X776" t="str">
        <f>SUBSTITUTE(Table14[[#This Row],[Hospital tier]],"?","tier - 2")</f>
        <v>tier - 3</v>
      </c>
      <c r="Y776" t="str">
        <f>SUBSTITUTE(Table14[[#This Row],[City tier]],"?","tier - 2")</f>
        <v>tier - 2</v>
      </c>
      <c r="Z776" t="str">
        <f>SUBSTITUTE(Table14[[#This Row],[State ID]],"?","UNKNOWN")</f>
        <v>R1013</v>
      </c>
    </row>
    <row r="777" spans="1:26" x14ac:dyDescent="0.3">
      <c r="A777" t="s">
        <v>808</v>
      </c>
      <c r="B777">
        <v>1984</v>
      </c>
      <c r="C777" t="s">
        <v>35</v>
      </c>
      <c r="E777">
        <v>26</v>
      </c>
      <c r="F777">
        <v>2</v>
      </c>
      <c r="G777">
        <v>6455.86</v>
      </c>
      <c r="H777" t="s">
        <v>12</v>
      </c>
      <c r="I777" t="s">
        <v>12</v>
      </c>
      <c r="J777" t="s">
        <v>23</v>
      </c>
      <c r="K777" t="str">
        <f>SUBSTITUTE(Table14[[#This Row],[year]],"?","")</f>
        <v>1984</v>
      </c>
      <c r="P777" t="str">
        <f>SUBSTITUTE(Table14[[#This Row],[Customer ID]],"?","unknown")</f>
        <v>Id1563</v>
      </c>
      <c r="Q777" s="9" t="str">
        <f t="shared" si="36"/>
        <v>6 Aug 1984</v>
      </c>
      <c r="R777">
        <f t="shared" si="37"/>
        <v>38</v>
      </c>
      <c r="S777" t="str">
        <f t="shared" si="38"/>
        <v>1984</v>
      </c>
      <c r="T777" t="str">
        <f>SUBSTITUTE(Table14[[#This Row],[month]],"?","sep")</f>
        <v>Aug</v>
      </c>
      <c r="U777">
        <v>6</v>
      </c>
      <c r="V777">
        <v>0</v>
      </c>
      <c r="W777" s="12">
        <v>13981.85</v>
      </c>
      <c r="X777" t="str">
        <f>SUBSTITUTE(Table14[[#This Row],[Hospital tier]],"?","tier - 2")</f>
        <v>tier - 3</v>
      </c>
      <c r="Y777" t="str">
        <f>SUBSTITUTE(Table14[[#This Row],[City tier]],"?","tier - 2")</f>
        <v>tier - 3</v>
      </c>
      <c r="Z777" t="str">
        <f>SUBSTITUTE(Table14[[#This Row],[State ID]],"?","UNKNOWN")</f>
        <v>R1012</v>
      </c>
    </row>
    <row r="778" spans="1:26" x14ac:dyDescent="0.3">
      <c r="A778" t="s">
        <v>809</v>
      </c>
      <c r="B778">
        <v>1984</v>
      </c>
      <c r="C778" t="s">
        <v>15</v>
      </c>
      <c r="E778">
        <v>1</v>
      </c>
      <c r="F778">
        <v>2</v>
      </c>
      <c r="G778">
        <v>6457.84</v>
      </c>
      <c r="H778" t="s">
        <v>11</v>
      </c>
      <c r="I778" t="s">
        <v>12</v>
      </c>
      <c r="J778" t="s">
        <v>23</v>
      </c>
      <c r="K778" t="str">
        <f>SUBSTITUTE(Table14[[#This Row],[year]],"?","")</f>
        <v>1984</v>
      </c>
      <c r="P778" t="str">
        <f>SUBSTITUTE(Table14[[#This Row],[Customer ID]],"?","unknown")</f>
        <v>Id1562</v>
      </c>
      <c r="Q778" s="9" t="str">
        <f t="shared" si="36"/>
        <v>13 Nov 1984</v>
      </c>
      <c r="R778">
        <f t="shared" si="37"/>
        <v>38</v>
      </c>
      <c r="S778" t="str">
        <f t="shared" si="38"/>
        <v>1984</v>
      </c>
      <c r="T778" t="str">
        <f>SUBSTITUTE(Table14[[#This Row],[month]],"?","sep")</f>
        <v>Nov</v>
      </c>
      <c r="U778">
        <v>13</v>
      </c>
      <c r="V778">
        <v>3</v>
      </c>
      <c r="W778" s="12">
        <v>13979.45</v>
      </c>
      <c r="X778" t="str">
        <f>SUBSTITUTE(Table14[[#This Row],[Hospital tier]],"?","tier - 2")</f>
        <v>tier - 2</v>
      </c>
      <c r="Y778" t="str">
        <f>SUBSTITUTE(Table14[[#This Row],[City tier]],"?","tier - 2")</f>
        <v>tier - 3</v>
      </c>
      <c r="Z778" t="str">
        <f>SUBSTITUTE(Table14[[#This Row],[State ID]],"?","UNKNOWN")</f>
        <v>R1012</v>
      </c>
    </row>
    <row r="779" spans="1:26" x14ac:dyDescent="0.3">
      <c r="A779" t="s">
        <v>810</v>
      </c>
      <c r="B779">
        <v>1981</v>
      </c>
      <c r="C779" t="s">
        <v>10</v>
      </c>
      <c r="E779">
        <v>27</v>
      </c>
      <c r="F779">
        <v>1</v>
      </c>
      <c r="G779">
        <v>6473.15</v>
      </c>
      <c r="H779" t="s">
        <v>11</v>
      </c>
      <c r="I779" t="s">
        <v>11</v>
      </c>
      <c r="J779" t="s">
        <v>13</v>
      </c>
      <c r="K779" t="str">
        <f>SUBSTITUTE(Table14[[#This Row],[year]],"?","")</f>
        <v>1981</v>
      </c>
      <c r="P779" t="str">
        <f>SUBSTITUTE(Table14[[#This Row],[Customer ID]],"?","unknown")</f>
        <v>Id1561</v>
      </c>
      <c r="Q779" s="9" t="str">
        <f t="shared" si="36"/>
        <v>29 Jul 1981</v>
      </c>
      <c r="R779">
        <f t="shared" si="37"/>
        <v>41</v>
      </c>
      <c r="S779" t="str">
        <f t="shared" si="38"/>
        <v>1981</v>
      </c>
      <c r="T779" t="str">
        <f>SUBSTITUTE(Table14[[#This Row],[month]],"?","sep")</f>
        <v>Jul</v>
      </c>
      <c r="U779">
        <v>29</v>
      </c>
      <c r="V779">
        <v>0</v>
      </c>
      <c r="W779" s="12">
        <v>13974.46</v>
      </c>
      <c r="X779" t="str">
        <f>SUBSTITUTE(Table14[[#This Row],[Hospital tier]],"?","tier - 2")</f>
        <v>tier - 2</v>
      </c>
      <c r="Y779" t="str">
        <f>SUBSTITUTE(Table14[[#This Row],[City tier]],"?","tier - 2")</f>
        <v>tier - 2</v>
      </c>
      <c r="Z779" t="str">
        <f>SUBSTITUTE(Table14[[#This Row],[State ID]],"?","UNKNOWN")</f>
        <v>R1013</v>
      </c>
    </row>
    <row r="780" spans="1:26" x14ac:dyDescent="0.3">
      <c r="A780" t="s">
        <v>811</v>
      </c>
      <c r="B780">
        <v>1980</v>
      </c>
      <c r="C780" t="s">
        <v>18</v>
      </c>
      <c r="E780">
        <v>8</v>
      </c>
      <c r="F780">
        <v>0</v>
      </c>
      <c r="G780">
        <v>6474.01</v>
      </c>
      <c r="H780" t="s">
        <v>11</v>
      </c>
      <c r="I780" t="s">
        <v>12</v>
      </c>
      <c r="J780" t="s">
        <v>42</v>
      </c>
      <c r="K780" t="str">
        <f>SUBSTITUTE(Table14[[#This Row],[year]],"?","")</f>
        <v>1980</v>
      </c>
      <c r="P780" t="str">
        <f>SUBSTITUTE(Table14[[#This Row],[Customer ID]],"?","unknown")</f>
        <v>Id1560</v>
      </c>
      <c r="Q780" s="9" t="str">
        <f t="shared" si="36"/>
        <v>18 Jun 1980</v>
      </c>
      <c r="R780">
        <f t="shared" si="37"/>
        <v>42</v>
      </c>
      <c r="S780" t="str">
        <f t="shared" si="38"/>
        <v>1980</v>
      </c>
      <c r="T780" t="str">
        <f>SUBSTITUTE(Table14[[#This Row],[month]],"?","sep")</f>
        <v>Jun</v>
      </c>
      <c r="U780">
        <v>18</v>
      </c>
      <c r="V780">
        <v>1</v>
      </c>
      <c r="W780" s="12">
        <v>13937.67</v>
      </c>
      <c r="X780" t="str">
        <f>SUBSTITUTE(Table14[[#This Row],[Hospital tier]],"?","tier - 2")</f>
        <v>tier - 2</v>
      </c>
      <c r="Y780" t="str">
        <f>SUBSTITUTE(Table14[[#This Row],[City tier]],"?","tier - 2")</f>
        <v>tier - 3</v>
      </c>
      <c r="Z780" t="str">
        <f>SUBSTITUTE(Table14[[#This Row],[State ID]],"?","UNKNOWN")</f>
        <v>R1011</v>
      </c>
    </row>
    <row r="781" spans="1:26" x14ac:dyDescent="0.3">
      <c r="A781" t="s">
        <v>812</v>
      </c>
      <c r="B781">
        <v>1970</v>
      </c>
      <c r="C781" t="s">
        <v>30</v>
      </c>
      <c r="E781">
        <v>1</v>
      </c>
      <c r="F781">
        <v>0</v>
      </c>
      <c r="G781">
        <v>6481.67</v>
      </c>
      <c r="H781" t="s">
        <v>11</v>
      </c>
      <c r="I781" t="s">
        <v>11</v>
      </c>
      <c r="J781" t="s">
        <v>13</v>
      </c>
      <c r="K781" t="str">
        <f>SUBSTITUTE(Table14[[#This Row],[year]],"?","")</f>
        <v>1970</v>
      </c>
      <c r="P781" t="str">
        <f>SUBSTITUTE(Table14[[#This Row],[Customer ID]],"?","unknown")</f>
        <v>Id1559</v>
      </c>
      <c r="Q781" s="9" t="str">
        <f t="shared" si="36"/>
        <v>27 Dec 1970</v>
      </c>
      <c r="R781">
        <f t="shared" si="37"/>
        <v>52</v>
      </c>
      <c r="S781" t="str">
        <f t="shared" si="38"/>
        <v>1970</v>
      </c>
      <c r="T781" t="str">
        <f>SUBSTITUTE(Table14[[#This Row],[month]],"?","sep")</f>
        <v>Dec</v>
      </c>
      <c r="U781">
        <v>27</v>
      </c>
      <c r="V781">
        <v>3</v>
      </c>
      <c r="W781" s="12">
        <v>13919.82</v>
      </c>
      <c r="X781" t="str">
        <f>SUBSTITUTE(Table14[[#This Row],[Hospital tier]],"?","tier - 2")</f>
        <v>tier - 2</v>
      </c>
      <c r="Y781" t="str">
        <f>SUBSTITUTE(Table14[[#This Row],[City tier]],"?","tier - 2")</f>
        <v>tier - 2</v>
      </c>
      <c r="Z781" t="str">
        <f>SUBSTITUTE(Table14[[#This Row],[State ID]],"?","UNKNOWN")</f>
        <v>R1013</v>
      </c>
    </row>
    <row r="782" spans="1:26" x14ac:dyDescent="0.3">
      <c r="A782" t="s">
        <v>813</v>
      </c>
      <c r="B782">
        <v>1982</v>
      </c>
      <c r="C782" t="s">
        <v>37</v>
      </c>
      <c r="E782">
        <v>9</v>
      </c>
      <c r="F782">
        <v>1</v>
      </c>
      <c r="G782">
        <v>6496.89</v>
      </c>
      <c r="H782" t="s">
        <v>11</v>
      </c>
      <c r="I782" t="s">
        <v>12</v>
      </c>
      <c r="J782" t="s">
        <v>42</v>
      </c>
      <c r="K782" t="str">
        <f>SUBSTITUTE(Table14[[#This Row],[year]],"?","")</f>
        <v>1982</v>
      </c>
      <c r="P782" t="str">
        <f>SUBSTITUTE(Table14[[#This Row],[Customer ID]],"?","unknown")</f>
        <v>Id1558</v>
      </c>
      <c r="Q782" s="9" t="str">
        <f t="shared" si="36"/>
        <v>21 Oct 1982</v>
      </c>
      <c r="R782">
        <f t="shared" si="37"/>
        <v>40</v>
      </c>
      <c r="S782" t="str">
        <f t="shared" si="38"/>
        <v>1982</v>
      </c>
      <c r="T782" t="str">
        <f>SUBSTITUTE(Table14[[#This Row],[month]],"?","sep")</f>
        <v>Oct</v>
      </c>
      <c r="U782">
        <v>21</v>
      </c>
      <c r="V782">
        <v>0</v>
      </c>
      <c r="W782" s="12">
        <v>41886.54</v>
      </c>
      <c r="X782" t="str">
        <f>SUBSTITUTE(Table14[[#This Row],[Hospital tier]],"?","tier - 2")</f>
        <v>tier - 2</v>
      </c>
      <c r="Y782" t="str">
        <f>SUBSTITUTE(Table14[[#This Row],[City tier]],"?","tier - 2")</f>
        <v>tier - 3</v>
      </c>
      <c r="Z782" t="str">
        <f>SUBSTITUTE(Table14[[#This Row],[State ID]],"?","UNKNOWN")</f>
        <v>R1011</v>
      </c>
    </row>
    <row r="783" spans="1:26" x14ac:dyDescent="0.3">
      <c r="A783" t="s">
        <v>814</v>
      </c>
      <c r="B783">
        <v>1982</v>
      </c>
      <c r="C783" t="s">
        <v>35</v>
      </c>
      <c r="E783">
        <v>28</v>
      </c>
      <c r="F783">
        <v>1</v>
      </c>
      <c r="G783">
        <v>6500.24</v>
      </c>
      <c r="H783" t="s">
        <v>11</v>
      </c>
      <c r="I783" t="s">
        <v>11</v>
      </c>
      <c r="J783" t="s">
        <v>13</v>
      </c>
      <c r="K783" t="str">
        <f>SUBSTITUTE(Table14[[#This Row],[year]],"?","")</f>
        <v>1982</v>
      </c>
      <c r="P783" t="str">
        <f>SUBSTITUTE(Table14[[#This Row],[Customer ID]],"?","unknown")</f>
        <v>Id1557</v>
      </c>
      <c r="Q783" s="9" t="str">
        <f t="shared" si="36"/>
        <v>7 Aug 1982</v>
      </c>
      <c r="R783">
        <f t="shared" si="37"/>
        <v>40</v>
      </c>
      <c r="S783" t="str">
        <f t="shared" si="38"/>
        <v>1982</v>
      </c>
      <c r="T783" t="str">
        <f>SUBSTITUTE(Table14[[#This Row],[month]],"?","sep")</f>
        <v>Aug</v>
      </c>
      <c r="U783">
        <v>7</v>
      </c>
      <c r="V783">
        <v>0</v>
      </c>
      <c r="W783" s="12">
        <v>13887.97</v>
      </c>
      <c r="X783" t="str">
        <f>SUBSTITUTE(Table14[[#This Row],[Hospital tier]],"?","tier - 2")</f>
        <v>tier - 2</v>
      </c>
      <c r="Y783" t="str">
        <f>SUBSTITUTE(Table14[[#This Row],[City tier]],"?","tier - 2")</f>
        <v>tier - 2</v>
      </c>
      <c r="Z783" t="str">
        <f>SUBSTITUTE(Table14[[#This Row],[State ID]],"?","UNKNOWN")</f>
        <v>R1013</v>
      </c>
    </row>
    <row r="784" spans="1:26" x14ac:dyDescent="0.3">
      <c r="A784" t="s">
        <v>815</v>
      </c>
      <c r="B784">
        <v>1994</v>
      </c>
      <c r="C784" t="s">
        <v>10</v>
      </c>
      <c r="E784">
        <v>7</v>
      </c>
      <c r="F784">
        <v>0</v>
      </c>
      <c r="G784">
        <v>6512.24</v>
      </c>
      <c r="H784" t="s">
        <v>11</v>
      </c>
      <c r="I784" t="s">
        <v>16</v>
      </c>
      <c r="J784" t="s">
        <v>300</v>
      </c>
      <c r="K784" t="str">
        <f>SUBSTITUTE(Table14[[#This Row],[year]],"?","")</f>
        <v>1994</v>
      </c>
      <c r="P784" t="str">
        <f>SUBSTITUTE(Table14[[#This Row],[Customer ID]],"?","unknown")</f>
        <v>Id1556</v>
      </c>
      <c r="Q784" s="9" t="str">
        <f t="shared" si="36"/>
        <v>13 Jul 1994</v>
      </c>
      <c r="R784">
        <f t="shared" si="37"/>
        <v>28</v>
      </c>
      <c r="S784" t="str">
        <f t="shared" si="38"/>
        <v>1994</v>
      </c>
      <c r="T784" t="str">
        <f>SUBSTITUTE(Table14[[#This Row],[month]],"?","sep")</f>
        <v>Jul</v>
      </c>
      <c r="U784">
        <v>13</v>
      </c>
      <c r="V784">
        <v>0</v>
      </c>
      <c r="W784" s="12">
        <v>11365.95</v>
      </c>
      <c r="X784" t="str">
        <f>SUBSTITUTE(Table14[[#This Row],[Hospital tier]],"?","tier - 2")</f>
        <v>tier - 2</v>
      </c>
      <c r="Y784" t="str">
        <f>SUBSTITUTE(Table14[[#This Row],[City tier]],"?","tier - 2")</f>
        <v>tier - 1</v>
      </c>
      <c r="Z784" t="str">
        <f>SUBSTITUTE(Table14[[#This Row],[State ID]],"?","UNKNOWN")</f>
        <v>R1021</v>
      </c>
    </row>
    <row r="785" spans="1:26" x14ac:dyDescent="0.3">
      <c r="A785" t="s">
        <v>816</v>
      </c>
      <c r="B785">
        <v>1976</v>
      </c>
      <c r="C785" t="s">
        <v>37</v>
      </c>
      <c r="E785">
        <v>23</v>
      </c>
      <c r="F785">
        <v>2</v>
      </c>
      <c r="G785">
        <v>6529.21</v>
      </c>
      <c r="H785" t="s">
        <v>11</v>
      </c>
      <c r="I785" t="s">
        <v>16</v>
      </c>
      <c r="J785" t="s">
        <v>13</v>
      </c>
      <c r="K785" t="str">
        <f>SUBSTITUTE(Table14[[#This Row],[year]],"?","")</f>
        <v>1976</v>
      </c>
      <c r="P785" t="str">
        <f>SUBSTITUTE(Table14[[#This Row],[Customer ID]],"?","unknown")</f>
        <v>Id1555</v>
      </c>
      <c r="Q785" s="9" t="str">
        <f t="shared" si="36"/>
        <v>13 Oct 1976</v>
      </c>
      <c r="R785">
        <f t="shared" si="37"/>
        <v>46</v>
      </c>
      <c r="S785" t="str">
        <f t="shared" si="38"/>
        <v>1976</v>
      </c>
      <c r="T785" t="str">
        <f>SUBSTITUTE(Table14[[#This Row],[month]],"?","sep")</f>
        <v>Oct</v>
      </c>
      <c r="U785">
        <v>13</v>
      </c>
      <c r="V785">
        <v>0</v>
      </c>
      <c r="W785" s="12">
        <v>35585.58</v>
      </c>
      <c r="X785" t="str">
        <f>SUBSTITUTE(Table14[[#This Row],[Hospital tier]],"?","tier - 2")</f>
        <v>tier - 2</v>
      </c>
      <c r="Y785" t="str">
        <f>SUBSTITUTE(Table14[[#This Row],[City tier]],"?","tier - 2")</f>
        <v>tier - 1</v>
      </c>
      <c r="Z785" t="str">
        <f>SUBSTITUTE(Table14[[#This Row],[State ID]],"?","UNKNOWN")</f>
        <v>R1013</v>
      </c>
    </row>
    <row r="786" spans="1:26" x14ac:dyDescent="0.3">
      <c r="A786" t="s">
        <v>817</v>
      </c>
      <c r="B786">
        <v>1982</v>
      </c>
      <c r="C786" t="s">
        <v>35</v>
      </c>
      <c r="E786">
        <v>12</v>
      </c>
      <c r="F786">
        <v>3</v>
      </c>
      <c r="G786">
        <v>6532.04</v>
      </c>
      <c r="H786" t="s">
        <v>11</v>
      </c>
      <c r="I786" t="s">
        <v>16</v>
      </c>
      <c r="J786" t="s">
        <v>13</v>
      </c>
      <c r="K786" t="str">
        <f>SUBSTITUTE(Table14[[#This Row],[year]],"?","")</f>
        <v>1982</v>
      </c>
      <c r="P786" t="str">
        <f>SUBSTITUTE(Table14[[#This Row],[Customer ID]],"?","unknown")</f>
        <v>Id1554</v>
      </c>
      <c r="Q786" s="9" t="str">
        <f t="shared" si="36"/>
        <v>29 Aug 1982</v>
      </c>
      <c r="R786">
        <f t="shared" si="37"/>
        <v>40</v>
      </c>
      <c r="S786" t="str">
        <f t="shared" si="38"/>
        <v>1982</v>
      </c>
      <c r="T786" t="str">
        <f>SUBSTITUTE(Table14[[#This Row],[month]],"?","sep")</f>
        <v>Aug</v>
      </c>
      <c r="U786">
        <v>29</v>
      </c>
      <c r="V786">
        <v>0</v>
      </c>
      <c r="W786" s="12">
        <v>13887.2</v>
      </c>
      <c r="X786" t="str">
        <f>SUBSTITUTE(Table14[[#This Row],[Hospital tier]],"?","tier - 2")</f>
        <v>tier - 2</v>
      </c>
      <c r="Y786" t="str">
        <f>SUBSTITUTE(Table14[[#This Row],[City tier]],"?","tier - 2")</f>
        <v>tier - 1</v>
      </c>
      <c r="Z786" t="str">
        <f>SUBSTITUTE(Table14[[#This Row],[State ID]],"?","UNKNOWN")</f>
        <v>R1013</v>
      </c>
    </row>
    <row r="787" spans="1:26" x14ac:dyDescent="0.3">
      <c r="A787" t="s">
        <v>818</v>
      </c>
      <c r="B787">
        <v>1982</v>
      </c>
      <c r="C787" t="s">
        <v>37</v>
      </c>
      <c r="E787">
        <v>2</v>
      </c>
      <c r="F787">
        <v>3</v>
      </c>
      <c r="G787">
        <v>6536.68</v>
      </c>
      <c r="H787" t="s">
        <v>11</v>
      </c>
      <c r="I787" t="s">
        <v>11</v>
      </c>
      <c r="J787" t="s">
        <v>23</v>
      </c>
      <c r="K787" t="str">
        <f>SUBSTITUTE(Table14[[#This Row],[year]],"?","")</f>
        <v>1982</v>
      </c>
      <c r="P787" t="str">
        <f>SUBSTITUTE(Table14[[#This Row],[Customer ID]],"?","unknown")</f>
        <v>Id1553</v>
      </c>
      <c r="Q787" s="9" t="str">
        <f t="shared" si="36"/>
        <v>25 Oct 1982</v>
      </c>
      <c r="R787">
        <f t="shared" si="37"/>
        <v>40</v>
      </c>
      <c r="S787" t="str">
        <f t="shared" si="38"/>
        <v>1982</v>
      </c>
      <c r="T787" t="str">
        <f>SUBSTITUTE(Table14[[#This Row],[month]],"?","sep")</f>
        <v>Oct</v>
      </c>
      <c r="U787">
        <v>25</v>
      </c>
      <c r="V787">
        <v>3</v>
      </c>
      <c r="W787" s="12">
        <v>13886.4</v>
      </c>
      <c r="X787" t="str">
        <f>SUBSTITUTE(Table14[[#This Row],[Hospital tier]],"?","tier - 2")</f>
        <v>tier - 2</v>
      </c>
      <c r="Y787" t="str">
        <f>SUBSTITUTE(Table14[[#This Row],[City tier]],"?","tier - 2")</f>
        <v>tier - 2</v>
      </c>
      <c r="Z787" t="str">
        <f>SUBSTITUTE(Table14[[#This Row],[State ID]],"?","UNKNOWN")</f>
        <v>R1012</v>
      </c>
    </row>
    <row r="788" spans="1:26" x14ac:dyDescent="0.3">
      <c r="A788" t="s">
        <v>819</v>
      </c>
      <c r="B788">
        <v>1969</v>
      </c>
      <c r="C788" t="s">
        <v>30</v>
      </c>
      <c r="E788">
        <v>3</v>
      </c>
      <c r="F788">
        <v>0</v>
      </c>
      <c r="G788">
        <v>6546.16</v>
      </c>
      <c r="H788" t="s">
        <v>11</v>
      </c>
      <c r="I788" t="s">
        <v>12</v>
      </c>
      <c r="J788" t="s">
        <v>13</v>
      </c>
      <c r="K788" t="str">
        <f>SUBSTITUTE(Table14[[#This Row],[year]],"?","")</f>
        <v>1969</v>
      </c>
      <c r="P788" t="str">
        <f>SUBSTITUTE(Table14[[#This Row],[Customer ID]],"?","unknown")</f>
        <v>Id1552</v>
      </c>
      <c r="Q788" s="9" t="str">
        <f t="shared" si="36"/>
        <v>5 Dec 1969</v>
      </c>
      <c r="R788">
        <f t="shared" si="37"/>
        <v>53</v>
      </c>
      <c r="S788" t="str">
        <f t="shared" si="38"/>
        <v>1969</v>
      </c>
      <c r="T788" t="str">
        <f>SUBSTITUTE(Table14[[#This Row],[month]],"?","sep")</f>
        <v>Dec</v>
      </c>
      <c r="U788">
        <v>5</v>
      </c>
      <c r="V788">
        <v>0</v>
      </c>
      <c r="W788" s="12">
        <v>13880.95</v>
      </c>
      <c r="X788" t="str">
        <f>SUBSTITUTE(Table14[[#This Row],[Hospital tier]],"?","tier - 2")</f>
        <v>tier - 2</v>
      </c>
      <c r="Y788" t="str">
        <f>SUBSTITUTE(Table14[[#This Row],[City tier]],"?","tier - 2")</f>
        <v>tier - 3</v>
      </c>
      <c r="Z788" t="str">
        <f>SUBSTITUTE(Table14[[#This Row],[State ID]],"?","UNKNOWN")</f>
        <v>R1013</v>
      </c>
    </row>
    <row r="789" spans="1:26" x14ac:dyDescent="0.3">
      <c r="A789" t="s">
        <v>820</v>
      </c>
      <c r="B789">
        <v>1986</v>
      </c>
      <c r="C789" t="s">
        <v>30</v>
      </c>
      <c r="E789">
        <v>18</v>
      </c>
      <c r="F789">
        <v>3</v>
      </c>
      <c r="G789">
        <v>6548.2</v>
      </c>
      <c r="H789" t="s">
        <v>11</v>
      </c>
      <c r="I789" t="s">
        <v>12</v>
      </c>
      <c r="J789" t="s">
        <v>23</v>
      </c>
      <c r="K789" t="str">
        <f>SUBSTITUTE(Table14[[#This Row],[year]],"?","")</f>
        <v>1986</v>
      </c>
      <c r="P789" t="str">
        <f>SUBSTITUTE(Table14[[#This Row],[Customer ID]],"?","unknown")</f>
        <v>Id1551</v>
      </c>
      <c r="Q789" s="9" t="str">
        <f t="shared" si="36"/>
        <v>19 Dec 1986</v>
      </c>
      <c r="R789">
        <f t="shared" si="37"/>
        <v>36</v>
      </c>
      <c r="S789" t="str">
        <f t="shared" si="38"/>
        <v>1986</v>
      </c>
      <c r="T789" t="str">
        <f>SUBSTITUTE(Table14[[#This Row],[month]],"?","sep")</f>
        <v>Dec</v>
      </c>
      <c r="U789">
        <v>19</v>
      </c>
      <c r="V789">
        <v>2</v>
      </c>
      <c r="W789" s="12">
        <v>13874.89</v>
      </c>
      <c r="X789" t="str">
        <f>SUBSTITUTE(Table14[[#This Row],[Hospital tier]],"?","tier - 2")</f>
        <v>tier - 2</v>
      </c>
      <c r="Y789" t="str">
        <f>SUBSTITUTE(Table14[[#This Row],[City tier]],"?","tier - 2")</f>
        <v>tier - 3</v>
      </c>
      <c r="Z789" t="str">
        <f>SUBSTITUTE(Table14[[#This Row],[State ID]],"?","UNKNOWN")</f>
        <v>R1012</v>
      </c>
    </row>
    <row r="790" spans="1:26" x14ac:dyDescent="0.3">
      <c r="A790" t="s">
        <v>821</v>
      </c>
      <c r="B790">
        <v>1989</v>
      </c>
      <c r="C790" t="s">
        <v>35</v>
      </c>
      <c r="E790">
        <v>6</v>
      </c>
      <c r="F790">
        <v>3</v>
      </c>
      <c r="G790">
        <v>6551.75</v>
      </c>
      <c r="H790" t="s">
        <v>11</v>
      </c>
      <c r="I790" t="s">
        <v>11</v>
      </c>
      <c r="J790" t="s">
        <v>247</v>
      </c>
      <c r="K790" t="str">
        <f>SUBSTITUTE(Table14[[#This Row],[year]],"?","")</f>
        <v>1989</v>
      </c>
      <c r="P790" t="str">
        <f>SUBSTITUTE(Table14[[#This Row],[Customer ID]],"?","unknown")</f>
        <v>Id1550</v>
      </c>
      <c r="Q790" s="9" t="str">
        <f t="shared" si="36"/>
        <v>21 Aug 1989</v>
      </c>
      <c r="R790">
        <f t="shared" si="37"/>
        <v>33</v>
      </c>
      <c r="S790" t="str">
        <f t="shared" si="38"/>
        <v>1989</v>
      </c>
      <c r="T790" t="str">
        <f>SUBSTITUTE(Table14[[#This Row],[month]],"?","sep")</f>
        <v>Aug</v>
      </c>
      <c r="U790">
        <v>21</v>
      </c>
      <c r="V790">
        <v>0</v>
      </c>
      <c r="W790" s="12">
        <v>13844.8</v>
      </c>
      <c r="X790" t="str">
        <f>SUBSTITUTE(Table14[[#This Row],[Hospital tier]],"?","tier - 2")</f>
        <v>tier - 2</v>
      </c>
      <c r="Y790" t="str">
        <f>SUBSTITUTE(Table14[[#This Row],[City tier]],"?","tier - 2")</f>
        <v>tier - 2</v>
      </c>
      <c r="Z790" t="str">
        <f>SUBSTITUTE(Table14[[#This Row],[State ID]],"?","UNKNOWN")</f>
        <v>R1024</v>
      </c>
    </row>
    <row r="791" spans="1:26" x14ac:dyDescent="0.3">
      <c r="A791" t="s">
        <v>822</v>
      </c>
      <c r="B791">
        <v>1968</v>
      </c>
      <c r="C791" t="s">
        <v>30</v>
      </c>
      <c r="E791">
        <v>11</v>
      </c>
      <c r="F791">
        <v>0</v>
      </c>
      <c r="G791">
        <v>6552.01</v>
      </c>
      <c r="H791" t="s">
        <v>12</v>
      </c>
      <c r="I791" t="s">
        <v>11</v>
      </c>
      <c r="J791" t="s">
        <v>13</v>
      </c>
      <c r="K791" t="str">
        <f>SUBSTITUTE(Table14[[#This Row],[year]],"?","")</f>
        <v>1968</v>
      </c>
      <c r="P791" t="str">
        <f>SUBSTITUTE(Table14[[#This Row],[Customer ID]],"?","unknown")</f>
        <v>Id1549</v>
      </c>
      <c r="Q791" s="9" t="str">
        <f t="shared" si="36"/>
        <v>7 Dec 1968</v>
      </c>
      <c r="R791">
        <f t="shared" si="37"/>
        <v>54</v>
      </c>
      <c r="S791" t="str">
        <f t="shared" si="38"/>
        <v>1968</v>
      </c>
      <c r="T791" t="str">
        <f>SUBSTITUTE(Table14[[#This Row],[month]],"?","sep")</f>
        <v>Dec</v>
      </c>
      <c r="U791">
        <v>7</v>
      </c>
      <c r="V791">
        <v>0</v>
      </c>
      <c r="W791" s="12">
        <v>13844.51</v>
      </c>
      <c r="X791" t="str">
        <f>SUBSTITUTE(Table14[[#This Row],[Hospital tier]],"?","tier - 2")</f>
        <v>tier - 3</v>
      </c>
      <c r="Y791" t="str">
        <f>SUBSTITUTE(Table14[[#This Row],[City tier]],"?","tier - 2")</f>
        <v>tier - 2</v>
      </c>
      <c r="Z791" t="str">
        <f>SUBSTITUTE(Table14[[#This Row],[State ID]],"?","UNKNOWN")</f>
        <v>R1013</v>
      </c>
    </row>
    <row r="792" spans="1:26" x14ac:dyDescent="0.3">
      <c r="A792" t="s">
        <v>823</v>
      </c>
      <c r="B792">
        <v>1984</v>
      </c>
      <c r="C792" t="s">
        <v>20</v>
      </c>
      <c r="E792">
        <v>20</v>
      </c>
      <c r="F792">
        <v>1</v>
      </c>
      <c r="G792">
        <v>6555.07</v>
      </c>
      <c r="H792" t="s">
        <v>11</v>
      </c>
      <c r="I792" t="s">
        <v>11</v>
      </c>
      <c r="J792" t="s">
        <v>247</v>
      </c>
      <c r="K792" t="str">
        <f>SUBSTITUTE(Table14[[#This Row],[year]],"?","")</f>
        <v>1984</v>
      </c>
      <c r="P792" t="str">
        <f>SUBSTITUTE(Table14[[#This Row],[Customer ID]],"?","unknown")</f>
        <v>Id1548</v>
      </c>
      <c r="Q792" s="9" t="str">
        <f t="shared" si="36"/>
        <v>10 Sep 1984</v>
      </c>
      <c r="R792">
        <f t="shared" si="37"/>
        <v>38</v>
      </c>
      <c r="S792" t="str">
        <f t="shared" si="38"/>
        <v>1984</v>
      </c>
      <c r="T792" t="str">
        <f>SUBSTITUTE(Table14[[#This Row],[month]],"?","sep")</f>
        <v>Sep</v>
      </c>
      <c r="U792">
        <v>10</v>
      </c>
      <c r="V792">
        <v>0</v>
      </c>
      <c r="W792" s="12">
        <v>13831.12</v>
      </c>
      <c r="X792" t="str">
        <f>SUBSTITUTE(Table14[[#This Row],[Hospital tier]],"?","tier - 2")</f>
        <v>tier - 2</v>
      </c>
      <c r="Y792" t="str">
        <f>SUBSTITUTE(Table14[[#This Row],[City tier]],"?","tier - 2")</f>
        <v>tier - 2</v>
      </c>
      <c r="Z792" t="str">
        <f>SUBSTITUTE(Table14[[#This Row],[State ID]],"?","UNKNOWN")</f>
        <v>R1024</v>
      </c>
    </row>
    <row r="793" spans="1:26" x14ac:dyDescent="0.3">
      <c r="A793" t="s">
        <v>824</v>
      </c>
      <c r="B793">
        <v>1981</v>
      </c>
      <c r="C793" t="s">
        <v>10</v>
      </c>
      <c r="E793">
        <v>20</v>
      </c>
      <c r="F793">
        <v>0</v>
      </c>
      <c r="G793">
        <v>6571.02</v>
      </c>
      <c r="H793" t="s">
        <v>11</v>
      </c>
      <c r="I793" t="s">
        <v>16</v>
      </c>
      <c r="J793" t="s">
        <v>23</v>
      </c>
      <c r="K793" t="str">
        <f>SUBSTITUTE(Table14[[#This Row],[year]],"?","")</f>
        <v>1981</v>
      </c>
      <c r="P793" t="str">
        <f>SUBSTITUTE(Table14[[#This Row],[Customer ID]],"?","unknown")</f>
        <v>Id1547</v>
      </c>
      <c r="Q793" s="9" t="str">
        <f t="shared" si="36"/>
        <v>25 Jul 1981</v>
      </c>
      <c r="R793">
        <f t="shared" si="37"/>
        <v>41</v>
      </c>
      <c r="S793" t="str">
        <f t="shared" si="38"/>
        <v>1981</v>
      </c>
      <c r="T793" t="str">
        <f>SUBSTITUTE(Table14[[#This Row],[month]],"?","sep")</f>
        <v>Jul</v>
      </c>
      <c r="U793">
        <v>25</v>
      </c>
      <c r="V793">
        <v>0</v>
      </c>
      <c r="W793" s="12">
        <v>13822.8</v>
      </c>
      <c r="X793" t="str">
        <f>SUBSTITUTE(Table14[[#This Row],[Hospital tier]],"?","tier - 2")</f>
        <v>tier - 2</v>
      </c>
      <c r="Y793" t="str">
        <f>SUBSTITUTE(Table14[[#This Row],[City tier]],"?","tier - 2")</f>
        <v>tier - 1</v>
      </c>
      <c r="Z793" t="str">
        <f>SUBSTITUTE(Table14[[#This Row],[State ID]],"?","UNKNOWN")</f>
        <v>R1012</v>
      </c>
    </row>
    <row r="794" spans="1:26" x14ac:dyDescent="0.3">
      <c r="A794" t="s">
        <v>825</v>
      </c>
      <c r="B794">
        <v>1984</v>
      </c>
      <c r="C794" t="s">
        <v>37</v>
      </c>
      <c r="E794">
        <v>5</v>
      </c>
      <c r="F794">
        <v>2</v>
      </c>
      <c r="G794">
        <v>6571.54</v>
      </c>
      <c r="H794" t="s">
        <v>11</v>
      </c>
      <c r="I794" t="s">
        <v>12</v>
      </c>
      <c r="J794" t="s">
        <v>42</v>
      </c>
      <c r="K794" t="str">
        <f>SUBSTITUTE(Table14[[#This Row],[year]],"?","")</f>
        <v>1984</v>
      </c>
      <c r="P794" t="str">
        <f>SUBSTITUTE(Table14[[#This Row],[Customer ID]],"?","unknown")</f>
        <v>Id1546</v>
      </c>
      <c r="Q794" s="9" t="str">
        <f t="shared" si="36"/>
        <v>8 Oct 1984</v>
      </c>
      <c r="R794">
        <f t="shared" si="37"/>
        <v>38</v>
      </c>
      <c r="S794" t="str">
        <f t="shared" si="38"/>
        <v>1984</v>
      </c>
      <c r="T794" t="str">
        <f>SUBSTITUTE(Table14[[#This Row],[month]],"?","sep")</f>
        <v>Oct</v>
      </c>
      <c r="U794">
        <v>8</v>
      </c>
      <c r="V794">
        <v>3</v>
      </c>
      <c r="W794" s="12">
        <v>13819.49</v>
      </c>
      <c r="X794" t="str">
        <f>SUBSTITUTE(Table14[[#This Row],[Hospital tier]],"?","tier - 2")</f>
        <v>tier - 2</v>
      </c>
      <c r="Y794" t="str">
        <f>SUBSTITUTE(Table14[[#This Row],[City tier]],"?","tier - 2")</f>
        <v>tier - 3</v>
      </c>
      <c r="Z794" t="str">
        <f>SUBSTITUTE(Table14[[#This Row],[State ID]],"?","UNKNOWN")</f>
        <v>R1011</v>
      </c>
    </row>
    <row r="795" spans="1:26" x14ac:dyDescent="0.3">
      <c r="A795" t="s">
        <v>826</v>
      </c>
      <c r="B795">
        <v>1982</v>
      </c>
      <c r="C795" t="s">
        <v>15</v>
      </c>
      <c r="E795">
        <v>22</v>
      </c>
      <c r="F795">
        <v>2</v>
      </c>
      <c r="G795">
        <v>6593.51</v>
      </c>
      <c r="H795" t="s">
        <v>11</v>
      </c>
      <c r="I795" t="s">
        <v>16</v>
      </c>
      <c r="J795" t="s">
        <v>13</v>
      </c>
      <c r="K795" t="str">
        <f>SUBSTITUTE(Table14[[#This Row],[year]],"?","")</f>
        <v>1982</v>
      </c>
      <c r="P795" t="str">
        <f>SUBSTITUTE(Table14[[#This Row],[Customer ID]],"?","unknown")</f>
        <v>Id1545</v>
      </c>
      <c r="Q795" s="9" t="str">
        <f t="shared" si="36"/>
        <v>22 Nov 1982</v>
      </c>
      <c r="R795">
        <f t="shared" si="37"/>
        <v>40</v>
      </c>
      <c r="S795" t="str">
        <f t="shared" si="38"/>
        <v>1982</v>
      </c>
      <c r="T795" t="str">
        <f>SUBSTITUTE(Table14[[#This Row],[month]],"?","sep")</f>
        <v>Nov</v>
      </c>
      <c r="U795">
        <v>22</v>
      </c>
      <c r="V795">
        <v>0</v>
      </c>
      <c r="W795" s="12">
        <v>41794.629999999997</v>
      </c>
      <c r="X795" t="str">
        <f>SUBSTITUTE(Table14[[#This Row],[Hospital tier]],"?","tier - 2")</f>
        <v>tier - 2</v>
      </c>
      <c r="Y795" t="str">
        <f>SUBSTITUTE(Table14[[#This Row],[City tier]],"?","tier - 2")</f>
        <v>tier - 1</v>
      </c>
      <c r="Z795" t="str">
        <f>SUBSTITUTE(Table14[[#This Row],[State ID]],"?","UNKNOWN")</f>
        <v>R1013</v>
      </c>
    </row>
    <row r="796" spans="1:26" x14ac:dyDescent="0.3">
      <c r="A796" t="s">
        <v>827</v>
      </c>
      <c r="B796">
        <v>1982</v>
      </c>
      <c r="C796" t="s">
        <v>30</v>
      </c>
      <c r="E796">
        <v>29</v>
      </c>
      <c r="F796">
        <v>1</v>
      </c>
      <c r="G796">
        <v>6600.21</v>
      </c>
      <c r="H796" t="s">
        <v>12</v>
      </c>
      <c r="I796" t="s">
        <v>11</v>
      </c>
      <c r="J796" t="s">
        <v>168</v>
      </c>
      <c r="K796" t="str">
        <f>SUBSTITUTE(Table14[[#This Row],[year]],"?","")</f>
        <v>1982</v>
      </c>
      <c r="P796" t="str">
        <f>SUBSTITUTE(Table14[[#This Row],[Customer ID]],"?","unknown")</f>
        <v>Id1544</v>
      </c>
      <c r="Q796" s="9" t="str">
        <f t="shared" si="36"/>
        <v>3 Dec 1982</v>
      </c>
      <c r="R796">
        <f t="shared" si="37"/>
        <v>40</v>
      </c>
      <c r="S796" t="str">
        <f t="shared" si="38"/>
        <v>1982</v>
      </c>
      <c r="T796" t="str">
        <f>SUBSTITUTE(Table14[[#This Row],[month]],"?","sep")</f>
        <v>Dec</v>
      </c>
      <c r="U796">
        <v>3</v>
      </c>
      <c r="V796">
        <v>0</v>
      </c>
      <c r="W796" s="12">
        <v>11363.28</v>
      </c>
      <c r="X796" t="str">
        <f>SUBSTITUTE(Table14[[#This Row],[Hospital tier]],"?","tier - 2")</f>
        <v>tier - 3</v>
      </c>
      <c r="Y796" t="str">
        <f>SUBSTITUTE(Table14[[#This Row],[City tier]],"?","tier - 2")</f>
        <v>tier - 2</v>
      </c>
      <c r="Z796" t="str">
        <f>SUBSTITUTE(Table14[[#This Row],[State ID]],"?","UNKNOWN")</f>
        <v>R1016</v>
      </c>
    </row>
    <row r="797" spans="1:26" x14ac:dyDescent="0.3">
      <c r="A797" t="s">
        <v>828</v>
      </c>
      <c r="B797">
        <v>1982</v>
      </c>
      <c r="C797" t="s">
        <v>15</v>
      </c>
      <c r="E797">
        <v>7</v>
      </c>
      <c r="F797">
        <v>2</v>
      </c>
      <c r="G797">
        <v>6600.36</v>
      </c>
      <c r="H797" t="s">
        <v>11</v>
      </c>
      <c r="I797" t="s">
        <v>12</v>
      </c>
      <c r="J797" t="s">
        <v>42</v>
      </c>
      <c r="K797" t="str">
        <f>SUBSTITUTE(Table14[[#This Row],[year]],"?","")</f>
        <v>1982</v>
      </c>
      <c r="P797" t="str">
        <f>SUBSTITUTE(Table14[[#This Row],[Customer ID]],"?","unknown")</f>
        <v>Id1543</v>
      </c>
      <c r="Q797" s="9" t="str">
        <f t="shared" si="36"/>
        <v>10 Nov 1982</v>
      </c>
      <c r="R797">
        <f t="shared" si="37"/>
        <v>40</v>
      </c>
      <c r="S797" t="str">
        <f t="shared" si="38"/>
        <v>1982</v>
      </c>
      <c r="T797" t="str">
        <f>SUBSTITUTE(Table14[[#This Row],[month]],"?","sep")</f>
        <v>Nov</v>
      </c>
      <c r="U797">
        <v>10</v>
      </c>
      <c r="V797">
        <v>0</v>
      </c>
      <c r="W797" s="12">
        <v>13801.61</v>
      </c>
      <c r="X797" t="str">
        <f>SUBSTITUTE(Table14[[#This Row],[Hospital tier]],"?","tier - 2")</f>
        <v>tier - 2</v>
      </c>
      <c r="Y797" t="str">
        <f>SUBSTITUTE(Table14[[#This Row],[City tier]],"?","tier - 2")</f>
        <v>tier - 3</v>
      </c>
      <c r="Z797" t="str">
        <f>SUBSTITUTE(Table14[[#This Row],[State ID]],"?","UNKNOWN")</f>
        <v>R1011</v>
      </c>
    </row>
    <row r="798" spans="1:26" x14ac:dyDescent="0.3">
      <c r="A798" t="s">
        <v>829</v>
      </c>
      <c r="B798">
        <v>1982</v>
      </c>
      <c r="C798" t="s">
        <v>35</v>
      </c>
      <c r="E798">
        <v>28</v>
      </c>
      <c r="F798">
        <v>1</v>
      </c>
      <c r="G798">
        <v>6610.11</v>
      </c>
      <c r="H798" t="s">
        <v>12</v>
      </c>
      <c r="I798" t="s">
        <v>11</v>
      </c>
      <c r="J798" t="s">
        <v>164</v>
      </c>
      <c r="K798" t="str">
        <f>SUBSTITUTE(Table14[[#This Row],[year]],"?","")</f>
        <v>1982</v>
      </c>
      <c r="P798" t="str">
        <f>SUBSTITUTE(Table14[[#This Row],[Customer ID]],"?","unknown")</f>
        <v>Id1542</v>
      </c>
      <c r="Q798" s="9" t="str">
        <f t="shared" si="36"/>
        <v>6 Aug 1982</v>
      </c>
      <c r="R798">
        <f t="shared" si="37"/>
        <v>40</v>
      </c>
      <c r="S798" t="str">
        <f t="shared" si="38"/>
        <v>1982</v>
      </c>
      <c r="T798" t="str">
        <f>SUBSTITUTE(Table14[[#This Row],[month]],"?","sep")</f>
        <v>Aug</v>
      </c>
      <c r="U798">
        <v>6</v>
      </c>
      <c r="V798">
        <v>0</v>
      </c>
      <c r="W798" s="12">
        <v>13770.1</v>
      </c>
      <c r="X798" t="str">
        <f>SUBSTITUTE(Table14[[#This Row],[Hospital tier]],"?","tier - 2")</f>
        <v>tier - 3</v>
      </c>
      <c r="Y798" t="str">
        <f>SUBSTITUTE(Table14[[#This Row],[City tier]],"?","tier - 2")</f>
        <v>tier - 2</v>
      </c>
      <c r="Z798" t="str">
        <f>SUBSTITUTE(Table14[[#This Row],[State ID]],"?","UNKNOWN")</f>
        <v>R1015</v>
      </c>
    </row>
    <row r="799" spans="1:26" x14ac:dyDescent="0.3">
      <c r="A799" t="s">
        <v>830</v>
      </c>
      <c r="B799">
        <v>1973</v>
      </c>
      <c r="C799" t="s">
        <v>35</v>
      </c>
      <c r="E799">
        <v>29</v>
      </c>
      <c r="F799">
        <v>0</v>
      </c>
      <c r="G799">
        <v>6630.31</v>
      </c>
      <c r="H799" t="s">
        <v>11</v>
      </c>
      <c r="I799" t="s">
        <v>16</v>
      </c>
      <c r="J799" t="s">
        <v>13</v>
      </c>
      <c r="K799" t="str">
        <f>SUBSTITUTE(Table14[[#This Row],[year]],"?","")</f>
        <v>1973</v>
      </c>
      <c r="P799" t="str">
        <f>SUBSTITUTE(Table14[[#This Row],[Customer ID]],"?","unknown")</f>
        <v>Id1541</v>
      </c>
      <c r="Q799" s="9" t="str">
        <f t="shared" si="36"/>
        <v>16 Aug 1973</v>
      </c>
      <c r="R799">
        <f t="shared" si="37"/>
        <v>49</v>
      </c>
      <c r="S799" t="str">
        <f t="shared" si="38"/>
        <v>1973</v>
      </c>
      <c r="T799" t="str">
        <f>SUBSTITUTE(Table14[[#This Row],[month]],"?","sep")</f>
        <v>Aug</v>
      </c>
      <c r="U799">
        <v>16</v>
      </c>
      <c r="V799">
        <v>0</v>
      </c>
      <c r="W799" s="12">
        <v>13747.87</v>
      </c>
      <c r="X799" t="str">
        <f>SUBSTITUTE(Table14[[#This Row],[Hospital tier]],"?","tier - 2")</f>
        <v>tier - 2</v>
      </c>
      <c r="Y799" t="str">
        <f>SUBSTITUTE(Table14[[#This Row],[City tier]],"?","tier - 2")</f>
        <v>tier - 1</v>
      </c>
      <c r="Z799" t="str">
        <f>SUBSTITUTE(Table14[[#This Row],[State ID]],"?","UNKNOWN")</f>
        <v>R1013</v>
      </c>
    </row>
    <row r="800" spans="1:26" x14ac:dyDescent="0.3">
      <c r="A800" t="s">
        <v>831</v>
      </c>
      <c r="B800">
        <v>2003</v>
      </c>
      <c r="C800" t="s">
        <v>20</v>
      </c>
      <c r="E800">
        <v>4</v>
      </c>
      <c r="F800">
        <v>0</v>
      </c>
      <c r="G800">
        <v>6638.16</v>
      </c>
      <c r="H800" t="s">
        <v>11</v>
      </c>
      <c r="I800" t="s">
        <v>16</v>
      </c>
      <c r="J800" t="s">
        <v>23</v>
      </c>
      <c r="K800" t="str">
        <f>SUBSTITUTE(Table14[[#This Row],[year]],"?","")</f>
        <v>2003</v>
      </c>
      <c r="P800" t="str">
        <f>SUBSTITUTE(Table14[[#This Row],[Customer ID]],"?","unknown")</f>
        <v>Id1540</v>
      </c>
      <c r="Q800" s="9" t="str">
        <f t="shared" si="36"/>
        <v>23 Sep 2003</v>
      </c>
      <c r="R800">
        <f t="shared" si="37"/>
        <v>19</v>
      </c>
      <c r="S800" t="str">
        <f t="shared" si="38"/>
        <v>2003</v>
      </c>
      <c r="T800" t="str">
        <f>SUBSTITUTE(Table14[[#This Row],[month]],"?","sep")</f>
        <v>Sep</v>
      </c>
      <c r="U800">
        <v>23</v>
      </c>
      <c r="V800">
        <v>0</v>
      </c>
      <c r="W800" s="12">
        <v>13746.74</v>
      </c>
      <c r="X800" t="str">
        <f>SUBSTITUTE(Table14[[#This Row],[Hospital tier]],"?","tier - 2")</f>
        <v>tier - 2</v>
      </c>
      <c r="Y800" t="str">
        <f>SUBSTITUTE(Table14[[#This Row],[City tier]],"?","tier - 2")</f>
        <v>tier - 1</v>
      </c>
      <c r="Z800" t="str">
        <f>SUBSTITUTE(Table14[[#This Row],[State ID]],"?","UNKNOWN")</f>
        <v>R1012</v>
      </c>
    </row>
    <row r="801" spans="1:26" x14ac:dyDescent="0.3">
      <c r="A801" t="s">
        <v>832</v>
      </c>
      <c r="B801">
        <v>1990</v>
      </c>
      <c r="C801" t="s">
        <v>18</v>
      </c>
      <c r="E801">
        <v>6</v>
      </c>
      <c r="F801">
        <v>3</v>
      </c>
      <c r="G801">
        <v>6639.3</v>
      </c>
      <c r="H801" t="s">
        <v>11</v>
      </c>
      <c r="I801" t="s">
        <v>11</v>
      </c>
      <c r="J801" t="s">
        <v>300</v>
      </c>
      <c r="K801" t="str">
        <f>SUBSTITUTE(Table14[[#This Row],[year]],"?","")</f>
        <v>1990</v>
      </c>
      <c r="P801" t="str">
        <f>SUBSTITUTE(Table14[[#This Row],[Customer ID]],"?","unknown")</f>
        <v>Id1539</v>
      </c>
      <c r="Q801" s="9" t="str">
        <f t="shared" si="36"/>
        <v>29 Jun 1990</v>
      </c>
      <c r="R801">
        <f t="shared" si="37"/>
        <v>32</v>
      </c>
      <c r="S801" t="str">
        <f t="shared" si="38"/>
        <v>1990</v>
      </c>
      <c r="T801" t="str">
        <f>SUBSTITUTE(Table14[[#This Row],[month]],"?","sep")</f>
        <v>Jun</v>
      </c>
      <c r="U801">
        <v>29</v>
      </c>
      <c r="V801">
        <v>3</v>
      </c>
      <c r="W801" s="12">
        <v>13726.21</v>
      </c>
      <c r="X801" t="str">
        <f>SUBSTITUTE(Table14[[#This Row],[Hospital tier]],"?","tier - 2")</f>
        <v>tier - 2</v>
      </c>
      <c r="Y801" t="str">
        <f>SUBSTITUTE(Table14[[#This Row],[City tier]],"?","tier - 2")</f>
        <v>tier - 2</v>
      </c>
      <c r="Z801" t="str">
        <f>SUBSTITUTE(Table14[[#This Row],[State ID]],"?","UNKNOWN")</f>
        <v>R1021</v>
      </c>
    </row>
    <row r="802" spans="1:26" x14ac:dyDescent="0.3">
      <c r="A802" t="s">
        <v>833</v>
      </c>
      <c r="B802">
        <v>1984</v>
      </c>
      <c r="C802" t="s">
        <v>30</v>
      </c>
      <c r="E802">
        <v>8</v>
      </c>
      <c r="F802">
        <v>2</v>
      </c>
      <c r="G802">
        <v>6640.54</v>
      </c>
      <c r="H802" t="s">
        <v>11</v>
      </c>
      <c r="I802" t="s">
        <v>12</v>
      </c>
      <c r="J802" t="s">
        <v>166</v>
      </c>
      <c r="K802" t="str">
        <f>SUBSTITUTE(Table14[[#This Row],[year]],"?","")</f>
        <v>1984</v>
      </c>
      <c r="P802" t="str">
        <f>SUBSTITUTE(Table14[[#This Row],[Customer ID]],"?","unknown")</f>
        <v>Id1538</v>
      </c>
      <c r="Q802" s="9" t="str">
        <f t="shared" si="36"/>
        <v>2 Dec 1984</v>
      </c>
      <c r="R802">
        <f t="shared" si="37"/>
        <v>38</v>
      </c>
      <c r="S802" t="str">
        <f t="shared" si="38"/>
        <v>1984</v>
      </c>
      <c r="T802" t="str">
        <f>SUBSTITUTE(Table14[[#This Row],[month]],"?","sep")</f>
        <v>Dec</v>
      </c>
      <c r="U802">
        <v>2</v>
      </c>
      <c r="V802">
        <v>1</v>
      </c>
      <c r="W802" s="12">
        <v>13725.47</v>
      </c>
      <c r="X802" t="str">
        <f>SUBSTITUTE(Table14[[#This Row],[Hospital tier]],"?","tier - 2")</f>
        <v>tier - 2</v>
      </c>
      <c r="Y802" t="str">
        <f>SUBSTITUTE(Table14[[#This Row],[City tier]],"?","tier - 2")</f>
        <v>tier - 3</v>
      </c>
      <c r="Z802" t="str">
        <f>SUBSTITUTE(Table14[[#This Row],[State ID]],"?","UNKNOWN")</f>
        <v>R1019</v>
      </c>
    </row>
    <row r="803" spans="1:26" x14ac:dyDescent="0.3">
      <c r="A803" t="s">
        <v>834</v>
      </c>
      <c r="B803">
        <v>1970</v>
      </c>
      <c r="C803" t="s">
        <v>15</v>
      </c>
      <c r="E803">
        <v>8</v>
      </c>
      <c r="F803">
        <v>0</v>
      </c>
      <c r="G803">
        <v>6651.26</v>
      </c>
      <c r="H803" t="s">
        <v>11</v>
      </c>
      <c r="I803" t="s">
        <v>12</v>
      </c>
      <c r="J803" t="s">
        <v>13</v>
      </c>
      <c r="K803" t="str">
        <f>SUBSTITUTE(Table14[[#This Row],[year]],"?","")</f>
        <v>1970</v>
      </c>
      <c r="P803" t="str">
        <f>SUBSTITUTE(Table14[[#This Row],[Customer ID]],"?","unknown")</f>
        <v>Id1537</v>
      </c>
      <c r="Q803" s="9" t="str">
        <f t="shared" si="36"/>
        <v>24 Nov 1970</v>
      </c>
      <c r="R803">
        <f t="shared" si="37"/>
        <v>52</v>
      </c>
      <c r="S803" t="str">
        <f t="shared" si="38"/>
        <v>1970</v>
      </c>
      <c r="T803" t="str">
        <f>SUBSTITUTE(Table14[[#This Row],[month]],"?","sep")</f>
        <v>Nov</v>
      </c>
      <c r="U803">
        <v>24</v>
      </c>
      <c r="V803">
        <v>3</v>
      </c>
      <c r="W803" s="12">
        <v>13714.55</v>
      </c>
      <c r="X803" t="str">
        <f>SUBSTITUTE(Table14[[#This Row],[Hospital tier]],"?","tier - 2")</f>
        <v>tier - 2</v>
      </c>
      <c r="Y803" t="str">
        <f>SUBSTITUTE(Table14[[#This Row],[City tier]],"?","tier - 2")</f>
        <v>tier - 3</v>
      </c>
      <c r="Z803" t="str">
        <f>SUBSTITUTE(Table14[[#This Row],[State ID]],"?","UNKNOWN")</f>
        <v>R1013</v>
      </c>
    </row>
    <row r="804" spans="1:26" x14ac:dyDescent="0.3">
      <c r="A804" t="s">
        <v>835</v>
      </c>
      <c r="B804">
        <v>1984</v>
      </c>
      <c r="C804" t="s">
        <v>10</v>
      </c>
      <c r="E804">
        <v>1</v>
      </c>
      <c r="F804">
        <v>3</v>
      </c>
      <c r="G804">
        <v>6652.53</v>
      </c>
      <c r="H804" t="s">
        <v>12</v>
      </c>
      <c r="I804" t="s">
        <v>11</v>
      </c>
      <c r="J804" t="s">
        <v>13</v>
      </c>
      <c r="K804" t="str">
        <f>SUBSTITUTE(Table14[[#This Row],[year]],"?","")</f>
        <v>1984</v>
      </c>
      <c r="P804" t="str">
        <f>SUBSTITUTE(Table14[[#This Row],[Customer ID]],"?","unknown")</f>
        <v>Id1536</v>
      </c>
      <c r="Q804" s="9" t="str">
        <f t="shared" si="36"/>
        <v>14 Jul 1984</v>
      </c>
      <c r="R804">
        <f t="shared" si="37"/>
        <v>38</v>
      </c>
      <c r="S804" t="str">
        <f t="shared" si="38"/>
        <v>1984</v>
      </c>
      <c r="T804" t="str">
        <f>SUBSTITUTE(Table14[[#This Row],[month]],"?","sep")</f>
        <v>Jul</v>
      </c>
      <c r="U804">
        <v>14</v>
      </c>
      <c r="V804">
        <v>3</v>
      </c>
      <c r="W804" s="12">
        <v>13685.51</v>
      </c>
      <c r="X804" t="str">
        <f>SUBSTITUTE(Table14[[#This Row],[Hospital tier]],"?","tier - 2")</f>
        <v>tier - 3</v>
      </c>
      <c r="Y804" t="str">
        <f>SUBSTITUTE(Table14[[#This Row],[City tier]],"?","tier - 2")</f>
        <v>tier - 2</v>
      </c>
      <c r="Z804" t="str">
        <f>SUBSTITUTE(Table14[[#This Row],[State ID]],"?","UNKNOWN")</f>
        <v>R1013</v>
      </c>
    </row>
    <row r="805" spans="1:26" x14ac:dyDescent="0.3">
      <c r="A805" t="s">
        <v>836</v>
      </c>
      <c r="B805">
        <v>1989</v>
      </c>
      <c r="C805" t="s">
        <v>15</v>
      </c>
      <c r="E805">
        <v>19</v>
      </c>
      <c r="F805">
        <v>5</v>
      </c>
      <c r="G805">
        <v>6653.79</v>
      </c>
      <c r="H805" t="s">
        <v>11</v>
      </c>
      <c r="I805" t="s">
        <v>16</v>
      </c>
      <c r="J805" t="s">
        <v>13</v>
      </c>
      <c r="K805" t="str">
        <f>SUBSTITUTE(Table14[[#This Row],[year]],"?","")</f>
        <v>1989</v>
      </c>
      <c r="P805" t="str">
        <f>SUBSTITUTE(Table14[[#This Row],[Customer ID]],"?","unknown")</f>
        <v>Id1535</v>
      </c>
      <c r="Q805" s="9" t="str">
        <f t="shared" si="36"/>
        <v>4 Nov 1989</v>
      </c>
      <c r="R805">
        <f t="shared" si="37"/>
        <v>33</v>
      </c>
      <c r="S805" t="str">
        <f t="shared" si="38"/>
        <v>1989</v>
      </c>
      <c r="T805" t="str">
        <f>SUBSTITUTE(Table14[[#This Row],[month]],"?","sep")</f>
        <v>Nov</v>
      </c>
      <c r="U805">
        <v>4</v>
      </c>
      <c r="V805">
        <v>0</v>
      </c>
      <c r="W805" s="12">
        <v>13677.68</v>
      </c>
      <c r="X805" t="str">
        <f>SUBSTITUTE(Table14[[#This Row],[Hospital tier]],"?","tier - 2")</f>
        <v>tier - 2</v>
      </c>
      <c r="Y805" t="str">
        <f>SUBSTITUTE(Table14[[#This Row],[City tier]],"?","tier - 2")</f>
        <v>tier - 1</v>
      </c>
      <c r="Z805" t="str">
        <f>SUBSTITUTE(Table14[[#This Row],[State ID]],"?","UNKNOWN")</f>
        <v>R1013</v>
      </c>
    </row>
    <row r="806" spans="1:26" x14ac:dyDescent="0.3">
      <c r="A806" t="s">
        <v>837</v>
      </c>
      <c r="B806">
        <v>1982</v>
      </c>
      <c r="C806" t="s">
        <v>20</v>
      </c>
      <c r="E806">
        <v>27</v>
      </c>
      <c r="F806">
        <v>3</v>
      </c>
      <c r="G806">
        <v>6664.32</v>
      </c>
      <c r="H806" t="s">
        <v>11</v>
      </c>
      <c r="I806" t="s">
        <v>11</v>
      </c>
      <c r="J806" t="s">
        <v>13</v>
      </c>
      <c r="K806" t="str">
        <f>SUBSTITUTE(Table14[[#This Row],[year]],"?","")</f>
        <v>1982</v>
      </c>
      <c r="P806" t="str">
        <f>SUBSTITUTE(Table14[[#This Row],[Customer ID]],"?","unknown")</f>
        <v>Id1534</v>
      </c>
      <c r="Q806" s="9" t="str">
        <f t="shared" si="36"/>
        <v>20 Sep 1982</v>
      </c>
      <c r="R806">
        <f t="shared" si="37"/>
        <v>40</v>
      </c>
      <c r="S806" t="str">
        <f t="shared" si="38"/>
        <v>1982</v>
      </c>
      <c r="T806" t="str">
        <f>SUBSTITUTE(Table14[[#This Row],[month]],"?","sep")</f>
        <v>Sep</v>
      </c>
      <c r="U806">
        <v>20</v>
      </c>
      <c r="V806">
        <v>3</v>
      </c>
      <c r="W806" s="12">
        <v>13638.06</v>
      </c>
      <c r="X806" t="str">
        <f>SUBSTITUTE(Table14[[#This Row],[Hospital tier]],"?","tier - 2")</f>
        <v>tier - 2</v>
      </c>
      <c r="Y806" t="str">
        <f>SUBSTITUTE(Table14[[#This Row],[City tier]],"?","tier - 2")</f>
        <v>tier - 2</v>
      </c>
      <c r="Z806" t="str">
        <f>SUBSTITUTE(Table14[[#This Row],[State ID]],"?","UNKNOWN")</f>
        <v>R1013</v>
      </c>
    </row>
    <row r="807" spans="1:26" x14ac:dyDescent="0.3">
      <c r="A807" t="s">
        <v>838</v>
      </c>
      <c r="B807">
        <v>1981</v>
      </c>
      <c r="C807" t="s">
        <v>20</v>
      </c>
      <c r="E807">
        <v>17</v>
      </c>
      <c r="F807">
        <v>1</v>
      </c>
      <c r="G807">
        <v>6664.69</v>
      </c>
      <c r="H807" t="s">
        <v>12</v>
      </c>
      <c r="I807" t="s">
        <v>16</v>
      </c>
      <c r="J807" t="s">
        <v>23</v>
      </c>
      <c r="K807" t="str">
        <f>SUBSTITUTE(Table14[[#This Row],[year]],"?","")</f>
        <v>1981</v>
      </c>
      <c r="P807" t="str">
        <f>SUBSTITUTE(Table14[[#This Row],[Customer ID]],"?","unknown")</f>
        <v>Id1533</v>
      </c>
      <c r="Q807" s="9" t="str">
        <f t="shared" si="36"/>
        <v>12 Sep 1981</v>
      </c>
      <c r="R807">
        <f t="shared" si="37"/>
        <v>41</v>
      </c>
      <c r="S807" t="str">
        <f t="shared" si="38"/>
        <v>1981</v>
      </c>
      <c r="T807" t="str">
        <f>SUBSTITUTE(Table14[[#This Row],[month]],"?","sep")</f>
        <v>Sep</v>
      </c>
      <c r="U807">
        <v>12</v>
      </c>
      <c r="V807">
        <v>0</v>
      </c>
      <c r="W807" s="12">
        <v>40373.74</v>
      </c>
      <c r="X807" t="str">
        <f>SUBSTITUTE(Table14[[#This Row],[Hospital tier]],"?","tier - 2")</f>
        <v>tier - 3</v>
      </c>
      <c r="Y807" t="str">
        <f>SUBSTITUTE(Table14[[#This Row],[City tier]],"?","tier - 2")</f>
        <v>tier - 1</v>
      </c>
      <c r="Z807" t="str">
        <f>SUBSTITUTE(Table14[[#This Row],[State ID]],"?","UNKNOWN")</f>
        <v>R1012</v>
      </c>
    </row>
    <row r="808" spans="1:26" x14ac:dyDescent="0.3">
      <c r="A808" t="s">
        <v>839</v>
      </c>
      <c r="B808">
        <v>1989</v>
      </c>
      <c r="C808" t="s">
        <v>37</v>
      </c>
      <c r="E808">
        <v>20</v>
      </c>
      <c r="F808">
        <v>5</v>
      </c>
      <c r="G808">
        <v>6666.24</v>
      </c>
      <c r="H808" t="s">
        <v>12</v>
      </c>
      <c r="I808" t="s">
        <v>16</v>
      </c>
      <c r="J808" t="s">
        <v>42</v>
      </c>
      <c r="K808" t="str">
        <f>SUBSTITUTE(Table14[[#This Row],[year]],"?","")</f>
        <v>1989</v>
      </c>
      <c r="P808" t="str">
        <f>SUBSTITUTE(Table14[[#This Row],[Customer ID]],"?","unknown")</f>
        <v>Id1532</v>
      </c>
      <c r="Q808" s="9" t="str">
        <f t="shared" si="36"/>
        <v>29 Oct 1989</v>
      </c>
      <c r="R808">
        <f t="shared" si="37"/>
        <v>33</v>
      </c>
      <c r="S808" t="str">
        <f t="shared" si="38"/>
        <v>1989</v>
      </c>
      <c r="T808" t="str">
        <f>SUBSTITUTE(Table14[[#This Row],[month]],"?","sep")</f>
        <v>Oct</v>
      </c>
      <c r="U808">
        <v>29</v>
      </c>
      <c r="V808">
        <v>1</v>
      </c>
      <c r="W808" s="12">
        <v>41681.86</v>
      </c>
      <c r="X808" t="str">
        <f>SUBSTITUTE(Table14[[#This Row],[Hospital tier]],"?","tier - 2")</f>
        <v>tier - 3</v>
      </c>
      <c r="Y808" t="str">
        <f>SUBSTITUTE(Table14[[#This Row],[City tier]],"?","tier - 2")</f>
        <v>tier - 1</v>
      </c>
      <c r="Z808" t="str">
        <f>SUBSTITUTE(Table14[[#This Row],[State ID]],"?","UNKNOWN")</f>
        <v>R1011</v>
      </c>
    </row>
    <row r="809" spans="1:26" x14ac:dyDescent="0.3">
      <c r="A809" t="s">
        <v>840</v>
      </c>
      <c r="B809">
        <v>1985</v>
      </c>
      <c r="C809" t="s">
        <v>10</v>
      </c>
      <c r="E809">
        <v>9</v>
      </c>
      <c r="F809">
        <v>2</v>
      </c>
      <c r="G809">
        <v>6686.43</v>
      </c>
      <c r="H809" t="s">
        <v>11</v>
      </c>
      <c r="I809" t="s">
        <v>12</v>
      </c>
      <c r="J809" t="s">
        <v>23</v>
      </c>
      <c r="K809" t="str">
        <f>SUBSTITUTE(Table14[[#This Row],[year]],"?","")</f>
        <v>1985</v>
      </c>
      <c r="P809" t="str">
        <f>SUBSTITUTE(Table14[[#This Row],[Customer ID]],"?","unknown")</f>
        <v>Id1531</v>
      </c>
      <c r="Q809" s="9" t="str">
        <f t="shared" si="36"/>
        <v>24 Jul 1985</v>
      </c>
      <c r="R809">
        <f t="shared" si="37"/>
        <v>37</v>
      </c>
      <c r="S809" t="str">
        <f t="shared" si="38"/>
        <v>1985</v>
      </c>
      <c r="T809" t="str">
        <f>SUBSTITUTE(Table14[[#This Row],[month]],"?","sep")</f>
        <v>Jul</v>
      </c>
      <c r="U809">
        <v>24</v>
      </c>
      <c r="V809">
        <v>0</v>
      </c>
      <c r="W809" s="12">
        <v>13635.64</v>
      </c>
      <c r="X809" t="str">
        <f>SUBSTITUTE(Table14[[#This Row],[Hospital tier]],"?","tier - 2")</f>
        <v>tier - 2</v>
      </c>
      <c r="Y809" t="str">
        <f>SUBSTITUTE(Table14[[#This Row],[City tier]],"?","tier - 2")</f>
        <v>tier - 3</v>
      </c>
      <c r="Z809" t="str">
        <f>SUBSTITUTE(Table14[[#This Row],[State ID]],"?","UNKNOWN")</f>
        <v>R1012</v>
      </c>
    </row>
    <row r="810" spans="1:26" x14ac:dyDescent="0.3">
      <c r="A810" t="s">
        <v>841</v>
      </c>
      <c r="B810">
        <v>1968</v>
      </c>
      <c r="C810" t="s">
        <v>10</v>
      </c>
      <c r="E810">
        <v>13</v>
      </c>
      <c r="F810">
        <v>0</v>
      </c>
      <c r="G810">
        <v>6700.56</v>
      </c>
      <c r="H810" t="s">
        <v>12</v>
      </c>
      <c r="I810" t="s">
        <v>16</v>
      </c>
      <c r="J810" t="s">
        <v>23</v>
      </c>
      <c r="K810" t="str">
        <f>SUBSTITUTE(Table14[[#This Row],[year]],"?","")</f>
        <v>1968</v>
      </c>
      <c r="P810" t="str">
        <f>SUBSTITUTE(Table14[[#This Row],[Customer ID]],"?","unknown")</f>
        <v>Id1530</v>
      </c>
      <c r="Q810" s="9" t="str">
        <f t="shared" si="36"/>
        <v>26 Jul 1968</v>
      </c>
      <c r="R810">
        <f t="shared" si="37"/>
        <v>54</v>
      </c>
      <c r="S810" t="str">
        <f t="shared" si="38"/>
        <v>1968</v>
      </c>
      <c r="T810" t="str">
        <f>SUBSTITUTE(Table14[[#This Row],[month]],"?","sep")</f>
        <v>Jul</v>
      </c>
      <c r="U810">
        <v>26</v>
      </c>
      <c r="V810">
        <v>0</v>
      </c>
      <c r="W810" s="12">
        <v>13622.01</v>
      </c>
      <c r="X810" t="str">
        <f>SUBSTITUTE(Table14[[#This Row],[Hospital tier]],"?","tier - 2")</f>
        <v>tier - 3</v>
      </c>
      <c r="Y810" t="str">
        <f>SUBSTITUTE(Table14[[#This Row],[City tier]],"?","tier - 2")</f>
        <v>tier - 1</v>
      </c>
      <c r="Z810" t="str">
        <f>SUBSTITUTE(Table14[[#This Row],[State ID]],"?","UNKNOWN")</f>
        <v>R1012</v>
      </c>
    </row>
    <row r="811" spans="1:26" x14ac:dyDescent="0.3">
      <c r="A811" t="s">
        <v>842</v>
      </c>
      <c r="B811">
        <v>1971</v>
      </c>
      <c r="C811" t="s">
        <v>30</v>
      </c>
      <c r="E811">
        <v>12</v>
      </c>
      <c r="F811">
        <v>0</v>
      </c>
      <c r="G811">
        <v>6706.47</v>
      </c>
      <c r="H811" t="s">
        <v>11</v>
      </c>
      <c r="I811" t="s">
        <v>16</v>
      </c>
      <c r="J811" t="s">
        <v>13</v>
      </c>
      <c r="K811" t="str">
        <f>SUBSTITUTE(Table14[[#This Row],[year]],"?","")</f>
        <v>1971</v>
      </c>
      <c r="P811" t="str">
        <f>SUBSTITUTE(Table14[[#This Row],[Customer ID]],"?","unknown")</f>
        <v>Id1529</v>
      </c>
      <c r="Q811" s="9" t="str">
        <f t="shared" si="36"/>
        <v>18 Dec 1971</v>
      </c>
      <c r="R811">
        <f t="shared" si="37"/>
        <v>51</v>
      </c>
      <c r="S811" t="str">
        <f t="shared" si="38"/>
        <v>1971</v>
      </c>
      <c r="T811" t="str">
        <f>SUBSTITUTE(Table14[[#This Row],[month]],"?","sep")</f>
        <v>Dec</v>
      </c>
      <c r="U811">
        <v>18</v>
      </c>
      <c r="V811">
        <v>0</v>
      </c>
      <c r="W811" s="12">
        <v>13616.36</v>
      </c>
      <c r="X811" t="str">
        <f>SUBSTITUTE(Table14[[#This Row],[Hospital tier]],"?","tier - 2")</f>
        <v>tier - 2</v>
      </c>
      <c r="Y811" t="str">
        <f>SUBSTITUTE(Table14[[#This Row],[City tier]],"?","tier - 2")</f>
        <v>tier - 1</v>
      </c>
      <c r="Z811" t="str">
        <f>SUBSTITUTE(Table14[[#This Row],[State ID]],"?","UNKNOWN")</f>
        <v>R1013</v>
      </c>
    </row>
    <row r="812" spans="1:26" x14ac:dyDescent="0.3">
      <c r="A812" t="s">
        <v>843</v>
      </c>
      <c r="B812">
        <v>1983</v>
      </c>
      <c r="C812" t="s">
        <v>18</v>
      </c>
      <c r="E812">
        <v>12</v>
      </c>
      <c r="F812">
        <v>2</v>
      </c>
      <c r="G812">
        <v>6710.19</v>
      </c>
      <c r="H812" t="s">
        <v>12</v>
      </c>
      <c r="I812" t="s">
        <v>12</v>
      </c>
      <c r="J812" t="s">
        <v>23</v>
      </c>
      <c r="K812" t="str">
        <f>SUBSTITUTE(Table14[[#This Row],[year]],"?","")</f>
        <v>1983</v>
      </c>
      <c r="P812" t="str">
        <f>SUBSTITUTE(Table14[[#This Row],[Customer ID]],"?","unknown")</f>
        <v>Id1528</v>
      </c>
      <c r="Q812" s="9" t="str">
        <f t="shared" si="36"/>
        <v>10 Jun 1983</v>
      </c>
      <c r="R812">
        <f t="shared" si="37"/>
        <v>39</v>
      </c>
      <c r="S812" t="str">
        <f t="shared" si="38"/>
        <v>1983</v>
      </c>
      <c r="T812" t="str">
        <f>SUBSTITUTE(Table14[[#This Row],[month]],"?","sep")</f>
        <v>Jun</v>
      </c>
      <c r="U812">
        <v>10</v>
      </c>
      <c r="V812">
        <v>2</v>
      </c>
      <c r="W812" s="12">
        <v>13607.37</v>
      </c>
      <c r="X812" t="str">
        <f>SUBSTITUTE(Table14[[#This Row],[Hospital tier]],"?","tier - 2")</f>
        <v>tier - 3</v>
      </c>
      <c r="Y812" t="str">
        <f>SUBSTITUTE(Table14[[#This Row],[City tier]],"?","tier - 2")</f>
        <v>tier - 3</v>
      </c>
      <c r="Z812" t="str">
        <f>SUBSTITUTE(Table14[[#This Row],[State ID]],"?","UNKNOWN")</f>
        <v>R1012</v>
      </c>
    </row>
    <row r="813" spans="1:26" x14ac:dyDescent="0.3">
      <c r="A813" t="s">
        <v>844</v>
      </c>
      <c r="B813">
        <v>1994</v>
      </c>
      <c r="C813" t="s">
        <v>18</v>
      </c>
      <c r="E813">
        <v>13</v>
      </c>
      <c r="F813">
        <v>0</v>
      </c>
      <c r="G813">
        <v>6721.37</v>
      </c>
      <c r="H813" t="s">
        <v>11</v>
      </c>
      <c r="I813" t="s">
        <v>16</v>
      </c>
      <c r="J813" t="s">
        <v>23</v>
      </c>
      <c r="K813" t="str">
        <f>SUBSTITUTE(Table14[[#This Row],[year]],"?","")</f>
        <v>1994</v>
      </c>
      <c r="P813" t="str">
        <f>SUBSTITUTE(Table14[[#This Row],[Customer ID]],"?","unknown")</f>
        <v>Id1527</v>
      </c>
      <c r="Q813" s="9" t="str">
        <f t="shared" si="36"/>
        <v>14 Jun 1994</v>
      </c>
      <c r="R813">
        <f t="shared" si="37"/>
        <v>28</v>
      </c>
      <c r="S813" t="str">
        <f t="shared" si="38"/>
        <v>1994</v>
      </c>
      <c r="T813" t="str">
        <f>SUBSTITUTE(Table14[[#This Row],[month]],"?","sep")</f>
        <v>Jun</v>
      </c>
      <c r="U813">
        <v>14</v>
      </c>
      <c r="V813">
        <v>0</v>
      </c>
      <c r="W813" s="12">
        <v>13588.17</v>
      </c>
      <c r="X813" t="str">
        <f>SUBSTITUTE(Table14[[#This Row],[Hospital tier]],"?","tier - 2")</f>
        <v>tier - 2</v>
      </c>
      <c r="Y813" t="str">
        <f>SUBSTITUTE(Table14[[#This Row],[City tier]],"?","tier - 2")</f>
        <v>tier - 1</v>
      </c>
      <c r="Z813" t="str">
        <f>SUBSTITUTE(Table14[[#This Row],[State ID]],"?","UNKNOWN")</f>
        <v>R1012</v>
      </c>
    </row>
    <row r="814" spans="1:26" x14ac:dyDescent="0.3">
      <c r="A814" t="s">
        <v>845</v>
      </c>
      <c r="B814">
        <v>1978</v>
      </c>
      <c r="C814" t="s">
        <v>37</v>
      </c>
      <c r="E814">
        <v>21</v>
      </c>
      <c r="F814">
        <v>2</v>
      </c>
      <c r="G814">
        <v>6737.98</v>
      </c>
      <c r="H814" t="s">
        <v>11</v>
      </c>
      <c r="I814" t="s">
        <v>12</v>
      </c>
      <c r="J814" t="s">
        <v>13</v>
      </c>
      <c r="K814" t="str">
        <f>SUBSTITUTE(Table14[[#This Row],[year]],"?","")</f>
        <v>1978</v>
      </c>
      <c r="P814" t="str">
        <f>SUBSTITUTE(Table14[[#This Row],[Customer ID]],"?","unknown")</f>
        <v>Id1526</v>
      </c>
      <c r="Q814" s="9" t="str">
        <f t="shared" si="36"/>
        <v>15 Oct 1978</v>
      </c>
      <c r="R814">
        <f t="shared" si="37"/>
        <v>44</v>
      </c>
      <c r="S814" t="str">
        <f t="shared" si="38"/>
        <v>1978</v>
      </c>
      <c r="T814" t="str">
        <f>SUBSTITUTE(Table14[[#This Row],[month]],"?","sep")</f>
        <v>Oct</v>
      </c>
      <c r="U814">
        <v>15</v>
      </c>
      <c r="V814">
        <v>0</v>
      </c>
      <c r="W814" s="12">
        <v>13566.04</v>
      </c>
      <c r="X814" t="str">
        <f>SUBSTITUTE(Table14[[#This Row],[Hospital tier]],"?","tier - 2")</f>
        <v>tier - 2</v>
      </c>
      <c r="Y814" t="str">
        <f>SUBSTITUTE(Table14[[#This Row],[City tier]],"?","tier - 2")</f>
        <v>tier - 3</v>
      </c>
      <c r="Z814" t="str">
        <f>SUBSTITUTE(Table14[[#This Row],[State ID]],"?","UNKNOWN")</f>
        <v>R1013</v>
      </c>
    </row>
    <row r="815" spans="1:26" x14ac:dyDescent="0.3">
      <c r="A815" t="s">
        <v>846</v>
      </c>
      <c r="B815">
        <v>1968</v>
      </c>
      <c r="C815" t="s">
        <v>10</v>
      </c>
      <c r="E815">
        <v>18</v>
      </c>
      <c r="F815">
        <v>0</v>
      </c>
      <c r="G815">
        <v>6738.84</v>
      </c>
      <c r="H815" t="s">
        <v>12</v>
      </c>
      <c r="I815" t="s">
        <v>16</v>
      </c>
      <c r="J815" t="s">
        <v>23</v>
      </c>
      <c r="K815" t="str">
        <f>SUBSTITUTE(Table14[[#This Row],[year]],"?","")</f>
        <v>1968</v>
      </c>
      <c r="P815" t="str">
        <f>SUBSTITUTE(Table14[[#This Row],[Customer ID]],"?","unknown")</f>
        <v>Id1525</v>
      </c>
      <c r="Q815" s="9" t="str">
        <f t="shared" si="36"/>
        <v>11 Jul 1968</v>
      </c>
      <c r="R815">
        <f t="shared" si="37"/>
        <v>54</v>
      </c>
      <c r="S815" t="str">
        <f t="shared" si="38"/>
        <v>1968</v>
      </c>
      <c r="T815" t="str">
        <f>SUBSTITUTE(Table14[[#This Row],[month]],"?","sep")</f>
        <v>Jul</v>
      </c>
      <c r="U815">
        <v>11</v>
      </c>
      <c r="V815">
        <v>0</v>
      </c>
      <c r="W815" s="12">
        <v>13555</v>
      </c>
      <c r="X815" t="str">
        <f>SUBSTITUTE(Table14[[#This Row],[Hospital tier]],"?","tier - 2")</f>
        <v>tier - 3</v>
      </c>
      <c r="Y815" t="str">
        <f>SUBSTITUTE(Table14[[#This Row],[City tier]],"?","tier - 2")</f>
        <v>tier - 1</v>
      </c>
      <c r="Z815" t="str">
        <f>SUBSTITUTE(Table14[[#This Row],[State ID]],"?","UNKNOWN")</f>
        <v>R1012</v>
      </c>
    </row>
    <row r="816" spans="1:26" x14ac:dyDescent="0.3">
      <c r="A816" t="s">
        <v>847</v>
      </c>
      <c r="B816">
        <v>1986</v>
      </c>
      <c r="C816" t="s">
        <v>35</v>
      </c>
      <c r="E816">
        <v>7</v>
      </c>
      <c r="F816">
        <v>3</v>
      </c>
      <c r="G816">
        <v>6746.74</v>
      </c>
      <c r="H816" t="s">
        <v>12</v>
      </c>
      <c r="I816" t="s">
        <v>11</v>
      </c>
      <c r="J816" t="s">
        <v>168</v>
      </c>
      <c r="K816" t="str">
        <f>SUBSTITUTE(Table14[[#This Row],[year]],"?","")</f>
        <v>1986</v>
      </c>
      <c r="P816" t="str">
        <f>SUBSTITUTE(Table14[[#This Row],[Customer ID]],"?","unknown")</f>
        <v>Id1524</v>
      </c>
      <c r="Q816" s="9" t="str">
        <f t="shared" si="36"/>
        <v>14 Aug 1986</v>
      </c>
      <c r="R816">
        <f t="shared" si="37"/>
        <v>36</v>
      </c>
      <c r="S816" t="str">
        <f t="shared" si="38"/>
        <v>1986</v>
      </c>
      <c r="T816" t="str">
        <f>SUBSTITUTE(Table14[[#This Row],[month]],"?","sep")</f>
        <v>Aug</v>
      </c>
      <c r="U816">
        <v>14</v>
      </c>
      <c r="V816">
        <v>0</v>
      </c>
      <c r="W816" s="12">
        <v>13511.28</v>
      </c>
      <c r="X816" t="str">
        <f>SUBSTITUTE(Table14[[#This Row],[Hospital tier]],"?","tier - 2")</f>
        <v>tier - 3</v>
      </c>
      <c r="Y816" t="str">
        <f>SUBSTITUTE(Table14[[#This Row],[City tier]],"?","tier - 2")</f>
        <v>tier - 2</v>
      </c>
      <c r="Z816" t="str">
        <f>SUBSTITUTE(Table14[[#This Row],[State ID]],"?","UNKNOWN")</f>
        <v>R1016</v>
      </c>
    </row>
    <row r="817" spans="1:26" x14ac:dyDescent="0.3">
      <c r="A817" t="s">
        <v>848</v>
      </c>
      <c r="B817">
        <v>1986</v>
      </c>
      <c r="C817" t="s">
        <v>18</v>
      </c>
      <c r="E817">
        <v>5</v>
      </c>
      <c r="F817">
        <v>3</v>
      </c>
      <c r="G817">
        <v>6748.59</v>
      </c>
      <c r="H817" t="s">
        <v>12</v>
      </c>
      <c r="I817" t="s">
        <v>16</v>
      </c>
      <c r="J817" t="s">
        <v>168</v>
      </c>
      <c r="K817" t="str">
        <f>SUBSTITUTE(Table14[[#This Row],[year]],"?","")</f>
        <v>1986</v>
      </c>
      <c r="P817" t="str">
        <f>SUBSTITUTE(Table14[[#This Row],[Customer ID]],"?","unknown")</f>
        <v>Id1523</v>
      </c>
      <c r="Q817" s="9" t="str">
        <f t="shared" si="36"/>
        <v>30 Jun 1986</v>
      </c>
      <c r="R817">
        <f t="shared" si="37"/>
        <v>36</v>
      </c>
      <c r="S817" t="str">
        <f t="shared" si="38"/>
        <v>1986</v>
      </c>
      <c r="T817" t="str">
        <f>SUBSTITUTE(Table14[[#This Row],[month]],"?","sep")</f>
        <v>Jun</v>
      </c>
      <c r="U817">
        <v>30</v>
      </c>
      <c r="V817">
        <v>3</v>
      </c>
      <c r="W817" s="12">
        <v>13480.83</v>
      </c>
      <c r="X817" t="str">
        <f>SUBSTITUTE(Table14[[#This Row],[Hospital tier]],"?","tier - 2")</f>
        <v>tier - 3</v>
      </c>
      <c r="Y817" t="str">
        <f>SUBSTITUTE(Table14[[#This Row],[City tier]],"?","tier - 2")</f>
        <v>tier - 1</v>
      </c>
      <c r="Z817" t="str">
        <f>SUBSTITUTE(Table14[[#This Row],[State ID]],"?","UNKNOWN")</f>
        <v>R1016</v>
      </c>
    </row>
    <row r="818" spans="1:26" x14ac:dyDescent="0.3">
      <c r="A818" t="s">
        <v>849</v>
      </c>
      <c r="B818">
        <v>1970</v>
      </c>
      <c r="C818" t="s">
        <v>18</v>
      </c>
      <c r="E818">
        <v>17</v>
      </c>
      <c r="F818">
        <v>0</v>
      </c>
      <c r="G818">
        <v>6749.63</v>
      </c>
      <c r="H818" t="s">
        <v>11</v>
      </c>
      <c r="I818" t="s">
        <v>16</v>
      </c>
      <c r="J818" t="s">
        <v>13</v>
      </c>
      <c r="K818" t="str">
        <f>SUBSTITUTE(Table14[[#This Row],[year]],"?","")</f>
        <v>1970</v>
      </c>
      <c r="P818" t="str">
        <f>SUBSTITUTE(Table14[[#This Row],[Customer ID]],"?","unknown")</f>
        <v>Id1522</v>
      </c>
      <c r="Q818" s="9" t="str">
        <f t="shared" si="36"/>
        <v>4 Jun 1970</v>
      </c>
      <c r="R818">
        <f t="shared" si="37"/>
        <v>53</v>
      </c>
      <c r="S818" t="str">
        <f t="shared" si="38"/>
        <v>1970</v>
      </c>
      <c r="T818" t="str">
        <f>SUBSTITUTE(Table14[[#This Row],[month]],"?","sep")</f>
        <v>Jun</v>
      </c>
      <c r="U818">
        <v>4</v>
      </c>
      <c r="V818">
        <v>0</v>
      </c>
      <c r="W818" s="12">
        <v>11362.76</v>
      </c>
      <c r="X818" t="str">
        <f>SUBSTITUTE(Table14[[#This Row],[Hospital tier]],"?","tier - 2")</f>
        <v>tier - 2</v>
      </c>
      <c r="Y818" t="str">
        <f>SUBSTITUTE(Table14[[#This Row],[City tier]],"?","tier - 2")</f>
        <v>tier - 1</v>
      </c>
      <c r="Z818" t="str">
        <f>SUBSTITUTE(Table14[[#This Row],[State ID]],"?","UNKNOWN")</f>
        <v>R1013</v>
      </c>
    </row>
    <row r="819" spans="1:26" x14ac:dyDescent="0.3">
      <c r="A819" t="s">
        <v>850</v>
      </c>
      <c r="B819">
        <v>1966</v>
      </c>
      <c r="C819" t="s">
        <v>30</v>
      </c>
      <c r="E819">
        <v>9</v>
      </c>
      <c r="F819">
        <v>0</v>
      </c>
      <c r="G819">
        <v>6750.27</v>
      </c>
      <c r="H819" t="s">
        <v>12</v>
      </c>
      <c r="I819" t="s">
        <v>11</v>
      </c>
      <c r="J819" t="s">
        <v>13</v>
      </c>
      <c r="K819" t="str">
        <f>SUBSTITUTE(Table14[[#This Row],[year]],"?","")</f>
        <v>1966</v>
      </c>
      <c r="P819" t="str">
        <f>SUBSTITUTE(Table14[[#This Row],[Customer ID]],"?","unknown")</f>
        <v>Id1521</v>
      </c>
      <c r="Q819" s="9" t="str">
        <f t="shared" si="36"/>
        <v>7 Dec 1966</v>
      </c>
      <c r="R819">
        <f t="shared" si="37"/>
        <v>56</v>
      </c>
      <c r="S819" t="str">
        <f t="shared" si="38"/>
        <v>1966</v>
      </c>
      <c r="T819" t="str">
        <f>SUBSTITUTE(Table14[[#This Row],[month]],"?","sep")</f>
        <v>Dec</v>
      </c>
      <c r="U819">
        <v>7</v>
      </c>
      <c r="V819">
        <v>1</v>
      </c>
      <c r="W819" s="12">
        <v>13472.19</v>
      </c>
      <c r="X819" t="str">
        <f>SUBSTITUTE(Table14[[#This Row],[Hospital tier]],"?","tier - 2")</f>
        <v>tier - 3</v>
      </c>
      <c r="Y819" t="str">
        <f>SUBSTITUTE(Table14[[#This Row],[City tier]],"?","tier - 2")</f>
        <v>tier - 2</v>
      </c>
      <c r="Z819" t="str">
        <f>SUBSTITUTE(Table14[[#This Row],[State ID]],"?","UNKNOWN")</f>
        <v>R1013</v>
      </c>
    </row>
    <row r="820" spans="1:26" x14ac:dyDescent="0.3">
      <c r="A820" t="s">
        <v>851</v>
      </c>
      <c r="B820">
        <v>1988</v>
      </c>
      <c r="C820" t="s">
        <v>37</v>
      </c>
      <c r="E820">
        <v>10</v>
      </c>
      <c r="F820">
        <v>3</v>
      </c>
      <c r="G820">
        <v>6753.04</v>
      </c>
      <c r="H820" t="s">
        <v>11</v>
      </c>
      <c r="I820" t="s">
        <v>11</v>
      </c>
      <c r="J820" t="s">
        <v>247</v>
      </c>
      <c r="K820" t="str">
        <f>SUBSTITUTE(Table14[[#This Row],[year]],"?","")</f>
        <v>1988</v>
      </c>
      <c r="P820" t="str">
        <f>SUBSTITUTE(Table14[[#This Row],[Customer ID]],"?","unknown")</f>
        <v>Id1520</v>
      </c>
      <c r="Q820" s="9" t="str">
        <f t="shared" si="36"/>
        <v>14 Oct 1988</v>
      </c>
      <c r="R820">
        <f t="shared" si="37"/>
        <v>34</v>
      </c>
      <c r="S820" t="str">
        <f t="shared" si="38"/>
        <v>1988</v>
      </c>
      <c r="T820" t="str">
        <f>SUBSTITUTE(Table14[[#This Row],[month]],"?","sep")</f>
        <v>Oct</v>
      </c>
      <c r="U820">
        <v>14</v>
      </c>
      <c r="V820">
        <v>0</v>
      </c>
      <c r="W820" s="12">
        <v>41676.080000000002</v>
      </c>
      <c r="X820" t="str">
        <f>SUBSTITUTE(Table14[[#This Row],[Hospital tier]],"?","tier - 2")</f>
        <v>tier - 2</v>
      </c>
      <c r="Y820" t="str">
        <f>SUBSTITUTE(Table14[[#This Row],[City tier]],"?","tier - 2")</f>
        <v>tier - 2</v>
      </c>
      <c r="Z820" t="str">
        <f>SUBSTITUTE(Table14[[#This Row],[State ID]],"?","UNKNOWN")</f>
        <v>R1024</v>
      </c>
    </row>
    <row r="821" spans="1:26" x14ac:dyDescent="0.3">
      <c r="A821" t="s">
        <v>852</v>
      </c>
      <c r="B821">
        <v>1981</v>
      </c>
      <c r="C821" t="s">
        <v>20</v>
      </c>
      <c r="E821">
        <v>21</v>
      </c>
      <c r="F821">
        <v>1</v>
      </c>
      <c r="G821">
        <v>6770.19</v>
      </c>
      <c r="H821" t="s">
        <v>11</v>
      </c>
      <c r="I821" t="s">
        <v>12</v>
      </c>
      <c r="J821" t="s">
        <v>13</v>
      </c>
      <c r="K821" t="str">
        <f>SUBSTITUTE(Table14[[#This Row],[year]],"?","")</f>
        <v>1981</v>
      </c>
      <c r="P821" t="str">
        <f>SUBSTITUTE(Table14[[#This Row],[Customer ID]],"?","unknown")</f>
        <v>Id1519</v>
      </c>
      <c r="Q821" s="9" t="str">
        <f t="shared" si="36"/>
        <v>24 Sep 1981</v>
      </c>
      <c r="R821">
        <f t="shared" si="37"/>
        <v>41</v>
      </c>
      <c r="S821" t="str">
        <f t="shared" si="38"/>
        <v>1981</v>
      </c>
      <c r="T821" t="str">
        <f>SUBSTITUTE(Table14[[#This Row],[month]],"?","sep")</f>
        <v>Sep</v>
      </c>
      <c r="U821">
        <v>24</v>
      </c>
      <c r="V821">
        <v>0</v>
      </c>
      <c r="W821" s="12">
        <v>13470.86</v>
      </c>
      <c r="X821" t="str">
        <f>SUBSTITUTE(Table14[[#This Row],[Hospital tier]],"?","tier - 2")</f>
        <v>tier - 2</v>
      </c>
      <c r="Y821" t="str">
        <f>SUBSTITUTE(Table14[[#This Row],[City tier]],"?","tier - 2")</f>
        <v>tier - 3</v>
      </c>
      <c r="Z821" t="str">
        <f>SUBSTITUTE(Table14[[#This Row],[State ID]],"?","UNKNOWN")</f>
        <v>R1013</v>
      </c>
    </row>
    <row r="822" spans="1:26" x14ac:dyDescent="0.3">
      <c r="A822" t="s">
        <v>853</v>
      </c>
      <c r="B822">
        <v>1981</v>
      </c>
      <c r="C822" t="s">
        <v>20</v>
      </c>
      <c r="E822">
        <v>3</v>
      </c>
      <c r="F822">
        <v>1</v>
      </c>
      <c r="G822">
        <v>6775.96</v>
      </c>
      <c r="H822" t="s">
        <v>11</v>
      </c>
      <c r="I822" t="s">
        <v>12</v>
      </c>
      <c r="J822" t="s">
        <v>42</v>
      </c>
      <c r="K822" t="str">
        <f>SUBSTITUTE(Table14[[#This Row],[year]],"?","")</f>
        <v>1981</v>
      </c>
      <c r="P822" t="str">
        <f>SUBSTITUTE(Table14[[#This Row],[Customer ID]],"?","unknown")</f>
        <v>Id1518</v>
      </c>
      <c r="Q822" s="9" t="str">
        <f t="shared" si="36"/>
        <v>28 Sep 1981</v>
      </c>
      <c r="R822">
        <f t="shared" si="37"/>
        <v>41</v>
      </c>
      <c r="S822" t="str">
        <f t="shared" si="38"/>
        <v>1981</v>
      </c>
      <c r="T822" t="str">
        <f>SUBSTITUTE(Table14[[#This Row],[month]],"?","sep")</f>
        <v>Sep</v>
      </c>
      <c r="U822">
        <v>28</v>
      </c>
      <c r="V822">
        <v>0</v>
      </c>
      <c r="W822" s="12">
        <v>13470.8</v>
      </c>
      <c r="X822" t="str">
        <f>SUBSTITUTE(Table14[[#This Row],[Hospital tier]],"?","tier - 2")</f>
        <v>tier - 2</v>
      </c>
      <c r="Y822" t="str">
        <f>SUBSTITUTE(Table14[[#This Row],[City tier]],"?","tier - 2")</f>
        <v>tier - 3</v>
      </c>
      <c r="Z822" t="str">
        <f>SUBSTITUTE(Table14[[#This Row],[State ID]],"?","UNKNOWN")</f>
        <v>R1011</v>
      </c>
    </row>
    <row r="823" spans="1:26" x14ac:dyDescent="0.3">
      <c r="A823" t="s">
        <v>854</v>
      </c>
      <c r="B823">
        <v>1981</v>
      </c>
      <c r="C823" t="s">
        <v>37</v>
      </c>
      <c r="E823">
        <v>8</v>
      </c>
      <c r="F823">
        <v>1</v>
      </c>
      <c r="G823">
        <v>6781.35</v>
      </c>
      <c r="H823" t="s">
        <v>11</v>
      </c>
      <c r="I823" t="s">
        <v>16</v>
      </c>
      <c r="J823" t="s">
        <v>13</v>
      </c>
      <c r="K823" t="str">
        <f>SUBSTITUTE(Table14[[#This Row],[year]],"?","")</f>
        <v>1981</v>
      </c>
      <c r="P823" t="str">
        <f>SUBSTITUTE(Table14[[#This Row],[Customer ID]],"?","unknown")</f>
        <v>Id1517</v>
      </c>
      <c r="Q823" s="9" t="str">
        <f t="shared" si="36"/>
        <v>19 Oct 1981</v>
      </c>
      <c r="R823">
        <f t="shared" si="37"/>
        <v>41</v>
      </c>
      <c r="S823" t="str">
        <f t="shared" si="38"/>
        <v>1981</v>
      </c>
      <c r="T823" t="str">
        <f>SUBSTITUTE(Table14[[#This Row],[month]],"?","sep")</f>
        <v>Oct</v>
      </c>
      <c r="U823">
        <v>19</v>
      </c>
      <c r="V823">
        <v>3</v>
      </c>
      <c r="W823" s="12">
        <v>13465.8</v>
      </c>
      <c r="X823" t="str">
        <f>SUBSTITUTE(Table14[[#This Row],[Hospital tier]],"?","tier - 2")</f>
        <v>tier - 2</v>
      </c>
      <c r="Y823" t="str">
        <f>SUBSTITUTE(Table14[[#This Row],[City tier]],"?","tier - 2")</f>
        <v>tier - 1</v>
      </c>
      <c r="Z823" t="str">
        <f>SUBSTITUTE(Table14[[#This Row],[State ID]],"?","UNKNOWN")</f>
        <v>R1013</v>
      </c>
    </row>
    <row r="824" spans="1:26" x14ac:dyDescent="0.3">
      <c r="A824" t="s">
        <v>855</v>
      </c>
      <c r="B824">
        <v>1980</v>
      </c>
      <c r="C824" t="s">
        <v>15</v>
      </c>
      <c r="E824">
        <v>23</v>
      </c>
      <c r="F824">
        <v>2</v>
      </c>
      <c r="G824">
        <v>6781.52</v>
      </c>
      <c r="H824" t="s">
        <v>11</v>
      </c>
      <c r="I824" t="s">
        <v>11</v>
      </c>
      <c r="J824" t="s">
        <v>13</v>
      </c>
      <c r="K824" t="str">
        <f>SUBSTITUTE(Table14[[#This Row],[year]],"?","")</f>
        <v>1980</v>
      </c>
      <c r="P824" t="str">
        <f>SUBSTITUTE(Table14[[#This Row],[Customer ID]],"?","unknown")</f>
        <v>Id1516</v>
      </c>
      <c r="Q824" s="9" t="str">
        <f t="shared" si="36"/>
        <v>16 Nov 1980</v>
      </c>
      <c r="R824">
        <f t="shared" si="37"/>
        <v>42</v>
      </c>
      <c r="S824" t="str">
        <f t="shared" si="38"/>
        <v>1980</v>
      </c>
      <c r="T824" t="str">
        <f>SUBSTITUTE(Table14[[#This Row],[month]],"?","sep")</f>
        <v>Nov</v>
      </c>
      <c r="U824">
        <v>16</v>
      </c>
      <c r="V824">
        <v>0</v>
      </c>
      <c r="W824" s="12">
        <v>13462.52</v>
      </c>
      <c r="X824" t="str">
        <f>SUBSTITUTE(Table14[[#This Row],[Hospital tier]],"?","tier - 2")</f>
        <v>tier - 2</v>
      </c>
      <c r="Y824" t="str">
        <f>SUBSTITUTE(Table14[[#This Row],[City tier]],"?","tier - 2")</f>
        <v>tier - 2</v>
      </c>
      <c r="Z824" t="str">
        <f>SUBSTITUTE(Table14[[#This Row],[State ID]],"?","UNKNOWN")</f>
        <v>R1013</v>
      </c>
    </row>
    <row r="825" spans="1:26" x14ac:dyDescent="0.3">
      <c r="A825" t="s">
        <v>856</v>
      </c>
      <c r="B825">
        <v>1985</v>
      </c>
      <c r="C825" t="s">
        <v>30</v>
      </c>
      <c r="E825">
        <v>24</v>
      </c>
      <c r="F825">
        <v>3</v>
      </c>
      <c r="G825">
        <v>6796.86</v>
      </c>
      <c r="H825" t="s">
        <v>12</v>
      </c>
      <c r="I825" t="s">
        <v>12</v>
      </c>
      <c r="J825" t="s">
        <v>23</v>
      </c>
      <c r="K825" t="str">
        <f>SUBSTITUTE(Table14[[#This Row],[year]],"?","")</f>
        <v>1985</v>
      </c>
      <c r="P825" t="str">
        <f>SUBSTITUTE(Table14[[#This Row],[Customer ID]],"?","unknown")</f>
        <v>Id1515</v>
      </c>
      <c r="Q825" s="9" t="str">
        <f t="shared" si="36"/>
        <v>11 Dec 1985</v>
      </c>
      <c r="R825">
        <f t="shared" si="37"/>
        <v>37</v>
      </c>
      <c r="S825" t="str">
        <f t="shared" si="38"/>
        <v>1985</v>
      </c>
      <c r="T825" t="str">
        <f>SUBSTITUTE(Table14[[#This Row],[month]],"?","sep")</f>
        <v>Dec</v>
      </c>
      <c r="U825">
        <v>11</v>
      </c>
      <c r="V825">
        <v>0</v>
      </c>
      <c r="W825" s="12">
        <v>13457.96</v>
      </c>
      <c r="X825" t="str">
        <f>SUBSTITUTE(Table14[[#This Row],[Hospital tier]],"?","tier - 2")</f>
        <v>tier - 3</v>
      </c>
      <c r="Y825" t="str">
        <f>SUBSTITUTE(Table14[[#This Row],[City tier]],"?","tier - 2")</f>
        <v>tier - 3</v>
      </c>
      <c r="Z825" t="str">
        <f>SUBSTITUTE(Table14[[#This Row],[State ID]],"?","UNKNOWN")</f>
        <v>R1012</v>
      </c>
    </row>
    <row r="826" spans="1:26" x14ac:dyDescent="0.3">
      <c r="A826" t="s">
        <v>857</v>
      </c>
      <c r="B826">
        <v>1991</v>
      </c>
      <c r="C826" t="s">
        <v>18</v>
      </c>
      <c r="E826">
        <v>29</v>
      </c>
      <c r="F826">
        <v>5</v>
      </c>
      <c r="G826">
        <v>6799.46</v>
      </c>
      <c r="H826" t="s">
        <v>16</v>
      </c>
      <c r="I826" t="s">
        <v>11</v>
      </c>
      <c r="J826" t="s">
        <v>276</v>
      </c>
      <c r="K826" t="str">
        <f>SUBSTITUTE(Table14[[#This Row],[year]],"?","")</f>
        <v>1991</v>
      </c>
      <c r="P826" t="str">
        <f>SUBSTITUTE(Table14[[#This Row],[Customer ID]],"?","unknown")</f>
        <v>Id1514</v>
      </c>
      <c r="Q826" s="9" t="str">
        <f t="shared" si="36"/>
        <v>13 Jun 1991</v>
      </c>
      <c r="R826">
        <f t="shared" si="37"/>
        <v>31</v>
      </c>
      <c r="S826" t="str">
        <f t="shared" si="38"/>
        <v>1991</v>
      </c>
      <c r="T826" t="str">
        <f>SUBSTITUTE(Table14[[#This Row],[month]],"?","sep")</f>
        <v>Jun</v>
      </c>
      <c r="U826">
        <v>13</v>
      </c>
      <c r="V826">
        <v>0</v>
      </c>
      <c r="W826" s="12">
        <v>13451.12</v>
      </c>
      <c r="X826" t="str">
        <f>SUBSTITUTE(Table14[[#This Row],[Hospital tier]],"?","tier - 2")</f>
        <v>tier - 1</v>
      </c>
      <c r="Y826" t="str">
        <f>SUBSTITUTE(Table14[[#This Row],[City tier]],"?","tier - 2")</f>
        <v>tier - 2</v>
      </c>
      <c r="Z826" t="str">
        <f>SUBSTITUTE(Table14[[#This Row],[State ID]],"?","UNKNOWN")</f>
        <v>R1014</v>
      </c>
    </row>
    <row r="827" spans="1:26" x14ac:dyDescent="0.3">
      <c r="A827" t="s">
        <v>858</v>
      </c>
      <c r="B827">
        <v>1975</v>
      </c>
      <c r="C827" t="s">
        <v>35</v>
      </c>
      <c r="E827">
        <v>17</v>
      </c>
      <c r="F827">
        <v>1</v>
      </c>
      <c r="G827">
        <v>6809.46</v>
      </c>
      <c r="H827" t="s">
        <v>11</v>
      </c>
      <c r="I827" t="s">
        <v>16</v>
      </c>
      <c r="J827" t="s">
        <v>23</v>
      </c>
      <c r="K827" t="str">
        <f>SUBSTITUTE(Table14[[#This Row],[year]],"?","")</f>
        <v>1975</v>
      </c>
      <c r="P827" t="str">
        <f>SUBSTITUTE(Table14[[#This Row],[Customer ID]],"?","unknown")</f>
        <v>Id1513</v>
      </c>
      <c r="Q827" s="9" t="str">
        <f t="shared" si="36"/>
        <v>29 Aug 1975</v>
      </c>
      <c r="R827">
        <f t="shared" si="37"/>
        <v>47</v>
      </c>
      <c r="S827" t="str">
        <f t="shared" si="38"/>
        <v>1975</v>
      </c>
      <c r="T827" t="str">
        <f>SUBSTITUTE(Table14[[#This Row],[month]],"?","sep")</f>
        <v>Aug</v>
      </c>
      <c r="U827">
        <v>29</v>
      </c>
      <c r="V827">
        <v>1</v>
      </c>
      <c r="W827" s="12">
        <v>13440.7</v>
      </c>
      <c r="X827" t="str">
        <f>SUBSTITUTE(Table14[[#This Row],[Hospital tier]],"?","tier - 2")</f>
        <v>tier - 2</v>
      </c>
      <c r="Y827" t="str">
        <f>SUBSTITUTE(Table14[[#This Row],[City tier]],"?","tier - 2")</f>
        <v>tier - 1</v>
      </c>
      <c r="Z827" t="str">
        <f>SUBSTITUTE(Table14[[#This Row],[State ID]],"?","UNKNOWN")</f>
        <v>R1012</v>
      </c>
    </row>
    <row r="828" spans="1:26" x14ac:dyDescent="0.3">
      <c r="A828" t="s">
        <v>859</v>
      </c>
      <c r="B828">
        <v>1994</v>
      </c>
      <c r="C828" t="s">
        <v>10</v>
      </c>
      <c r="E828">
        <v>8</v>
      </c>
      <c r="F828">
        <v>0</v>
      </c>
      <c r="G828">
        <v>6827.69</v>
      </c>
      <c r="H828" t="s">
        <v>11</v>
      </c>
      <c r="I828" t="s">
        <v>11</v>
      </c>
      <c r="J828" t="s">
        <v>300</v>
      </c>
      <c r="K828" t="str">
        <f>SUBSTITUTE(Table14[[#This Row],[year]],"?","")</f>
        <v>1994</v>
      </c>
      <c r="P828" t="str">
        <f>SUBSTITUTE(Table14[[#This Row],[Customer ID]],"?","unknown")</f>
        <v>Id1512</v>
      </c>
      <c r="Q828" s="9" t="str">
        <f t="shared" si="36"/>
        <v>14 Jul 1994</v>
      </c>
      <c r="R828">
        <f t="shared" si="37"/>
        <v>28</v>
      </c>
      <c r="S828" t="str">
        <f t="shared" si="38"/>
        <v>1994</v>
      </c>
      <c r="T828" t="str">
        <f>SUBSTITUTE(Table14[[#This Row],[month]],"?","sep")</f>
        <v>Jul</v>
      </c>
      <c r="U828">
        <v>14</v>
      </c>
      <c r="V828">
        <v>3</v>
      </c>
      <c r="W828" s="12">
        <v>13430.27</v>
      </c>
      <c r="X828" t="str">
        <f>SUBSTITUTE(Table14[[#This Row],[Hospital tier]],"?","tier - 2")</f>
        <v>tier - 2</v>
      </c>
      <c r="Y828" t="str">
        <f>SUBSTITUTE(Table14[[#This Row],[City tier]],"?","tier - 2")</f>
        <v>tier - 2</v>
      </c>
      <c r="Z828" t="str">
        <f>SUBSTITUTE(Table14[[#This Row],[State ID]],"?","UNKNOWN")</f>
        <v>R1021</v>
      </c>
    </row>
    <row r="829" spans="1:26" x14ac:dyDescent="0.3">
      <c r="A829" t="s">
        <v>860</v>
      </c>
      <c r="B829">
        <v>1979</v>
      </c>
      <c r="C829" t="s">
        <v>10</v>
      </c>
      <c r="E829">
        <v>15</v>
      </c>
      <c r="F829">
        <v>0</v>
      </c>
      <c r="G829">
        <v>6837.37</v>
      </c>
      <c r="H829" t="s">
        <v>12</v>
      </c>
      <c r="I829" t="s">
        <v>16</v>
      </c>
      <c r="J829" t="s">
        <v>168</v>
      </c>
      <c r="K829" t="str">
        <f>SUBSTITUTE(Table14[[#This Row],[year]],"?","")</f>
        <v>1979</v>
      </c>
      <c r="P829" t="str">
        <f>SUBSTITUTE(Table14[[#This Row],[Customer ID]],"?","unknown")</f>
        <v>Id1511</v>
      </c>
      <c r="Q829" s="9" t="str">
        <f t="shared" si="36"/>
        <v>26 Jul 1979</v>
      </c>
      <c r="R829">
        <f t="shared" si="37"/>
        <v>43</v>
      </c>
      <c r="S829" t="str">
        <f t="shared" si="38"/>
        <v>1979</v>
      </c>
      <c r="T829" t="str">
        <f>SUBSTITUTE(Table14[[#This Row],[month]],"?","sep")</f>
        <v>Jul</v>
      </c>
      <c r="U829">
        <v>26</v>
      </c>
      <c r="V829">
        <v>0</v>
      </c>
      <c r="W829" s="12">
        <v>11356.66</v>
      </c>
      <c r="X829" t="str">
        <f>SUBSTITUTE(Table14[[#This Row],[Hospital tier]],"?","tier - 2")</f>
        <v>tier - 3</v>
      </c>
      <c r="Y829" t="str">
        <f>SUBSTITUTE(Table14[[#This Row],[City tier]],"?","tier - 2")</f>
        <v>tier - 1</v>
      </c>
      <c r="Z829" t="str">
        <f>SUBSTITUTE(Table14[[#This Row],[State ID]],"?","UNKNOWN")</f>
        <v>R1016</v>
      </c>
    </row>
    <row r="830" spans="1:26" x14ac:dyDescent="0.3">
      <c r="A830" t="s">
        <v>861</v>
      </c>
      <c r="B830">
        <v>2000</v>
      </c>
      <c r="C830" t="s">
        <v>15</v>
      </c>
      <c r="E830">
        <v>30</v>
      </c>
      <c r="F830">
        <v>0</v>
      </c>
      <c r="G830">
        <v>6842.28</v>
      </c>
      <c r="H830" t="s">
        <v>11</v>
      </c>
      <c r="I830" t="s">
        <v>16</v>
      </c>
      <c r="J830" t="s">
        <v>23</v>
      </c>
      <c r="K830" t="str">
        <f>SUBSTITUTE(Table14[[#This Row],[year]],"?","")</f>
        <v>2000</v>
      </c>
      <c r="P830" t="str">
        <f>SUBSTITUTE(Table14[[#This Row],[Customer ID]],"?","unknown")</f>
        <v>Id1510</v>
      </c>
      <c r="Q830" s="9" t="str">
        <f t="shared" si="36"/>
        <v>3 Nov 2000</v>
      </c>
      <c r="R830">
        <f t="shared" si="37"/>
        <v>22</v>
      </c>
      <c r="S830" t="str">
        <f t="shared" si="38"/>
        <v>2000</v>
      </c>
      <c r="T830" t="str">
        <f>SUBSTITUTE(Table14[[#This Row],[month]],"?","sep")</f>
        <v>Nov</v>
      </c>
      <c r="U830">
        <v>3</v>
      </c>
      <c r="V830">
        <v>0</v>
      </c>
      <c r="W830" s="12">
        <v>13429.04</v>
      </c>
      <c r="X830" t="str">
        <f>SUBSTITUTE(Table14[[#This Row],[Hospital tier]],"?","tier - 2")</f>
        <v>tier - 2</v>
      </c>
      <c r="Y830" t="str">
        <f>SUBSTITUTE(Table14[[#This Row],[City tier]],"?","tier - 2")</f>
        <v>tier - 1</v>
      </c>
      <c r="Z830" t="str">
        <f>SUBSTITUTE(Table14[[#This Row],[State ID]],"?","UNKNOWN")</f>
        <v>R1012</v>
      </c>
    </row>
    <row r="831" spans="1:26" x14ac:dyDescent="0.3">
      <c r="A831" t="s">
        <v>862</v>
      </c>
      <c r="B831">
        <v>1977</v>
      </c>
      <c r="C831" t="s">
        <v>18</v>
      </c>
      <c r="E831">
        <v>15</v>
      </c>
      <c r="F831">
        <v>2</v>
      </c>
      <c r="G831">
        <v>6843.17</v>
      </c>
      <c r="H831" t="s">
        <v>11</v>
      </c>
      <c r="I831" t="s">
        <v>16</v>
      </c>
      <c r="J831" t="s">
        <v>13</v>
      </c>
      <c r="K831" t="str">
        <f>SUBSTITUTE(Table14[[#This Row],[year]],"?","")</f>
        <v>1977</v>
      </c>
      <c r="P831" t="str">
        <f>SUBSTITUTE(Table14[[#This Row],[Customer ID]],"?","unknown")</f>
        <v>Id1509</v>
      </c>
      <c r="Q831" s="9" t="str">
        <f t="shared" si="36"/>
        <v>17 Jun 1977</v>
      </c>
      <c r="R831">
        <f t="shared" si="37"/>
        <v>45</v>
      </c>
      <c r="S831" t="str">
        <f t="shared" si="38"/>
        <v>1977</v>
      </c>
      <c r="T831" t="str">
        <f>SUBSTITUTE(Table14[[#This Row],[month]],"?","sep")</f>
        <v>Jun</v>
      </c>
      <c r="U831">
        <v>17</v>
      </c>
      <c r="V831">
        <v>0</v>
      </c>
      <c r="W831" s="12">
        <v>13417.05</v>
      </c>
      <c r="X831" t="str">
        <f>SUBSTITUTE(Table14[[#This Row],[Hospital tier]],"?","tier - 2")</f>
        <v>tier - 2</v>
      </c>
      <c r="Y831" t="str">
        <f>SUBSTITUTE(Table14[[#This Row],[City tier]],"?","tier - 2")</f>
        <v>tier - 1</v>
      </c>
      <c r="Z831" t="str">
        <f>SUBSTITUTE(Table14[[#This Row],[State ID]],"?","UNKNOWN")</f>
        <v>R1013</v>
      </c>
    </row>
    <row r="832" spans="1:26" x14ac:dyDescent="0.3">
      <c r="A832" t="s">
        <v>863</v>
      </c>
      <c r="B832">
        <v>1979</v>
      </c>
      <c r="C832" t="s">
        <v>15</v>
      </c>
      <c r="E832">
        <v>4</v>
      </c>
      <c r="F832">
        <v>1</v>
      </c>
      <c r="G832">
        <v>6849.03</v>
      </c>
      <c r="H832" t="s">
        <v>11</v>
      </c>
      <c r="I832" t="s">
        <v>11</v>
      </c>
      <c r="J832" t="s">
        <v>42</v>
      </c>
      <c r="K832" t="str">
        <f>SUBSTITUTE(Table14[[#This Row],[year]],"?","")</f>
        <v>1979</v>
      </c>
      <c r="P832" t="str">
        <f>SUBSTITUTE(Table14[[#This Row],[Customer ID]],"?","unknown")</f>
        <v>Id1508</v>
      </c>
      <c r="Q832" s="9" t="str">
        <f t="shared" si="36"/>
        <v>29 Nov 1979</v>
      </c>
      <c r="R832">
        <f t="shared" si="37"/>
        <v>43</v>
      </c>
      <c r="S832" t="str">
        <f t="shared" si="38"/>
        <v>1979</v>
      </c>
      <c r="T832" t="str">
        <f>SUBSTITUTE(Table14[[#This Row],[month]],"?","sep")</f>
        <v>Nov</v>
      </c>
      <c r="U832">
        <v>29</v>
      </c>
      <c r="V832">
        <v>1</v>
      </c>
      <c r="W832" s="12">
        <v>41661.599999999999</v>
      </c>
      <c r="X832" t="str">
        <f>SUBSTITUTE(Table14[[#This Row],[Hospital tier]],"?","tier - 2")</f>
        <v>tier - 2</v>
      </c>
      <c r="Y832" t="str">
        <f>SUBSTITUTE(Table14[[#This Row],[City tier]],"?","tier - 2")</f>
        <v>tier - 2</v>
      </c>
      <c r="Z832" t="str">
        <f>SUBSTITUTE(Table14[[#This Row],[State ID]],"?","UNKNOWN")</f>
        <v>R1011</v>
      </c>
    </row>
    <row r="833" spans="1:26" x14ac:dyDescent="0.3">
      <c r="A833" t="s">
        <v>864</v>
      </c>
      <c r="B833">
        <v>1981</v>
      </c>
      <c r="C833" t="s">
        <v>18</v>
      </c>
      <c r="E833">
        <v>19</v>
      </c>
      <c r="F833">
        <v>1</v>
      </c>
      <c r="G833">
        <v>6858.48</v>
      </c>
      <c r="H833" t="s">
        <v>11</v>
      </c>
      <c r="I833" t="s">
        <v>11</v>
      </c>
      <c r="J833" t="s">
        <v>166</v>
      </c>
      <c r="K833" t="str">
        <f>SUBSTITUTE(Table14[[#This Row],[year]],"?","")</f>
        <v>1981</v>
      </c>
      <c r="P833" t="str">
        <f>SUBSTITUTE(Table14[[#This Row],[Customer ID]],"?","unknown")</f>
        <v>Id1507</v>
      </c>
      <c r="Q833" s="9" t="str">
        <f t="shared" si="36"/>
        <v>22 Jun 1981</v>
      </c>
      <c r="R833">
        <f t="shared" si="37"/>
        <v>41</v>
      </c>
      <c r="S833" t="str">
        <f t="shared" si="38"/>
        <v>1981</v>
      </c>
      <c r="T833" t="str">
        <f>SUBSTITUTE(Table14[[#This Row],[month]],"?","sep")</f>
        <v>Jun</v>
      </c>
      <c r="U833">
        <v>22</v>
      </c>
      <c r="V833">
        <v>0</v>
      </c>
      <c r="W833" s="12">
        <v>13415.04</v>
      </c>
      <c r="X833" t="str">
        <f>SUBSTITUTE(Table14[[#This Row],[Hospital tier]],"?","tier - 2")</f>
        <v>tier - 2</v>
      </c>
      <c r="Y833" t="str">
        <f>SUBSTITUTE(Table14[[#This Row],[City tier]],"?","tier - 2")</f>
        <v>tier - 2</v>
      </c>
      <c r="Z833" t="str">
        <f>SUBSTITUTE(Table14[[#This Row],[State ID]],"?","UNKNOWN")</f>
        <v>R1019</v>
      </c>
    </row>
    <row r="834" spans="1:26" x14ac:dyDescent="0.3">
      <c r="A834" t="s">
        <v>865</v>
      </c>
      <c r="B834">
        <v>1978</v>
      </c>
      <c r="C834" t="s">
        <v>35</v>
      </c>
      <c r="E834">
        <v>5</v>
      </c>
      <c r="F834">
        <v>2</v>
      </c>
      <c r="G834">
        <v>6863.49</v>
      </c>
      <c r="H834" t="s">
        <v>11</v>
      </c>
      <c r="I834" t="s">
        <v>16</v>
      </c>
      <c r="J834" t="s">
        <v>13</v>
      </c>
      <c r="K834" t="str">
        <f>SUBSTITUTE(Table14[[#This Row],[year]],"?","")</f>
        <v>1978</v>
      </c>
      <c r="P834" t="str">
        <f>SUBSTITUTE(Table14[[#This Row],[Customer ID]],"?","unknown")</f>
        <v>Id1506</v>
      </c>
      <c r="Q834" s="9" t="str">
        <f t="shared" ref="Q834:Q897" si="39">CONCATENATE(U834," ",T834," ",S834)</f>
        <v>19 Aug 1978</v>
      </c>
      <c r="R834">
        <f t="shared" ref="R834:R897" si="40">DATEDIF(Q834,$AC$21,"Y")</f>
        <v>44</v>
      </c>
      <c r="S834" t="str">
        <f t="shared" ref="S834:S897" si="41">IF(ISBLANK(K834),AVERAGE(K834:K3176),K834)</f>
        <v>1978</v>
      </c>
      <c r="T834" t="str">
        <f>SUBSTITUTE(Table14[[#This Row],[month]],"?","sep")</f>
        <v>Aug</v>
      </c>
      <c r="U834">
        <v>19</v>
      </c>
      <c r="V834">
        <v>0</v>
      </c>
      <c r="W834" s="12">
        <v>13412.97</v>
      </c>
      <c r="X834" t="str">
        <f>SUBSTITUTE(Table14[[#This Row],[Hospital tier]],"?","tier - 2")</f>
        <v>tier - 2</v>
      </c>
      <c r="Y834" t="str">
        <f>SUBSTITUTE(Table14[[#This Row],[City tier]],"?","tier - 2")</f>
        <v>tier - 1</v>
      </c>
      <c r="Z834" t="str">
        <f>SUBSTITUTE(Table14[[#This Row],[State ID]],"?","UNKNOWN")</f>
        <v>R1013</v>
      </c>
    </row>
    <row r="835" spans="1:26" x14ac:dyDescent="0.3">
      <c r="A835" t="s">
        <v>866</v>
      </c>
      <c r="B835">
        <v>1969</v>
      </c>
      <c r="C835" t="s">
        <v>37</v>
      </c>
      <c r="E835">
        <v>23</v>
      </c>
      <c r="F835">
        <v>0</v>
      </c>
      <c r="G835">
        <v>6868.39</v>
      </c>
      <c r="H835" t="s">
        <v>11</v>
      </c>
      <c r="I835" t="s">
        <v>11</v>
      </c>
      <c r="J835" t="s">
        <v>13</v>
      </c>
      <c r="K835" t="str">
        <f>SUBSTITUTE(Table14[[#This Row],[year]],"?","")</f>
        <v>1969</v>
      </c>
      <c r="P835" t="str">
        <f>SUBSTITUTE(Table14[[#This Row],[Customer ID]],"?","unknown")</f>
        <v>Id1505</v>
      </c>
      <c r="Q835" s="9" t="str">
        <f t="shared" si="39"/>
        <v>20 Oct 1969</v>
      </c>
      <c r="R835">
        <f t="shared" si="40"/>
        <v>53</v>
      </c>
      <c r="S835" t="str">
        <f t="shared" si="41"/>
        <v>1969</v>
      </c>
      <c r="T835" t="str">
        <f>SUBSTITUTE(Table14[[#This Row],[month]],"?","sep")</f>
        <v>Oct</v>
      </c>
      <c r="U835">
        <v>20</v>
      </c>
      <c r="V835">
        <v>0</v>
      </c>
      <c r="W835" s="12">
        <v>13405.39</v>
      </c>
      <c r="X835" t="str">
        <f>SUBSTITUTE(Table14[[#This Row],[Hospital tier]],"?","tier - 2")</f>
        <v>tier - 2</v>
      </c>
      <c r="Y835" t="str">
        <f>SUBSTITUTE(Table14[[#This Row],[City tier]],"?","tier - 2")</f>
        <v>tier - 2</v>
      </c>
      <c r="Z835" t="str">
        <f>SUBSTITUTE(Table14[[#This Row],[State ID]],"?","UNKNOWN")</f>
        <v>R1013</v>
      </c>
    </row>
    <row r="836" spans="1:26" x14ac:dyDescent="0.3">
      <c r="A836" t="s">
        <v>867</v>
      </c>
      <c r="B836">
        <v>1981</v>
      </c>
      <c r="C836" t="s">
        <v>18</v>
      </c>
      <c r="E836">
        <v>23</v>
      </c>
      <c r="F836">
        <v>2</v>
      </c>
      <c r="G836">
        <v>6875.96</v>
      </c>
      <c r="H836" t="s">
        <v>11</v>
      </c>
      <c r="I836" t="s">
        <v>11</v>
      </c>
      <c r="J836" t="s">
        <v>42</v>
      </c>
      <c r="K836" t="str">
        <f>SUBSTITUTE(Table14[[#This Row],[year]],"?","")</f>
        <v>1981</v>
      </c>
      <c r="P836" t="str">
        <f>SUBSTITUTE(Table14[[#This Row],[Customer ID]],"?","unknown")</f>
        <v>Id1504</v>
      </c>
      <c r="Q836" s="9" t="str">
        <f t="shared" si="39"/>
        <v>25 Jun 1981</v>
      </c>
      <c r="R836">
        <f t="shared" si="40"/>
        <v>41</v>
      </c>
      <c r="S836" t="str">
        <f t="shared" si="41"/>
        <v>1981</v>
      </c>
      <c r="T836" t="str">
        <f>SUBSTITUTE(Table14[[#This Row],[month]],"?","sep")</f>
        <v>Jun</v>
      </c>
      <c r="U836">
        <v>25</v>
      </c>
      <c r="V836">
        <v>0</v>
      </c>
      <c r="W836" s="12">
        <v>13393.76</v>
      </c>
      <c r="X836" t="str">
        <f>SUBSTITUTE(Table14[[#This Row],[Hospital tier]],"?","tier - 2")</f>
        <v>tier - 2</v>
      </c>
      <c r="Y836" t="str">
        <f>SUBSTITUTE(Table14[[#This Row],[City tier]],"?","tier - 2")</f>
        <v>tier - 2</v>
      </c>
      <c r="Z836" t="str">
        <f>SUBSTITUTE(Table14[[#This Row],[State ID]],"?","UNKNOWN")</f>
        <v>R1011</v>
      </c>
    </row>
    <row r="837" spans="1:26" x14ac:dyDescent="0.3">
      <c r="A837" t="s">
        <v>868</v>
      </c>
      <c r="B837">
        <v>2004</v>
      </c>
      <c r="C837" t="s">
        <v>30</v>
      </c>
      <c r="E837">
        <v>24</v>
      </c>
      <c r="F837">
        <v>0</v>
      </c>
      <c r="G837">
        <v>6876.53</v>
      </c>
      <c r="H837" t="s">
        <v>11</v>
      </c>
      <c r="I837" t="s">
        <v>16</v>
      </c>
      <c r="J837" t="s">
        <v>23</v>
      </c>
      <c r="K837" t="str">
        <f>SUBSTITUTE(Table14[[#This Row],[year]],"?","")</f>
        <v>2004</v>
      </c>
      <c r="P837" t="str">
        <f>SUBSTITUTE(Table14[[#This Row],[Customer ID]],"?","unknown")</f>
        <v>Id1503</v>
      </c>
      <c r="Q837" s="9" t="str">
        <f t="shared" si="39"/>
        <v>9 Dec 2004</v>
      </c>
      <c r="R837">
        <f t="shared" si="40"/>
        <v>18</v>
      </c>
      <c r="S837" t="str">
        <f t="shared" si="41"/>
        <v>2004</v>
      </c>
      <c r="T837" t="str">
        <f>SUBSTITUTE(Table14[[#This Row],[month]],"?","sep")</f>
        <v>Dec</v>
      </c>
      <c r="U837">
        <v>9</v>
      </c>
      <c r="V837">
        <v>0</v>
      </c>
      <c r="W837" s="12">
        <v>13390.56</v>
      </c>
      <c r="X837" t="str">
        <f>SUBSTITUTE(Table14[[#This Row],[Hospital tier]],"?","tier - 2")</f>
        <v>tier - 2</v>
      </c>
      <c r="Y837" t="str">
        <f>SUBSTITUTE(Table14[[#This Row],[City tier]],"?","tier - 2")</f>
        <v>tier - 1</v>
      </c>
      <c r="Z837" t="str">
        <f>SUBSTITUTE(Table14[[#This Row],[State ID]],"?","UNKNOWN")</f>
        <v>R1012</v>
      </c>
    </row>
    <row r="838" spans="1:26" x14ac:dyDescent="0.3">
      <c r="A838" t="s">
        <v>869</v>
      </c>
      <c r="B838">
        <v>1985</v>
      </c>
      <c r="C838" t="s">
        <v>20</v>
      </c>
      <c r="E838">
        <v>10</v>
      </c>
      <c r="F838">
        <v>2</v>
      </c>
      <c r="G838">
        <v>6877.98</v>
      </c>
      <c r="H838" t="s">
        <v>11</v>
      </c>
      <c r="I838" t="s">
        <v>16</v>
      </c>
      <c r="J838" t="s">
        <v>247</v>
      </c>
      <c r="K838" t="str">
        <f>SUBSTITUTE(Table14[[#This Row],[year]],"?","")</f>
        <v>1985</v>
      </c>
      <c r="P838" t="str">
        <f>SUBSTITUTE(Table14[[#This Row],[Customer ID]],"?","unknown")</f>
        <v>Id1502</v>
      </c>
      <c r="Q838" s="9" t="str">
        <f t="shared" si="39"/>
        <v>6 Sep 1985</v>
      </c>
      <c r="R838">
        <f t="shared" si="40"/>
        <v>37</v>
      </c>
      <c r="S838" t="str">
        <f t="shared" si="41"/>
        <v>1985</v>
      </c>
      <c r="T838" t="str">
        <f>SUBSTITUTE(Table14[[#This Row],[month]],"?","sep")</f>
        <v>Sep</v>
      </c>
      <c r="U838">
        <v>6</v>
      </c>
      <c r="V838">
        <v>3</v>
      </c>
      <c r="W838" s="12">
        <v>13383.67</v>
      </c>
      <c r="X838" t="str">
        <f>SUBSTITUTE(Table14[[#This Row],[Hospital tier]],"?","tier - 2")</f>
        <v>tier - 2</v>
      </c>
      <c r="Y838" t="str">
        <f>SUBSTITUTE(Table14[[#This Row],[City tier]],"?","tier - 2")</f>
        <v>tier - 1</v>
      </c>
      <c r="Z838" t="str">
        <f>SUBSTITUTE(Table14[[#This Row],[State ID]],"?","UNKNOWN")</f>
        <v>R1024</v>
      </c>
    </row>
    <row r="839" spans="1:26" x14ac:dyDescent="0.3">
      <c r="A839" t="s">
        <v>870</v>
      </c>
      <c r="B839">
        <v>1989</v>
      </c>
      <c r="C839" t="s">
        <v>30</v>
      </c>
      <c r="E839">
        <v>21</v>
      </c>
      <c r="F839">
        <v>3</v>
      </c>
      <c r="G839">
        <v>6895.19</v>
      </c>
      <c r="H839" t="s">
        <v>11</v>
      </c>
      <c r="I839" t="s">
        <v>12</v>
      </c>
      <c r="J839" t="s">
        <v>247</v>
      </c>
      <c r="K839" t="str">
        <f>SUBSTITUTE(Table14[[#This Row],[year]],"?","")</f>
        <v>1989</v>
      </c>
      <c r="P839" t="str">
        <f>SUBSTITUTE(Table14[[#This Row],[Customer ID]],"?","unknown")</f>
        <v>Id1501</v>
      </c>
      <c r="Q839" s="9" t="str">
        <f t="shared" si="39"/>
        <v>30 Dec 1989</v>
      </c>
      <c r="R839">
        <f t="shared" si="40"/>
        <v>33</v>
      </c>
      <c r="S839" t="str">
        <f t="shared" si="41"/>
        <v>1989</v>
      </c>
      <c r="T839" t="str">
        <f>SUBSTITUTE(Table14[[#This Row],[month]],"?","sep")</f>
        <v>Dec</v>
      </c>
      <c r="U839">
        <v>30</v>
      </c>
      <c r="V839">
        <v>2</v>
      </c>
      <c r="W839" s="12">
        <v>13377.41</v>
      </c>
      <c r="X839" t="str">
        <f>SUBSTITUTE(Table14[[#This Row],[Hospital tier]],"?","tier - 2")</f>
        <v>tier - 2</v>
      </c>
      <c r="Y839" t="str">
        <f>SUBSTITUTE(Table14[[#This Row],[City tier]],"?","tier - 2")</f>
        <v>tier - 3</v>
      </c>
      <c r="Z839" t="str">
        <f>SUBSTITUTE(Table14[[#This Row],[State ID]],"?","UNKNOWN")</f>
        <v>R1024</v>
      </c>
    </row>
    <row r="840" spans="1:26" x14ac:dyDescent="0.3">
      <c r="A840" t="s">
        <v>871</v>
      </c>
      <c r="B840">
        <v>1984</v>
      </c>
      <c r="C840" t="s">
        <v>20</v>
      </c>
      <c r="E840">
        <v>5</v>
      </c>
      <c r="F840">
        <v>2</v>
      </c>
      <c r="G840">
        <v>6933.24</v>
      </c>
      <c r="H840" t="s">
        <v>11</v>
      </c>
      <c r="I840" t="s">
        <v>12</v>
      </c>
      <c r="J840" t="s">
        <v>23</v>
      </c>
      <c r="K840" t="str">
        <f>SUBSTITUTE(Table14[[#This Row],[year]],"?","")</f>
        <v>1984</v>
      </c>
      <c r="P840" t="str">
        <f>SUBSTITUTE(Table14[[#This Row],[Customer ID]],"?","unknown")</f>
        <v>Id1500</v>
      </c>
      <c r="Q840" s="9" t="str">
        <f t="shared" si="39"/>
        <v>29 Sep 1984</v>
      </c>
      <c r="R840">
        <f t="shared" si="40"/>
        <v>38</v>
      </c>
      <c r="S840" t="str">
        <f t="shared" si="41"/>
        <v>1984</v>
      </c>
      <c r="T840" t="str">
        <f>SUBSTITUTE(Table14[[#This Row],[month]],"?","sep")</f>
        <v>Sep</v>
      </c>
      <c r="U840">
        <v>29</v>
      </c>
      <c r="V840">
        <v>0</v>
      </c>
      <c r="W840" s="12">
        <v>11353.23</v>
      </c>
      <c r="X840" t="str">
        <f>SUBSTITUTE(Table14[[#This Row],[Hospital tier]],"?","tier - 2")</f>
        <v>tier - 2</v>
      </c>
      <c r="Y840" t="str">
        <f>SUBSTITUTE(Table14[[#This Row],[City tier]],"?","tier - 2")</f>
        <v>tier - 3</v>
      </c>
      <c r="Z840" t="str">
        <f>SUBSTITUTE(Table14[[#This Row],[State ID]],"?","UNKNOWN")</f>
        <v>R1012</v>
      </c>
    </row>
    <row r="841" spans="1:26" x14ac:dyDescent="0.3">
      <c r="A841" t="s">
        <v>872</v>
      </c>
      <c r="B841">
        <v>1978</v>
      </c>
      <c r="C841" t="s">
        <v>15</v>
      </c>
      <c r="E841">
        <v>29</v>
      </c>
      <c r="F841">
        <v>2</v>
      </c>
      <c r="G841">
        <v>6938.11</v>
      </c>
      <c r="H841" t="s">
        <v>11</v>
      </c>
      <c r="I841" t="s">
        <v>11</v>
      </c>
      <c r="J841" t="s">
        <v>13</v>
      </c>
      <c r="K841" t="str">
        <f>SUBSTITUTE(Table14[[#This Row],[year]],"?","")</f>
        <v>1978</v>
      </c>
      <c r="P841" t="str">
        <f>SUBSTITUTE(Table14[[#This Row],[Customer ID]],"?","unknown")</f>
        <v>Id1499</v>
      </c>
      <c r="Q841" s="9" t="str">
        <f t="shared" si="39"/>
        <v>24 Nov 1978</v>
      </c>
      <c r="R841">
        <f t="shared" si="40"/>
        <v>44</v>
      </c>
      <c r="S841" t="str">
        <f t="shared" si="41"/>
        <v>1978</v>
      </c>
      <c r="T841" t="str">
        <f>SUBSTITUTE(Table14[[#This Row],[month]],"?","sep")</f>
        <v>Nov</v>
      </c>
      <c r="U841">
        <v>24</v>
      </c>
      <c r="V841">
        <v>0</v>
      </c>
      <c r="W841" s="12">
        <v>13375.76</v>
      </c>
      <c r="X841" t="str">
        <f>SUBSTITUTE(Table14[[#This Row],[Hospital tier]],"?","tier - 2")</f>
        <v>tier - 2</v>
      </c>
      <c r="Y841" t="str">
        <f>SUBSTITUTE(Table14[[#This Row],[City tier]],"?","tier - 2")</f>
        <v>tier - 2</v>
      </c>
      <c r="Z841" t="str">
        <f>SUBSTITUTE(Table14[[#This Row],[State ID]],"?","UNKNOWN")</f>
        <v>R1013</v>
      </c>
    </row>
    <row r="842" spans="1:26" x14ac:dyDescent="0.3">
      <c r="A842" t="s">
        <v>873</v>
      </c>
      <c r="B842">
        <v>1980</v>
      </c>
      <c r="C842" t="s">
        <v>35</v>
      </c>
      <c r="E842">
        <v>30</v>
      </c>
      <c r="F842">
        <v>1</v>
      </c>
      <c r="G842">
        <v>6940.91</v>
      </c>
      <c r="H842" t="s">
        <v>11</v>
      </c>
      <c r="I842" t="s">
        <v>11</v>
      </c>
      <c r="J842" t="s">
        <v>23</v>
      </c>
      <c r="K842" t="str">
        <f>SUBSTITUTE(Table14[[#This Row],[year]],"?","")</f>
        <v>1980</v>
      </c>
      <c r="P842" t="str">
        <f>SUBSTITUTE(Table14[[#This Row],[Customer ID]],"?","unknown")</f>
        <v>Id1498</v>
      </c>
      <c r="Q842" s="9" t="str">
        <f t="shared" si="39"/>
        <v>2 Aug 1980</v>
      </c>
      <c r="R842">
        <f t="shared" si="40"/>
        <v>42</v>
      </c>
      <c r="S842" t="str">
        <f t="shared" si="41"/>
        <v>1980</v>
      </c>
      <c r="T842" t="str">
        <f>SUBSTITUTE(Table14[[#This Row],[month]],"?","sep")</f>
        <v>Aug</v>
      </c>
      <c r="U842">
        <v>2</v>
      </c>
      <c r="V842">
        <v>3</v>
      </c>
      <c r="W842" s="12">
        <v>13360.94</v>
      </c>
      <c r="X842" t="str">
        <f>SUBSTITUTE(Table14[[#This Row],[Hospital tier]],"?","tier - 2")</f>
        <v>tier - 2</v>
      </c>
      <c r="Y842" t="str">
        <f>SUBSTITUTE(Table14[[#This Row],[City tier]],"?","tier - 2")</f>
        <v>tier - 2</v>
      </c>
      <c r="Z842" t="str">
        <f>SUBSTITUTE(Table14[[#This Row],[State ID]],"?","UNKNOWN")</f>
        <v>R1012</v>
      </c>
    </row>
    <row r="843" spans="1:26" x14ac:dyDescent="0.3">
      <c r="A843" t="s">
        <v>874</v>
      </c>
      <c r="B843">
        <v>1980</v>
      </c>
      <c r="C843" t="s">
        <v>37</v>
      </c>
      <c r="E843">
        <v>5</v>
      </c>
      <c r="F843">
        <v>2</v>
      </c>
      <c r="G843">
        <v>6940.94</v>
      </c>
      <c r="H843" t="s">
        <v>11</v>
      </c>
      <c r="I843" t="s">
        <v>12</v>
      </c>
      <c r="J843" t="s">
        <v>13</v>
      </c>
      <c r="K843" t="str">
        <f>SUBSTITUTE(Table14[[#This Row],[year]],"?","")</f>
        <v>1980</v>
      </c>
      <c r="P843" t="str">
        <f>SUBSTITUTE(Table14[[#This Row],[Customer ID]],"?","unknown")</f>
        <v>Id1497</v>
      </c>
      <c r="Q843" s="9" t="str">
        <f t="shared" si="39"/>
        <v>11 Oct 1980</v>
      </c>
      <c r="R843">
        <f t="shared" si="40"/>
        <v>42</v>
      </c>
      <c r="S843" t="str">
        <f t="shared" si="41"/>
        <v>1980</v>
      </c>
      <c r="T843" t="str">
        <f>SUBSTITUTE(Table14[[#This Row],[month]],"?","sep")</f>
        <v>Oct</v>
      </c>
      <c r="U843">
        <v>11</v>
      </c>
      <c r="V843">
        <v>0</v>
      </c>
      <c r="W843" s="12">
        <v>13352.1</v>
      </c>
      <c r="X843" t="str">
        <f>SUBSTITUTE(Table14[[#This Row],[Hospital tier]],"?","tier - 2")</f>
        <v>tier - 2</v>
      </c>
      <c r="Y843" t="str">
        <f>SUBSTITUTE(Table14[[#This Row],[City tier]],"?","tier - 2")</f>
        <v>tier - 3</v>
      </c>
      <c r="Z843" t="str">
        <f>SUBSTITUTE(Table14[[#This Row],[State ID]],"?","UNKNOWN")</f>
        <v>R1013</v>
      </c>
    </row>
    <row r="844" spans="1:26" x14ac:dyDescent="0.3">
      <c r="A844" t="s">
        <v>875</v>
      </c>
      <c r="B844">
        <v>1978</v>
      </c>
      <c r="C844" t="s">
        <v>30</v>
      </c>
      <c r="E844">
        <v>15</v>
      </c>
      <c r="F844">
        <v>0</v>
      </c>
      <c r="G844">
        <v>6948.7</v>
      </c>
      <c r="H844" t="s">
        <v>16</v>
      </c>
      <c r="I844" t="s">
        <v>11</v>
      </c>
      <c r="J844" t="s">
        <v>23</v>
      </c>
      <c r="K844" t="str">
        <f>SUBSTITUTE(Table14[[#This Row],[year]],"?","")</f>
        <v>1978</v>
      </c>
      <c r="P844" t="str">
        <f>SUBSTITUTE(Table14[[#This Row],[Customer ID]],"?","unknown")</f>
        <v>Id1496</v>
      </c>
      <c r="Q844" s="9" t="str">
        <f t="shared" si="39"/>
        <v>24 Dec 1978</v>
      </c>
      <c r="R844">
        <f t="shared" si="40"/>
        <v>44</v>
      </c>
      <c r="S844" t="str">
        <f t="shared" si="41"/>
        <v>1978</v>
      </c>
      <c r="T844" t="str">
        <f>SUBSTITUTE(Table14[[#This Row],[month]],"?","sep")</f>
        <v>Dec</v>
      </c>
      <c r="U844">
        <v>24</v>
      </c>
      <c r="V844">
        <v>0</v>
      </c>
      <c r="W844" s="12">
        <v>41636.199999999997</v>
      </c>
      <c r="X844" t="str">
        <f>SUBSTITUTE(Table14[[#This Row],[Hospital tier]],"?","tier - 2")</f>
        <v>tier - 1</v>
      </c>
      <c r="Y844" t="str">
        <f>SUBSTITUTE(Table14[[#This Row],[City tier]],"?","tier - 2")</f>
        <v>tier - 2</v>
      </c>
      <c r="Z844" t="str">
        <f>SUBSTITUTE(Table14[[#This Row],[State ID]],"?","UNKNOWN")</f>
        <v>R1012</v>
      </c>
    </row>
    <row r="845" spans="1:26" x14ac:dyDescent="0.3">
      <c r="A845" t="s">
        <v>876</v>
      </c>
      <c r="B845">
        <v>1980</v>
      </c>
      <c r="C845" t="s">
        <v>35</v>
      </c>
      <c r="E845">
        <v>18</v>
      </c>
      <c r="F845">
        <v>2</v>
      </c>
      <c r="G845">
        <v>6951.12</v>
      </c>
      <c r="H845" t="s">
        <v>11</v>
      </c>
      <c r="I845" t="s">
        <v>11</v>
      </c>
      <c r="J845" t="s">
        <v>13</v>
      </c>
      <c r="K845" t="str">
        <f>SUBSTITUTE(Table14[[#This Row],[year]],"?","")</f>
        <v>1980</v>
      </c>
      <c r="P845" t="str">
        <f>SUBSTITUTE(Table14[[#This Row],[Customer ID]],"?","unknown")</f>
        <v>Id1495</v>
      </c>
      <c r="Q845" s="9" t="str">
        <f t="shared" si="39"/>
        <v>23 Aug 1980</v>
      </c>
      <c r="R845">
        <f t="shared" si="40"/>
        <v>42</v>
      </c>
      <c r="S845" t="str">
        <f t="shared" si="41"/>
        <v>1980</v>
      </c>
      <c r="T845" t="str">
        <f>SUBSTITUTE(Table14[[#This Row],[month]],"?","sep")</f>
        <v>Aug</v>
      </c>
      <c r="U845">
        <v>23</v>
      </c>
      <c r="V845">
        <v>2</v>
      </c>
      <c r="W845" s="12">
        <v>13333.71</v>
      </c>
      <c r="X845" t="str">
        <f>SUBSTITUTE(Table14[[#This Row],[Hospital tier]],"?","tier - 2")</f>
        <v>tier - 2</v>
      </c>
      <c r="Y845" t="str">
        <f>SUBSTITUTE(Table14[[#This Row],[City tier]],"?","tier - 2")</f>
        <v>tier - 2</v>
      </c>
      <c r="Z845" t="str">
        <f>SUBSTITUTE(Table14[[#This Row],[State ID]],"?","UNKNOWN")</f>
        <v>R1013</v>
      </c>
    </row>
    <row r="846" spans="1:26" x14ac:dyDescent="0.3">
      <c r="A846" t="s">
        <v>877</v>
      </c>
      <c r="B846">
        <v>1975</v>
      </c>
      <c r="C846" t="s">
        <v>18</v>
      </c>
      <c r="E846">
        <v>3</v>
      </c>
      <c r="F846">
        <v>1</v>
      </c>
      <c r="G846">
        <v>6965.21</v>
      </c>
      <c r="H846" t="s">
        <v>11</v>
      </c>
      <c r="I846" t="s">
        <v>12</v>
      </c>
      <c r="J846" t="s">
        <v>13</v>
      </c>
      <c r="K846" t="str">
        <f>SUBSTITUTE(Table14[[#This Row],[year]],"?","")</f>
        <v>1975</v>
      </c>
      <c r="P846" t="str">
        <f>SUBSTITUTE(Table14[[#This Row],[Customer ID]],"?","unknown")</f>
        <v>Id1494</v>
      </c>
      <c r="Q846" s="9" t="str">
        <f t="shared" si="39"/>
        <v>12 Jun 1975</v>
      </c>
      <c r="R846">
        <f t="shared" si="40"/>
        <v>47</v>
      </c>
      <c r="S846" t="str">
        <f t="shared" si="41"/>
        <v>1975</v>
      </c>
      <c r="T846" t="str">
        <f>SUBSTITUTE(Table14[[#This Row],[month]],"?","sep")</f>
        <v>Jun</v>
      </c>
      <c r="U846">
        <v>12</v>
      </c>
      <c r="V846">
        <v>0</v>
      </c>
      <c r="W846" s="12">
        <v>17337.580000000002</v>
      </c>
      <c r="X846" t="str">
        <f>SUBSTITUTE(Table14[[#This Row],[Hospital tier]],"?","tier - 2")</f>
        <v>tier - 2</v>
      </c>
      <c r="Y846" t="str">
        <f>SUBSTITUTE(Table14[[#This Row],[City tier]],"?","tier - 2")</f>
        <v>tier - 3</v>
      </c>
      <c r="Z846" t="str">
        <f>SUBSTITUTE(Table14[[#This Row],[State ID]],"?","UNKNOWN")</f>
        <v>R1013</v>
      </c>
    </row>
    <row r="847" spans="1:26" x14ac:dyDescent="0.3">
      <c r="A847" t="s">
        <v>878</v>
      </c>
      <c r="B847">
        <v>1985</v>
      </c>
      <c r="C847" t="s">
        <v>30</v>
      </c>
      <c r="E847">
        <v>10</v>
      </c>
      <c r="F847">
        <v>3</v>
      </c>
      <c r="G847">
        <v>6985.51</v>
      </c>
      <c r="H847" t="s">
        <v>11</v>
      </c>
      <c r="I847" t="s">
        <v>11</v>
      </c>
      <c r="J847" t="s">
        <v>166</v>
      </c>
      <c r="K847" t="str">
        <f>SUBSTITUTE(Table14[[#This Row],[year]],"?","")</f>
        <v>1985</v>
      </c>
      <c r="P847" t="str">
        <f>SUBSTITUTE(Table14[[#This Row],[Customer ID]],"?","unknown")</f>
        <v>Id1493</v>
      </c>
      <c r="Q847" s="9" t="str">
        <f t="shared" si="39"/>
        <v>1 Dec 1985</v>
      </c>
      <c r="R847">
        <f t="shared" si="40"/>
        <v>37</v>
      </c>
      <c r="S847" t="str">
        <f t="shared" si="41"/>
        <v>1985</v>
      </c>
      <c r="T847" t="str">
        <f>SUBSTITUTE(Table14[[#This Row],[month]],"?","sep")</f>
        <v>Dec</v>
      </c>
      <c r="U847">
        <v>1</v>
      </c>
      <c r="V847">
        <v>0</v>
      </c>
      <c r="W847" s="12">
        <v>13292.52</v>
      </c>
      <c r="X847" t="str">
        <f>SUBSTITUTE(Table14[[#This Row],[Hospital tier]],"?","tier - 2")</f>
        <v>tier - 2</v>
      </c>
      <c r="Y847" t="str">
        <f>SUBSTITUTE(Table14[[#This Row],[City tier]],"?","tier - 2")</f>
        <v>tier - 2</v>
      </c>
      <c r="Z847" t="str">
        <f>SUBSTITUTE(Table14[[#This Row],[State ID]],"?","UNKNOWN")</f>
        <v>R1019</v>
      </c>
    </row>
    <row r="848" spans="1:26" x14ac:dyDescent="0.3">
      <c r="A848" t="s">
        <v>879</v>
      </c>
      <c r="B848">
        <v>1982</v>
      </c>
      <c r="C848" t="s">
        <v>37</v>
      </c>
      <c r="E848">
        <v>18</v>
      </c>
      <c r="F848">
        <v>2</v>
      </c>
      <c r="G848">
        <v>6986.7</v>
      </c>
      <c r="H848" t="s">
        <v>12</v>
      </c>
      <c r="I848" t="s">
        <v>16</v>
      </c>
      <c r="J848" t="s">
        <v>23</v>
      </c>
      <c r="K848" t="str">
        <f>SUBSTITUTE(Table14[[#This Row],[year]],"?","")</f>
        <v>1982</v>
      </c>
      <c r="P848" t="str">
        <f>SUBSTITUTE(Table14[[#This Row],[Customer ID]],"?","unknown")</f>
        <v>Id1492</v>
      </c>
      <c r="Q848" s="9" t="str">
        <f t="shared" si="39"/>
        <v>11 Oct 1982</v>
      </c>
      <c r="R848">
        <f t="shared" si="40"/>
        <v>40</v>
      </c>
      <c r="S848" t="str">
        <f t="shared" si="41"/>
        <v>1982</v>
      </c>
      <c r="T848" t="str">
        <f>SUBSTITUTE(Table14[[#This Row],[month]],"?","sep")</f>
        <v>Oct</v>
      </c>
      <c r="U848">
        <v>11</v>
      </c>
      <c r="V848">
        <v>0</v>
      </c>
      <c r="W848" s="12">
        <v>13228.85</v>
      </c>
      <c r="X848" t="str">
        <f>SUBSTITUTE(Table14[[#This Row],[Hospital tier]],"?","tier - 2")</f>
        <v>tier - 3</v>
      </c>
      <c r="Y848" t="str">
        <f>SUBSTITUTE(Table14[[#This Row],[City tier]],"?","tier - 2")</f>
        <v>tier - 1</v>
      </c>
      <c r="Z848" t="str">
        <f>SUBSTITUTE(Table14[[#This Row],[State ID]],"?","UNKNOWN")</f>
        <v>R1012</v>
      </c>
    </row>
    <row r="849" spans="1:26" x14ac:dyDescent="0.3">
      <c r="A849" t="s">
        <v>880</v>
      </c>
      <c r="B849">
        <v>1982</v>
      </c>
      <c r="C849" t="s">
        <v>20</v>
      </c>
      <c r="E849">
        <v>1</v>
      </c>
      <c r="F849">
        <v>3</v>
      </c>
      <c r="G849">
        <v>6989.95</v>
      </c>
      <c r="H849" t="s">
        <v>11</v>
      </c>
      <c r="I849" t="s">
        <v>16</v>
      </c>
      <c r="J849" t="s">
        <v>13</v>
      </c>
      <c r="K849" t="str">
        <f>SUBSTITUTE(Table14[[#This Row],[year]],"?","")</f>
        <v>1982</v>
      </c>
      <c r="P849" t="str">
        <f>SUBSTITUTE(Table14[[#This Row],[Customer ID]],"?","unknown")</f>
        <v>Id1491</v>
      </c>
      <c r="Q849" s="9" t="str">
        <f t="shared" si="39"/>
        <v>24 Sep 1982</v>
      </c>
      <c r="R849">
        <f t="shared" si="40"/>
        <v>40</v>
      </c>
      <c r="S849" t="str">
        <f t="shared" si="41"/>
        <v>1982</v>
      </c>
      <c r="T849" t="str">
        <f>SUBSTITUTE(Table14[[#This Row],[month]],"?","sep")</f>
        <v>Sep</v>
      </c>
      <c r="U849">
        <v>24</v>
      </c>
      <c r="V849">
        <v>1</v>
      </c>
      <c r="W849" s="12">
        <v>13224.69</v>
      </c>
      <c r="X849" t="str">
        <f>SUBSTITUTE(Table14[[#This Row],[Hospital tier]],"?","tier - 2")</f>
        <v>tier - 2</v>
      </c>
      <c r="Y849" t="str">
        <f>SUBSTITUTE(Table14[[#This Row],[City tier]],"?","tier - 2")</f>
        <v>tier - 1</v>
      </c>
      <c r="Z849" t="str">
        <f>SUBSTITUTE(Table14[[#This Row],[State ID]],"?","UNKNOWN")</f>
        <v>R1013</v>
      </c>
    </row>
    <row r="850" spans="1:26" x14ac:dyDescent="0.3">
      <c r="A850" t="s">
        <v>881</v>
      </c>
      <c r="B850">
        <v>1969</v>
      </c>
      <c r="C850" t="s">
        <v>10</v>
      </c>
      <c r="E850">
        <v>6</v>
      </c>
      <c r="F850">
        <v>0</v>
      </c>
      <c r="G850">
        <v>7003.1</v>
      </c>
      <c r="H850" t="s">
        <v>11</v>
      </c>
      <c r="I850" t="s">
        <v>12</v>
      </c>
      <c r="J850" t="s">
        <v>13</v>
      </c>
      <c r="K850" t="str">
        <f>SUBSTITUTE(Table14[[#This Row],[year]],"?","")</f>
        <v>1969</v>
      </c>
      <c r="P850" t="str">
        <f>SUBSTITUTE(Table14[[#This Row],[Customer ID]],"?","unknown")</f>
        <v>Id1490</v>
      </c>
      <c r="Q850" s="9" t="str">
        <f t="shared" si="39"/>
        <v>7 Jul 1969</v>
      </c>
      <c r="R850">
        <f t="shared" si="40"/>
        <v>53</v>
      </c>
      <c r="S850" t="str">
        <f t="shared" si="41"/>
        <v>1969</v>
      </c>
      <c r="T850" t="str">
        <f>SUBSTITUTE(Table14[[#This Row],[month]],"?","sep")</f>
        <v>Jul</v>
      </c>
      <c r="U850">
        <v>7</v>
      </c>
      <c r="V850">
        <v>0</v>
      </c>
      <c r="W850" s="12">
        <v>13217.09</v>
      </c>
      <c r="X850" t="str">
        <f>SUBSTITUTE(Table14[[#This Row],[Hospital tier]],"?","tier - 2")</f>
        <v>tier - 2</v>
      </c>
      <c r="Y850" t="str">
        <f>SUBSTITUTE(Table14[[#This Row],[City tier]],"?","tier - 2")</f>
        <v>tier - 3</v>
      </c>
      <c r="Z850" t="str">
        <f>SUBSTITUTE(Table14[[#This Row],[State ID]],"?","UNKNOWN")</f>
        <v>R1013</v>
      </c>
    </row>
    <row r="851" spans="1:26" x14ac:dyDescent="0.3">
      <c r="A851" t="s">
        <v>882</v>
      </c>
      <c r="B851">
        <v>1978</v>
      </c>
      <c r="C851" t="s">
        <v>18</v>
      </c>
      <c r="E851">
        <v>2</v>
      </c>
      <c r="F851">
        <v>2</v>
      </c>
      <c r="G851">
        <v>7033.08</v>
      </c>
      <c r="H851" t="s">
        <v>11</v>
      </c>
      <c r="I851" t="s">
        <v>11</v>
      </c>
      <c r="J851" t="s">
        <v>13</v>
      </c>
      <c r="K851" t="str">
        <f>SUBSTITUTE(Table14[[#This Row],[year]],"?","")</f>
        <v>1978</v>
      </c>
      <c r="P851" t="str">
        <f>SUBSTITUTE(Table14[[#This Row],[Customer ID]],"?","unknown")</f>
        <v>Id1489</v>
      </c>
      <c r="Q851" s="9" t="str">
        <f t="shared" si="39"/>
        <v>15 Jun 1978</v>
      </c>
      <c r="R851">
        <f t="shared" si="40"/>
        <v>44</v>
      </c>
      <c r="S851" t="str">
        <f t="shared" si="41"/>
        <v>1978</v>
      </c>
      <c r="T851" t="str">
        <f>SUBSTITUTE(Table14[[#This Row],[month]],"?","sep")</f>
        <v>Jun</v>
      </c>
      <c r="U851">
        <v>15</v>
      </c>
      <c r="V851">
        <v>3</v>
      </c>
      <c r="W851" s="12">
        <v>13214.43</v>
      </c>
      <c r="X851" t="str">
        <f>SUBSTITUTE(Table14[[#This Row],[Hospital tier]],"?","tier - 2")</f>
        <v>tier - 2</v>
      </c>
      <c r="Y851" t="str">
        <f>SUBSTITUTE(Table14[[#This Row],[City tier]],"?","tier - 2")</f>
        <v>tier - 2</v>
      </c>
      <c r="Z851" t="str">
        <f>SUBSTITUTE(Table14[[#This Row],[State ID]],"?","UNKNOWN")</f>
        <v>R1013</v>
      </c>
    </row>
    <row r="852" spans="1:26" x14ac:dyDescent="0.3">
      <c r="A852" t="s">
        <v>883</v>
      </c>
      <c r="B852">
        <v>1995</v>
      </c>
      <c r="C852" t="s">
        <v>37</v>
      </c>
      <c r="E852">
        <v>29</v>
      </c>
      <c r="F852">
        <v>0</v>
      </c>
      <c r="G852">
        <v>7042.11</v>
      </c>
      <c r="H852" t="s">
        <v>11</v>
      </c>
      <c r="I852" t="s">
        <v>12</v>
      </c>
      <c r="J852" t="s">
        <v>23</v>
      </c>
      <c r="K852" t="str">
        <f>SUBSTITUTE(Table14[[#This Row],[year]],"?","")</f>
        <v>1995</v>
      </c>
      <c r="P852" t="str">
        <f>SUBSTITUTE(Table14[[#This Row],[Customer ID]],"?","unknown")</f>
        <v>Id1488</v>
      </c>
      <c r="Q852" s="9" t="str">
        <f t="shared" si="39"/>
        <v>12 Oct 1995</v>
      </c>
      <c r="R852">
        <f t="shared" si="40"/>
        <v>27</v>
      </c>
      <c r="S852" t="str">
        <f t="shared" si="41"/>
        <v>1995</v>
      </c>
      <c r="T852" t="str">
        <f>SUBSTITUTE(Table14[[#This Row],[month]],"?","sep")</f>
        <v>Oct</v>
      </c>
      <c r="U852">
        <v>12</v>
      </c>
      <c r="V852">
        <v>0</v>
      </c>
      <c r="W852" s="12">
        <v>11345.52</v>
      </c>
      <c r="X852" t="str">
        <f>SUBSTITUTE(Table14[[#This Row],[Hospital tier]],"?","tier - 2")</f>
        <v>tier - 2</v>
      </c>
      <c r="Y852" t="str">
        <f>SUBSTITUTE(Table14[[#This Row],[City tier]],"?","tier - 2")</f>
        <v>tier - 3</v>
      </c>
      <c r="Z852" t="str">
        <f>SUBSTITUTE(Table14[[#This Row],[State ID]],"?","UNKNOWN")</f>
        <v>R1012</v>
      </c>
    </row>
    <row r="853" spans="1:26" x14ac:dyDescent="0.3">
      <c r="A853" t="s">
        <v>884</v>
      </c>
      <c r="B853">
        <v>1980</v>
      </c>
      <c r="C853" t="s">
        <v>10</v>
      </c>
      <c r="E853">
        <v>26</v>
      </c>
      <c r="F853">
        <v>1</v>
      </c>
      <c r="G853">
        <v>7045.5</v>
      </c>
      <c r="H853" t="s">
        <v>11</v>
      </c>
      <c r="I853" t="s">
        <v>16</v>
      </c>
      <c r="J853" t="s">
        <v>42</v>
      </c>
      <c r="K853" t="str">
        <f>SUBSTITUTE(Table14[[#This Row],[year]],"?","")</f>
        <v>1980</v>
      </c>
      <c r="P853" t="str">
        <f>SUBSTITUTE(Table14[[#This Row],[Customer ID]],"?","unknown")</f>
        <v>Id1487</v>
      </c>
      <c r="Q853" s="9" t="str">
        <f t="shared" si="39"/>
        <v>5 Jul 1980</v>
      </c>
      <c r="R853">
        <f t="shared" si="40"/>
        <v>42</v>
      </c>
      <c r="S853" t="str">
        <f t="shared" si="41"/>
        <v>1980</v>
      </c>
      <c r="T853" t="str">
        <f>SUBSTITUTE(Table14[[#This Row],[month]],"?","sep")</f>
        <v>Jul</v>
      </c>
      <c r="U853">
        <v>5</v>
      </c>
      <c r="V853">
        <v>0</v>
      </c>
      <c r="W853" s="12">
        <v>13204.29</v>
      </c>
      <c r="X853" t="str">
        <f>SUBSTITUTE(Table14[[#This Row],[Hospital tier]],"?","tier - 2")</f>
        <v>tier - 2</v>
      </c>
      <c r="Y853" t="str">
        <f>SUBSTITUTE(Table14[[#This Row],[City tier]],"?","tier - 2")</f>
        <v>tier - 1</v>
      </c>
      <c r="Z853" t="str">
        <f>SUBSTITUTE(Table14[[#This Row],[State ID]],"?","UNKNOWN")</f>
        <v>R1011</v>
      </c>
    </row>
    <row r="854" spans="1:26" x14ac:dyDescent="0.3">
      <c r="A854" t="s">
        <v>885</v>
      </c>
      <c r="B854">
        <v>1980</v>
      </c>
      <c r="C854" t="s">
        <v>37</v>
      </c>
      <c r="E854">
        <v>22</v>
      </c>
      <c r="F854">
        <v>1</v>
      </c>
      <c r="G854">
        <v>7046.72</v>
      </c>
      <c r="H854" t="s">
        <v>11</v>
      </c>
      <c r="I854" t="s">
        <v>12</v>
      </c>
      <c r="J854" t="s">
        <v>13</v>
      </c>
      <c r="K854" t="str">
        <f>SUBSTITUTE(Table14[[#This Row],[year]],"?","")</f>
        <v>1980</v>
      </c>
      <c r="P854" t="str">
        <f>SUBSTITUTE(Table14[[#This Row],[Customer ID]],"?","unknown")</f>
        <v>Id1486</v>
      </c>
      <c r="Q854" s="9" t="str">
        <f t="shared" si="39"/>
        <v>6 Oct 1980</v>
      </c>
      <c r="R854">
        <f t="shared" si="40"/>
        <v>42</v>
      </c>
      <c r="S854" t="str">
        <f t="shared" si="41"/>
        <v>1980</v>
      </c>
      <c r="T854" t="str">
        <f>SUBSTITUTE(Table14[[#This Row],[month]],"?","sep")</f>
        <v>Oct</v>
      </c>
      <c r="U854">
        <v>6</v>
      </c>
      <c r="V854">
        <v>0</v>
      </c>
      <c r="W854" s="12">
        <v>13143.86</v>
      </c>
      <c r="X854" t="str">
        <f>SUBSTITUTE(Table14[[#This Row],[Hospital tier]],"?","tier - 2")</f>
        <v>tier - 2</v>
      </c>
      <c r="Y854" t="str">
        <f>SUBSTITUTE(Table14[[#This Row],[City tier]],"?","tier - 2")</f>
        <v>tier - 3</v>
      </c>
      <c r="Z854" t="str">
        <f>SUBSTITUTE(Table14[[#This Row],[State ID]],"?","UNKNOWN")</f>
        <v>R1013</v>
      </c>
    </row>
    <row r="855" spans="1:26" x14ac:dyDescent="0.3">
      <c r="A855" t="s">
        <v>886</v>
      </c>
      <c r="B855">
        <v>1980</v>
      </c>
      <c r="C855" t="s">
        <v>10</v>
      </c>
      <c r="E855">
        <v>21</v>
      </c>
      <c r="F855">
        <v>0</v>
      </c>
      <c r="G855">
        <v>7050.02</v>
      </c>
      <c r="H855" t="s">
        <v>11</v>
      </c>
      <c r="I855" t="s">
        <v>16</v>
      </c>
      <c r="J855" t="s">
        <v>247</v>
      </c>
      <c r="K855" t="str">
        <f>SUBSTITUTE(Table14[[#This Row],[year]],"?","")</f>
        <v>1980</v>
      </c>
      <c r="P855" t="str">
        <f>SUBSTITUTE(Table14[[#This Row],[Customer ID]],"?","unknown")</f>
        <v>Id1485</v>
      </c>
      <c r="Q855" s="9" t="str">
        <f t="shared" si="39"/>
        <v>6 Jul 1980</v>
      </c>
      <c r="R855">
        <f t="shared" si="40"/>
        <v>42</v>
      </c>
      <c r="S855" t="str">
        <f t="shared" si="41"/>
        <v>1980</v>
      </c>
      <c r="T855" t="str">
        <f>SUBSTITUTE(Table14[[#This Row],[month]],"?","sep")</f>
        <v>Jul</v>
      </c>
      <c r="U855">
        <v>6</v>
      </c>
      <c r="V855">
        <v>0</v>
      </c>
      <c r="W855" s="12">
        <v>13143.34</v>
      </c>
      <c r="X855" t="str">
        <f>SUBSTITUTE(Table14[[#This Row],[Hospital tier]],"?","tier - 2")</f>
        <v>tier - 2</v>
      </c>
      <c r="Y855" t="str">
        <f>SUBSTITUTE(Table14[[#This Row],[City tier]],"?","tier - 2")</f>
        <v>tier - 1</v>
      </c>
      <c r="Z855" t="str">
        <f>SUBSTITUTE(Table14[[#This Row],[State ID]],"?","UNKNOWN")</f>
        <v>R1024</v>
      </c>
    </row>
    <row r="856" spans="1:26" x14ac:dyDescent="0.3">
      <c r="A856" t="s">
        <v>887</v>
      </c>
      <c r="B856">
        <v>1980</v>
      </c>
      <c r="C856" t="s">
        <v>18</v>
      </c>
      <c r="E856">
        <v>28</v>
      </c>
      <c r="F856">
        <v>1</v>
      </c>
      <c r="G856">
        <v>7050.64</v>
      </c>
      <c r="H856" t="s">
        <v>11</v>
      </c>
      <c r="I856" t="s">
        <v>12</v>
      </c>
      <c r="J856" t="s">
        <v>42</v>
      </c>
      <c r="K856" t="str">
        <f>SUBSTITUTE(Table14[[#This Row],[year]],"?","")</f>
        <v>1980</v>
      </c>
      <c r="P856" t="str">
        <f>SUBSTITUTE(Table14[[#This Row],[Customer ID]],"?","unknown")</f>
        <v>Id1484</v>
      </c>
      <c r="Q856" s="9" t="str">
        <f t="shared" si="39"/>
        <v>22 Jun 1980</v>
      </c>
      <c r="R856">
        <f t="shared" si="40"/>
        <v>42</v>
      </c>
      <c r="S856" t="str">
        <f t="shared" si="41"/>
        <v>1980</v>
      </c>
      <c r="T856" t="str">
        <f>SUBSTITUTE(Table14[[#This Row],[month]],"?","sep")</f>
        <v>Jun</v>
      </c>
      <c r="U856">
        <v>22</v>
      </c>
      <c r="V856">
        <v>0</v>
      </c>
      <c r="W856" s="12">
        <v>41505.15</v>
      </c>
      <c r="X856" t="str">
        <f>SUBSTITUTE(Table14[[#This Row],[Hospital tier]],"?","tier - 2")</f>
        <v>tier - 2</v>
      </c>
      <c r="Y856" t="str">
        <f>SUBSTITUTE(Table14[[#This Row],[City tier]],"?","tier - 2")</f>
        <v>tier - 3</v>
      </c>
      <c r="Z856" t="str">
        <f>SUBSTITUTE(Table14[[#This Row],[State ID]],"?","UNKNOWN")</f>
        <v>R1011</v>
      </c>
    </row>
    <row r="857" spans="1:26" x14ac:dyDescent="0.3">
      <c r="A857" t="s">
        <v>888</v>
      </c>
      <c r="B857">
        <v>1978</v>
      </c>
      <c r="C857" t="s">
        <v>18</v>
      </c>
      <c r="E857">
        <v>24</v>
      </c>
      <c r="F857">
        <v>2</v>
      </c>
      <c r="G857">
        <v>7054.41</v>
      </c>
      <c r="H857" t="s">
        <v>11</v>
      </c>
      <c r="I857" t="s">
        <v>11</v>
      </c>
      <c r="J857" t="s">
        <v>13</v>
      </c>
      <c r="K857" t="str">
        <f>SUBSTITUTE(Table14[[#This Row],[year]],"?","")</f>
        <v>1978</v>
      </c>
      <c r="P857" t="str">
        <f>SUBSTITUTE(Table14[[#This Row],[Customer ID]],"?","unknown")</f>
        <v>Id1483</v>
      </c>
      <c r="Q857" s="9" t="str">
        <f t="shared" si="39"/>
        <v>7 Jun 1978</v>
      </c>
      <c r="R857">
        <f t="shared" si="40"/>
        <v>45</v>
      </c>
      <c r="S857" t="str">
        <f t="shared" si="41"/>
        <v>1978</v>
      </c>
      <c r="T857" t="str">
        <f>SUBSTITUTE(Table14[[#This Row],[month]],"?","sep")</f>
        <v>Jun</v>
      </c>
      <c r="U857">
        <v>7</v>
      </c>
      <c r="V857">
        <v>0</v>
      </c>
      <c r="W857" s="12">
        <v>13129.6</v>
      </c>
      <c r="X857" t="str">
        <f>SUBSTITUTE(Table14[[#This Row],[Hospital tier]],"?","tier - 2")</f>
        <v>tier - 2</v>
      </c>
      <c r="Y857" t="str">
        <f>SUBSTITUTE(Table14[[#This Row],[City tier]],"?","tier - 2")</f>
        <v>tier - 2</v>
      </c>
      <c r="Z857" t="str">
        <f>SUBSTITUTE(Table14[[#This Row],[State ID]],"?","UNKNOWN")</f>
        <v>R1013</v>
      </c>
    </row>
    <row r="858" spans="1:26" x14ac:dyDescent="0.3">
      <c r="A858" t="s">
        <v>889</v>
      </c>
      <c r="B858">
        <v>1982</v>
      </c>
      <c r="C858" t="s">
        <v>37</v>
      </c>
      <c r="E858">
        <v>6</v>
      </c>
      <c r="F858">
        <v>1</v>
      </c>
      <c r="G858">
        <v>7077.19</v>
      </c>
      <c r="H858" t="s">
        <v>11</v>
      </c>
      <c r="I858" t="s">
        <v>12</v>
      </c>
      <c r="J858" t="s">
        <v>247</v>
      </c>
      <c r="K858" t="str">
        <f>SUBSTITUTE(Table14[[#This Row],[year]],"?","")</f>
        <v>1982</v>
      </c>
      <c r="P858" t="str">
        <f>SUBSTITUTE(Table14[[#This Row],[Customer ID]],"?","unknown")</f>
        <v>Id1482</v>
      </c>
      <c r="Q858" s="9" t="str">
        <f t="shared" si="39"/>
        <v>16 Oct 1982</v>
      </c>
      <c r="R858">
        <f t="shared" si="40"/>
        <v>40</v>
      </c>
      <c r="S858" t="str">
        <f t="shared" si="41"/>
        <v>1982</v>
      </c>
      <c r="T858" t="str">
        <f>SUBSTITUTE(Table14[[#This Row],[month]],"?","sep")</f>
        <v>Oct</v>
      </c>
      <c r="U858">
        <v>16</v>
      </c>
      <c r="V858">
        <v>0</v>
      </c>
      <c r="W858" s="12">
        <v>13126.68</v>
      </c>
      <c r="X858" t="str">
        <f>SUBSTITUTE(Table14[[#This Row],[Hospital tier]],"?","tier - 2")</f>
        <v>tier - 2</v>
      </c>
      <c r="Y858" t="str">
        <f>SUBSTITUTE(Table14[[#This Row],[City tier]],"?","tier - 2")</f>
        <v>tier - 3</v>
      </c>
      <c r="Z858" t="str">
        <f>SUBSTITUTE(Table14[[#This Row],[State ID]],"?","UNKNOWN")</f>
        <v>R1024</v>
      </c>
    </row>
    <row r="859" spans="1:26" x14ac:dyDescent="0.3">
      <c r="A859" t="s">
        <v>890</v>
      </c>
      <c r="B859">
        <v>1992</v>
      </c>
      <c r="C859" t="s">
        <v>18</v>
      </c>
      <c r="E859">
        <v>18</v>
      </c>
      <c r="F859">
        <v>0</v>
      </c>
      <c r="G859">
        <v>7096.98</v>
      </c>
      <c r="H859" t="s">
        <v>11</v>
      </c>
      <c r="I859" t="s">
        <v>11</v>
      </c>
      <c r="J859" t="s">
        <v>23</v>
      </c>
      <c r="K859" t="str">
        <f>SUBSTITUTE(Table14[[#This Row],[year]],"?","")</f>
        <v>1992</v>
      </c>
      <c r="P859" t="str">
        <f>SUBSTITUTE(Table14[[#This Row],[Customer ID]],"?","unknown")</f>
        <v>Id1481</v>
      </c>
      <c r="Q859" s="9" t="str">
        <f t="shared" si="39"/>
        <v>12 Jun 1992</v>
      </c>
      <c r="R859">
        <f t="shared" si="40"/>
        <v>30</v>
      </c>
      <c r="S859" t="str">
        <f t="shared" si="41"/>
        <v>1992</v>
      </c>
      <c r="T859" t="str">
        <f>SUBSTITUTE(Table14[[#This Row],[month]],"?","sep")</f>
        <v>Jun</v>
      </c>
      <c r="U859">
        <v>12</v>
      </c>
      <c r="V859">
        <v>0</v>
      </c>
      <c r="W859" s="12">
        <v>63770.43</v>
      </c>
      <c r="X859" t="str">
        <f>SUBSTITUTE(Table14[[#This Row],[Hospital tier]],"?","tier - 2")</f>
        <v>tier - 2</v>
      </c>
      <c r="Y859" t="str">
        <f>SUBSTITUTE(Table14[[#This Row],[City tier]],"?","tier - 2")</f>
        <v>tier - 2</v>
      </c>
      <c r="Z859" t="str">
        <f>SUBSTITUTE(Table14[[#This Row],[State ID]],"?","UNKNOWN")</f>
        <v>R1012</v>
      </c>
    </row>
    <row r="860" spans="1:26" x14ac:dyDescent="0.3">
      <c r="A860" t="s">
        <v>891</v>
      </c>
      <c r="B860">
        <v>1987</v>
      </c>
      <c r="C860" t="s">
        <v>35</v>
      </c>
      <c r="E860">
        <v>11</v>
      </c>
      <c r="F860">
        <v>3</v>
      </c>
      <c r="G860">
        <v>7106.81</v>
      </c>
      <c r="H860" t="s">
        <v>11</v>
      </c>
      <c r="I860" t="s">
        <v>16</v>
      </c>
      <c r="J860" t="s">
        <v>23</v>
      </c>
      <c r="K860" t="str">
        <f>SUBSTITUTE(Table14[[#This Row],[year]],"?","")</f>
        <v>1987</v>
      </c>
      <c r="P860" t="str">
        <f>SUBSTITUTE(Table14[[#This Row],[Customer ID]],"?","unknown")</f>
        <v>Id1480</v>
      </c>
      <c r="Q860" s="9" t="str">
        <f t="shared" si="39"/>
        <v>29 Aug 1987</v>
      </c>
      <c r="R860">
        <f t="shared" si="40"/>
        <v>35</v>
      </c>
      <c r="S860" t="str">
        <f t="shared" si="41"/>
        <v>1987</v>
      </c>
      <c r="T860" t="str">
        <f>SUBSTITUTE(Table14[[#This Row],[month]],"?","sep")</f>
        <v>Aug</v>
      </c>
      <c r="U860">
        <v>29</v>
      </c>
      <c r="V860">
        <v>0</v>
      </c>
      <c r="W860" s="12">
        <v>48885.14</v>
      </c>
      <c r="X860" t="str">
        <f>SUBSTITUTE(Table14[[#This Row],[Hospital tier]],"?","tier - 2")</f>
        <v>tier - 2</v>
      </c>
      <c r="Y860" t="str">
        <f>SUBSTITUTE(Table14[[#This Row],[City tier]],"?","tier - 2")</f>
        <v>tier - 1</v>
      </c>
      <c r="Z860" t="str">
        <f>SUBSTITUTE(Table14[[#This Row],[State ID]],"?","UNKNOWN")</f>
        <v>R1012</v>
      </c>
    </row>
    <row r="861" spans="1:26" x14ac:dyDescent="0.3">
      <c r="A861" t="s">
        <v>892</v>
      </c>
      <c r="B861">
        <v>1968</v>
      </c>
      <c r="C861" t="s">
        <v>18</v>
      </c>
      <c r="E861">
        <v>29</v>
      </c>
      <c r="F861">
        <v>0</v>
      </c>
      <c r="G861">
        <v>7125.25</v>
      </c>
      <c r="H861" t="s">
        <v>12</v>
      </c>
      <c r="I861" t="s">
        <v>11</v>
      </c>
      <c r="J861" t="s">
        <v>13</v>
      </c>
      <c r="K861" t="str">
        <f>SUBSTITUTE(Table14[[#This Row],[year]],"?","")</f>
        <v>1968</v>
      </c>
      <c r="P861" t="str">
        <f>SUBSTITUTE(Table14[[#This Row],[Customer ID]],"?","unknown")</f>
        <v>Id1479</v>
      </c>
      <c r="Q861" s="9" t="str">
        <f t="shared" si="39"/>
        <v>27 Jun 1968</v>
      </c>
      <c r="R861">
        <f t="shared" si="40"/>
        <v>54</v>
      </c>
      <c r="S861" t="str">
        <f t="shared" si="41"/>
        <v>1968</v>
      </c>
      <c r="T861" t="str">
        <f>SUBSTITUTE(Table14[[#This Row],[month]],"?","sep")</f>
        <v>Jun</v>
      </c>
      <c r="U861">
        <v>27</v>
      </c>
      <c r="V861">
        <v>2</v>
      </c>
      <c r="W861" s="12">
        <v>40284.379999999997</v>
      </c>
      <c r="X861" t="str">
        <f>SUBSTITUTE(Table14[[#This Row],[Hospital tier]],"?","tier - 2")</f>
        <v>tier - 3</v>
      </c>
      <c r="Y861" t="str">
        <f>SUBSTITUTE(Table14[[#This Row],[City tier]],"?","tier - 2")</f>
        <v>tier - 2</v>
      </c>
      <c r="Z861" t="str">
        <f>SUBSTITUTE(Table14[[#This Row],[State ID]],"?","UNKNOWN")</f>
        <v>R1013</v>
      </c>
    </row>
    <row r="862" spans="1:26" x14ac:dyDescent="0.3">
      <c r="A862" t="s">
        <v>893</v>
      </c>
      <c r="B862">
        <v>1993</v>
      </c>
      <c r="C862" t="s">
        <v>35</v>
      </c>
      <c r="E862">
        <v>1</v>
      </c>
      <c r="F862">
        <v>0</v>
      </c>
      <c r="G862">
        <v>7128.64</v>
      </c>
      <c r="H862" t="s">
        <v>11</v>
      </c>
      <c r="I862" t="s">
        <v>11</v>
      </c>
      <c r="J862" t="s">
        <v>300</v>
      </c>
      <c r="K862" t="str">
        <f>SUBSTITUTE(Table14[[#This Row],[year]],"?","")</f>
        <v>1993</v>
      </c>
      <c r="P862" t="str">
        <f>SUBSTITUTE(Table14[[#This Row],[Customer ID]],"?","unknown")</f>
        <v>Id1478</v>
      </c>
      <c r="Q862" s="9" t="str">
        <f t="shared" si="39"/>
        <v>17 Aug 1993</v>
      </c>
      <c r="R862">
        <f t="shared" si="40"/>
        <v>29</v>
      </c>
      <c r="S862" t="str">
        <f t="shared" si="41"/>
        <v>1993</v>
      </c>
      <c r="T862" t="str">
        <f>SUBSTITUTE(Table14[[#This Row],[month]],"?","sep")</f>
        <v>Aug</v>
      </c>
      <c r="U862">
        <v>17</v>
      </c>
      <c r="V862">
        <v>3</v>
      </c>
      <c r="W862" s="12">
        <v>11250.43</v>
      </c>
      <c r="X862" t="str">
        <f>SUBSTITUTE(Table14[[#This Row],[Hospital tier]],"?","tier - 2")</f>
        <v>tier - 2</v>
      </c>
      <c r="Y862" t="str">
        <f>SUBSTITUTE(Table14[[#This Row],[City tier]],"?","tier - 2")</f>
        <v>tier - 2</v>
      </c>
      <c r="Z862" t="str">
        <f>SUBSTITUTE(Table14[[#This Row],[State ID]],"?","UNKNOWN")</f>
        <v>R1021</v>
      </c>
    </row>
    <row r="863" spans="1:26" x14ac:dyDescent="0.3">
      <c r="A863" t="s">
        <v>894</v>
      </c>
      <c r="B863">
        <v>1984</v>
      </c>
      <c r="C863" t="s">
        <v>10</v>
      </c>
      <c r="E863">
        <v>7</v>
      </c>
      <c r="F863">
        <v>2</v>
      </c>
      <c r="G863">
        <v>7133.9</v>
      </c>
      <c r="H863" t="s">
        <v>11</v>
      </c>
      <c r="I863" t="s">
        <v>16</v>
      </c>
      <c r="J863" t="s">
        <v>247</v>
      </c>
      <c r="K863" t="str">
        <f>SUBSTITUTE(Table14[[#This Row],[year]],"?","")</f>
        <v>1984</v>
      </c>
      <c r="P863" t="str">
        <f>SUBSTITUTE(Table14[[#This Row],[Customer ID]],"?","unknown")</f>
        <v>Id1477</v>
      </c>
      <c r="Q863" s="9" t="str">
        <f t="shared" si="39"/>
        <v>30 Jul 1984</v>
      </c>
      <c r="R863">
        <f t="shared" si="40"/>
        <v>38</v>
      </c>
      <c r="S863" t="str">
        <f t="shared" si="41"/>
        <v>1984</v>
      </c>
      <c r="T863" t="str">
        <f>SUBSTITUTE(Table14[[#This Row],[month]],"?","sep")</f>
        <v>Jul</v>
      </c>
      <c r="U863">
        <v>30</v>
      </c>
      <c r="V863">
        <v>2</v>
      </c>
      <c r="W863" s="12">
        <v>11244.38</v>
      </c>
      <c r="X863" t="str">
        <f>SUBSTITUTE(Table14[[#This Row],[Hospital tier]],"?","tier - 2")</f>
        <v>tier - 2</v>
      </c>
      <c r="Y863" t="str">
        <f>SUBSTITUTE(Table14[[#This Row],[City tier]],"?","tier - 2")</f>
        <v>tier - 1</v>
      </c>
      <c r="Z863" t="str">
        <f>SUBSTITUTE(Table14[[#This Row],[State ID]],"?","UNKNOWN")</f>
        <v>R1024</v>
      </c>
    </row>
    <row r="864" spans="1:26" x14ac:dyDescent="0.3">
      <c r="A864" t="s">
        <v>895</v>
      </c>
      <c r="B864">
        <v>1999</v>
      </c>
      <c r="C864" t="s">
        <v>35</v>
      </c>
      <c r="E864">
        <v>8</v>
      </c>
      <c r="F864">
        <v>0</v>
      </c>
      <c r="G864">
        <v>7144.4</v>
      </c>
      <c r="H864" t="s">
        <v>11</v>
      </c>
      <c r="I864" t="s">
        <v>16</v>
      </c>
      <c r="J864" t="s">
        <v>632</v>
      </c>
      <c r="K864" t="str">
        <f>SUBSTITUTE(Table14[[#This Row],[year]],"?","")</f>
        <v>1999</v>
      </c>
      <c r="P864" t="str">
        <f>SUBSTITUTE(Table14[[#This Row],[Customer ID]],"?","unknown")</f>
        <v>Id1476</v>
      </c>
      <c r="Q864" s="9" t="str">
        <f t="shared" si="39"/>
        <v>28 Aug 1999</v>
      </c>
      <c r="R864">
        <f t="shared" si="40"/>
        <v>23</v>
      </c>
      <c r="S864" t="str">
        <f t="shared" si="41"/>
        <v>1999</v>
      </c>
      <c r="T864" t="str">
        <f>SUBSTITUTE(Table14[[#This Row],[month]],"?","sep")</f>
        <v>Aug</v>
      </c>
      <c r="U864">
        <v>28</v>
      </c>
      <c r="V864">
        <v>2</v>
      </c>
      <c r="W864" s="12">
        <v>11217.35</v>
      </c>
      <c r="X864" t="str">
        <f>SUBSTITUTE(Table14[[#This Row],[Hospital tier]],"?","tier - 2")</f>
        <v>tier - 2</v>
      </c>
      <c r="Y864" t="str">
        <f>SUBSTITUTE(Table14[[#This Row],[City tier]],"?","tier - 2")</f>
        <v>tier - 1</v>
      </c>
      <c r="Z864" t="str">
        <f>SUBSTITUTE(Table14[[#This Row],[State ID]],"?","UNKNOWN")</f>
        <v>R1022</v>
      </c>
    </row>
    <row r="865" spans="1:26" x14ac:dyDescent="0.3">
      <c r="A865" t="s">
        <v>896</v>
      </c>
      <c r="B865">
        <v>1984</v>
      </c>
      <c r="C865" t="s">
        <v>15</v>
      </c>
      <c r="E865">
        <v>21</v>
      </c>
      <c r="F865">
        <v>2</v>
      </c>
      <c r="G865">
        <v>7144.86</v>
      </c>
      <c r="H865" t="s">
        <v>11</v>
      </c>
      <c r="I865" t="s">
        <v>11</v>
      </c>
      <c r="J865" t="s">
        <v>247</v>
      </c>
      <c r="K865" t="str">
        <f>SUBSTITUTE(Table14[[#This Row],[year]],"?","")</f>
        <v>1984</v>
      </c>
      <c r="P865" t="str">
        <f>SUBSTITUTE(Table14[[#This Row],[Customer ID]],"?","unknown")</f>
        <v>Id1475</v>
      </c>
      <c r="Q865" s="9" t="str">
        <f t="shared" si="39"/>
        <v>14 Nov 1984</v>
      </c>
      <c r="R865">
        <f t="shared" si="40"/>
        <v>38</v>
      </c>
      <c r="S865" t="str">
        <f t="shared" si="41"/>
        <v>1984</v>
      </c>
      <c r="T865" t="str">
        <f>SUBSTITUTE(Table14[[#This Row],[month]],"?","sep")</f>
        <v>Nov</v>
      </c>
      <c r="U865">
        <v>14</v>
      </c>
      <c r="V865">
        <v>0</v>
      </c>
      <c r="W865" s="12">
        <v>13116.84</v>
      </c>
      <c r="X865" t="str">
        <f>SUBSTITUTE(Table14[[#This Row],[Hospital tier]],"?","tier - 2")</f>
        <v>tier - 2</v>
      </c>
      <c r="Y865" t="str">
        <f>SUBSTITUTE(Table14[[#This Row],[City tier]],"?","tier - 2")</f>
        <v>tier - 2</v>
      </c>
      <c r="Z865" t="str">
        <f>SUBSTITUTE(Table14[[#This Row],[State ID]],"?","UNKNOWN")</f>
        <v>R1024</v>
      </c>
    </row>
    <row r="866" spans="1:26" x14ac:dyDescent="0.3">
      <c r="A866" t="s">
        <v>897</v>
      </c>
      <c r="B866">
        <v>1976</v>
      </c>
      <c r="C866" t="s">
        <v>18</v>
      </c>
      <c r="E866">
        <v>24</v>
      </c>
      <c r="F866">
        <v>0</v>
      </c>
      <c r="G866">
        <v>7147.11</v>
      </c>
      <c r="H866" t="s">
        <v>12</v>
      </c>
      <c r="I866" t="s">
        <v>11</v>
      </c>
      <c r="J866" t="s">
        <v>42</v>
      </c>
      <c r="K866" t="str">
        <f>SUBSTITUTE(Table14[[#This Row],[year]],"?","")</f>
        <v>1976</v>
      </c>
      <c r="P866" t="str">
        <f>SUBSTITUTE(Table14[[#This Row],[Customer ID]],"?","unknown")</f>
        <v>Id1474</v>
      </c>
      <c r="Q866" s="9" t="str">
        <f t="shared" si="39"/>
        <v>14 Jun 1976</v>
      </c>
      <c r="R866">
        <f t="shared" si="40"/>
        <v>46</v>
      </c>
      <c r="S866" t="str">
        <f t="shared" si="41"/>
        <v>1976</v>
      </c>
      <c r="T866" t="str">
        <f>SUBSTITUTE(Table14[[#This Row],[month]],"?","sep")</f>
        <v>Jun</v>
      </c>
      <c r="U866">
        <v>14</v>
      </c>
      <c r="V866">
        <v>2</v>
      </c>
      <c r="W866" s="12">
        <v>11187.66</v>
      </c>
      <c r="X866" t="str">
        <f>SUBSTITUTE(Table14[[#This Row],[Hospital tier]],"?","tier - 2")</f>
        <v>tier - 3</v>
      </c>
      <c r="Y866" t="str">
        <f>SUBSTITUTE(Table14[[#This Row],[City tier]],"?","tier - 2")</f>
        <v>tier - 2</v>
      </c>
      <c r="Z866" t="str">
        <f>SUBSTITUTE(Table14[[#This Row],[State ID]],"?","UNKNOWN")</f>
        <v>R1011</v>
      </c>
    </row>
    <row r="867" spans="1:26" x14ac:dyDescent="0.3">
      <c r="A867" t="s">
        <v>898</v>
      </c>
      <c r="B867">
        <v>1978</v>
      </c>
      <c r="C867" t="s">
        <v>10</v>
      </c>
      <c r="E867">
        <v>30</v>
      </c>
      <c r="F867">
        <v>1</v>
      </c>
      <c r="G867">
        <v>7147.47</v>
      </c>
      <c r="H867" t="s">
        <v>11</v>
      </c>
      <c r="I867" t="s">
        <v>12</v>
      </c>
      <c r="J867" t="s">
        <v>13</v>
      </c>
      <c r="K867" t="str">
        <f>SUBSTITUTE(Table14[[#This Row],[year]],"?","")</f>
        <v>1978</v>
      </c>
      <c r="P867" t="str">
        <f>SUBSTITUTE(Table14[[#This Row],[Customer ID]],"?","unknown")</f>
        <v>Id1473</v>
      </c>
      <c r="Q867" s="9" t="str">
        <f t="shared" si="39"/>
        <v>3 Jul 1978</v>
      </c>
      <c r="R867">
        <f t="shared" si="40"/>
        <v>44</v>
      </c>
      <c r="S867" t="str">
        <f t="shared" si="41"/>
        <v>1978</v>
      </c>
      <c r="T867" t="str">
        <f>SUBSTITUTE(Table14[[#This Row],[month]],"?","sep")</f>
        <v>Jul</v>
      </c>
      <c r="U867">
        <v>3</v>
      </c>
      <c r="V867">
        <v>0</v>
      </c>
      <c r="W867" s="12">
        <v>11186.2</v>
      </c>
      <c r="X867" t="str">
        <f>SUBSTITUTE(Table14[[#This Row],[Hospital tier]],"?","tier - 2")</f>
        <v>tier - 2</v>
      </c>
      <c r="Y867" t="str">
        <f>SUBSTITUTE(Table14[[#This Row],[City tier]],"?","tier - 2")</f>
        <v>tier - 3</v>
      </c>
      <c r="Z867" t="str">
        <f>SUBSTITUTE(Table14[[#This Row],[State ID]],"?","UNKNOWN")</f>
        <v>R1013</v>
      </c>
    </row>
    <row r="868" spans="1:26" x14ac:dyDescent="0.3">
      <c r="A868" t="s">
        <v>899</v>
      </c>
      <c r="B868">
        <v>1984</v>
      </c>
      <c r="C868" t="s">
        <v>18</v>
      </c>
      <c r="E868">
        <v>29</v>
      </c>
      <c r="F868">
        <v>3</v>
      </c>
      <c r="G868">
        <v>7151.09</v>
      </c>
      <c r="H868" t="s">
        <v>11</v>
      </c>
      <c r="I868" t="s">
        <v>11</v>
      </c>
      <c r="J868" t="s">
        <v>42</v>
      </c>
      <c r="K868" t="str">
        <f>SUBSTITUTE(Table14[[#This Row],[year]],"?","")</f>
        <v>1984</v>
      </c>
      <c r="P868" t="str">
        <f>SUBSTITUTE(Table14[[#This Row],[Customer ID]],"?","unknown")</f>
        <v>Id1472</v>
      </c>
      <c r="Q868" s="9" t="str">
        <f t="shared" si="39"/>
        <v>6 Jun 1984</v>
      </c>
      <c r="R868">
        <f t="shared" si="40"/>
        <v>39</v>
      </c>
      <c r="S868" t="str">
        <f t="shared" si="41"/>
        <v>1984</v>
      </c>
      <c r="T868" t="str">
        <f>SUBSTITUTE(Table14[[#This Row],[month]],"?","sep")</f>
        <v>Jun</v>
      </c>
      <c r="U868">
        <v>6</v>
      </c>
      <c r="V868">
        <v>0</v>
      </c>
      <c r="W868" s="12">
        <v>11165.42</v>
      </c>
      <c r="X868" t="str">
        <f>SUBSTITUTE(Table14[[#This Row],[Hospital tier]],"?","tier - 2")</f>
        <v>tier - 2</v>
      </c>
      <c r="Y868" t="str">
        <f>SUBSTITUTE(Table14[[#This Row],[City tier]],"?","tier - 2")</f>
        <v>tier - 2</v>
      </c>
      <c r="Z868" t="str">
        <f>SUBSTITUTE(Table14[[#This Row],[State ID]],"?","UNKNOWN")</f>
        <v>R1011</v>
      </c>
    </row>
    <row r="869" spans="1:26" x14ac:dyDescent="0.3">
      <c r="A869" t="s">
        <v>900</v>
      </c>
      <c r="B869">
        <v>1978</v>
      </c>
      <c r="C869" t="s">
        <v>20</v>
      </c>
      <c r="E869">
        <v>6</v>
      </c>
      <c r="F869">
        <v>1</v>
      </c>
      <c r="G869">
        <v>7152.67</v>
      </c>
      <c r="H869" t="s">
        <v>12</v>
      </c>
      <c r="I869" t="s">
        <v>11</v>
      </c>
      <c r="J869" t="s">
        <v>13</v>
      </c>
      <c r="K869" t="str">
        <f>SUBSTITUTE(Table14[[#This Row],[year]],"?","")</f>
        <v>1978</v>
      </c>
      <c r="P869" t="str">
        <f>SUBSTITUTE(Table14[[#This Row],[Customer ID]],"?","unknown")</f>
        <v>Id1471</v>
      </c>
      <c r="Q869" s="9" t="str">
        <f t="shared" si="39"/>
        <v>25 Sep 1978</v>
      </c>
      <c r="R869">
        <f t="shared" si="40"/>
        <v>44</v>
      </c>
      <c r="S869" t="str">
        <f t="shared" si="41"/>
        <v>1978</v>
      </c>
      <c r="T869" t="str">
        <f>SUBSTITUTE(Table14[[#This Row],[month]],"?","sep")</f>
        <v>Sep</v>
      </c>
      <c r="U869">
        <v>25</v>
      </c>
      <c r="V869">
        <v>2</v>
      </c>
      <c r="W869" s="12">
        <v>11163.57</v>
      </c>
      <c r="X869" t="str">
        <f>SUBSTITUTE(Table14[[#This Row],[Hospital tier]],"?","tier - 2")</f>
        <v>tier - 3</v>
      </c>
      <c r="Y869" t="str">
        <f>SUBSTITUTE(Table14[[#This Row],[City tier]],"?","tier - 2")</f>
        <v>tier - 2</v>
      </c>
      <c r="Z869" t="str">
        <f>SUBSTITUTE(Table14[[#This Row],[State ID]],"?","UNKNOWN")</f>
        <v>R1013</v>
      </c>
    </row>
    <row r="870" spans="1:26" x14ac:dyDescent="0.3">
      <c r="A870" t="s">
        <v>901</v>
      </c>
      <c r="B870">
        <v>1981</v>
      </c>
      <c r="C870" t="s">
        <v>10</v>
      </c>
      <c r="E870">
        <v>17</v>
      </c>
      <c r="F870">
        <v>1</v>
      </c>
      <c r="G870">
        <v>7153.55</v>
      </c>
      <c r="H870" t="s">
        <v>11</v>
      </c>
      <c r="I870" t="s">
        <v>16</v>
      </c>
      <c r="J870" t="s">
        <v>23</v>
      </c>
      <c r="K870" t="str">
        <f>SUBSTITUTE(Table14[[#This Row],[year]],"?","")</f>
        <v>1981</v>
      </c>
      <c r="P870" t="str">
        <f>SUBSTITUTE(Table14[[#This Row],[Customer ID]],"?","unknown")</f>
        <v>Id1470</v>
      </c>
      <c r="Q870" s="9" t="str">
        <f t="shared" si="39"/>
        <v>30 Jul 1981</v>
      </c>
      <c r="R870">
        <f t="shared" si="40"/>
        <v>41</v>
      </c>
      <c r="S870" t="str">
        <f t="shared" si="41"/>
        <v>1981</v>
      </c>
      <c r="T870" t="str">
        <f>SUBSTITUTE(Table14[[#This Row],[month]],"?","sep")</f>
        <v>Jul</v>
      </c>
      <c r="U870">
        <v>30</v>
      </c>
      <c r="V870">
        <v>2</v>
      </c>
      <c r="W870" s="12">
        <v>11150.78</v>
      </c>
      <c r="X870" t="str">
        <f>SUBSTITUTE(Table14[[#This Row],[Hospital tier]],"?","tier - 2")</f>
        <v>tier - 2</v>
      </c>
      <c r="Y870" t="str">
        <f>SUBSTITUTE(Table14[[#This Row],[City tier]],"?","tier - 2")</f>
        <v>tier - 1</v>
      </c>
      <c r="Z870" t="str">
        <f>SUBSTITUTE(Table14[[#This Row],[State ID]],"?","UNKNOWN")</f>
        <v>R1012</v>
      </c>
    </row>
    <row r="871" spans="1:26" x14ac:dyDescent="0.3">
      <c r="A871" t="s">
        <v>902</v>
      </c>
      <c r="B871">
        <v>1980</v>
      </c>
      <c r="C871" t="s">
        <v>18</v>
      </c>
      <c r="E871">
        <v>22</v>
      </c>
      <c r="F871">
        <v>2</v>
      </c>
      <c r="G871">
        <v>7160.09</v>
      </c>
      <c r="H871" t="s">
        <v>11</v>
      </c>
      <c r="I871" t="s">
        <v>11</v>
      </c>
      <c r="J871" t="s">
        <v>42</v>
      </c>
      <c r="K871" t="str">
        <f>SUBSTITUTE(Table14[[#This Row],[year]],"?","")</f>
        <v>1980</v>
      </c>
      <c r="P871" t="str">
        <f>SUBSTITUTE(Table14[[#This Row],[Customer ID]],"?","unknown")</f>
        <v>Id1469</v>
      </c>
      <c r="Q871" s="9" t="str">
        <f t="shared" si="39"/>
        <v>20 Jun 1980</v>
      </c>
      <c r="R871">
        <f t="shared" si="40"/>
        <v>42</v>
      </c>
      <c r="S871" t="str">
        <f t="shared" si="41"/>
        <v>1980</v>
      </c>
      <c r="T871" t="str">
        <f>SUBSTITUTE(Table14[[#This Row],[month]],"?","sep")</f>
        <v>Jun</v>
      </c>
      <c r="U871">
        <v>20</v>
      </c>
      <c r="V871">
        <v>2</v>
      </c>
      <c r="W871" s="12">
        <v>11103.33</v>
      </c>
      <c r="X871" t="str">
        <f>SUBSTITUTE(Table14[[#This Row],[Hospital tier]],"?","tier - 2")</f>
        <v>tier - 2</v>
      </c>
      <c r="Y871" t="str">
        <f>SUBSTITUTE(Table14[[#This Row],[City tier]],"?","tier - 2")</f>
        <v>tier - 2</v>
      </c>
      <c r="Z871" t="str">
        <f>SUBSTITUTE(Table14[[#This Row],[State ID]],"?","UNKNOWN")</f>
        <v>R1011</v>
      </c>
    </row>
    <row r="872" spans="1:26" x14ac:dyDescent="0.3">
      <c r="A872" t="s">
        <v>903</v>
      </c>
      <c r="B872">
        <v>1980</v>
      </c>
      <c r="C872" t="s">
        <v>37</v>
      </c>
      <c r="E872">
        <v>7</v>
      </c>
      <c r="F872">
        <v>2</v>
      </c>
      <c r="G872">
        <v>7160.33</v>
      </c>
      <c r="H872" t="s">
        <v>11</v>
      </c>
      <c r="I872" t="s">
        <v>16</v>
      </c>
      <c r="J872" t="s">
        <v>13</v>
      </c>
      <c r="K872" t="str">
        <f>SUBSTITUTE(Table14[[#This Row],[year]],"?","")</f>
        <v>1980</v>
      </c>
      <c r="P872" t="str">
        <f>SUBSTITUTE(Table14[[#This Row],[Customer ID]],"?","unknown")</f>
        <v>Id1468</v>
      </c>
      <c r="Q872" s="9" t="str">
        <f t="shared" si="39"/>
        <v>5 Oct 1980</v>
      </c>
      <c r="R872">
        <f t="shared" si="40"/>
        <v>42</v>
      </c>
      <c r="S872" t="str">
        <f t="shared" si="41"/>
        <v>1980</v>
      </c>
      <c r="T872" t="str">
        <f>SUBSTITUTE(Table14[[#This Row],[month]],"?","sep")</f>
        <v>Oct</v>
      </c>
      <c r="U872">
        <v>5</v>
      </c>
      <c r="V872">
        <v>0</v>
      </c>
      <c r="W872" s="12">
        <v>11093.62</v>
      </c>
      <c r="X872" t="str">
        <f>SUBSTITUTE(Table14[[#This Row],[Hospital tier]],"?","tier - 2")</f>
        <v>tier - 2</v>
      </c>
      <c r="Y872" t="str">
        <f>SUBSTITUTE(Table14[[#This Row],[City tier]],"?","tier - 2")</f>
        <v>tier - 1</v>
      </c>
      <c r="Z872" t="str">
        <f>SUBSTITUTE(Table14[[#This Row],[State ID]],"?","UNKNOWN")</f>
        <v>R1013</v>
      </c>
    </row>
    <row r="873" spans="1:26" x14ac:dyDescent="0.3">
      <c r="A873" t="s">
        <v>904</v>
      </c>
      <c r="B873">
        <v>1980</v>
      </c>
      <c r="C873" t="s">
        <v>20</v>
      </c>
      <c r="E873">
        <v>30</v>
      </c>
      <c r="F873">
        <v>2</v>
      </c>
      <c r="G873">
        <v>7162.01</v>
      </c>
      <c r="H873" t="s">
        <v>11</v>
      </c>
      <c r="I873" t="s">
        <v>12</v>
      </c>
      <c r="J873" t="s">
        <v>13</v>
      </c>
      <c r="K873" t="str">
        <f>SUBSTITUTE(Table14[[#This Row],[year]],"?","")</f>
        <v>1980</v>
      </c>
      <c r="P873" t="str">
        <f>SUBSTITUTE(Table14[[#This Row],[Customer ID]],"?","unknown")</f>
        <v>Id1467</v>
      </c>
      <c r="Q873" s="9" t="str">
        <f t="shared" si="39"/>
        <v>4 Sep 1980</v>
      </c>
      <c r="R873">
        <f t="shared" si="40"/>
        <v>42</v>
      </c>
      <c r="S873" t="str">
        <f t="shared" si="41"/>
        <v>1980</v>
      </c>
      <c r="T873" t="str">
        <f>SUBSTITUTE(Table14[[#This Row],[month]],"?","sep")</f>
        <v>Sep</v>
      </c>
      <c r="U873">
        <v>4</v>
      </c>
      <c r="V873">
        <v>1</v>
      </c>
      <c r="W873" s="12">
        <v>40273.65</v>
      </c>
      <c r="X873" t="str">
        <f>SUBSTITUTE(Table14[[#This Row],[Hospital tier]],"?","tier - 2")</f>
        <v>tier - 2</v>
      </c>
      <c r="Y873" t="str">
        <f>SUBSTITUTE(Table14[[#This Row],[City tier]],"?","tier - 2")</f>
        <v>tier - 3</v>
      </c>
      <c r="Z873" t="str">
        <f>SUBSTITUTE(Table14[[#This Row],[State ID]],"?","UNKNOWN")</f>
        <v>R1013</v>
      </c>
    </row>
    <row r="874" spans="1:26" x14ac:dyDescent="0.3">
      <c r="A874" t="s">
        <v>905</v>
      </c>
      <c r="B874">
        <v>1982</v>
      </c>
      <c r="C874" t="s">
        <v>35</v>
      </c>
      <c r="E874">
        <v>16</v>
      </c>
      <c r="F874">
        <v>2</v>
      </c>
      <c r="G874">
        <v>7173.36</v>
      </c>
      <c r="H874" t="s">
        <v>12</v>
      </c>
      <c r="I874" t="s">
        <v>11</v>
      </c>
      <c r="J874" t="s">
        <v>168</v>
      </c>
      <c r="K874" t="str">
        <f>SUBSTITUTE(Table14[[#This Row],[year]],"?","")</f>
        <v>1982</v>
      </c>
      <c r="P874" t="str">
        <f>SUBSTITUTE(Table14[[#This Row],[Customer ID]],"?","unknown")</f>
        <v>Id1466</v>
      </c>
      <c r="Q874" s="9" t="str">
        <f t="shared" si="39"/>
        <v>9 Aug 1982</v>
      </c>
      <c r="R874">
        <f t="shared" si="40"/>
        <v>40</v>
      </c>
      <c r="S874" t="str">
        <f t="shared" si="41"/>
        <v>1982</v>
      </c>
      <c r="T874" t="str">
        <f>SUBSTITUTE(Table14[[#This Row],[month]],"?","sep")</f>
        <v>Aug</v>
      </c>
      <c r="U874">
        <v>9</v>
      </c>
      <c r="V874">
        <v>0</v>
      </c>
      <c r="W874" s="12">
        <v>11090.72</v>
      </c>
      <c r="X874" t="str">
        <f>SUBSTITUTE(Table14[[#This Row],[Hospital tier]],"?","tier - 2")</f>
        <v>tier - 3</v>
      </c>
      <c r="Y874" t="str">
        <f>SUBSTITUTE(Table14[[#This Row],[City tier]],"?","tier - 2")</f>
        <v>tier - 2</v>
      </c>
      <c r="Z874" t="str">
        <f>SUBSTITUTE(Table14[[#This Row],[State ID]],"?","UNKNOWN")</f>
        <v>R1016</v>
      </c>
    </row>
    <row r="875" spans="1:26" x14ac:dyDescent="0.3">
      <c r="A875" t="s">
        <v>906</v>
      </c>
      <c r="B875">
        <v>1975</v>
      </c>
      <c r="C875" t="s">
        <v>10</v>
      </c>
      <c r="E875">
        <v>19</v>
      </c>
      <c r="F875">
        <v>1</v>
      </c>
      <c r="G875">
        <v>7175.51</v>
      </c>
      <c r="H875" t="s">
        <v>11</v>
      </c>
      <c r="I875" t="s">
        <v>12</v>
      </c>
      <c r="J875" t="s">
        <v>13</v>
      </c>
      <c r="K875" t="str">
        <f>SUBSTITUTE(Table14[[#This Row],[year]],"?","")</f>
        <v>1975</v>
      </c>
      <c r="P875" t="str">
        <f>SUBSTITUTE(Table14[[#This Row],[Customer ID]],"?","unknown")</f>
        <v>Id1465</v>
      </c>
      <c r="Q875" s="9" t="str">
        <f t="shared" si="39"/>
        <v>7 Jul 1975</v>
      </c>
      <c r="R875">
        <f t="shared" si="40"/>
        <v>47</v>
      </c>
      <c r="S875" t="str">
        <f t="shared" si="41"/>
        <v>1975</v>
      </c>
      <c r="T875" t="str">
        <f>SUBSTITUTE(Table14[[#This Row],[month]],"?","sep")</f>
        <v>Jul</v>
      </c>
      <c r="U875">
        <v>7</v>
      </c>
      <c r="V875">
        <v>3</v>
      </c>
      <c r="W875" s="12">
        <v>11085.59</v>
      </c>
      <c r="X875" t="str">
        <f>SUBSTITUTE(Table14[[#This Row],[Hospital tier]],"?","tier - 2")</f>
        <v>tier - 2</v>
      </c>
      <c r="Y875" t="str">
        <f>SUBSTITUTE(Table14[[#This Row],[City tier]],"?","tier - 2")</f>
        <v>tier - 3</v>
      </c>
      <c r="Z875" t="str">
        <f>SUBSTITUTE(Table14[[#This Row],[State ID]],"?","UNKNOWN")</f>
        <v>R1013</v>
      </c>
    </row>
    <row r="876" spans="1:26" x14ac:dyDescent="0.3">
      <c r="A876" t="s">
        <v>907</v>
      </c>
      <c r="B876">
        <v>1968</v>
      </c>
      <c r="C876" t="s">
        <v>35</v>
      </c>
      <c r="E876">
        <v>26</v>
      </c>
      <c r="F876">
        <v>0</v>
      </c>
      <c r="G876">
        <v>7179.52</v>
      </c>
      <c r="H876" t="s">
        <v>12</v>
      </c>
      <c r="I876" t="s">
        <v>12</v>
      </c>
      <c r="J876" t="s">
        <v>13</v>
      </c>
      <c r="K876" t="str">
        <f>SUBSTITUTE(Table14[[#This Row],[year]],"?","")</f>
        <v>1968</v>
      </c>
      <c r="P876" t="str">
        <f>SUBSTITUTE(Table14[[#This Row],[Customer ID]],"?","unknown")</f>
        <v>Id1464</v>
      </c>
      <c r="Q876" s="9" t="str">
        <f t="shared" si="39"/>
        <v>12 Aug 1968</v>
      </c>
      <c r="R876">
        <f t="shared" si="40"/>
        <v>54</v>
      </c>
      <c r="S876" t="str">
        <f t="shared" si="41"/>
        <v>1968</v>
      </c>
      <c r="T876" t="str">
        <f>SUBSTITUTE(Table14[[#This Row],[month]],"?","sep")</f>
        <v>Aug</v>
      </c>
      <c r="U876">
        <v>12</v>
      </c>
      <c r="V876">
        <v>0</v>
      </c>
      <c r="W876" s="12">
        <v>13113.51</v>
      </c>
      <c r="X876" t="str">
        <f>SUBSTITUTE(Table14[[#This Row],[Hospital tier]],"?","tier - 2")</f>
        <v>tier - 3</v>
      </c>
      <c r="Y876" t="str">
        <f>SUBSTITUTE(Table14[[#This Row],[City tier]],"?","tier - 2")</f>
        <v>tier - 3</v>
      </c>
      <c r="Z876" t="str">
        <f>SUBSTITUTE(Table14[[#This Row],[State ID]],"?","UNKNOWN")</f>
        <v>R1013</v>
      </c>
    </row>
    <row r="877" spans="1:26" x14ac:dyDescent="0.3">
      <c r="A877" t="s">
        <v>908</v>
      </c>
      <c r="B877">
        <v>1982</v>
      </c>
      <c r="C877" t="s">
        <v>20</v>
      </c>
      <c r="E877">
        <v>14</v>
      </c>
      <c r="F877">
        <v>3</v>
      </c>
      <c r="G877">
        <v>7196.87</v>
      </c>
      <c r="H877" t="s">
        <v>12</v>
      </c>
      <c r="I877" t="s">
        <v>11</v>
      </c>
      <c r="J877" t="s">
        <v>42</v>
      </c>
      <c r="K877" t="str">
        <f>SUBSTITUTE(Table14[[#This Row],[year]],"?","")</f>
        <v>1982</v>
      </c>
      <c r="P877" t="str">
        <f>SUBSTITUTE(Table14[[#This Row],[Customer ID]],"?","unknown")</f>
        <v>Id1463</v>
      </c>
      <c r="Q877" s="9" t="str">
        <f t="shared" si="39"/>
        <v>4 Sep 1982</v>
      </c>
      <c r="R877">
        <f t="shared" si="40"/>
        <v>40</v>
      </c>
      <c r="S877" t="str">
        <f t="shared" si="41"/>
        <v>1982</v>
      </c>
      <c r="T877" t="str">
        <f>SUBSTITUTE(Table14[[#This Row],[month]],"?","sep")</f>
        <v>Sep</v>
      </c>
      <c r="U877">
        <v>4</v>
      </c>
      <c r="V877">
        <v>0</v>
      </c>
      <c r="W877" s="12">
        <v>11082.58</v>
      </c>
      <c r="X877" t="str">
        <f>SUBSTITUTE(Table14[[#This Row],[Hospital tier]],"?","tier - 2")</f>
        <v>tier - 3</v>
      </c>
      <c r="Y877" t="str">
        <f>SUBSTITUTE(Table14[[#This Row],[City tier]],"?","tier - 2")</f>
        <v>tier - 2</v>
      </c>
      <c r="Z877" t="str">
        <f>SUBSTITUTE(Table14[[#This Row],[State ID]],"?","UNKNOWN")</f>
        <v>R1011</v>
      </c>
    </row>
    <row r="878" spans="1:26" x14ac:dyDescent="0.3">
      <c r="A878" t="s">
        <v>909</v>
      </c>
      <c r="B878">
        <v>1983</v>
      </c>
      <c r="C878" t="s">
        <v>35</v>
      </c>
      <c r="E878">
        <v>11</v>
      </c>
      <c r="F878">
        <v>2</v>
      </c>
      <c r="G878">
        <v>7201.7</v>
      </c>
      <c r="H878" t="s">
        <v>11</v>
      </c>
      <c r="I878" t="s">
        <v>12</v>
      </c>
      <c r="J878" t="s">
        <v>23</v>
      </c>
      <c r="K878" t="str">
        <f>SUBSTITUTE(Table14[[#This Row],[year]],"?","")</f>
        <v>1983</v>
      </c>
      <c r="P878" t="str">
        <f>SUBSTITUTE(Table14[[#This Row],[Customer ID]],"?","unknown")</f>
        <v>Id1462</v>
      </c>
      <c r="Q878" s="9" t="str">
        <f t="shared" si="39"/>
        <v>20 Aug 1983</v>
      </c>
      <c r="R878">
        <f t="shared" si="40"/>
        <v>39</v>
      </c>
      <c r="S878" t="str">
        <f t="shared" si="41"/>
        <v>1983</v>
      </c>
      <c r="T878" t="str">
        <f>SUBSTITUTE(Table14[[#This Row],[month]],"?","sep")</f>
        <v>Aug</v>
      </c>
      <c r="U878">
        <v>20</v>
      </c>
      <c r="V878">
        <v>0</v>
      </c>
      <c r="W878" s="12">
        <v>11073.18</v>
      </c>
      <c r="X878" t="str">
        <f>SUBSTITUTE(Table14[[#This Row],[Hospital tier]],"?","tier - 2")</f>
        <v>tier - 2</v>
      </c>
      <c r="Y878" t="str">
        <f>SUBSTITUTE(Table14[[#This Row],[City tier]],"?","tier - 2")</f>
        <v>tier - 3</v>
      </c>
      <c r="Z878" t="str">
        <f>SUBSTITUTE(Table14[[#This Row],[State ID]],"?","UNKNOWN")</f>
        <v>R1012</v>
      </c>
    </row>
    <row r="879" spans="1:26" x14ac:dyDescent="0.3">
      <c r="A879" t="s">
        <v>910</v>
      </c>
      <c r="B879">
        <v>1983</v>
      </c>
      <c r="C879" t="s">
        <v>15</v>
      </c>
      <c r="E879">
        <v>21</v>
      </c>
      <c r="F879">
        <v>2</v>
      </c>
      <c r="G879">
        <v>7209.49</v>
      </c>
      <c r="H879" t="s">
        <v>11</v>
      </c>
      <c r="I879" t="s">
        <v>12</v>
      </c>
      <c r="J879" t="s">
        <v>23</v>
      </c>
      <c r="K879" t="str">
        <f>SUBSTITUTE(Table14[[#This Row],[year]],"?","")</f>
        <v>1983</v>
      </c>
      <c r="P879" t="str">
        <f>SUBSTITUTE(Table14[[#This Row],[Customer ID]],"?","unknown")</f>
        <v>Id1461</v>
      </c>
      <c r="Q879" s="9" t="str">
        <f t="shared" si="39"/>
        <v>7 Nov 1983</v>
      </c>
      <c r="R879">
        <f t="shared" si="40"/>
        <v>39</v>
      </c>
      <c r="S879" t="str">
        <f t="shared" si="41"/>
        <v>1983</v>
      </c>
      <c r="T879" t="str">
        <f>SUBSTITUTE(Table14[[#This Row],[month]],"?","sep")</f>
        <v>Nov</v>
      </c>
      <c r="U879">
        <v>7</v>
      </c>
      <c r="V879">
        <v>0</v>
      </c>
      <c r="W879" s="12">
        <v>11070.54</v>
      </c>
      <c r="X879" t="str">
        <f>SUBSTITUTE(Table14[[#This Row],[Hospital tier]],"?","tier - 2")</f>
        <v>tier - 2</v>
      </c>
      <c r="Y879" t="str">
        <f>SUBSTITUTE(Table14[[#This Row],[City tier]],"?","tier - 2")</f>
        <v>tier - 3</v>
      </c>
      <c r="Z879" t="str">
        <f>SUBSTITUTE(Table14[[#This Row],[State ID]],"?","UNKNOWN")</f>
        <v>R1012</v>
      </c>
    </row>
    <row r="880" spans="1:26" x14ac:dyDescent="0.3">
      <c r="A880" t="s">
        <v>911</v>
      </c>
      <c r="B880">
        <v>1991</v>
      </c>
      <c r="C880" t="s">
        <v>18</v>
      </c>
      <c r="E880">
        <v>28</v>
      </c>
      <c r="F880">
        <v>3</v>
      </c>
      <c r="G880">
        <v>7220.25</v>
      </c>
      <c r="H880" t="s">
        <v>11</v>
      </c>
      <c r="I880" t="s">
        <v>11</v>
      </c>
      <c r="J880" t="s">
        <v>300</v>
      </c>
      <c r="K880" t="str">
        <f>SUBSTITUTE(Table14[[#This Row],[year]],"?","")</f>
        <v>1991</v>
      </c>
      <c r="P880" t="str">
        <f>SUBSTITUTE(Table14[[#This Row],[Customer ID]],"?","unknown")</f>
        <v>Id1460</v>
      </c>
      <c r="Q880" s="9" t="str">
        <f t="shared" si="39"/>
        <v>9 Jun 1991</v>
      </c>
      <c r="R880">
        <f t="shared" si="40"/>
        <v>31</v>
      </c>
      <c r="S880" t="str">
        <f t="shared" si="41"/>
        <v>1991</v>
      </c>
      <c r="T880" t="str">
        <f>SUBSTITUTE(Table14[[#This Row],[month]],"?","sep")</f>
        <v>Jun</v>
      </c>
      <c r="U880">
        <v>9</v>
      </c>
      <c r="V880">
        <v>0</v>
      </c>
      <c r="W880" s="12">
        <v>11068.77</v>
      </c>
      <c r="X880" t="str">
        <f>SUBSTITUTE(Table14[[#This Row],[Hospital tier]],"?","tier - 2")</f>
        <v>tier - 2</v>
      </c>
      <c r="Y880" t="str">
        <f>SUBSTITUTE(Table14[[#This Row],[City tier]],"?","tier - 2")</f>
        <v>tier - 2</v>
      </c>
      <c r="Z880" t="str">
        <f>SUBSTITUTE(Table14[[#This Row],[State ID]],"?","UNKNOWN")</f>
        <v>R1021</v>
      </c>
    </row>
    <row r="881" spans="1:26" x14ac:dyDescent="0.3">
      <c r="A881" t="s">
        <v>912</v>
      </c>
      <c r="B881">
        <v>1977</v>
      </c>
      <c r="C881" t="s">
        <v>20</v>
      </c>
      <c r="E881">
        <v>15</v>
      </c>
      <c r="F881">
        <v>0</v>
      </c>
      <c r="G881">
        <v>7222.79</v>
      </c>
      <c r="H881" t="s">
        <v>12</v>
      </c>
      <c r="I881" t="s">
        <v>12</v>
      </c>
      <c r="J881" t="s">
        <v>23</v>
      </c>
      <c r="K881" t="str">
        <f>SUBSTITUTE(Table14[[#This Row],[year]],"?","")</f>
        <v>1977</v>
      </c>
      <c r="P881" t="str">
        <f>SUBSTITUTE(Table14[[#This Row],[Customer ID]],"?","unknown")</f>
        <v>Id1459</v>
      </c>
      <c r="Q881" s="9" t="str">
        <f t="shared" si="39"/>
        <v>18 Sep 1977</v>
      </c>
      <c r="R881">
        <f t="shared" si="40"/>
        <v>45</v>
      </c>
      <c r="S881" t="str">
        <f t="shared" si="41"/>
        <v>1977</v>
      </c>
      <c r="T881" t="str">
        <f>SUBSTITUTE(Table14[[#This Row],[month]],"?","sep")</f>
        <v>Sep</v>
      </c>
      <c r="U881">
        <v>18</v>
      </c>
      <c r="V881">
        <v>0</v>
      </c>
      <c r="W881" s="12">
        <v>11068.7</v>
      </c>
      <c r="X881" t="str">
        <f>SUBSTITUTE(Table14[[#This Row],[Hospital tier]],"?","tier - 2")</f>
        <v>tier - 3</v>
      </c>
      <c r="Y881" t="str">
        <f>SUBSTITUTE(Table14[[#This Row],[City tier]],"?","tier - 2")</f>
        <v>tier - 3</v>
      </c>
      <c r="Z881" t="str">
        <f>SUBSTITUTE(Table14[[#This Row],[State ID]],"?","UNKNOWN")</f>
        <v>R1012</v>
      </c>
    </row>
    <row r="882" spans="1:26" x14ac:dyDescent="0.3">
      <c r="A882" t="s">
        <v>913</v>
      </c>
      <c r="B882">
        <v>1986</v>
      </c>
      <c r="C882" t="s">
        <v>10</v>
      </c>
      <c r="E882">
        <v>13</v>
      </c>
      <c r="F882">
        <v>3</v>
      </c>
      <c r="G882">
        <v>7228.22</v>
      </c>
      <c r="H882" t="s">
        <v>11</v>
      </c>
      <c r="I882" t="s">
        <v>16</v>
      </c>
      <c r="J882" t="s">
        <v>247</v>
      </c>
      <c r="K882" t="str">
        <f>SUBSTITUTE(Table14[[#This Row],[year]],"?","")</f>
        <v>1986</v>
      </c>
      <c r="P882" t="str">
        <f>SUBSTITUTE(Table14[[#This Row],[Customer ID]],"?","unknown")</f>
        <v>Id1458</v>
      </c>
      <c r="Q882" s="9" t="str">
        <f t="shared" si="39"/>
        <v>17 Jul 1986</v>
      </c>
      <c r="R882">
        <f t="shared" si="40"/>
        <v>36</v>
      </c>
      <c r="S882" t="str">
        <f t="shared" si="41"/>
        <v>1986</v>
      </c>
      <c r="T882" t="str">
        <f>SUBSTITUTE(Table14[[#This Row],[month]],"?","sep")</f>
        <v>Jul</v>
      </c>
      <c r="U882">
        <v>17</v>
      </c>
      <c r="V882">
        <v>0</v>
      </c>
      <c r="W882" s="12">
        <v>11046.02</v>
      </c>
      <c r="X882" t="str">
        <f>SUBSTITUTE(Table14[[#This Row],[Hospital tier]],"?","tier - 2")</f>
        <v>tier - 2</v>
      </c>
      <c r="Y882" t="str">
        <f>SUBSTITUTE(Table14[[#This Row],[City tier]],"?","tier - 2")</f>
        <v>tier - 1</v>
      </c>
      <c r="Z882" t="str">
        <f>SUBSTITUTE(Table14[[#This Row],[State ID]],"?","UNKNOWN")</f>
        <v>R1024</v>
      </c>
    </row>
    <row r="883" spans="1:26" x14ac:dyDescent="0.3">
      <c r="A883" t="s">
        <v>914</v>
      </c>
      <c r="B883">
        <v>1986</v>
      </c>
      <c r="C883" t="s">
        <v>20</v>
      </c>
      <c r="E883">
        <v>2</v>
      </c>
      <c r="F883">
        <v>4</v>
      </c>
      <c r="G883">
        <v>7243.81</v>
      </c>
      <c r="H883" t="s">
        <v>11</v>
      </c>
      <c r="I883" t="s">
        <v>12</v>
      </c>
      <c r="J883" t="s">
        <v>13</v>
      </c>
      <c r="K883" t="str">
        <f>SUBSTITUTE(Table14[[#This Row],[year]],"?","")</f>
        <v>1986</v>
      </c>
      <c r="P883" t="str">
        <f>SUBSTITUTE(Table14[[#This Row],[Customer ID]],"?","unknown")</f>
        <v>Id1457</v>
      </c>
      <c r="Q883" s="9" t="str">
        <f t="shared" si="39"/>
        <v>30 Sep 1986</v>
      </c>
      <c r="R883">
        <f t="shared" si="40"/>
        <v>36</v>
      </c>
      <c r="S883" t="str">
        <f t="shared" si="41"/>
        <v>1986</v>
      </c>
      <c r="T883" t="str">
        <f>SUBSTITUTE(Table14[[#This Row],[month]],"?","sep")</f>
        <v>Sep</v>
      </c>
      <c r="U883">
        <v>30</v>
      </c>
      <c r="V883">
        <v>0</v>
      </c>
      <c r="W883" s="12">
        <v>11037.85</v>
      </c>
      <c r="X883" t="str">
        <f>SUBSTITUTE(Table14[[#This Row],[Hospital tier]],"?","tier - 2")</f>
        <v>tier - 2</v>
      </c>
      <c r="Y883" t="str">
        <f>SUBSTITUTE(Table14[[#This Row],[City tier]],"?","tier - 2")</f>
        <v>tier - 3</v>
      </c>
      <c r="Z883" t="str">
        <f>SUBSTITUTE(Table14[[#This Row],[State ID]],"?","UNKNOWN")</f>
        <v>R1013</v>
      </c>
    </row>
    <row r="884" spans="1:26" x14ac:dyDescent="0.3">
      <c r="A884" t="s">
        <v>915</v>
      </c>
      <c r="B884">
        <v>1982</v>
      </c>
      <c r="C884" t="s">
        <v>10</v>
      </c>
      <c r="E884">
        <v>24</v>
      </c>
      <c r="F884">
        <v>3</v>
      </c>
      <c r="G884">
        <v>7248.71</v>
      </c>
      <c r="H884" t="s">
        <v>11</v>
      </c>
      <c r="I884" t="s">
        <v>16</v>
      </c>
      <c r="J884" t="s">
        <v>13</v>
      </c>
      <c r="K884" t="str">
        <f>SUBSTITUTE(Table14[[#This Row],[year]],"?","")</f>
        <v>1982</v>
      </c>
      <c r="P884" t="str">
        <f>SUBSTITUTE(Table14[[#This Row],[Customer ID]],"?","unknown")</f>
        <v>Id1456</v>
      </c>
      <c r="Q884" s="9" t="str">
        <f t="shared" si="39"/>
        <v>25 Jul 1982</v>
      </c>
      <c r="R884">
        <f t="shared" si="40"/>
        <v>40</v>
      </c>
      <c r="S884" t="str">
        <f t="shared" si="41"/>
        <v>1982</v>
      </c>
      <c r="T884" t="str">
        <f>SUBSTITUTE(Table14[[#This Row],[month]],"?","sep")</f>
        <v>Jul</v>
      </c>
      <c r="U884">
        <v>25</v>
      </c>
      <c r="V884">
        <v>3</v>
      </c>
      <c r="W884" s="12">
        <v>11037.51</v>
      </c>
      <c r="X884" t="str">
        <f>SUBSTITUTE(Table14[[#This Row],[Hospital tier]],"?","tier - 2")</f>
        <v>tier - 2</v>
      </c>
      <c r="Y884" t="str">
        <f>SUBSTITUTE(Table14[[#This Row],[City tier]],"?","tier - 2")</f>
        <v>tier - 1</v>
      </c>
      <c r="Z884" t="str">
        <f>SUBSTITUTE(Table14[[#This Row],[State ID]],"?","UNKNOWN")</f>
        <v>R1013</v>
      </c>
    </row>
    <row r="885" spans="1:26" x14ac:dyDescent="0.3">
      <c r="A885" t="s">
        <v>916</v>
      </c>
      <c r="B885">
        <v>1981</v>
      </c>
      <c r="C885" t="s">
        <v>35</v>
      </c>
      <c r="E885">
        <v>14</v>
      </c>
      <c r="F885">
        <v>2</v>
      </c>
      <c r="G885">
        <v>7256.72</v>
      </c>
      <c r="H885" t="s">
        <v>12</v>
      </c>
      <c r="I885" t="s">
        <v>11</v>
      </c>
      <c r="J885" t="s">
        <v>23</v>
      </c>
      <c r="K885" t="str">
        <f>SUBSTITUTE(Table14[[#This Row],[year]],"?","")</f>
        <v>1981</v>
      </c>
      <c r="P885" t="str">
        <f>SUBSTITUTE(Table14[[#This Row],[Customer ID]],"?","unknown")</f>
        <v>Id1455</v>
      </c>
      <c r="Q885" s="9" t="str">
        <f t="shared" si="39"/>
        <v>28 Aug 1981</v>
      </c>
      <c r="R885">
        <f t="shared" si="40"/>
        <v>41</v>
      </c>
      <c r="S885" t="str">
        <f t="shared" si="41"/>
        <v>1981</v>
      </c>
      <c r="T885" t="str">
        <f>SUBSTITUTE(Table14[[#This Row],[month]],"?","sep")</f>
        <v>Aug</v>
      </c>
      <c r="U885">
        <v>28</v>
      </c>
      <c r="V885">
        <v>1</v>
      </c>
      <c r="W885" s="12">
        <v>40208.559999999998</v>
      </c>
      <c r="X885" t="str">
        <f>SUBSTITUTE(Table14[[#This Row],[Hospital tier]],"?","tier - 2")</f>
        <v>tier - 3</v>
      </c>
      <c r="Y885" t="str">
        <f>SUBSTITUTE(Table14[[#This Row],[City tier]],"?","tier - 2")</f>
        <v>tier - 2</v>
      </c>
      <c r="Z885" t="str">
        <f>SUBSTITUTE(Table14[[#This Row],[State ID]],"?","UNKNOWN")</f>
        <v>R1012</v>
      </c>
    </row>
    <row r="886" spans="1:26" x14ac:dyDescent="0.3">
      <c r="A886" t="s">
        <v>917</v>
      </c>
      <c r="B886">
        <v>1981</v>
      </c>
      <c r="C886" t="s">
        <v>18</v>
      </c>
      <c r="E886">
        <v>13</v>
      </c>
      <c r="F886">
        <v>2</v>
      </c>
      <c r="G886">
        <v>7261.74</v>
      </c>
      <c r="H886" t="s">
        <v>12</v>
      </c>
      <c r="I886" t="s">
        <v>12</v>
      </c>
      <c r="J886" t="s">
        <v>23</v>
      </c>
      <c r="K886" t="str">
        <f>SUBSTITUTE(Table14[[#This Row],[year]],"?","")</f>
        <v>1981</v>
      </c>
      <c r="P886" t="str">
        <f>SUBSTITUTE(Table14[[#This Row],[Customer ID]],"?","unknown")</f>
        <v>Id1454</v>
      </c>
      <c r="Q886" s="9" t="str">
        <f t="shared" si="39"/>
        <v>10 Jun 1981</v>
      </c>
      <c r="R886">
        <f t="shared" si="40"/>
        <v>41</v>
      </c>
      <c r="S886" t="str">
        <f t="shared" si="41"/>
        <v>1981</v>
      </c>
      <c r="T886" t="str">
        <f>SUBSTITUTE(Table14[[#This Row],[month]],"?","sep")</f>
        <v>Jun</v>
      </c>
      <c r="U886">
        <v>10</v>
      </c>
      <c r="V886">
        <v>4</v>
      </c>
      <c r="W886" s="12">
        <v>11033.66</v>
      </c>
      <c r="X886" t="str">
        <f>SUBSTITUTE(Table14[[#This Row],[Hospital tier]],"?","tier - 2")</f>
        <v>tier - 3</v>
      </c>
      <c r="Y886" t="str">
        <f>SUBSTITUTE(Table14[[#This Row],[City tier]],"?","tier - 2")</f>
        <v>tier - 3</v>
      </c>
      <c r="Z886" t="str">
        <f>SUBSTITUTE(Table14[[#This Row],[State ID]],"?","UNKNOWN")</f>
        <v>R1012</v>
      </c>
    </row>
    <row r="887" spans="1:26" x14ac:dyDescent="0.3">
      <c r="A887" t="s">
        <v>918</v>
      </c>
      <c r="B887">
        <v>1973</v>
      </c>
      <c r="C887" t="s">
        <v>37</v>
      </c>
      <c r="E887">
        <v>25</v>
      </c>
      <c r="F887">
        <v>0</v>
      </c>
      <c r="G887">
        <v>7265.58</v>
      </c>
      <c r="H887" t="s">
        <v>11</v>
      </c>
      <c r="I887" t="s">
        <v>11</v>
      </c>
      <c r="J887" t="s">
        <v>13</v>
      </c>
      <c r="K887" t="str">
        <f>SUBSTITUTE(Table14[[#This Row],[year]],"?","")</f>
        <v>1973</v>
      </c>
      <c r="P887" t="str">
        <f>SUBSTITUTE(Table14[[#This Row],[Customer ID]],"?","unknown")</f>
        <v>Id1453</v>
      </c>
      <c r="Q887" s="9" t="str">
        <f t="shared" si="39"/>
        <v>2 Oct 1973</v>
      </c>
      <c r="R887">
        <f t="shared" si="40"/>
        <v>49</v>
      </c>
      <c r="S887" t="str">
        <f t="shared" si="41"/>
        <v>1973</v>
      </c>
      <c r="T887" t="str">
        <f>SUBSTITUTE(Table14[[#This Row],[month]],"?","sep")</f>
        <v>Oct</v>
      </c>
      <c r="U887">
        <v>2</v>
      </c>
      <c r="V887">
        <v>1</v>
      </c>
      <c r="W887" s="12">
        <v>13112.6</v>
      </c>
      <c r="X887" t="str">
        <f>SUBSTITUTE(Table14[[#This Row],[Hospital tier]],"?","tier - 2")</f>
        <v>tier - 2</v>
      </c>
      <c r="Y887" t="str">
        <f>SUBSTITUTE(Table14[[#This Row],[City tier]],"?","tier - 2")</f>
        <v>tier - 2</v>
      </c>
      <c r="Z887" t="str">
        <f>SUBSTITUTE(Table14[[#This Row],[State ID]],"?","UNKNOWN")</f>
        <v>R1013</v>
      </c>
    </row>
    <row r="888" spans="1:26" x14ac:dyDescent="0.3">
      <c r="A888" t="s">
        <v>919</v>
      </c>
      <c r="B888">
        <v>1981</v>
      </c>
      <c r="C888" t="s">
        <v>35</v>
      </c>
      <c r="E888">
        <v>4</v>
      </c>
      <c r="F888">
        <v>2</v>
      </c>
      <c r="G888">
        <v>7265.7</v>
      </c>
      <c r="H888" t="s">
        <v>12</v>
      </c>
      <c r="I888" t="s">
        <v>12</v>
      </c>
      <c r="J888" t="s">
        <v>23</v>
      </c>
      <c r="K888" t="str">
        <f>SUBSTITUTE(Table14[[#This Row],[year]],"?","")</f>
        <v>1981</v>
      </c>
      <c r="P888" t="str">
        <f>SUBSTITUTE(Table14[[#This Row],[Customer ID]],"?","unknown")</f>
        <v>Id1452</v>
      </c>
      <c r="Q888" s="9" t="str">
        <f t="shared" si="39"/>
        <v>21 Aug 1981</v>
      </c>
      <c r="R888">
        <f t="shared" si="40"/>
        <v>41</v>
      </c>
      <c r="S888" t="str">
        <f t="shared" si="41"/>
        <v>1981</v>
      </c>
      <c r="T888" t="str">
        <f>SUBSTITUTE(Table14[[#This Row],[month]],"?","sep")</f>
        <v>Aug</v>
      </c>
      <c r="U888">
        <v>21</v>
      </c>
      <c r="V888">
        <v>0</v>
      </c>
      <c r="W888" s="12">
        <v>11028.56</v>
      </c>
      <c r="X888" t="str">
        <f>SUBSTITUTE(Table14[[#This Row],[Hospital tier]],"?","tier - 2")</f>
        <v>tier - 3</v>
      </c>
      <c r="Y888" t="str">
        <f>SUBSTITUTE(Table14[[#This Row],[City tier]],"?","tier - 2")</f>
        <v>tier - 3</v>
      </c>
      <c r="Z888" t="str">
        <f>SUBSTITUTE(Table14[[#This Row],[State ID]],"?","UNKNOWN")</f>
        <v>R1012</v>
      </c>
    </row>
    <row r="889" spans="1:26" x14ac:dyDescent="0.3">
      <c r="A889" t="s">
        <v>920</v>
      </c>
      <c r="B889">
        <v>1976</v>
      </c>
      <c r="C889" t="s">
        <v>30</v>
      </c>
      <c r="E889">
        <v>18</v>
      </c>
      <c r="F889">
        <v>2</v>
      </c>
      <c r="G889">
        <v>7273.02</v>
      </c>
      <c r="H889" t="s">
        <v>11</v>
      </c>
      <c r="I889" t="s">
        <v>16</v>
      </c>
      <c r="J889" t="s">
        <v>13</v>
      </c>
      <c r="K889" t="str">
        <f>SUBSTITUTE(Table14[[#This Row],[year]],"?","")</f>
        <v>1976</v>
      </c>
      <c r="P889" t="str">
        <f>SUBSTITUTE(Table14[[#This Row],[Customer ID]],"?","unknown")</f>
        <v>Id1451</v>
      </c>
      <c r="Q889" s="9" t="str">
        <f t="shared" si="39"/>
        <v>26 Dec 1976</v>
      </c>
      <c r="R889">
        <f t="shared" si="40"/>
        <v>46</v>
      </c>
      <c r="S889" t="str">
        <f t="shared" si="41"/>
        <v>1976</v>
      </c>
      <c r="T889" t="str">
        <f>SUBSTITUTE(Table14[[#This Row],[month]],"?","sep")</f>
        <v>Dec</v>
      </c>
      <c r="U889">
        <v>26</v>
      </c>
      <c r="V889">
        <v>3</v>
      </c>
      <c r="W889" s="12">
        <v>11018.05</v>
      </c>
      <c r="X889" t="str">
        <f>SUBSTITUTE(Table14[[#This Row],[Hospital tier]],"?","tier - 2")</f>
        <v>tier - 2</v>
      </c>
      <c r="Y889" t="str">
        <f>SUBSTITUTE(Table14[[#This Row],[City tier]],"?","tier - 2")</f>
        <v>tier - 1</v>
      </c>
      <c r="Z889" t="str">
        <f>SUBSTITUTE(Table14[[#This Row],[State ID]],"?","UNKNOWN")</f>
        <v>R1013</v>
      </c>
    </row>
    <row r="890" spans="1:26" x14ac:dyDescent="0.3">
      <c r="A890" t="s">
        <v>921</v>
      </c>
      <c r="B890">
        <v>1985</v>
      </c>
      <c r="C890" t="s">
        <v>15</v>
      </c>
      <c r="E890">
        <v>2</v>
      </c>
      <c r="F890">
        <v>3</v>
      </c>
      <c r="G890">
        <v>7281.51</v>
      </c>
      <c r="H890" t="s">
        <v>11</v>
      </c>
      <c r="I890" t="s">
        <v>16</v>
      </c>
      <c r="J890" t="s">
        <v>23</v>
      </c>
      <c r="K890" t="str">
        <f>SUBSTITUTE(Table14[[#This Row],[year]],"?","")</f>
        <v>1985</v>
      </c>
      <c r="P890" t="str">
        <f>SUBSTITUTE(Table14[[#This Row],[Customer ID]],"?","unknown")</f>
        <v>Id1450</v>
      </c>
      <c r="Q890" s="9" t="str">
        <f t="shared" si="39"/>
        <v>15 Nov 1985</v>
      </c>
      <c r="R890">
        <f t="shared" si="40"/>
        <v>37</v>
      </c>
      <c r="S890" t="str">
        <f t="shared" si="41"/>
        <v>1985</v>
      </c>
      <c r="T890" t="str">
        <f>SUBSTITUTE(Table14[[#This Row],[month]],"?","sep")</f>
        <v>Nov</v>
      </c>
      <c r="U890">
        <v>15</v>
      </c>
      <c r="V890">
        <v>4</v>
      </c>
      <c r="W890" s="12">
        <v>11015.17</v>
      </c>
      <c r="X890" t="str">
        <f>SUBSTITUTE(Table14[[#This Row],[Hospital tier]],"?","tier - 2")</f>
        <v>tier - 2</v>
      </c>
      <c r="Y890" t="str">
        <f>SUBSTITUTE(Table14[[#This Row],[City tier]],"?","tier - 2")</f>
        <v>tier - 1</v>
      </c>
      <c r="Z890" t="str">
        <f>SUBSTITUTE(Table14[[#This Row],[State ID]],"?","UNKNOWN")</f>
        <v>R1012</v>
      </c>
    </row>
    <row r="891" spans="1:26" x14ac:dyDescent="0.3">
      <c r="A891" t="s">
        <v>922</v>
      </c>
      <c r="B891">
        <v>1966</v>
      </c>
      <c r="C891" t="s">
        <v>30</v>
      </c>
      <c r="E891">
        <v>26</v>
      </c>
      <c r="F891">
        <v>0</v>
      </c>
      <c r="G891">
        <v>7302.46</v>
      </c>
      <c r="H891" t="s">
        <v>12</v>
      </c>
      <c r="I891" t="s">
        <v>16</v>
      </c>
      <c r="J891" t="s">
        <v>23</v>
      </c>
      <c r="K891" t="str">
        <f>SUBSTITUTE(Table14[[#This Row],[year]],"?","")</f>
        <v>1966</v>
      </c>
      <c r="P891" t="str">
        <f>SUBSTITUTE(Table14[[#This Row],[Customer ID]],"?","unknown")</f>
        <v>Id1449</v>
      </c>
      <c r="Q891" s="9" t="str">
        <f t="shared" si="39"/>
        <v>24 Dec 1966</v>
      </c>
      <c r="R891">
        <f t="shared" si="40"/>
        <v>56</v>
      </c>
      <c r="S891" t="str">
        <f t="shared" si="41"/>
        <v>1966</v>
      </c>
      <c r="T891" t="str">
        <f>SUBSTITUTE(Table14[[#This Row],[month]],"?","sep")</f>
        <v>Dec</v>
      </c>
      <c r="U891">
        <v>24</v>
      </c>
      <c r="V891">
        <v>2</v>
      </c>
      <c r="W891" s="12">
        <v>11013.71</v>
      </c>
      <c r="X891" t="str">
        <f>SUBSTITUTE(Table14[[#This Row],[Hospital tier]],"?","tier - 2")</f>
        <v>tier - 3</v>
      </c>
      <c r="Y891" t="str">
        <f>SUBSTITUTE(Table14[[#This Row],[City tier]],"?","tier - 2")</f>
        <v>tier - 1</v>
      </c>
      <c r="Z891" t="str">
        <f>SUBSTITUTE(Table14[[#This Row],[State ID]],"?","UNKNOWN")</f>
        <v>R1012</v>
      </c>
    </row>
    <row r="892" spans="1:26" x14ac:dyDescent="0.3">
      <c r="A892" t="s">
        <v>923</v>
      </c>
      <c r="B892">
        <v>1965</v>
      </c>
      <c r="C892" t="s">
        <v>18</v>
      </c>
      <c r="E892">
        <v>6</v>
      </c>
      <c r="F892">
        <v>0</v>
      </c>
      <c r="G892">
        <v>7304.65</v>
      </c>
      <c r="H892" t="s">
        <v>12</v>
      </c>
      <c r="I892" t="s">
        <v>12</v>
      </c>
      <c r="J892" t="s">
        <v>13</v>
      </c>
      <c r="K892" t="str">
        <f>SUBSTITUTE(Table14[[#This Row],[year]],"?","")</f>
        <v>1965</v>
      </c>
      <c r="P892" t="str">
        <f>SUBSTITUTE(Table14[[#This Row],[Customer ID]],"?","unknown")</f>
        <v>Id1448</v>
      </c>
      <c r="Q892" s="9" t="str">
        <f t="shared" si="39"/>
        <v>17 Jun 1965</v>
      </c>
      <c r="R892">
        <f t="shared" si="40"/>
        <v>57</v>
      </c>
      <c r="S892" t="str">
        <f t="shared" si="41"/>
        <v>1965</v>
      </c>
      <c r="T892" t="str">
        <f>SUBSTITUTE(Table14[[#This Row],[month]],"?","sep")</f>
        <v>Jun</v>
      </c>
      <c r="U892">
        <v>17</v>
      </c>
      <c r="V892">
        <v>0</v>
      </c>
      <c r="W892" s="12">
        <v>10991.58</v>
      </c>
      <c r="X892" t="str">
        <f>SUBSTITUTE(Table14[[#This Row],[Hospital tier]],"?","tier - 2")</f>
        <v>tier - 3</v>
      </c>
      <c r="Y892" t="str">
        <f>SUBSTITUTE(Table14[[#This Row],[City tier]],"?","tier - 2")</f>
        <v>tier - 3</v>
      </c>
      <c r="Z892" t="str">
        <f>SUBSTITUTE(Table14[[#This Row],[State ID]],"?","UNKNOWN")</f>
        <v>R1013</v>
      </c>
    </row>
    <row r="893" spans="1:26" x14ac:dyDescent="0.3">
      <c r="A893" t="s">
        <v>924</v>
      </c>
      <c r="B893">
        <v>1965</v>
      </c>
      <c r="C893" t="s">
        <v>18</v>
      </c>
      <c r="E893">
        <v>25</v>
      </c>
      <c r="F893">
        <v>0</v>
      </c>
      <c r="G893">
        <v>7318.21</v>
      </c>
      <c r="H893" t="s">
        <v>12</v>
      </c>
      <c r="I893" t="s">
        <v>16</v>
      </c>
      <c r="J893" t="s">
        <v>13</v>
      </c>
      <c r="K893" t="str">
        <f>SUBSTITUTE(Table14[[#This Row],[year]],"?","")</f>
        <v>1965</v>
      </c>
      <c r="P893" t="str">
        <f>SUBSTITUTE(Table14[[#This Row],[Customer ID]],"?","unknown")</f>
        <v>Id1447</v>
      </c>
      <c r="Q893" s="9" t="str">
        <f t="shared" si="39"/>
        <v>18 Jun 1965</v>
      </c>
      <c r="R893">
        <f t="shared" si="40"/>
        <v>57</v>
      </c>
      <c r="S893" t="str">
        <f t="shared" si="41"/>
        <v>1965</v>
      </c>
      <c r="T893" t="str">
        <f>SUBSTITUTE(Table14[[#This Row],[month]],"?","sep")</f>
        <v>Jun</v>
      </c>
      <c r="U893">
        <v>18</v>
      </c>
      <c r="V893">
        <v>0</v>
      </c>
      <c r="W893" s="12">
        <v>10982.5</v>
      </c>
      <c r="X893" t="str">
        <f>SUBSTITUTE(Table14[[#This Row],[Hospital tier]],"?","tier - 2")</f>
        <v>tier - 3</v>
      </c>
      <c r="Y893" t="str">
        <f>SUBSTITUTE(Table14[[#This Row],[City tier]],"?","tier - 2")</f>
        <v>tier - 1</v>
      </c>
      <c r="Z893" t="str">
        <f>SUBSTITUTE(Table14[[#This Row],[State ID]],"?","UNKNOWN")</f>
        <v>R1013</v>
      </c>
    </row>
    <row r="894" spans="1:26" x14ac:dyDescent="0.3">
      <c r="A894" t="s">
        <v>925</v>
      </c>
      <c r="B894">
        <v>1972</v>
      </c>
      <c r="C894" t="s">
        <v>35</v>
      </c>
      <c r="E894">
        <v>11</v>
      </c>
      <c r="F894">
        <v>0</v>
      </c>
      <c r="G894">
        <v>7318.22</v>
      </c>
      <c r="H894" t="s">
        <v>11</v>
      </c>
      <c r="I894" t="s">
        <v>12</v>
      </c>
      <c r="J894" t="s">
        <v>23</v>
      </c>
      <c r="K894" t="str">
        <f>SUBSTITUTE(Table14[[#This Row],[year]],"?","")</f>
        <v>1972</v>
      </c>
      <c r="P894" t="str">
        <f>SUBSTITUTE(Table14[[#This Row],[Customer ID]],"?","unknown")</f>
        <v>Id1446</v>
      </c>
      <c r="Q894" s="9" t="str">
        <f t="shared" si="39"/>
        <v>21 Aug 1972</v>
      </c>
      <c r="R894">
        <f t="shared" si="40"/>
        <v>50</v>
      </c>
      <c r="S894" t="str">
        <f t="shared" si="41"/>
        <v>1972</v>
      </c>
      <c r="T894" t="str">
        <f>SUBSTITUTE(Table14[[#This Row],[month]],"?","sep")</f>
        <v>Aug</v>
      </c>
      <c r="U894">
        <v>21</v>
      </c>
      <c r="V894">
        <v>4</v>
      </c>
      <c r="W894" s="12">
        <v>10977.21</v>
      </c>
      <c r="X894" t="str">
        <f>SUBSTITUTE(Table14[[#This Row],[Hospital tier]],"?","tier - 2")</f>
        <v>tier - 2</v>
      </c>
      <c r="Y894" t="str">
        <f>SUBSTITUTE(Table14[[#This Row],[City tier]],"?","tier - 2")</f>
        <v>tier - 3</v>
      </c>
      <c r="Z894" t="str">
        <f>SUBSTITUTE(Table14[[#This Row],[State ID]],"?","UNKNOWN")</f>
        <v>R1012</v>
      </c>
    </row>
    <row r="895" spans="1:26" x14ac:dyDescent="0.3">
      <c r="A895" t="s">
        <v>926</v>
      </c>
      <c r="B895">
        <v>1965</v>
      </c>
      <c r="C895" t="s">
        <v>10</v>
      </c>
      <c r="E895">
        <v>11</v>
      </c>
      <c r="F895">
        <v>0</v>
      </c>
      <c r="G895">
        <v>7322.86</v>
      </c>
      <c r="H895" t="s">
        <v>12</v>
      </c>
      <c r="I895" t="s">
        <v>12</v>
      </c>
      <c r="J895" t="s">
        <v>23</v>
      </c>
      <c r="K895" t="str">
        <f>SUBSTITUTE(Table14[[#This Row],[year]],"?","")</f>
        <v>1965</v>
      </c>
      <c r="P895" t="str">
        <f>SUBSTITUTE(Table14[[#This Row],[Customer ID]],"?","unknown")</f>
        <v>Id1445</v>
      </c>
      <c r="Q895" s="9" t="str">
        <f t="shared" si="39"/>
        <v>9 Jul 1965</v>
      </c>
      <c r="R895">
        <f t="shared" si="40"/>
        <v>57</v>
      </c>
      <c r="S895" t="str">
        <f t="shared" si="41"/>
        <v>1965</v>
      </c>
      <c r="T895" t="str">
        <f>SUBSTITUTE(Table14[[#This Row],[month]],"?","sep")</f>
        <v>Jul</v>
      </c>
      <c r="U895">
        <v>9</v>
      </c>
      <c r="V895">
        <v>0</v>
      </c>
      <c r="W895" s="12">
        <v>10976.25</v>
      </c>
      <c r="X895" t="str">
        <f>SUBSTITUTE(Table14[[#This Row],[Hospital tier]],"?","tier - 2")</f>
        <v>tier - 3</v>
      </c>
      <c r="Y895" t="str">
        <f>SUBSTITUTE(Table14[[#This Row],[City tier]],"?","tier - 2")</f>
        <v>tier - 3</v>
      </c>
      <c r="Z895" t="str">
        <f>SUBSTITUTE(Table14[[#This Row],[State ID]],"?","UNKNOWN")</f>
        <v>R1012</v>
      </c>
    </row>
    <row r="896" spans="1:26" x14ac:dyDescent="0.3">
      <c r="A896" t="s">
        <v>927</v>
      </c>
      <c r="B896">
        <v>2004</v>
      </c>
      <c r="C896" t="s">
        <v>15</v>
      </c>
      <c r="E896">
        <v>15</v>
      </c>
      <c r="F896">
        <v>0</v>
      </c>
      <c r="G896">
        <v>7323.73</v>
      </c>
      <c r="H896" t="s">
        <v>11</v>
      </c>
      <c r="I896" t="s">
        <v>11</v>
      </c>
      <c r="J896" t="s">
        <v>247</v>
      </c>
      <c r="K896" t="str">
        <f>SUBSTITUTE(Table14[[#This Row],[year]],"?","")</f>
        <v>2004</v>
      </c>
      <c r="P896" t="str">
        <f>SUBSTITUTE(Table14[[#This Row],[Customer ID]],"?","unknown")</f>
        <v>Id1444</v>
      </c>
      <c r="Q896" s="9" t="str">
        <f t="shared" si="39"/>
        <v>19 Nov 2004</v>
      </c>
      <c r="R896">
        <f t="shared" si="40"/>
        <v>18</v>
      </c>
      <c r="S896" t="str">
        <f t="shared" si="41"/>
        <v>2004</v>
      </c>
      <c r="T896" t="str">
        <f>SUBSTITUTE(Table14[[#This Row],[month]],"?","sep")</f>
        <v>Nov</v>
      </c>
      <c r="U896">
        <v>19</v>
      </c>
      <c r="V896">
        <v>0</v>
      </c>
      <c r="W896" s="12">
        <v>10965.45</v>
      </c>
      <c r="X896" t="str">
        <f>SUBSTITUTE(Table14[[#This Row],[Hospital tier]],"?","tier - 2")</f>
        <v>tier - 2</v>
      </c>
      <c r="Y896" t="str">
        <f>SUBSTITUTE(Table14[[#This Row],[City tier]],"?","tier - 2")</f>
        <v>tier - 2</v>
      </c>
      <c r="Z896" t="str">
        <f>SUBSTITUTE(Table14[[#This Row],[State ID]],"?","UNKNOWN")</f>
        <v>R1024</v>
      </c>
    </row>
    <row r="897" spans="1:26" x14ac:dyDescent="0.3">
      <c r="A897" t="s">
        <v>928</v>
      </c>
      <c r="B897">
        <v>1979</v>
      </c>
      <c r="C897" t="s">
        <v>18</v>
      </c>
      <c r="E897">
        <v>19</v>
      </c>
      <c r="F897">
        <v>0</v>
      </c>
      <c r="G897">
        <v>7325.05</v>
      </c>
      <c r="H897" t="s">
        <v>11</v>
      </c>
      <c r="I897" t="s">
        <v>12</v>
      </c>
      <c r="J897" t="s">
        <v>247</v>
      </c>
      <c r="K897" t="str">
        <f>SUBSTITUTE(Table14[[#This Row],[year]],"?","")</f>
        <v>1979</v>
      </c>
      <c r="P897" t="str">
        <f>SUBSTITUTE(Table14[[#This Row],[Customer ID]],"?","unknown")</f>
        <v>Id1443</v>
      </c>
      <c r="Q897" s="9" t="str">
        <f t="shared" si="39"/>
        <v>18 Jun 1979</v>
      </c>
      <c r="R897">
        <f t="shared" si="40"/>
        <v>43</v>
      </c>
      <c r="S897" t="str">
        <f t="shared" si="41"/>
        <v>1979</v>
      </c>
      <c r="T897" t="str">
        <f>SUBSTITUTE(Table14[[#This Row],[month]],"?","sep")</f>
        <v>Jun</v>
      </c>
      <c r="U897">
        <v>18</v>
      </c>
      <c r="V897">
        <v>2</v>
      </c>
      <c r="W897" s="12">
        <v>40204.83</v>
      </c>
      <c r="X897" t="str">
        <f>SUBSTITUTE(Table14[[#This Row],[Hospital tier]],"?","tier - 2")</f>
        <v>tier - 2</v>
      </c>
      <c r="Y897" t="str">
        <f>SUBSTITUTE(Table14[[#This Row],[City tier]],"?","tier - 2")</f>
        <v>tier - 3</v>
      </c>
      <c r="Z897" t="str">
        <f>SUBSTITUTE(Table14[[#This Row],[State ID]],"?","UNKNOWN")</f>
        <v>R1024</v>
      </c>
    </row>
    <row r="898" spans="1:26" x14ac:dyDescent="0.3">
      <c r="A898" t="s">
        <v>929</v>
      </c>
      <c r="B898">
        <v>1984</v>
      </c>
      <c r="C898" t="s">
        <v>10</v>
      </c>
      <c r="E898">
        <v>25</v>
      </c>
      <c r="F898">
        <v>3</v>
      </c>
      <c r="G898">
        <v>7325.47</v>
      </c>
      <c r="H898" t="s">
        <v>11</v>
      </c>
      <c r="I898" t="s">
        <v>16</v>
      </c>
      <c r="J898" t="s">
        <v>23</v>
      </c>
      <c r="K898" t="str">
        <f>SUBSTITUTE(Table14[[#This Row],[year]],"?","")</f>
        <v>1984</v>
      </c>
      <c r="P898" t="str">
        <f>SUBSTITUTE(Table14[[#This Row],[Customer ID]],"?","unknown")</f>
        <v>Id1442</v>
      </c>
      <c r="Q898" s="9" t="str">
        <f t="shared" ref="Q898:Q961" si="42">CONCATENATE(U898," ",T898," ",S898)</f>
        <v>30 Jul 1984</v>
      </c>
      <c r="R898">
        <f t="shared" ref="R898:R961" si="43">DATEDIF(Q898,$AC$21,"Y")</f>
        <v>38</v>
      </c>
      <c r="S898" t="str">
        <f t="shared" ref="S898:S961" si="44">IF(ISBLANK(K898),AVERAGE(K898:K3240),K898)</f>
        <v>1984</v>
      </c>
      <c r="T898" t="str">
        <f>SUBSTITUTE(Table14[[#This Row],[month]],"?","sep")</f>
        <v>Jul</v>
      </c>
      <c r="U898">
        <v>30</v>
      </c>
      <c r="V898">
        <v>0</v>
      </c>
      <c r="W898" s="12">
        <v>13110.79</v>
      </c>
      <c r="X898" t="str">
        <f>SUBSTITUTE(Table14[[#This Row],[Hospital tier]],"?","tier - 2")</f>
        <v>tier - 2</v>
      </c>
      <c r="Y898" t="str">
        <f>SUBSTITUTE(Table14[[#This Row],[City tier]],"?","tier - 2")</f>
        <v>tier - 1</v>
      </c>
      <c r="Z898" t="str">
        <f>SUBSTITUTE(Table14[[#This Row],[State ID]],"?","UNKNOWN")</f>
        <v>R1012</v>
      </c>
    </row>
    <row r="899" spans="1:26" x14ac:dyDescent="0.3">
      <c r="A899" t="s">
        <v>930</v>
      </c>
      <c r="B899">
        <v>1979</v>
      </c>
      <c r="C899" t="s">
        <v>20</v>
      </c>
      <c r="E899">
        <v>19</v>
      </c>
      <c r="F899">
        <v>1</v>
      </c>
      <c r="G899">
        <v>7337.75</v>
      </c>
      <c r="H899" t="s">
        <v>11</v>
      </c>
      <c r="I899" t="s">
        <v>12</v>
      </c>
      <c r="J899" t="s">
        <v>42</v>
      </c>
      <c r="K899" t="str">
        <f>SUBSTITUTE(Table14[[#This Row],[year]],"?","")</f>
        <v>1979</v>
      </c>
      <c r="P899" t="str">
        <f>SUBSTITUTE(Table14[[#This Row],[Customer ID]],"?","unknown")</f>
        <v>Id1441</v>
      </c>
      <c r="Q899" s="9" t="str">
        <f t="shared" si="42"/>
        <v>2 Sep 1979</v>
      </c>
      <c r="R899">
        <f t="shared" si="43"/>
        <v>43</v>
      </c>
      <c r="S899" t="str">
        <f t="shared" si="44"/>
        <v>1979</v>
      </c>
      <c r="T899" t="str">
        <f>SUBSTITUTE(Table14[[#This Row],[month]],"?","sep")</f>
        <v>Sep</v>
      </c>
      <c r="U899">
        <v>2</v>
      </c>
      <c r="V899">
        <v>0</v>
      </c>
      <c r="W899" s="12">
        <v>11344.32</v>
      </c>
      <c r="X899" t="str">
        <f>SUBSTITUTE(Table14[[#This Row],[Hospital tier]],"?","tier - 2")</f>
        <v>tier - 2</v>
      </c>
      <c r="Y899" t="str">
        <f>SUBSTITUTE(Table14[[#This Row],[City tier]],"?","tier - 2")</f>
        <v>tier - 3</v>
      </c>
      <c r="Z899" t="str">
        <f>SUBSTITUTE(Table14[[#This Row],[State ID]],"?","UNKNOWN")</f>
        <v>R1011</v>
      </c>
    </row>
    <row r="900" spans="1:26" x14ac:dyDescent="0.3">
      <c r="A900" t="s">
        <v>931</v>
      </c>
      <c r="B900">
        <v>1986</v>
      </c>
      <c r="C900" t="s">
        <v>18</v>
      </c>
      <c r="E900">
        <v>15</v>
      </c>
      <c r="F900">
        <v>3</v>
      </c>
      <c r="G900">
        <v>7339.93</v>
      </c>
      <c r="H900" t="s">
        <v>11</v>
      </c>
      <c r="I900" t="s">
        <v>11</v>
      </c>
      <c r="J900" t="s">
        <v>23</v>
      </c>
      <c r="K900" t="str">
        <f>SUBSTITUTE(Table14[[#This Row],[year]],"?","")</f>
        <v>1986</v>
      </c>
      <c r="P900" t="str">
        <f>SUBSTITUTE(Table14[[#This Row],[Customer ID]],"?","unknown")</f>
        <v>Id1440</v>
      </c>
      <c r="Q900" s="9" t="str">
        <f t="shared" si="42"/>
        <v>14 Jun 1986</v>
      </c>
      <c r="R900">
        <f t="shared" si="43"/>
        <v>36</v>
      </c>
      <c r="S900" t="str">
        <f t="shared" si="44"/>
        <v>1986</v>
      </c>
      <c r="T900" t="str">
        <f>SUBSTITUTE(Table14[[#This Row],[month]],"?","sep")</f>
        <v>Jun</v>
      </c>
      <c r="U900">
        <v>14</v>
      </c>
      <c r="V900">
        <v>1</v>
      </c>
      <c r="W900" s="12">
        <v>10959.69</v>
      </c>
      <c r="X900" t="str">
        <f>SUBSTITUTE(Table14[[#This Row],[Hospital tier]],"?","tier - 2")</f>
        <v>tier - 2</v>
      </c>
      <c r="Y900" t="str">
        <f>SUBSTITUTE(Table14[[#This Row],[City tier]],"?","tier - 2")</f>
        <v>tier - 2</v>
      </c>
      <c r="Z900" t="str">
        <f>SUBSTITUTE(Table14[[#This Row],[State ID]],"?","UNKNOWN")</f>
        <v>R1012</v>
      </c>
    </row>
    <row r="901" spans="1:26" x14ac:dyDescent="0.3">
      <c r="A901" t="s">
        <v>932</v>
      </c>
      <c r="B901">
        <v>1977</v>
      </c>
      <c r="C901" t="s">
        <v>30</v>
      </c>
      <c r="E901">
        <v>18</v>
      </c>
      <c r="F901">
        <v>0</v>
      </c>
      <c r="G901">
        <v>7345.08</v>
      </c>
      <c r="H901" t="s">
        <v>11</v>
      </c>
      <c r="I901" t="s">
        <v>16</v>
      </c>
      <c r="J901" t="s">
        <v>42</v>
      </c>
      <c r="K901" t="str">
        <f>SUBSTITUTE(Table14[[#This Row],[year]],"?","")</f>
        <v>1977</v>
      </c>
      <c r="P901" t="str">
        <f>SUBSTITUTE(Table14[[#This Row],[Customer ID]],"?","unknown")</f>
        <v>Id1439</v>
      </c>
      <c r="Q901" s="9" t="str">
        <f t="shared" si="42"/>
        <v>4 Dec 1977</v>
      </c>
      <c r="R901">
        <f t="shared" si="43"/>
        <v>45</v>
      </c>
      <c r="S901" t="str">
        <f t="shared" si="44"/>
        <v>1977</v>
      </c>
      <c r="T901" t="str">
        <f>SUBSTITUTE(Table14[[#This Row],[month]],"?","sep")</f>
        <v>Dec</v>
      </c>
      <c r="U901">
        <v>4</v>
      </c>
      <c r="V901">
        <v>0</v>
      </c>
      <c r="W901" s="12">
        <v>10959.33</v>
      </c>
      <c r="X901" t="str">
        <f>SUBSTITUTE(Table14[[#This Row],[Hospital tier]],"?","tier - 2")</f>
        <v>tier - 2</v>
      </c>
      <c r="Y901" t="str">
        <f>SUBSTITUTE(Table14[[#This Row],[City tier]],"?","tier - 2")</f>
        <v>tier - 1</v>
      </c>
      <c r="Z901" t="str">
        <f>SUBSTITUTE(Table14[[#This Row],[State ID]],"?","UNKNOWN")</f>
        <v>R1011</v>
      </c>
    </row>
    <row r="902" spans="1:26" x14ac:dyDescent="0.3">
      <c r="A902" t="s">
        <v>933</v>
      </c>
      <c r="B902">
        <v>1979</v>
      </c>
      <c r="C902" t="s">
        <v>18</v>
      </c>
      <c r="E902">
        <v>26</v>
      </c>
      <c r="F902">
        <v>1</v>
      </c>
      <c r="G902">
        <v>7345.73</v>
      </c>
      <c r="H902" t="s">
        <v>11</v>
      </c>
      <c r="I902" t="s">
        <v>16</v>
      </c>
      <c r="J902" t="s">
        <v>13</v>
      </c>
      <c r="K902" t="str">
        <f>SUBSTITUTE(Table14[[#This Row],[year]],"?","")</f>
        <v>1979</v>
      </c>
      <c r="P902" t="str">
        <f>SUBSTITUTE(Table14[[#This Row],[Customer ID]],"?","unknown")</f>
        <v>Id1438</v>
      </c>
      <c r="Q902" s="9" t="str">
        <f t="shared" si="42"/>
        <v>10 Jun 1979</v>
      </c>
      <c r="R902">
        <f t="shared" si="43"/>
        <v>43</v>
      </c>
      <c r="S902" t="str">
        <f t="shared" si="44"/>
        <v>1979</v>
      </c>
      <c r="T902" t="str">
        <f>SUBSTITUTE(Table14[[#This Row],[month]],"?","sep")</f>
        <v>Jun</v>
      </c>
      <c r="U902">
        <v>10</v>
      </c>
      <c r="V902">
        <v>1</v>
      </c>
      <c r="W902" s="12">
        <v>10942.13</v>
      </c>
      <c r="X902" t="str">
        <f>SUBSTITUTE(Table14[[#This Row],[Hospital tier]],"?","tier - 2")</f>
        <v>tier - 2</v>
      </c>
      <c r="Y902" t="str">
        <f>SUBSTITUTE(Table14[[#This Row],[City tier]],"?","tier - 2")</f>
        <v>tier - 1</v>
      </c>
      <c r="Z902" t="str">
        <f>SUBSTITUTE(Table14[[#This Row],[State ID]],"?","UNKNOWN")</f>
        <v>R1013</v>
      </c>
    </row>
    <row r="903" spans="1:26" x14ac:dyDescent="0.3">
      <c r="A903" t="s">
        <v>934</v>
      </c>
      <c r="B903">
        <v>1977</v>
      </c>
      <c r="C903" t="s">
        <v>30</v>
      </c>
      <c r="E903">
        <v>1</v>
      </c>
      <c r="F903">
        <v>0</v>
      </c>
      <c r="G903">
        <v>7348.14</v>
      </c>
      <c r="H903" t="s">
        <v>11</v>
      </c>
      <c r="I903" t="s">
        <v>16</v>
      </c>
      <c r="J903" t="s">
        <v>42</v>
      </c>
      <c r="K903" t="str">
        <f>SUBSTITUTE(Table14[[#This Row],[year]],"?","")</f>
        <v>1977</v>
      </c>
      <c r="P903" t="str">
        <f>SUBSTITUTE(Table14[[#This Row],[Customer ID]],"?","unknown")</f>
        <v>Id1437</v>
      </c>
      <c r="Q903" s="9" t="str">
        <f t="shared" si="42"/>
        <v>12 Dec 1977</v>
      </c>
      <c r="R903">
        <f t="shared" si="43"/>
        <v>45</v>
      </c>
      <c r="S903" t="str">
        <f t="shared" si="44"/>
        <v>1977</v>
      </c>
      <c r="T903" t="str">
        <f>SUBSTITUTE(Table14[[#This Row],[month]],"?","sep")</f>
        <v>Dec</v>
      </c>
      <c r="U903">
        <v>12</v>
      </c>
      <c r="V903">
        <v>1</v>
      </c>
      <c r="W903" s="12">
        <v>10928.85</v>
      </c>
      <c r="X903" t="str">
        <f>SUBSTITUTE(Table14[[#This Row],[Hospital tier]],"?","tier - 2")</f>
        <v>tier - 2</v>
      </c>
      <c r="Y903" t="str">
        <f>SUBSTITUTE(Table14[[#This Row],[City tier]],"?","tier - 2")</f>
        <v>tier - 1</v>
      </c>
      <c r="Z903" t="str">
        <f>SUBSTITUTE(Table14[[#This Row],[State ID]],"?","UNKNOWN")</f>
        <v>R1011</v>
      </c>
    </row>
    <row r="904" spans="1:26" x14ac:dyDescent="0.3">
      <c r="A904" t="s">
        <v>935</v>
      </c>
      <c r="B904">
        <v>1993</v>
      </c>
      <c r="C904" t="s">
        <v>37</v>
      </c>
      <c r="E904">
        <v>5</v>
      </c>
      <c r="F904">
        <v>0</v>
      </c>
      <c r="G904">
        <v>7349.12</v>
      </c>
      <c r="H904" t="s">
        <v>11</v>
      </c>
      <c r="I904" t="s">
        <v>11</v>
      </c>
      <c r="J904" t="s">
        <v>300</v>
      </c>
      <c r="K904" t="str">
        <f>SUBSTITUTE(Table14[[#This Row],[year]],"?","")</f>
        <v>1993</v>
      </c>
      <c r="P904" t="str">
        <f>SUBSTITUTE(Table14[[#This Row],[Customer ID]],"?","unknown")</f>
        <v>Id1436</v>
      </c>
      <c r="Q904" s="9" t="str">
        <f t="shared" si="42"/>
        <v>13 Oct 1993</v>
      </c>
      <c r="R904">
        <f t="shared" si="43"/>
        <v>29</v>
      </c>
      <c r="S904" t="str">
        <f t="shared" si="44"/>
        <v>1993</v>
      </c>
      <c r="T904" t="str">
        <f>SUBSTITUTE(Table14[[#This Row],[month]],"?","sep")</f>
        <v>Oct</v>
      </c>
      <c r="U904">
        <v>13</v>
      </c>
      <c r="V904">
        <v>0</v>
      </c>
      <c r="W904" s="12">
        <v>10923.93</v>
      </c>
      <c r="X904" t="str">
        <f>SUBSTITUTE(Table14[[#This Row],[Hospital tier]],"?","tier - 2")</f>
        <v>tier - 2</v>
      </c>
      <c r="Y904" t="str">
        <f>SUBSTITUTE(Table14[[#This Row],[City tier]],"?","tier - 2")</f>
        <v>tier - 2</v>
      </c>
      <c r="Z904" t="str">
        <f>SUBSTITUTE(Table14[[#This Row],[State ID]],"?","UNKNOWN")</f>
        <v>R1021</v>
      </c>
    </row>
    <row r="905" spans="1:26" x14ac:dyDescent="0.3">
      <c r="A905" t="s">
        <v>936</v>
      </c>
      <c r="B905">
        <v>1983</v>
      </c>
      <c r="C905" t="s">
        <v>18</v>
      </c>
      <c r="E905">
        <v>21</v>
      </c>
      <c r="F905">
        <v>3</v>
      </c>
      <c r="G905">
        <v>7357.49</v>
      </c>
      <c r="H905" t="s">
        <v>11</v>
      </c>
      <c r="I905" t="s">
        <v>11</v>
      </c>
      <c r="J905" t="s">
        <v>23</v>
      </c>
      <c r="K905" t="str">
        <f>SUBSTITUTE(Table14[[#This Row],[year]],"?","")</f>
        <v>1983</v>
      </c>
      <c r="P905" t="str">
        <f>SUBSTITUTE(Table14[[#This Row],[Customer ID]],"?","unknown")</f>
        <v>Id1435</v>
      </c>
      <c r="Q905" s="9" t="str">
        <f t="shared" si="42"/>
        <v>6 Jun 1983</v>
      </c>
      <c r="R905">
        <f t="shared" si="43"/>
        <v>40</v>
      </c>
      <c r="S905" t="str">
        <f t="shared" si="44"/>
        <v>1983</v>
      </c>
      <c r="T905" t="str">
        <f>SUBSTITUTE(Table14[[#This Row],[month]],"?","sep")</f>
        <v>Jun</v>
      </c>
      <c r="U905">
        <v>6</v>
      </c>
      <c r="V905">
        <v>0</v>
      </c>
      <c r="W905" s="12">
        <v>10886.66</v>
      </c>
      <c r="X905" t="str">
        <f>SUBSTITUTE(Table14[[#This Row],[Hospital tier]],"?","tier - 2")</f>
        <v>tier - 2</v>
      </c>
      <c r="Y905" t="str">
        <f>SUBSTITUTE(Table14[[#This Row],[City tier]],"?","tier - 2")</f>
        <v>tier - 2</v>
      </c>
      <c r="Z905" t="str">
        <f>SUBSTITUTE(Table14[[#This Row],[State ID]],"?","UNKNOWN")</f>
        <v>R1012</v>
      </c>
    </row>
    <row r="906" spans="1:26" x14ac:dyDescent="0.3">
      <c r="A906" t="s">
        <v>937</v>
      </c>
      <c r="B906">
        <v>1981</v>
      </c>
      <c r="C906" t="s">
        <v>10</v>
      </c>
      <c r="E906">
        <v>16</v>
      </c>
      <c r="F906">
        <v>1</v>
      </c>
      <c r="G906">
        <v>7358.18</v>
      </c>
      <c r="H906" t="s">
        <v>11</v>
      </c>
      <c r="I906" t="s">
        <v>12</v>
      </c>
      <c r="J906" t="s">
        <v>247</v>
      </c>
      <c r="K906" t="str">
        <f>SUBSTITUTE(Table14[[#This Row],[year]],"?","")</f>
        <v>1981</v>
      </c>
      <c r="P906" t="str">
        <f>SUBSTITUTE(Table14[[#This Row],[Customer ID]],"?","unknown")</f>
        <v>Id1434</v>
      </c>
      <c r="Q906" s="9" t="str">
        <f t="shared" si="42"/>
        <v>20 Jul 1981</v>
      </c>
      <c r="R906">
        <f t="shared" si="43"/>
        <v>41</v>
      </c>
      <c r="S906" t="str">
        <f t="shared" si="44"/>
        <v>1981</v>
      </c>
      <c r="T906" t="str">
        <f>SUBSTITUTE(Table14[[#This Row],[month]],"?","sep")</f>
        <v>Jul</v>
      </c>
      <c r="U906">
        <v>20</v>
      </c>
      <c r="V906">
        <v>2</v>
      </c>
      <c r="W906" s="12">
        <v>10848.13</v>
      </c>
      <c r="X906" t="str">
        <f>SUBSTITUTE(Table14[[#This Row],[Hospital tier]],"?","tier - 2")</f>
        <v>tier - 2</v>
      </c>
      <c r="Y906" t="str">
        <f>SUBSTITUTE(Table14[[#This Row],[City tier]],"?","tier - 2")</f>
        <v>tier - 3</v>
      </c>
      <c r="Z906" t="str">
        <f>SUBSTITUTE(Table14[[#This Row],[State ID]],"?","UNKNOWN")</f>
        <v>R1024</v>
      </c>
    </row>
    <row r="907" spans="1:26" x14ac:dyDescent="0.3">
      <c r="A907" t="s">
        <v>938</v>
      </c>
      <c r="B907">
        <v>1965</v>
      </c>
      <c r="C907" t="s">
        <v>30</v>
      </c>
      <c r="E907">
        <v>9</v>
      </c>
      <c r="F907">
        <v>0</v>
      </c>
      <c r="G907">
        <v>7362.31</v>
      </c>
      <c r="H907" t="s">
        <v>12</v>
      </c>
      <c r="I907" t="s">
        <v>12</v>
      </c>
      <c r="J907" t="s">
        <v>13</v>
      </c>
      <c r="K907" t="str">
        <f>SUBSTITUTE(Table14[[#This Row],[year]],"?","")</f>
        <v>1965</v>
      </c>
      <c r="P907" t="str">
        <f>SUBSTITUTE(Table14[[#This Row],[Customer ID]],"?","unknown")</f>
        <v>Id1433</v>
      </c>
      <c r="Q907" s="9" t="str">
        <f t="shared" si="42"/>
        <v>28 Dec 1965</v>
      </c>
      <c r="R907">
        <f t="shared" si="43"/>
        <v>57</v>
      </c>
      <c r="S907" t="str">
        <f t="shared" si="44"/>
        <v>1965</v>
      </c>
      <c r="T907" t="str">
        <f>SUBSTITUTE(Table14[[#This Row],[month]],"?","sep")</f>
        <v>Dec</v>
      </c>
      <c r="U907">
        <v>28</v>
      </c>
      <c r="V907">
        <v>1</v>
      </c>
      <c r="W907" s="12">
        <v>10825.25</v>
      </c>
      <c r="X907" t="str">
        <f>SUBSTITUTE(Table14[[#This Row],[Hospital tier]],"?","tier - 2")</f>
        <v>tier - 3</v>
      </c>
      <c r="Y907" t="str">
        <f>SUBSTITUTE(Table14[[#This Row],[City tier]],"?","tier - 2")</f>
        <v>tier - 3</v>
      </c>
      <c r="Z907" t="str">
        <f>SUBSTITUTE(Table14[[#This Row],[State ID]],"?","UNKNOWN")</f>
        <v>R1013</v>
      </c>
    </row>
    <row r="908" spans="1:26" x14ac:dyDescent="0.3">
      <c r="A908" t="s">
        <v>939</v>
      </c>
      <c r="B908">
        <v>1981</v>
      </c>
      <c r="C908" t="s">
        <v>15</v>
      </c>
      <c r="E908">
        <v>24</v>
      </c>
      <c r="F908">
        <v>2</v>
      </c>
      <c r="G908">
        <v>7371.77</v>
      </c>
      <c r="H908" t="s">
        <v>11</v>
      </c>
      <c r="I908" t="s">
        <v>16</v>
      </c>
      <c r="J908" t="s">
        <v>42</v>
      </c>
      <c r="K908" t="str">
        <f>SUBSTITUTE(Table14[[#This Row],[year]],"?","")</f>
        <v>1981</v>
      </c>
      <c r="P908" t="str">
        <f>SUBSTITUTE(Table14[[#This Row],[Customer ID]],"?","unknown")</f>
        <v>Id1432</v>
      </c>
      <c r="Q908" s="9" t="str">
        <f t="shared" si="42"/>
        <v>2 Nov 1981</v>
      </c>
      <c r="R908">
        <f t="shared" si="43"/>
        <v>41</v>
      </c>
      <c r="S908" t="str">
        <f t="shared" si="44"/>
        <v>1981</v>
      </c>
      <c r="T908" t="str">
        <f>SUBSTITUTE(Table14[[#This Row],[month]],"?","sep")</f>
        <v>Nov</v>
      </c>
      <c r="U908">
        <v>2</v>
      </c>
      <c r="V908">
        <v>1</v>
      </c>
      <c r="W908" s="12">
        <v>10807.49</v>
      </c>
      <c r="X908" t="str">
        <f>SUBSTITUTE(Table14[[#This Row],[Hospital tier]],"?","tier - 2")</f>
        <v>tier - 2</v>
      </c>
      <c r="Y908" t="str">
        <f>SUBSTITUTE(Table14[[#This Row],[City tier]],"?","tier - 2")</f>
        <v>tier - 1</v>
      </c>
      <c r="Z908" t="str">
        <f>SUBSTITUTE(Table14[[#This Row],[State ID]],"?","UNKNOWN")</f>
        <v>R1011</v>
      </c>
    </row>
    <row r="909" spans="1:26" x14ac:dyDescent="0.3">
      <c r="A909" t="s">
        <v>940</v>
      </c>
      <c r="B909">
        <v>1993</v>
      </c>
      <c r="C909" t="s">
        <v>10</v>
      </c>
      <c r="E909">
        <v>22</v>
      </c>
      <c r="F909">
        <v>0</v>
      </c>
      <c r="G909">
        <v>7388.85</v>
      </c>
      <c r="H909" t="s">
        <v>11</v>
      </c>
      <c r="I909" t="s">
        <v>11</v>
      </c>
      <c r="J909" t="s">
        <v>535</v>
      </c>
      <c r="K909" t="str">
        <f>SUBSTITUTE(Table14[[#This Row],[year]],"?","")</f>
        <v>1993</v>
      </c>
      <c r="P909" t="str">
        <f>SUBSTITUTE(Table14[[#This Row],[Customer ID]],"?","unknown")</f>
        <v>Id1431</v>
      </c>
      <c r="Q909" s="9" t="str">
        <f t="shared" si="42"/>
        <v>21 Jul 1993</v>
      </c>
      <c r="R909">
        <f t="shared" si="43"/>
        <v>29</v>
      </c>
      <c r="S909" t="str">
        <f t="shared" si="44"/>
        <v>1993</v>
      </c>
      <c r="T909" t="str">
        <f>SUBSTITUTE(Table14[[#This Row],[month]],"?","sep")</f>
        <v>Jul</v>
      </c>
      <c r="U909">
        <v>21</v>
      </c>
      <c r="V909">
        <v>4</v>
      </c>
      <c r="W909" s="12">
        <v>40182.25</v>
      </c>
      <c r="X909" t="str">
        <f>SUBSTITUTE(Table14[[#This Row],[Hospital tier]],"?","tier - 2")</f>
        <v>tier - 2</v>
      </c>
      <c r="Y909" t="str">
        <f>SUBSTITUTE(Table14[[#This Row],[City tier]],"?","tier - 2")</f>
        <v>tier - 2</v>
      </c>
      <c r="Z909" t="str">
        <f>SUBSTITUTE(Table14[[#This Row],[State ID]],"?","UNKNOWN")</f>
        <v>R1026</v>
      </c>
    </row>
    <row r="910" spans="1:26" x14ac:dyDescent="0.3">
      <c r="A910" t="s">
        <v>941</v>
      </c>
      <c r="B910">
        <v>1965</v>
      </c>
      <c r="C910" t="s">
        <v>30</v>
      </c>
      <c r="E910">
        <v>5</v>
      </c>
      <c r="F910">
        <v>0</v>
      </c>
      <c r="G910">
        <v>7403.98</v>
      </c>
      <c r="H910" t="s">
        <v>12</v>
      </c>
      <c r="I910" t="s">
        <v>11</v>
      </c>
      <c r="J910" t="s">
        <v>13</v>
      </c>
      <c r="K910" t="str">
        <f>SUBSTITUTE(Table14[[#This Row],[year]],"?","")</f>
        <v>1965</v>
      </c>
      <c r="P910" t="str">
        <f>SUBSTITUTE(Table14[[#This Row],[Customer ID]],"?","unknown")</f>
        <v>Id1430</v>
      </c>
      <c r="Q910" s="9" t="str">
        <f t="shared" si="42"/>
        <v>17 Dec 1965</v>
      </c>
      <c r="R910">
        <f t="shared" si="43"/>
        <v>57</v>
      </c>
      <c r="S910" t="str">
        <f t="shared" si="44"/>
        <v>1965</v>
      </c>
      <c r="T910" t="str">
        <f>SUBSTITUTE(Table14[[#This Row],[month]],"?","sep")</f>
        <v>Dec</v>
      </c>
      <c r="U910">
        <v>17</v>
      </c>
      <c r="V910">
        <v>2</v>
      </c>
      <c r="W910" s="12">
        <v>13101.74</v>
      </c>
      <c r="X910" t="str">
        <f>SUBSTITUTE(Table14[[#This Row],[Hospital tier]],"?","tier - 2")</f>
        <v>tier - 3</v>
      </c>
      <c r="Y910" t="str">
        <f>SUBSTITUTE(Table14[[#This Row],[City tier]],"?","tier - 2")</f>
        <v>tier - 2</v>
      </c>
      <c r="Z910" t="str">
        <f>SUBSTITUTE(Table14[[#This Row],[State ID]],"?","UNKNOWN")</f>
        <v>R1013</v>
      </c>
    </row>
    <row r="911" spans="1:26" x14ac:dyDescent="0.3">
      <c r="A911" t="s">
        <v>942</v>
      </c>
      <c r="B911">
        <v>1983</v>
      </c>
      <c r="C911" t="s">
        <v>20</v>
      </c>
      <c r="E911">
        <v>19</v>
      </c>
      <c r="F911">
        <v>3</v>
      </c>
      <c r="G911">
        <v>7418.52</v>
      </c>
      <c r="H911" t="s">
        <v>11</v>
      </c>
      <c r="I911" t="s">
        <v>11</v>
      </c>
      <c r="J911" t="s">
        <v>42</v>
      </c>
      <c r="K911" t="str">
        <f>SUBSTITUTE(Table14[[#This Row],[year]],"?","")</f>
        <v>1983</v>
      </c>
      <c r="P911" t="str">
        <f>SUBSTITUTE(Table14[[#This Row],[Customer ID]],"?","unknown")</f>
        <v>Id1429</v>
      </c>
      <c r="Q911" s="9" t="str">
        <f t="shared" si="42"/>
        <v>28 Sep 1983</v>
      </c>
      <c r="R911">
        <f t="shared" si="43"/>
        <v>39</v>
      </c>
      <c r="S911" t="str">
        <f t="shared" si="44"/>
        <v>1983</v>
      </c>
      <c r="T911" t="str">
        <f>SUBSTITUTE(Table14[[#This Row],[month]],"?","sep")</f>
        <v>Sep</v>
      </c>
      <c r="U911">
        <v>28</v>
      </c>
      <c r="V911">
        <v>1</v>
      </c>
      <c r="W911" s="12">
        <v>10797.34</v>
      </c>
      <c r="X911" t="str">
        <f>SUBSTITUTE(Table14[[#This Row],[Hospital tier]],"?","tier - 2")</f>
        <v>tier - 2</v>
      </c>
      <c r="Y911" t="str">
        <f>SUBSTITUTE(Table14[[#This Row],[City tier]],"?","tier - 2")</f>
        <v>tier - 2</v>
      </c>
      <c r="Z911" t="str">
        <f>SUBSTITUTE(Table14[[#This Row],[State ID]],"?","UNKNOWN")</f>
        <v>R1011</v>
      </c>
    </row>
    <row r="912" spans="1:26" x14ac:dyDescent="0.3">
      <c r="A912" t="s">
        <v>943</v>
      </c>
      <c r="B912">
        <v>1978</v>
      </c>
      <c r="C912" t="s">
        <v>15</v>
      </c>
      <c r="E912">
        <v>12</v>
      </c>
      <c r="F912">
        <v>0</v>
      </c>
      <c r="G912">
        <v>7419.48</v>
      </c>
      <c r="H912" t="s">
        <v>11</v>
      </c>
      <c r="I912" t="s">
        <v>11</v>
      </c>
      <c r="J912" t="s">
        <v>23</v>
      </c>
      <c r="K912" t="str">
        <f>SUBSTITUTE(Table14[[#This Row],[year]],"?","")</f>
        <v>1978</v>
      </c>
      <c r="P912" t="str">
        <f>SUBSTITUTE(Table14[[#This Row],[Customer ID]],"?","unknown")</f>
        <v>Id1428</v>
      </c>
      <c r="Q912" s="9" t="str">
        <f t="shared" si="42"/>
        <v>23 Nov 1978</v>
      </c>
      <c r="R912">
        <f t="shared" si="43"/>
        <v>44</v>
      </c>
      <c r="S912" t="str">
        <f t="shared" si="44"/>
        <v>1978</v>
      </c>
      <c r="T912" t="str">
        <f>SUBSTITUTE(Table14[[#This Row],[month]],"?","sep")</f>
        <v>Nov</v>
      </c>
      <c r="U912">
        <v>23</v>
      </c>
      <c r="V912">
        <v>0</v>
      </c>
      <c r="W912" s="12">
        <v>10796.35</v>
      </c>
      <c r="X912" t="str">
        <f>SUBSTITUTE(Table14[[#This Row],[Hospital tier]],"?","tier - 2")</f>
        <v>tier - 2</v>
      </c>
      <c r="Y912" t="str">
        <f>SUBSTITUTE(Table14[[#This Row],[City tier]],"?","tier - 2")</f>
        <v>tier - 2</v>
      </c>
      <c r="Z912" t="str">
        <f>SUBSTITUTE(Table14[[#This Row],[State ID]],"?","UNKNOWN")</f>
        <v>R1012</v>
      </c>
    </row>
    <row r="913" spans="1:26" x14ac:dyDescent="0.3">
      <c r="A913" t="s">
        <v>944</v>
      </c>
      <c r="B913">
        <v>1978</v>
      </c>
      <c r="C913" t="s">
        <v>30</v>
      </c>
      <c r="E913">
        <v>2</v>
      </c>
      <c r="F913">
        <v>0</v>
      </c>
      <c r="G913">
        <v>7421.19</v>
      </c>
      <c r="H913" t="s">
        <v>11</v>
      </c>
      <c r="I913" t="s">
        <v>12</v>
      </c>
      <c r="J913" t="s">
        <v>23</v>
      </c>
      <c r="K913" t="str">
        <f>SUBSTITUTE(Table14[[#This Row],[year]],"?","")</f>
        <v>1978</v>
      </c>
      <c r="P913" t="str">
        <f>SUBSTITUTE(Table14[[#This Row],[Customer ID]],"?","unknown")</f>
        <v>Id1427</v>
      </c>
      <c r="Q913" s="9" t="str">
        <f t="shared" si="42"/>
        <v>24 Dec 1978</v>
      </c>
      <c r="R913">
        <f t="shared" si="43"/>
        <v>44</v>
      </c>
      <c r="S913" t="str">
        <f t="shared" si="44"/>
        <v>1978</v>
      </c>
      <c r="T913" t="str">
        <f>SUBSTITUTE(Table14[[#This Row],[month]],"?","sep")</f>
        <v>Dec</v>
      </c>
      <c r="U913">
        <v>24</v>
      </c>
      <c r="V913">
        <v>0</v>
      </c>
      <c r="W913" s="12">
        <v>10795.94</v>
      </c>
      <c r="X913" t="str">
        <f>SUBSTITUTE(Table14[[#This Row],[Hospital tier]],"?","tier - 2")</f>
        <v>tier - 2</v>
      </c>
      <c r="Y913" t="str">
        <f>SUBSTITUTE(Table14[[#This Row],[City tier]],"?","tier - 2")</f>
        <v>tier - 3</v>
      </c>
      <c r="Z913" t="str">
        <f>SUBSTITUTE(Table14[[#This Row],[State ID]],"?","UNKNOWN")</f>
        <v>R1012</v>
      </c>
    </row>
    <row r="914" spans="1:26" x14ac:dyDescent="0.3">
      <c r="A914" t="s">
        <v>945</v>
      </c>
      <c r="B914">
        <v>1977</v>
      </c>
      <c r="C914" t="s">
        <v>35</v>
      </c>
      <c r="E914">
        <v>25</v>
      </c>
      <c r="F914">
        <v>1</v>
      </c>
      <c r="G914">
        <v>7441.05</v>
      </c>
      <c r="H914" t="s">
        <v>12</v>
      </c>
      <c r="I914" t="s">
        <v>11</v>
      </c>
      <c r="J914" t="s">
        <v>42</v>
      </c>
      <c r="K914" t="str">
        <f>SUBSTITUTE(Table14[[#This Row],[year]],"?","")</f>
        <v>1977</v>
      </c>
      <c r="P914" t="str">
        <f>SUBSTITUTE(Table14[[#This Row],[Customer ID]],"?","unknown")</f>
        <v>Id1426</v>
      </c>
      <c r="Q914" s="9" t="str">
        <f t="shared" si="42"/>
        <v>11 Aug 1977</v>
      </c>
      <c r="R914">
        <f t="shared" si="43"/>
        <v>45</v>
      </c>
      <c r="S914" t="str">
        <f t="shared" si="44"/>
        <v>1977</v>
      </c>
      <c r="T914" t="str">
        <f>SUBSTITUTE(Table14[[#This Row],[month]],"?","sep")</f>
        <v>Aug</v>
      </c>
      <c r="U914">
        <v>11</v>
      </c>
      <c r="V914">
        <v>1</v>
      </c>
      <c r="W914" s="12">
        <v>10791.96</v>
      </c>
      <c r="X914" t="str">
        <f>SUBSTITUTE(Table14[[#This Row],[Hospital tier]],"?","tier - 2")</f>
        <v>tier - 3</v>
      </c>
      <c r="Y914" t="str">
        <f>SUBSTITUTE(Table14[[#This Row],[City tier]],"?","tier - 2")</f>
        <v>tier - 2</v>
      </c>
      <c r="Z914" t="str">
        <f>SUBSTITUTE(Table14[[#This Row],[State ID]],"?","UNKNOWN")</f>
        <v>R1011</v>
      </c>
    </row>
    <row r="915" spans="1:26" x14ac:dyDescent="0.3">
      <c r="A915" t="s">
        <v>946</v>
      </c>
      <c r="B915">
        <v>1979</v>
      </c>
      <c r="C915" t="s">
        <v>20</v>
      </c>
      <c r="E915">
        <v>1</v>
      </c>
      <c r="F915">
        <v>2</v>
      </c>
      <c r="G915">
        <v>7441.5</v>
      </c>
      <c r="H915" t="s">
        <v>12</v>
      </c>
      <c r="I915" t="s">
        <v>11</v>
      </c>
      <c r="J915" t="s">
        <v>42</v>
      </c>
      <c r="K915" t="str">
        <f>SUBSTITUTE(Table14[[#This Row],[year]],"?","")</f>
        <v>1979</v>
      </c>
      <c r="P915" t="str">
        <f>SUBSTITUTE(Table14[[#This Row],[Customer ID]],"?","unknown")</f>
        <v>Id1425</v>
      </c>
      <c r="Q915" s="9" t="str">
        <f t="shared" si="42"/>
        <v>25 Sep 1979</v>
      </c>
      <c r="R915">
        <f t="shared" si="43"/>
        <v>43</v>
      </c>
      <c r="S915" t="str">
        <f t="shared" si="44"/>
        <v>1979</v>
      </c>
      <c r="T915" t="str">
        <f>SUBSTITUTE(Table14[[#This Row],[month]],"?","sep")</f>
        <v>Sep</v>
      </c>
      <c r="U915">
        <v>25</v>
      </c>
      <c r="V915">
        <v>3</v>
      </c>
      <c r="W915" s="12">
        <v>10769.75</v>
      </c>
      <c r="X915" t="str">
        <f>SUBSTITUTE(Table14[[#This Row],[Hospital tier]],"?","tier - 2")</f>
        <v>tier - 3</v>
      </c>
      <c r="Y915" t="str">
        <f>SUBSTITUTE(Table14[[#This Row],[City tier]],"?","tier - 2")</f>
        <v>tier - 2</v>
      </c>
      <c r="Z915" t="str">
        <f>SUBSTITUTE(Table14[[#This Row],[State ID]],"?","UNKNOWN")</f>
        <v>R1011</v>
      </c>
    </row>
    <row r="916" spans="1:26" x14ac:dyDescent="0.3">
      <c r="A916" t="s">
        <v>947</v>
      </c>
      <c r="B916">
        <v>1980</v>
      </c>
      <c r="C916" t="s">
        <v>10</v>
      </c>
      <c r="E916">
        <v>7</v>
      </c>
      <c r="F916">
        <v>1</v>
      </c>
      <c r="G916">
        <v>7443.64</v>
      </c>
      <c r="H916" t="s">
        <v>11</v>
      </c>
      <c r="I916" t="s">
        <v>12</v>
      </c>
      <c r="J916" t="s">
        <v>23</v>
      </c>
      <c r="K916" t="str">
        <f>SUBSTITUTE(Table14[[#This Row],[year]],"?","")</f>
        <v>1980</v>
      </c>
      <c r="P916" t="str">
        <f>SUBSTITUTE(Table14[[#This Row],[Customer ID]],"?","unknown")</f>
        <v>Id1424</v>
      </c>
      <c r="Q916" s="9" t="str">
        <f t="shared" si="42"/>
        <v>29 Jul 1980</v>
      </c>
      <c r="R916">
        <f t="shared" si="43"/>
        <v>42</v>
      </c>
      <c r="S916" t="str">
        <f t="shared" si="44"/>
        <v>1980</v>
      </c>
      <c r="T916" t="str">
        <f>SUBSTITUTE(Table14[[#This Row],[month]],"?","sep")</f>
        <v>Jul</v>
      </c>
      <c r="U916">
        <v>29</v>
      </c>
      <c r="V916">
        <v>3</v>
      </c>
      <c r="W916" s="12">
        <v>10749.02</v>
      </c>
      <c r="X916" t="str">
        <f>SUBSTITUTE(Table14[[#This Row],[Hospital tier]],"?","tier - 2")</f>
        <v>tier - 2</v>
      </c>
      <c r="Y916" t="str">
        <f>SUBSTITUTE(Table14[[#This Row],[City tier]],"?","tier - 2")</f>
        <v>tier - 3</v>
      </c>
      <c r="Z916" t="str">
        <f>SUBSTITUTE(Table14[[#This Row],[State ID]],"?","UNKNOWN")</f>
        <v>R1012</v>
      </c>
    </row>
    <row r="917" spans="1:26" x14ac:dyDescent="0.3">
      <c r="A917" t="s">
        <v>948</v>
      </c>
      <c r="B917">
        <v>1977</v>
      </c>
      <c r="C917" t="s">
        <v>20</v>
      </c>
      <c r="E917">
        <v>25</v>
      </c>
      <c r="F917">
        <v>1</v>
      </c>
      <c r="G917">
        <v>7445.92</v>
      </c>
      <c r="H917" t="s">
        <v>12</v>
      </c>
      <c r="I917" t="s">
        <v>16</v>
      </c>
      <c r="J917" t="s">
        <v>42</v>
      </c>
      <c r="K917" t="str">
        <f>SUBSTITUTE(Table14[[#This Row],[year]],"?","")</f>
        <v>1977</v>
      </c>
      <c r="P917" t="str">
        <f>SUBSTITUTE(Table14[[#This Row],[Customer ID]],"?","unknown")</f>
        <v>Id1423</v>
      </c>
      <c r="Q917" s="9" t="str">
        <f t="shared" si="42"/>
        <v>9 Sep 1977</v>
      </c>
      <c r="R917">
        <f t="shared" si="43"/>
        <v>45</v>
      </c>
      <c r="S917" t="str">
        <f t="shared" si="44"/>
        <v>1977</v>
      </c>
      <c r="T917" t="str">
        <f>SUBSTITUTE(Table14[[#This Row],[month]],"?","sep")</f>
        <v>Sep</v>
      </c>
      <c r="U917">
        <v>9</v>
      </c>
      <c r="V917">
        <v>4</v>
      </c>
      <c r="W917" s="12">
        <v>10736.87</v>
      </c>
      <c r="X917" t="str">
        <f>SUBSTITUTE(Table14[[#This Row],[Hospital tier]],"?","tier - 2")</f>
        <v>tier - 3</v>
      </c>
      <c r="Y917" t="str">
        <f>SUBSTITUTE(Table14[[#This Row],[City tier]],"?","tier - 2")</f>
        <v>tier - 1</v>
      </c>
      <c r="Z917" t="str">
        <f>SUBSTITUTE(Table14[[#This Row],[State ID]],"?","UNKNOWN")</f>
        <v>R1011</v>
      </c>
    </row>
    <row r="918" spans="1:26" x14ac:dyDescent="0.3">
      <c r="A918" t="s">
        <v>949</v>
      </c>
      <c r="B918">
        <v>1977</v>
      </c>
      <c r="C918" t="s">
        <v>20</v>
      </c>
      <c r="E918">
        <v>30</v>
      </c>
      <c r="F918">
        <v>0</v>
      </c>
      <c r="G918">
        <v>7448.4</v>
      </c>
      <c r="H918" t="s">
        <v>12</v>
      </c>
      <c r="I918" t="s">
        <v>12</v>
      </c>
      <c r="J918" t="s">
        <v>356</v>
      </c>
      <c r="K918" t="str">
        <f>SUBSTITUTE(Table14[[#This Row],[year]],"?","")</f>
        <v>1977</v>
      </c>
      <c r="P918" t="str">
        <f>SUBSTITUTE(Table14[[#This Row],[Customer ID]],"?","unknown")</f>
        <v>Id1422</v>
      </c>
      <c r="Q918" s="9" t="str">
        <f t="shared" si="42"/>
        <v>25 Sep 1977</v>
      </c>
      <c r="R918">
        <f t="shared" si="43"/>
        <v>45</v>
      </c>
      <c r="S918" t="str">
        <f t="shared" si="44"/>
        <v>1977</v>
      </c>
      <c r="T918" t="str">
        <f>SUBSTITUTE(Table14[[#This Row],[month]],"?","sep")</f>
        <v>Sep</v>
      </c>
      <c r="U918">
        <v>25</v>
      </c>
      <c r="V918">
        <v>0</v>
      </c>
      <c r="W918" s="12">
        <v>10719.57</v>
      </c>
      <c r="X918" t="str">
        <f>SUBSTITUTE(Table14[[#This Row],[Hospital tier]],"?","tier - 2")</f>
        <v>tier - 3</v>
      </c>
      <c r="Y918" t="str">
        <f>SUBSTITUTE(Table14[[#This Row],[City tier]],"?","tier - 2")</f>
        <v>tier - 3</v>
      </c>
      <c r="Z918" t="str">
        <f>SUBSTITUTE(Table14[[#This Row],[State ID]],"?","UNKNOWN")</f>
        <v>R1017</v>
      </c>
    </row>
    <row r="919" spans="1:26" x14ac:dyDescent="0.3">
      <c r="A919" t="s">
        <v>950</v>
      </c>
      <c r="B919">
        <v>2001</v>
      </c>
      <c r="C919" t="s">
        <v>18</v>
      </c>
      <c r="E919">
        <v>1</v>
      </c>
      <c r="F919">
        <v>0</v>
      </c>
      <c r="G919">
        <v>7450.36</v>
      </c>
      <c r="H919" t="s">
        <v>11</v>
      </c>
      <c r="I919" t="s">
        <v>11</v>
      </c>
      <c r="J919" t="s">
        <v>23</v>
      </c>
      <c r="K919" t="str">
        <f>SUBSTITUTE(Table14[[#This Row],[year]],"?","")</f>
        <v>2001</v>
      </c>
      <c r="P919" t="str">
        <f>SUBSTITUTE(Table14[[#This Row],[Customer ID]],"?","unknown")</f>
        <v>Id1421</v>
      </c>
      <c r="Q919" s="9" t="str">
        <f t="shared" si="42"/>
        <v>5 Jun 2001</v>
      </c>
      <c r="R919">
        <f t="shared" si="43"/>
        <v>22</v>
      </c>
      <c r="S919" t="str">
        <f t="shared" si="44"/>
        <v>2001</v>
      </c>
      <c r="T919" t="str">
        <f>SUBSTITUTE(Table14[[#This Row],[month]],"?","sep")</f>
        <v>Jun</v>
      </c>
      <c r="U919">
        <v>5</v>
      </c>
      <c r="V919">
        <v>0</v>
      </c>
      <c r="W919" s="12">
        <v>10713.64</v>
      </c>
      <c r="X919" t="str">
        <f>SUBSTITUTE(Table14[[#This Row],[Hospital tier]],"?","tier - 2")</f>
        <v>tier - 2</v>
      </c>
      <c r="Y919" t="str">
        <f>SUBSTITUTE(Table14[[#This Row],[City tier]],"?","tier - 2")</f>
        <v>tier - 2</v>
      </c>
      <c r="Z919" t="str">
        <f>SUBSTITUTE(Table14[[#This Row],[State ID]],"?","UNKNOWN")</f>
        <v>R1012</v>
      </c>
    </row>
    <row r="920" spans="1:26" x14ac:dyDescent="0.3">
      <c r="A920" t="s">
        <v>951</v>
      </c>
      <c r="B920">
        <v>1967</v>
      </c>
      <c r="C920" t="s">
        <v>35</v>
      </c>
      <c r="E920">
        <v>4</v>
      </c>
      <c r="F920">
        <v>0</v>
      </c>
      <c r="G920">
        <v>7463.51</v>
      </c>
      <c r="H920" t="s">
        <v>12</v>
      </c>
      <c r="I920" t="s">
        <v>12</v>
      </c>
      <c r="J920" t="s">
        <v>13</v>
      </c>
      <c r="K920" t="str">
        <f>SUBSTITUTE(Table14[[#This Row],[year]],"?","")</f>
        <v>1967</v>
      </c>
      <c r="P920" t="str">
        <f>SUBSTITUTE(Table14[[#This Row],[Customer ID]],"?","unknown")</f>
        <v>Id1420</v>
      </c>
      <c r="Q920" s="9" t="str">
        <f t="shared" si="42"/>
        <v>30 Aug 1967</v>
      </c>
      <c r="R920">
        <f t="shared" si="43"/>
        <v>55</v>
      </c>
      <c r="S920" t="str">
        <f t="shared" si="44"/>
        <v>1967</v>
      </c>
      <c r="T920" t="str">
        <f>SUBSTITUTE(Table14[[#This Row],[month]],"?","sep")</f>
        <v>Aug</v>
      </c>
      <c r="U920">
        <v>30</v>
      </c>
      <c r="V920">
        <v>0</v>
      </c>
      <c r="W920" s="12">
        <v>10704.47</v>
      </c>
      <c r="X920" t="str">
        <f>SUBSTITUTE(Table14[[#This Row],[Hospital tier]],"?","tier - 2")</f>
        <v>tier - 3</v>
      </c>
      <c r="Y920" t="str">
        <f>SUBSTITUTE(Table14[[#This Row],[City tier]],"?","tier - 2")</f>
        <v>tier - 3</v>
      </c>
      <c r="Z920" t="str">
        <f>SUBSTITUTE(Table14[[#This Row],[State ID]],"?","UNKNOWN")</f>
        <v>R1013</v>
      </c>
    </row>
    <row r="921" spans="1:26" x14ac:dyDescent="0.3">
      <c r="A921" t="s">
        <v>952</v>
      </c>
      <c r="B921">
        <v>1996</v>
      </c>
      <c r="C921" t="s">
        <v>18</v>
      </c>
      <c r="E921">
        <v>14</v>
      </c>
      <c r="F921">
        <v>0</v>
      </c>
      <c r="G921">
        <v>7487.38</v>
      </c>
      <c r="H921" t="s">
        <v>11</v>
      </c>
      <c r="I921" t="s">
        <v>12</v>
      </c>
      <c r="J921" t="s">
        <v>23</v>
      </c>
      <c r="K921" t="str">
        <f>SUBSTITUTE(Table14[[#This Row],[year]],"?","")</f>
        <v>1996</v>
      </c>
      <c r="P921" t="str">
        <f>SUBSTITUTE(Table14[[#This Row],[Customer ID]],"?","unknown")</f>
        <v>Id1419</v>
      </c>
      <c r="Q921" s="9" t="str">
        <f t="shared" si="42"/>
        <v>6 Jun 1996</v>
      </c>
      <c r="R921">
        <f t="shared" si="43"/>
        <v>27</v>
      </c>
      <c r="S921" t="str">
        <f t="shared" si="44"/>
        <v>1996</v>
      </c>
      <c r="T921" t="str">
        <f>SUBSTITUTE(Table14[[#This Row],[month]],"?","sep")</f>
        <v>Jun</v>
      </c>
      <c r="U921">
        <v>6</v>
      </c>
      <c r="V921">
        <v>0</v>
      </c>
      <c r="W921" s="12">
        <v>13063.88</v>
      </c>
      <c r="X921" t="str">
        <f>SUBSTITUTE(Table14[[#This Row],[Hospital tier]],"?","tier - 2")</f>
        <v>tier - 2</v>
      </c>
      <c r="Y921" t="str">
        <f>SUBSTITUTE(Table14[[#This Row],[City tier]],"?","tier - 2")</f>
        <v>tier - 3</v>
      </c>
      <c r="Z921" t="str">
        <f>SUBSTITUTE(Table14[[#This Row],[State ID]],"?","UNKNOWN")</f>
        <v>R1012</v>
      </c>
    </row>
    <row r="922" spans="1:26" x14ac:dyDescent="0.3">
      <c r="A922" t="s">
        <v>953</v>
      </c>
      <c r="B922">
        <v>1988</v>
      </c>
      <c r="C922" t="s">
        <v>30</v>
      </c>
      <c r="E922">
        <v>15</v>
      </c>
      <c r="F922">
        <v>3</v>
      </c>
      <c r="G922">
        <v>7494.63</v>
      </c>
      <c r="H922" t="s">
        <v>11</v>
      </c>
      <c r="I922" t="s">
        <v>12</v>
      </c>
      <c r="J922" t="s">
        <v>200</v>
      </c>
      <c r="K922" t="str">
        <f>SUBSTITUTE(Table14[[#This Row],[year]],"?","")</f>
        <v>1988</v>
      </c>
      <c r="P922" t="str">
        <f>SUBSTITUTE(Table14[[#This Row],[Customer ID]],"?","unknown")</f>
        <v>Id1418</v>
      </c>
      <c r="Q922" s="9" t="str">
        <f t="shared" si="42"/>
        <v>14 Dec 1988</v>
      </c>
      <c r="R922">
        <f t="shared" si="43"/>
        <v>34</v>
      </c>
      <c r="S922" t="str">
        <f t="shared" si="44"/>
        <v>1988</v>
      </c>
      <c r="T922" t="str">
        <f>SUBSTITUTE(Table14[[#This Row],[month]],"?","sep")</f>
        <v>Dec</v>
      </c>
      <c r="U922">
        <v>14</v>
      </c>
      <c r="V922">
        <v>2</v>
      </c>
      <c r="W922" s="12">
        <v>40103.89</v>
      </c>
      <c r="X922" t="str">
        <f>SUBSTITUTE(Table14[[#This Row],[Hospital tier]],"?","tier - 2")</f>
        <v>tier - 2</v>
      </c>
      <c r="Y922" t="str">
        <f>SUBSTITUTE(Table14[[#This Row],[City tier]],"?","tier - 2")</f>
        <v>tier - 3</v>
      </c>
      <c r="Z922" t="str">
        <f>SUBSTITUTE(Table14[[#This Row],[State ID]],"?","UNKNOWN")</f>
        <v>R1025</v>
      </c>
    </row>
    <row r="923" spans="1:26" x14ac:dyDescent="0.3">
      <c r="A923" t="s">
        <v>954</v>
      </c>
      <c r="B923">
        <v>1997</v>
      </c>
      <c r="C923" t="s">
        <v>37</v>
      </c>
      <c r="E923">
        <v>28</v>
      </c>
      <c r="F923">
        <v>0</v>
      </c>
      <c r="G923">
        <v>7504.3</v>
      </c>
      <c r="H923" t="s">
        <v>11</v>
      </c>
      <c r="I923" t="s">
        <v>16</v>
      </c>
      <c r="J923" t="s">
        <v>23</v>
      </c>
      <c r="K923" t="str">
        <f>SUBSTITUTE(Table14[[#This Row],[year]],"?","")</f>
        <v>1997</v>
      </c>
      <c r="P923" t="str">
        <f>SUBSTITUTE(Table14[[#This Row],[Customer ID]],"?","unknown")</f>
        <v>Id1417</v>
      </c>
      <c r="Q923" s="9" t="str">
        <f t="shared" si="42"/>
        <v>24 Oct 1997</v>
      </c>
      <c r="R923">
        <f t="shared" si="43"/>
        <v>25</v>
      </c>
      <c r="S923" t="str">
        <f t="shared" si="44"/>
        <v>1997</v>
      </c>
      <c r="T923" t="str">
        <f>SUBSTITUTE(Table14[[#This Row],[month]],"?","sep")</f>
        <v>Oct</v>
      </c>
      <c r="U923">
        <v>24</v>
      </c>
      <c r="V923">
        <v>3</v>
      </c>
      <c r="W923" s="12">
        <v>10702.64</v>
      </c>
      <c r="X923" t="str">
        <f>SUBSTITUTE(Table14[[#This Row],[Hospital tier]],"?","tier - 2")</f>
        <v>tier - 2</v>
      </c>
      <c r="Y923" t="str">
        <f>SUBSTITUTE(Table14[[#This Row],[City tier]],"?","tier - 2")</f>
        <v>tier - 1</v>
      </c>
      <c r="Z923" t="str">
        <f>SUBSTITUTE(Table14[[#This Row],[State ID]],"?","UNKNOWN")</f>
        <v>R1012</v>
      </c>
    </row>
    <row r="924" spans="1:26" x14ac:dyDescent="0.3">
      <c r="A924" t="s">
        <v>955</v>
      </c>
      <c r="B924">
        <v>1983</v>
      </c>
      <c r="C924" t="s">
        <v>10</v>
      </c>
      <c r="E924">
        <v>10</v>
      </c>
      <c r="F924">
        <v>4</v>
      </c>
      <c r="G924">
        <v>7512.27</v>
      </c>
      <c r="H924" t="s">
        <v>12</v>
      </c>
      <c r="I924" t="s">
        <v>11</v>
      </c>
      <c r="J924" t="s">
        <v>42</v>
      </c>
      <c r="K924" t="str">
        <f>SUBSTITUTE(Table14[[#This Row],[year]],"?","")</f>
        <v>1983</v>
      </c>
      <c r="P924" t="str">
        <f>SUBSTITUTE(Table14[[#This Row],[Customer ID]],"?","unknown")</f>
        <v>Id1416</v>
      </c>
      <c r="Q924" s="9" t="str">
        <f t="shared" si="42"/>
        <v>30 Jul 1983</v>
      </c>
      <c r="R924">
        <f t="shared" si="43"/>
        <v>39</v>
      </c>
      <c r="S924" t="str">
        <f t="shared" si="44"/>
        <v>1983</v>
      </c>
      <c r="T924" t="str">
        <f>SUBSTITUTE(Table14[[#This Row],[month]],"?","sep")</f>
        <v>Jul</v>
      </c>
      <c r="U924">
        <v>30</v>
      </c>
      <c r="V924">
        <v>2</v>
      </c>
      <c r="W924" s="12">
        <v>10698.38</v>
      </c>
      <c r="X924" t="str">
        <f>SUBSTITUTE(Table14[[#This Row],[Hospital tier]],"?","tier - 2")</f>
        <v>tier - 3</v>
      </c>
      <c r="Y924" t="str">
        <f>SUBSTITUTE(Table14[[#This Row],[City tier]],"?","tier - 2")</f>
        <v>tier - 2</v>
      </c>
      <c r="Z924" t="str">
        <f>SUBSTITUTE(Table14[[#This Row],[State ID]],"?","UNKNOWN")</f>
        <v>R1011</v>
      </c>
    </row>
    <row r="925" spans="1:26" x14ac:dyDescent="0.3">
      <c r="A925" t="s">
        <v>956</v>
      </c>
      <c r="B925">
        <v>1978</v>
      </c>
      <c r="C925" t="s">
        <v>37</v>
      </c>
      <c r="E925">
        <v>18</v>
      </c>
      <c r="F925">
        <v>1</v>
      </c>
      <c r="G925">
        <v>7518.03</v>
      </c>
      <c r="H925" t="s">
        <v>11</v>
      </c>
      <c r="I925" t="s">
        <v>12</v>
      </c>
      <c r="J925" t="s">
        <v>23</v>
      </c>
      <c r="K925" t="str">
        <f>SUBSTITUTE(Table14[[#This Row],[year]],"?","")</f>
        <v>1978</v>
      </c>
      <c r="P925" t="str">
        <f>SUBSTITUTE(Table14[[#This Row],[Customer ID]],"?","unknown")</f>
        <v>Id1415</v>
      </c>
      <c r="Q925" s="9" t="str">
        <f t="shared" si="42"/>
        <v>2 Oct 1978</v>
      </c>
      <c r="R925">
        <f t="shared" si="43"/>
        <v>44</v>
      </c>
      <c r="S925" t="str">
        <f t="shared" si="44"/>
        <v>1978</v>
      </c>
      <c r="T925" t="str">
        <f>SUBSTITUTE(Table14[[#This Row],[month]],"?","sep")</f>
        <v>Oct</v>
      </c>
      <c r="U925">
        <v>2</v>
      </c>
      <c r="V925">
        <v>2</v>
      </c>
      <c r="W925" s="12">
        <v>10690.11</v>
      </c>
      <c r="X925" t="str">
        <f>SUBSTITUTE(Table14[[#This Row],[Hospital tier]],"?","tier - 2")</f>
        <v>tier - 2</v>
      </c>
      <c r="Y925" t="str">
        <f>SUBSTITUTE(Table14[[#This Row],[City tier]],"?","tier - 2")</f>
        <v>tier - 3</v>
      </c>
      <c r="Z925" t="str">
        <f>SUBSTITUTE(Table14[[#This Row],[State ID]],"?","UNKNOWN")</f>
        <v>R1012</v>
      </c>
    </row>
    <row r="926" spans="1:26" x14ac:dyDescent="0.3">
      <c r="A926" t="s">
        <v>957</v>
      </c>
      <c r="B926">
        <v>1976</v>
      </c>
      <c r="C926" t="s">
        <v>37</v>
      </c>
      <c r="E926">
        <v>10</v>
      </c>
      <c r="F926">
        <v>0</v>
      </c>
      <c r="G926">
        <v>7526.71</v>
      </c>
      <c r="H926" t="s">
        <v>12</v>
      </c>
      <c r="I926" t="s">
        <v>16</v>
      </c>
      <c r="J926" t="s">
        <v>23</v>
      </c>
      <c r="K926" t="str">
        <f>SUBSTITUTE(Table14[[#This Row],[year]],"?","")</f>
        <v>1976</v>
      </c>
      <c r="P926" t="str">
        <f>SUBSTITUTE(Table14[[#This Row],[Customer ID]],"?","unknown")</f>
        <v>Id1414</v>
      </c>
      <c r="Q926" s="9" t="str">
        <f t="shared" si="42"/>
        <v>7 Oct 1976</v>
      </c>
      <c r="R926">
        <f t="shared" si="43"/>
        <v>46</v>
      </c>
      <c r="S926" t="str">
        <f t="shared" si="44"/>
        <v>1976</v>
      </c>
      <c r="T926" t="str">
        <f>SUBSTITUTE(Table14[[#This Row],[month]],"?","sep")</f>
        <v>Oct</v>
      </c>
      <c r="U926">
        <v>7</v>
      </c>
      <c r="V926">
        <v>0</v>
      </c>
      <c r="W926" s="12">
        <v>10676.83</v>
      </c>
      <c r="X926" t="str">
        <f>SUBSTITUTE(Table14[[#This Row],[Hospital tier]],"?","tier - 2")</f>
        <v>tier - 3</v>
      </c>
      <c r="Y926" t="str">
        <f>SUBSTITUTE(Table14[[#This Row],[City tier]],"?","tier - 2")</f>
        <v>tier - 1</v>
      </c>
      <c r="Z926" t="str">
        <f>SUBSTITUTE(Table14[[#This Row],[State ID]],"?","UNKNOWN")</f>
        <v>R1012</v>
      </c>
    </row>
    <row r="927" spans="1:26" x14ac:dyDescent="0.3">
      <c r="A927" t="s">
        <v>958</v>
      </c>
      <c r="B927">
        <v>1978</v>
      </c>
      <c r="C927" t="s">
        <v>30</v>
      </c>
      <c r="E927">
        <v>14</v>
      </c>
      <c r="F927">
        <v>2</v>
      </c>
      <c r="G927">
        <v>7531.7</v>
      </c>
      <c r="H927" t="s">
        <v>11</v>
      </c>
      <c r="I927" t="s">
        <v>16</v>
      </c>
      <c r="J927" t="s">
        <v>13</v>
      </c>
      <c r="K927" t="str">
        <f>SUBSTITUTE(Table14[[#This Row],[year]],"?","")</f>
        <v>1978</v>
      </c>
      <c r="P927" t="str">
        <f>SUBSTITUTE(Table14[[#This Row],[Customer ID]],"?","unknown")</f>
        <v>Id1413</v>
      </c>
      <c r="Q927" s="9" t="str">
        <f t="shared" si="42"/>
        <v>22 Dec 1978</v>
      </c>
      <c r="R927">
        <f t="shared" si="43"/>
        <v>44</v>
      </c>
      <c r="S927" t="str">
        <f t="shared" si="44"/>
        <v>1978</v>
      </c>
      <c r="T927" t="str">
        <f>SUBSTITUTE(Table14[[#This Row],[month]],"?","sep")</f>
        <v>Dec</v>
      </c>
      <c r="U927">
        <v>22</v>
      </c>
      <c r="V927">
        <v>2</v>
      </c>
      <c r="W927" s="12">
        <v>10665.44</v>
      </c>
      <c r="X927" t="str">
        <f>SUBSTITUTE(Table14[[#This Row],[Hospital tier]],"?","tier - 2")</f>
        <v>tier - 2</v>
      </c>
      <c r="Y927" t="str">
        <f>SUBSTITUTE(Table14[[#This Row],[City tier]],"?","tier - 2")</f>
        <v>tier - 1</v>
      </c>
      <c r="Z927" t="str">
        <f>SUBSTITUTE(Table14[[#This Row],[State ID]],"?","UNKNOWN")</f>
        <v>R1013</v>
      </c>
    </row>
    <row r="928" spans="1:26" x14ac:dyDescent="0.3">
      <c r="A928" t="s">
        <v>959</v>
      </c>
      <c r="B928">
        <v>1984</v>
      </c>
      <c r="C928" t="s">
        <v>35</v>
      </c>
      <c r="E928">
        <v>22</v>
      </c>
      <c r="F928">
        <v>3</v>
      </c>
      <c r="G928">
        <v>7537.16</v>
      </c>
      <c r="H928" t="s">
        <v>11</v>
      </c>
      <c r="I928" t="s">
        <v>11</v>
      </c>
      <c r="J928" t="s">
        <v>23</v>
      </c>
      <c r="K928" t="str">
        <f>SUBSTITUTE(Table14[[#This Row],[year]],"?","")</f>
        <v>1984</v>
      </c>
      <c r="P928" t="str">
        <f>SUBSTITUTE(Table14[[#This Row],[Customer ID]],"?","unknown")</f>
        <v>Id1412</v>
      </c>
      <c r="Q928" s="9" t="str">
        <f t="shared" si="42"/>
        <v>8 Aug 1984</v>
      </c>
      <c r="R928">
        <f t="shared" si="43"/>
        <v>38</v>
      </c>
      <c r="S928" t="str">
        <f t="shared" si="44"/>
        <v>1984</v>
      </c>
      <c r="T928" t="str">
        <f>SUBSTITUTE(Table14[[#This Row],[month]],"?","sep")</f>
        <v>Aug</v>
      </c>
      <c r="U928">
        <v>8</v>
      </c>
      <c r="V928">
        <v>0</v>
      </c>
      <c r="W928" s="12">
        <v>10627.81</v>
      </c>
      <c r="X928" t="str">
        <f>SUBSTITUTE(Table14[[#This Row],[Hospital tier]],"?","tier - 2")</f>
        <v>tier - 2</v>
      </c>
      <c r="Y928" t="str">
        <f>SUBSTITUTE(Table14[[#This Row],[City tier]],"?","tier - 2")</f>
        <v>tier - 2</v>
      </c>
      <c r="Z928" t="str">
        <f>SUBSTITUTE(Table14[[#This Row],[State ID]],"?","UNKNOWN")</f>
        <v>R1012</v>
      </c>
    </row>
    <row r="929" spans="1:26" x14ac:dyDescent="0.3">
      <c r="A929" t="s">
        <v>960</v>
      </c>
      <c r="B929">
        <v>1988</v>
      </c>
      <c r="C929" t="s">
        <v>30</v>
      </c>
      <c r="E929">
        <v>15</v>
      </c>
      <c r="F929">
        <v>3</v>
      </c>
      <c r="G929">
        <v>7538.52</v>
      </c>
      <c r="H929" t="s">
        <v>11</v>
      </c>
      <c r="I929" t="s">
        <v>11</v>
      </c>
      <c r="J929" t="s">
        <v>23</v>
      </c>
      <c r="K929" t="str">
        <f>SUBSTITUTE(Table14[[#This Row],[year]],"?","")</f>
        <v>1988</v>
      </c>
      <c r="P929" t="str">
        <f>SUBSTITUTE(Table14[[#This Row],[Customer ID]],"?","unknown")</f>
        <v>Id1411</v>
      </c>
      <c r="Q929" s="9" t="str">
        <f t="shared" si="42"/>
        <v>6 Dec 1988</v>
      </c>
      <c r="R929">
        <f t="shared" si="43"/>
        <v>34</v>
      </c>
      <c r="S929" t="str">
        <f t="shared" si="44"/>
        <v>1988</v>
      </c>
      <c r="T929" t="str">
        <f>SUBSTITUTE(Table14[[#This Row],[month]],"?","sep")</f>
        <v>Dec</v>
      </c>
      <c r="U929">
        <v>6</v>
      </c>
      <c r="V929">
        <v>3</v>
      </c>
      <c r="W929" s="12">
        <v>10620.26</v>
      </c>
      <c r="X929" t="str">
        <f>SUBSTITUTE(Table14[[#This Row],[Hospital tier]],"?","tier - 2")</f>
        <v>tier - 2</v>
      </c>
      <c r="Y929" t="str">
        <f>SUBSTITUTE(Table14[[#This Row],[City tier]],"?","tier - 2")</f>
        <v>tier - 2</v>
      </c>
      <c r="Z929" t="str">
        <f>SUBSTITUTE(Table14[[#This Row],[State ID]],"?","UNKNOWN")</f>
        <v>R1012</v>
      </c>
    </row>
    <row r="930" spans="1:26" x14ac:dyDescent="0.3">
      <c r="A930" t="s">
        <v>961</v>
      </c>
      <c r="B930">
        <v>1994</v>
      </c>
      <c r="C930" t="s">
        <v>35</v>
      </c>
      <c r="E930">
        <v>14</v>
      </c>
      <c r="F930">
        <v>0</v>
      </c>
      <c r="G930">
        <v>7567.13</v>
      </c>
      <c r="H930" t="s">
        <v>11</v>
      </c>
      <c r="I930" t="s">
        <v>11</v>
      </c>
      <c r="J930" t="s">
        <v>300</v>
      </c>
      <c r="K930" t="str">
        <f>SUBSTITUTE(Table14[[#This Row],[year]],"?","")</f>
        <v>1994</v>
      </c>
      <c r="P930" t="str">
        <f>SUBSTITUTE(Table14[[#This Row],[Customer ID]],"?","unknown")</f>
        <v>Id1410</v>
      </c>
      <c r="Q930" s="9" t="str">
        <f t="shared" si="42"/>
        <v>23 Aug 1994</v>
      </c>
      <c r="R930">
        <f t="shared" si="43"/>
        <v>28</v>
      </c>
      <c r="S930" t="str">
        <f t="shared" si="44"/>
        <v>1994</v>
      </c>
      <c r="T930" t="str">
        <f>SUBSTITUTE(Table14[[#This Row],[month]],"?","sep")</f>
        <v>Aug</v>
      </c>
      <c r="U930">
        <v>23</v>
      </c>
      <c r="V930">
        <v>0</v>
      </c>
      <c r="W930" s="12">
        <v>10617.04</v>
      </c>
      <c r="X930" t="str">
        <f>SUBSTITUTE(Table14[[#This Row],[Hospital tier]],"?","tier - 2")</f>
        <v>tier - 2</v>
      </c>
      <c r="Y930" t="str">
        <f>SUBSTITUTE(Table14[[#This Row],[City tier]],"?","tier - 2")</f>
        <v>tier - 2</v>
      </c>
      <c r="Z930" t="str">
        <f>SUBSTITUTE(Table14[[#This Row],[State ID]],"?","UNKNOWN")</f>
        <v>R1021</v>
      </c>
    </row>
    <row r="931" spans="1:26" x14ac:dyDescent="0.3">
      <c r="A931" t="s">
        <v>962</v>
      </c>
      <c r="B931">
        <v>1967</v>
      </c>
      <c r="C931" t="s">
        <v>10</v>
      </c>
      <c r="E931">
        <v>17</v>
      </c>
      <c r="F931">
        <v>0</v>
      </c>
      <c r="G931">
        <v>7585.62</v>
      </c>
      <c r="H931" t="s">
        <v>12</v>
      </c>
      <c r="I931" t="s">
        <v>11</v>
      </c>
      <c r="J931" t="s">
        <v>13</v>
      </c>
      <c r="K931" t="str">
        <f>SUBSTITUTE(Table14[[#This Row],[year]],"?","")</f>
        <v>1967</v>
      </c>
      <c r="P931" t="str">
        <f>SUBSTITUTE(Table14[[#This Row],[Customer ID]],"?","unknown")</f>
        <v>Id1409</v>
      </c>
      <c r="Q931" s="9" t="str">
        <f t="shared" si="42"/>
        <v>27 Jul 1967</v>
      </c>
      <c r="R931">
        <f t="shared" si="43"/>
        <v>55</v>
      </c>
      <c r="S931" t="str">
        <f t="shared" si="44"/>
        <v>1967</v>
      </c>
      <c r="T931" t="str">
        <f>SUBSTITUTE(Table14[[#This Row],[month]],"?","sep")</f>
        <v>Jul</v>
      </c>
      <c r="U931">
        <v>27</v>
      </c>
      <c r="V931">
        <v>0</v>
      </c>
      <c r="W931" s="12">
        <v>10608.67</v>
      </c>
      <c r="X931" t="str">
        <f>SUBSTITUTE(Table14[[#This Row],[Hospital tier]],"?","tier - 2")</f>
        <v>tier - 3</v>
      </c>
      <c r="Y931" t="str">
        <f>SUBSTITUTE(Table14[[#This Row],[City tier]],"?","tier - 2")</f>
        <v>tier - 2</v>
      </c>
      <c r="Z931" t="str">
        <f>SUBSTITUTE(Table14[[#This Row],[State ID]],"?","UNKNOWN")</f>
        <v>R1013</v>
      </c>
    </row>
    <row r="932" spans="1:26" x14ac:dyDescent="0.3">
      <c r="A932" t="s">
        <v>963</v>
      </c>
      <c r="B932">
        <v>1997</v>
      </c>
      <c r="C932" t="s">
        <v>20</v>
      </c>
      <c r="E932">
        <v>30</v>
      </c>
      <c r="F932">
        <v>0</v>
      </c>
      <c r="G932">
        <v>7607.03</v>
      </c>
      <c r="H932" t="s">
        <v>11</v>
      </c>
      <c r="I932" t="s">
        <v>11</v>
      </c>
      <c r="J932" t="s">
        <v>23</v>
      </c>
      <c r="K932" t="str">
        <f>SUBSTITUTE(Table14[[#This Row],[year]],"?","")</f>
        <v>1997</v>
      </c>
      <c r="P932" t="str">
        <f>SUBSTITUTE(Table14[[#This Row],[Customer ID]],"?","unknown")</f>
        <v>Id1408</v>
      </c>
      <c r="Q932" s="9" t="str">
        <f t="shared" si="42"/>
        <v>26 Sep 1997</v>
      </c>
      <c r="R932">
        <f t="shared" si="43"/>
        <v>25</v>
      </c>
      <c r="S932" t="str">
        <f t="shared" si="44"/>
        <v>1997</v>
      </c>
      <c r="T932" t="str">
        <f>SUBSTITUTE(Table14[[#This Row],[month]],"?","sep")</f>
        <v>Sep</v>
      </c>
      <c r="U932">
        <v>26</v>
      </c>
      <c r="V932">
        <v>3</v>
      </c>
      <c r="W932" s="12">
        <v>13051.22</v>
      </c>
      <c r="X932" t="str">
        <f>SUBSTITUTE(Table14[[#This Row],[Hospital tier]],"?","tier - 2")</f>
        <v>tier - 2</v>
      </c>
      <c r="Y932" t="str">
        <f>SUBSTITUTE(Table14[[#This Row],[City tier]],"?","tier - 2")</f>
        <v>tier - 2</v>
      </c>
      <c r="Z932" t="str">
        <f>SUBSTITUTE(Table14[[#This Row],[State ID]],"?","UNKNOWN")</f>
        <v>R1012</v>
      </c>
    </row>
    <row r="933" spans="1:26" x14ac:dyDescent="0.3">
      <c r="A933" t="s">
        <v>964</v>
      </c>
      <c r="B933">
        <v>1968</v>
      </c>
      <c r="C933" t="s">
        <v>10</v>
      </c>
      <c r="E933">
        <v>3</v>
      </c>
      <c r="F933">
        <v>0</v>
      </c>
      <c r="G933">
        <v>7609.6</v>
      </c>
      <c r="H933" t="s">
        <v>12</v>
      </c>
      <c r="I933" t="s">
        <v>11</v>
      </c>
      <c r="J933" t="s">
        <v>23</v>
      </c>
      <c r="K933" t="str">
        <f>SUBSTITUTE(Table14[[#This Row],[year]],"?","")</f>
        <v>1968</v>
      </c>
      <c r="P933" t="str">
        <f>SUBSTITUTE(Table14[[#This Row],[Customer ID]],"?","unknown")</f>
        <v>Id1407</v>
      </c>
      <c r="Q933" s="9" t="str">
        <f t="shared" si="42"/>
        <v>2 Jul 1968</v>
      </c>
      <c r="R933">
        <f t="shared" si="43"/>
        <v>54</v>
      </c>
      <c r="S933" t="str">
        <f t="shared" si="44"/>
        <v>1968</v>
      </c>
      <c r="T933" t="str">
        <f>SUBSTITUTE(Table14[[#This Row],[month]],"?","sep")</f>
        <v>Jul</v>
      </c>
      <c r="U933">
        <v>2</v>
      </c>
      <c r="V933">
        <v>0</v>
      </c>
      <c r="W933" s="12">
        <v>10602.39</v>
      </c>
      <c r="X933" t="str">
        <f>SUBSTITUTE(Table14[[#This Row],[Hospital tier]],"?","tier - 2")</f>
        <v>tier - 3</v>
      </c>
      <c r="Y933" t="str">
        <f>SUBSTITUTE(Table14[[#This Row],[City tier]],"?","tier - 2")</f>
        <v>tier - 2</v>
      </c>
      <c r="Z933" t="str">
        <f>SUBSTITUTE(Table14[[#This Row],[State ID]],"?","UNKNOWN")</f>
        <v>R1012</v>
      </c>
    </row>
    <row r="934" spans="1:26" x14ac:dyDescent="0.3">
      <c r="A934" t="s">
        <v>965</v>
      </c>
      <c r="B934">
        <v>1996</v>
      </c>
      <c r="C934" t="s">
        <v>20</v>
      </c>
      <c r="E934">
        <v>17</v>
      </c>
      <c r="F934">
        <v>0</v>
      </c>
      <c r="G934">
        <v>7623.13</v>
      </c>
      <c r="H934" t="s">
        <v>11</v>
      </c>
      <c r="I934" t="s">
        <v>12</v>
      </c>
      <c r="J934" t="s">
        <v>42</v>
      </c>
      <c r="K934" t="str">
        <f>SUBSTITUTE(Table14[[#This Row],[year]],"?","")</f>
        <v>1996</v>
      </c>
      <c r="P934" t="str">
        <f>SUBSTITUTE(Table14[[#This Row],[Customer ID]],"?","unknown")</f>
        <v>Id1406</v>
      </c>
      <c r="Q934" s="9" t="str">
        <f t="shared" si="42"/>
        <v>12 Sep 1996</v>
      </c>
      <c r="R934">
        <f t="shared" si="43"/>
        <v>26</v>
      </c>
      <c r="S934" t="str">
        <f t="shared" si="44"/>
        <v>1996</v>
      </c>
      <c r="T934" t="str">
        <f>SUBSTITUTE(Table14[[#This Row],[month]],"?","sep")</f>
        <v>Sep</v>
      </c>
      <c r="U934">
        <v>12</v>
      </c>
      <c r="V934">
        <v>0</v>
      </c>
      <c r="W934" s="12">
        <v>40069.440000000002</v>
      </c>
      <c r="X934" t="str">
        <f>SUBSTITUTE(Table14[[#This Row],[Hospital tier]],"?","tier - 2")</f>
        <v>tier - 2</v>
      </c>
      <c r="Y934" t="str">
        <f>SUBSTITUTE(Table14[[#This Row],[City tier]],"?","tier - 2")</f>
        <v>tier - 3</v>
      </c>
      <c r="Z934" t="str">
        <f>SUBSTITUTE(Table14[[#This Row],[State ID]],"?","UNKNOWN")</f>
        <v>R1011</v>
      </c>
    </row>
    <row r="935" spans="1:26" x14ac:dyDescent="0.3">
      <c r="A935" t="s">
        <v>966</v>
      </c>
      <c r="B935">
        <v>1978</v>
      </c>
      <c r="C935" t="s">
        <v>15</v>
      </c>
      <c r="E935">
        <v>28</v>
      </c>
      <c r="F935">
        <v>1</v>
      </c>
      <c r="G935">
        <v>7623.52</v>
      </c>
      <c r="H935" t="s">
        <v>11</v>
      </c>
      <c r="I935" t="s">
        <v>16</v>
      </c>
      <c r="J935" t="s">
        <v>42</v>
      </c>
      <c r="K935" t="str">
        <f>SUBSTITUTE(Table14[[#This Row],[year]],"?","")</f>
        <v>1978</v>
      </c>
      <c r="P935" t="str">
        <f>SUBSTITUTE(Table14[[#This Row],[Customer ID]],"?","unknown")</f>
        <v>Id1405</v>
      </c>
      <c r="Q935" s="9" t="str">
        <f t="shared" si="42"/>
        <v>23 Nov 1978</v>
      </c>
      <c r="R935">
        <f t="shared" si="43"/>
        <v>44</v>
      </c>
      <c r="S935" t="str">
        <f t="shared" si="44"/>
        <v>1978</v>
      </c>
      <c r="T935" t="str">
        <f>SUBSTITUTE(Table14[[#This Row],[month]],"?","sep")</f>
        <v>Nov</v>
      </c>
      <c r="U935">
        <v>23</v>
      </c>
      <c r="V935">
        <v>0</v>
      </c>
      <c r="W935" s="12">
        <v>10601.63</v>
      </c>
      <c r="X935" t="str">
        <f>SUBSTITUTE(Table14[[#This Row],[Hospital tier]],"?","tier - 2")</f>
        <v>tier - 2</v>
      </c>
      <c r="Y935" t="str">
        <f>SUBSTITUTE(Table14[[#This Row],[City tier]],"?","tier - 2")</f>
        <v>tier - 1</v>
      </c>
      <c r="Z935" t="str">
        <f>SUBSTITUTE(Table14[[#This Row],[State ID]],"?","UNKNOWN")</f>
        <v>R1011</v>
      </c>
    </row>
    <row r="936" spans="1:26" x14ac:dyDescent="0.3">
      <c r="A936" t="s">
        <v>967</v>
      </c>
      <c r="B936">
        <v>1978</v>
      </c>
      <c r="C936" t="s">
        <v>15</v>
      </c>
      <c r="E936">
        <v>6</v>
      </c>
      <c r="F936">
        <v>1</v>
      </c>
      <c r="G936">
        <v>7624.63</v>
      </c>
      <c r="H936" t="s">
        <v>11</v>
      </c>
      <c r="I936" t="s">
        <v>16</v>
      </c>
      <c r="J936" t="s">
        <v>42</v>
      </c>
      <c r="K936" t="str">
        <f>SUBSTITUTE(Table14[[#This Row],[year]],"?","")</f>
        <v>1978</v>
      </c>
      <c r="P936" t="str">
        <f>SUBSTITUTE(Table14[[#This Row],[Customer ID]],"?","unknown")</f>
        <v>Id1404</v>
      </c>
      <c r="Q936" s="9" t="str">
        <f t="shared" si="42"/>
        <v>20 Nov 1978</v>
      </c>
      <c r="R936">
        <f t="shared" si="43"/>
        <v>44</v>
      </c>
      <c r="S936" t="str">
        <f t="shared" si="44"/>
        <v>1978</v>
      </c>
      <c r="T936" t="str">
        <f>SUBSTITUTE(Table14[[#This Row],[month]],"?","sep")</f>
        <v>Nov</v>
      </c>
      <c r="U936">
        <v>20</v>
      </c>
      <c r="V936">
        <v>0</v>
      </c>
      <c r="W936" s="12">
        <v>10601.41</v>
      </c>
      <c r="X936" t="str">
        <f>SUBSTITUTE(Table14[[#This Row],[Hospital tier]],"?","tier - 2")</f>
        <v>tier - 2</v>
      </c>
      <c r="Y936" t="str">
        <f>SUBSTITUTE(Table14[[#This Row],[City tier]],"?","tier - 2")</f>
        <v>tier - 1</v>
      </c>
      <c r="Z936" t="str">
        <f>SUBSTITUTE(Table14[[#This Row],[State ID]],"?","UNKNOWN")</f>
        <v>R1011</v>
      </c>
    </row>
    <row r="937" spans="1:26" x14ac:dyDescent="0.3">
      <c r="A937" t="s">
        <v>968</v>
      </c>
      <c r="B937">
        <v>1978</v>
      </c>
      <c r="C937" t="s">
        <v>15</v>
      </c>
      <c r="E937">
        <v>29</v>
      </c>
      <c r="F937">
        <v>1</v>
      </c>
      <c r="G937">
        <v>7626.99</v>
      </c>
      <c r="H937" t="s">
        <v>11</v>
      </c>
      <c r="I937" t="s">
        <v>11</v>
      </c>
      <c r="J937" t="s">
        <v>42</v>
      </c>
      <c r="K937" t="str">
        <f>SUBSTITUTE(Table14[[#This Row],[year]],"?","")</f>
        <v>1978</v>
      </c>
      <c r="P937" t="str">
        <f>SUBSTITUTE(Table14[[#This Row],[Customer ID]],"?","unknown")</f>
        <v>Id1403</v>
      </c>
      <c r="Q937" s="9" t="str">
        <f t="shared" si="42"/>
        <v>14 Nov 1978</v>
      </c>
      <c r="R937">
        <f t="shared" si="43"/>
        <v>44</v>
      </c>
      <c r="S937" t="str">
        <f t="shared" si="44"/>
        <v>1978</v>
      </c>
      <c r="T937" t="str">
        <f>SUBSTITUTE(Table14[[#This Row],[month]],"?","sep")</f>
        <v>Nov</v>
      </c>
      <c r="U937">
        <v>14</v>
      </c>
      <c r="V937">
        <v>3</v>
      </c>
      <c r="W937" s="12">
        <v>10600.55</v>
      </c>
      <c r="X937" t="str">
        <f>SUBSTITUTE(Table14[[#This Row],[Hospital tier]],"?","tier - 2")</f>
        <v>tier - 2</v>
      </c>
      <c r="Y937" t="str">
        <f>SUBSTITUTE(Table14[[#This Row],[City tier]],"?","tier - 2")</f>
        <v>tier - 2</v>
      </c>
      <c r="Z937" t="str">
        <f>SUBSTITUTE(Table14[[#This Row],[State ID]],"?","UNKNOWN")</f>
        <v>R1011</v>
      </c>
    </row>
    <row r="938" spans="1:26" x14ac:dyDescent="0.3">
      <c r="A938" t="s">
        <v>969</v>
      </c>
      <c r="B938">
        <v>1978</v>
      </c>
      <c r="C938" t="s">
        <v>35</v>
      </c>
      <c r="E938">
        <v>24</v>
      </c>
      <c r="F938">
        <v>1</v>
      </c>
      <c r="G938">
        <v>7633.72</v>
      </c>
      <c r="H938" t="s">
        <v>11</v>
      </c>
      <c r="I938" t="s">
        <v>16</v>
      </c>
      <c r="J938" t="s">
        <v>13</v>
      </c>
      <c r="K938" t="str">
        <f>SUBSTITUTE(Table14[[#This Row],[year]],"?","")</f>
        <v>1978</v>
      </c>
      <c r="P938" t="str">
        <f>SUBSTITUTE(Table14[[#This Row],[Customer ID]],"?","unknown")</f>
        <v>Id1402</v>
      </c>
      <c r="Q938" s="9" t="str">
        <f t="shared" si="42"/>
        <v>29 Aug 1978</v>
      </c>
      <c r="R938">
        <f t="shared" si="43"/>
        <v>44</v>
      </c>
      <c r="S938" t="str">
        <f t="shared" si="44"/>
        <v>1978</v>
      </c>
      <c r="T938" t="str">
        <f>SUBSTITUTE(Table14[[#This Row],[month]],"?","sep")</f>
        <v>Aug</v>
      </c>
      <c r="U938">
        <v>29</v>
      </c>
      <c r="V938">
        <v>0</v>
      </c>
      <c r="W938" s="12">
        <v>10594.5</v>
      </c>
      <c r="X938" t="str">
        <f>SUBSTITUTE(Table14[[#This Row],[Hospital tier]],"?","tier - 2")</f>
        <v>tier - 2</v>
      </c>
      <c r="Y938" t="str">
        <f>SUBSTITUTE(Table14[[#This Row],[City tier]],"?","tier - 2")</f>
        <v>tier - 1</v>
      </c>
      <c r="Z938" t="str">
        <f>SUBSTITUTE(Table14[[#This Row],[State ID]],"?","UNKNOWN")</f>
        <v>R1013</v>
      </c>
    </row>
    <row r="939" spans="1:26" x14ac:dyDescent="0.3">
      <c r="A939" t="s">
        <v>970</v>
      </c>
      <c r="B939">
        <v>2001</v>
      </c>
      <c r="C939" t="s">
        <v>30</v>
      </c>
      <c r="E939">
        <v>13</v>
      </c>
      <c r="F939">
        <v>0</v>
      </c>
      <c r="G939">
        <v>7636.92</v>
      </c>
      <c r="H939" t="s">
        <v>11</v>
      </c>
      <c r="I939" t="s">
        <v>12</v>
      </c>
      <c r="J939" t="s">
        <v>23</v>
      </c>
      <c r="K939" t="str">
        <f>SUBSTITUTE(Table14[[#This Row],[year]],"?","")</f>
        <v>2001</v>
      </c>
      <c r="P939" t="str">
        <f>SUBSTITUTE(Table14[[#This Row],[Customer ID]],"?","unknown")</f>
        <v>Id1401</v>
      </c>
      <c r="Q939" s="9" t="str">
        <f t="shared" si="42"/>
        <v>3 Dec 2001</v>
      </c>
      <c r="R939">
        <f t="shared" si="43"/>
        <v>21</v>
      </c>
      <c r="S939" t="str">
        <f t="shared" si="44"/>
        <v>2001</v>
      </c>
      <c r="T939" t="str">
        <f>SUBSTITUTE(Table14[[#This Row],[month]],"?","sep")</f>
        <v>Dec</v>
      </c>
      <c r="U939">
        <v>3</v>
      </c>
      <c r="V939">
        <v>0</v>
      </c>
      <c r="W939" s="12">
        <v>10594.23</v>
      </c>
      <c r="X939" t="str">
        <f>SUBSTITUTE(Table14[[#This Row],[Hospital tier]],"?","tier - 2")</f>
        <v>tier - 2</v>
      </c>
      <c r="Y939" t="str">
        <f>SUBSTITUTE(Table14[[#This Row],[City tier]],"?","tier - 2")</f>
        <v>tier - 3</v>
      </c>
      <c r="Z939" t="str">
        <f>SUBSTITUTE(Table14[[#This Row],[State ID]],"?","UNKNOWN")</f>
        <v>R1012</v>
      </c>
    </row>
    <row r="940" spans="1:26" x14ac:dyDescent="0.3">
      <c r="A940" t="s">
        <v>971</v>
      </c>
      <c r="B940">
        <v>1980</v>
      </c>
      <c r="C940" t="s">
        <v>18</v>
      </c>
      <c r="E940">
        <v>20</v>
      </c>
      <c r="F940">
        <v>1</v>
      </c>
      <c r="G940">
        <v>7639.42</v>
      </c>
      <c r="H940" t="s">
        <v>11</v>
      </c>
      <c r="I940" t="s">
        <v>11</v>
      </c>
      <c r="J940" t="s">
        <v>247</v>
      </c>
      <c r="K940" t="str">
        <f>SUBSTITUTE(Table14[[#This Row],[year]],"?","")</f>
        <v>1980</v>
      </c>
      <c r="P940" t="str">
        <f>SUBSTITUTE(Table14[[#This Row],[Customer ID]],"?","unknown")</f>
        <v>Id1400</v>
      </c>
      <c r="Q940" s="9" t="str">
        <f t="shared" si="42"/>
        <v>25 Jun 1980</v>
      </c>
      <c r="R940">
        <f t="shared" si="43"/>
        <v>42</v>
      </c>
      <c r="S940" t="str">
        <f t="shared" si="44"/>
        <v>1980</v>
      </c>
      <c r="T940" t="str">
        <f>SUBSTITUTE(Table14[[#This Row],[month]],"?","sep")</f>
        <v>Jun</v>
      </c>
      <c r="U940">
        <v>25</v>
      </c>
      <c r="V940">
        <v>1</v>
      </c>
      <c r="W940" s="12">
        <v>10579.71</v>
      </c>
      <c r="X940" t="str">
        <f>SUBSTITUTE(Table14[[#This Row],[Hospital tier]],"?","tier - 2")</f>
        <v>tier - 2</v>
      </c>
      <c r="Y940" t="str">
        <f>SUBSTITUTE(Table14[[#This Row],[City tier]],"?","tier - 2")</f>
        <v>tier - 2</v>
      </c>
      <c r="Z940" t="str">
        <f>SUBSTITUTE(Table14[[#This Row],[State ID]],"?","UNKNOWN")</f>
        <v>R1024</v>
      </c>
    </row>
    <row r="941" spans="1:26" x14ac:dyDescent="0.3">
      <c r="A941" t="s">
        <v>972</v>
      </c>
      <c r="B941">
        <v>1980</v>
      </c>
      <c r="C941" t="s">
        <v>10</v>
      </c>
      <c r="E941">
        <v>24</v>
      </c>
      <c r="F941">
        <v>2</v>
      </c>
      <c r="G941">
        <v>7640.31</v>
      </c>
      <c r="H941" t="s">
        <v>11</v>
      </c>
      <c r="I941" t="s">
        <v>16</v>
      </c>
      <c r="J941" t="s">
        <v>13</v>
      </c>
      <c r="K941" t="str">
        <f>SUBSTITUTE(Table14[[#This Row],[year]],"?","")</f>
        <v>1980</v>
      </c>
      <c r="P941" t="str">
        <f>SUBSTITUTE(Table14[[#This Row],[Customer ID]],"?","unknown")</f>
        <v>Id1399</v>
      </c>
      <c r="Q941" s="9" t="str">
        <f t="shared" si="42"/>
        <v>11 Jul 1980</v>
      </c>
      <c r="R941">
        <f t="shared" si="43"/>
        <v>42</v>
      </c>
      <c r="S941" t="str">
        <f t="shared" si="44"/>
        <v>1980</v>
      </c>
      <c r="T941" t="str">
        <f>SUBSTITUTE(Table14[[#This Row],[month]],"?","sep")</f>
        <v>Jul</v>
      </c>
      <c r="U941">
        <v>11</v>
      </c>
      <c r="V941">
        <v>0</v>
      </c>
      <c r="W941" s="12">
        <v>10577.09</v>
      </c>
      <c r="X941" t="str">
        <f>SUBSTITUTE(Table14[[#This Row],[Hospital tier]],"?","tier - 2")</f>
        <v>tier - 2</v>
      </c>
      <c r="Y941" t="str">
        <f>SUBSTITUTE(Table14[[#This Row],[City tier]],"?","tier - 2")</f>
        <v>tier - 1</v>
      </c>
      <c r="Z941" t="str">
        <f>SUBSTITUTE(Table14[[#This Row],[State ID]],"?","UNKNOWN")</f>
        <v>R1013</v>
      </c>
    </row>
    <row r="942" spans="1:26" x14ac:dyDescent="0.3">
      <c r="A942" t="s">
        <v>973</v>
      </c>
      <c r="B942">
        <v>1999</v>
      </c>
      <c r="C942" t="s">
        <v>18</v>
      </c>
      <c r="E942">
        <v>15</v>
      </c>
      <c r="F942">
        <v>0</v>
      </c>
      <c r="G942">
        <v>7642.05</v>
      </c>
      <c r="H942" t="s">
        <v>11</v>
      </c>
      <c r="I942" t="s">
        <v>11</v>
      </c>
      <c r="J942" t="s">
        <v>535</v>
      </c>
      <c r="K942" t="str">
        <f>SUBSTITUTE(Table14[[#This Row],[year]],"?","")</f>
        <v>1999</v>
      </c>
      <c r="P942" t="str">
        <f>SUBSTITUTE(Table14[[#This Row],[Customer ID]],"?","unknown")</f>
        <v>Id1398</v>
      </c>
      <c r="Q942" s="9" t="str">
        <f t="shared" si="42"/>
        <v>17 Jun 1999</v>
      </c>
      <c r="R942">
        <f t="shared" si="43"/>
        <v>23</v>
      </c>
      <c r="S942" t="str">
        <f t="shared" si="44"/>
        <v>1999</v>
      </c>
      <c r="T942" t="str">
        <f>SUBSTITUTE(Table14[[#This Row],[month]],"?","sep")</f>
        <v>Jun</v>
      </c>
      <c r="U942">
        <v>17</v>
      </c>
      <c r="V942">
        <v>0</v>
      </c>
      <c r="W942" s="12">
        <v>10564.88</v>
      </c>
      <c r="X942" t="str">
        <f>SUBSTITUTE(Table14[[#This Row],[Hospital tier]],"?","tier - 2")</f>
        <v>tier - 2</v>
      </c>
      <c r="Y942" t="str">
        <f>SUBSTITUTE(Table14[[#This Row],[City tier]],"?","tier - 2")</f>
        <v>tier - 2</v>
      </c>
      <c r="Z942" t="str">
        <f>SUBSTITUTE(Table14[[#This Row],[State ID]],"?","UNKNOWN")</f>
        <v>R1026</v>
      </c>
    </row>
    <row r="943" spans="1:26" x14ac:dyDescent="0.3">
      <c r="A943" t="s">
        <v>974</v>
      </c>
      <c r="B943">
        <v>1980</v>
      </c>
      <c r="C943" t="s">
        <v>37</v>
      </c>
      <c r="E943">
        <v>16</v>
      </c>
      <c r="F943">
        <v>1</v>
      </c>
      <c r="G943">
        <v>7650.77</v>
      </c>
      <c r="H943" t="s">
        <v>11</v>
      </c>
      <c r="I943" t="s">
        <v>11</v>
      </c>
      <c r="J943" t="s">
        <v>247</v>
      </c>
      <c r="K943" t="str">
        <f>SUBSTITUTE(Table14[[#This Row],[year]],"?","")</f>
        <v>1980</v>
      </c>
      <c r="P943" t="str">
        <f>SUBSTITUTE(Table14[[#This Row],[Customer ID]],"?","unknown")</f>
        <v>Id1397</v>
      </c>
      <c r="Q943" s="9" t="str">
        <f t="shared" si="42"/>
        <v>6 Oct 1980</v>
      </c>
      <c r="R943">
        <f t="shared" si="43"/>
        <v>42</v>
      </c>
      <c r="S943" t="str">
        <f t="shared" si="44"/>
        <v>1980</v>
      </c>
      <c r="T943" t="str">
        <f>SUBSTITUTE(Table14[[#This Row],[month]],"?","sep")</f>
        <v>Oct</v>
      </c>
      <c r="U943">
        <v>6</v>
      </c>
      <c r="V943">
        <v>3</v>
      </c>
      <c r="W943" s="12">
        <v>13047.33</v>
      </c>
      <c r="X943" t="str">
        <f>SUBSTITUTE(Table14[[#This Row],[Hospital tier]],"?","tier - 2")</f>
        <v>tier - 2</v>
      </c>
      <c r="Y943" t="str">
        <f>SUBSTITUTE(Table14[[#This Row],[City tier]],"?","tier - 2")</f>
        <v>tier - 2</v>
      </c>
      <c r="Z943" t="str">
        <f>SUBSTITUTE(Table14[[#This Row],[State ID]],"?","UNKNOWN")</f>
        <v>R1024</v>
      </c>
    </row>
    <row r="944" spans="1:26" x14ac:dyDescent="0.3">
      <c r="A944" t="s">
        <v>975</v>
      </c>
      <c r="B944">
        <v>1993</v>
      </c>
      <c r="C944" t="s">
        <v>35</v>
      </c>
      <c r="E944">
        <v>10</v>
      </c>
      <c r="F944">
        <v>0</v>
      </c>
      <c r="G944">
        <v>7650.8</v>
      </c>
      <c r="H944" t="s">
        <v>11</v>
      </c>
      <c r="I944" t="s">
        <v>11</v>
      </c>
      <c r="J944" t="s">
        <v>23</v>
      </c>
      <c r="K944" t="str">
        <f>SUBSTITUTE(Table14[[#This Row],[year]],"?","")</f>
        <v>1993</v>
      </c>
      <c r="P944" t="str">
        <f>SUBSTITUTE(Table14[[#This Row],[Customer ID]],"?","unknown")</f>
        <v>Id1396</v>
      </c>
      <c r="Q944" s="9" t="str">
        <f t="shared" si="42"/>
        <v>29 Aug 1993</v>
      </c>
      <c r="R944">
        <f t="shared" si="43"/>
        <v>29</v>
      </c>
      <c r="S944" t="str">
        <f t="shared" si="44"/>
        <v>1993</v>
      </c>
      <c r="T944" t="str">
        <f>SUBSTITUTE(Table14[[#This Row],[month]],"?","sep")</f>
        <v>Aug</v>
      </c>
      <c r="U944">
        <v>29</v>
      </c>
      <c r="V944">
        <v>3</v>
      </c>
      <c r="W944" s="12">
        <v>10560.49</v>
      </c>
      <c r="X944" t="str">
        <f>SUBSTITUTE(Table14[[#This Row],[Hospital tier]],"?","tier - 2")</f>
        <v>tier - 2</v>
      </c>
      <c r="Y944" t="str">
        <f>SUBSTITUTE(Table14[[#This Row],[City tier]],"?","tier - 2")</f>
        <v>tier - 2</v>
      </c>
      <c r="Z944" t="str">
        <f>SUBSTITUTE(Table14[[#This Row],[State ID]],"?","UNKNOWN")</f>
        <v>R1012</v>
      </c>
    </row>
    <row r="945" spans="1:26" x14ac:dyDescent="0.3">
      <c r="A945" t="s">
        <v>976</v>
      </c>
      <c r="B945">
        <v>1998</v>
      </c>
      <c r="C945" t="s">
        <v>20</v>
      </c>
      <c r="E945">
        <v>30</v>
      </c>
      <c r="F945">
        <v>0</v>
      </c>
      <c r="G945">
        <v>7652.26</v>
      </c>
      <c r="H945" t="s">
        <v>11</v>
      </c>
      <c r="I945" t="s">
        <v>12</v>
      </c>
      <c r="J945" t="s">
        <v>249</v>
      </c>
      <c r="K945" t="str">
        <f>SUBSTITUTE(Table14[[#This Row],[year]],"?","")</f>
        <v>1998</v>
      </c>
      <c r="P945" t="str">
        <f>SUBSTITUTE(Table14[[#This Row],[Customer ID]],"?","unknown")</f>
        <v>Id1395</v>
      </c>
      <c r="Q945" s="9" t="str">
        <f t="shared" si="42"/>
        <v>26 Sep 1998</v>
      </c>
      <c r="R945">
        <f t="shared" si="43"/>
        <v>24</v>
      </c>
      <c r="S945" t="str">
        <f t="shared" si="44"/>
        <v>1998</v>
      </c>
      <c r="T945" t="str">
        <f>SUBSTITUTE(Table14[[#This Row],[month]],"?","sep")</f>
        <v>Sep</v>
      </c>
      <c r="U945">
        <v>26</v>
      </c>
      <c r="V945">
        <v>0</v>
      </c>
      <c r="W945" s="12">
        <v>10546.48</v>
      </c>
      <c r="X945" t="str">
        <f>SUBSTITUTE(Table14[[#This Row],[Hospital tier]],"?","tier - 2")</f>
        <v>tier - 2</v>
      </c>
      <c r="Y945" t="str">
        <f>SUBSTITUTE(Table14[[#This Row],[City tier]],"?","tier - 2")</f>
        <v>tier - 3</v>
      </c>
      <c r="Z945" t="str">
        <f>SUBSTITUTE(Table14[[#This Row],[State ID]],"?","UNKNOWN")</f>
        <v>R1023</v>
      </c>
    </row>
    <row r="946" spans="1:26" x14ac:dyDescent="0.3">
      <c r="A946" t="s">
        <v>977</v>
      </c>
      <c r="B946">
        <v>1965</v>
      </c>
      <c r="C946" t="s">
        <v>30</v>
      </c>
      <c r="E946">
        <v>27</v>
      </c>
      <c r="F946">
        <v>0</v>
      </c>
      <c r="G946">
        <v>7657.69</v>
      </c>
      <c r="H946" t="s">
        <v>12</v>
      </c>
      <c r="I946" t="s">
        <v>12</v>
      </c>
      <c r="J946" t="s">
        <v>23</v>
      </c>
      <c r="K946" t="str">
        <f>SUBSTITUTE(Table14[[#This Row],[year]],"?","")</f>
        <v>1965</v>
      </c>
      <c r="P946" t="str">
        <f>SUBSTITUTE(Table14[[#This Row],[Customer ID]],"?","unknown")</f>
        <v>Id1394</v>
      </c>
      <c r="Q946" s="9" t="str">
        <f t="shared" si="42"/>
        <v>20 Dec 1965</v>
      </c>
      <c r="R946">
        <f t="shared" si="43"/>
        <v>57</v>
      </c>
      <c r="S946" t="str">
        <f t="shared" si="44"/>
        <v>1965</v>
      </c>
      <c r="T946" t="str">
        <f>SUBSTITUTE(Table14[[#This Row],[month]],"?","sep")</f>
        <v>Dec</v>
      </c>
      <c r="U946">
        <v>20</v>
      </c>
      <c r="V946">
        <v>2</v>
      </c>
      <c r="W946" s="12">
        <v>40054.730000000003</v>
      </c>
      <c r="X946" t="str">
        <f>SUBSTITUTE(Table14[[#This Row],[Hospital tier]],"?","tier - 2")</f>
        <v>tier - 3</v>
      </c>
      <c r="Y946" t="str">
        <f>SUBSTITUTE(Table14[[#This Row],[City tier]],"?","tier - 2")</f>
        <v>tier - 3</v>
      </c>
      <c r="Z946" t="str">
        <f>SUBSTITUTE(Table14[[#This Row],[State ID]],"?","UNKNOWN")</f>
        <v>R1012</v>
      </c>
    </row>
    <row r="947" spans="1:26" x14ac:dyDescent="0.3">
      <c r="A947" t="s">
        <v>978</v>
      </c>
      <c r="B947">
        <v>1976</v>
      </c>
      <c r="C947" t="s">
        <v>37</v>
      </c>
      <c r="E947">
        <v>9</v>
      </c>
      <c r="F947">
        <v>2</v>
      </c>
      <c r="G947">
        <v>7662.47</v>
      </c>
      <c r="H947" t="s">
        <v>11</v>
      </c>
      <c r="I947" t="s">
        <v>16</v>
      </c>
      <c r="J947" t="s">
        <v>42</v>
      </c>
      <c r="K947" t="str">
        <f>SUBSTITUTE(Table14[[#This Row],[year]],"?","")</f>
        <v>1976</v>
      </c>
      <c r="P947" t="str">
        <f>SUBSTITUTE(Table14[[#This Row],[Customer ID]],"?","unknown")</f>
        <v>Id1393</v>
      </c>
      <c r="Q947" s="9" t="str">
        <f t="shared" si="42"/>
        <v>25 Oct 1976</v>
      </c>
      <c r="R947">
        <f t="shared" si="43"/>
        <v>46</v>
      </c>
      <c r="S947" t="str">
        <f t="shared" si="44"/>
        <v>1976</v>
      </c>
      <c r="T947" t="str">
        <f>SUBSTITUTE(Table14[[#This Row],[month]],"?","sep")</f>
        <v>Oct</v>
      </c>
      <c r="U947">
        <v>25</v>
      </c>
      <c r="V947">
        <v>2</v>
      </c>
      <c r="W947" s="12">
        <v>10495.6</v>
      </c>
      <c r="X947" t="str">
        <f>SUBSTITUTE(Table14[[#This Row],[Hospital tier]],"?","tier - 2")</f>
        <v>tier - 2</v>
      </c>
      <c r="Y947" t="str">
        <f>SUBSTITUTE(Table14[[#This Row],[City tier]],"?","tier - 2")</f>
        <v>tier - 1</v>
      </c>
      <c r="Z947" t="str">
        <f>SUBSTITUTE(Table14[[#This Row],[State ID]],"?","UNKNOWN")</f>
        <v>R1011</v>
      </c>
    </row>
    <row r="948" spans="1:26" x14ac:dyDescent="0.3">
      <c r="A948" t="s">
        <v>979</v>
      </c>
      <c r="B948">
        <v>1996</v>
      </c>
      <c r="C948" t="s">
        <v>15</v>
      </c>
      <c r="E948">
        <v>24</v>
      </c>
      <c r="F948">
        <v>0</v>
      </c>
      <c r="G948">
        <v>7670.75</v>
      </c>
      <c r="H948" t="s">
        <v>11</v>
      </c>
      <c r="I948" t="s">
        <v>11</v>
      </c>
      <c r="J948" t="s">
        <v>632</v>
      </c>
      <c r="K948" t="str">
        <f>SUBSTITUTE(Table14[[#This Row],[year]],"?","")</f>
        <v>1996</v>
      </c>
      <c r="P948" t="str">
        <f>SUBSTITUTE(Table14[[#This Row],[Customer ID]],"?","unknown")</f>
        <v>Id1392</v>
      </c>
      <c r="Q948" s="9" t="str">
        <f t="shared" si="42"/>
        <v>19 Nov 1996</v>
      </c>
      <c r="R948">
        <f t="shared" si="43"/>
        <v>26</v>
      </c>
      <c r="S948" t="str">
        <f t="shared" si="44"/>
        <v>1996</v>
      </c>
      <c r="T948" t="str">
        <f>SUBSTITUTE(Table14[[#This Row],[month]],"?","sep")</f>
        <v>Nov</v>
      </c>
      <c r="U948">
        <v>19</v>
      </c>
      <c r="V948">
        <v>2</v>
      </c>
      <c r="W948" s="12">
        <v>10493.95</v>
      </c>
      <c r="X948" t="str">
        <f>SUBSTITUTE(Table14[[#This Row],[Hospital tier]],"?","tier - 2")</f>
        <v>tier - 2</v>
      </c>
      <c r="Y948" t="str">
        <f>SUBSTITUTE(Table14[[#This Row],[City tier]],"?","tier - 2")</f>
        <v>tier - 2</v>
      </c>
      <c r="Z948" t="str">
        <f>SUBSTITUTE(Table14[[#This Row],[State ID]],"?","UNKNOWN")</f>
        <v>R1022</v>
      </c>
    </row>
    <row r="949" spans="1:26" x14ac:dyDescent="0.3">
      <c r="A949" t="s">
        <v>980</v>
      </c>
      <c r="B949">
        <v>1995</v>
      </c>
      <c r="C949" t="s">
        <v>20</v>
      </c>
      <c r="E949">
        <v>13</v>
      </c>
      <c r="F949">
        <v>0</v>
      </c>
      <c r="G949">
        <v>7676.4</v>
      </c>
      <c r="H949" t="s">
        <v>11</v>
      </c>
      <c r="I949" t="s">
        <v>16</v>
      </c>
      <c r="J949" t="s">
        <v>23</v>
      </c>
      <c r="K949" t="str">
        <f>SUBSTITUTE(Table14[[#This Row],[year]],"?","")</f>
        <v>1995</v>
      </c>
      <c r="P949" t="str">
        <f>SUBSTITUTE(Table14[[#This Row],[Customer ID]],"?","unknown")</f>
        <v>Id1391</v>
      </c>
      <c r="Q949" s="9" t="str">
        <f t="shared" si="42"/>
        <v>21 Sep 1995</v>
      </c>
      <c r="R949">
        <f t="shared" si="43"/>
        <v>27</v>
      </c>
      <c r="S949" t="str">
        <f t="shared" si="44"/>
        <v>1995</v>
      </c>
      <c r="T949" t="str">
        <f>SUBSTITUTE(Table14[[#This Row],[month]],"?","sep")</f>
        <v>Sep</v>
      </c>
      <c r="U949">
        <v>21</v>
      </c>
      <c r="V949">
        <v>2</v>
      </c>
      <c r="W949" s="12">
        <v>10486.55</v>
      </c>
      <c r="X949" t="str">
        <f>SUBSTITUTE(Table14[[#This Row],[Hospital tier]],"?","tier - 2")</f>
        <v>tier - 2</v>
      </c>
      <c r="Y949" t="str">
        <f>SUBSTITUTE(Table14[[#This Row],[City tier]],"?","tier - 2")</f>
        <v>tier - 1</v>
      </c>
      <c r="Z949" t="str">
        <f>SUBSTITUTE(Table14[[#This Row],[State ID]],"?","UNKNOWN")</f>
        <v>R1012</v>
      </c>
    </row>
    <row r="950" spans="1:26" x14ac:dyDescent="0.3">
      <c r="A950" t="s">
        <v>981</v>
      </c>
      <c r="B950">
        <v>1971</v>
      </c>
      <c r="C950" t="s">
        <v>37</v>
      </c>
      <c r="E950">
        <v>11</v>
      </c>
      <c r="F950">
        <v>0</v>
      </c>
      <c r="G950">
        <v>7680.92</v>
      </c>
      <c r="H950" t="s">
        <v>11</v>
      </c>
      <c r="I950" t="s">
        <v>16</v>
      </c>
      <c r="J950" t="s">
        <v>13</v>
      </c>
      <c r="K950" t="str">
        <f>SUBSTITUTE(Table14[[#This Row],[year]],"?","")</f>
        <v>1971</v>
      </c>
      <c r="P950" t="str">
        <f>SUBSTITUTE(Table14[[#This Row],[Customer ID]],"?","unknown")</f>
        <v>Id1390</v>
      </c>
      <c r="Q950" s="9" t="str">
        <f t="shared" si="42"/>
        <v>28 Oct 1971</v>
      </c>
      <c r="R950">
        <f t="shared" si="43"/>
        <v>51</v>
      </c>
      <c r="S950" t="str">
        <f t="shared" si="44"/>
        <v>1971</v>
      </c>
      <c r="T950" t="str">
        <f>SUBSTITUTE(Table14[[#This Row],[month]],"?","sep")</f>
        <v>Oct</v>
      </c>
      <c r="U950">
        <v>28</v>
      </c>
      <c r="V950">
        <v>3</v>
      </c>
      <c r="W950" s="12">
        <v>10464.83</v>
      </c>
      <c r="X950" t="str">
        <f>SUBSTITUTE(Table14[[#This Row],[Hospital tier]],"?","tier - 2")</f>
        <v>tier - 2</v>
      </c>
      <c r="Y950" t="str">
        <f>SUBSTITUTE(Table14[[#This Row],[City tier]],"?","tier - 2")</f>
        <v>tier - 1</v>
      </c>
      <c r="Z950" t="str">
        <f>SUBSTITUTE(Table14[[#This Row],[State ID]],"?","UNKNOWN")</f>
        <v>R1013</v>
      </c>
    </row>
    <row r="951" spans="1:26" x14ac:dyDescent="0.3">
      <c r="A951" t="s">
        <v>982</v>
      </c>
      <c r="B951">
        <v>1981</v>
      </c>
      <c r="C951" t="s">
        <v>30</v>
      </c>
      <c r="E951">
        <v>19</v>
      </c>
      <c r="F951">
        <v>1</v>
      </c>
      <c r="G951">
        <v>7681.17</v>
      </c>
      <c r="H951" t="s">
        <v>11</v>
      </c>
      <c r="I951" t="s">
        <v>11</v>
      </c>
      <c r="J951" t="s">
        <v>516</v>
      </c>
      <c r="K951" t="str">
        <f>SUBSTITUTE(Table14[[#This Row],[year]],"?","")</f>
        <v>1981</v>
      </c>
      <c r="P951" t="str">
        <f>SUBSTITUTE(Table14[[#This Row],[Customer ID]],"?","unknown")</f>
        <v>Id1389</v>
      </c>
      <c r="Q951" s="9" t="str">
        <f t="shared" si="42"/>
        <v>22 Dec 1981</v>
      </c>
      <c r="R951">
        <f t="shared" si="43"/>
        <v>41</v>
      </c>
      <c r="S951" t="str">
        <f t="shared" si="44"/>
        <v>1981</v>
      </c>
      <c r="T951" t="str">
        <f>SUBSTITUTE(Table14[[#This Row],[month]],"?","sep")</f>
        <v>Dec</v>
      </c>
      <c r="U951">
        <v>22</v>
      </c>
      <c r="V951">
        <v>1</v>
      </c>
      <c r="W951" s="12">
        <v>10461.98</v>
      </c>
      <c r="X951" t="str">
        <f>SUBSTITUTE(Table14[[#This Row],[Hospital tier]],"?","tier - 2")</f>
        <v>tier - 2</v>
      </c>
      <c r="Y951" t="str">
        <f>SUBSTITUTE(Table14[[#This Row],[City tier]],"?","tier - 2")</f>
        <v>tier - 2</v>
      </c>
      <c r="Z951" t="str">
        <f>SUBSTITUTE(Table14[[#This Row],[State ID]],"?","UNKNOWN")</f>
        <v>R1020</v>
      </c>
    </row>
    <row r="952" spans="1:26" x14ac:dyDescent="0.3">
      <c r="A952" t="s">
        <v>983</v>
      </c>
      <c r="B952">
        <v>1982</v>
      </c>
      <c r="C952" t="s">
        <v>30</v>
      </c>
      <c r="E952">
        <v>18</v>
      </c>
      <c r="F952">
        <v>3</v>
      </c>
      <c r="G952">
        <v>7682.67</v>
      </c>
      <c r="H952" t="s">
        <v>11</v>
      </c>
      <c r="I952" t="s">
        <v>16</v>
      </c>
      <c r="J952" t="s">
        <v>13</v>
      </c>
      <c r="K952" t="str">
        <f>SUBSTITUTE(Table14[[#This Row],[year]],"?","")</f>
        <v>1982</v>
      </c>
      <c r="P952" t="str">
        <f>SUBSTITUTE(Table14[[#This Row],[Customer ID]],"?","unknown")</f>
        <v>Id1388</v>
      </c>
      <c r="Q952" s="9" t="str">
        <f t="shared" si="42"/>
        <v>27 Dec 1982</v>
      </c>
      <c r="R952">
        <f t="shared" si="43"/>
        <v>40</v>
      </c>
      <c r="S952" t="str">
        <f t="shared" si="44"/>
        <v>1982</v>
      </c>
      <c r="T952" t="str">
        <f>SUBSTITUTE(Table14[[#This Row],[month]],"?","sep")</f>
        <v>Dec</v>
      </c>
      <c r="U952">
        <v>27</v>
      </c>
      <c r="V952">
        <v>0</v>
      </c>
      <c r="W952" s="12">
        <v>10459.19</v>
      </c>
      <c r="X952" t="str">
        <f>SUBSTITUTE(Table14[[#This Row],[Hospital tier]],"?","tier - 2")</f>
        <v>tier - 2</v>
      </c>
      <c r="Y952" t="str">
        <f>SUBSTITUTE(Table14[[#This Row],[City tier]],"?","tier - 2")</f>
        <v>tier - 1</v>
      </c>
      <c r="Z952" t="str">
        <f>SUBSTITUTE(Table14[[#This Row],[State ID]],"?","UNKNOWN")</f>
        <v>R1013</v>
      </c>
    </row>
    <row r="953" spans="1:26" x14ac:dyDescent="0.3">
      <c r="A953" t="s">
        <v>984</v>
      </c>
      <c r="B953">
        <v>1987</v>
      </c>
      <c r="C953" t="s">
        <v>10</v>
      </c>
      <c r="E953">
        <v>12</v>
      </c>
      <c r="F953">
        <v>3</v>
      </c>
      <c r="G953">
        <v>7684.62</v>
      </c>
      <c r="H953" t="s">
        <v>11</v>
      </c>
      <c r="I953" t="s">
        <v>12</v>
      </c>
      <c r="J953" t="s">
        <v>300</v>
      </c>
      <c r="K953" t="str">
        <f>SUBSTITUTE(Table14[[#This Row],[year]],"?","")</f>
        <v>1987</v>
      </c>
      <c r="P953" t="str">
        <f>SUBSTITUTE(Table14[[#This Row],[Customer ID]],"?","unknown")</f>
        <v>Id1387</v>
      </c>
      <c r="Q953" s="9" t="str">
        <f t="shared" si="42"/>
        <v>3 Jul 1987</v>
      </c>
      <c r="R953">
        <f t="shared" si="43"/>
        <v>35</v>
      </c>
      <c r="S953" t="str">
        <f t="shared" si="44"/>
        <v>1987</v>
      </c>
      <c r="T953" t="str">
        <f>SUBSTITUTE(Table14[[#This Row],[month]],"?","sep")</f>
        <v>Jul</v>
      </c>
      <c r="U953">
        <v>3</v>
      </c>
      <c r="V953">
        <v>2</v>
      </c>
      <c r="W953" s="12">
        <v>10455.14</v>
      </c>
      <c r="X953" t="str">
        <f>SUBSTITUTE(Table14[[#This Row],[Hospital tier]],"?","tier - 2")</f>
        <v>tier - 2</v>
      </c>
      <c r="Y953" t="str">
        <f>SUBSTITUTE(Table14[[#This Row],[City tier]],"?","tier - 2")</f>
        <v>tier - 3</v>
      </c>
      <c r="Z953" t="str">
        <f>SUBSTITUTE(Table14[[#This Row],[State ID]],"?","UNKNOWN")</f>
        <v>R1021</v>
      </c>
    </row>
    <row r="954" spans="1:26" x14ac:dyDescent="0.3">
      <c r="A954" t="s">
        <v>985</v>
      </c>
      <c r="B954">
        <v>1978</v>
      </c>
      <c r="C954" t="s">
        <v>30</v>
      </c>
      <c r="E954">
        <v>29</v>
      </c>
      <c r="F954">
        <v>2</v>
      </c>
      <c r="G954">
        <v>7726.85</v>
      </c>
      <c r="H954" t="s">
        <v>16</v>
      </c>
      <c r="I954" t="s">
        <v>11</v>
      </c>
      <c r="J954" t="s">
        <v>42</v>
      </c>
      <c r="K954" t="str">
        <f>SUBSTITUTE(Table14[[#This Row],[year]],"?","")</f>
        <v>1978</v>
      </c>
      <c r="P954" t="str">
        <f>SUBSTITUTE(Table14[[#This Row],[Customer ID]],"?","unknown")</f>
        <v>Id1386</v>
      </c>
      <c r="Q954" s="9" t="str">
        <f t="shared" si="42"/>
        <v>27 Dec 1978</v>
      </c>
      <c r="R954">
        <f t="shared" si="43"/>
        <v>44</v>
      </c>
      <c r="S954" t="str">
        <f t="shared" si="44"/>
        <v>1978</v>
      </c>
      <c r="T954" t="str">
        <f>SUBSTITUTE(Table14[[#This Row],[month]],"?","sep")</f>
        <v>Dec</v>
      </c>
      <c r="U954">
        <v>27</v>
      </c>
      <c r="V954">
        <v>2</v>
      </c>
      <c r="W954" s="12">
        <v>49577.66</v>
      </c>
      <c r="X954" t="str">
        <f>SUBSTITUTE(Table14[[#This Row],[Hospital tier]],"?","tier - 2")</f>
        <v>tier - 1</v>
      </c>
      <c r="Y954" t="str">
        <f>SUBSTITUTE(Table14[[#This Row],[City tier]],"?","tier - 2")</f>
        <v>tier - 2</v>
      </c>
      <c r="Z954" t="str">
        <f>SUBSTITUTE(Table14[[#This Row],[State ID]],"?","UNKNOWN")</f>
        <v>R1011</v>
      </c>
    </row>
    <row r="955" spans="1:26" x14ac:dyDescent="0.3">
      <c r="A955" t="s">
        <v>986</v>
      </c>
      <c r="B955">
        <v>1979</v>
      </c>
      <c r="C955" t="s">
        <v>18</v>
      </c>
      <c r="E955">
        <v>2</v>
      </c>
      <c r="F955">
        <v>1</v>
      </c>
      <c r="G955">
        <v>7727.25</v>
      </c>
      <c r="H955" t="s">
        <v>11</v>
      </c>
      <c r="I955" t="s">
        <v>12</v>
      </c>
      <c r="J955" t="s">
        <v>23</v>
      </c>
      <c r="K955" t="str">
        <f>SUBSTITUTE(Table14[[#This Row],[year]],"?","")</f>
        <v>1979</v>
      </c>
      <c r="P955" t="str">
        <f>SUBSTITUTE(Table14[[#This Row],[Customer ID]],"?","unknown")</f>
        <v>Id1385</v>
      </c>
      <c r="Q955" s="9" t="str">
        <f t="shared" si="42"/>
        <v>14 Jun 1979</v>
      </c>
      <c r="R955">
        <f t="shared" si="43"/>
        <v>43</v>
      </c>
      <c r="S955" t="str">
        <f t="shared" si="44"/>
        <v>1979</v>
      </c>
      <c r="T955" t="str">
        <f>SUBSTITUTE(Table14[[#This Row],[month]],"?","sep")</f>
        <v>Jun</v>
      </c>
      <c r="U955">
        <v>14</v>
      </c>
      <c r="V955">
        <v>0</v>
      </c>
      <c r="W955" s="12">
        <v>10455.1</v>
      </c>
      <c r="X955" t="str">
        <f>SUBSTITUTE(Table14[[#This Row],[Hospital tier]],"?","tier - 2")</f>
        <v>tier - 2</v>
      </c>
      <c r="Y955" t="str">
        <f>SUBSTITUTE(Table14[[#This Row],[City tier]],"?","tier - 2")</f>
        <v>tier - 3</v>
      </c>
      <c r="Z955" t="str">
        <f>SUBSTITUTE(Table14[[#This Row],[State ID]],"?","UNKNOWN")</f>
        <v>R1012</v>
      </c>
    </row>
    <row r="956" spans="1:26" x14ac:dyDescent="0.3">
      <c r="A956" t="s">
        <v>987</v>
      </c>
      <c r="B956">
        <v>1980</v>
      </c>
      <c r="C956" t="s">
        <v>20</v>
      </c>
      <c r="E956">
        <v>10</v>
      </c>
      <c r="F956">
        <v>2</v>
      </c>
      <c r="G956">
        <v>7729.65</v>
      </c>
      <c r="H956" t="s">
        <v>12</v>
      </c>
      <c r="I956" t="s">
        <v>16</v>
      </c>
      <c r="J956" t="s">
        <v>168</v>
      </c>
      <c r="K956" t="str">
        <f>SUBSTITUTE(Table14[[#This Row],[year]],"?","")</f>
        <v>1980</v>
      </c>
      <c r="P956" t="str">
        <f>SUBSTITUTE(Table14[[#This Row],[Customer ID]],"?","unknown")</f>
        <v>Id1384</v>
      </c>
      <c r="Q956" s="9" t="str">
        <f t="shared" si="42"/>
        <v>8 Sep 1980</v>
      </c>
      <c r="R956">
        <f t="shared" si="43"/>
        <v>42</v>
      </c>
      <c r="S956" t="str">
        <f t="shared" si="44"/>
        <v>1980</v>
      </c>
      <c r="T956" t="str">
        <f>SUBSTITUTE(Table14[[#This Row],[month]],"?","sep")</f>
        <v>Sep</v>
      </c>
      <c r="U956">
        <v>8</v>
      </c>
      <c r="V956">
        <v>1</v>
      </c>
      <c r="W956" s="12">
        <v>10450.549999999999</v>
      </c>
      <c r="X956" t="str">
        <f>SUBSTITUTE(Table14[[#This Row],[Hospital tier]],"?","tier - 2")</f>
        <v>tier - 3</v>
      </c>
      <c r="Y956" t="str">
        <f>SUBSTITUTE(Table14[[#This Row],[City tier]],"?","tier - 2")</f>
        <v>tier - 1</v>
      </c>
      <c r="Z956" t="str">
        <f>SUBSTITUTE(Table14[[#This Row],[State ID]],"?","UNKNOWN")</f>
        <v>R1016</v>
      </c>
    </row>
    <row r="957" spans="1:26" x14ac:dyDescent="0.3">
      <c r="A957" t="s">
        <v>988</v>
      </c>
      <c r="B957">
        <v>1978</v>
      </c>
      <c r="C957" t="s">
        <v>30</v>
      </c>
      <c r="E957">
        <v>4</v>
      </c>
      <c r="F957">
        <v>2</v>
      </c>
      <c r="G957">
        <v>7731.43</v>
      </c>
      <c r="H957" t="s">
        <v>12</v>
      </c>
      <c r="I957" t="s">
        <v>11</v>
      </c>
      <c r="J957" t="s">
        <v>13</v>
      </c>
      <c r="K957" t="str">
        <f>SUBSTITUTE(Table14[[#This Row],[year]],"?","")</f>
        <v>1978</v>
      </c>
      <c r="P957" t="str">
        <f>SUBSTITUTE(Table14[[#This Row],[Customer ID]],"?","unknown")</f>
        <v>Id1383</v>
      </c>
      <c r="Q957" s="9" t="str">
        <f t="shared" si="42"/>
        <v>29 Dec 1978</v>
      </c>
      <c r="R957">
        <f t="shared" si="43"/>
        <v>44</v>
      </c>
      <c r="S957" t="str">
        <f t="shared" si="44"/>
        <v>1978</v>
      </c>
      <c r="T957" t="str">
        <f>SUBSTITUTE(Table14[[#This Row],[month]],"?","sep")</f>
        <v>Dec</v>
      </c>
      <c r="U957">
        <v>29</v>
      </c>
      <c r="V957">
        <v>1</v>
      </c>
      <c r="W957" s="12">
        <v>10436.1</v>
      </c>
      <c r="X957" t="str">
        <f>SUBSTITUTE(Table14[[#This Row],[Hospital tier]],"?","tier - 2")</f>
        <v>tier - 3</v>
      </c>
      <c r="Y957" t="str">
        <f>SUBSTITUTE(Table14[[#This Row],[City tier]],"?","tier - 2")</f>
        <v>tier - 2</v>
      </c>
      <c r="Z957" t="str">
        <f>SUBSTITUTE(Table14[[#This Row],[State ID]],"?","UNKNOWN")</f>
        <v>R1013</v>
      </c>
    </row>
    <row r="958" spans="1:26" x14ac:dyDescent="0.3">
      <c r="A958" t="s">
        <v>989</v>
      </c>
      <c r="B958">
        <v>1977</v>
      </c>
      <c r="C958" t="s">
        <v>35</v>
      </c>
      <c r="E958">
        <v>29</v>
      </c>
      <c r="F958">
        <v>0</v>
      </c>
      <c r="G958">
        <v>7731.86</v>
      </c>
      <c r="H958" t="s">
        <v>11</v>
      </c>
      <c r="I958" t="s">
        <v>12</v>
      </c>
      <c r="J958" t="s">
        <v>23</v>
      </c>
      <c r="K958" t="str">
        <f>SUBSTITUTE(Table14[[#This Row],[year]],"?","")</f>
        <v>1977</v>
      </c>
      <c r="P958" t="str">
        <f>SUBSTITUTE(Table14[[#This Row],[Customer ID]],"?","unknown")</f>
        <v>Id1382</v>
      </c>
      <c r="Q958" s="9" t="str">
        <f t="shared" si="42"/>
        <v>25 Aug 1977</v>
      </c>
      <c r="R958">
        <f t="shared" si="43"/>
        <v>45</v>
      </c>
      <c r="S958" t="str">
        <f t="shared" si="44"/>
        <v>1977</v>
      </c>
      <c r="T958" t="str">
        <f>SUBSTITUTE(Table14[[#This Row],[month]],"?","sep")</f>
        <v>Aug</v>
      </c>
      <c r="U958">
        <v>25</v>
      </c>
      <c r="V958">
        <v>2</v>
      </c>
      <c r="W958" s="12">
        <v>40003.33</v>
      </c>
      <c r="X958" t="str">
        <f>SUBSTITUTE(Table14[[#This Row],[Hospital tier]],"?","tier - 2")</f>
        <v>tier - 2</v>
      </c>
      <c r="Y958" t="str">
        <f>SUBSTITUTE(Table14[[#This Row],[City tier]],"?","tier - 2")</f>
        <v>tier - 3</v>
      </c>
      <c r="Z958" t="str">
        <f>SUBSTITUTE(Table14[[#This Row],[State ID]],"?","UNKNOWN")</f>
        <v>R1012</v>
      </c>
    </row>
    <row r="959" spans="1:26" x14ac:dyDescent="0.3">
      <c r="A959" t="s">
        <v>990</v>
      </c>
      <c r="B959">
        <v>1965</v>
      </c>
      <c r="C959" t="s">
        <v>10</v>
      </c>
      <c r="E959">
        <v>18</v>
      </c>
      <c r="F959">
        <v>0</v>
      </c>
      <c r="G959">
        <v>7736.39</v>
      </c>
      <c r="H959" t="s">
        <v>12</v>
      </c>
      <c r="I959" t="s">
        <v>11</v>
      </c>
      <c r="J959" t="s">
        <v>13</v>
      </c>
      <c r="K959" t="str">
        <f>SUBSTITUTE(Table14[[#This Row],[year]],"?","")</f>
        <v>1965</v>
      </c>
      <c r="P959" t="str">
        <f>SUBSTITUTE(Table14[[#This Row],[Customer ID]],"?","unknown")</f>
        <v>Id1381</v>
      </c>
      <c r="Q959" s="9" t="str">
        <f t="shared" si="42"/>
        <v>23 Jul 1965</v>
      </c>
      <c r="R959">
        <f t="shared" si="43"/>
        <v>57</v>
      </c>
      <c r="S959" t="str">
        <f t="shared" si="44"/>
        <v>1965</v>
      </c>
      <c r="T959" t="str">
        <f>SUBSTITUTE(Table14[[#This Row],[month]],"?","sep")</f>
        <v>Jul</v>
      </c>
      <c r="U959">
        <v>23</v>
      </c>
      <c r="V959">
        <v>0</v>
      </c>
      <c r="W959" s="12">
        <v>10435.07</v>
      </c>
      <c r="X959" t="str">
        <f>SUBSTITUTE(Table14[[#This Row],[Hospital tier]],"?","tier - 2")</f>
        <v>tier - 3</v>
      </c>
      <c r="Y959" t="str">
        <f>SUBSTITUTE(Table14[[#This Row],[City tier]],"?","tier - 2")</f>
        <v>tier - 2</v>
      </c>
      <c r="Z959" t="str">
        <f>SUBSTITUTE(Table14[[#This Row],[State ID]],"?","UNKNOWN")</f>
        <v>R1013</v>
      </c>
    </row>
    <row r="960" spans="1:26" x14ac:dyDescent="0.3">
      <c r="A960" t="s">
        <v>991</v>
      </c>
      <c r="B960">
        <v>1978</v>
      </c>
      <c r="C960" t="s">
        <v>20</v>
      </c>
      <c r="E960">
        <v>4</v>
      </c>
      <c r="F960">
        <v>2</v>
      </c>
      <c r="G960">
        <v>7740.34</v>
      </c>
      <c r="H960" t="s">
        <v>16</v>
      </c>
      <c r="I960" t="s">
        <v>16</v>
      </c>
      <c r="J960" t="s">
        <v>42</v>
      </c>
      <c r="K960" t="str">
        <f>SUBSTITUTE(Table14[[#This Row],[year]],"?","")</f>
        <v>1978</v>
      </c>
      <c r="P960" t="str">
        <f>SUBSTITUTE(Table14[[#This Row],[Customer ID]],"?","unknown")</f>
        <v>Id1380</v>
      </c>
      <c r="Q960" s="9" t="str">
        <f t="shared" si="42"/>
        <v>27 Sep 1978</v>
      </c>
      <c r="R960">
        <f t="shared" si="43"/>
        <v>44</v>
      </c>
      <c r="S960" t="str">
        <f t="shared" si="44"/>
        <v>1978</v>
      </c>
      <c r="T960" t="str">
        <f>SUBSTITUTE(Table14[[#This Row],[month]],"?","sep")</f>
        <v>Sep</v>
      </c>
      <c r="U960">
        <v>27</v>
      </c>
      <c r="V960">
        <v>0</v>
      </c>
      <c r="W960" s="12">
        <v>10422.92</v>
      </c>
      <c r="X960" t="str">
        <f>SUBSTITUTE(Table14[[#This Row],[Hospital tier]],"?","tier - 2")</f>
        <v>tier - 1</v>
      </c>
      <c r="Y960" t="str">
        <f>SUBSTITUTE(Table14[[#This Row],[City tier]],"?","tier - 2")</f>
        <v>tier - 1</v>
      </c>
      <c r="Z960" t="str">
        <f>SUBSTITUTE(Table14[[#This Row],[State ID]],"?","UNKNOWN")</f>
        <v>R1011</v>
      </c>
    </row>
    <row r="961" spans="1:26" x14ac:dyDescent="0.3">
      <c r="A961" t="s">
        <v>992</v>
      </c>
      <c r="B961">
        <v>1976</v>
      </c>
      <c r="C961" t="s">
        <v>30</v>
      </c>
      <c r="E961">
        <v>12</v>
      </c>
      <c r="F961">
        <v>1</v>
      </c>
      <c r="G961">
        <v>7742.11</v>
      </c>
      <c r="H961" t="s">
        <v>12</v>
      </c>
      <c r="I961" t="s">
        <v>11</v>
      </c>
      <c r="J961" t="s">
        <v>13</v>
      </c>
      <c r="K961" t="str">
        <f>SUBSTITUTE(Table14[[#This Row],[year]],"?","")</f>
        <v>1976</v>
      </c>
      <c r="P961" t="str">
        <f>SUBSTITUTE(Table14[[#This Row],[Customer ID]],"?","unknown")</f>
        <v>Id1379</v>
      </c>
      <c r="Q961" s="9" t="str">
        <f t="shared" si="42"/>
        <v>25 Dec 1976</v>
      </c>
      <c r="R961">
        <f t="shared" si="43"/>
        <v>46</v>
      </c>
      <c r="S961" t="str">
        <f t="shared" si="44"/>
        <v>1976</v>
      </c>
      <c r="T961" t="str">
        <f>SUBSTITUTE(Table14[[#This Row],[month]],"?","sep")</f>
        <v>Dec</v>
      </c>
      <c r="U961">
        <v>25</v>
      </c>
      <c r="V961">
        <v>2</v>
      </c>
      <c r="W961" s="12">
        <v>10419.65</v>
      </c>
      <c r="X961" t="str">
        <f>SUBSTITUTE(Table14[[#This Row],[Hospital tier]],"?","tier - 2")</f>
        <v>tier - 3</v>
      </c>
      <c r="Y961" t="str">
        <f>SUBSTITUTE(Table14[[#This Row],[City tier]],"?","tier - 2")</f>
        <v>tier - 2</v>
      </c>
      <c r="Z961" t="str">
        <f>SUBSTITUTE(Table14[[#This Row],[State ID]],"?","UNKNOWN")</f>
        <v>R1013</v>
      </c>
    </row>
    <row r="962" spans="1:26" x14ac:dyDescent="0.3">
      <c r="A962" t="s">
        <v>993</v>
      </c>
      <c r="B962">
        <v>1981</v>
      </c>
      <c r="C962" t="s">
        <v>18</v>
      </c>
      <c r="E962">
        <v>30</v>
      </c>
      <c r="F962">
        <v>2</v>
      </c>
      <c r="G962">
        <v>7749.16</v>
      </c>
      <c r="H962" t="s">
        <v>11</v>
      </c>
      <c r="I962" t="s">
        <v>16</v>
      </c>
      <c r="J962" t="s">
        <v>23</v>
      </c>
      <c r="K962" t="str">
        <f>SUBSTITUTE(Table14[[#This Row],[year]],"?","")</f>
        <v>1981</v>
      </c>
      <c r="P962" t="str">
        <f>SUBSTITUTE(Table14[[#This Row],[Customer ID]],"?","unknown")</f>
        <v>Id1378</v>
      </c>
      <c r="Q962" s="9" t="str">
        <f t="shared" ref="Q962:Q1025" si="45">CONCATENATE(U962," ",T962," ",S962)</f>
        <v>11 Jun 1981</v>
      </c>
      <c r="R962">
        <f t="shared" ref="R962:R1025" si="46">DATEDIF(Q962,$AC$21,"Y")</f>
        <v>41</v>
      </c>
      <c r="S962" t="str">
        <f t="shared" ref="S962:S1025" si="47">IF(ISBLANK(K962),AVERAGE(K962:K3304),K962)</f>
        <v>1981</v>
      </c>
      <c r="T962" t="str">
        <f>SUBSTITUTE(Table14[[#This Row],[month]],"?","sep")</f>
        <v>Jun</v>
      </c>
      <c r="U962">
        <v>11</v>
      </c>
      <c r="V962">
        <v>0</v>
      </c>
      <c r="W962" s="12">
        <v>10419.59</v>
      </c>
      <c r="X962" t="str">
        <f>SUBSTITUTE(Table14[[#This Row],[Hospital tier]],"?","tier - 2")</f>
        <v>tier - 2</v>
      </c>
      <c r="Y962" t="str">
        <f>SUBSTITUTE(Table14[[#This Row],[City tier]],"?","tier - 2")</f>
        <v>tier - 1</v>
      </c>
      <c r="Z962" t="str">
        <f>SUBSTITUTE(Table14[[#This Row],[State ID]],"?","UNKNOWN")</f>
        <v>R1012</v>
      </c>
    </row>
    <row r="963" spans="1:26" x14ac:dyDescent="0.3">
      <c r="A963" t="s">
        <v>994</v>
      </c>
      <c r="B963">
        <v>1997</v>
      </c>
      <c r="C963" t="s">
        <v>30</v>
      </c>
      <c r="E963">
        <v>21</v>
      </c>
      <c r="F963">
        <v>0</v>
      </c>
      <c r="G963">
        <v>7763.06</v>
      </c>
      <c r="H963" t="s">
        <v>11</v>
      </c>
      <c r="I963" t="s">
        <v>16</v>
      </c>
      <c r="J963" t="s">
        <v>23</v>
      </c>
      <c r="K963" t="str">
        <f>SUBSTITUTE(Table14[[#This Row],[year]],"?","")</f>
        <v>1997</v>
      </c>
      <c r="P963" t="str">
        <f>SUBSTITUTE(Table14[[#This Row],[Customer ID]],"?","unknown")</f>
        <v>Id1377</v>
      </c>
      <c r="Q963" s="9" t="str">
        <f t="shared" si="45"/>
        <v>24 Dec 1997</v>
      </c>
      <c r="R963">
        <f t="shared" si="46"/>
        <v>25</v>
      </c>
      <c r="S963" t="str">
        <f t="shared" si="47"/>
        <v>1997</v>
      </c>
      <c r="T963" t="str">
        <f>SUBSTITUTE(Table14[[#This Row],[month]],"?","sep")</f>
        <v>Dec</v>
      </c>
      <c r="U963">
        <v>24</v>
      </c>
      <c r="V963">
        <v>2</v>
      </c>
      <c r="W963" s="12">
        <v>10407.98</v>
      </c>
      <c r="X963" t="str">
        <f>SUBSTITUTE(Table14[[#This Row],[Hospital tier]],"?","tier - 2")</f>
        <v>tier - 2</v>
      </c>
      <c r="Y963" t="str">
        <f>SUBSTITUTE(Table14[[#This Row],[City tier]],"?","tier - 2")</f>
        <v>tier - 1</v>
      </c>
      <c r="Z963" t="str">
        <f>SUBSTITUTE(Table14[[#This Row],[State ID]],"?","UNKNOWN")</f>
        <v>R1012</v>
      </c>
    </row>
    <row r="964" spans="1:26" x14ac:dyDescent="0.3">
      <c r="A964" t="s">
        <v>995</v>
      </c>
      <c r="B964">
        <v>1974</v>
      </c>
      <c r="C964" t="s">
        <v>30</v>
      </c>
      <c r="E964">
        <v>6</v>
      </c>
      <c r="F964">
        <v>0</v>
      </c>
      <c r="G964">
        <v>7789.64</v>
      </c>
      <c r="H964" t="s">
        <v>16</v>
      </c>
      <c r="I964" t="s">
        <v>12</v>
      </c>
      <c r="J964" t="s">
        <v>13</v>
      </c>
      <c r="K964" t="str">
        <f>SUBSTITUTE(Table14[[#This Row],[year]],"?","")</f>
        <v>1974</v>
      </c>
      <c r="P964" t="str">
        <f>SUBSTITUTE(Table14[[#This Row],[Customer ID]],"?","unknown")</f>
        <v>Id1376</v>
      </c>
      <c r="Q964" s="9" t="str">
        <f t="shared" si="45"/>
        <v>5 Dec 1974</v>
      </c>
      <c r="R964">
        <f t="shared" si="46"/>
        <v>48</v>
      </c>
      <c r="S964" t="str">
        <f t="shared" si="47"/>
        <v>1974</v>
      </c>
      <c r="T964" t="str">
        <f>SUBSTITUTE(Table14[[#This Row],[month]],"?","sep")</f>
        <v>Dec</v>
      </c>
      <c r="U964">
        <v>5</v>
      </c>
      <c r="V964">
        <v>4</v>
      </c>
      <c r="W964" s="12">
        <v>10407.09</v>
      </c>
      <c r="X964" t="str">
        <f>SUBSTITUTE(Table14[[#This Row],[Hospital tier]],"?","tier - 2")</f>
        <v>tier - 1</v>
      </c>
      <c r="Y964" t="str">
        <f>SUBSTITUTE(Table14[[#This Row],[City tier]],"?","tier - 2")</f>
        <v>tier - 3</v>
      </c>
      <c r="Z964" t="str">
        <f>SUBSTITUTE(Table14[[#This Row],[State ID]],"?","UNKNOWN")</f>
        <v>R1013</v>
      </c>
    </row>
    <row r="965" spans="1:26" x14ac:dyDescent="0.3">
      <c r="A965" t="s">
        <v>996</v>
      </c>
      <c r="B965">
        <v>1999</v>
      </c>
      <c r="C965" t="s">
        <v>30</v>
      </c>
      <c r="E965">
        <v>25</v>
      </c>
      <c r="F965">
        <v>0</v>
      </c>
      <c r="G965">
        <v>7794.68</v>
      </c>
      <c r="H965" t="s">
        <v>11</v>
      </c>
      <c r="I965" t="s">
        <v>11</v>
      </c>
      <c r="J965" t="s">
        <v>535</v>
      </c>
      <c r="K965" t="str">
        <f>SUBSTITUTE(Table14[[#This Row],[year]],"?","")</f>
        <v>1999</v>
      </c>
      <c r="P965" t="str">
        <f>SUBSTITUTE(Table14[[#This Row],[Customer ID]],"?","unknown")</f>
        <v>Id1375</v>
      </c>
      <c r="Q965" s="9" t="str">
        <f t="shared" si="45"/>
        <v>16 Dec 1999</v>
      </c>
      <c r="R965">
        <f t="shared" si="46"/>
        <v>23</v>
      </c>
      <c r="S965" t="str">
        <f t="shared" si="47"/>
        <v>1999</v>
      </c>
      <c r="T965" t="str">
        <f>SUBSTITUTE(Table14[[#This Row],[month]],"?","sep")</f>
        <v>Dec</v>
      </c>
      <c r="U965">
        <v>16</v>
      </c>
      <c r="V965">
        <v>0</v>
      </c>
      <c r="W965" s="12">
        <v>41351.879999999997</v>
      </c>
      <c r="X965" t="str">
        <f>SUBSTITUTE(Table14[[#This Row],[Hospital tier]],"?","tier - 2")</f>
        <v>tier - 2</v>
      </c>
      <c r="Y965" t="str">
        <f>SUBSTITUTE(Table14[[#This Row],[City tier]],"?","tier - 2")</f>
        <v>tier - 2</v>
      </c>
      <c r="Z965" t="str">
        <f>SUBSTITUTE(Table14[[#This Row],[State ID]],"?","UNKNOWN")</f>
        <v>R1026</v>
      </c>
    </row>
    <row r="966" spans="1:26" x14ac:dyDescent="0.3">
      <c r="A966" t="s">
        <v>997</v>
      </c>
      <c r="B966">
        <v>1997</v>
      </c>
      <c r="C966" t="s">
        <v>30</v>
      </c>
      <c r="E966">
        <v>2</v>
      </c>
      <c r="F966">
        <v>0</v>
      </c>
      <c r="G966">
        <v>7803.77</v>
      </c>
      <c r="H966" t="s">
        <v>11</v>
      </c>
      <c r="I966" t="s">
        <v>12</v>
      </c>
      <c r="J966" t="s">
        <v>23</v>
      </c>
      <c r="K966" t="str">
        <f>SUBSTITUTE(Table14[[#This Row],[year]],"?","")</f>
        <v>1997</v>
      </c>
      <c r="P966" t="str">
        <f>SUBSTITUTE(Table14[[#This Row],[Customer ID]],"?","unknown")</f>
        <v>Id1374</v>
      </c>
      <c r="Q966" s="9" t="str">
        <f t="shared" si="45"/>
        <v>7 Dec 1997</v>
      </c>
      <c r="R966">
        <f t="shared" si="46"/>
        <v>25</v>
      </c>
      <c r="S966" t="str">
        <f t="shared" si="47"/>
        <v>1997</v>
      </c>
      <c r="T966" t="str">
        <f>SUBSTITUTE(Table14[[#This Row],[month]],"?","sep")</f>
        <v>Dec</v>
      </c>
      <c r="U966">
        <v>7</v>
      </c>
      <c r="V966">
        <v>0</v>
      </c>
      <c r="W966" s="12">
        <v>10403.27</v>
      </c>
      <c r="X966" t="str">
        <f>SUBSTITUTE(Table14[[#This Row],[Hospital tier]],"?","tier - 2")</f>
        <v>tier - 2</v>
      </c>
      <c r="Y966" t="str">
        <f>SUBSTITUTE(Table14[[#This Row],[City tier]],"?","tier - 2")</f>
        <v>tier - 3</v>
      </c>
      <c r="Z966" t="str">
        <f>SUBSTITUTE(Table14[[#This Row],[State ID]],"?","UNKNOWN")</f>
        <v>R1012</v>
      </c>
    </row>
    <row r="967" spans="1:26" x14ac:dyDescent="0.3">
      <c r="A967" t="s">
        <v>998</v>
      </c>
      <c r="B967">
        <v>1974</v>
      </c>
      <c r="C967" t="s">
        <v>15</v>
      </c>
      <c r="E967">
        <v>9</v>
      </c>
      <c r="F967">
        <v>0</v>
      </c>
      <c r="G967">
        <v>7804.16</v>
      </c>
      <c r="H967" t="s">
        <v>11</v>
      </c>
      <c r="I967" t="s">
        <v>12</v>
      </c>
      <c r="J967" t="s">
        <v>13</v>
      </c>
      <c r="K967" t="str">
        <f>SUBSTITUTE(Table14[[#This Row],[year]],"?","")</f>
        <v>1974</v>
      </c>
      <c r="P967" t="str">
        <f>SUBSTITUTE(Table14[[#This Row],[Customer ID]],"?","unknown")</f>
        <v>Id1373</v>
      </c>
      <c r="Q967" s="9" t="str">
        <f t="shared" si="45"/>
        <v>19 Nov 1974</v>
      </c>
      <c r="R967">
        <f t="shared" si="46"/>
        <v>48</v>
      </c>
      <c r="S967" t="str">
        <f t="shared" si="47"/>
        <v>1974</v>
      </c>
      <c r="T967" t="str">
        <f>SUBSTITUTE(Table14[[#This Row],[month]],"?","sep")</f>
        <v>Nov</v>
      </c>
      <c r="U967">
        <v>19</v>
      </c>
      <c r="V967">
        <v>3</v>
      </c>
      <c r="W967" s="12">
        <v>10381.48</v>
      </c>
      <c r="X967" t="str">
        <f>SUBSTITUTE(Table14[[#This Row],[Hospital tier]],"?","tier - 2")</f>
        <v>tier - 2</v>
      </c>
      <c r="Y967" t="str">
        <f>SUBSTITUTE(Table14[[#This Row],[City tier]],"?","tier - 2")</f>
        <v>tier - 3</v>
      </c>
      <c r="Z967" t="str">
        <f>SUBSTITUTE(Table14[[#This Row],[State ID]],"?","UNKNOWN")</f>
        <v>R1013</v>
      </c>
    </row>
    <row r="968" spans="1:26" x14ac:dyDescent="0.3">
      <c r="A968" t="s">
        <v>999</v>
      </c>
      <c r="B968">
        <v>1991</v>
      </c>
      <c r="C968" t="s">
        <v>30</v>
      </c>
      <c r="E968">
        <v>21</v>
      </c>
      <c r="F968">
        <v>3</v>
      </c>
      <c r="G968">
        <v>7812.67</v>
      </c>
      <c r="H968" t="s">
        <v>11</v>
      </c>
      <c r="I968" t="s">
        <v>16</v>
      </c>
      <c r="J968" t="s">
        <v>23</v>
      </c>
      <c r="K968" t="str">
        <f>SUBSTITUTE(Table14[[#This Row],[year]],"?","")</f>
        <v>1991</v>
      </c>
      <c r="P968" t="str">
        <f>SUBSTITUTE(Table14[[#This Row],[Customer ID]],"?","unknown")</f>
        <v>Id1372</v>
      </c>
      <c r="Q968" s="9" t="str">
        <f t="shared" si="45"/>
        <v>29 Dec 1991</v>
      </c>
      <c r="R968">
        <f t="shared" si="46"/>
        <v>31</v>
      </c>
      <c r="S968" t="str">
        <f t="shared" si="47"/>
        <v>1991</v>
      </c>
      <c r="T968" t="str">
        <f>SUBSTITUTE(Table14[[#This Row],[month]],"?","sep")</f>
        <v>Dec</v>
      </c>
      <c r="U968">
        <v>29</v>
      </c>
      <c r="V968">
        <v>2</v>
      </c>
      <c r="W968" s="12">
        <v>10370.91</v>
      </c>
      <c r="X968" t="str">
        <f>SUBSTITUTE(Table14[[#This Row],[Hospital tier]],"?","tier - 2")</f>
        <v>tier - 2</v>
      </c>
      <c r="Y968" t="str">
        <f>SUBSTITUTE(Table14[[#This Row],[City tier]],"?","tier - 2")</f>
        <v>tier - 1</v>
      </c>
      <c r="Z968" t="str">
        <f>SUBSTITUTE(Table14[[#This Row],[State ID]],"?","UNKNOWN")</f>
        <v>R1012</v>
      </c>
    </row>
    <row r="969" spans="1:26" x14ac:dyDescent="0.3">
      <c r="A969" t="s">
        <v>1000</v>
      </c>
      <c r="B969">
        <v>1989</v>
      </c>
      <c r="C969" t="s">
        <v>37</v>
      </c>
      <c r="E969">
        <v>12</v>
      </c>
      <c r="F969">
        <v>3</v>
      </c>
      <c r="G969">
        <v>7824.37</v>
      </c>
      <c r="H969" t="s">
        <v>11</v>
      </c>
      <c r="I969" t="s">
        <v>11</v>
      </c>
      <c r="J969" t="s">
        <v>23</v>
      </c>
      <c r="K969" t="str">
        <f>SUBSTITUTE(Table14[[#This Row],[year]],"?","")</f>
        <v>1989</v>
      </c>
      <c r="P969" t="str">
        <f>SUBSTITUTE(Table14[[#This Row],[Customer ID]],"?","unknown")</f>
        <v>Id1371</v>
      </c>
      <c r="Q969" s="9" t="str">
        <f t="shared" si="45"/>
        <v>6 Oct 1989</v>
      </c>
      <c r="R969">
        <f t="shared" si="46"/>
        <v>33</v>
      </c>
      <c r="S969" t="str">
        <f t="shared" si="47"/>
        <v>1989</v>
      </c>
      <c r="T969" t="str">
        <f>SUBSTITUTE(Table14[[#This Row],[month]],"?","sep")</f>
        <v>Oct</v>
      </c>
      <c r="U969">
        <v>6</v>
      </c>
      <c r="V969">
        <v>0</v>
      </c>
      <c r="W969" s="12">
        <v>10356.67</v>
      </c>
      <c r="X969" t="str">
        <f>SUBSTITUTE(Table14[[#This Row],[Hospital tier]],"?","tier - 2")</f>
        <v>tier - 2</v>
      </c>
      <c r="Y969" t="str">
        <f>SUBSTITUTE(Table14[[#This Row],[City tier]],"?","tier - 2")</f>
        <v>tier - 2</v>
      </c>
      <c r="Z969" t="str">
        <f>SUBSTITUTE(Table14[[#This Row],[State ID]],"?","UNKNOWN")</f>
        <v>R1012</v>
      </c>
    </row>
    <row r="970" spans="1:26" x14ac:dyDescent="0.3">
      <c r="A970" t="s">
        <v>1001</v>
      </c>
      <c r="B970">
        <v>2001</v>
      </c>
      <c r="C970" t="s">
        <v>37</v>
      </c>
      <c r="E970">
        <v>5</v>
      </c>
      <c r="F970">
        <v>0</v>
      </c>
      <c r="G970">
        <v>7844.8</v>
      </c>
      <c r="H970" t="s">
        <v>11</v>
      </c>
      <c r="I970" t="s">
        <v>11</v>
      </c>
      <c r="J970" t="s">
        <v>23</v>
      </c>
      <c r="K970" t="str">
        <f>SUBSTITUTE(Table14[[#This Row],[year]],"?","")</f>
        <v>2001</v>
      </c>
      <c r="P970" t="str">
        <f>SUBSTITUTE(Table14[[#This Row],[Customer ID]],"?","unknown")</f>
        <v>Id1370</v>
      </c>
      <c r="Q970" s="9" t="str">
        <f t="shared" si="45"/>
        <v>8 Oct 2001</v>
      </c>
      <c r="R970">
        <f t="shared" si="46"/>
        <v>21</v>
      </c>
      <c r="S970" t="str">
        <f t="shared" si="47"/>
        <v>2001</v>
      </c>
      <c r="T970" t="str">
        <f>SUBSTITUTE(Table14[[#This Row],[month]],"?","sep")</f>
        <v>Oct</v>
      </c>
      <c r="U970">
        <v>8</v>
      </c>
      <c r="V970">
        <v>3</v>
      </c>
      <c r="W970" s="12">
        <v>39983.43</v>
      </c>
      <c r="X970" t="str">
        <f>SUBSTITUTE(Table14[[#This Row],[Hospital tier]],"?","tier - 2")</f>
        <v>tier - 2</v>
      </c>
      <c r="Y970" t="str">
        <f>SUBSTITUTE(Table14[[#This Row],[City tier]],"?","tier - 2")</f>
        <v>tier - 2</v>
      </c>
      <c r="Z970" t="str">
        <f>SUBSTITUTE(Table14[[#This Row],[State ID]],"?","UNKNOWN")</f>
        <v>R1012</v>
      </c>
    </row>
    <row r="971" spans="1:26" x14ac:dyDescent="0.3">
      <c r="A971" t="s">
        <v>1002</v>
      </c>
      <c r="B971">
        <v>1994</v>
      </c>
      <c r="C971" t="s">
        <v>15</v>
      </c>
      <c r="E971">
        <v>17</v>
      </c>
      <c r="F971">
        <v>0</v>
      </c>
      <c r="G971">
        <v>7851.85</v>
      </c>
      <c r="H971" t="s">
        <v>11</v>
      </c>
      <c r="I971" t="s">
        <v>12</v>
      </c>
      <c r="J971" t="s">
        <v>23</v>
      </c>
      <c r="K971" t="str">
        <f>SUBSTITUTE(Table14[[#This Row],[year]],"?","")</f>
        <v>1994</v>
      </c>
      <c r="P971" t="str">
        <f>SUBSTITUTE(Table14[[#This Row],[Customer ID]],"?","unknown")</f>
        <v>Id1369</v>
      </c>
      <c r="Q971" s="9" t="str">
        <f t="shared" si="45"/>
        <v>17 Nov 1994</v>
      </c>
      <c r="R971">
        <f t="shared" si="46"/>
        <v>28</v>
      </c>
      <c r="S971" t="str">
        <f t="shared" si="47"/>
        <v>1994</v>
      </c>
      <c r="T971" t="str">
        <f>SUBSTITUTE(Table14[[#This Row],[month]],"?","sep")</f>
        <v>Nov</v>
      </c>
      <c r="U971">
        <v>17</v>
      </c>
      <c r="V971">
        <v>0</v>
      </c>
      <c r="W971" s="12">
        <v>10355.64</v>
      </c>
      <c r="X971" t="str">
        <f>SUBSTITUTE(Table14[[#This Row],[Hospital tier]],"?","tier - 2")</f>
        <v>tier - 2</v>
      </c>
      <c r="Y971" t="str">
        <f>SUBSTITUTE(Table14[[#This Row],[City tier]],"?","tier - 2")</f>
        <v>tier - 3</v>
      </c>
      <c r="Z971" t="str">
        <f>SUBSTITUTE(Table14[[#This Row],[State ID]],"?","UNKNOWN")</f>
        <v>R1012</v>
      </c>
    </row>
    <row r="972" spans="1:26" x14ac:dyDescent="0.3">
      <c r="A972" t="s">
        <v>1003</v>
      </c>
      <c r="B972">
        <v>1962</v>
      </c>
      <c r="C972" t="s">
        <v>37</v>
      </c>
      <c r="E972">
        <v>10</v>
      </c>
      <c r="F972">
        <v>0</v>
      </c>
      <c r="G972">
        <v>7896.41</v>
      </c>
      <c r="H972" t="s">
        <v>12</v>
      </c>
      <c r="I972" t="s">
        <v>11</v>
      </c>
      <c r="J972" t="s">
        <v>13</v>
      </c>
      <c r="K972" t="str">
        <f>SUBSTITUTE(Table14[[#This Row],[year]],"?","")</f>
        <v>1962</v>
      </c>
      <c r="P972" t="str">
        <f>SUBSTITUTE(Table14[[#This Row],[Customer ID]],"?","unknown")</f>
        <v>Id1368</v>
      </c>
      <c r="Q972" s="9" t="str">
        <f t="shared" si="45"/>
        <v>29 Oct 1962</v>
      </c>
      <c r="R972">
        <f t="shared" si="46"/>
        <v>60</v>
      </c>
      <c r="S972" t="str">
        <f t="shared" si="47"/>
        <v>1962</v>
      </c>
      <c r="T972" t="str">
        <f>SUBSTITUTE(Table14[[#This Row],[month]],"?","sep")</f>
        <v>Oct</v>
      </c>
      <c r="U972">
        <v>29</v>
      </c>
      <c r="V972">
        <v>0</v>
      </c>
      <c r="W972" s="12">
        <v>10352.48</v>
      </c>
      <c r="X972" t="str">
        <f>SUBSTITUTE(Table14[[#This Row],[Hospital tier]],"?","tier - 2")</f>
        <v>tier - 3</v>
      </c>
      <c r="Y972" t="str">
        <f>SUBSTITUTE(Table14[[#This Row],[City tier]],"?","tier - 2")</f>
        <v>tier - 2</v>
      </c>
      <c r="Z972" t="str">
        <f>SUBSTITUTE(Table14[[#This Row],[State ID]],"?","UNKNOWN")</f>
        <v>R1013</v>
      </c>
    </row>
    <row r="973" spans="1:26" x14ac:dyDescent="0.3">
      <c r="A973" t="s">
        <v>1004</v>
      </c>
      <c r="B973">
        <v>1977</v>
      </c>
      <c r="C973" t="s">
        <v>10</v>
      </c>
      <c r="E973">
        <v>20</v>
      </c>
      <c r="F973">
        <v>0</v>
      </c>
      <c r="G973">
        <v>7935.29</v>
      </c>
      <c r="H973" t="s">
        <v>11</v>
      </c>
      <c r="I973" t="s">
        <v>16</v>
      </c>
      <c r="J973" t="s">
        <v>247</v>
      </c>
      <c r="K973" t="str">
        <f>SUBSTITUTE(Table14[[#This Row],[year]],"?","")</f>
        <v>1977</v>
      </c>
      <c r="P973" t="str">
        <f>SUBSTITUTE(Table14[[#This Row],[Customer ID]],"?","unknown")</f>
        <v>Id1367</v>
      </c>
      <c r="Q973" s="9" t="str">
        <f t="shared" si="45"/>
        <v>8 Jul 1977</v>
      </c>
      <c r="R973">
        <f t="shared" si="46"/>
        <v>45</v>
      </c>
      <c r="S973" t="str">
        <f t="shared" si="47"/>
        <v>1977</v>
      </c>
      <c r="T973" t="str">
        <f>SUBSTITUTE(Table14[[#This Row],[month]],"?","sep")</f>
        <v>Jul</v>
      </c>
      <c r="U973">
        <v>8</v>
      </c>
      <c r="V973">
        <v>0</v>
      </c>
      <c r="W973" s="12">
        <v>10345.93</v>
      </c>
      <c r="X973" t="str">
        <f>SUBSTITUTE(Table14[[#This Row],[Hospital tier]],"?","tier - 2")</f>
        <v>tier - 2</v>
      </c>
      <c r="Y973" t="str">
        <f>SUBSTITUTE(Table14[[#This Row],[City tier]],"?","tier - 2")</f>
        <v>tier - 1</v>
      </c>
      <c r="Z973" t="str">
        <f>SUBSTITUTE(Table14[[#This Row],[State ID]],"?","UNKNOWN")</f>
        <v>R1024</v>
      </c>
    </row>
    <row r="974" spans="1:26" x14ac:dyDescent="0.3">
      <c r="A974" t="s">
        <v>1005</v>
      </c>
      <c r="B974">
        <v>1987</v>
      </c>
      <c r="C974" t="s">
        <v>37</v>
      </c>
      <c r="E974">
        <v>29</v>
      </c>
      <c r="F974">
        <v>3</v>
      </c>
      <c r="G974">
        <v>7948.22</v>
      </c>
      <c r="H974" t="s">
        <v>11</v>
      </c>
      <c r="I974" t="s">
        <v>12</v>
      </c>
      <c r="J974" t="s">
        <v>200</v>
      </c>
      <c r="K974" t="str">
        <f>SUBSTITUTE(Table14[[#This Row],[year]],"?","")</f>
        <v>1987</v>
      </c>
      <c r="P974" t="str">
        <f>SUBSTITUTE(Table14[[#This Row],[Customer ID]],"?","unknown")</f>
        <v>Id1366</v>
      </c>
      <c r="Q974" s="9" t="str">
        <f t="shared" si="45"/>
        <v>19 Oct 1987</v>
      </c>
      <c r="R974">
        <f t="shared" si="46"/>
        <v>35</v>
      </c>
      <c r="S974" t="str">
        <f t="shared" si="47"/>
        <v>1987</v>
      </c>
      <c r="T974" t="str">
        <f>SUBSTITUTE(Table14[[#This Row],[month]],"?","sep")</f>
        <v>Oct</v>
      </c>
      <c r="U974">
        <v>19</v>
      </c>
      <c r="V974">
        <v>0</v>
      </c>
      <c r="W974" s="12">
        <v>10338.93</v>
      </c>
      <c r="X974" t="str">
        <f>SUBSTITUTE(Table14[[#This Row],[Hospital tier]],"?","tier - 2")</f>
        <v>tier - 2</v>
      </c>
      <c r="Y974" t="str">
        <f>SUBSTITUTE(Table14[[#This Row],[City tier]],"?","tier - 2")</f>
        <v>tier - 3</v>
      </c>
      <c r="Z974" t="str">
        <f>SUBSTITUTE(Table14[[#This Row],[State ID]],"?","UNKNOWN")</f>
        <v>R1025</v>
      </c>
    </row>
    <row r="975" spans="1:26" x14ac:dyDescent="0.3">
      <c r="A975" t="s">
        <v>1006</v>
      </c>
      <c r="B975">
        <v>1966</v>
      </c>
      <c r="C975" t="s">
        <v>10</v>
      </c>
      <c r="E975">
        <v>9</v>
      </c>
      <c r="F975">
        <v>0</v>
      </c>
      <c r="G975">
        <v>7953.72</v>
      </c>
      <c r="H975" t="s">
        <v>12</v>
      </c>
      <c r="I975" t="s">
        <v>12</v>
      </c>
      <c r="J975" t="s">
        <v>23</v>
      </c>
      <c r="K975" t="str">
        <f>SUBSTITUTE(Table14[[#This Row],[year]],"?","")</f>
        <v>1966</v>
      </c>
      <c r="P975" t="str">
        <f>SUBSTITUTE(Table14[[#This Row],[Customer ID]],"?","unknown")</f>
        <v>Id1365</v>
      </c>
      <c r="Q975" s="9" t="str">
        <f t="shared" si="45"/>
        <v>21 Jul 1966</v>
      </c>
      <c r="R975">
        <f t="shared" si="46"/>
        <v>56</v>
      </c>
      <c r="S975" t="str">
        <f t="shared" si="47"/>
        <v>1966</v>
      </c>
      <c r="T975" t="str">
        <f>SUBSTITUTE(Table14[[#This Row],[month]],"?","sep")</f>
        <v>Jul</v>
      </c>
      <c r="U975">
        <v>21</v>
      </c>
      <c r="V975">
        <v>3</v>
      </c>
      <c r="W975" s="12">
        <v>10329.06</v>
      </c>
      <c r="X975" t="str">
        <f>SUBSTITUTE(Table14[[#This Row],[Hospital tier]],"?","tier - 2")</f>
        <v>tier - 3</v>
      </c>
      <c r="Y975" t="str">
        <f>SUBSTITUTE(Table14[[#This Row],[City tier]],"?","tier - 2")</f>
        <v>tier - 3</v>
      </c>
      <c r="Z975" t="str">
        <f>SUBSTITUTE(Table14[[#This Row],[State ID]],"?","UNKNOWN")</f>
        <v>R1012</v>
      </c>
    </row>
    <row r="976" spans="1:26" x14ac:dyDescent="0.3">
      <c r="A976" t="s">
        <v>1007</v>
      </c>
      <c r="B976">
        <v>1981</v>
      </c>
      <c r="C976" t="s">
        <v>30</v>
      </c>
      <c r="E976">
        <v>28</v>
      </c>
      <c r="F976">
        <v>3</v>
      </c>
      <c r="G976">
        <v>7954.52</v>
      </c>
      <c r="H976" t="s">
        <v>11</v>
      </c>
      <c r="I976" t="s">
        <v>11</v>
      </c>
      <c r="J976" t="s">
        <v>42</v>
      </c>
      <c r="K976" t="str">
        <f>SUBSTITUTE(Table14[[#This Row],[year]],"?","")</f>
        <v>1981</v>
      </c>
      <c r="P976" t="str">
        <f>SUBSTITUTE(Table14[[#This Row],[Customer ID]],"?","unknown")</f>
        <v>Id1364</v>
      </c>
      <c r="Q976" s="9" t="str">
        <f t="shared" si="45"/>
        <v>23 Dec 1981</v>
      </c>
      <c r="R976">
        <f t="shared" si="46"/>
        <v>41</v>
      </c>
      <c r="S976" t="str">
        <f t="shared" si="47"/>
        <v>1981</v>
      </c>
      <c r="T976" t="str">
        <f>SUBSTITUTE(Table14[[#This Row],[month]],"?","sep")</f>
        <v>Dec</v>
      </c>
      <c r="U976">
        <v>23</v>
      </c>
      <c r="V976">
        <v>0</v>
      </c>
      <c r="W976" s="12">
        <v>13044.41</v>
      </c>
      <c r="X976" t="str">
        <f>SUBSTITUTE(Table14[[#This Row],[Hospital tier]],"?","tier - 2")</f>
        <v>tier - 2</v>
      </c>
      <c r="Y976" t="str">
        <f>SUBSTITUTE(Table14[[#This Row],[City tier]],"?","tier - 2")</f>
        <v>tier - 2</v>
      </c>
      <c r="Z976" t="str">
        <f>SUBSTITUTE(Table14[[#This Row],[State ID]],"?","UNKNOWN")</f>
        <v>R1011</v>
      </c>
    </row>
    <row r="977" spans="1:26" x14ac:dyDescent="0.3">
      <c r="A977" t="s">
        <v>1008</v>
      </c>
      <c r="B977">
        <v>1970</v>
      </c>
      <c r="C977" t="s">
        <v>18</v>
      </c>
      <c r="E977">
        <v>19</v>
      </c>
      <c r="F977">
        <v>0</v>
      </c>
      <c r="G977">
        <v>7958.13</v>
      </c>
      <c r="H977" t="s">
        <v>11</v>
      </c>
      <c r="I977" t="s">
        <v>11</v>
      </c>
      <c r="J977" t="s">
        <v>13</v>
      </c>
      <c r="K977" t="str">
        <f>SUBSTITUTE(Table14[[#This Row],[year]],"?","")</f>
        <v>1970</v>
      </c>
      <c r="P977" t="str">
        <f>SUBSTITUTE(Table14[[#This Row],[Customer ID]],"?","unknown")</f>
        <v>Id1363</v>
      </c>
      <c r="Q977" s="9" t="str">
        <f t="shared" si="45"/>
        <v>1 Jun 1970</v>
      </c>
      <c r="R977">
        <f t="shared" si="46"/>
        <v>53</v>
      </c>
      <c r="S977" t="str">
        <f t="shared" si="47"/>
        <v>1970</v>
      </c>
      <c r="T977" t="str">
        <f>SUBSTITUTE(Table14[[#This Row],[month]],"?","sep")</f>
        <v>Jun</v>
      </c>
      <c r="U977">
        <v>1</v>
      </c>
      <c r="V977">
        <v>2</v>
      </c>
      <c r="W977" s="12">
        <v>10325.209999999999</v>
      </c>
      <c r="X977" t="str">
        <f>SUBSTITUTE(Table14[[#This Row],[Hospital tier]],"?","tier - 2")</f>
        <v>tier - 2</v>
      </c>
      <c r="Y977" t="str">
        <f>SUBSTITUTE(Table14[[#This Row],[City tier]],"?","tier - 2")</f>
        <v>tier - 2</v>
      </c>
      <c r="Z977" t="str">
        <f>SUBSTITUTE(Table14[[#This Row],[State ID]],"?","UNKNOWN")</f>
        <v>R1013</v>
      </c>
    </row>
    <row r="978" spans="1:26" x14ac:dyDescent="0.3">
      <c r="A978" t="s">
        <v>1009</v>
      </c>
      <c r="B978">
        <v>1975</v>
      </c>
      <c r="C978" t="s">
        <v>35</v>
      </c>
      <c r="E978">
        <v>10</v>
      </c>
      <c r="F978">
        <v>1</v>
      </c>
      <c r="G978">
        <v>7966.81</v>
      </c>
      <c r="H978" t="s">
        <v>11</v>
      </c>
      <c r="I978" t="s">
        <v>11</v>
      </c>
      <c r="J978" t="s">
        <v>13</v>
      </c>
      <c r="K978" t="str">
        <f>SUBSTITUTE(Table14[[#This Row],[year]],"?","")</f>
        <v>1975</v>
      </c>
      <c r="P978" t="str">
        <f>SUBSTITUTE(Table14[[#This Row],[Customer ID]],"?","unknown")</f>
        <v>Id1362</v>
      </c>
      <c r="Q978" s="9" t="str">
        <f t="shared" si="45"/>
        <v>21 Aug 1975</v>
      </c>
      <c r="R978">
        <f t="shared" si="46"/>
        <v>47</v>
      </c>
      <c r="S978" t="str">
        <f t="shared" si="47"/>
        <v>1975</v>
      </c>
      <c r="T978" t="str">
        <f>SUBSTITUTE(Table14[[#This Row],[month]],"?","sep")</f>
        <v>Aug</v>
      </c>
      <c r="U978">
        <v>21</v>
      </c>
      <c r="V978">
        <v>3</v>
      </c>
      <c r="W978" s="12">
        <v>10322.9</v>
      </c>
      <c r="X978" t="str">
        <f>SUBSTITUTE(Table14[[#This Row],[Hospital tier]],"?","tier - 2")</f>
        <v>tier - 2</v>
      </c>
      <c r="Y978" t="str">
        <f>SUBSTITUTE(Table14[[#This Row],[City tier]],"?","tier - 2")</f>
        <v>tier - 2</v>
      </c>
      <c r="Z978" t="str">
        <f>SUBSTITUTE(Table14[[#This Row],[State ID]],"?","UNKNOWN")</f>
        <v>R1013</v>
      </c>
    </row>
    <row r="979" spans="1:26" x14ac:dyDescent="0.3">
      <c r="A979" t="s">
        <v>1010</v>
      </c>
      <c r="B979">
        <v>1972</v>
      </c>
      <c r="C979" t="s">
        <v>15</v>
      </c>
      <c r="E979">
        <v>23</v>
      </c>
      <c r="F979">
        <v>0</v>
      </c>
      <c r="G979">
        <v>7980.34</v>
      </c>
      <c r="H979" t="s">
        <v>11</v>
      </c>
      <c r="I979" t="s">
        <v>11</v>
      </c>
      <c r="J979" t="s">
        <v>13</v>
      </c>
      <c r="K979" t="str">
        <f>SUBSTITUTE(Table14[[#This Row],[year]],"?","")</f>
        <v>1972</v>
      </c>
      <c r="P979" t="str">
        <f>SUBSTITUTE(Table14[[#This Row],[Customer ID]],"?","unknown")</f>
        <v>Id1361</v>
      </c>
      <c r="Q979" s="9" t="str">
        <f t="shared" si="45"/>
        <v>17 Nov 1972</v>
      </c>
      <c r="R979">
        <f t="shared" si="46"/>
        <v>50</v>
      </c>
      <c r="S979" t="str">
        <f t="shared" si="47"/>
        <v>1972</v>
      </c>
      <c r="T979" t="str">
        <f>SUBSTITUTE(Table14[[#This Row],[month]],"?","sep")</f>
        <v>Nov</v>
      </c>
      <c r="U979">
        <v>17</v>
      </c>
      <c r="V979">
        <v>3</v>
      </c>
      <c r="W979" s="12">
        <v>10315.91</v>
      </c>
      <c r="X979" t="str">
        <f>SUBSTITUTE(Table14[[#This Row],[Hospital tier]],"?","tier - 2")</f>
        <v>tier - 2</v>
      </c>
      <c r="Y979" t="str">
        <f>SUBSTITUTE(Table14[[#This Row],[City tier]],"?","tier - 2")</f>
        <v>tier - 2</v>
      </c>
      <c r="Z979" t="str">
        <f>SUBSTITUTE(Table14[[#This Row],[State ID]],"?","UNKNOWN")</f>
        <v>R1013</v>
      </c>
    </row>
    <row r="980" spans="1:26" x14ac:dyDescent="0.3">
      <c r="A980" t="s">
        <v>1011</v>
      </c>
      <c r="B980">
        <v>1983</v>
      </c>
      <c r="C980" t="s">
        <v>35</v>
      </c>
      <c r="E980">
        <v>28</v>
      </c>
      <c r="F980">
        <v>3</v>
      </c>
      <c r="G980">
        <v>7985.82</v>
      </c>
      <c r="H980" t="s">
        <v>11</v>
      </c>
      <c r="I980" t="s">
        <v>16</v>
      </c>
      <c r="J980" t="s">
        <v>247</v>
      </c>
      <c r="K980" t="str">
        <f>SUBSTITUTE(Table14[[#This Row],[year]],"?","")</f>
        <v>1983</v>
      </c>
      <c r="P980" t="str">
        <f>SUBSTITUTE(Table14[[#This Row],[Customer ID]],"?","unknown")</f>
        <v>Id1360</v>
      </c>
      <c r="Q980" s="9" t="str">
        <f t="shared" si="45"/>
        <v>12 Aug 1983</v>
      </c>
      <c r="R980">
        <f t="shared" si="46"/>
        <v>39</v>
      </c>
      <c r="S980" t="str">
        <f t="shared" si="47"/>
        <v>1983</v>
      </c>
      <c r="T980" t="str">
        <f>SUBSTITUTE(Table14[[#This Row],[month]],"?","sep")</f>
        <v>Aug</v>
      </c>
      <c r="U980">
        <v>12</v>
      </c>
      <c r="V980">
        <v>0</v>
      </c>
      <c r="W980" s="12">
        <v>10310.780000000001</v>
      </c>
      <c r="X980" t="str">
        <f>SUBSTITUTE(Table14[[#This Row],[Hospital tier]],"?","tier - 2")</f>
        <v>tier - 2</v>
      </c>
      <c r="Y980" t="str">
        <f>SUBSTITUTE(Table14[[#This Row],[City tier]],"?","tier - 2")</f>
        <v>tier - 1</v>
      </c>
      <c r="Z980" t="str">
        <f>SUBSTITUTE(Table14[[#This Row],[State ID]],"?","UNKNOWN")</f>
        <v>R1024</v>
      </c>
    </row>
    <row r="981" spans="1:26" x14ac:dyDescent="0.3">
      <c r="A981" t="s">
        <v>1012</v>
      </c>
      <c r="B981">
        <v>1983</v>
      </c>
      <c r="C981" t="s">
        <v>35</v>
      </c>
      <c r="E981">
        <v>20</v>
      </c>
      <c r="F981">
        <v>3</v>
      </c>
      <c r="G981">
        <v>7986.48</v>
      </c>
      <c r="H981" t="s">
        <v>11</v>
      </c>
      <c r="I981" t="s">
        <v>12</v>
      </c>
      <c r="J981" t="s">
        <v>247</v>
      </c>
      <c r="K981" t="str">
        <f>SUBSTITUTE(Table14[[#This Row],[year]],"?","")</f>
        <v>1983</v>
      </c>
      <c r="P981" t="str">
        <f>SUBSTITUTE(Table14[[#This Row],[Customer ID]],"?","unknown")</f>
        <v>Id1359</v>
      </c>
      <c r="Q981" s="9" t="str">
        <f t="shared" si="45"/>
        <v>24 Aug 1983</v>
      </c>
      <c r="R981">
        <f t="shared" si="46"/>
        <v>39</v>
      </c>
      <c r="S981" t="str">
        <f t="shared" si="47"/>
        <v>1983</v>
      </c>
      <c r="T981" t="str">
        <f>SUBSTITUTE(Table14[[#This Row],[month]],"?","sep")</f>
        <v>Aug</v>
      </c>
      <c r="U981">
        <v>24</v>
      </c>
      <c r="V981">
        <v>0</v>
      </c>
      <c r="W981" s="12">
        <v>10308.040000000001</v>
      </c>
      <c r="X981" t="str">
        <f>SUBSTITUTE(Table14[[#This Row],[Hospital tier]],"?","tier - 2")</f>
        <v>tier - 2</v>
      </c>
      <c r="Y981" t="str">
        <f>SUBSTITUTE(Table14[[#This Row],[City tier]],"?","tier - 2")</f>
        <v>tier - 3</v>
      </c>
      <c r="Z981" t="str">
        <f>SUBSTITUTE(Table14[[#This Row],[State ID]],"?","UNKNOWN")</f>
        <v>R1024</v>
      </c>
    </row>
    <row r="982" spans="1:26" x14ac:dyDescent="0.3">
      <c r="A982" t="s">
        <v>1013</v>
      </c>
      <c r="B982">
        <v>1962</v>
      </c>
      <c r="C982" t="s">
        <v>35</v>
      </c>
      <c r="E982">
        <v>22</v>
      </c>
      <c r="F982">
        <v>0</v>
      </c>
      <c r="G982">
        <v>8004.96</v>
      </c>
      <c r="H982" t="s">
        <v>12</v>
      </c>
      <c r="I982" t="s">
        <v>16</v>
      </c>
      <c r="J982" t="s">
        <v>13</v>
      </c>
      <c r="K982" t="str">
        <f>SUBSTITUTE(Table14[[#This Row],[year]],"?","")</f>
        <v>1962</v>
      </c>
      <c r="P982" t="str">
        <f>SUBSTITUTE(Table14[[#This Row],[Customer ID]],"?","unknown")</f>
        <v>Id1358</v>
      </c>
      <c r="Q982" s="9" t="str">
        <f t="shared" si="45"/>
        <v>22 Aug 1962</v>
      </c>
      <c r="R982">
        <f t="shared" si="46"/>
        <v>60</v>
      </c>
      <c r="S982" t="str">
        <f t="shared" si="47"/>
        <v>1962</v>
      </c>
      <c r="T982" t="str">
        <f>SUBSTITUTE(Table14[[#This Row],[month]],"?","sep")</f>
        <v>Aug</v>
      </c>
      <c r="U982">
        <v>22</v>
      </c>
      <c r="V982">
        <v>0</v>
      </c>
      <c r="W982" s="12">
        <v>48824.45</v>
      </c>
      <c r="X982" t="str">
        <f>SUBSTITUTE(Table14[[#This Row],[Hospital tier]],"?","tier - 2")</f>
        <v>tier - 3</v>
      </c>
      <c r="Y982" t="str">
        <f>SUBSTITUTE(Table14[[#This Row],[City tier]],"?","tier - 2")</f>
        <v>tier - 1</v>
      </c>
      <c r="Z982" t="str">
        <f>SUBSTITUTE(Table14[[#This Row],[State ID]],"?","UNKNOWN")</f>
        <v>R1013</v>
      </c>
    </row>
    <row r="983" spans="1:26" x14ac:dyDescent="0.3">
      <c r="A983" t="s">
        <v>1014</v>
      </c>
      <c r="B983">
        <v>1995</v>
      </c>
      <c r="C983" t="s">
        <v>20</v>
      </c>
      <c r="E983">
        <v>18</v>
      </c>
      <c r="F983">
        <v>0</v>
      </c>
      <c r="G983">
        <v>8014.62</v>
      </c>
      <c r="H983" t="s">
        <v>11</v>
      </c>
      <c r="I983" t="s">
        <v>12</v>
      </c>
      <c r="J983" t="s">
        <v>23</v>
      </c>
      <c r="K983" t="str">
        <f>SUBSTITUTE(Table14[[#This Row],[year]],"?","")</f>
        <v>1995</v>
      </c>
      <c r="P983" t="str">
        <f>SUBSTITUTE(Table14[[#This Row],[Customer ID]],"?","unknown")</f>
        <v>Id1357</v>
      </c>
      <c r="Q983" s="9" t="str">
        <f t="shared" si="45"/>
        <v>2 Sep 1995</v>
      </c>
      <c r="R983">
        <f t="shared" si="46"/>
        <v>27</v>
      </c>
      <c r="S983" t="str">
        <f t="shared" si="47"/>
        <v>1995</v>
      </c>
      <c r="T983" t="str">
        <f>SUBSTITUTE(Table14[[#This Row],[month]],"?","sep")</f>
        <v>Sep</v>
      </c>
      <c r="U983">
        <v>2</v>
      </c>
      <c r="V983">
        <v>1</v>
      </c>
      <c r="W983" s="12">
        <v>39963.120000000003</v>
      </c>
      <c r="X983" t="str">
        <f>SUBSTITUTE(Table14[[#This Row],[Hospital tier]],"?","tier - 2")</f>
        <v>tier - 2</v>
      </c>
      <c r="Y983" t="str">
        <f>SUBSTITUTE(Table14[[#This Row],[City tier]],"?","tier - 2")</f>
        <v>tier - 3</v>
      </c>
      <c r="Z983" t="str">
        <f>SUBSTITUTE(Table14[[#This Row],[State ID]],"?","UNKNOWN")</f>
        <v>R1012</v>
      </c>
    </row>
    <row r="984" spans="1:26" x14ac:dyDescent="0.3">
      <c r="A984" t="s">
        <v>1015</v>
      </c>
      <c r="B984">
        <v>1980</v>
      </c>
      <c r="C984" t="s">
        <v>15</v>
      </c>
      <c r="E984">
        <v>8</v>
      </c>
      <c r="F984">
        <v>2</v>
      </c>
      <c r="G984">
        <v>8017.06</v>
      </c>
      <c r="H984" t="s">
        <v>11</v>
      </c>
      <c r="I984" t="s">
        <v>11</v>
      </c>
      <c r="J984" t="s">
        <v>23</v>
      </c>
      <c r="K984" t="str">
        <f>SUBSTITUTE(Table14[[#This Row],[year]],"?","")</f>
        <v>1980</v>
      </c>
      <c r="P984" t="str">
        <f>SUBSTITUTE(Table14[[#This Row],[Customer ID]],"?","unknown")</f>
        <v>Id1356</v>
      </c>
      <c r="Q984" s="9" t="str">
        <f t="shared" si="45"/>
        <v>14 Nov 1980</v>
      </c>
      <c r="R984">
        <f t="shared" si="46"/>
        <v>42</v>
      </c>
      <c r="S984" t="str">
        <f t="shared" si="47"/>
        <v>1980</v>
      </c>
      <c r="T984" t="str">
        <f>SUBSTITUTE(Table14[[#This Row],[month]],"?","sep")</f>
        <v>Nov</v>
      </c>
      <c r="U984">
        <v>14</v>
      </c>
      <c r="V984">
        <v>3</v>
      </c>
      <c r="W984" s="12">
        <v>10276.99</v>
      </c>
      <c r="X984" t="str">
        <f>SUBSTITUTE(Table14[[#This Row],[Hospital tier]],"?","tier - 2")</f>
        <v>tier - 2</v>
      </c>
      <c r="Y984" t="str">
        <f>SUBSTITUTE(Table14[[#This Row],[City tier]],"?","tier - 2")</f>
        <v>tier - 2</v>
      </c>
      <c r="Z984" t="str">
        <f>SUBSTITUTE(Table14[[#This Row],[State ID]],"?","UNKNOWN")</f>
        <v>R1012</v>
      </c>
    </row>
    <row r="985" spans="1:26" x14ac:dyDescent="0.3">
      <c r="A985" t="s">
        <v>1016</v>
      </c>
      <c r="B985">
        <v>1989</v>
      </c>
      <c r="C985" t="s">
        <v>15</v>
      </c>
      <c r="E985">
        <v>3</v>
      </c>
      <c r="F985">
        <v>3</v>
      </c>
      <c r="G985">
        <v>8021.11</v>
      </c>
      <c r="H985" t="s">
        <v>11</v>
      </c>
      <c r="I985" t="s">
        <v>16</v>
      </c>
      <c r="J985" t="s">
        <v>23</v>
      </c>
      <c r="K985" t="str">
        <f>SUBSTITUTE(Table14[[#This Row],[year]],"?","")</f>
        <v>1989</v>
      </c>
      <c r="P985" t="str">
        <f>SUBSTITUTE(Table14[[#This Row],[Customer ID]],"?","unknown")</f>
        <v>Id1355</v>
      </c>
      <c r="Q985" s="9" t="str">
        <f t="shared" si="45"/>
        <v>21 Nov 1989</v>
      </c>
      <c r="R985">
        <f t="shared" si="46"/>
        <v>33</v>
      </c>
      <c r="S985" t="str">
        <f t="shared" si="47"/>
        <v>1989</v>
      </c>
      <c r="T985" t="str">
        <f>SUBSTITUTE(Table14[[#This Row],[month]],"?","sep")</f>
        <v>Nov</v>
      </c>
      <c r="U985">
        <v>21</v>
      </c>
      <c r="V985">
        <v>0</v>
      </c>
      <c r="W985" s="12">
        <v>10274.33</v>
      </c>
      <c r="X985" t="str">
        <f>SUBSTITUTE(Table14[[#This Row],[Hospital tier]],"?","tier - 2")</f>
        <v>tier - 2</v>
      </c>
      <c r="Y985" t="str">
        <f>SUBSTITUTE(Table14[[#This Row],[City tier]],"?","tier - 2")</f>
        <v>tier - 1</v>
      </c>
      <c r="Z985" t="str">
        <f>SUBSTITUTE(Table14[[#This Row],[State ID]],"?","UNKNOWN")</f>
        <v>R1012</v>
      </c>
    </row>
    <row r="986" spans="1:26" x14ac:dyDescent="0.3">
      <c r="A986" t="s">
        <v>1017</v>
      </c>
      <c r="B986">
        <v>1978</v>
      </c>
      <c r="C986" t="s">
        <v>10</v>
      </c>
      <c r="E986">
        <v>17</v>
      </c>
      <c r="F986">
        <v>1</v>
      </c>
      <c r="G986">
        <v>8023.14</v>
      </c>
      <c r="H986" t="s">
        <v>11</v>
      </c>
      <c r="I986" t="s">
        <v>12</v>
      </c>
      <c r="J986" t="s">
        <v>23</v>
      </c>
      <c r="K986" t="str">
        <f>SUBSTITUTE(Table14[[#This Row],[year]],"?","")</f>
        <v>1978</v>
      </c>
      <c r="P986" t="str">
        <f>SUBSTITUTE(Table14[[#This Row],[Customer ID]],"?","unknown")</f>
        <v>Id1354</v>
      </c>
      <c r="Q986" s="9" t="str">
        <f t="shared" si="45"/>
        <v>27 Jul 1978</v>
      </c>
      <c r="R986">
        <f t="shared" si="46"/>
        <v>44</v>
      </c>
      <c r="S986" t="str">
        <f t="shared" si="47"/>
        <v>1978</v>
      </c>
      <c r="T986" t="str">
        <f>SUBSTITUTE(Table14[[#This Row],[month]],"?","sep")</f>
        <v>Jul</v>
      </c>
      <c r="U986">
        <v>27</v>
      </c>
      <c r="V986">
        <v>3</v>
      </c>
      <c r="W986" s="12">
        <v>10269.459999999999</v>
      </c>
      <c r="X986" t="str">
        <f>SUBSTITUTE(Table14[[#This Row],[Hospital tier]],"?","tier - 2")</f>
        <v>tier - 2</v>
      </c>
      <c r="Y986" t="str">
        <f>SUBSTITUTE(Table14[[#This Row],[City tier]],"?","tier - 2")</f>
        <v>tier - 3</v>
      </c>
      <c r="Z986" t="str">
        <f>SUBSTITUTE(Table14[[#This Row],[State ID]],"?","UNKNOWN")</f>
        <v>R1012</v>
      </c>
    </row>
    <row r="987" spans="1:26" x14ac:dyDescent="0.3">
      <c r="A987" t="s">
        <v>1018</v>
      </c>
      <c r="B987">
        <v>1976</v>
      </c>
      <c r="C987" t="s">
        <v>30</v>
      </c>
      <c r="E987">
        <v>20</v>
      </c>
      <c r="F987">
        <v>0</v>
      </c>
      <c r="G987">
        <v>8026.67</v>
      </c>
      <c r="H987" t="s">
        <v>11</v>
      </c>
      <c r="I987" t="s">
        <v>11</v>
      </c>
      <c r="J987" t="s">
        <v>23</v>
      </c>
      <c r="K987" t="str">
        <f>SUBSTITUTE(Table14[[#This Row],[year]],"?","")</f>
        <v>1976</v>
      </c>
      <c r="P987" t="str">
        <f>SUBSTITUTE(Table14[[#This Row],[Customer ID]],"?","unknown")</f>
        <v>Id1353</v>
      </c>
      <c r="Q987" s="9" t="str">
        <f t="shared" si="45"/>
        <v>9 Dec 1976</v>
      </c>
      <c r="R987">
        <f t="shared" si="46"/>
        <v>46</v>
      </c>
      <c r="S987" t="str">
        <f t="shared" si="47"/>
        <v>1976</v>
      </c>
      <c r="T987" t="str">
        <f>SUBSTITUTE(Table14[[#This Row],[month]],"?","sep")</f>
        <v>Dec</v>
      </c>
      <c r="U987">
        <v>9</v>
      </c>
      <c r="V987">
        <v>0</v>
      </c>
      <c r="W987" s="12">
        <v>13041.92</v>
      </c>
      <c r="X987" t="str">
        <f>SUBSTITUTE(Table14[[#This Row],[Hospital tier]],"?","tier - 2")</f>
        <v>tier - 2</v>
      </c>
      <c r="Y987" t="str">
        <f>SUBSTITUTE(Table14[[#This Row],[City tier]],"?","tier - 2")</f>
        <v>tier - 2</v>
      </c>
      <c r="Z987" t="str">
        <f>SUBSTITUTE(Table14[[#This Row],[State ID]],"?","UNKNOWN")</f>
        <v>R1012</v>
      </c>
    </row>
    <row r="988" spans="1:26" x14ac:dyDescent="0.3">
      <c r="A988" t="s">
        <v>1019</v>
      </c>
      <c r="B988">
        <v>1977</v>
      </c>
      <c r="C988" t="s">
        <v>15</v>
      </c>
      <c r="E988">
        <v>6</v>
      </c>
      <c r="F988">
        <v>2</v>
      </c>
      <c r="G988">
        <v>8027.97</v>
      </c>
      <c r="H988" t="s">
        <v>12</v>
      </c>
      <c r="I988" t="s">
        <v>11</v>
      </c>
      <c r="J988" t="s">
        <v>42</v>
      </c>
      <c r="K988" t="str">
        <f>SUBSTITUTE(Table14[[#This Row],[year]],"?","")</f>
        <v>1977</v>
      </c>
      <c r="P988" t="str">
        <f>SUBSTITUTE(Table14[[#This Row],[Customer ID]],"?","unknown")</f>
        <v>Id1352</v>
      </c>
      <c r="Q988" s="9" t="str">
        <f t="shared" si="45"/>
        <v>5 Nov 1977</v>
      </c>
      <c r="R988">
        <f t="shared" si="46"/>
        <v>45</v>
      </c>
      <c r="S988" t="str">
        <f t="shared" si="47"/>
        <v>1977</v>
      </c>
      <c r="T988" t="str">
        <f>SUBSTITUTE(Table14[[#This Row],[month]],"?","sep")</f>
        <v>Nov</v>
      </c>
      <c r="U988">
        <v>5</v>
      </c>
      <c r="V988">
        <v>3</v>
      </c>
      <c r="W988" s="12">
        <v>10264.44</v>
      </c>
      <c r="X988" t="str">
        <f>SUBSTITUTE(Table14[[#This Row],[Hospital tier]],"?","tier - 2")</f>
        <v>tier - 3</v>
      </c>
      <c r="Y988" t="str">
        <f>SUBSTITUTE(Table14[[#This Row],[City tier]],"?","tier - 2")</f>
        <v>tier - 2</v>
      </c>
      <c r="Z988" t="str">
        <f>SUBSTITUTE(Table14[[#This Row],[State ID]],"?","UNKNOWN")</f>
        <v>R1011</v>
      </c>
    </row>
    <row r="989" spans="1:26" x14ac:dyDescent="0.3">
      <c r="A989" t="s">
        <v>1020</v>
      </c>
      <c r="B989">
        <v>2003</v>
      </c>
      <c r="C989" t="s">
        <v>30</v>
      </c>
      <c r="E989">
        <v>12</v>
      </c>
      <c r="F989">
        <v>0</v>
      </c>
      <c r="G989">
        <v>8035.64</v>
      </c>
      <c r="H989" t="s">
        <v>11</v>
      </c>
      <c r="I989" t="s">
        <v>11</v>
      </c>
      <c r="J989" t="s">
        <v>23</v>
      </c>
      <c r="K989" t="str">
        <f>SUBSTITUTE(Table14[[#This Row],[year]],"?","")</f>
        <v>2003</v>
      </c>
      <c r="P989" t="str">
        <f>SUBSTITUTE(Table14[[#This Row],[Customer ID]],"?","unknown")</f>
        <v>Id1351</v>
      </c>
      <c r="Q989" s="9" t="str">
        <f t="shared" si="45"/>
        <v>15 Dec 2003</v>
      </c>
      <c r="R989">
        <f t="shared" si="46"/>
        <v>19</v>
      </c>
      <c r="S989" t="str">
        <f t="shared" si="47"/>
        <v>2003</v>
      </c>
      <c r="T989" t="str">
        <f>SUBSTITUTE(Table14[[#This Row],[month]],"?","sep")</f>
        <v>Dec</v>
      </c>
      <c r="U989">
        <v>15</v>
      </c>
      <c r="V989">
        <v>1</v>
      </c>
      <c r="W989" s="12">
        <v>10259.129999999999</v>
      </c>
      <c r="X989" t="str">
        <f>SUBSTITUTE(Table14[[#This Row],[Hospital tier]],"?","tier - 2")</f>
        <v>tier - 2</v>
      </c>
      <c r="Y989" t="str">
        <f>SUBSTITUTE(Table14[[#This Row],[City tier]],"?","tier - 2")</f>
        <v>tier - 2</v>
      </c>
      <c r="Z989" t="str">
        <f>SUBSTITUTE(Table14[[#This Row],[State ID]],"?","UNKNOWN")</f>
        <v>R1012</v>
      </c>
    </row>
    <row r="990" spans="1:26" x14ac:dyDescent="0.3">
      <c r="A990" t="s">
        <v>1021</v>
      </c>
      <c r="B990">
        <v>1985</v>
      </c>
      <c r="C990" t="s">
        <v>15</v>
      </c>
      <c r="E990">
        <v>28</v>
      </c>
      <c r="F990">
        <v>3</v>
      </c>
      <c r="G990">
        <v>8059.06</v>
      </c>
      <c r="H990" t="s">
        <v>11</v>
      </c>
      <c r="I990" t="s">
        <v>12</v>
      </c>
      <c r="J990" t="s">
        <v>23</v>
      </c>
      <c r="K990" t="str">
        <f>SUBSTITUTE(Table14[[#This Row],[year]],"?","")</f>
        <v>1985</v>
      </c>
      <c r="P990" t="str">
        <f>SUBSTITUTE(Table14[[#This Row],[Customer ID]],"?","unknown")</f>
        <v>Id1350</v>
      </c>
      <c r="Q990" s="9" t="str">
        <f t="shared" si="45"/>
        <v>23 Nov 1985</v>
      </c>
      <c r="R990">
        <f t="shared" si="46"/>
        <v>37</v>
      </c>
      <c r="S990" t="str">
        <f t="shared" si="47"/>
        <v>1985</v>
      </c>
      <c r="T990" t="str">
        <f>SUBSTITUTE(Table14[[#This Row],[month]],"?","sep")</f>
        <v>Nov</v>
      </c>
      <c r="U990">
        <v>23</v>
      </c>
      <c r="V990">
        <v>0</v>
      </c>
      <c r="W990" s="12">
        <v>10231.5</v>
      </c>
      <c r="X990" t="str">
        <f>SUBSTITUTE(Table14[[#This Row],[Hospital tier]],"?","tier - 2")</f>
        <v>tier - 2</v>
      </c>
      <c r="Y990" t="str">
        <f>SUBSTITUTE(Table14[[#This Row],[City tier]],"?","tier - 2")</f>
        <v>tier - 3</v>
      </c>
      <c r="Z990" t="str">
        <f>SUBSTITUTE(Table14[[#This Row],[State ID]],"?","UNKNOWN")</f>
        <v>R1012</v>
      </c>
    </row>
    <row r="991" spans="1:26" x14ac:dyDescent="0.3">
      <c r="A991" t="s">
        <v>1022</v>
      </c>
      <c r="B991">
        <v>1982</v>
      </c>
      <c r="C991" t="s">
        <v>30</v>
      </c>
      <c r="E991">
        <v>27</v>
      </c>
      <c r="F991">
        <v>3</v>
      </c>
      <c r="G991">
        <v>8059.68</v>
      </c>
      <c r="H991" t="s">
        <v>11</v>
      </c>
      <c r="I991" t="s">
        <v>12</v>
      </c>
      <c r="J991" t="s">
        <v>23</v>
      </c>
      <c r="K991" t="str">
        <f>SUBSTITUTE(Table14[[#This Row],[year]],"?","")</f>
        <v>1982</v>
      </c>
      <c r="P991" t="str">
        <f>SUBSTITUTE(Table14[[#This Row],[Customer ID]],"?","unknown")</f>
        <v>Id1349</v>
      </c>
      <c r="Q991" s="9" t="str">
        <f t="shared" si="45"/>
        <v>28 Dec 1982</v>
      </c>
      <c r="R991">
        <f t="shared" si="46"/>
        <v>40</v>
      </c>
      <c r="S991" t="str">
        <f t="shared" si="47"/>
        <v>1982</v>
      </c>
      <c r="T991" t="str">
        <f>SUBSTITUTE(Table14[[#This Row],[month]],"?","sep")</f>
        <v>Dec</v>
      </c>
      <c r="U991">
        <v>28</v>
      </c>
      <c r="V991">
        <v>0</v>
      </c>
      <c r="W991" s="12">
        <v>10226.280000000001</v>
      </c>
      <c r="X991" t="str">
        <f>SUBSTITUTE(Table14[[#This Row],[Hospital tier]],"?","tier - 2")</f>
        <v>tier - 2</v>
      </c>
      <c r="Y991" t="str">
        <f>SUBSTITUTE(Table14[[#This Row],[City tier]],"?","tier - 2")</f>
        <v>tier - 3</v>
      </c>
      <c r="Z991" t="str">
        <f>SUBSTITUTE(Table14[[#This Row],[State ID]],"?","UNKNOWN")</f>
        <v>R1012</v>
      </c>
    </row>
    <row r="992" spans="1:26" x14ac:dyDescent="0.3">
      <c r="A992" t="s">
        <v>1023</v>
      </c>
      <c r="B992">
        <v>1970</v>
      </c>
      <c r="C992" t="s">
        <v>30</v>
      </c>
      <c r="E992">
        <v>12</v>
      </c>
      <c r="F992">
        <v>0</v>
      </c>
      <c r="G992">
        <v>8062.31</v>
      </c>
      <c r="H992" t="s">
        <v>11</v>
      </c>
      <c r="I992" t="s">
        <v>16</v>
      </c>
      <c r="J992" t="s">
        <v>13</v>
      </c>
      <c r="K992" t="str">
        <f>SUBSTITUTE(Table14[[#This Row],[year]],"?","")</f>
        <v>1970</v>
      </c>
      <c r="P992" t="str">
        <f>SUBSTITUTE(Table14[[#This Row],[Customer ID]],"?","unknown")</f>
        <v>Id1348</v>
      </c>
      <c r="Q992" s="9" t="str">
        <f t="shared" si="45"/>
        <v>26 Dec 1970</v>
      </c>
      <c r="R992">
        <f t="shared" si="46"/>
        <v>52</v>
      </c>
      <c r="S992" t="str">
        <f t="shared" si="47"/>
        <v>1970</v>
      </c>
      <c r="T992" t="str">
        <f>SUBSTITUTE(Table14[[#This Row],[month]],"?","sep")</f>
        <v>Dec</v>
      </c>
      <c r="U992">
        <v>26</v>
      </c>
      <c r="V992">
        <v>0</v>
      </c>
      <c r="W992" s="12">
        <v>10214.64</v>
      </c>
      <c r="X992" t="str">
        <f>SUBSTITUTE(Table14[[#This Row],[Hospital tier]],"?","tier - 2")</f>
        <v>tier - 2</v>
      </c>
      <c r="Y992" t="str">
        <f>SUBSTITUTE(Table14[[#This Row],[City tier]],"?","tier - 2")</f>
        <v>tier - 1</v>
      </c>
      <c r="Z992" t="str">
        <f>SUBSTITUTE(Table14[[#This Row],[State ID]],"?","UNKNOWN")</f>
        <v>R1013</v>
      </c>
    </row>
    <row r="993" spans="1:26" x14ac:dyDescent="0.3">
      <c r="A993" t="s">
        <v>1024</v>
      </c>
      <c r="B993">
        <v>1975</v>
      </c>
      <c r="C993" t="s">
        <v>18</v>
      </c>
      <c r="E993">
        <v>28</v>
      </c>
      <c r="F993">
        <v>1</v>
      </c>
      <c r="G993">
        <v>8062.76</v>
      </c>
      <c r="H993" t="s">
        <v>12</v>
      </c>
      <c r="I993" t="s">
        <v>12</v>
      </c>
      <c r="J993" t="s">
        <v>42</v>
      </c>
      <c r="K993" t="str">
        <f>SUBSTITUTE(Table14[[#This Row],[year]],"?","")</f>
        <v>1975</v>
      </c>
      <c r="P993" t="str">
        <f>SUBSTITUTE(Table14[[#This Row],[Customer ID]],"?","unknown")</f>
        <v>Id1347</v>
      </c>
      <c r="Q993" s="9" t="str">
        <f t="shared" si="45"/>
        <v>24 Jun 1975</v>
      </c>
      <c r="R993">
        <f t="shared" si="46"/>
        <v>47</v>
      </c>
      <c r="S993" t="str">
        <f t="shared" si="47"/>
        <v>1975</v>
      </c>
      <c r="T993" t="str">
        <f>SUBSTITUTE(Table14[[#This Row],[month]],"?","sep")</f>
        <v>Jun</v>
      </c>
      <c r="U993">
        <v>24</v>
      </c>
      <c r="V993">
        <v>0</v>
      </c>
      <c r="W993" s="12">
        <v>10197.77</v>
      </c>
      <c r="X993" t="str">
        <f>SUBSTITUTE(Table14[[#This Row],[Hospital tier]],"?","tier - 2")</f>
        <v>tier - 3</v>
      </c>
      <c r="Y993" t="str">
        <f>SUBSTITUTE(Table14[[#This Row],[City tier]],"?","tier - 2")</f>
        <v>tier - 3</v>
      </c>
      <c r="Z993" t="str">
        <f>SUBSTITUTE(Table14[[#This Row],[State ID]],"?","UNKNOWN")</f>
        <v>R1011</v>
      </c>
    </row>
    <row r="994" spans="1:26" x14ac:dyDescent="0.3">
      <c r="A994" t="s">
        <v>1025</v>
      </c>
      <c r="B994">
        <v>1965</v>
      </c>
      <c r="C994" t="s">
        <v>35</v>
      </c>
      <c r="E994">
        <v>11</v>
      </c>
      <c r="F994">
        <v>0</v>
      </c>
      <c r="G994">
        <v>8067.83</v>
      </c>
      <c r="H994" t="s">
        <v>12</v>
      </c>
      <c r="I994" t="s">
        <v>16</v>
      </c>
      <c r="J994" t="s">
        <v>13</v>
      </c>
      <c r="K994" t="str">
        <f>SUBSTITUTE(Table14[[#This Row],[year]],"?","")</f>
        <v>1965</v>
      </c>
      <c r="P994" t="str">
        <f>SUBSTITUTE(Table14[[#This Row],[Customer ID]],"?","unknown")</f>
        <v>Id1346</v>
      </c>
      <c r="Q994" s="9" t="str">
        <f t="shared" si="45"/>
        <v>16 Aug 1965</v>
      </c>
      <c r="R994">
        <f t="shared" si="46"/>
        <v>57</v>
      </c>
      <c r="S994" t="str">
        <f t="shared" si="47"/>
        <v>1965</v>
      </c>
      <c r="T994" t="str">
        <f>SUBSTITUTE(Table14[[#This Row],[month]],"?","sep")</f>
        <v>Aug</v>
      </c>
      <c r="U994">
        <v>16</v>
      </c>
      <c r="V994">
        <v>3</v>
      </c>
      <c r="W994" s="12">
        <v>10191.82</v>
      </c>
      <c r="X994" t="str">
        <f>SUBSTITUTE(Table14[[#This Row],[Hospital tier]],"?","tier - 2")</f>
        <v>tier - 3</v>
      </c>
      <c r="Y994" t="str">
        <f>SUBSTITUTE(Table14[[#This Row],[City tier]],"?","tier - 2")</f>
        <v>tier - 1</v>
      </c>
      <c r="Z994" t="str">
        <f>SUBSTITUTE(Table14[[#This Row],[State ID]],"?","UNKNOWN")</f>
        <v>R1013</v>
      </c>
    </row>
    <row r="995" spans="1:26" x14ac:dyDescent="0.3">
      <c r="A995" t="s">
        <v>1026</v>
      </c>
      <c r="B995">
        <v>1975</v>
      </c>
      <c r="C995" t="s">
        <v>30</v>
      </c>
      <c r="E995">
        <v>15</v>
      </c>
      <c r="F995">
        <v>1</v>
      </c>
      <c r="G995">
        <v>8068.19</v>
      </c>
      <c r="H995" t="s">
        <v>12</v>
      </c>
      <c r="I995" t="s">
        <v>11</v>
      </c>
      <c r="J995" t="s">
        <v>42</v>
      </c>
      <c r="K995" t="str">
        <f>SUBSTITUTE(Table14[[#This Row],[year]],"?","")</f>
        <v>1975</v>
      </c>
      <c r="P995" t="str">
        <f>SUBSTITUTE(Table14[[#This Row],[Customer ID]],"?","unknown")</f>
        <v>Id1345</v>
      </c>
      <c r="Q995" s="9" t="str">
        <f t="shared" si="45"/>
        <v>22 Dec 1975</v>
      </c>
      <c r="R995">
        <f t="shared" si="46"/>
        <v>47</v>
      </c>
      <c r="S995" t="str">
        <f t="shared" si="47"/>
        <v>1975</v>
      </c>
      <c r="T995" t="str">
        <f>SUBSTITUTE(Table14[[#This Row],[month]],"?","sep")</f>
        <v>Dec</v>
      </c>
      <c r="U995">
        <v>22</v>
      </c>
      <c r="V995">
        <v>1</v>
      </c>
      <c r="W995" s="12">
        <v>39871.699999999997</v>
      </c>
      <c r="X995" t="str">
        <f>SUBSTITUTE(Table14[[#This Row],[Hospital tier]],"?","tier - 2")</f>
        <v>tier - 3</v>
      </c>
      <c r="Y995" t="str">
        <f>SUBSTITUTE(Table14[[#This Row],[City tier]],"?","tier - 2")</f>
        <v>tier - 2</v>
      </c>
      <c r="Z995" t="str">
        <f>SUBSTITUTE(Table14[[#This Row],[State ID]],"?","UNKNOWN")</f>
        <v>R1011</v>
      </c>
    </row>
    <row r="996" spans="1:26" x14ac:dyDescent="0.3">
      <c r="A996" t="s">
        <v>1027</v>
      </c>
      <c r="B996">
        <v>1965</v>
      </c>
      <c r="C996" t="s">
        <v>37</v>
      </c>
      <c r="E996">
        <v>21</v>
      </c>
      <c r="F996">
        <v>0</v>
      </c>
      <c r="G996">
        <v>8071.57</v>
      </c>
      <c r="H996" t="s">
        <v>12</v>
      </c>
      <c r="I996" t="s">
        <v>16</v>
      </c>
      <c r="J996" t="s">
        <v>42</v>
      </c>
      <c r="K996" t="str">
        <f>SUBSTITUTE(Table14[[#This Row],[year]],"?","")</f>
        <v>1965</v>
      </c>
      <c r="P996" t="str">
        <f>SUBSTITUTE(Table14[[#This Row],[Customer ID]],"?","unknown")</f>
        <v>Id1344</v>
      </c>
      <c r="Q996" s="9" t="str">
        <f t="shared" si="45"/>
        <v>10 Oct 1965</v>
      </c>
      <c r="R996">
        <f t="shared" si="46"/>
        <v>57</v>
      </c>
      <c r="S996" t="str">
        <f t="shared" si="47"/>
        <v>1965</v>
      </c>
      <c r="T996" t="str">
        <f>SUBSTITUTE(Table14[[#This Row],[month]],"?","sep")</f>
        <v>Oct</v>
      </c>
      <c r="U996">
        <v>10</v>
      </c>
      <c r="V996">
        <v>0</v>
      </c>
      <c r="W996" s="12">
        <v>10160.870000000001</v>
      </c>
      <c r="X996" t="str">
        <f>SUBSTITUTE(Table14[[#This Row],[Hospital tier]],"?","tier - 2")</f>
        <v>tier - 3</v>
      </c>
      <c r="Y996" t="str">
        <f>SUBSTITUTE(Table14[[#This Row],[City tier]],"?","tier - 2")</f>
        <v>tier - 1</v>
      </c>
      <c r="Z996" t="str">
        <f>SUBSTITUTE(Table14[[#This Row],[State ID]],"?","UNKNOWN")</f>
        <v>R1011</v>
      </c>
    </row>
    <row r="997" spans="1:26" x14ac:dyDescent="0.3">
      <c r="A997" t="s">
        <v>1028</v>
      </c>
      <c r="B997">
        <v>1993</v>
      </c>
      <c r="C997" t="s">
        <v>15</v>
      </c>
      <c r="E997">
        <v>7</v>
      </c>
      <c r="F997">
        <v>0</v>
      </c>
      <c r="G997">
        <v>8077.41</v>
      </c>
      <c r="H997" t="s">
        <v>11</v>
      </c>
      <c r="I997" t="s">
        <v>16</v>
      </c>
      <c r="J997" t="s">
        <v>535</v>
      </c>
      <c r="K997" t="str">
        <f>SUBSTITUTE(Table14[[#This Row],[year]],"?","")</f>
        <v>1993</v>
      </c>
      <c r="P997" t="str">
        <f>SUBSTITUTE(Table14[[#This Row],[Customer ID]],"?","unknown")</f>
        <v>Id1343</v>
      </c>
      <c r="Q997" s="9" t="str">
        <f t="shared" si="45"/>
        <v>13 Nov 1993</v>
      </c>
      <c r="R997">
        <f t="shared" si="46"/>
        <v>29</v>
      </c>
      <c r="S997" t="str">
        <f t="shared" si="47"/>
        <v>1993</v>
      </c>
      <c r="T997" t="str">
        <f>SUBSTITUTE(Table14[[#This Row],[month]],"?","sep")</f>
        <v>Nov</v>
      </c>
      <c r="U997">
        <v>13</v>
      </c>
      <c r="V997">
        <v>2</v>
      </c>
      <c r="W997" s="12">
        <v>10156.780000000001</v>
      </c>
      <c r="X997" t="str">
        <f>SUBSTITUTE(Table14[[#This Row],[Hospital tier]],"?","tier - 2")</f>
        <v>tier - 2</v>
      </c>
      <c r="Y997" t="str">
        <f>SUBSTITUTE(Table14[[#This Row],[City tier]],"?","tier - 2")</f>
        <v>tier - 1</v>
      </c>
      <c r="Z997" t="str">
        <f>SUBSTITUTE(Table14[[#This Row],[State ID]],"?","UNKNOWN")</f>
        <v>R1026</v>
      </c>
    </row>
    <row r="998" spans="1:26" x14ac:dyDescent="0.3">
      <c r="A998" t="s">
        <v>1029</v>
      </c>
      <c r="B998">
        <v>2001</v>
      </c>
      <c r="C998" t="s">
        <v>35</v>
      </c>
      <c r="E998">
        <v>28</v>
      </c>
      <c r="F998">
        <v>0</v>
      </c>
      <c r="G998">
        <v>8081.26</v>
      </c>
      <c r="H998" t="s">
        <v>11</v>
      </c>
      <c r="I998" t="s">
        <v>11</v>
      </c>
      <c r="J998" t="s">
        <v>23</v>
      </c>
      <c r="K998" t="str">
        <f>SUBSTITUTE(Table14[[#This Row],[year]],"?","")</f>
        <v>2001</v>
      </c>
      <c r="P998" t="str">
        <f>SUBSTITUTE(Table14[[#This Row],[Customer ID]],"?","unknown")</f>
        <v>Id1342</v>
      </c>
      <c r="Q998" s="9" t="str">
        <f t="shared" si="45"/>
        <v>4 Aug 2001</v>
      </c>
      <c r="R998">
        <f t="shared" si="46"/>
        <v>21</v>
      </c>
      <c r="S998" t="str">
        <f t="shared" si="47"/>
        <v>2001</v>
      </c>
      <c r="T998" t="str">
        <f>SUBSTITUTE(Table14[[#This Row],[month]],"?","sep")</f>
        <v>Aug</v>
      </c>
      <c r="U998">
        <v>4</v>
      </c>
      <c r="V998">
        <v>0</v>
      </c>
      <c r="W998" s="12">
        <v>13023.93</v>
      </c>
      <c r="X998" t="str">
        <f>SUBSTITUTE(Table14[[#This Row],[Hospital tier]],"?","tier - 2")</f>
        <v>tier - 2</v>
      </c>
      <c r="Y998" t="str">
        <f>SUBSTITUTE(Table14[[#This Row],[City tier]],"?","tier - 2")</f>
        <v>tier - 2</v>
      </c>
      <c r="Z998" t="str">
        <f>SUBSTITUTE(Table14[[#This Row],[State ID]],"?","UNKNOWN")</f>
        <v>R1012</v>
      </c>
    </row>
    <row r="999" spans="1:26" x14ac:dyDescent="0.3">
      <c r="A999" t="s">
        <v>1030</v>
      </c>
      <c r="B999">
        <v>1994</v>
      </c>
      <c r="C999" t="s">
        <v>37</v>
      </c>
      <c r="E999">
        <v>12</v>
      </c>
      <c r="F999">
        <v>0</v>
      </c>
      <c r="G999">
        <v>8081.74</v>
      </c>
      <c r="H999" t="s">
        <v>11</v>
      </c>
      <c r="I999" t="s">
        <v>11</v>
      </c>
      <c r="J999" t="s">
        <v>535</v>
      </c>
      <c r="K999" t="str">
        <f>SUBSTITUTE(Table14[[#This Row],[year]],"?","")</f>
        <v>1994</v>
      </c>
      <c r="P999" t="str">
        <f>SUBSTITUTE(Table14[[#This Row],[Customer ID]],"?","unknown")</f>
        <v>Id1341</v>
      </c>
      <c r="Q999" s="9" t="str">
        <f t="shared" si="45"/>
        <v>12 Oct 1994</v>
      </c>
      <c r="R999">
        <f t="shared" si="46"/>
        <v>28</v>
      </c>
      <c r="S999" t="str">
        <f t="shared" si="47"/>
        <v>1994</v>
      </c>
      <c r="T999" t="str">
        <f>SUBSTITUTE(Table14[[#This Row],[month]],"?","sep")</f>
        <v>Oct</v>
      </c>
      <c r="U999">
        <v>12</v>
      </c>
      <c r="V999">
        <v>1</v>
      </c>
      <c r="W999" s="12">
        <v>10146.129999999999</v>
      </c>
      <c r="X999" t="str">
        <f>SUBSTITUTE(Table14[[#This Row],[Hospital tier]],"?","tier - 2")</f>
        <v>tier - 2</v>
      </c>
      <c r="Y999" t="str">
        <f>SUBSTITUTE(Table14[[#This Row],[City tier]],"?","tier - 2")</f>
        <v>tier - 2</v>
      </c>
      <c r="Z999" t="str">
        <f>SUBSTITUTE(Table14[[#This Row],[State ID]],"?","UNKNOWN")</f>
        <v>R1026</v>
      </c>
    </row>
    <row r="1000" spans="1:26" x14ac:dyDescent="0.3">
      <c r="A1000" t="s">
        <v>1031</v>
      </c>
      <c r="B1000">
        <v>1975</v>
      </c>
      <c r="C1000" t="s">
        <v>30</v>
      </c>
      <c r="E1000">
        <v>21</v>
      </c>
      <c r="F1000">
        <v>1</v>
      </c>
      <c r="G1000">
        <v>8083.92</v>
      </c>
      <c r="H1000" t="s">
        <v>12</v>
      </c>
      <c r="I1000" t="s">
        <v>12</v>
      </c>
      <c r="J1000" t="s">
        <v>13</v>
      </c>
      <c r="K1000" t="str">
        <f>SUBSTITUTE(Table14[[#This Row],[year]],"?","")</f>
        <v>1975</v>
      </c>
      <c r="P1000" t="str">
        <f>SUBSTITUTE(Table14[[#This Row],[Customer ID]],"?","unknown")</f>
        <v>Id1340</v>
      </c>
      <c r="Q1000" s="9" t="str">
        <f t="shared" si="45"/>
        <v>30 Dec 1975</v>
      </c>
      <c r="R1000">
        <f t="shared" si="46"/>
        <v>47</v>
      </c>
      <c r="S1000" t="str">
        <f t="shared" si="47"/>
        <v>1975</v>
      </c>
      <c r="T1000" t="str">
        <f>SUBSTITUTE(Table14[[#This Row],[month]],"?","sep")</f>
        <v>Dec</v>
      </c>
      <c r="U1000">
        <v>30</v>
      </c>
      <c r="V1000">
        <v>3</v>
      </c>
      <c r="W1000" s="12">
        <v>10141.14</v>
      </c>
      <c r="X1000" t="str">
        <f>SUBSTITUTE(Table14[[#This Row],[Hospital tier]],"?","tier - 2")</f>
        <v>tier - 3</v>
      </c>
      <c r="Y1000" t="str">
        <f>SUBSTITUTE(Table14[[#This Row],[City tier]],"?","tier - 2")</f>
        <v>tier - 3</v>
      </c>
      <c r="Z1000" t="str">
        <f>SUBSTITUTE(Table14[[#This Row],[State ID]],"?","UNKNOWN")</f>
        <v>R1013</v>
      </c>
    </row>
    <row r="1001" spans="1:26" x14ac:dyDescent="0.3">
      <c r="A1001" t="s">
        <v>1032</v>
      </c>
      <c r="B1001">
        <v>1967</v>
      </c>
      <c r="C1001" t="s">
        <v>18</v>
      </c>
      <c r="E1001">
        <v>10</v>
      </c>
      <c r="F1001">
        <v>0</v>
      </c>
      <c r="G1001">
        <v>8091.3</v>
      </c>
      <c r="H1001" t="s">
        <v>12</v>
      </c>
      <c r="I1001" t="s">
        <v>16</v>
      </c>
      <c r="J1001" t="s">
        <v>23</v>
      </c>
      <c r="K1001" t="str">
        <f>SUBSTITUTE(Table14[[#This Row],[year]],"?","")</f>
        <v>1967</v>
      </c>
      <c r="P1001" t="str">
        <f>SUBSTITUTE(Table14[[#This Row],[Customer ID]],"?","unknown")</f>
        <v>Id1339</v>
      </c>
      <c r="Q1001" s="9" t="str">
        <f t="shared" si="45"/>
        <v>5 Jun 1967</v>
      </c>
      <c r="R1001">
        <f t="shared" si="46"/>
        <v>56</v>
      </c>
      <c r="S1001" t="str">
        <f t="shared" si="47"/>
        <v>1967</v>
      </c>
      <c r="T1001" t="str">
        <f>SUBSTITUTE(Table14[[#This Row],[month]],"?","sep")</f>
        <v>Jun</v>
      </c>
      <c r="U1001">
        <v>5</v>
      </c>
      <c r="V1001">
        <v>0</v>
      </c>
      <c r="W1001" s="12">
        <v>10139.84</v>
      </c>
      <c r="X1001" t="str">
        <f>SUBSTITUTE(Table14[[#This Row],[Hospital tier]],"?","tier - 2")</f>
        <v>tier - 3</v>
      </c>
      <c r="Y1001" t="str">
        <f>SUBSTITUTE(Table14[[#This Row],[City tier]],"?","tier - 2")</f>
        <v>tier - 1</v>
      </c>
      <c r="Z1001" t="str">
        <f>SUBSTITUTE(Table14[[#This Row],[State ID]],"?","UNKNOWN")</f>
        <v>R1012</v>
      </c>
    </row>
    <row r="1002" spans="1:26" x14ac:dyDescent="0.3">
      <c r="A1002" t="s">
        <v>1033</v>
      </c>
      <c r="B1002">
        <v>1973</v>
      </c>
      <c r="C1002" t="s">
        <v>37</v>
      </c>
      <c r="E1002">
        <v>11</v>
      </c>
      <c r="F1002">
        <v>0</v>
      </c>
      <c r="G1002">
        <v>8112.59</v>
      </c>
      <c r="H1002" t="s">
        <v>11</v>
      </c>
      <c r="I1002" t="s">
        <v>11</v>
      </c>
      <c r="J1002" t="s">
        <v>13</v>
      </c>
      <c r="K1002" t="str">
        <f>SUBSTITUTE(Table14[[#This Row],[year]],"?","")</f>
        <v>1973</v>
      </c>
      <c r="P1002" t="str">
        <f>SUBSTITUTE(Table14[[#This Row],[Customer ID]],"?","unknown")</f>
        <v>Id1338</v>
      </c>
      <c r="Q1002" s="9" t="str">
        <f t="shared" si="45"/>
        <v>16 Oct 1973</v>
      </c>
      <c r="R1002">
        <f t="shared" si="46"/>
        <v>49</v>
      </c>
      <c r="S1002" t="str">
        <f t="shared" si="47"/>
        <v>1973</v>
      </c>
      <c r="T1002" t="str">
        <f>SUBSTITUTE(Table14[[#This Row],[month]],"?","sep")</f>
        <v>Oct</v>
      </c>
      <c r="U1002">
        <v>16</v>
      </c>
      <c r="V1002">
        <v>2</v>
      </c>
      <c r="W1002" s="12">
        <v>10118.42</v>
      </c>
      <c r="X1002" t="str">
        <f>SUBSTITUTE(Table14[[#This Row],[Hospital tier]],"?","tier - 2")</f>
        <v>tier - 2</v>
      </c>
      <c r="Y1002" t="str">
        <f>SUBSTITUTE(Table14[[#This Row],[City tier]],"?","tier - 2")</f>
        <v>tier - 2</v>
      </c>
      <c r="Z1002" t="str">
        <f>SUBSTITUTE(Table14[[#This Row],[State ID]],"?","UNKNOWN")</f>
        <v>R1013</v>
      </c>
    </row>
    <row r="1003" spans="1:26" x14ac:dyDescent="0.3">
      <c r="A1003" t="s">
        <v>1034</v>
      </c>
      <c r="B1003">
        <v>1978</v>
      </c>
      <c r="C1003" t="s">
        <v>20</v>
      </c>
      <c r="E1003">
        <v>1</v>
      </c>
      <c r="F1003">
        <v>2</v>
      </c>
      <c r="G1003">
        <v>8116.27</v>
      </c>
      <c r="H1003" t="s">
        <v>12</v>
      </c>
      <c r="I1003" t="s">
        <v>16</v>
      </c>
      <c r="J1003" t="s">
        <v>23</v>
      </c>
      <c r="K1003" t="str">
        <f>SUBSTITUTE(Table14[[#This Row],[year]],"?","")</f>
        <v>1978</v>
      </c>
      <c r="P1003" t="str">
        <f>SUBSTITUTE(Table14[[#This Row],[Customer ID]],"?","unknown")</f>
        <v>Id1337</v>
      </c>
      <c r="Q1003" s="9" t="str">
        <f t="shared" si="45"/>
        <v>2 Sep 1978</v>
      </c>
      <c r="R1003">
        <f t="shared" si="46"/>
        <v>44</v>
      </c>
      <c r="S1003" t="str">
        <f t="shared" si="47"/>
        <v>1978</v>
      </c>
      <c r="T1003" t="str">
        <f>SUBSTITUTE(Table14[[#This Row],[month]],"?","sep")</f>
        <v>Sep</v>
      </c>
      <c r="U1003">
        <v>2</v>
      </c>
      <c r="V1003">
        <v>3</v>
      </c>
      <c r="W1003" s="12">
        <v>10115.01</v>
      </c>
      <c r="X1003" t="str">
        <f>SUBSTITUTE(Table14[[#This Row],[Hospital tier]],"?","tier - 2")</f>
        <v>tier - 3</v>
      </c>
      <c r="Y1003" t="str">
        <f>SUBSTITUTE(Table14[[#This Row],[City tier]],"?","tier - 2")</f>
        <v>tier - 1</v>
      </c>
      <c r="Z1003" t="str">
        <f>SUBSTITUTE(Table14[[#This Row],[State ID]],"?","UNKNOWN")</f>
        <v>R1012</v>
      </c>
    </row>
    <row r="1004" spans="1:26" x14ac:dyDescent="0.3">
      <c r="A1004" t="s">
        <v>1035</v>
      </c>
      <c r="B1004">
        <v>1973</v>
      </c>
      <c r="C1004" t="s">
        <v>30</v>
      </c>
      <c r="E1004">
        <v>16</v>
      </c>
      <c r="F1004">
        <v>0</v>
      </c>
      <c r="G1004">
        <v>8116.68</v>
      </c>
      <c r="H1004" t="s">
        <v>12</v>
      </c>
      <c r="I1004" t="s">
        <v>16</v>
      </c>
      <c r="J1004" t="s">
        <v>42</v>
      </c>
      <c r="K1004" t="str">
        <f>SUBSTITUTE(Table14[[#This Row],[year]],"?","")</f>
        <v>1973</v>
      </c>
      <c r="P1004" t="str">
        <f>SUBSTITUTE(Table14[[#This Row],[Customer ID]],"?","unknown")</f>
        <v>Id1336</v>
      </c>
      <c r="Q1004" s="9" t="str">
        <f t="shared" si="45"/>
        <v>8 Dec 1973</v>
      </c>
      <c r="R1004">
        <f t="shared" si="46"/>
        <v>49</v>
      </c>
      <c r="S1004" t="str">
        <f t="shared" si="47"/>
        <v>1973</v>
      </c>
      <c r="T1004" t="str">
        <f>SUBSTITUTE(Table14[[#This Row],[month]],"?","sep")</f>
        <v>Dec</v>
      </c>
      <c r="U1004">
        <v>8</v>
      </c>
      <c r="V1004">
        <v>2</v>
      </c>
      <c r="W1004" s="12">
        <v>10107.219999999999</v>
      </c>
      <c r="X1004" t="str">
        <f>SUBSTITUTE(Table14[[#This Row],[Hospital tier]],"?","tier - 2")</f>
        <v>tier - 3</v>
      </c>
      <c r="Y1004" t="str">
        <f>SUBSTITUTE(Table14[[#This Row],[City tier]],"?","tier - 2")</f>
        <v>tier - 1</v>
      </c>
      <c r="Z1004" t="str">
        <f>SUBSTITUTE(Table14[[#This Row],[State ID]],"?","UNKNOWN")</f>
        <v>R1011</v>
      </c>
    </row>
    <row r="1005" spans="1:26" x14ac:dyDescent="0.3">
      <c r="A1005" t="s">
        <v>1036</v>
      </c>
      <c r="B1005">
        <v>1973</v>
      </c>
      <c r="C1005" t="s">
        <v>35</v>
      </c>
      <c r="E1005">
        <v>30</v>
      </c>
      <c r="F1005">
        <v>0</v>
      </c>
      <c r="G1005">
        <v>8124.41</v>
      </c>
      <c r="H1005" t="s">
        <v>12</v>
      </c>
      <c r="I1005" t="s">
        <v>16</v>
      </c>
      <c r="J1005" t="s">
        <v>13</v>
      </c>
      <c r="K1005" t="str">
        <f>SUBSTITUTE(Table14[[#This Row],[year]],"?","")</f>
        <v>1973</v>
      </c>
      <c r="P1005" t="str">
        <f>SUBSTITUTE(Table14[[#This Row],[Customer ID]],"?","unknown")</f>
        <v>Id1335</v>
      </c>
      <c r="Q1005" s="9" t="str">
        <f t="shared" si="45"/>
        <v>19 Aug 1973</v>
      </c>
      <c r="R1005">
        <f t="shared" si="46"/>
        <v>49</v>
      </c>
      <c r="S1005" t="str">
        <f t="shared" si="47"/>
        <v>1973</v>
      </c>
      <c r="T1005" t="str">
        <f>SUBSTITUTE(Table14[[#This Row],[month]],"?","sep")</f>
        <v>Aug</v>
      </c>
      <c r="U1005">
        <v>19</v>
      </c>
      <c r="V1005">
        <v>1</v>
      </c>
      <c r="W1005" s="12">
        <v>10106.129999999999</v>
      </c>
      <c r="X1005" t="str">
        <f>SUBSTITUTE(Table14[[#This Row],[Hospital tier]],"?","tier - 2")</f>
        <v>tier - 3</v>
      </c>
      <c r="Y1005" t="str">
        <f>SUBSTITUTE(Table14[[#This Row],[City tier]],"?","tier - 2")</f>
        <v>tier - 1</v>
      </c>
      <c r="Z1005" t="str">
        <f>SUBSTITUTE(Table14[[#This Row],[State ID]],"?","UNKNOWN")</f>
        <v>R1013</v>
      </c>
    </row>
    <row r="1006" spans="1:26" x14ac:dyDescent="0.3">
      <c r="A1006" t="s">
        <v>1037</v>
      </c>
      <c r="B1006">
        <v>1973</v>
      </c>
      <c r="C1006" t="s">
        <v>20</v>
      </c>
      <c r="E1006">
        <v>3</v>
      </c>
      <c r="F1006">
        <v>0</v>
      </c>
      <c r="G1006">
        <v>8125.78</v>
      </c>
      <c r="H1006" t="s">
        <v>11</v>
      </c>
      <c r="I1006" t="s">
        <v>11</v>
      </c>
      <c r="J1006" t="s">
        <v>13</v>
      </c>
      <c r="K1006" t="str">
        <f>SUBSTITUTE(Table14[[#This Row],[year]],"?","")</f>
        <v>1973</v>
      </c>
      <c r="P1006" t="str">
        <f>SUBSTITUTE(Table14[[#This Row],[Customer ID]],"?","unknown")</f>
        <v>Id1334</v>
      </c>
      <c r="Q1006" s="9" t="str">
        <f t="shared" si="45"/>
        <v>19 Sep 1973</v>
      </c>
      <c r="R1006">
        <f t="shared" si="46"/>
        <v>49</v>
      </c>
      <c r="S1006" t="str">
        <f t="shared" si="47"/>
        <v>1973</v>
      </c>
      <c r="T1006" t="str">
        <f>SUBSTITUTE(Table14[[#This Row],[month]],"?","sep")</f>
        <v>Sep</v>
      </c>
      <c r="U1006">
        <v>19</v>
      </c>
      <c r="V1006">
        <v>5</v>
      </c>
      <c r="W1006" s="12">
        <v>10096.969999999999</v>
      </c>
      <c r="X1006" t="str">
        <f>SUBSTITUTE(Table14[[#This Row],[Hospital tier]],"?","tier - 2")</f>
        <v>tier - 2</v>
      </c>
      <c r="Y1006" t="str">
        <f>SUBSTITUTE(Table14[[#This Row],[City tier]],"?","tier - 2")</f>
        <v>tier - 2</v>
      </c>
      <c r="Z1006" t="str">
        <f>SUBSTITUTE(Table14[[#This Row],[State ID]],"?","UNKNOWN")</f>
        <v>R1013</v>
      </c>
    </row>
    <row r="1007" spans="1:26" x14ac:dyDescent="0.3">
      <c r="A1007" t="s">
        <v>1038</v>
      </c>
      <c r="B1007">
        <v>1990</v>
      </c>
      <c r="C1007" t="s">
        <v>18</v>
      </c>
      <c r="E1007">
        <v>21</v>
      </c>
      <c r="F1007">
        <v>3</v>
      </c>
      <c r="G1007">
        <v>8157.92</v>
      </c>
      <c r="H1007" t="s">
        <v>11</v>
      </c>
      <c r="I1007" t="s">
        <v>12</v>
      </c>
      <c r="J1007" t="s">
        <v>200</v>
      </c>
      <c r="K1007" t="str">
        <f>SUBSTITUTE(Table14[[#This Row],[year]],"?","")</f>
        <v>1990</v>
      </c>
      <c r="P1007" t="str">
        <f>SUBSTITUTE(Table14[[#This Row],[Customer ID]],"?","unknown")</f>
        <v>Id1333</v>
      </c>
      <c r="Q1007" s="9" t="str">
        <f t="shared" si="45"/>
        <v>1 Jun 1990</v>
      </c>
      <c r="R1007">
        <f t="shared" si="46"/>
        <v>33</v>
      </c>
      <c r="S1007" t="str">
        <f t="shared" si="47"/>
        <v>1990</v>
      </c>
      <c r="T1007" t="str">
        <f>SUBSTITUTE(Table14[[#This Row],[month]],"?","sep")</f>
        <v>Jun</v>
      </c>
      <c r="U1007">
        <v>1</v>
      </c>
      <c r="V1007">
        <v>3</v>
      </c>
      <c r="W1007" s="12">
        <v>39865.699999999997</v>
      </c>
      <c r="X1007" t="str">
        <f>SUBSTITUTE(Table14[[#This Row],[Hospital tier]],"?","tier - 2")</f>
        <v>tier - 2</v>
      </c>
      <c r="Y1007" t="str">
        <f>SUBSTITUTE(Table14[[#This Row],[City tier]],"?","tier - 2")</f>
        <v>tier - 3</v>
      </c>
      <c r="Z1007" t="str">
        <f>SUBSTITUTE(Table14[[#This Row],[State ID]],"?","UNKNOWN")</f>
        <v>R1025</v>
      </c>
    </row>
    <row r="1008" spans="1:26" x14ac:dyDescent="0.3">
      <c r="A1008" t="s">
        <v>1039</v>
      </c>
      <c r="B1008">
        <v>1982</v>
      </c>
      <c r="C1008" t="s">
        <v>18</v>
      </c>
      <c r="E1008">
        <v>28</v>
      </c>
      <c r="F1008">
        <v>4</v>
      </c>
      <c r="G1008">
        <v>8162.72</v>
      </c>
      <c r="H1008" t="s">
        <v>12</v>
      </c>
      <c r="I1008" t="s">
        <v>12</v>
      </c>
      <c r="J1008" t="s">
        <v>23</v>
      </c>
      <c r="K1008" t="str">
        <f>SUBSTITUTE(Table14[[#This Row],[year]],"?","")</f>
        <v>1982</v>
      </c>
      <c r="P1008" t="str">
        <f>SUBSTITUTE(Table14[[#This Row],[Customer ID]],"?","unknown")</f>
        <v>Id1332</v>
      </c>
      <c r="Q1008" s="9" t="str">
        <f t="shared" si="45"/>
        <v>3 Jun 1982</v>
      </c>
      <c r="R1008">
        <f t="shared" si="46"/>
        <v>41</v>
      </c>
      <c r="S1008" t="str">
        <f t="shared" si="47"/>
        <v>1982</v>
      </c>
      <c r="T1008" t="str">
        <f>SUBSTITUTE(Table14[[#This Row],[month]],"?","sep")</f>
        <v>Jun</v>
      </c>
      <c r="U1008">
        <v>3</v>
      </c>
      <c r="V1008">
        <v>1</v>
      </c>
      <c r="W1008" s="12">
        <v>10085.85</v>
      </c>
      <c r="X1008" t="str">
        <f>SUBSTITUTE(Table14[[#This Row],[Hospital tier]],"?","tier - 2")</f>
        <v>tier - 3</v>
      </c>
      <c r="Y1008" t="str">
        <f>SUBSTITUTE(Table14[[#This Row],[City tier]],"?","tier - 2")</f>
        <v>tier - 3</v>
      </c>
      <c r="Z1008" t="str">
        <f>SUBSTITUTE(Table14[[#This Row],[State ID]],"?","UNKNOWN")</f>
        <v>R1012</v>
      </c>
    </row>
    <row r="1009" spans="1:26" x14ac:dyDescent="0.3">
      <c r="A1009" t="s">
        <v>1040</v>
      </c>
      <c r="B1009">
        <v>1963</v>
      </c>
      <c r="C1009" t="s">
        <v>15</v>
      </c>
      <c r="E1009">
        <v>5</v>
      </c>
      <c r="F1009">
        <v>0</v>
      </c>
      <c r="G1009">
        <v>8177.9</v>
      </c>
      <c r="H1009" t="s">
        <v>12</v>
      </c>
      <c r="I1009" t="s">
        <v>16</v>
      </c>
      <c r="J1009" t="s">
        <v>13</v>
      </c>
      <c r="K1009" t="str">
        <f>SUBSTITUTE(Table14[[#This Row],[year]],"?","")</f>
        <v>1963</v>
      </c>
      <c r="P1009" t="str">
        <f>SUBSTITUTE(Table14[[#This Row],[Customer ID]],"?","unknown")</f>
        <v>Id1331</v>
      </c>
      <c r="Q1009" s="9" t="str">
        <f t="shared" si="45"/>
        <v>23 Nov 1963</v>
      </c>
      <c r="R1009">
        <f t="shared" si="46"/>
        <v>59</v>
      </c>
      <c r="S1009" t="str">
        <f t="shared" si="47"/>
        <v>1963</v>
      </c>
      <c r="T1009" t="str">
        <f>SUBSTITUTE(Table14[[#This Row],[month]],"?","sep")</f>
        <v>Nov</v>
      </c>
      <c r="U1009">
        <v>23</v>
      </c>
      <c r="V1009">
        <v>1</v>
      </c>
      <c r="W1009" s="12">
        <v>13019.16</v>
      </c>
      <c r="X1009" t="str">
        <f>SUBSTITUTE(Table14[[#This Row],[Hospital tier]],"?","tier - 2")</f>
        <v>tier - 3</v>
      </c>
      <c r="Y1009" t="str">
        <f>SUBSTITUTE(Table14[[#This Row],[City tier]],"?","tier - 2")</f>
        <v>tier - 1</v>
      </c>
      <c r="Z1009" t="str">
        <f>SUBSTITUTE(Table14[[#This Row],[State ID]],"?","UNKNOWN")</f>
        <v>R1013</v>
      </c>
    </row>
    <row r="1010" spans="1:26" x14ac:dyDescent="0.3">
      <c r="A1010" t="s">
        <v>1041</v>
      </c>
      <c r="B1010">
        <v>1983</v>
      </c>
      <c r="C1010" t="s">
        <v>18</v>
      </c>
      <c r="E1010">
        <v>8</v>
      </c>
      <c r="F1010">
        <v>3</v>
      </c>
      <c r="G1010">
        <v>8179.51</v>
      </c>
      <c r="H1010" t="s">
        <v>11</v>
      </c>
      <c r="I1010" t="s">
        <v>11</v>
      </c>
      <c r="J1010" t="s">
        <v>516</v>
      </c>
      <c r="K1010" t="str">
        <f>SUBSTITUTE(Table14[[#This Row],[year]],"?","")</f>
        <v>1983</v>
      </c>
      <c r="P1010" t="str">
        <f>SUBSTITUTE(Table14[[#This Row],[Customer ID]],"?","unknown")</f>
        <v>Id1330</v>
      </c>
      <c r="Q1010" s="9" t="str">
        <f t="shared" si="45"/>
        <v>19 Jun 1983</v>
      </c>
      <c r="R1010">
        <f t="shared" si="46"/>
        <v>39</v>
      </c>
      <c r="S1010" t="str">
        <f t="shared" si="47"/>
        <v>1983</v>
      </c>
      <c r="T1010" t="str">
        <f>SUBSTITUTE(Table14[[#This Row],[month]],"?","sep")</f>
        <v>Jun</v>
      </c>
      <c r="U1010">
        <v>19</v>
      </c>
      <c r="V1010">
        <v>1</v>
      </c>
      <c r="W1010" s="12">
        <v>11326.71</v>
      </c>
      <c r="X1010" t="str">
        <f>SUBSTITUTE(Table14[[#This Row],[Hospital tier]],"?","tier - 2")</f>
        <v>tier - 2</v>
      </c>
      <c r="Y1010" t="str">
        <f>SUBSTITUTE(Table14[[#This Row],[City tier]],"?","tier - 2")</f>
        <v>tier - 2</v>
      </c>
      <c r="Z1010" t="str">
        <f>SUBSTITUTE(Table14[[#This Row],[State ID]],"?","UNKNOWN")</f>
        <v>R1020</v>
      </c>
    </row>
    <row r="1011" spans="1:26" x14ac:dyDescent="0.3">
      <c r="A1011" t="s">
        <v>1042</v>
      </c>
      <c r="B1011">
        <v>1997</v>
      </c>
      <c r="C1011" t="s">
        <v>37</v>
      </c>
      <c r="E1011">
        <v>21</v>
      </c>
      <c r="F1011">
        <v>0</v>
      </c>
      <c r="G1011">
        <v>8182.89</v>
      </c>
      <c r="H1011" t="s">
        <v>11</v>
      </c>
      <c r="I1011" t="s">
        <v>16</v>
      </c>
      <c r="J1011" t="s">
        <v>535</v>
      </c>
      <c r="K1011" t="str">
        <f>SUBSTITUTE(Table14[[#This Row],[year]],"?","")</f>
        <v>1997</v>
      </c>
      <c r="P1011" t="str">
        <f>SUBSTITUTE(Table14[[#This Row],[Customer ID]],"?","unknown")</f>
        <v>Id1329</v>
      </c>
      <c r="Q1011" s="9" t="str">
        <f t="shared" si="45"/>
        <v>27 Oct 1997</v>
      </c>
      <c r="R1011">
        <f t="shared" si="46"/>
        <v>25</v>
      </c>
      <c r="S1011" t="str">
        <f t="shared" si="47"/>
        <v>1997</v>
      </c>
      <c r="T1011" t="str">
        <f>SUBSTITUTE(Table14[[#This Row],[month]],"?","sep")</f>
        <v>Oct</v>
      </c>
      <c r="U1011">
        <v>27</v>
      </c>
      <c r="V1011">
        <v>0</v>
      </c>
      <c r="W1011" s="12">
        <v>10072.06</v>
      </c>
      <c r="X1011" t="str">
        <f>SUBSTITUTE(Table14[[#This Row],[Hospital tier]],"?","tier - 2")</f>
        <v>tier - 2</v>
      </c>
      <c r="Y1011" t="str">
        <f>SUBSTITUTE(Table14[[#This Row],[City tier]],"?","tier - 2")</f>
        <v>tier - 1</v>
      </c>
      <c r="Z1011" t="str">
        <f>SUBSTITUTE(Table14[[#This Row],[State ID]],"?","UNKNOWN")</f>
        <v>R1026</v>
      </c>
    </row>
    <row r="1012" spans="1:26" x14ac:dyDescent="0.3">
      <c r="A1012" t="s">
        <v>1043</v>
      </c>
      <c r="B1012">
        <v>1962</v>
      </c>
      <c r="C1012" t="s">
        <v>15</v>
      </c>
      <c r="E1012">
        <v>23</v>
      </c>
      <c r="F1012">
        <v>0</v>
      </c>
      <c r="G1012">
        <v>8188.12</v>
      </c>
      <c r="H1012" t="s">
        <v>12</v>
      </c>
      <c r="I1012" t="s">
        <v>12</v>
      </c>
      <c r="J1012" t="s">
        <v>13</v>
      </c>
      <c r="K1012" t="str">
        <f>SUBSTITUTE(Table14[[#This Row],[year]],"?","")</f>
        <v>1962</v>
      </c>
      <c r="P1012" t="str">
        <f>SUBSTITUTE(Table14[[#This Row],[Customer ID]],"?","unknown")</f>
        <v>Id1328</v>
      </c>
      <c r="Q1012" s="9" t="str">
        <f t="shared" si="45"/>
        <v>22 Nov 1962</v>
      </c>
      <c r="R1012">
        <f t="shared" si="46"/>
        <v>60</v>
      </c>
      <c r="S1012" t="str">
        <f t="shared" si="47"/>
        <v>1962</v>
      </c>
      <c r="T1012" t="str">
        <f>SUBSTITUTE(Table14[[#This Row],[month]],"?","sep")</f>
        <v>Nov</v>
      </c>
      <c r="U1012">
        <v>22</v>
      </c>
      <c r="V1012">
        <v>1</v>
      </c>
      <c r="W1012" s="12">
        <v>10065.41</v>
      </c>
      <c r="X1012" t="str">
        <f>SUBSTITUTE(Table14[[#This Row],[Hospital tier]],"?","tier - 2")</f>
        <v>tier - 3</v>
      </c>
      <c r="Y1012" t="str">
        <f>SUBSTITUTE(Table14[[#This Row],[City tier]],"?","tier - 2")</f>
        <v>tier - 3</v>
      </c>
      <c r="Z1012" t="str">
        <f>SUBSTITUTE(Table14[[#This Row],[State ID]],"?","UNKNOWN")</f>
        <v>R1013</v>
      </c>
    </row>
    <row r="1013" spans="1:26" x14ac:dyDescent="0.3">
      <c r="A1013" t="s">
        <v>1044</v>
      </c>
      <c r="B1013">
        <v>1978</v>
      </c>
      <c r="C1013" t="s">
        <v>37</v>
      </c>
      <c r="E1013">
        <v>24</v>
      </c>
      <c r="F1013">
        <v>2</v>
      </c>
      <c r="G1013">
        <v>8211.1</v>
      </c>
      <c r="H1013" t="s">
        <v>11</v>
      </c>
      <c r="I1013" t="s">
        <v>12</v>
      </c>
      <c r="J1013" t="s">
        <v>13</v>
      </c>
      <c r="K1013" t="str">
        <f>SUBSTITUTE(Table14[[#This Row],[year]],"?","")</f>
        <v>1978</v>
      </c>
      <c r="P1013" t="str">
        <f>SUBSTITUTE(Table14[[#This Row],[Customer ID]],"?","unknown")</f>
        <v>Id1327</v>
      </c>
      <c r="Q1013" s="9" t="str">
        <f t="shared" si="45"/>
        <v>30 Oct 1978</v>
      </c>
      <c r="R1013">
        <f t="shared" si="46"/>
        <v>44</v>
      </c>
      <c r="S1013" t="str">
        <f t="shared" si="47"/>
        <v>1978</v>
      </c>
      <c r="T1013" t="str">
        <f>SUBSTITUTE(Table14[[#This Row],[month]],"?","sep")</f>
        <v>Oct</v>
      </c>
      <c r="U1013">
        <v>30</v>
      </c>
      <c r="V1013">
        <v>2</v>
      </c>
      <c r="W1013" s="12">
        <v>10043.25</v>
      </c>
      <c r="X1013" t="str">
        <f>SUBSTITUTE(Table14[[#This Row],[Hospital tier]],"?","tier - 2")</f>
        <v>tier - 2</v>
      </c>
      <c r="Y1013" t="str">
        <f>SUBSTITUTE(Table14[[#This Row],[City tier]],"?","tier - 2")</f>
        <v>tier - 3</v>
      </c>
      <c r="Z1013" t="str">
        <f>SUBSTITUTE(Table14[[#This Row],[State ID]],"?","UNKNOWN")</f>
        <v>R1013</v>
      </c>
    </row>
    <row r="1014" spans="1:26" x14ac:dyDescent="0.3">
      <c r="A1014" t="s">
        <v>1045</v>
      </c>
      <c r="B1014">
        <v>1978</v>
      </c>
      <c r="C1014" t="s">
        <v>18</v>
      </c>
      <c r="E1014">
        <v>30</v>
      </c>
      <c r="F1014">
        <v>2</v>
      </c>
      <c r="G1014">
        <v>8219.2000000000007</v>
      </c>
      <c r="H1014" t="s">
        <v>11</v>
      </c>
      <c r="I1014" t="s">
        <v>11</v>
      </c>
      <c r="J1014" t="s">
        <v>13</v>
      </c>
      <c r="K1014" t="str">
        <f>SUBSTITUTE(Table14[[#This Row],[year]],"?","")</f>
        <v>1978</v>
      </c>
      <c r="P1014" t="str">
        <f>SUBSTITUTE(Table14[[#This Row],[Customer ID]],"?","unknown")</f>
        <v>Id1326</v>
      </c>
      <c r="Q1014" s="9" t="str">
        <f t="shared" si="45"/>
        <v>28 Jun 1978</v>
      </c>
      <c r="R1014">
        <f t="shared" si="46"/>
        <v>44</v>
      </c>
      <c r="S1014" t="str">
        <f t="shared" si="47"/>
        <v>1978</v>
      </c>
      <c r="T1014" t="str">
        <f>SUBSTITUTE(Table14[[#This Row],[month]],"?","sep")</f>
        <v>Jun</v>
      </c>
      <c r="U1014">
        <v>28</v>
      </c>
      <c r="V1014">
        <v>2</v>
      </c>
      <c r="W1014" s="12">
        <v>10027.15</v>
      </c>
      <c r="X1014" t="str">
        <f>SUBSTITUTE(Table14[[#This Row],[Hospital tier]],"?","tier - 2")</f>
        <v>tier - 2</v>
      </c>
      <c r="Y1014" t="str">
        <f>SUBSTITUTE(Table14[[#This Row],[City tier]],"?","tier - 2")</f>
        <v>tier - 2</v>
      </c>
      <c r="Z1014" t="str">
        <f>SUBSTITUTE(Table14[[#This Row],[State ID]],"?","UNKNOWN")</f>
        <v>R1013</v>
      </c>
    </row>
    <row r="1015" spans="1:26" x14ac:dyDescent="0.3">
      <c r="A1015" t="s">
        <v>1046</v>
      </c>
      <c r="B1015">
        <v>1976</v>
      </c>
      <c r="C1015" t="s">
        <v>20</v>
      </c>
      <c r="E1015">
        <v>3</v>
      </c>
      <c r="F1015">
        <v>1</v>
      </c>
      <c r="G1015">
        <v>8232.64</v>
      </c>
      <c r="H1015" t="s">
        <v>11</v>
      </c>
      <c r="I1015" t="s">
        <v>12</v>
      </c>
      <c r="J1015" t="s">
        <v>13</v>
      </c>
      <c r="K1015" t="str">
        <f>SUBSTITUTE(Table14[[#This Row],[year]],"?","")</f>
        <v>1976</v>
      </c>
      <c r="P1015" t="str">
        <f>SUBSTITUTE(Table14[[#This Row],[Customer ID]],"?","unknown")</f>
        <v>Id1325</v>
      </c>
      <c r="Q1015" s="9" t="str">
        <f t="shared" si="45"/>
        <v>3 Sep 1976</v>
      </c>
      <c r="R1015">
        <f t="shared" si="46"/>
        <v>46</v>
      </c>
      <c r="S1015" t="str">
        <f t="shared" si="47"/>
        <v>1976</v>
      </c>
      <c r="T1015" t="str">
        <f>SUBSTITUTE(Table14[[#This Row],[month]],"?","sep")</f>
        <v>Sep</v>
      </c>
      <c r="U1015">
        <v>3</v>
      </c>
      <c r="V1015">
        <v>3</v>
      </c>
      <c r="W1015" s="12">
        <v>10011.44</v>
      </c>
      <c r="X1015" t="str">
        <f>SUBSTITUTE(Table14[[#This Row],[Hospital tier]],"?","tier - 2")</f>
        <v>tier - 2</v>
      </c>
      <c r="Y1015" t="str">
        <f>SUBSTITUTE(Table14[[#This Row],[City tier]],"?","tier - 2")</f>
        <v>tier - 3</v>
      </c>
      <c r="Z1015" t="str">
        <f>SUBSTITUTE(Table14[[#This Row],[State ID]],"?","UNKNOWN")</f>
        <v>R1013</v>
      </c>
    </row>
    <row r="1016" spans="1:26" x14ac:dyDescent="0.3">
      <c r="A1016" t="s">
        <v>1047</v>
      </c>
      <c r="B1016">
        <v>1976</v>
      </c>
      <c r="C1016" t="s">
        <v>18</v>
      </c>
      <c r="E1016">
        <v>30</v>
      </c>
      <c r="F1016">
        <v>1</v>
      </c>
      <c r="G1016">
        <v>8233.1</v>
      </c>
      <c r="H1016" t="s">
        <v>11</v>
      </c>
      <c r="I1016" t="s">
        <v>11</v>
      </c>
      <c r="J1016" t="s">
        <v>13</v>
      </c>
      <c r="K1016" t="str">
        <f>SUBSTITUTE(Table14[[#This Row],[year]],"?","")</f>
        <v>1976</v>
      </c>
      <c r="P1016" t="str">
        <f>SUBSTITUTE(Table14[[#This Row],[Customer ID]],"?","unknown")</f>
        <v>Id1324</v>
      </c>
      <c r="Q1016" s="9" t="str">
        <f t="shared" si="45"/>
        <v>11 Jun 1976</v>
      </c>
      <c r="R1016">
        <f t="shared" si="46"/>
        <v>46</v>
      </c>
      <c r="S1016" t="str">
        <f t="shared" si="47"/>
        <v>1976</v>
      </c>
      <c r="T1016" t="str">
        <f>SUBSTITUTE(Table14[[#This Row],[month]],"?","sep")</f>
        <v>Jun</v>
      </c>
      <c r="U1016">
        <v>11</v>
      </c>
      <c r="V1016">
        <v>0</v>
      </c>
      <c r="W1016" s="12">
        <v>9991.0400000000009</v>
      </c>
      <c r="X1016" t="str">
        <f>SUBSTITUTE(Table14[[#This Row],[Hospital tier]],"?","tier - 2")</f>
        <v>tier - 2</v>
      </c>
      <c r="Y1016" t="str">
        <f>SUBSTITUTE(Table14[[#This Row],[City tier]],"?","tier - 2")</f>
        <v>tier - 2</v>
      </c>
      <c r="Z1016" t="str">
        <f>SUBSTITUTE(Table14[[#This Row],[State ID]],"?","UNKNOWN")</f>
        <v>R1013</v>
      </c>
    </row>
    <row r="1017" spans="1:26" x14ac:dyDescent="0.3">
      <c r="A1017" t="s">
        <v>1048</v>
      </c>
      <c r="B1017">
        <v>1976</v>
      </c>
      <c r="C1017" t="s">
        <v>20</v>
      </c>
      <c r="E1017">
        <v>2</v>
      </c>
      <c r="F1017">
        <v>1</v>
      </c>
      <c r="G1017">
        <v>8240.59</v>
      </c>
      <c r="H1017" t="s">
        <v>11</v>
      </c>
      <c r="I1017" t="s">
        <v>11</v>
      </c>
      <c r="J1017" t="s">
        <v>13</v>
      </c>
      <c r="K1017" t="str">
        <f>SUBSTITUTE(Table14[[#This Row],[year]],"?","")</f>
        <v>1976</v>
      </c>
      <c r="P1017" t="str">
        <f>SUBSTITUTE(Table14[[#This Row],[Customer ID]],"?","unknown")</f>
        <v>Id1323</v>
      </c>
      <c r="Q1017" s="9" t="str">
        <f t="shared" si="45"/>
        <v>6 Sep 1976</v>
      </c>
      <c r="R1017">
        <f t="shared" si="46"/>
        <v>46</v>
      </c>
      <c r="S1017" t="str">
        <f t="shared" si="47"/>
        <v>1976</v>
      </c>
      <c r="T1017" t="str">
        <f>SUBSTITUTE(Table14[[#This Row],[month]],"?","sep")</f>
        <v>Sep</v>
      </c>
      <c r="U1017">
        <v>6</v>
      </c>
      <c r="V1017">
        <v>1</v>
      </c>
      <c r="W1017" s="12">
        <v>9964.06</v>
      </c>
      <c r="X1017" t="str">
        <f>SUBSTITUTE(Table14[[#This Row],[Hospital tier]],"?","tier - 2")</f>
        <v>tier - 2</v>
      </c>
      <c r="Y1017" t="str">
        <f>SUBSTITUTE(Table14[[#This Row],[City tier]],"?","tier - 2")</f>
        <v>tier - 2</v>
      </c>
      <c r="Z1017" t="str">
        <f>SUBSTITUTE(Table14[[#This Row],[State ID]],"?","UNKNOWN")</f>
        <v>R1013</v>
      </c>
    </row>
    <row r="1018" spans="1:26" x14ac:dyDescent="0.3">
      <c r="A1018" t="s">
        <v>1049</v>
      </c>
      <c r="B1018">
        <v>1982</v>
      </c>
      <c r="C1018" t="s">
        <v>20</v>
      </c>
      <c r="E1018">
        <v>27</v>
      </c>
      <c r="F1018">
        <v>3</v>
      </c>
      <c r="G1018">
        <v>8252.2800000000007</v>
      </c>
      <c r="H1018" t="s">
        <v>11</v>
      </c>
      <c r="I1018" t="s">
        <v>11</v>
      </c>
      <c r="J1018" t="s">
        <v>247</v>
      </c>
      <c r="K1018" t="str">
        <f>SUBSTITUTE(Table14[[#This Row],[year]],"?","")</f>
        <v>1982</v>
      </c>
      <c r="P1018" t="str">
        <f>SUBSTITUTE(Table14[[#This Row],[Customer ID]],"?","unknown")</f>
        <v>Id1322</v>
      </c>
      <c r="Q1018" s="9" t="str">
        <f t="shared" si="45"/>
        <v>26 Sep 1982</v>
      </c>
      <c r="R1018">
        <f t="shared" si="46"/>
        <v>40</v>
      </c>
      <c r="S1018" t="str">
        <f t="shared" si="47"/>
        <v>1982</v>
      </c>
      <c r="T1018" t="str">
        <f>SUBSTITUTE(Table14[[#This Row],[month]],"?","sep")</f>
        <v>Sep</v>
      </c>
      <c r="U1018">
        <v>26</v>
      </c>
      <c r="V1018">
        <v>1</v>
      </c>
      <c r="W1018" s="12">
        <v>9957.7199999999993</v>
      </c>
      <c r="X1018" t="str">
        <f>SUBSTITUTE(Table14[[#This Row],[Hospital tier]],"?","tier - 2")</f>
        <v>tier - 2</v>
      </c>
      <c r="Y1018" t="str">
        <f>SUBSTITUTE(Table14[[#This Row],[City tier]],"?","tier - 2")</f>
        <v>tier - 2</v>
      </c>
      <c r="Z1018" t="str">
        <f>SUBSTITUTE(Table14[[#This Row],[State ID]],"?","UNKNOWN")</f>
        <v>R1024</v>
      </c>
    </row>
    <row r="1019" spans="1:26" x14ac:dyDescent="0.3">
      <c r="A1019" t="s">
        <v>1050</v>
      </c>
      <c r="B1019">
        <v>1964</v>
      </c>
      <c r="C1019" t="s">
        <v>20</v>
      </c>
      <c r="E1019">
        <v>5</v>
      </c>
      <c r="F1019">
        <v>0</v>
      </c>
      <c r="G1019">
        <v>8268</v>
      </c>
      <c r="H1019" t="s">
        <v>12</v>
      </c>
      <c r="I1019" t="s">
        <v>12</v>
      </c>
      <c r="J1019" t="s">
        <v>13</v>
      </c>
      <c r="K1019" t="str">
        <f>SUBSTITUTE(Table14[[#This Row],[year]],"?","")</f>
        <v>1964</v>
      </c>
      <c r="P1019" t="str">
        <f>SUBSTITUTE(Table14[[#This Row],[Customer ID]],"?","unknown")</f>
        <v>Id1321</v>
      </c>
      <c r="Q1019" s="9" t="str">
        <f t="shared" si="45"/>
        <v>11 Sep 1964</v>
      </c>
      <c r="R1019">
        <f t="shared" si="46"/>
        <v>58</v>
      </c>
      <c r="S1019" t="str">
        <f t="shared" si="47"/>
        <v>1964</v>
      </c>
      <c r="T1019" t="str">
        <f>SUBSTITUTE(Table14[[#This Row],[month]],"?","sep")</f>
        <v>Sep</v>
      </c>
      <c r="U1019">
        <v>11</v>
      </c>
      <c r="V1019">
        <v>0</v>
      </c>
      <c r="W1019" s="12">
        <v>9933.44</v>
      </c>
      <c r="X1019" t="str">
        <f>SUBSTITUTE(Table14[[#This Row],[Hospital tier]],"?","tier - 2")</f>
        <v>tier - 3</v>
      </c>
      <c r="Y1019" t="str">
        <f>SUBSTITUTE(Table14[[#This Row],[City tier]],"?","tier - 2")</f>
        <v>tier - 3</v>
      </c>
      <c r="Z1019" t="str">
        <f>SUBSTITUTE(Table14[[#This Row],[State ID]],"?","UNKNOWN")</f>
        <v>R1013</v>
      </c>
    </row>
    <row r="1020" spans="1:26" x14ac:dyDescent="0.3">
      <c r="A1020" t="s">
        <v>1051</v>
      </c>
      <c r="B1020">
        <v>1974</v>
      </c>
      <c r="C1020" t="s">
        <v>35</v>
      </c>
      <c r="E1020">
        <v>5</v>
      </c>
      <c r="F1020">
        <v>0</v>
      </c>
      <c r="G1020">
        <v>8269.0400000000009</v>
      </c>
      <c r="H1020" t="s">
        <v>11</v>
      </c>
      <c r="I1020" t="s">
        <v>16</v>
      </c>
      <c r="J1020" t="s">
        <v>42</v>
      </c>
      <c r="K1020" t="str">
        <f>SUBSTITUTE(Table14[[#This Row],[year]],"?","")</f>
        <v>1974</v>
      </c>
      <c r="P1020" t="str">
        <f>SUBSTITUTE(Table14[[#This Row],[Customer ID]],"?","unknown")</f>
        <v>Id1320</v>
      </c>
      <c r="Q1020" s="9" t="str">
        <f t="shared" si="45"/>
        <v>17 Aug 1974</v>
      </c>
      <c r="R1020">
        <f t="shared" si="46"/>
        <v>48</v>
      </c>
      <c r="S1020" t="str">
        <f t="shared" si="47"/>
        <v>1974</v>
      </c>
      <c r="T1020" t="str">
        <f>SUBSTITUTE(Table14[[#This Row],[month]],"?","sep")</f>
        <v>Aug</v>
      </c>
      <c r="U1020">
        <v>17</v>
      </c>
      <c r="V1020">
        <v>2</v>
      </c>
      <c r="W1020" s="12">
        <v>39836.519999999997</v>
      </c>
      <c r="X1020" t="str">
        <f>SUBSTITUTE(Table14[[#This Row],[Hospital tier]],"?","tier - 2")</f>
        <v>tier - 2</v>
      </c>
      <c r="Y1020" t="str">
        <f>SUBSTITUTE(Table14[[#This Row],[City tier]],"?","tier - 2")</f>
        <v>tier - 1</v>
      </c>
      <c r="Z1020" t="str">
        <f>SUBSTITUTE(Table14[[#This Row],[State ID]],"?","UNKNOWN")</f>
        <v>R1011</v>
      </c>
    </row>
    <row r="1021" spans="1:26" x14ac:dyDescent="0.3">
      <c r="A1021" t="s">
        <v>1052</v>
      </c>
      <c r="B1021">
        <v>2000</v>
      </c>
      <c r="C1021" t="s">
        <v>15</v>
      </c>
      <c r="E1021">
        <v>28</v>
      </c>
      <c r="F1021">
        <v>0</v>
      </c>
      <c r="G1021">
        <v>8271.4599999999991</v>
      </c>
      <c r="H1021" t="s">
        <v>11</v>
      </c>
      <c r="I1021" t="s">
        <v>16</v>
      </c>
      <c r="J1021" t="s">
        <v>249</v>
      </c>
      <c r="K1021" t="str">
        <f>SUBSTITUTE(Table14[[#This Row],[year]],"?","")</f>
        <v>2000</v>
      </c>
      <c r="P1021" t="str">
        <f>SUBSTITUTE(Table14[[#This Row],[Customer ID]],"?","unknown")</f>
        <v>Id1319</v>
      </c>
      <c r="Q1021" s="9" t="str">
        <f t="shared" si="45"/>
        <v>20 Nov 2000</v>
      </c>
      <c r="R1021">
        <f t="shared" si="46"/>
        <v>22</v>
      </c>
      <c r="S1021" t="str">
        <f t="shared" si="47"/>
        <v>2000</v>
      </c>
      <c r="T1021" t="str">
        <f>SUBSTITUTE(Table14[[#This Row],[month]],"?","sep")</f>
        <v>Nov</v>
      </c>
      <c r="U1021">
        <v>20</v>
      </c>
      <c r="V1021">
        <v>0</v>
      </c>
      <c r="W1021" s="12">
        <v>13012.21</v>
      </c>
      <c r="X1021" t="str">
        <f>SUBSTITUTE(Table14[[#This Row],[Hospital tier]],"?","tier - 2")</f>
        <v>tier - 2</v>
      </c>
      <c r="Y1021" t="str">
        <f>SUBSTITUTE(Table14[[#This Row],[City tier]],"?","tier - 2")</f>
        <v>tier - 1</v>
      </c>
      <c r="Z1021" t="str">
        <f>SUBSTITUTE(Table14[[#This Row],[State ID]],"?","UNKNOWN")</f>
        <v>R1023</v>
      </c>
    </row>
    <row r="1022" spans="1:26" x14ac:dyDescent="0.3">
      <c r="A1022" t="s">
        <v>1053</v>
      </c>
      <c r="B1022">
        <v>1974</v>
      </c>
      <c r="C1022" t="s">
        <v>20</v>
      </c>
      <c r="E1022">
        <v>26</v>
      </c>
      <c r="F1022">
        <v>0</v>
      </c>
      <c r="G1022">
        <v>8277.52</v>
      </c>
      <c r="H1022" t="s">
        <v>11</v>
      </c>
      <c r="I1022" t="s">
        <v>11</v>
      </c>
      <c r="J1022" t="s">
        <v>42</v>
      </c>
      <c r="K1022" t="str">
        <f>SUBSTITUTE(Table14[[#This Row],[year]],"?","")</f>
        <v>1974</v>
      </c>
      <c r="P1022" t="str">
        <f>SUBSTITUTE(Table14[[#This Row],[Customer ID]],"?","unknown")</f>
        <v>Id1318</v>
      </c>
      <c r="Q1022" s="9" t="str">
        <f t="shared" si="45"/>
        <v>3 Sep 1974</v>
      </c>
      <c r="R1022">
        <f t="shared" si="46"/>
        <v>48</v>
      </c>
      <c r="S1022" t="str">
        <f t="shared" si="47"/>
        <v>1974</v>
      </c>
      <c r="T1022" t="str">
        <f>SUBSTITUTE(Table14[[#This Row],[month]],"?","sep")</f>
        <v>Sep</v>
      </c>
      <c r="U1022">
        <v>3</v>
      </c>
      <c r="V1022">
        <v>3</v>
      </c>
      <c r="W1022" s="12">
        <v>9931.9599999999991</v>
      </c>
      <c r="X1022" t="str">
        <f>SUBSTITUTE(Table14[[#This Row],[Hospital tier]],"?","tier - 2")</f>
        <v>tier - 2</v>
      </c>
      <c r="Y1022" t="str">
        <f>SUBSTITUTE(Table14[[#This Row],[City tier]],"?","tier - 2")</f>
        <v>tier - 2</v>
      </c>
      <c r="Z1022" t="str">
        <f>SUBSTITUTE(Table14[[#This Row],[State ID]],"?","UNKNOWN")</f>
        <v>R1011</v>
      </c>
    </row>
    <row r="1023" spans="1:26" x14ac:dyDescent="0.3">
      <c r="A1023" t="s">
        <v>1054</v>
      </c>
      <c r="B1023">
        <v>1974</v>
      </c>
      <c r="C1023" t="s">
        <v>30</v>
      </c>
      <c r="E1023">
        <v>22</v>
      </c>
      <c r="F1023">
        <v>0</v>
      </c>
      <c r="G1023">
        <v>8280.6200000000008</v>
      </c>
      <c r="H1023" t="s">
        <v>11</v>
      </c>
      <c r="I1023" t="s">
        <v>11</v>
      </c>
      <c r="J1023" t="s">
        <v>13</v>
      </c>
      <c r="K1023" t="str">
        <f>SUBSTITUTE(Table14[[#This Row],[year]],"?","")</f>
        <v>1974</v>
      </c>
      <c r="P1023" t="str">
        <f>SUBSTITUTE(Table14[[#This Row],[Customer ID]],"?","unknown")</f>
        <v>Id1317</v>
      </c>
      <c r="Q1023" s="9" t="str">
        <f t="shared" si="45"/>
        <v>19 Dec 1974</v>
      </c>
      <c r="R1023">
        <f t="shared" si="46"/>
        <v>48</v>
      </c>
      <c r="S1023" t="str">
        <f t="shared" si="47"/>
        <v>1974</v>
      </c>
      <c r="T1023" t="str">
        <f>SUBSTITUTE(Table14[[#This Row],[month]],"?","sep")</f>
        <v>Dec</v>
      </c>
      <c r="U1023">
        <v>19</v>
      </c>
      <c r="V1023">
        <v>3</v>
      </c>
      <c r="W1023" s="12">
        <v>9930.64</v>
      </c>
      <c r="X1023" t="str">
        <f>SUBSTITUTE(Table14[[#This Row],[Hospital tier]],"?","tier - 2")</f>
        <v>tier - 2</v>
      </c>
      <c r="Y1023" t="str">
        <f>SUBSTITUTE(Table14[[#This Row],[City tier]],"?","tier - 2")</f>
        <v>tier - 2</v>
      </c>
      <c r="Z1023" t="str">
        <f>SUBSTITUTE(Table14[[#This Row],[State ID]],"?","UNKNOWN")</f>
        <v>R1013</v>
      </c>
    </row>
    <row r="1024" spans="1:26" x14ac:dyDescent="0.3">
      <c r="A1024" t="s">
        <v>1055</v>
      </c>
      <c r="B1024">
        <v>1974</v>
      </c>
      <c r="C1024" t="s">
        <v>18</v>
      </c>
      <c r="E1024">
        <v>6</v>
      </c>
      <c r="F1024">
        <v>0</v>
      </c>
      <c r="G1024">
        <v>8283.68</v>
      </c>
      <c r="H1024" t="s">
        <v>11</v>
      </c>
      <c r="I1024" t="s">
        <v>12</v>
      </c>
      <c r="J1024" t="s">
        <v>13</v>
      </c>
      <c r="K1024" t="str">
        <f>SUBSTITUTE(Table14[[#This Row],[year]],"?","")</f>
        <v>1974</v>
      </c>
      <c r="P1024" t="str">
        <f>SUBSTITUTE(Table14[[#This Row],[Customer ID]],"?","unknown")</f>
        <v>Id1316</v>
      </c>
      <c r="Q1024" s="9" t="str">
        <f t="shared" si="45"/>
        <v>14 Jun 1974</v>
      </c>
      <c r="R1024">
        <f t="shared" si="46"/>
        <v>48</v>
      </c>
      <c r="S1024" t="str">
        <f t="shared" si="47"/>
        <v>1974</v>
      </c>
      <c r="T1024" t="str">
        <f>SUBSTITUTE(Table14[[#This Row],[month]],"?","sep")</f>
        <v>Jun</v>
      </c>
      <c r="U1024">
        <v>14</v>
      </c>
      <c r="V1024">
        <v>1</v>
      </c>
      <c r="W1024" s="12">
        <v>9910.36</v>
      </c>
      <c r="X1024" t="str">
        <f>SUBSTITUTE(Table14[[#This Row],[Hospital tier]],"?","tier - 2")</f>
        <v>tier - 2</v>
      </c>
      <c r="Y1024" t="str">
        <f>SUBSTITUTE(Table14[[#This Row],[City tier]],"?","tier - 2")</f>
        <v>tier - 3</v>
      </c>
      <c r="Z1024" t="str">
        <f>SUBSTITUTE(Table14[[#This Row],[State ID]],"?","UNKNOWN")</f>
        <v>R1013</v>
      </c>
    </row>
    <row r="1025" spans="1:26" x14ac:dyDescent="0.3">
      <c r="A1025" t="s">
        <v>1056</v>
      </c>
      <c r="B1025">
        <v>1978</v>
      </c>
      <c r="C1025" t="s">
        <v>18</v>
      </c>
      <c r="E1025">
        <v>26</v>
      </c>
      <c r="F1025">
        <v>2</v>
      </c>
      <c r="G1025">
        <v>8302.5400000000009</v>
      </c>
      <c r="H1025" t="s">
        <v>12</v>
      </c>
      <c r="I1025" t="s">
        <v>12</v>
      </c>
      <c r="J1025" t="s">
        <v>168</v>
      </c>
      <c r="K1025" t="str">
        <f>SUBSTITUTE(Table14[[#This Row],[year]],"?","")</f>
        <v>1978</v>
      </c>
      <c r="P1025" t="str">
        <f>SUBSTITUTE(Table14[[#This Row],[Customer ID]],"?","unknown")</f>
        <v>Id1315</v>
      </c>
      <c r="Q1025" s="9" t="str">
        <f t="shared" si="45"/>
        <v>17 Jun 1978</v>
      </c>
      <c r="R1025">
        <f t="shared" si="46"/>
        <v>44</v>
      </c>
      <c r="S1025" t="str">
        <f t="shared" si="47"/>
        <v>1978</v>
      </c>
      <c r="T1025" t="str">
        <f>SUBSTITUTE(Table14[[#This Row],[month]],"?","sep")</f>
        <v>Jun</v>
      </c>
      <c r="U1025">
        <v>17</v>
      </c>
      <c r="V1025">
        <v>0</v>
      </c>
      <c r="W1025" s="12">
        <v>9907.83</v>
      </c>
      <c r="X1025" t="str">
        <f>SUBSTITUTE(Table14[[#This Row],[Hospital tier]],"?","tier - 2")</f>
        <v>tier - 3</v>
      </c>
      <c r="Y1025" t="str">
        <f>SUBSTITUTE(Table14[[#This Row],[City tier]],"?","tier - 2")</f>
        <v>tier - 3</v>
      </c>
      <c r="Z1025" t="str">
        <f>SUBSTITUTE(Table14[[#This Row],[State ID]],"?","UNKNOWN")</f>
        <v>R1016</v>
      </c>
    </row>
    <row r="1026" spans="1:26" x14ac:dyDescent="0.3">
      <c r="A1026" t="s">
        <v>1057</v>
      </c>
      <c r="B1026">
        <v>1979</v>
      </c>
      <c r="C1026" t="s">
        <v>35</v>
      </c>
      <c r="E1026">
        <v>7</v>
      </c>
      <c r="F1026">
        <v>2</v>
      </c>
      <c r="G1026">
        <v>8310.84</v>
      </c>
      <c r="H1026" t="s">
        <v>11</v>
      </c>
      <c r="I1026" t="s">
        <v>11</v>
      </c>
      <c r="J1026" t="s">
        <v>23</v>
      </c>
      <c r="K1026" t="str">
        <f>SUBSTITUTE(Table14[[#This Row],[year]],"?","")</f>
        <v>1979</v>
      </c>
      <c r="P1026" t="str">
        <f>SUBSTITUTE(Table14[[#This Row],[Customer ID]],"?","unknown")</f>
        <v>Id1314</v>
      </c>
      <c r="Q1026" s="9" t="str">
        <f t="shared" ref="Q1026:Q1089" si="48">CONCATENATE(U1026," ",T1026," ",S1026)</f>
        <v>8 Aug 1979</v>
      </c>
      <c r="R1026">
        <f t="shared" ref="R1026:R1089" si="49">DATEDIF(Q1026,$AC$21,"Y")</f>
        <v>43</v>
      </c>
      <c r="S1026" t="str">
        <f t="shared" ref="S1026:S1089" si="50">IF(ISBLANK(K1026),AVERAGE(K1026:K3368),K1026)</f>
        <v>1979</v>
      </c>
      <c r="T1026" t="str">
        <f>SUBSTITUTE(Table14[[#This Row],[month]],"?","sep")</f>
        <v>Aug</v>
      </c>
      <c r="U1026">
        <v>8</v>
      </c>
      <c r="V1026">
        <v>0</v>
      </c>
      <c r="W1026" s="12">
        <v>9894.69</v>
      </c>
      <c r="X1026" t="str">
        <f>SUBSTITUTE(Table14[[#This Row],[Hospital tier]],"?","tier - 2")</f>
        <v>tier - 2</v>
      </c>
      <c r="Y1026" t="str">
        <f>SUBSTITUTE(Table14[[#This Row],[City tier]],"?","tier - 2")</f>
        <v>tier - 2</v>
      </c>
      <c r="Z1026" t="str">
        <f>SUBSTITUTE(Table14[[#This Row],[State ID]],"?","UNKNOWN")</f>
        <v>R1012</v>
      </c>
    </row>
    <row r="1027" spans="1:26" x14ac:dyDescent="0.3">
      <c r="A1027" t="s">
        <v>1058</v>
      </c>
      <c r="B1027">
        <v>1993</v>
      </c>
      <c r="C1027" t="s">
        <v>18</v>
      </c>
      <c r="E1027">
        <v>22</v>
      </c>
      <c r="F1027">
        <v>0</v>
      </c>
      <c r="G1027">
        <v>8314.65</v>
      </c>
      <c r="H1027" t="s">
        <v>11</v>
      </c>
      <c r="I1027" t="s">
        <v>16</v>
      </c>
      <c r="J1027" t="s">
        <v>23</v>
      </c>
      <c r="K1027" t="str">
        <f>SUBSTITUTE(Table14[[#This Row],[year]],"?","")</f>
        <v>1993</v>
      </c>
      <c r="P1027" t="str">
        <f>SUBSTITUTE(Table14[[#This Row],[Customer ID]],"?","unknown")</f>
        <v>Id1313</v>
      </c>
      <c r="Q1027" s="9" t="str">
        <f t="shared" si="48"/>
        <v>5 Jun 1993</v>
      </c>
      <c r="R1027">
        <f t="shared" si="49"/>
        <v>30</v>
      </c>
      <c r="S1027" t="str">
        <f t="shared" si="50"/>
        <v>1993</v>
      </c>
      <c r="T1027" t="str">
        <f>SUBSTITUTE(Table14[[#This Row],[month]],"?","sep")</f>
        <v>Jun</v>
      </c>
      <c r="U1027">
        <v>5</v>
      </c>
      <c r="V1027">
        <v>0</v>
      </c>
      <c r="W1027" s="12">
        <v>9890.23</v>
      </c>
      <c r="X1027" t="str">
        <f>SUBSTITUTE(Table14[[#This Row],[Hospital tier]],"?","tier - 2")</f>
        <v>tier - 2</v>
      </c>
      <c r="Y1027" t="str">
        <f>SUBSTITUTE(Table14[[#This Row],[City tier]],"?","tier - 2")</f>
        <v>tier - 1</v>
      </c>
      <c r="Z1027" t="str">
        <f>SUBSTITUTE(Table14[[#This Row],[State ID]],"?","UNKNOWN")</f>
        <v>R1012</v>
      </c>
    </row>
    <row r="1028" spans="1:26" x14ac:dyDescent="0.3">
      <c r="A1028" t="s">
        <v>1059</v>
      </c>
      <c r="B1028">
        <v>1976</v>
      </c>
      <c r="C1028" t="s">
        <v>10</v>
      </c>
      <c r="E1028">
        <v>12</v>
      </c>
      <c r="F1028">
        <v>1</v>
      </c>
      <c r="G1028">
        <v>8334.4599999999991</v>
      </c>
      <c r="H1028" t="s">
        <v>12</v>
      </c>
      <c r="I1028" t="s">
        <v>11</v>
      </c>
      <c r="J1028" t="s">
        <v>168</v>
      </c>
      <c r="K1028" t="str">
        <f>SUBSTITUTE(Table14[[#This Row],[year]],"?","")</f>
        <v>1976</v>
      </c>
      <c r="P1028" t="str">
        <f>SUBSTITUTE(Table14[[#This Row],[Customer ID]],"?","unknown")</f>
        <v>Id1312</v>
      </c>
      <c r="Q1028" s="9" t="str">
        <f t="shared" si="48"/>
        <v>8 Jul 1976</v>
      </c>
      <c r="R1028">
        <f t="shared" si="49"/>
        <v>46</v>
      </c>
      <c r="S1028" t="str">
        <f t="shared" si="50"/>
        <v>1976</v>
      </c>
      <c r="T1028" t="str">
        <f>SUBSTITUTE(Table14[[#This Row],[month]],"?","sep")</f>
        <v>Jul</v>
      </c>
      <c r="U1028">
        <v>8</v>
      </c>
      <c r="V1028">
        <v>1</v>
      </c>
      <c r="W1028" s="12">
        <v>9880.07</v>
      </c>
      <c r="X1028" t="str">
        <f>SUBSTITUTE(Table14[[#This Row],[Hospital tier]],"?","tier - 2")</f>
        <v>tier - 3</v>
      </c>
      <c r="Y1028" t="str">
        <f>SUBSTITUTE(Table14[[#This Row],[City tier]],"?","tier - 2")</f>
        <v>tier - 2</v>
      </c>
      <c r="Z1028" t="str">
        <f>SUBSTITUTE(Table14[[#This Row],[State ID]],"?","UNKNOWN")</f>
        <v>R1016</v>
      </c>
    </row>
    <row r="1029" spans="1:26" x14ac:dyDescent="0.3">
      <c r="A1029" t="s">
        <v>1060</v>
      </c>
      <c r="B1029">
        <v>1976</v>
      </c>
      <c r="C1029" t="s">
        <v>10</v>
      </c>
      <c r="E1029">
        <v>20</v>
      </c>
      <c r="F1029">
        <v>1</v>
      </c>
      <c r="G1029">
        <v>8334.59</v>
      </c>
      <c r="H1029" t="s">
        <v>12</v>
      </c>
      <c r="I1029" t="s">
        <v>11</v>
      </c>
      <c r="J1029" t="s">
        <v>168</v>
      </c>
      <c r="K1029" t="str">
        <f>SUBSTITUTE(Table14[[#This Row],[year]],"?","")</f>
        <v>1976</v>
      </c>
      <c r="P1029" t="str">
        <f>SUBSTITUTE(Table14[[#This Row],[Customer ID]],"?","unknown")</f>
        <v>Id1311</v>
      </c>
      <c r="Q1029" s="9" t="str">
        <f t="shared" si="48"/>
        <v>3 Jul 1976</v>
      </c>
      <c r="R1029">
        <f t="shared" si="49"/>
        <v>46</v>
      </c>
      <c r="S1029" t="str">
        <f t="shared" si="50"/>
        <v>1976</v>
      </c>
      <c r="T1029" t="str">
        <f>SUBSTITUTE(Table14[[#This Row],[month]],"?","sep")</f>
        <v>Jul</v>
      </c>
      <c r="U1029">
        <v>3</v>
      </c>
      <c r="V1029">
        <v>1</v>
      </c>
      <c r="W1029" s="12">
        <v>9877.61</v>
      </c>
      <c r="X1029" t="str">
        <f>SUBSTITUTE(Table14[[#This Row],[Hospital tier]],"?","tier - 2")</f>
        <v>tier - 3</v>
      </c>
      <c r="Y1029" t="str">
        <f>SUBSTITUTE(Table14[[#This Row],[City tier]],"?","tier - 2")</f>
        <v>tier - 2</v>
      </c>
      <c r="Z1029" t="str">
        <f>SUBSTITUTE(Table14[[#This Row],[State ID]],"?","UNKNOWN")</f>
        <v>R1016</v>
      </c>
    </row>
    <row r="1030" spans="1:26" x14ac:dyDescent="0.3">
      <c r="A1030" t="s">
        <v>1061</v>
      </c>
      <c r="B1030">
        <v>1976</v>
      </c>
      <c r="C1030" t="s">
        <v>10</v>
      </c>
      <c r="E1030">
        <v>7</v>
      </c>
      <c r="F1030">
        <v>1</v>
      </c>
      <c r="G1030">
        <v>8342.91</v>
      </c>
      <c r="H1030" t="s">
        <v>12</v>
      </c>
      <c r="I1030" t="s">
        <v>16</v>
      </c>
      <c r="J1030" t="s">
        <v>168</v>
      </c>
      <c r="K1030" t="str">
        <f>SUBSTITUTE(Table14[[#This Row],[year]],"?","")</f>
        <v>1976</v>
      </c>
      <c r="P1030" t="str">
        <f>SUBSTITUTE(Table14[[#This Row],[Customer ID]],"?","unknown")</f>
        <v>Id1310</v>
      </c>
      <c r="Q1030" s="9" t="str">
        <f t="shared" si="48"/>
        <v>3 Jul 1976</v>
      </c>
      <c r="R1030">
        <f t="shared" si="49"/>
        <v>46</v>
      </c>
      <c r="S1030" t="str">
        <f t="shared" si="50"/>
        <v>1976</v>
      </c>
      <c r="T1030" t="str">
        <f>SUBSTITUTE(Table14[[#This Row],[month]],"?","sep")</f>
        <v>Jul</v>
      </c>
      <c r="U1030">
        <v>3</v>
      </c>
      <c r="V1030">
        <v>0</v>
      </c>
      <c r="W1030" s="12">
        <v>9875.68</v>
      </c>
      <c r="X1030" t="str">
        <f>SUBSTITUTE(Table14[[#This Row],[Hospital tier]],"?","tier - 2")</f>
        <v>tier - 3</v>
      </c>
      <c r="Y1030" t="str">
        <f>SUBSTITUTE(Table14[[#This Row],[City tier]],"?","tier - 2")</f>
        <v>tier - 1</v>
      </c>
      <c r="Z1030" t="str">
        <f>SUBSTITUTE(Table14[[#This Row],[State ID]],"?","UNKNOWN")</f>
        <v>R1016</v>
      </c>
    </row>
    <row r="1031" spans="1:26" x14ac:dyDescent="0.3">
      <c r="A1031" t="s">
        <v>1062</v>
      </c>
      <c r="B1031">
        <v>1976</v>
      </c>
      <c r="C1031" t="s">
        <v>18</v>
      </c>
      <c r="E1031">
        <v>12</v>
      </c>
      <c r="F1031">
        <v>2</v>
      </c>
      <c r="G1031">
        <v>8347.16</v>
      </c>
      <c r="H1031" t="s">
        <v>11</v>
      </c>
      <c r="I1031" t="s">
        <v>16</v>
      </c>
      <c r="J1031" t="s">
        <v>13</v>
      </c>
      <c r="K1031" t="str">
        <f>SUBSTITUTE(Table14[[#This Row],[year]],"?","")</f>
        <v>1976</v>
      </c>
      <c r="P1031" t="str">
        <f>SUBSTITUTE(Table14[[#This Row],[Customer ID]],"?","unknown")</f>
        <v>Id1309</v>
      </c>
      <c r="Q1031" s="9" t="str">
        <f t="shared" si="48"/>
        <v>22 Jun 1976</v>
      </c>
      <c r="R1031">
        <f t="shared" si="49"/>
        <v>46</v>
      </c>
      <c r="S1031" t="str">
        <f t="shared" si="50"/>
        <v>1976</v>
      </c>
      <c r="T1031" t="str">
        <f>SUBSTITUTE(Table14[[#This Row],[month]],"?","sep")</f>
        <v>Jun</v>
      </c>
      <c r="U1031">
        <v>22</v>
      </c>
      <c r="V1031">
        <v>1</v>
      </c>
      <c r="W1031" s="12">
        <v>9872.7000000000007</v>
      </c>
      <c r="X1031" t="str">
        <f>SUBSTITUTE(Table14[[#This Row],[Hospital tier]],"?","tier - 2")</f>
        <v>tier - 2</v>
      </c>
      <c r="Y1031" t="str">
        <f>SUBSTITUTE(Table14[[#This Row],[City tier]],"?","tier - 2")</f>
        <v>tier - 1</v>
      </c>
      <c r="Z1031" t="str">
        <f>SUBSTITUTE(Table14[[#This Row],[State ID]],"?","UNKNOWN")</f>
        <v>R1013</v>
      </c>
    </row>
    <row r="1032" spans="1:26" x14ac:dyDescent="0.3">
      <c r="A1032" t="s">
        <v>1063</v>
      </c>
      <c r="B1032">
        <v>1963</v>
      </c>
      <c r="C1032" t="s">
        <v>20</v>
      </c>
      <c r="E1032">
        <v>21</v>
      </c>
      <c r="F1032">
        <v>0</v>
      </c>
      <c r="G1032">
        <v>8355.5400000000009</v>
      </c>
      <c r="H1032" t="s">
        <v>12</v>
      </c>
      <c r="I1032" t="s">
        <v>12</v>
      </c>
      <c r="J1032" t="s">
        <v>23</v>
      </c>
      <c r="K1032" t="str">
        <f>SUBSTITUTE(Table14[[#This Row],[year]],"?","")</f>
        <v>1963</v>
      </c>
      <c r="P1032" t="str">
        <f>SUBSTITUTE(Table14[[#This Row],[Customer ID]],"?","unknown")</f>
        <v>Id1308</v>
      </c>
      <c r="Q1032" s="9" t="str">
        <f t="shared" si="48"/>
        <v>27 Sep 1963</v>
      </c>
      <c r="R1032">
        <f t="shared" si="49"/>
        <v>59</v>
      </c>
      <c r="S1032" t="str">
        <f t="shared" si="50"/>
        <v>1963</v>
      </c>
      <c r="T1032" t="str">
        <f>SUBSTITUTE(Table14[[#This Row],[month]],"?","sep")</f>
        <v>Sep</v>
      </c>
      <c r="U1032">
        <v>27</v>
      </c>
      <c r="V1032">
        <v>0</v>
      </c>
      <c r="W1032" s="12">
        <v>13010.86</v>
      </c>
      <c r="X1032" t="str">
        <f>SUBSTITUTE(Table14[[#This Row],[Hospital tier]],"?","tier - 2")</f>
        <v>tier - 3</v>
      </c>
      <c r="Y1032" t="str">
        <f>SUBSTITUTE(Table14[[#This Row],[City tier]],"?","tier - 2")</f>
        <v>tier - 3</v>
      </c>
      <c r="Z1032" t="str">
        <f>SUBSTITUTE(Table14[[#This Row],[State ID]],"?","UNKNOWN")</f>
        <v>R1012</v>
      </c>
    </row>
    <row r="1033" spans="1:26" x14ac:dyDescent="0.3">
      <c r="A1033" t="s">
        <v>1064</v>
      </c>
      <c r="B1033">
        <v>1971</v>
      </c>
      <c r="C1033" t="s">
        <v>20</v>
      </c>
      <c r="E1033">
        <v>4</v>
      </c>
      <c r="F1033">
        <v>0</v>
      </c>
      <c r="G1033">
        <v>8396.6200000000008</v>
      </c>
      <c r="H1033" t="s">
        <v>11</v>
      </c>
      <c r="I1033" t="s">
        <v>12</v>
      </c>
      <c r="J1033" t="s">
        <v>13</v>
      </c>
      <c r="K1033" t="str">
        <f>SUBSTITUTE(Table14[[#This Row],[year]],"?","")</f>
        <v>1971</v>
      </c>
      <c r="P1033" t="str">
        <f>SUBSTITUTE(Table14[[#This Row],[Customer ID]],"?","unknown")</f>
        <v>Id1307</v>
      </c>
      <c r="Q1033" s="9" t="str">
        <f t="shared" si="48"/>
        <v>24 Sep 1971</v>
      </c>
      <c r="R1033">
        <f t="shared" si="49"/>
        <v>51</v>
      </c>
      <c r="S1033" t="str">
        <f t="shared" si="50"/>
        <v>1971</v>
      </c>
      <c r="T1033" t="str">
        <f>SUBSTITUTE(Table14[[#This Row],[month]],"?","sep")</f>
        <v>Sep</v>
      </c>
      <c r="U1033">
        <v>24</v>
      </c>
      <c r="V1033">
        <v>1</v>
      </c>
      <c r="W1033" s="12">
        <v>39774.28</v>
      </c>
      <c r="X1033" t="str">
        <f>SUBSTITUTE(Table14[[#This Row],[Hospital tier]],"?","tier - 2")</f>
        <v>tier - 2</v>
      </c>
      <c r="Y1033" t="str">
        <f>SUBSTITUTE(Table14[[#This Row],[City tier]],"?","tier - 2")</f>
        <v>tier - 3</v>
      </c>
      <c r="Z1033" t="str">
        <f>SUBSTITUTE(Table14[[#This Row],[State ID]],"?","UNKNOWN")</f>
        <v>R1013</v>
      </c>
    </row>
    <row r="1034" spans="1:26" x14ac:dyDescent="0.3">
      <c r="A1034" t="s">
        <v>1065</v>
      </c>
      <c r="B1034">
        <v>1971</v>
      </c>
      <c r="C1034" t="s">
        <v>20</v>
      </c>
      <c r="E1034">
        <v>18</v>
      </c>
      <c r="F1034">
        <v>0</v>
      </c>
      <c r="G1034">
        <v>8400.01</v>
      </c>
      <c r="H1034" t="s">
        <v>11</v>
      </c>
      <c r="I1034" t="s">
        <v>12</v>
      </c>
      <c r="J1034" t="s">
        <v>13</v>
      </c>
      <c r="K1034" t="str">
        <f>SUBSTITUTE(Table14[[#This Row],[year]],"?","")</f>
        <v>1971</v>
      </c>
      <c r="P1034" t="str">
        <f>SUBSTITUTE(Table14[[#This Row],[Customer ID]],"?","unknown")</f>
        <v>Id1306</v>
      </c>
      <c r="Q1034" s="9" t="str">
        <f t="shared" si="48"/>
        <v>6 Sep 1971</v>
      </c>
      <c r="R1034">
        <f t="shared" si="49"/>
        <v>51</v>
      </c>
      <c r="S1034" t="str">
        <f t="shared" si="50"/>
        <v>1971</v>
      </c>
      <c r="T1034" t="str">
        <f>SUBSTITUTE(Table14[[#This Row],[month]],"?","sep")</f>
        <v>Sep</v>
      </c>
      <c r="U1034">
        <v>6</v>
      </c>
      <c r="V1034">
        <v>0</v>
      </c>
      <c r="W1034" s="12">
        <v>9870.59</v>
      </c>
      <c r="X1034" t="str">
        <f>SUBSTITUTE(Table14[[#This Row],[Hospital tier]],"?","tier - 2")</f>
        <v>tier - 2</v>
      </c>
      <c r="Y1034" t="str">
        <f>SUBSTITUTE(Table14[[#This Row],[City tier]],"?","tier - 2")</f>
        <v>tier - 3</v>
      </c>
      <c r="Z1034" t="str">
        <f>SUBSTITUTE(Table14[[#This Row],[State ID]],"?","UNKNOWN")</f>
        <v>R1013</v>
      </c>
    </row>
    <row r="1035" spans="1:26" x14ac:dyDescent="0.3">
      <c r="A1035" t="s">
        <v>1066</v>
      </c>
      <c r="B1035">
        <v>1979</v>
      </c>
      <c r="C1035" t="s">
        <v>18</v>
      </c>
      <c r="E1035">
        <v>11</v>
      </c>
      <c r="F1035">
        <v>3</v>
      </c>
      <c r="G1035">
        <v>8410.0499999999993</v>
      </c>
      <c r="H1035" t="s">
        <v>11</v>
      </c>
      <c r="I1035" t="s">
        <v>11</v>
      </c>
      <c r="J1035" t="s">
        <v>23</v>
      </c>
      <c r="K1035" t="str">
        <f>SUBSTITUTE(Table14[[#This Row],[year]],"?","")</f>
        <v>1979</v>
      </c>
      <c r="P1035" t="str">
        <f>SUBSTITUTE(Table14[[#This Row],[Customer ID]],"?","unknown")</f>
        <v>Id1305</v>
      </c>
      <c r="Q1035" s="9" t="str">
        <f t="shared" si="48"/>
        <v>13 Jun 1979</v>
      </c>
      <c r="R1035">
        <f t="shared" si="49"/>
        <v>43</v>
      </c>
      <c r="S1035" t="str">
        <f t="shared" si="50"/>
        <v>1979</v>
      </c>
      <c r="T1035" t="str">
        <f>SUBSTITUTE(Table14[[#This Row],[month]],"?","sep")</f>
        <v>Jun</v>
      </c>
      <c r="U1035">
        <v>13</v>
      </c>
      <c r="V1035">
        <v>0</v>
      </c>
      <c r="W1035" s="12">
        <v>9869.81</v>
      </c>
      <c r="X1035" t="str">
        <f>SUBSTITUTE(Table14[[#This Row],[Hospital tier]],"?","tier - 2")</f>
        <v>tier - 2</v>
      </c>
      <c r="Y1035" t="str">
        <f>SUBSTITUTE(Table14[[#This Row],[City tier]],"?","tier - 2")</f>
        <v>tier - 2</v>
      </c>
      <c r="Z1035" t="str">
        <f>SUBSTITUTE(Table14[[#This Row],[State ID]],"?","UNKNOWN")</f>
        <v>R1012</v>
      </c>
    </row>
    <row r="1036" spans="1:26" x14ac:dyDescent="0.3">
      <c r="A1036" t="s">
        <v>1067</v>
      </c>
      <c r="B1036">
        <v>1977</v>
      </c>
      <c r="C1036" t="s">
        <v>20</v>
      </c>
      <c r="E1036">
        <v>4</v>
      </c>
      <c r="F1036">
        <v>2</v>
      </c>
      <c r="G1036">
        <v>8413.4599999999991</v>
      </c>
      <c r="H1036" t="s">
        <v>12</v>
      </c>
      <c r="I1036" t="s">
        <v>16</v>
      </c>
      <c r="J1036" t="s">
        <v>23</v>
      </c>
      <c r="K1036" t="str">
        <f>SUBSTITUTE(Table14[[#This Row],[year]],"?","")</f>
        <v>1977</v>
      </c>
      <c r="P1036" t="str">
        <f>SUBSTITUTE(Table14[[#This Row],[Customer ID]],"?","unknown")</f>
        <v>Id1304</v>
      </c>
      <c r="Q1036" s="9" t="str">
        <f t="shared" si="48"/>
        <v>9 Sep 1977</v>
      </c>
      <c r="R1036">
        <f t="shared" si="49"/>
        <v>45</v>
      </c>
      <c r="S1036" t="str">
        <f t="shared" si="50"/>
        <v>1977</v>
      </c>
      <c r="T1036" t="str">
        <f>SUBSTITUTE(Table14[[#This Row],[month]],"?","sep")</f>
        <v>Sep</v>
      </c>
      <c r="U1036">
        <v>9</v>
      </c>
      <c r="V1036">
        <v>0</v>
      </c>
      <c r="W1036" s="12">
        <v>9866.2999999999993</v>
      </c>
      <c r="X1036" t="str">
        <f>SUBSTITUTE(Table14[[#This Row],[Hospital tier]],"?","tier - 2")</f>
        <v>tier - 3</v>
      </c>
      <c r="Y1036" t="str">
        <f>SUBSTITUTE(Table14[[#This Row],[City tier]],"?","tier - 2")</f>
        <v>tier - 1</v>
      </c>
      <c r="Z1036" t="str">
        <f>SUBSTITUTE(Table14[[#This Row],[State ID]],"?","UNKNOWN")</f>
        <v>R1012</v>
      </c>
    </row>
    <row r="1037" spans="1:26" x14ac:dyDescent="0.3">
      <c r="A1037" t="s">
        <v>1068</v>
      </c>
      <c r="B1037">
        <v>1975</v>
      </c>
      <c r="C1037" t="s">
        <v>20</v>
      </c>
      <c r="E1037">
        <v>28</v>
      </c>
      <c r="F1037">
        <v>1</v>
      </c>
      <c r="G1037">
        <v>8428.07</v>
      </c>
      <c r="H1037" t="s">
        <v>12</v>
      </c>
      <c r="I1037" t="s">
        <v>11</v>
      </c>
      <c r="J1037" t="s">
        <v>23</v>
      </c>
      <c r="K1037" t="str">
        <f>SUBSTITUTE(Table14[[#This Row],[year]],"?","")</f>
        <v>1975</v>
      </c>
      <c r="P1037" t="str">
        <f>SUBSTITUTE(Table14[[#This Row],[Customer ID]],"?","unknown")</f>
        <v>Id1303</v>
      </c>
      <c r="Q1037" s="9" t="str">
        <f t="shared" si="48"/>
        <v>20 Sep 1975</v>
      </c>
      <c r="R1037">
        <f t="shared" si="49"/>
        <v>47</v>
      </c>
      <c r="S1037" t="str">
        <f t="shared" si="50"/>
        <v>1975</v>
      </c>
      <c r="T1037" t="str">
        <f>SUBSTITUTE(Table14[[#This Row],[month]],"?","sep")</f>
        <v>Sep</v>
      </c>
      <c r="U1037">
        <v>20</v>
      </c>
      <c r="V1037">
        <v>0</v>
      </c>
      <c r="W1037" s="12">
        <v>9863.4699999999993</v>
      </c>
      <c r="X1037" t="str">
        <f>SUBSTITUTE(Table14[[#This Row],[Hospital tier]],"?","tier - 2")</f>
        <v>tier - 3</v>
      </c>
      <c r="Y1037" t="str">
        <f>SUBSTITUTE(Table14[[#This Row],[City tier]],"?","tier - 2")</f>
        <v>tier - 2</v>
      </c>
      <c r="Z1037" t="str">
        <f>SUBSTITUTE(Table14[[#This Row],[State ID]],"?","UNKNOWN")</f>
        <v>R1012</v>
      </c>
    </row>
    <row r="1038" spans="1:26" x14ac:dyDescent="0.3">
      <c r="A1038" t="s">
        <v>1069</v>
      </c>
      <c r="B1038">
        <v>1963</v>
      </c>
      <c r="C1038" t="s">
        <v>20</v>
      </c>
      <c r="E1038">
        <v>24</v>
      </c>
      <c r="F1038">
        <v>0</v>
      </c>
      <c r="G1038">
        <v>8440.0499999999993</v>
      </c>
      <c r="H1038" t="s">
        <v>12</v>
      </c>
      <c r="I1038" t="s">
        <v>11</v>
      </c>
      <c r="J1038" t="s">
        <v>13</v>
      </c>
      <c r="K1038" t="str">
        <f>SUBSTITUTE(Table14[[#This Row],[year]],"?","")</f>
        <v>1963</v>
      </c>
      <c r="P1038" t="str">
        <f>SUBSTITUTE(Table14[[#This Row],[Customer ID]],"?","unknown")</f>
        <v>Id1302</v>
      </c>
      <c r="Q1038" s="9" t="str">
        <f t="shared" si="48"/>
        <v>17 Sep 1963</v>
      </c>
      <c r="R1038">
        <f t="shared" si="49"/>
        <v>59</v>
      </c>
      <c r="S1038" t="str">
        <f t="shared" si="50"/>
        <v>1963</v>
      </c>
      <c r="T1038" t="str">
        <f>SUBSTITUTE(Table14[[#This Row],[month]],"?","sep")</f>
        <v>Sep</v>
      </c>
      <c r="U1038">
        <v>17</v>
      </c>
      <c r="V1038">
        <v>1</v>
      </c>
      <c r="W1038" s="12">
        <v>9861.0300000000007</v>
      </c>
      <c r="X1038" t="str">
        <f>SUBSTITUTE(Table14[[#This Row],[Hospital tier]],"?","tier - 2")</f>
        <v>tier - 3</v>
      </c>
      <c r="Y1038" t="str">
        <f>SUBSTITUTE(Table14[[#This Row],[City tier]],"?","tier - 2")</f>
        <v>tier - 2</v>
      </c>
      <c r="Z1038" t="str">
        <f>SUBSTITUTE(Table14[[#This Row],[State ID]],"?","UNKNOWN")</f>
        <v>R1013</v>
      </c>
    </row>
    <row r="1039" spans="1:26" x14ac:dyDescent="0.3">
      <c r="A1039" t="s">
        <v>1070</v>
      </c>
      <c r="B1039">
        <v>1972</v>
      </c>
      <c r="C1039" t="s">
        <v>20</v>
      </c>
      <c r="E1039">
        <v>9</v>
      </c>
      <c r="F1039">
        <v>0</v>
      </c>
      <c r="G1039">
        <v>8442.67</v>
      </c>
      <c r="H1039" t="s">
        <v>11</v>
      </c>
      <c r="I1039" t="s">
        <v>12</v>
      </c>
      <c r="J1039" t="s">
        <v>13</v>
      </c>
      <c r="K1039" t="str">
        <f>SUBSTITUTE(Table14[[#This Row],[year]],"?","")</f>
        <v>1972</v>
      </c>
      <c r="P1039" t="str">
        <f>SUBSTITUTE(Table14[[#This Row],[Customer ID]],"?","unknown")</f>
        <v>Id1301</v>
      </c>
      <c r="Q1039" s="9" t="str">
        <f t="shared" si="48"/>
        <v>23 Sep 1972</v>
      </c>
      <c r="R1039">
        <f t="shared" si="49"/>
        <v>50</v>
      </c>
      <c r="S1039" t="str">
        <f t="shared" si="50"/>
        <v>1972</v>
      </c>
      <c r="T1039" t="str">
        <f>SUBSTITUTE(Table14[[#This Row],[month]],"?","sep")</f>
        <v>Sep</v>
      </c>
      <c r="U1039">
        <v>23</v>
      </c>
      <c r="V1039">
        <v>1</v>
      </c>
      <c r="W1039" s="12">
        <v>9855.1299999999992</v>
      </c>
      <c r="X1039" t="str">
        <f>SUBSTITUTE(Table14[[#This Row],[Hospital tier]],"?","tier - 2")</f>
        <v>tier - 2</v>
      </c>
      <c r="Y1039" t="str">
        <f>SUBSTITUTE(Table14[[#This Row],[City tier]],"?","tier - 2")</f>
        <v>tier - 3</v>
      </c>
      <c r="Z1039" t="str">
        <f>SUBSTITUTE(Table14[[#This Row],[State ID]],"?","UNKNOWN")</f>
        <v>R1013</v>
      </c>
    </row>
    <row r="1040" spans="1:26" x14ac:dyDescent="0.3">
      <c r="A1040" t="s">
        <v>1071</v>
      </c>
      <c r="B1040">
        <v>1972</v>
      </c>
      <c r="C1040" t="s">
        <v>20</v>
      </c>
      <c r="E1040">
        <v>4</v>
      </c>
      <c r="F1040">
        <v>0</v>
      </c>
      <c r="G1040">
        <v>8444.4699999999993</v>
      </c>
      <c r="H1040" t="s">
        <v>12</v>
      </c>
      <c r="I1040" t="s">
        <v>16</v>
      </c>
      <c r="J1040" t="s">
        <v>42</v>
      </c>
      <c r="K1040" t="str">
        <f>SUBSTITUTE(Table14[[#This Row],[year]],"?","")</f>
        <v>1972</v>
      </c>
      <c r="P1040" t="str">
        <f>SUBSTITUTE(Table14[[#This Row],[Customer ID]],"?","unknown")</f>
        <v>Id1300</v>
      </c>
      <c r="Q1040" s="9" t="str">
        <f t="shared" si="48"/>
        <v>4 Sep 1972</v>
      </c>
      <c r="R1040">
        <f t="shared" si="49"/>
        <v>50</v>
      </c>
      <c r="S1040" t="str">
        <f t="shared" si="50"/>
        <v>1972</v>
      </c>
      <c r="T1040" t="str">
        <f>SUBSTITUTE(Table14[[#This Row],[month]],"?","sep")</f>
        <v>Sep</v>
      </c>
      <c r="U1040">
        <v>4</v>
      </c>
      <c r="V1040">
        <v>0</v>
      </c>
      <c r="W1040" s="12">
        <v>9850.43</v>
      </c>
      <c r="X1040" t="str">
        <f>SUBSTITUTE(Table14[[#This Row],[Hospital tier]],"?","tier - 2")</f>
        <v>tier - 3</v>
      </c>
      <c r="Y1040" t="str">
        <f>SUBSTITUTE(Table14[[#This Row],[City tier]],"?","tier - 2")</f>
        <v>tier - 1</v>
      </c>
      <c r="Z1040" t="str">
        <f>SUBSTITUTE(Table14[[#This Row],[State ID]],"?","UNKNOWN")</f>
        <v>R1011</v>
      </c>
    </row>
    <row r="1041" spans="1:26" x14ac:dyDescent="0.3">
      <c r="A1041" t="s">
        <v>1072</v>
      </c>
      <c r="B1041">
        <v>1966</v>
      </c>
      <c r="C1041" t="s">
        <v>18</v>
      </c>
      <c r="E1041">
        <v>12</v>
      </c>
      <c r="F1041">
        <v>0</v>
      </c>
      <c r="G1041">
        <v>8448.66</v>
      </c>
      <c r="H1041" t="s">
        <v>12</v>
      </c>
      <c r="I1041" t="s">
        <v>16</v>
      </c>
      <c r="J1041" t="s">
        <v>13</v>
      </c>
      <c r="K1041" t="str">
        <f>SUBSTITUTE(Table14[[#This Row],[year]],"?","")</f>
        <v>1966</v>
      </c>
      <c r="P1041" t="str">
        <f>SUBSTITUTE(Table14[[#This Row],[Customer ID]],"?","unknown")</f>
        <v>Id1299</v>
      </c>
      <c r="Q1041" s="9" t="str">
        <f t="shared" si="48"/>
        <v>13 Jun 1966</v>
      </c>
      <c r="R1041">
        <f t="shared" si="49"/>
        <v>56</v>
      </c>
      <c r="S1041" t="str">
        <f t="shared" si="50"/>
        <v>1966</v>
      </c>
      <c r="T1041" t="str">
        <f>SUBSTITUTE(Table14[[#This Row],[month]],"?","sep")</f>
        <v>Jun</v>
      </c>
      <c r="U1041">
        <v>13</v>
      </c>
      <c r="V1041">
        <v>0</v>
      </c>
      <c r="W1041" s="12">
        <v>9844.4500000000007</v>
      </c>
      <c r="X1041" t="str">
        <f>SUBSTITUTE(Table14[[#This Row],[Hospital tier]],"?","tier - 2")</f>
        <v>tier - 3</v>
      </c>
      <c r="Y1041" t="str">
        <f>SUBSTITUTE(Table14[[#This Row],[City tier]],"?","tier - 2")</f>
        <v>tier - 1</v>
      </c>
      <c r="Z1041" t="str">
        <f>SUBSTITUTE(Table14[[#This Row],[State ID]],"?","UNKNOWN")</f>
        <v>R1013</v>
      </c>
    </row>
    <row r="1042" spans="1:26" x14ac:dyDescent="0.3">
      <c r="A1042" t="s">
        <v>1073</v>
      </c>
      <c r="B1042">
        <v>1984</v>
      </c>
      <c r="C1042" t="s">
        <v>18</v>
      </c>
      <c r="E1042">
        <v>19</v>
      </c>
      <c r="F1042">
        <v>3</v>
      </c>
      <c r="G1042">
        <v>8450.82</v>
      </c>
      <c r="H1042" t="s">
        <v>11</v>
      </c>
      <c r="I1042" t="s">
        <v>11</v>
      </c>
      <c r="J1042" t="s">
        <v>200</v>
      </c>
      <c r="K1042" t="str">
        <f>SUBSTITUTE(Table14[[#This Row],[year]],"?","")</f>
        <v>1984</v>
      </c>
      <c r="P1042" t="str">
        <f>SUBSTITUTE(Table14[[#This Row],[Customer ID]],"?","unknown")</f>
        <v>Id1298</v>
      </c>
      <c r="Q1042" s="9" t="str">
        <f t="shared" si="48"/>
        <v>26 Jun 1984</v>
      </c>
      <c r="R1042">
        <f t="shared" si="49"/>
        <v>38</v>
      </c>
      <c r="S1042" t="str">
        <f t="shared" si="50"/>
        <v>1984</v>
      </c>
      <c r="T1042" t="str">
        <f>SUBSTITUTE(Table14[[#This Row],[month]],"?","sep")</f>
        <v>Jun</v>
      </c>
      <c r="U1042">
        <v>26</v>
      </c>
      <c r="V1042">
        <v>0</v>
      </c>
      <c r="W1042" s="12">
        <v>9836.2099999999991</v>
      </c>
      <c r="X1042" t="str">
        <f>SUBSTITUTE(Table14[[#This Row],[Hospital tier]],"?","tier - 2")</f>
        <v>tier - 2</v>
      </c>
      <c r="Y1042" t="str">
        <f>SUBSTITUTE(Table14[[#This Row],[City tier]],"?","tier - 2")</f>
        <v>tier - 2</v>
      </c>
      <c r="Z1042" t="str">
        <f>SUBSTITUTE(Table14[[#This Row],[State ID]],"?","UNKNOWN")</f>
        <v>R1025</v>
      </c>
    </row>
    <row r="1043" spans="1:26" x14ac:dyDescent="0.3">
      <c r="A1043" t="s">
        <v>1074</v>
      </c>
      <c r="B1043">
        <v>1972</v>
      </c>
      <c r="C1043" t="s">
        <v>30</v>
      </c>
      <c r="E1043">
        <v>26</v>
      </c>
      <c r="F1043">
        <v>0</v>
      </c>
      <c r="G1043">
        <v>8457.82</v>
      </c>
      <c r="H1043" t="s">
        <v>11</v>
      </c>
      <c r="I1043" t="s">
        <v>12</v>
      </c>
      <c r="J1043" t="s">
        <v>42</v>
      </c>
      <c r="K1043" t="str">
        <f>SUBSTITUTE(Table14[[#This Row],[year]],"?","")</f>
        <v>1972</v>
      </c>
      <c r="P1043" t="str">
        <f>SUBSTITUTE(Table14[[#This Row],[Customer ID]],"?","unknown")</f>
        <v>Id1297</v>
      </c>
      <c r="Q1043" s="9" t="str">
        <f t="shared" si="48"/>
        <v>13 Dec 1972</v>
      </c>
      <c r="R1043">
        <f t="shared" si="49"/>
        <v>50</v>
      </c>
      <c r="S1043" t="str">
        <f t="shared" si="50"/>
        <v>1972</v>
      </c>
      <c r="T1043" t="str">
        <f>SUBSTITUTE(Table14[[#This Row],[month]],"?","sep")</f>
        <v>Dec</v>
      </c>
      <c r="U1043">
        <v>13</v>
      </c>
      <c r="V1043">
        <v>0</v>
      </c>
      <c r="W1043" s="12">
        <v>13008.07</v>
      </c>
      <c r="X1043" t="str">
        <f>SUBSTITUTE(Table14[[#This Row],[Hospital tier]],"?","tier - 2")</f>
        <v>tier - 2</v>
      </c>
      <c r="Y1043" t="str">
        <f>SUBSTITUTE(Table14[[#This Row],[City tier]],"?","tier - 2")</f>
        <v>tier - 3</v>
      </c>
      <c r="Z1043" t="str">
        <f>SUBSTITUTE(Table14[[#This Row],[State ID]],"?","UNKNOWN")</f>
        <v>R1011</v>
      </c>
    </row>
    <row r="1044" spans="1:26" x14ac:dyDescent="0.3">
      <c r="A1044" t="s">
        <v>1075</v>
      </c>
      <c r="B1044">
        <v>1992</v>
      </c>
      <c r="C1044" t="s">
        <v>20</v>
      </c>
      <c r="E1044">
        <v>9</v>
      </c>
      <c r="F1044">
        <v>0</v>
      </c>
      <c r="G1044">
        <v>8466.35</v>
      </c>
      <c r="H1044" t="s">
        <v>11</v>
      </c>
      <c r="I1044" t="s">
        <v>11</v>
      </c>
      <c r="J1044" t="s">
        <v>23</v>
      </c>
      <c r="K1044" t="str">
        <f>SUBSTITUTE(Table14[[#This Row],[year]],"?","")</f>
        <v>1992</v>
      </c>
      <c r="P1044" t="str">
        <f>SUBSTITUTE(Table14[[#This Row],[Customer ID]],"?","unknown")</f>
        <v>Id1296</v>
      </c>
      <c r="Q1044" s="9" t="str">
        <f t="shared" si="48"/>
        <v>28 Sep 1992</v>
      </c>
      <c r="R1044">
        <f t="shared" si="49"/>
        <v>30</v>
      </c>
      <c r="S1044" t="str">
        <f t="shared" si="50"/>
        <v>1992</v>
      </c>
      <c r="T1044" t="str">
        <f>SUBSTITUTE(Table14[[#This Row],[month]],"?","sep")</f>
        <v>Sep</v>
      </c>
      <c r="U1044">
        <v>28</v>
      </c>
      <c r="V1044">
        <v>0</v>
      </c>
      <c r="W1044" s="12">
        <v>9819.25</v>
      </c>
      <c r="X1044" t="str">
        <f>SUBSTITUTE(Table14[[#This Row],[Hospital tier]],"?","tier - 2")</f>
        <v>tier - 2</v>
      </c>
      <c r="Y1044" t="str">
        <f>SUBSTITUTE(Table14[[#This Row],[City tier]],"?","tier - 2")</f>
        <v>tier - 2</v>
      </c>
      <c r="Z1044" t="str">
        <f>SUBSTITUTE(Table14[[#This Row],[State ID]],"?","UNKNOWN")</f>
        <v>R1012</v>
      </c>
    </row>
    <row r="1045" spans="1:26" x14ac:dyDescent="0.3">
      <c r="A1045" t="s">
        <v>1076</v>
      </c>
      <c r="B1045">
        <v>1993</v>
      </c>
      <c r="C1045" t="s">
        <v>15</v>
      </c>
      <c r="E1045">
        <v>10</v>
      </c>
      <c r="F1045">
        <v>0</v>
      </c>
      <c r="G1045">
        <v>8471.65</v>
      </c>
      <c r="H1045" t="s">
        <v>11</v>
      </c>
      <c r="I1045" t="s">
        <v>16</v>
      </c>
      <c r="J1045" t="s">
        <v>23</v>
      </c>
      <c r="K1045" t="str">
        <f>SUBSTITUTE(Table14[[#This Row],[year]],"?","")</f>
        <v>1993</v>
      </c>
      <c r="P1045" t="str">
        <f>SUBSTITUTE(Table14[[#This Row],[Customer ID]],"?","unknown")</f>
        <v>Id1295</v>
      </c>
      <c r="Q1045" s="9" t="str">
        <f t="shared" si="48"/>
        <v>17 Nov 1993</v>
      </c>
      <c r="R1045">
        <f t="shared" si="49"/>
        <v>29</v>
      </c>
      <c r="S1045" t="str">
        <f t="shared" si="50"/>
        <v>1993</v>
      </c>
      <c r="T1045" t="str">
        <f>SUBSTITUTE(Table14[[#This Row],[month]],"?","sep")</f>
        <v>Nov</v>
      </c>
      <c r="U1045">
        <v>17</v>
      </c>
      <c r="V1045">
        <v>0</v>
      </c>
      <c r="W1045" s="12">
        <v>39727.61</v>
      </c>
      <c r="X1045" t="str">
        <f>SUBSTITUTE(Table14[[#This Row],[Hospital tier]],"?","tier - 2")</f>
        <v>tier - 2</v>
      </c>
      <c r="Y1045" t="str">
        <f>SUBSTITUTE(Table14[[#This Row],[City tier]],"?","tier - 2")</f>
        <v>tier - 1</v>
      </c>
      <c r="Z1045" t="str">
        <f>SUBSTITUTE(Table14[[#This Row],[State ID]],"?","UNKNOWN")</f>
        <v>R1012</v>
      </c>
    </row>
    <row r="1046" spans="1:26" x14ac:dyDescent="0.3">
      <c r="A1046" t="s">
        <v>1077</v>
      </c>
      <c r="B1046">
        <v>1977</v>
      </c>
      <c r="C1046" t="s">
        <v>30</v>
      </c>
      <c r="E1046">
        <v>26</v>
      </c>
      <c r="F1046">
        <v>2</v>
      </c>
      <c r="G1046">
        <v>8515.76</v>
      </c>
      <c r="H1046" t="s">
        <v>11</v>
      </c>
      <c r="I1046" t="s">
        <v>11</v>
      </c>
      <c r="J1046" t="s">
        <v>13</v>
      </c>
      <c r="K1046" t="str">
        <f>SUBSTITUTE(Table14[[#This Row],[year]],"?","")</f>
        <v>1977</v>
      </c>
      <c r="P1046" t="str">
        <f>SUBSTITUTE(Table14[[#This Row],[Customer ID]],"?","unknown")</f>
        <v>Id1294</v>
      </c>
      <c r="Q1046" s="9" t="str">
        <f t="shared" si="48"/>
        <v>17 Dec 1977</v>
      </c>
      <c r="R1046">
        <f t="shared" si="49"/>
        <v>45</v>
      </c>
      <c r="S1046" t="str">
        <f t="shared" si="50"/>
        <v>1977</v>
      </c>
      <c r="T1046" t="str">
        <f>SUBSTITUTE(Table14[[#This Row],[month]],"?","sep")</f>
        <v>Dec</v>
      </c>
      <c r="U1046">
        <v>17</v>
      </c>
      <c r="V1046">
        <v>2</v>
      </c>
      <c r="W1046" s="12">
        <v>9800.89</v>
      </c>
      <c r="X1046" t="str">
        <f>SUBSTITUTE(Table14[[#This Row],[Hospital tier]],"?","tier - 2")</f>
        <v>tier - 2</v>
      </c>
      <c r="Y1046" t="str">
        <f>SUBSTITUTE(Table14[[#This Row],[City tier]],"?","tier - 2")</f>
        <v>tier - 2</v>
      </c>
      <c r="Z1046" t="str">
        <f>SUBSTITUTE(Table14[[#This Row],[State ID]],"?","UNKNOWN")</f>
        <v>R1013</v>
      </c>
    </row>
    <row r="1047" spans="1:26" x14ac:dyDescent="0.3">
      <c r="A1047" t="s">
        <v>1078</v>
      </c>
      <c r="B1047">
        <v>1977</v>
      </c>
      <c r="C1047" t="s">
        <v>18</v>
      </c>
      <c r="E1047">
        <v>21</v>
      </c>
      <c r="F1047">
        <v>2</v>
      </c>
      <c r="G1047">
        <v>8516.83</v>
      </c>
      <c r="H1047" t="s">
        <v>11</v>
      </c>
      <c r="I1047" t="s">
        <v>16</v>
      </c>
      <c r="J1047" t="s">
        <v>13</v>
      </c>
      <c r="K1047" t="str">
        <f>SUBSTITUTE(Table14[[#This Row],[year]],"?","")</f>
        <v>1977</v>
      </c>
      <c r="P1047" t="str">
        <f>SUBSTITUTE(Table14[[#This Row],[Customer ID]],"?","unknown")</f>
        <v>Id1293</v>
      </c>
      <c r="Q1047" s="9" t="str">
        <f t="shared" si="48"/>
        <v>7 Jun 1977</v>
      </c>
      <c r="R1047">
        <f t="shared" si="49"/>
        <v>46</v>
      </c>
      <c r="S1047" t="str">
        <f t="shared" si="50"/>
        <v>1977</v>
      </c>
      <c r="T1047" t="str">
        <f>SUBSTITUTE(Table14[[#This Row],[month]],"?","sep")</f>
        <v>Jun</v>
      </c>
      <c r="U1047">
        <v>7</v>
      </c>
      <c r="V1047">
        <v>5</v>
      </c>
      <c r="W1047" s="12">
        <v>9788.8700000000008</v>
      </c>
      <c r="X1047" t="str">
        <f>SUBSTITUTE(Table14[[#This Row],[Hospital tier]],"?","tier - 2")</f>
        <v>tier - 2</v>
      </c>
      <c r="Y1047" t="str">
        <f>SUBSTITUTE(Table14[[#This Row],[City tier]],"?","tier - 2")</f>
        <v>tier - 1</v>
      </c>
      <c r="Z1047" t="str">
        <f>SUBSTITUTE(Table14[[#This Row],[State ID]],"?","UNKNOWN")</f>
        <v>R1013</v>
      </c>
    </row>
    <row r="1048" spans="1:26" x14ac:dyDescent="0.3">
      <c r="A1048" t="s">
        <v>1079</v>
      </c>
      <c r="B1048">
        <v>1977</v>
      </c>
      <c r="C1048" t="s">
        <v>30</v>
      </c>
      <c r="E1048">
        <v>29</v>
      </c>
      <c r="F1048">
        <v>2</v>
      </c>
      <c r="G1048">
        <v>8520.0300000000007</v>
      </c>
      <c r="H1048" t="s">
        <v>11</v>
      </c>
      <c r="I1048" t="s">
        <v>12</v>
      </c>
      <c r="J1048" t="s">
        <v>42</v>
      </c>
      <c r="K1048" t="str">
        <f>SUBSTITUTE(Table14[[#This Row],[year]],"?","")</f>
        <v>1977</v>
      </c>
      <c r="P1048" t="str">
        <f>SUBSTITUTE(Table14[[#This Row],[Customer ID]],"?","unknown")</f>
        <v>Id1292</v>
      </c>
      <c r="Q1048" s="9" t="str">
        <f t="shared" si="48"/>
        <v>8 Dec 1977</v>
      </c>
      <c r="R1048">
        <f t="shared" si="49"/>
        <v>45</v>
      </c>
      <c r="S1048" t="str">
        <f t="shared" si="50"/>
        <v>1977</v>
      </c>
      <c r="T1048" t="str">
        <f>SUBSTITUTE(Table14[[#This Row],[month]],"?","sep")</f>
        <v>Dec</v>
      </c>
      <c r="U1048">
        <v>8</v>
      </c>
      <c r="V1048">
        <v>0</v>
      </c>
      <c r="W1048" s="12">
        <v>9787.32</v>
      </c>
      <c r="X1048" t="str">
        <f>SUBSTITUTE(Table14[[#This Row],[Hospital tier]],"?","tier - 2")</f>
        <v>tier - 2</v>
      </c>
      <c r="Y1048" t="str">
        <f>SUBSTITUTE(Table14[[#This Row],[City tier]],"?","tier - 2")</f>
        <v>tier - 3</v>
      </c>
      <c r="Z1048" t="str">
        <f>SUBSTITUTE(Table14[[#This Row],[State ID]],"?","UNKNOWN")</f>
        <v>R1011</v>
      </c>
    </row>
    <row r="1049" spans="1:26" x14ac:dyDescent="0.3">
      <c r="A1049" t="s">
        <v>1080</v>
      </c>
      <c r="B1049">
        <v>1979</v>
      </c>
      <c r="C1049" t="s">
        <v>35</v>
      </c>
      <c r="E1049">
        <v>13</v>
      </c>
      <c r="F1049">
        <v>3</v>
      </c>
      <c r="G1049">
        <v>8522</v>
      </c>
      <c r="H1049" t="s">
        <v>11</v>
      </c>
      <c r="I1049" t="s">
        <v>11</v>
      </c>
      <c r="J1049" t="s">
        <v>42</v>
      </c>
      <c r="K1049" t="str">
        <f>SUBSTITUTE(Table14[[#This Row],[year]],"?","")</f>
        <v>1979</v>
      </c>
      <c r="P1049" t="str">
        <f>SUBSTITUTE(Table14[[#This Row],[Customer ID]],"?","unknown")</f>
        <v>Id1291</v>
      </c>
      <c r="Q1049" s="9" t="str">
        <f t="shared" si="48"/>
        <v>7 Aug 1979</v>
      </c>
      <c r="R1049">
        <f t="shared" si="49"/>
        <v>43</v>
      </c>
      <c r="S1049" t="str">
        <f t="shared" si="50"/>
        <v>1979</v>
      </c>
      <c r="T1049" t="str">
        <f>SUBSTITUTE(Table14[[#This Row],[month]],"?","sep")</f>
        <v>Aug</v>
      </c>
      <c r="U1049">
        <v>7</v>
      </c>
      <c r="V1049">
        <v>1</v>
      </c>
      <c r="W1049" s="12">
        <v>9778.35</v>
      </c>
      <c r="X1049" t="str">
        <f>SUBSTITUTE(Table14[[#This Row],[Hospital tier]],"?","tier - 2")</f>
        <v>tier - 2</v>
      </c>
      <c r="Y1049" t="str">
        <f>SUBSTITUTE(Table14[[#This Row],[City tier]],"?","tier - 2")</f>
        <v>tier - 2</v>
      </c>
      <c r="Z1049" t="str">
        <f>SUBSTITUTE(Table14[[#This Row],[State ID]],"?","UNKNOWN")</f>
        <v>R1011</v>
      </c>
    </row>
    <row r="1050" spans="1:26" x14ac:dyDescent="0.3">
      <c r="A1050" t="s">
        <v>1081</v>
      </c>
      <c r="B1050">
        <v>1977</v>
      </c>
      <c r="C1050" t="s">
        <v>10</v>
      </c>
      <c r="E1050">
        <v>26</v>
      </c>
      <c r="F1050">
        <v>2</v>
      </c>
      <c r="G1050">
        <v>8527.5300000000007</v>
      </c>
      <c r="H1050" t="s">
        <v>11</v>
      </c>
      <c r="I1050" t="s">
        <v>11</v>
      </c>
      <c r="J1050" t="s">
        <v>13</v>
      </c>
      <c r="K1050" t="str">
        <f>SUBSTITUTE(Table14[[#This Row],[year]],"?","")</f>
        <v>1977</v>
      </c>
      <c r="P1050" t="str">
        <f>SUBSTITUTE(Table14[[#This Row],[Customer ID]],"?","unknown")</f>
        <v>Id1290</v>
      </c>
      <c r="Q1050" s="9" t="str">
        <f t="shared" si="48"/>
        <v>5 Jul 1977</v>
      </c>
      <c r="R1050">
        <f t="shared" si="49"/>
        <v>45</v>
      </c>
      <c r="S1050" t="str">
        <f t="shared" si="50"/>
        <v>1977</v>
      </c>
      <c r="T1050" t="str">
        <f>SUBSTITUTE(Table14[[#This Row],[month]],"?","sep")</f>
        <v>Jul</v>
      </c>
      <c r="U1050">
        <v>5</v>
      </c>
      <c r="V1050">
        <v>0</v>
      </c>
      <c r="W1050" s="12">
        <v>9764.08</v>
      </c>
      <c r="X1050" t="str">
        <f>SUBSTITUTE(Table14[[#This Row],[Hospital tier]],"?","tier - 2")</f>
        <v>tier - 2</v>
      </c>
      <c r="Y1050" t="str">
        <f>SUBSTITUTE(Table14[[#This Row],[City tier]],"?","tier - 2")</f>
        <v>tier - 2</v>
      </c>
      <c r="Z1050" t="str">
        <f>SUBSTITUTE(Table14[[#This Row],[State ID]],"?","UNKNOWN")</f>
        <v>R1013</v>
      </c>
    </row>
    <row r="1051" spans="1:26" x14ac:dyDescent="0.3">
      <c r="A1051" t="s">
        <v>1082</v>
      </c>
      <c r="B1051" t="s">
        <v>31</v>
      </c>
      <c r="C1051" t="s">
        <v>10</v>
      </c>
      <c r="E1051">
        <v>24</v>
      </c>
      <c r="F1051">
        <v>0</v>
      </c>
      <c r="G1051">
        <v>8534.67</v>
      </c>
      <c r="H1051" t="s">
        <v>11</v>
      </c>
      <c r="I1051" t="s">
        <v>12</v>
      </c>
      <c r="J1051" t="s">
        <v>247</v>
      </c>
      <c r="K1051" t="str">
        <f>SUBSTITUTE(Table14[[#This Row],[year]],"?","")</f>
        <v/>
      </c>
      <c r="P1051" t="str">
        <f>SUBSTITUTE(Table14[[#This Row],[Customer ID]],"?","unknown")</f>
        <v>Id1289</v>
      </c>
      <c r="Q1051" s="9" t="str">
        <f t="shared" si="48"/>
        <v xml:space="preserve">14 Jul </v>
      </c>
      <c r="R1051" t="e">
        <f t="shared" si="49"/>
        <v>#NUM!</v>
      </c>
      <c r="S1051" t="str">
        <f t="shared" si="50"/>
        <v/>
      </c>
      <c r="T1051" t="str">
        <f>SUBSTITUTE(Table14[[#This Row],[month]],"?","sep")</f>
        <v>Jul</v>
      </c>
      <c r="U1051">
        <v>14</v>
      </c>
      <c r="V1051">
        <v>0</v>
      </c>
      <c r="W1051" s="12">
        <v>9753.49</v>
      </c>
      <c r="X1051" t="str">
        <f>SUBSTITUTE(Table14[[#This Row],[Hospital tier]],"?","tier - 2")</f>
        <v>tier - 2</v>
      </c>
      <c r="Y1051" t="str">
        <f>SUBSTITUTE(Table14[[#This Row],[City tier]],"?","tier - 2")</f>
        <v>tier - 3</v>
      </c>
      <c r="Z1051" t="str">
        <f>SUBSTITUTE(Table14[[#This Row],[State ID]],"?","UNKNOWN")</f>
        <v>R1024</v>
      </c>
    </row>
    <row r="1052" spans="1:26" x14ac:dyDescent="0.3">
      <c r="A1052" t="s">
        <v>1083</v>
      </c>
      <c r="B1052">
        <v>1981</v>
      </c>
      <c r="C1052" t="s">
        <v>30</v>
      </c>
      <c r="E1052">
        <v>27</v>
      </c>
      <c r="F1052">
        <v>3</v>
      </c>
      <c r="G1052">
        <v>8538.2900000000009</v>
      </c>
      <c r="H1052" t="s">
        <v>11</v>
      </c>
      <c r="I1052" t="s">
        <v>12</v>
      </c>
      <c r="J1052" t="s">
        <v>247</v>
      </c>
      <c r="K1052" t="str">
        <f>SUBSTITUTE(Table14[[#This Row],[year]],"?","")</f>
        <v>1981</v>
      </c>
      <c r="P1052" t="str">
        <f>SUBSTITUTE(Table14[[#This Row],[Customer ID]],"?","unknown")</f>
        <v>Id1288</v>
      </c>
      <c r="Q1052" s="9" t="str">
        <f t="shared" si="48"/>
        <v>4 Dec 1981</v>
      </c>
      <c r="R1052">
        <f t="shared" si="49"/>
        <v>41</v>
      </c>
      <c r="S1052" t="str">
        <f t="shared" si="50"/>
        <v>1981</v>
      </c>
      <c r="T1052" t="str">
        <f>SUBSTITUTE(Table14[[#This Row],[month]],"?","sep")</f>
        <v>Dec</v>
      </c>
      <c r="U1052">
        <v>4</v>
      </c>
      <c r="V1052">
        <v>1</v>
      </c>
      <c r="W1052" s="12">
        <v>9748.91</v>
      </c>
      <c r="X1052" t="str">
        <f>SUBSTITUTE(Table14[[#This Row],[Hospital tier]],"?","tier - 2")</f>
        <v>tier - 2</v>
      </c>
      <c r="Y1052" t="str">
        <f>SUBSTITUTE(Table14[[#This Row],[City tier]],"?","tier - 2")</f>
        <v>tier - 3</v>
      </c>
      <c r="Z1052" t="str">
        <f>SUBSTITUTE(Table14[[#This Row],[State ID]],"?","UNKNOWN")</f>
        <v>R1024</v>
      </c>
    </row>
    <row r="1053" spans="1:26" x14ac:dyDescent="0.3">
      <c r="A1053" t="s">
        <v>1084</v>
      </c>
      <c r="B1053">
        <v>1975</v>
      </c>
      <c r="C1053" t="s">
        <v>15</v>
      </c>
      <c r="E1053">
        <v>6</v>
      </c>
      <c r="F1053">
        <v>1</v>
      </c>
      <c r="G1053">
        <v>8539.67</v>
      </c>
      <c r="H1053" t="s">
        <v>11</v>
      </c>
      <c r="I1053" t="s">
        <v>12</v>
      </c>
      <c r="J1053" t="s">
        <v>42</v>
      </c>
      <c r="K1053" t="str">
        <f>SUBSTITUTE(Table14[[#This Row],[year]],"?","")</f>
        <v>1975</v>
      </c>
      <c r="P1053" t="str">
        <f>SUBSTITUTE(Table14[[#This Row],[Customer ID]],"?","unknown")</f>
        <v>Id1287</v>
      </c>
      <c r="Q1053" s="9" t="str">
        <f t="shared" si="48"/>
        <v>18 Nov 1975</v>
      </c>
      <c r="R1053">
        <f t="shared" si="49"/>
        <v>47</v>
      </c>
      <c r="S1053" t="str">
        <f t="shared" si="50"/>
        <v>1975</v>
      </c>
      <c r="T1053" t="str">
        <f>SUBSTITUTE(Table14[[#This Row],[month]],"?","sep")</f>
        <v>Nov</v>
      </c>
      <c r="U1053">
        <v>18</v>
      </c>
      <c r="V1053">
        <v>1</v>
      </c>
      <c r="W1053" s="12">
        <v>9724.5300000000007</v>
      </c>
      <c r="X1053" t="str">
        <f>SUBSTITUTE(Table14[[#This Row],[Hospital tier]],"?","tier - 2")</f>
        <v>tier - 2</v>
      </c>
      <c r="Y1053" t="str">
        <f>SUBSTITUTE(Table14[[#This Row],[City tier]],"?","tier - 2")</f>
        <v>tier - 3</v>
      </c>
      <c r="Z1053" t="str">
        <f>SUBSTITUTE(Table14[[#This Row],[State ID]],"?","UNKNOWN")</f>
        <v>R1011</v>
      </c>
    </row>
    <row r="1054" spans="1:26" x14ac:dyDescent="0.3">
      <c r="A1054" t="s">
        <v>1085</v>
      </c>
      <c r="B1054" t="s">
        <v>31</v>
      </c>
      <c r="C1054" t="s">
        <v>30</v>
      </c>
      <c r="E1054">
        <v>12</v>
      </c>
      <c r="F1054">
        <v>1</v>
      </c>
      <c r="G1054">
        <v>8547.69</v>
      </c>
      <c r="H1054" t="s">
        <v>11</v>
      </c>
      <c r="I1054" t="s">
        <v>16</v>
      </c>
      <c r="J1054" t="s">
        <v>13</v>
      </c>
      <c r="K1054" t="str">
        <f>SUBSTITUTE(Table14[[#This Row],[year]],"?","")</f>
        <v/>
      </c>
      <c r="P1054" t="str">
        <f>SUBSTITUTE(Table14[[#This Row],[Customer ID]],"?","unknown")</f>
        <v>Id1286</v>
      </c>
      <c r="Q1054" s="9" t="str">
        <f t="shared" si="48"/>
        <v xml:space="preserve">24 Dec </v>
      </c>
      <c r="R1054" t="e">
        <f t="shared" si="49"/>
        <v>#NUM!</v>
      </c>
      <c r="S1054" t="str">
        <f t="shared" si="50"/>
        <v/>
      </c>
      <c r="T1054" t="str">
        <f>SUBSTITUTE(Table14[[#This Row],[month]],"?","sep")</f>
        <v>Dec</v>
      </c>
      <c r="U1054">
        <v>24</v>
      </c>
      <c r="V1054">
        <v>0</v>
      </c>
      <c r="W1054" s="12">
        <v>13004.95</v>
      </c>
      <c r="X1054" t="str">
        <f>SUBSTITUTE(Table14[[#This Row],[Hospital tier]],"?","tier - 2")</f>
        <v>tier - 2</v>
      </c>
      <c r="Y1054" t="str">
        <f>SUBSTITUTE(Table14[[#This Row],[City tier]],"?","tier - 2")</f>
        <v>tier - 1</v>
      </c>
      <c r="Z1054" t="str">
        <f>SUBSTITUTE(Table14[[#This Row],[State ID]],"?","UNKNOWN")</f>
        <v>R1013</v>
      </c>
    </row>
    <row r="1055" spans="1:26" x14ac:dyDescent="0.3">
      <c r="A1055" t="s">
        <v>1086</v>
      </c>
      <c r="B1055">
        <v>1975</v>
      </c>
      <c r="C1055" t="s">
        <v>35</v>
      </c>
      <c r="E1055">
        <v>6</v>
      </c>
      <c r="F1055">
        <v>1</v>
      </c>
      <c r="G1055">
        <v>8551.35</v>
      </c>
      <c r="H1055" t="s">
        <v>11</v>
      </c>
      <c r="I1055" t="s">
        <v>11</v>
      </c>
      <c r="J1055" t="s">
        <v>42</v>
      </c>
      <c r="K1055" t="str">
        <f>SUBSTITUTE(Table14[[#This Row],[year]],"?","")</f>
        <v>1975</v>
      </c>
      <c r="P1055" t="str">
        <f>SUBSTITUTE(Table14[[#This Row],[Customer ID]],"?","unknown")</f>
        <v>Id1285</v>
      </c>
      <c r="Q1055" s="9" t="str">
        <f t="shared" si="48"/>
        <v>12 Aug 1975</v>
      </c>
      <c r="R1055">
        <f t="shared" si="49"/>
        <v>47</v>
      </c>
      <c r="S1055" t="str">
        <f t="shared" si="50"/>
        <v>1975</v>
      </c>
      <c r="T1055" t="str">
        <f>SUBSTITUTE(Table14[[#This Row],[month]],"?","sep")</f>
        <v>Aug</v>
      </c>
      <c r="U1055">
        <v>12</v>
      </c>
      <c r="V1055">
        <v>0</v>
      </c>
      <c r="W1055" s="12">
        <v>9722.77</v>
      </c>
      <c r="X1055" t="str">
        <f>SUBSTITUTE(Table14[[#This Row],[Hospital tier]],"?","tier - 2")</f>
        <v>tier - 2</v>
      </c>
      <c r="Y1055" t="str">
        <f>SUBSTITUTE(Table14[[#This Row],[City tier]],"?","tier - 2")</f>
        <v>tier - 2</v>
      </c>
      <c r="Z1055" t="str">
        <f>SUBSTITUTE(Table14[[#This Row],[State ID]],"?","UNKNOWN")</f>
        <v>R1011</v>
      </c>
    </row>
    <row r="1056" spans="1:26" x14ac:dyDescent="0.3">
      <c r="A1056" t="s">
        <v>1087</v>
      </c>
      <c r="B1056">
        <v>1975</v>
      </c>
      <c r="C1056" t="s">
        <v>35</v>
      </c>
      <c r="E1056">
        <v>21</v>
      </c>
      <c r="F1056">
        <v>1</v>
      </c>
      <c r="G1056">
        <v>8556.91</v>
      </c>
      <c r="H1056" t="s">
        <v>11</v>
      </c>
      <c r="I1056" t="s">
        <v>16</v>
      </c>
      <c r="J1056" t="s">
        <v>42</v>
      </c>
      <c r="K1056" t="str">
        <f>SUBSTITUTE(Table14[[#This Row],[year]],"?","")</f>
        <v>1975</v>
      </c>
      <c r="P1056" t="str">
        <f>SUBSTITUTE(Table14[[#This Row],[Customer ID]],"?","unknown")</f>
        <v>Id1284</v>
      </c>
      <c r="Q1056" s="9" t="str">
        <f t="shared" si="48"/>
        <v>27 Aug 1975</v>
      </c>
      <c r="R1056">
        <f t="shared" si="49"/>
        <v>47</v>
      </c>
      <c r="S1056" t="str">
        <f t="shared" si="50"/>
        <v>1975</v>
      </c>
      <c r="T1056" t="str">
        <f>SUBSTITUTE(Table14[[#This Row],[month]],"?","sep")</f>
        <v>Aug</v>
      </c>
      <c r="U1056">
        <v>27</v>
      </c>
      <c r="V1056">
        <v>2</v>
      </c>
      <c r="W1056" s="12">
        <v>9715.84</v>
      </c>
      <c r="X1056" t="str">
        <f>SUBSTITUTE(Table14[[#This Row],[Hospital tier]],"?","tier - 2")</f>
        <v>tier - 2</v>
      </c>
      <c r="Y1056" t="str">
        <f>SUBSTITUTE(Table14[[#This Row],[City tier]],"?","tier - 2")</f>
        <v>tier - 1</v>
      </c>
      <c r="Z1056" t="str">
        <f>SUBSTITUTE(Table14[[#This Row],[State ID]],"?","UNKNOWN")</f>
        <v>R1011</v>
      </c>
    </row>
    <row r="1057" spans="1:26" x14ac:dyDescent="0.3">
      <c r="A1057" t="s">
        <v>1088</v>
      </c>
      <c r="B1057">
        <v>1988</v>
      </c>
      <c r="C1057" t="s">
        <v>20</v>
      </c>
      <c r="E1057">
        <v>21</v>
      </c>
      <c r="F1057">
        <v>3</v>
      </c>
      <c r="G1057">
        <v>8567.25</v>
      </c>
      <c r="H1057" t="s">
        <v>11</v>
      </c>
      <c r="I1057" t="s">
        <v>16</v>
      </c>
      <c r="J1057" t="s">
        <v>23</v>
      </c>
      <c r="K1057" t="str">
        <f>SUBSTITUTE(Table14[[#This Row],[year]],"?","")</f>
        <v>1988</v>
      </c>
      <c r="P1057" t="str">
        <f>SUBSTITUTE(Table14[[#This Row],[Customer ID]],"?","unknown")</f>
        <v>Id1283</v>
      </c>
      <c r="Q1057" s="9" t="str">
        <f t="shared" si="48"/>
        <v>12 Sep 1988</v>
      </c>
      <c r="R1057">
        <f t="shared" si="49"/>
        <v>34</v>
      </c>
      <c r="S1057" t="str">
        <f t="shared" si="50"/>
        <v>1988</v>
      </c>
      <c r="T1057" t="str">
        <f>SUBSTITUTE(Table14[[#This Row],[month]],"?","sep")</f>
        <v>Sep</v>
      </c>
      <c r="U1057">
        <v>12</v>
      </c>
      <c r="V1057">
        <v>1</v>
      </c>
      <c r="W1057" s="12">
        <v>39725.519999999997</v>
      </c>
      <c r="X1057" t="str">
        <f>SUBSTITUTE(Table14[[#This Row],[Hospital tier]],"?","tier - 2")</f>
        <v>tier - 2</v>
      </c>
      <c r="Y1057" t="str">
        <f>SUBSTITUTE(Table14[[#This Row],[City tier]],"?","tier - 2")</f>
        <v>tier - 1</v>
      </c>
      <c r="Z1057" t="str">
        <f>SUBSTITUTE(Table14[[#This Row],[State ID]],"?","UNKNOWN")</f>
        <v>R1012</v>
      </c>
    </row>
    <row r="1058" spans="1:26" x14ac:dyDescent="0.3">
      <c r="A1058" t="s">
        <v>1089</v>
      </c>
      <c r="B1058">
        <v>1975</v>
      </c>
      <c r="C1058" t="s">
        <v>20</v>
      </c>
      <c r="E1058">
        <v>26</v>
      </c>
      <c r="F1058">
        <v>1</v>
      </c>
      <c r="G1058">
        <v>8569.86</v>
      </c>
      <c r="H1058" t="s">
        <v>11</v>
      </c>
      <c r="I1058" t="s">
        <v>12</v>
      </c>
      <c r="J1058" t="s">
        <v>13</v>
      </c>
      <c r="K1058" t="str">
        <f>SUBSTITUTE(Table14[[#This Row],[year]],"?","")</f>
        <v>1975</v>
      </c>
      <c r="P1058" t="str">
        <f>SUBSTITUTE(Table14[[#This Row],[Customer ID]],"?","unknown")</f>
        <v>Id1282</v>
      </c>
      <c r="Q1058" s="9" t="str">
        <f t="shared" si="48"/>
        <v>10 Sep 1975</v>
      </c>
      <c r="R1058">
        <f t="shared" si="49"/>
        <v>47</v>
      </c>
      <c r="S1058" t="str">
        <f t="shared" si="50"/>
        <v>1975</v>
      </c>
      <c r="T1058" t="str">
        <f>SUBSTITUTE(Table14[[#This Row],[month]],"?","sep")</f>
        <v>Sep</v>
      </c>
      <c r="U1058">
        <v>10</v>
      </c>
      <c r="V1058">
        <v>0</v>
      </c>
      <c r="W1058" s="12">
        <v>9710.7099999999991</v>
      </c>
      <c r="X1058" t="str">
        <f>SUBSTITUTE(Table14[[#This Row],[Hospital tier]],"?","tier - 2")</f>
        <v>tier - 2</v>
      </c>
      <c r="Y1058" t="str">
        <f>SUBSTITUTE(Table14[[#This Row],[City tier]],"?","tier - 2")</f>
        <v>tier - 3</v>
      </c>
      <c r="Z1058" t="str">
        <f>SUBSTITUTE(Table14[[#This Row],[State ID]],"?","UNKNOWN")</f>
        <v>R1013</v>
      </c>
    </row>
    <row r="1059" spans="1:26" x14ac:dyDescent="0.3">
      <c r="A1059" t="s">
        <v>1090</v>
      </c>
      <c r="B1059">
        <v>1982</v>
      </c>
      <c r="C1059" t="s">
        <v>30</v>
      </c>
      <c r="E1059">
        <v>6</v>
      </c>
      <c r="F1059">
        <v>3</v>
      </c>
      <c r="G1059">
        <v>8572.0400000000009</v>
      </c>
      <c r="H1059" t="s">
        <v>11</v>
      </c>
      <c r="I1059" t="s">
        <v>11</v>
      </c>
      <c r="J1059" t="s">
        <v>300</v>
      </c>
      <c r="K1059" t="str">
        <f>SUBSTITUTE(Table14[[#This Row],[year]],"?","")</f>
        <v>1982</v>
      </c>
      <c r="P1059" t="str">
        <f>SUBSTITUTE(Table14[[#This Row],[Customer ID]],"?","unknown")</f>
        <v>Id1281</v>
      </c>
      <c r="Q1059" s="9" t="str">
        <f t="shared" si="48"/>
        <v>19 Dec 1982</v>
      </c>
      <c r="R1059">
        <f t="shared" si="49"/>
        <v>40</v>
      </c>
      <c r="S1059" t="str">
        <f t="shared" si="50"/>
        <v>1982</v>
      </c>
      <c r="T1059" t="str">
        <f>SUBSTITUTE(Table14[[#This Row],[month]],"?","sep")</f>
        <v>Dec</v>
      </c>
      <c r="U1059">
        <v>19</v>
      </c>
      <c r="V1059">
        <v>3</v>
      </c>
      <c r="W1059" s="12">
        <v>9704.67</v>
      </c>
      <c r="X1059" t="str">
        <f>SUBSTITUTE(Table14[[#This Row],[Hospital tier]],"?","tier - 2")</f>
        <v>tier - 2</v>
      </c>
      <c r="Y1059" t="str">
        <f>SUBSTITUTE(Table14[[#This Row],[City tier]],"?","tier - 2")</f>
        <v>tier - 2</v>
      </c>
      <c r="Z1059" t="str">
        <f>SUBSTITUTE(Table14[[#This Row],[State ID]],"?","UNKNOWN")</f>
        <v>R1021</v>
      </c>
    </row>
    <row r="1060" spans="1:26" x14ac:dyDescent="0.3">
      <c r="A1060" t="s">
        <v>1091</v>
      </c>
      <c r="B1060">
        <v>1987</v>
      </c>
      <c r="C1060" t="s">
        <v>15</v>
      </c>
      <c r="E1060">
        <v>11</v>
      </c>
      <c r="F1060">
        <v>3</v>
      </c>
      <c r="G1060">
        <v>8573.2999999999993</v>
      </c>
      <c r="H1060" t="s">
        <v>11</v>
      </c>
      <c r="I1060" t="s">
        <v>11</v>
      </c>
      <c r="J1060" t="s">
        <v>300</v>
      </c>
      <c r="K1060" t="str">
        <f>SUBSTITUTE(Table14[[#This Row],[year]],"?","")</f>
        <v>1987</v>
      </c>
      <c r="P1060" t="str">
        <f>SUBSTITUTE(Table14[[#This Row],[Customer ID]],"?","unknown")</f>
        <v>Id1280</v>
      </c>
      <c r="Q1060" s="9" t="str">
        <f t="shared" si="48"/>
        <v>7 Nov 1987</v>
      </c>
      <c r="R1060">
        <f t="shared" si="49"/>
        <v>35</v>
      </c>
      <c r="S1060" t="str">
        <f t="shared" si="50"/>
        <v>1987</v>
      </c>
      <c r="T1060" t="str">
        <f>SUBSTITUTE(Table14[[#This Row],[month]],"?","sep")</f>
        <v>Nov</v>
      </c>
      <c r="U1060">
        <v>7</v>
      </c>
      <c r="V1060">
        <v>0</v>
      </c>
      <c r="W1060" s="12">
        <v>9698.42</v>
      </c>
      <c r="X1060" t="str">
        <f>SUBSTITUTE(Table14[[#This Row],[Hospital tier]],"?","tier - 2")</f>
        <v>tier - 2</v>
      </c>
      <c r="Y1060" t="str">
        <f>SUBSTITUTE(Table14[[#This Row],[City tier]],"?","tier - 2")</f>
        <v>tier - 2</v>
      </c>
      <c r="Z1060" t="str">
        <f>SUBSTITUTE(Table14[[#This Row],[State ID]],"?","UNKNOWN")</f>
        <v>R1021</v>
      </c>
    </row>
    <row r="1061" spans="1:26" x14ac:dyDescent="0.3">
      <c r="A1061" t="s">
        <v>1092</v>
      </c>
      <c r="B1061">
        <v>1983</v>
      </c>
      <c r="C1061" t="s">
        <v>30</v>
      </c>
      <c r="E1061">
        <v>30</v>
      </c>
      <c r="F1061">
        <v>5</v>
      </c>
      <c r="G1061">
        <v>8582.2999999999993</v>
      </c>
      <c r="H1061" t="s">
        <v>11</v>
      </c>
      <c r="I1061" t="s">
        <v>16</v>
      </c>
      <c r="J1061" t="s">
        <v>13</v>
      </c>
      <c r="K1061" t="str">
        <f>SUBSTITUTE(Table14[[#This Row],[year]],"?","")</f>
        <v>1983</v>
      </c>
      <c r="P1061" t="str">
        <f>SUBSTITUTE(Table14[[#This Row],[Customer ID]],"?","unknown")</f>
        <v>Id1279</v>
      </c>
      <c r="Q1061" s="9" t="str">
        <f t="shared" si="48"/>
        <v>16 Dec 1983</v>
      </c>
      <c r="R1061">
        <f t="shared" si="49"/>
        <v>39</v>
      </c>
      <c r="S1061" t="str">
        <f t="shared" si="50"/>
        <v>1983</v>
      </c>
      <c r="T1061" t="str">
        <f>SUBSTITUTE(Table14[[#This Row],[month]],"?","sep")</f>
        <v>Dec</v>
      </c>
      <c r="U1061">
        <v>16</v>
      </c>
      <c r="V1061">
        <v>0</v>
      </c>
      <c r="W1061" s="12">
        <v>9684.2900000000009</v>
      </c>
      <c r="X1061" t="str">
        <f>SUBSTITUTE(Table14[[#This Row],[Hospital tier]],"?","tier - 2")</f>
        <v>tier - 2</v>
      </c>
      <c r="Y1061" t="str">
        <f>SUBSTITUTE(Table14[[#This Row],[City tier]],"?","tier - 2")</f>
        <v>tier - 1</v>
      </c>
      <c r="Z1061" t="str">
        <f>SUBSTITUTE(Table14[[#This Row],[State ID]],"?","UNKNOWN")</f>
        <v>R1013</v>
      </c>
    </row>
    <row r="1062" spans="1:26" x14ac:dyDescent="0.3">
      <c r="A1062" t="s">
        <v>1093</v>
      </c>
      <c r="B1062">
        <v>1983</v>
      </c>
      <c r="C1062" t="s">
        <v>10</v>
      </c>
      <c r="E1062">
        <v>25</v>
      </c>
      <c r="F1062">
        <v>5</v>
      </c>
      <c r="G1062">
        <v>8596.83</v>
      </c>
      <c r="H1062" t="s">
        <v>11</v>
      </c>
      <c r="I1062" t="s">
        <v>12</v>
      </c>
      <c r="J1062" t="s">
        <v>13</v>
      </c>
      <c r="K1062" t="str">
        <f>SUBSTITUTE(Table14[[#This Row],[year]],"?","")</f>
        <v>1983</v>
      </c>
      <c r="P1062" t="str">
        <f>SUBSTITUTE(Table14[[#This Row],[Customer ID]],"?","unknown")</f>
        <v>Id1278</v>
      </c>
      <c r="Q1062" s="9" t="str">
        <f t="shared" si="48"/>
        <v>8 Jul 1983</v>
      </c>
      <c r="R1062">
        <f t="shared" si="49"/>
        <v>39</v>
      </c>
      <c r="S1062" t="str">
        <f t="shared" si="50"/>
        <v>1983</v>
      </c>
      <c r="T1062" t="str">
        <f>SUBSTITUTE(Table14[[#This Row],[month]],"?","sep")</f>
        <v>Jul</v>
      </c>
      <c r="U1062">
        <v>8</v>
      </c>
      <c r="V1062">
        <v>1</v>
      </c>
      <c r="W1062" s="12">
        <v>9664.34</v>
      </c>
      <c r="X1062" t="str">
        <f>SUBSTITUTE(Table14[[#This Row],[Hospital tier]],"?","tier - 2")</f>
        <v>tier - 2</v>
      </c>
      <c r="Y1062" t="str">
        <f>SUBSTITUTE(Table14[[#This Row],[City tier]],"?","tier - 2")</f>
        <v>tier - 3</v>
      </c>
      <c r="Z1062" t="str">
        <f>SUBSTITUTE(Table14[[#This Row],[State ID]],"?","UNKNOWN")</f>
        <v>R1013</v>
      </c>
    </row>
    <row r="1063" spans="1:26" x14ac:dyDescent="0.3">
      <c r="A1063" t="s">
        <v>1094</v>
      </c>
      <c r="B1063">
        <v>1973</v>
      </c>
      <c r="C1063" t="s">
        <v>10</v>
      </c>
      <c r="E1063">
        <v>11</v>
      </c>
      <c r="F1063">
        <v>0</v>
      </c>
      <c r="G1063">
        <v>8601.33</v>
      </c>
      <c r="H1063" t="s">
        <v>11</v>
      </c>
      <c r="I1063" t="s">
        <v>16</v>
      </c>
      <c r="J1063" t="s">
        <v>13</v>
      </c>
      <c r="K1063" t="str">
        <f>SUBSTITUTE(Table14[[#This Row],[year]],"?","")</f>
        <v>1973</v>
      </c>
      <c r="P1063" t="str">
        <f>SUBSTITUTE(Table14[[#This Row],[Customer ID]],"?","unknown")</f>
        <v>Id1277</v>
      </c>
      <c r="Q1063" s="9" t="str">
        <f t="shared" si="48"/>
        <v>8 Jul 1973</v>
      </c>
      <c r="R1063">
        <f t="shared" si="49"/>
        <v>49</v>
      </c>
      <c r="S1063" t="str">
        <f t="shared" si="50"/>
        <v>1973</v>
      </c>
      <c r="T1063" t="str">
        <f>SUBSTITUTE(Table14[[#This Row],[month]],"?","sep")</f>
        <v>Jul</v>
      </c>
      <c r="U1063">
        <v>8</v>
      </c>
      <c r="V1063">
        <v>0</v>
      </c>
      <c r="W1063" s="12">
        <v>9653.81</v>
      </c>
      <c r="X1063" t="str">
        <f>SUBSTITUTE(Table14[[#This Row],[Hospital tier]],"?","tier - 2")</f>
        <v>tier - 2</v>
      </c>
      <c r="Y1063" t="str">
        <f>SUBSTITUTE(Table14[[#This Row],[City tier]],"?","tier - 2")</f>
        <v>tier - 1</v>
      </c>
      <c r="Z1063" t="str">
        <f>SUBSTITUTE(Table14[[#This Row],[State ID]],"?","UNKNOWN")</f>
        <v>R1013</v>
      </c>
    </row>
    <row r="1064" spans="1:26" x14ac:dyDescent="0.3">
      <c r="A1064" t="s">
        <v>1095</v>
      </c>
      <c r="B1064">
        <v>1977</v>
      </c>
      <c r="C1064" t="s">
        <v>20</v>
      </c>
      <c r="E1064">
        <v>24</v>
      </c>
      <c r="F1064">
        <v>2</v>
      </c>
      <c r="G1064">
        <v>8603.82</v>
      </c>
      <c r="H1064" t="s">
        <v>11</v>
      </c>
      <c r="I1064" t="s">
        <v>16</v>
      </c>
      <c r="J1064" t="s">
        <v>166</v>
      </c>
      <c r="K1064" t="str">
        <f>SUBSTITUTE(Table14[[#This Row],[year]],"?","")</f>
        <v>1977</v>
      </c>
      <c r="P1064" t="str">
        <f>SUBSTITUTE(Table14[[#This Row],[Customer ID]],"?","unknown")</f>
        <v>Id1276</v>
      </c>
      <c r="Q1064" s="9" t="str">
        <f t="shared" si="48"/>
        <v>19 Sep 1977</v>
      </c>
      <c r="R1064">
        <f t="shared" si="49"/>
        <v>45</v>
      </c>
      <c r="S1064" t="str">
        <f t="shared" si="50"/>
        <v>1977</v>
      </c>
      <c r="T1064" t="str">
        <f>SUBSTITUTE(Table14[[#This Row],[month]],"?","sep")</f>
        <v>Sep</v>
      </c>
      <c r="U1064">
        <v>19</v>
      </c>
      <c r="V1064">
        <v>0</v>
      </c>
      <c r="W1064" s="12">
        <v>9644.25</v>
      </c>
      <c r="X1064" t="str">
        <f>SUBSTITUTE(Table14[[#This Row],[Hospital tier]],"?","tier - 2")</f>
        <v>tier - 2</v>
      </c>
      <c r="Y1064" t="str">
        <f>SUBSTITUTE(Table14[[#This Row],[City tier]],"?","tier - 2")</f>
        <v>tier - 1</v>
      </c>
      <c r="Z1064" t="str">
        <f>SUBSTITUTE(Table14[[#This Row],[State ID]],"?","UNKNOWN")</f>
        <v>R1019</v>
      </c>
    </row>
    <row r="1065" spans="1:26" x14ac:dyDescent="0.3">
      <c r="A1065" t="s">
        <v>1096</v>
      </c>
      <c r="B1065">
        <v>1977</v>
      </c>
      <c r="C1065" t="s">
        <v>15</v>
      </c>
      <c r="E1065">
        <v>12</v>
      </c>
      <c r="F1065">
        <v>2</v>
      </c>
      <c r="G1065">
        <v>8604.48</v>
      </c>
      <c r="H1065" t="s">
        <v>12</v>
      </c>
      <c r="I1065" t="s">
        <v>11</v>
      </c>
      <c r="J1065" t="s">
        <v>168</v>
      </c>
      <c r="K1065" t="str">
        <f>SUBSTITUTE(Table14[[#This Row],[year]],"?","")</f>
        <v>1977</v>
      </c>
      <c r="P1065" t="str">
        <f>SUBSTITUTE(Table14[[#This Row],[Customer ID]],"?","unknown")</f>
        <v>Id1275</v>
      </c>
      <c r="Q1065" s="9" t="str">
        <f t="shared" si="48"/>
        <v>30 Nov 1977</v>
      </c>
      <c r="R1065">
        <f t="shared" si="49"/>
        <v>45</v>
      </c>
      <c r="S1065" t="str">
        <f t="shared" si="50"/>
        <v>1977</v>
      </c>
      <c r="T1065" t="str">
        <f>SUBSTITUTE(Table14[[#This Row],[month]],"?","sep")</f>
        <v>Nov</v>
      </c>
      <c r="U1065">
        <v>30</v>
      </c>
      <c r="V1065">
        <v>1</v>
      </c>
      <c r="W1065" s="12">
        <v>13002.91</v>
      </c>
      <c r="X1065" t="str">
        <f>SUBSTITUTE(Table14[[#This Row],[Hospital tier]],"?","tier - 2")</f>
        <v>tier - 3</v>
      </c>
      <c r="Y1065" t="str">
        <f>SUBSTITUTE(Table14[[#This Row],[City tier]],"?","tier - 2")</f>
        <v>tier - 2</v>
      </c>
      <c r="Z1065" t="str">
        <f>SUBSTITUTE(Table14[[#This Row],[State ID]],"?","UNKNOWN")</f>
        <v>R1016</v>
      </c>
    </row>
    <row r="1066" spans="1:26" x14ac:dyDescent="0.3">
      <c r="A1066" t="s">
        <v>1097</v>
      </c>
      <c r="B1066">
        <v>1977</v>
      </c>
      <c r="C1066" t="s">
        <v>37</v>
      </c>
      <c r="E1066">
        <v>15</v>
      </c>
      <c r="F1066">
        <v>3</v>
      </c>
      <c r="G1066">
        <v>8605.36</v>
      </c>
      <c r="H1066" t="s">
        <v>11</v>
      </c>
      <c r="I1066" t="s">
        <v>11</v>
      </c>
      <c r="J1066" t="s">
        <v>13</v>
      </c>
      <c r="K1066" t="str">
        <f>SUBSTITUTE(Table14[[#This Row],[year]],"?","")</f>
        <v>1977</v>
      </c>
      <c r="P1066" t="str">
        <f>SUBSTITUTE(Table14[[#This Row],[Customer ID]],"?","unknown")</f>
        <v>Id1274</v>
      </c>
      <c r="Q1066" s="9" t="str">
        <f t="shared" si="48"/>
        <v>30 Oct 1977</v>
      </c>
      <c r="R1066">
        <f t="shared" si="49"/>
        <v>45</v>
      </c>
      <c r="S1066" t="str">
        <f t="shared" si="50"/>
        <v>1977</v>
      </c>
      <c r="T1066" t="str">
        <f>SUBSTITUTE(Table14[[#This Row],[month]],"?","sep")</f>
        <v>Oct</v>
      </c>
      <c r="U1066">
        <v>30</v>
      </c>
      <c r="V1066">
        <v>0</v>
      </c>
      <c r="W1066" s="12">
        <v>9634.5400000000009</v>
      </c>
      <c r="X1066" t="str">
        <f>SUBSTITUTE(Table14[[#This Row],[Hospital tier]],"?","tier - 2")</f>
        <v>tier - 2</v>
      </c>
      <c r="Y1066" t="str">
        <f>SUBSTITUTE(Table14[[#This Row],[City tier]],"?","tier - 2")</f>
        <v>tier - 2</v>
      </c>
      <c r="Z1066" t="str">
        <f>SUBSTITUTE(Table14[[#This Row],[State ID]],"?","UNKNOWN")</f>
        <v>R1013</v>
      </c>
    </row>
    <row r="1067" spans="1:26" x14ac:dyDescent="0.3">
      <c r="A1067" t="s">
        <v>1098</v>
      </c>
      <c r="B1067">
        <v>1979</v>
      </c>
      <c r="C1067" t="s">
        <v>10</v>
      </c>
      <c r="E1067">
        <v>17</v>
      </c>
      <c r="F1067">
        <v>3</v>
      </c>
      <c r="G1067">
        <v>8606.2199999999993</v>
      </c>
      <c r="H1067" t="s">
        <v>16</v>
      </c>
      <c r="I1067" t="s">
        <v>11</v>
      </c>
      <c r="J1067" t="s">
        <v>276</v>
      </c>
      <c r="K1067" t="str">
        <f>SUBSTITUTE(Table14[[#This Row],[year]],"?","")</f>
        <v>1979</v>
      </c>
      <c r="P1067" t="str">
        <f>SUBSTITUTE(Table14[[#This Row],[Customer ID]],"?","unknown")</f>
        <v>Id1273</v>
      </c>
      <c r="Q1067" s="9" t="str">
        <f t="shared" si="48"/>
        <v>22 Jul 1979</v>
      </c>
      <c r="R1067">
        <f t="shared" si="49"/>
        <v>43</v>
      </c>
      <c r="S1067" t="str">
        <f t="shared" si="50"/>
        <v>1979</v>
      </c>
      <c r="T1067" t="str">
        <f>SUBSTITUTE(Table14[[#This Row],[month]],"?","sep")</f>
        <v>Jul</v>
      </c>
      <c r="U1067">
        <v>22</v>
      </c>
      <c r="V1067">
        <v>0</v>
      </c>
      <c r="W1067" s="12">
        <v>9630.91</v>
      </c>
      <c r="X1067" t="str">
        <f>SUBSTITUTE(Table14[[#This Row],[Hospital tier]],"?","tier - 2")</f>
        <v>tier - 1</v>
      </c>
      <c r="Y1067" t="str">
        <f>SUBSTITUTE(Table14[[#This Row],[City tier]],"?","tier - 2")</f>
        <v>tier - 2</v>
      </c>
      <c r="Z1067" t="str">
        <f>SUBSTITUTE(Table14[[#This Row],[State ID]],"?","UNKNOWN")</f>
        <v>R1014</v>
      </c>
    </row>
    <row r="1068" spans="1:26" x14ac:dyDescent="0.3">
      <c r="A1068" t="s">
        <v>1099</v>
      </c>
      <c r="B1068">
        <v>1977</v>
      </c>
      <c r="C1068" t="s">
        <v>20</v>
      </c>
      <c r="E1068">
        <v>2</v>
      </c>
      <c r="F1068">
        <v>3</v>
      </c>
      <c r="G1068">
        <v>8615.2999999999993</v>
      </c>
      <c r="H1068" t="s">
        <v>11</v>
      </c>
      <c r="I1068" t="s">
        <v>12</v>
      </c>
      <c r="J1068" t="s">
        <v>42</v>
      </c>
      <c r="K1068" t="str">
        <f>SUBSTITUTE(Table14[[#This Row],[year]],"?","")</f>
        <v>1977</v>
      </c>
      <c r="P1068" t="str">
        <f>SUBSTITUTE(Table14[[#This Row],[Customer ID]],"?","unknown")</f>
        <v>Id1272</v>
      </c>
      <c r="Q1068" s="9" t="str">
        <f t="shared" si="48"/>
        <v>23 Sep 1977</v>
      </c>
      <c r="R1068">
        <f t="shared" si="49"/>
        <v>45</v>
      </c>
      <c r="S1068" t="str">
        <f t="shared" si="50"/>
        <v>1977</v>
      </c>
      <c r="T1068" t="str">
        <f>SUBSTITUTE(Table14[[#This Row],[month]],"?","sep")</f>
        <v>Sep</v>
      </c>
      <c r="U1068">
        <v>23</v>
      </c>
      <c r="V1068">
        <v>2</v>
      </c>
      <c r="W1068" s="12">
        <v>9630.4</v>
      </c>
      <c r="X1068" t="str">
        <f>SUBSTITUTE(Table14[[#This Row],[Hospital tier]],"?","tier - 2")</f>
        <v>tier - 2</v>
      </c>
      <c r="Y1068" t="str">
        <f>SUBSTITUTE(Table14[[#This Row],[City tier]],"?","tier - 2")</f>
        <v>tier - 3</v>
      </c>
      <c r="Z1068" t="str">
        <f>SUBSTITUTE(Table14[[#This Row],[State ID]],"?","UNKNOWN")</f>
        <v>R1011</v>
      </c>
    </row>
    <row r="1069" spans="1:26" x14ac:dyDescent="0.3">
      <c r="A1069" t="s">
        <v>1100</v>
      </c>
      <c r="B1069">
        <v>1975</v>
      </c>
      <c r="C1069" t="s">
        <v>35</v>
      </c>
      <c r="E1069">
        <v>3</v>
      </c>
      <c r="F1069">
        <v>1</v>
      </c>
      <c r="G1069">
        <v>8627.5400000000009</v>
      </c>
      <c r="H1069" t="s">
        <v>11</v>
      </c>
      <c r="I1069" t="s">
        <v>11</v>
      </c>
      <c r="J1069" t="s">
        <v>356</v>
      </c>
      <c r="K1069" t="str">
        <f>SUBSTITUTE(Table14[[#This Row],[year]],"?","")</f>
        <v>1975</v>
      </c>
      <c r="P1069" t="str">
        <f>SUBSTITUTE(Table14[[#This Row],[Customer ID]],"?","unknown")</f>
        <v>Id1271</v>
      </c>
      <c r="Q1069" s="9" t="str">
        <f t="shared" si="48"/>
        <v>16 Aug 1975</v>
      </c>
      <c r="R1069">
        <f t="shared" si="49"/>
        <v>47</v>
      </c>
      <c r="S1069" t="str">
        <f t="shared" si="50"/>
        <v>1975</v>
      </c>
      <c r="T1069" t="str">
        <f>SUBSTITUTE(Table14[[#This Row],[month]],"?","sep")</f>
        <v>Aug</v>
      </c>
      <c r="U1069">
        <v>16</v>
      </c>
      <c r="V1069">
        <v>0</v>
      </c>
      <c r="W1069" s="12">
        <v>39722.75</v>
      </c>
      <c r="X1069" t="str">
        <f>SUBSTITUTE(Table14[[#This Row],[Hospital tier]],"?","tier - 2")</f>
        <v>tier - 2</v>
      </c>
      <c r="Y1069" t="str">
        <f>SUBSTITUTE(Table14[[#This Row],[City tier]],"?","tier - 2")</f>
        <v>tier - 2</v>
      </c>
      <c r="Z1069" t="str">
        <f>SUBSTITUTE(Table14[[#This Row],[State ID]],"?","UNKNOWN")</f>
        <v>R1017</v>
      </c>
    </row>
    <row r="1070" spans="1:26" x14ac:dyDescent="0.3">
      <c r="A1070" t="s">
        <v>1101</v>
      </c>
      <c r="B1070">
        <v>1965</v>
      </c>
      <c r="C1070" t="s">
        <v>37</v>
      </c>
      <c r="E1070">
        <v>21</v>
      </c>
      <c r="F1070">
        <v>0</v>
      </c>
      <c r="G1070">
        <v>8665.09</v>
      </c>
      <c r="H1070" t="s">
        <v>12</v>
      </c>
      <c r="I1070" t="s">
        <v>11</v>
      </c>
      <c r="J1070" t="s">
        <v>23</v>
      </c>
      <c r="K1070" t="str">
        <f>SUBSTITUTE(Table14[[#This Row],[year]],"?","")</f>
        <v>1965</v>
      </c>
      <c r="P1070" t="str">
        <f>SUBSTITUTE(Table14[[#This Row],[Customer ID]],"?","unknown")</f>
        <v>Id1270</v>
      </c>
      <c r="Q1070" s="9" t="str">
        <f t="shared" si="48"/>
        <v>19 Oct 1965</v>
      </c>
      <c r="R1070">
        <f t="shared" si="49"/>
        <v>57</v>
      </c>
      <c r="S1070" t="str">
        <f t="shared" si="50"/>
        <v>1965</v>
      </c>
      <c r="T1070" t="str">
        <f>SUBSTITUTE(Table14[[#This Row],[month]],"?","sep")</f>
        <v>Oct</v>
      </c>
      <c r="U1070">
        <v>19</v>
      </c>
      <c r="V1070">
        <v>2</v>
      </c>
      <c r="W1070" s="12">
        <v>9630.2999999999993</v>
      </c>
      <c r="X1070" t="str">
        <f>SUBSTITUTE(Table14[[#This Row],[Hospital tier]],"?","tier - 2")</f>
        <v>tier - 3</v>
      </c>
      <c r="Y1070" t="str">
        <f>SUBSTITUTE(Table14[[#This Row],[City tier]],"?","tier - 2")</f>
        <v>tier - 2</v>
      </c>
      <c r="Z1070" t="str">
        <f>SUBSTITUTE(Table14[[#This Row],[State ID]],"?","UNKNOWN")</f>
        <v>R1012</v>
      </c>
    </row>
    <row r="1071" spans="1:26" x14ac:dyDescent="0.3">
      <c r="A1071" t="s">
        <v>1102</v>
      </c>
      <c r="B1071">
        <v>1969</v>
      </c>
      <c r="C1071" t="s">
        <v>35</v>
      </c>
      <c r="E1071">
        <v>10</v>
      </c>
      <c r="F1071">
        <v>0</v>
      </c>
      <c r="G1071">
        <v>8665.14</v>
      </c>
      <c r="H1071" t="s">
        <v>11</v>
      </c>
      <c r="I1071" t="s">
        <v>12</v>
      </c>
      <c r="J1071" t="s">
        <v>13</v>
      </c>
      <c r="K1071" t="str">
        <f>SUBSTITUTE(Table14[[#This Row],[year]],"?","")</f>
        <v>1969</v>
      </c>
      <c r="P1071" t="str">
        <f>SUBSTITUTE(Table14[[#This Row],[Customer ID]],"?","unknown")</f>
        <v>Id1269</v>
      </c>
      <c r="Q1071" s="9" t="str">
        <f t="shared" si="48"/>
        <v>23 Aug 1969</v>
      </c>
      <c r="R1071">
        <f t="shared" si="49"/>
        <v>53</v>
      </c>
      <c r="S1071" t="str">
        <f t="shared" si="50"/>
        <v>1969</v>
      </c>
      <c r="T1071" t="str">
        <f>SUBSTITUTE(Table14[[#This Row],[month]],"?","sep")</f>
        <v>Aug</v>
      </c>
      <c r="U1071">
        <v>23</v>
      </c>
      <c r="V1071">
        <v>0</v>
      </c>
      <c r="W1071" s="12">
        <v>9628.7900000000009</v>
      </c>
      <c r="X1071" t="str">
        <f>SUBSTITUTE(Table14[[#This Row],[Hospital tier]],"?","tier - 2")</f>
        <v>tier - 2</v>
      </c>
      <c r="Y1071" t="str">
        <f>SUBSTITUTE(Table14[[#This Row],[City tier]],"?","tier - 2")</f>
        <v>tier - 3</v>
      </c>
      <c r="Z1071" t="str">
        <f>SUBSTITUTE(Table14[[#This Row],[State ID]],"?","UNKNOWN")</f>
        <v>R1013</v>
      </c>
    </row>
    <row r="1072" spans="1:26" x14ac:dyDescent="0.3">
      <c r="A1072" t="s">
        <v>1103</v>
      </c>
      <c r="B1072">
        <v>1974</v>
      </c>
      <c r="C1072" t="s">
        <v>35</v>
      </c>
      <c r="E1072">
        <v>16</v>
      </c>
      <c r="F1072">
        <v>0</v>
      </c>
      <c r="G1072">
        <v>8671.19</v>
      </c>
      <c r="H1072" t="s">
        <v>11</v>
      </c>
      <c r="I1072" t="s">
        <v>16</v>
      </c>
      <c r="J1072" t="s">
        <v>23</v>
      </c>
      <c r="K1072" t="str">
        <f>SUBSTITUTE(Table14[[#This Row],[year]],"?","")</f>
        <v>1974</v>
      </c>
      <c r="P1072" t="str">
        <f>SUBSTITUTE(Table14[[#This Row],[Customer ID]],"?","unknown")</f>
        <v>Id1268</v>
      </c>
      <c r="Q1072" s="9" t="str">
        <f t="shared" si="48"/>
        <v>16 Aug 1974</v>
      </c>
      <c r="R1072">
        <f t="shared" si="49"/>
        <v>48</v>
      </c>
      <c r="S1072" t="str">
        <f t="shared" si="50"/>
        <v>1974</v>
      </c>
      <c r="T1072" t="str">
        <f>SUBSTITUTE(Table14[[#This Row],[month]],"?","sep")</f>
        <v>Aug</v>
      </c>
      <c r="U1072">
        <v>16</v>
      </c>
      <c r="V1072">
        <v>0</v>
      </c>
      <c r="W1072" s="12">
        <v>9625.92</v>
      </c>
      <c r="X1072" t="str">
        <f>SUBSTITUTE(Table14[[#This Row],[Hospital tier]],"?","tier - 2")</f>
        <v>tier - 2</v>
      </c>
      <c r="Y1072" t="str">
        <f>SUBSTITUTE(Table14[[#This Row],[City tier]],"?","tier - 2")</f>
        <v>tier - 1</v>
      </c>
      <c r="Z1072" t="str">
        <f>SUBSTITUTE(Table14[[#This Row],[State ID]],"?","UNKNOWN")</f>
        <v>R1012</v>
      </c>
    </row>
    <row r="1073" spans="1:26" x14ac:dyDescent="0.3">
      <c r="A1073" t="s">
        <v>1104</v>
      </c>
      <c r="B1073">
        <v>1973</v>
      </c>
      <c r="C1073" t="s">
        <v>37</v>
      </c>
      <c r="E1073">
        <v>11</v>
      </c>
      <c r="F1073">
        <v>0</v>
      </c>
      <c r="G1073">
        <v>8688.86</v>
      </c>
      <c r="H1073" t="s">
        <v>11</v>
      </c>
      <c r="I1073" t="s">
        <v>16</v>
      </c>
      <c r="J1073" t="s">
        <v>356</v>
      </c>
      <c r="K1073" t="str">
        <f>SUBSTITUTE(Table14[[#This Row],[year]],"?","")</f>
        <v>1973</v>
      </c>
      <c r="P1073" t="str">
        <f>SUBSTITUTE(Table14[[#This Row],[Customer ID]],"?","unknown")</f>
        <v>Id1267</v>
      </c>
      <c r="Q1073" s="9" t="str">
        <f t="shared" si="48"/>
        <v>29 Oct 1973</v>
      </c>
      <c r="R1073">
        <f t="shared" si="49"/>
        <v>49</v>
      </c>
      <c r="S1073" t="str">
        <f t="shared" si="50"/>
        <v>1973</v>
      </c>
      <c r="T1073" t="str">
        <f>SUBSTITUTE(Table14[[#This Row],[month]],"?","sep")</f>
        <v>Oct</v>
      </c>
      <c r="U1073">
        <v>29</v>
      </c>
      <c r="V1073">
        <v>3</v>
      </c>
      <c r="W1073" s="12">
        <v>9620.33</v>
      </c>
      <c r="X1073" t="str">
        <f>SUBSTITUTE(Table14[[#This Row],[Hospital tier]],"?","tier - 2")</f>
        <v>tier - 2</v>
      </c>
      <c r="Y1073" t="str">
        <f>SUBSTITUTE(Table14[[#This Row],[City tier]],"?","tier - 2")</f>
        <v>tier - 1</v>
      </c>
      <c r="Z1073" t="str">
        <f>SUBSTITUTE(Table14[[#This Row],[State ID]],"?","UNKNOWN")</f>
        <v>R1017</v>
      </c>
    </row>
    <row r="1074" spans="1:26" x14ac:dyDescent="0.3">
      <c r="A1074" t="s">
        <v>1105</v>
      </c>
      <c r="B1074">
        <v>1980</v>
      </c>
      <c r="C1074" t="s">
        <v>37</v>
      </c>
      <c r="E1074">
        <v>28</v>
      </c>
      <c r="F1074">
        <v>2</v>
      </c>
      <c r="G1074">
        <v>8701.84</v>
      </c>
      <c r="H1074" t="s">
        <v>11</v>
      </c>
      <c r="I1074" t="s">
        <v>12</v>
      </c>
      <c r="J1074" t="s">
        <v>300</v>
      </c>
      <c r="K1074" t="str">
        <f>SUBSTITUTE(Table14[[#This Row],[year]],"?","")</f>
        <v>1980</v>
      </c>
      <c r="P1074" t="str">
        <f>SUBSTITUTE(Table14[[#This Row],[Customer ID]],"?","unknown")</f>
        <v>Id1266</v>
      </c>
      <c r="Q1074" s="9" t="str">
        <f t="shared" si="48"/>
        <v>29 Oct 1980</v>
      </c>
      <c r="R1074">
        <f t="shared" si="49"/>
        <v>42</v>
      </c>
      <c r="S1074" t="str">
        <f t="shared" si="50"/>
        <v>1980</v>
      </c>
      <c r="T1074" t="str">
        <f>SUBSTITUTE(Table14[[#This Row],[month]],"?","sep")</f>
        <v>Oct</v>
      </c>
      <c r="U1074">
        <v>29</v>
      </c>
      <c r="V1074">
        <v>3</v>
      </c>
      <c r="W1074" s="12">
        <v>9619.18</v>
      </c>
      <c r="X1074" t="str">
        <f>SUBSTITUTE(Table14[[#This Row],[Hospital tier]],"?","tier - 2")</f>
        <v>tier - 2</v>
      </c>
      <c r="Y1074" t="str">
        <f>SUBSTITUTE(Table14[[#This Row],[City tier]],"?","tier - 2")</f>
        <v>tier - 3</v>
      </c>
      <c r="Z1074" t="str">
        <f>SUBSTITUTE(Table14[[#This Row],[State ID]],"?","UNKNOWN")</f>
        <v>R1021</v>
      </c>
    </row>
    <row r="1075" spans="1:26" x14ac:dyDescent="0.3">
      <c r="A1075" t="s">
        <v>1106</v>
      </c>
      <c r="B1075">
        <v>1973</v>
      </c>
      <c r="C1075" t="s">
        <v>18</v>
      </c>
      <c r="E1075">
        <v>25</v>
      </c>
      <c r="F1075">
        <v>1</v>
      </c>
      <c r="G1075">
        <v>8703.4599999999991</v>
      </c>
      <c r="H1075" t="s">
        <v>12</v>
      </c>
      <c r="I1075" t="s">
        <v>12</v>
      </c>
      <c r="J1075" t="s">
        <v>42</v>
      </c>
      <c r="K1075" t="str">
        <f>SUBSTITUTE(Table14[[#This Row],[year]],"?","")</f>
        <v>1973</v>
      </c>
      <c r="P1075" t="str">
        <f>SUBSTITUTE(Table14[[#This Row],[Customer ID]],"?","unknown")</f>
        <v>Id1265</v>
      </c>
      <c r="Q1075" s="9" t="str">
        <f t="shared" si="48"/>
        <v>27 Jun 1973</v>
      </c>
      <c r="R1075">
        <f t="shared" si="49"/>
        <v>49</v>
      </c>
      <c r="S1075" t="str">
        <f t="shared" si="50"/>
        <v>1973</v>
      </c>
      <c r="T1075" t="str">
        <f>SUBSTITUTE(Table14[[#This Row],[month]],"?","sep")</f>
        <v>Jun</v>
      </c>
      <c r="U1075">
        <v>27</v>
      </c>
      <c r="V1075">
        <v>1</v>
      </c>
      <c r="W1075" s="12">
        <v>9617.66</v>
      </c>
      <c r="X1075" t="str">
        <f>SUBSTITUTE(Table14[[#This Row],[Hospital tier]],"?","tier - 2")</f>
        <v>tier - 3</v>
      </c>
      <c r="Y1075" t="str">
        <f>SUBSTITUTE(Table14[[#This Row],[City tier]],"?","tier - 2")</f>
        <v>tier - 3</v>
      </c>
      <c r="Z1075" t="str">
        <f>SUBSTITUTE(Table14[[#This Row],[State ID]],"?","UNKNOWN")</f>
        <v>R1011</v>
      </c>
    </row>
    <row r="1076" spans="1:26" x14ac:dyDescent="0.3">
      <c r="A1076" t="s">
        <v>1107</v>
      </c>
      <c r="B1076">
        <v>1976</v>
      </c>
      <c r="C1076" t="s">
        <v>18</v>
      </c>
      <c r="E1076">
        <v>17</v>
      </c>
      <c r="F1076">
        <v>2</v>
      </c>
      <c r="G1076">
        <v>8733.23</v>
      </c>
      <c r="H1076" t="s">
        <v>11</v>
      </c>
      <c r="I1076" t="s">
        <v>12</v>
      </c>
      <c r="J1076" t="s">
        <v>23</v>
      </c>
      <c r="K1076" t="str">
        <f>SUBSTITUTE(Table14[[#This Row],[year]],"?","")</f>
        <v>1976</v>
      </c>
      <c r="P1076" t="str">
        <f>SUBSTITUTE(Table14[[#This Row],[Customer ID]],"?","unknown")</f>
        <v>Id1264</v>
      </c>
      <c r="Q1076" s="9" t="str">
        <f t="shared" si="48"/>
        <v>27 Jun 1976</v>
      </c>
      <c r="R1076">
        <f t="shared" si="49"/>
        <v>46</v>
      </c>
      <c r="S1076" t="str">
        <f t="shared" si="50"/>
        <v>1976</v>
      </c>
      <c r="T1076" t="str">
        <f>SUBSTITUTE(Table14[[#This Row],[month]],"?","sep")</f>
        <v>Jun</v>
      </c>
      <c r="U1076">
        <v>27</v>
      </c>
      <c r="V1076">
        <v>2</v>
      </c>
      <c r="W1076" s="12">
        <v>12994.12</v>
      </c>
      <c r="X1076" t="str">
        <f>SUBSTITUTE(Table14[[#This Row],[Hospital tier]],"?","tier - 2")</f>
        <v>tier - 2</v>
      </c>
      <c r="Y1076" t="str">
        <f>SUBSTITUTE(Table14[[#This Row],[City tier]],"?","tier - 2")</f>
        <v>tier - 3</v>
      </c>
      <c r="Z1076" t="str">
        <f>SUBSTITUTE(Table14[[#This Row],[State ID]],"?","UNKNOWN")</f>
        <v>R1012</v>
      </c>
    </row>
    <row r="1077" spans="1:26" x14ac:dyDescent="0.3">
      <c r="A1077" t="s">
        <v>1108</v>
      </c>
      <c r="B1077">
        <v>1999</v>
      </c>
      <c r="C1077" t="s">
        <v>35</v>
      </c>
      <c r="E1077">
        <v>23</v>
      </c>
      <c r="F1077">
        <v>0</v>
      </c>
      <c r="G1077">
        <v>8747.68</v>
      </c>
      <c r="H1077" t="s">
        <v>11</v>
      </c>
      <c r="I1077" t="s">
        <v>12</v>
      </c>
      <c r="J1077" t="s">
        <v>42</v>
      </c>
      <c r="K1077" t="str">
        <f>SUBSTITUTE(Table14[[#This Row],[year]],"?","")</f>
        <v>1999</v>
      </c>
      <c r="P1077" t="str">
        <f>SUBSTITUTE(Table14[[#This Row],[Customer ID]],"?","unknown")</f>
        <v>Id1263</v>
      </c>
      <c r="Q1077" s="9" t="str">
        <f t="shared" si="48"/>
        <v>15 Aug 1999</v>
      </c>
      <c r="R1077">
        <f t="shared" si="49"/>
        <v>23</v>
      </c>
      <c r="S1077" t="str">
        <f t="shared" si="50"/>
        <v>1999</v>
      </c>
      <c r="T1077" t="str">
        <f>SUBSTITUTE(Table14[[#This Row],[month]],"?","sep")</f>
        <v>Aug</v>
      </c>
      <c r="U1077">
        <v>15</v>
      </c>
      <c r="V1077">
        <v>0</v>
      </c>
      <c r="W1077" s="12">
        <v>9597.6299999999992</v>
      </c>
      <c r="X1077" t="str">
        <f>SUBSTITUTE(Table14[[#This Row],[Hospital tier]],"?","tier - 2")</f>
        <v>tier - 2</v>
      </c>
      <c r="Y1077" t="str">
        <f>SUBSTITUTE(Table14[[#This Row],[City tier]],"?","tier - 2")</f>
        <v>tier - 3</v>
      </c>
      <c r="Z1077" t="str">
        <f>SUBSTITUTE(Table14[[#This Row],[State ID]],"?","UNKNOWN")</f>
        <v>R1011</v>
      </c>
    </row>
    <row r="1078" spans="1:26" x14ac:dyDescent="0.3">
      <c r="A1078" t="s">
        <v>1109</v>
      </c>
      <c r="B1078">
        <v>1969</v>
      </c>
      <c r="C1078" t="s">
        <v>20</v>
      </c>
      <c r="E1078">
        <v>9</v>
      </c>
      <c r="F1078">
        <v>0</v>
      </c>
      <c r="G1078">
        <v>8760.1200000000008</v>
      </c>
      <c r="H1078" t="s">
        <v>11</v>
      </c>
      <c r="I1078" t="s">
        <v>16</v>
      </c>
      <c r="J1078" t="s">
        <v>13</v>
      </c>
      <c r="K1078" t="str">
        <f>SUBSTITUTE(Table14[[#This Row],[year]],"?","")</f>
        <v>1969</v>
      </c>
      <c r="P1078" t="str">
        <f>SUBSTITUTE(Table14[[#This Row],[Customer ID]],"?","unknown")</f>
        <v>Id1262</v>
      </c>
      <c r="Q1078" s="9" t="str">
        <f t="shared" si="48"/>
        <v>18 Sep 1969</v>
      </c>
      <c r="R1078">
        <f t="shared" si="49"/>
        <v>53</v>
      </c>
      <c r="S1078" t="str">
        <f t="shared" si="50"/>
        <v>1969</v>
      </c>
      <c r="T1078" t="str">
        <f>SUBSTITUTE(Table14[[#This Row],[month]],"?","sep")</f>
        <v>Sep</v>
      </c>
      <c r="U1078">
        <v>18</v>
      </c>
      <c r="V1078">
        <v>1</v>
      </c>
      <c r="W1078" s="12">
        <v>9584.0400000000009</v>
      </c>
      <c r="X1078" t="str">
        <f>SUBSTITUTE(Table14[[#This Row],[Hospital tier]],"?","tier - 2")</f>
        <v>tier - 2</v>
      </c>
      <c r="Y1078" t="str">
        <f>SUBSTITUTE(Table14[[#This Row],[City tier]],"?","tier - 2")</f>
        <v>tier - 1</v>
      </c>
      <c r="Z1078" t="str">
        <f>SUBSTITUTE(Table14[[#This Row],[State ID]],"?","UNKNOWN")</f>
        <v>R1013</v>
      </c>
    </row>
    <row r="1079" spans="1:26" x14ac:dyDescent="0.3">
      <c r="A1079" t="s">
        <v>1110</v>
      </c>
      <c r="B1079">
        <v>1974</v>
      </c>
      <c r="C1079" t="s">
        <v>20</v>
      </c>
      <c r="E1079">
        <v>6</v>
      </c>
      <c r="F1079">
        <v>1</v>
      </c>
      <c r="G1079">
        <v>8765.25</v>
      </c>
      <c r="H1079" t="s">
        <v>11</v>
      </c>
      <c r="I1079" t="s">
        <v>12</v>
      </c>
      <c r="J1079" t="s">
        <v>23</v>
      </c>
      <c r="K1079" t="str">
        <f>SUBSTITUTE(Table14[[#This Row],[year]],"?","")</f>
        <v>1974</v>
      </c>
      <c r="P1079" t="str">
        <f>SUBSTITUTE(Table14[[#This Row],[Customer ID]],"?","unknown")</f>
        <v>Id1261</v>
      </c>
      <c r="Q1079" s="9" t="str">
        <f t="shared" si="48"/>
        <v>28 Sep 1974</v>
      </c>
      <c r="R1079">
        <f t="shared" si="49"/>
        <v>48</v>
      </c>
      <c r="S1079" t="str">
        <f t="shared" si="50"/>
        <v>1974</v>
      </c>
      <c r="T1079" t="str">
        <f>SUBSTITUTE(Table14[[#This Row],[month]],"?","sep")</f>
        <v>Sep</v>
      </c>
      <c r="U1079">
        <v>28</v>
      </c>
      <c r="V1079">
        <v>1</v>
      </c>
      <c r="W1079" s="12">
        <v>9583.89</v>
      </c>
      <c r="X1079" t="str">
        <f>SUBSTITUTE(Table14[[#This Row],[Hospital tier]],"?","tier - 2")</f>
        <v>tier - 2</v>
      </c>
      <c r="Y1079" t="str">
        <f>SUBSTITUTE(Table14[[#This Row],[City tier]],"?","tier - 2")</f>
        <v>tier - 3</v>
      </c>
      <c r="Z1079" t="str">
        <f>SUBSTITUTE(Table14[[#This Row],[State ID]],"?","UNKNOWN")</f>
        <v>R1012</v>
      </c>
    </row>
    <row r="1080" spans="1:26" x14ac:dyDescent="0.3">
      <c r="A1080" t="s">
        <v>1111</v>
      </c>
      <c r="B1080">
        <v>1971</v>
      </c>
      <c r="C1080" t="s">
        <v>35</v>
      </c>
      <c r="E1080">
        <v>23</v>
      </c>
      <c r="F1080">
        <v>0</v>
      </c>
      <c r="G1080">
        <v>8782.4699999999993</v>
      </c>
      <c r="H1080" t="s">
        <v>11</v>
      </c>
      <c r="I1080" t="s">
        <v>12</v>
      </c>
      <c r="J1080" t="s">
        <v>42</v>
      </c>
      <c r="K1080" t="str">
        <f>SUBSTITUTE(Table14[[#This Row],[year]],"?","")</f>
        <v>1971</v>
      </c>
      <c r="P1080" t="str">
        <f>SUBSTITUTE(Table14[[#This Row],[Customer ID]],"?","unknown")</f>
        <v>Id1260</v>
      </c>
      <c r="Q1080" s="9" t="str">
        <f t="shared" si="48"/>
        <v>4 Aug 1971</v>
      </c>
      <c r="R1080">
        <f t="shared" si="49"/>
        <v>51</v>
      </c>
      <c r="S1080" t="str">
        <f t="shared" si="50"/>
        <v>1971</v>
      </c>
      <c r="T1080" t="str">
        <f>SUBSTITUTE(Table14[[#This Row],[month]],"?","sep")</f>
        <v>Aug</v>
      </c>
      <c r="U1080">
        <v>4</v>
      </c>
      <c r="V1080">
        <v>0</v>
      </c>
      <c r="W1080" s="12">
        <v>9582.5400000000009</v>
      </c>
      <c r="X1080" t="str">
        <f>SUBSTITUTE(Table14[[#This Row],[Hospital tier]],"?","tier - 2")</f>
        <v>tier - 2</v>
      </c>
      <c r="Y1080" t="str">
        <f>SUBSTITUTE(Table14[[#This Row],[City tier]],"?","tier - 2")</f>
        <v>tier - 3</v>
      </c>
      <c r="Z1080" t="str">
        <f>SUBSTITUTE(Table14[[#This Row],[State ID]],"?","UNKNOWN")</f>
        <v>R1011</v>
      </c>
    </row>
    <row r="1081" spans="1:26" x14ac:dyDescent="0.3">
      <c r="A1081" t="s">
        <v>1112</v>
      </c>
      <c r="B1081">
        <v>1971</v>
      </c>
      <c r="C1081" t="s">
        <v>18</v>
      </c>
      <c r="E1081">
        <v>18</v>
      </c>
      <c r="F1081">
        <v>0</v>
      </c>
      <c r="G1081">
        <v>8798.59</v>
      </c>
      <c r="H1081" t="s">
        <v>11</v>
      </c>
      <c r="I1081" t="s">
        <v>16</v>
      </c>
      <c r="J1081" t="s">
        <v>42</v>
      </c>
      <c r="K1081" t="str">
        <f>SUBSTITUTE(Table14[[#This Row],[year]],"?","")</f>
        <v>1971</v>
      </c>
      <c r="P1081" t="str">
        <f>SUBSTITUTE(Table14[[#This Row],[Customer ID]],"?","unknown")</f>
        <v>Id1259</v>
      </c>
      <c r="Q1081" s="9" t="str">
        <f t="shared" si="48"/>
        <v>29 Jun 1971</v>
      </c>
      <c r="R1081">
        <f t="shared" si="49"/>
        <v>51</v>
      </c>
      <c r="S1081" t="str">
        <f t="shared" si="50"/>
        <v>1971</v>
      </c>
      <c r="T1081" t="str">
        <f>SUBSTITUTE(Table14[[#This Row],[month]],"?","sep")</f>
        <v>Jun</v>
      </c>
      <c r="U1081">
        <v>29</v>
      </c>
      <c r="V1081">
        <v>0</v>
      </c>
      <c r="W1081" s="12">
        <v>39721.93</v>
      </c>
      <c r="X1081" t="str">
        <f>SUBSTITUTE(Table14[[#This Row],[Hospital tier]],"?","tier - 2")</f>
        <v>tier - 2</v>
      </c>
      <c r="Y1081" t="str">
        <f>SUBSTITUTE(Table14[[#This Row],[City tier]],"?","tier - 2")</f>
        <v>tier - 1</v>
      </c>
      <c r="Z1081" t="str">
        <f>SUBSTITUTE(Table14[[#This Row],[State ID]],"?","UNKNOWN")</f>
        <v>R1011</v>
      </c>
    </row>
    <row r="1082" spans="1:26" x14ac:dyDescent="0.3">
      <c r="A1082" t="s">
        <v>1113</v>
      </c>
      <c r="B1082">
        <v>1965</v>
      </c>
      <c r="C1082" t="s">
        <v>35</v>
      </c>
      <c r="E1082">
        <v>29</v>
      </c>
      <c r="F1082">
        <v>0</v>
      </c>
      <c r="G1082">
        <v>8800.49</v>
      </c>
      <c r="H1082" t="s">
        <v>12</v>
      </c>
      <c r="I1082" t="s">
        <v>11</v>
      </c>
      <c r="J1082" t="s">
        <v>13</v>
      </c>
      <c r="K1082" t="str">
        <f>SUBSTITUTE(Table14[[#This Row],[year]],"?","")</f>
        <v>1965</v>
      </c>
      <c r="P1082" t="str">
        <f>SUBSTITUTE(Table14[[#This Row],[Customer ID]],"?","unknown")</f>
        <v>Id1258</v>
      </c>
      <c r="Q1082" s="9" t="str">
        <f t="shared" si="48"/>
        <v>1 Aug 1965</v>
      </c>
      <c r="R1082">
        <f t="shared" si="49"/>
        <v>57</v>
      </c>
      <c r="S1082" t="str">
        <f t="shared" si="50"/>
        <v>1965</v>
      </c>
      <c r="T1082" t="str">
        <f>SUBSTITUTE(Table14[[#This Row],[month]],"?","sep")</f>
        <v>Aug</v>
      </c>
      <c r="U1082">
        <v>1</v>
      </c>
      <c r="V1082">
        <v>1</v>
      </c>
      <c r="W1082" s="12">
        <v>9566.99</v>
      </c>
      <c r="X1082" t="str">
        <f>SUBSTITUTE(Table14[[#This Row],[Hospital tier]],"?","tier - 2")</f>
        <v>tier - 3</v>
      </c>
      <c r="Y1082" t="str">
        <f>SUBSTITUTE(Table14[[#This Row],[City tier]],"?","tier - 2")</f>
        <v>tier - 2</v>
      </c>
      <c r="Z1082" t="str">
        <f>SUBSTITUTE(Table14[[#This Row],[State ID]],"?","UNKNOWN")</f>
        <v>R1013</v>
      </c>
    </row>
    <row r="1083" spans="1:26" x14ac:dyDescent="0.3">
      <c r="A1083" t="s">
        <v>1114</v>
      </c>
      <c r="B1083">
        <v>2001</v>
      </c>
      <c r="C1083" t="s">
        <v>15</v>
      </c>
      <c r="E1083">
        <v>7</v>
      </c>
      <c r="F1083">
        <v>0</v>
      </c>
      <c r="G1083">
        <v>8821.8799999999992</v>
      </c>
      <c r="H1083" t="s">
        <v>11</v>
      </c>
      <c r="I1083" t="s">
        <v>12</v>
      </c>
      <c r="J1083" t="s">
        <v>249</v>
      </c>
      <c r="K1083" t="str">
        <f>SUBSTITUTE(Table14[[#This Row],[year]],"?","")</f>
        <v>2001</v>
      </c>
      <c r="P1083" t="str">
        <f>SUBSTITUTE(Table14[[#This Row],[Customer ID]],"?","unknown")</f>
        <v>Id1257</v>
      </c>
      <c r="Q1083" s="9" t="str">
        <f t="shared" si="48"/>
        <v>14 Nov 2001</v>
      </c>
      <c r="R1083">
        <f t="shared" si="49"/>
        <v>21</v>
      </c>
      <c r="S1083" t="str">
        <f t="shared" si="50"/>
        <v>2001</v>
      </c>
      <c r="T1083" t="str">
        <f>SUBSTITUTE(Table14[[#This Row],[month]],"?","sep")</f>
        <v>Nov</v>
      </c>
      <c r="U1083">
        <v>14</v>
      </c>
      <c r="V1083">
        <v>3</v>
      </c>
      <c r="W1083" s="12">
        <v>9563.0300000000007</v>
      </c>
      <c r="X1083" t="str">
        <f>SUBSTITUTE(Table14[[#This Row],[Hospital tier]],"?","tier - 2")</f>
        <v>tier - 2</v>
      </c>
      <c r="Y1083" t="str">
        <f>SUBSTITUTE(Table14[[#This Row],[City tier]],"?","tier - 2")</f>
        <v>tier - 3</v>
      </c>
      <c r="Z1083" t="str">
        <f>SUBSTITUTE(Table14[[#This Row],[State ID]],"?","UNKNOWN")</f>
        <v>R1023</v>
      </c>
    </row>
    <row r="1084" spans="1:26" x14ac:dyDescent="0.3">
      <c r="A1084" t="s">
        <v>1115</v>
      </c>
      <c r="B1084">
        <v>1976</v>
      </c>
      <c r="C1084" t="s">
        <v>18</v>
      </c>
      <c r="E1084">
        <v>14</v>
      </c>
      <c r="F1084">
        <v>2</v>
      </c>
      <c r="G1084">
        <v>8823.2800000000007</v>
      </c>
      <c r="H1084" t="s">
        <v>11</v>
      </c>
      <c r="I1084" t="s">
        <v>16</v>
      </c>
      <c r="J1084" t="s">
        <v>42</v>
      </c>
      <c r="K1084" t="str">
        <f>SUBSTITUTE(Table14[[#This Row],[year]],"?","")</f>
        <v>1976</v>
      </c>
      <c r="P1084" t="str">
        <f>SUBSTITUTE(Table14[[#This Row],[Customer ID]],"?","unknown")</f>
        <v>Id1256</v>
      </c>
      <c r="Q1084" s="9" t="str">
        <f t="shared" si="48"/>
        <v>22 Jun 1976</v>
      </c>
      <c r="R1084">
        <f t="shared" si="49"/>
        <v>46</v>
      </c>
      <c r="S1084" t="str">
        <f t="shared" si="50"/>
        <v>1976</v>
      </c>
      <c r="T1084" t="str">
        <f>SUBSTITUTE(Table14[[#This Row],[month]],"?","sep")</f>
        <v>Jun</v>
      </c>
      <c r="U1084">
        <v>22</v>
      </c>
      <c r="V1084">
        <v>1</v>
      </c>
      <c r="W1084" s="12">
        <v>9549.57</v>
      </c>
      <c r="X1084" t="str">
        <f>SUBSTITUTE(Table14[[#This Row],[Hospital tier]],"?","tier - 2")</f>
        <v>tier - 2</v>
      </c>
      <c r="Y1084" t="str">
        <f>SUBSTITUTE(Table14[[#This Row],[City tier]],"?","tier - 2")</f>
        <v>tier - 1</v>
      </c>
      <c r="Z1084" t="str">
        <f>SUBSTITUTE(Table14[[#This Row],[State ID]],"?","UNKNOWN")</f>
        <v>R1011</v>
      </c>
    </row>
    <row r="1085" spans="1:26" x14ac:dyDescent="0.3">
      <c r="A1085" t="s">
        <v>1116</v>
      </c>
      <c r="B1085">
        <v>1976</v>
      </c>
      <c r="C1085" t="s">
        <v>37</v>
      </c>
      <c r="E1085">
        <v>19</v>
      </c>
      <c r="F1085">
        <v>1</v>
      </c>
      <c r="G1085">
        <v>8823.99</v>
      </c>
      <c r="H1085" t="s">
        <v>11</v>
      </c>
      <c r="I1085" t="s">
        <v>12</v>
      </c>
      <c r="J1085" t="s">
        <v>247</v>
      </c>
      <c r="K1085" t="str">
        <f>SUBSTITUTE(Table14[[#This Row],[year]],"?","")</f>
        <v>1976</v>
      </c>
      <c r="P1085" t="str">
        <f>SUBSTITUTE(Table14[[#This Row],[Customer ID]],"?","unknown")</f>
        <v>Id1255</v>
      </c>
      <c r="Q1085" s="9" t="str">
        <f t="shared" si="48"/>
        <v>22 Oct 1976</v>
      </c>
      <c r="R1085">
        <f t="shared" si="49"/>
        <v>46</v>
      </c>
      <c r="S1085" t="str">
        <f t="shared" si="50"/>
        <v>1976</v>
      </c>
      <c r="T1085" t="str">
        <f>SUBSTITUTE(Table14[[#This Row],[month]],"?","sep")</f>
        <v>Oct</v>
      </c>
      <c r="U1085">
        <v>22</v>
      </c>
      <c r="V1085">
        <v>0</v>
      </c>
      <c r="W1085" s="12">
        <v>9541.7000000000007</v>
      </c>
      <c r="X1085" t="str">
        <f>SUBSTITUTE(Table14[[#This Row],[Hospital tier]],"?","tier - 2")</f>
        <v>tier - 2</v>
      </c>
      <c r="Y1085" t="str">
        <f>SUBSTITUTE(Table14[[#This Row],[City tier]],"?","tier - 2")</f>
        <v>tier - 3</v>
      </c>
      <c r="Z1085" t="str">
        <f>SUBSTITUTE(Table14[[#This Row],[State ID]],"?","UNKNOWN")</f>
        <v>R1024</v>
      </c>
    </row>
    <row r="1086" spans="1:26" x14ac:dyDescent="0.3">
      <c r="A1086" t="s">
        <v>1117</v>
      </c>
      <c r="B1086">
        <v>1988</v>
      </c>
      <c r="C1086" t="s">
        <v>35</v>
      </c>
      <c r="E1086">
        <v>22</v>
      </c>
      <c r="F1086">
        <v>3</v>
      </c>
      <c r="G1086">
        <v>8824.27</v>
      </c>
      <c r="H1086" t="s">
        <v>11</v>
      </c>
      <c r="I1086" t="s">
        <v>16</v>
      </c>
      <c r="J1086" t="s">
        <v>200</v>
      </c>
      <c r="K1086" t="str">
        <f>SUBSTITUTE(Table14[[#This Row],[year]],"?","")</f>
        <v>1988</v>
      </c>
      <c r="P1086" t="str">
        <f>SUBSTITUTE(Table14[[#This Row],[Customer ID]],"?","unknown")</f>
        <v>Id1254</v>
      </c>
      <c r="Q1086" s="9" t="str">
        <f t="shared" si="48"/>
        <v>28 Aug 1988</v>
      </c>
      <c r="R1086">
        <f t="shared" si="49"/>
        <v>34</v>
      </c>
      <c r="S1086" t="str">
        <f t="shared" si="50"/>
        <v>1988</v>
      </c>
      <c r="T1086" t="str">
        <f>SUBSTITUTE(Table14[[#This Row],[month]],"?","sep")</f>
        <v>Aug</v>
      </c>
      <c r="U1086">
        <v>28</v>
      </c>
      <c r="V1086">
        <v>1</v>
      </c>
      <c r="W1086" s="12">
        <v>9540.17</v>
      </c>
      <c r="X1086" t="str">
        <f>SUBSTITUTE(Table14[[#This Row],[Hospital tier]],"?","tier - 2")</f>
        <v>tier - 2</v>
      </c>
      <c r="Y1086" t="str">
        <f>SUBSTITUTE(Table14[[#This Row],[City tier]],"?","tier - 2")</f>
        <v>tier - 1</v>
      </c>
      <c r="Z1086" t="str">
        <f>SUBSTITUTE(Table14[[#This Row],[State ID]],"?","UNKNOWN")</f>
        <v>R1025</v>
      </c>
    </row>
    <row r="1087" spans="1:26" x14ac:dyDescent="0.3">
      <c r="A1087" t="s">
        <v>1118</v>
      </c>
      <c r="B1087">
        <v>1976</v>
      </c>
      <c r="C1087" t="s">
        <v>10</v>
      </c>
      <c r="E1087">
        <v>14</v>
      </c>
      <c r="F1087">
        <v>2</v>
      </c>
      <c r="G1087">
        <v>8825.09</v>
      </c>
      <c r="H1087" t="s">
        <v>11</v>
      </c>
      <c r="I1087" t="s">
        <v>12</v>
      </c>
      <c r="J1087" t="s">
        <v>42</v>
      </c>
      <c r="K1087" t="str">
        <f>SUBSTITUTE(Table14[[#This Row],[year]],"?","")</f>
        <v>1976</v>
      </c>
      <c r="P1087" t="str">
        <f>SUBSTITUTE(Table14[[#This Row],[Customer ID]],"?","unknown")</f>
        <v>Id1253</v>
      </c>
      <c r="Q1087" s="9" t="str">
        <f t="shared" si="48"/>
        <v>7 Jul 1976</v>
      </c>
      <c r="R1087">
        <f t="shared" si="49"/>
        <v>46</v>
      </c>
      <c r="S1087" t="str">
        <f t="shared" si="50"/>
        <v>1976</v>
      </c>
      <c r="T1087" t="str">
        <f>SUBSTITUTE(Table14[[#This Row],[month]],"?","sep")</f>
        <v>Jul</v>
      </c>
      <c r="U1087">
        <v>7</v>
      </c>
      <c r="V1087">
        <v>0</v>
      </c>
      <c r="W1087" s="12">
        <v>41331.79</v>
      </c>
      <c r="X1087" t="str">
        <f>SUBSTITUTE(Table14[[#This Row],[Hospital tier]],"?","tier - 2")</f>
        <v>tier - 2</v>
      </c>
      <c r="Y1087" t="str">
        <f>SUBSTITUTE(Table14[[#This Row],[City tier]],"?","tier - 2")</f>
        <v>tier - 3</v>
      </c>
      <c r="Z1087" t="str">
        <f>SUBSTITUTE(Table14[[#This Row],[State ID]],"?","UNKNOWN")</f>
        <v>R1011</v>
      </c>
    </row>
    <row r="1088" spans="1:26" x14ac:dyDescent="0.3">
      <c r="A1088" t="s">
        <v>1119</v>
      </c>
      <c r="B1088">
        <v>1972</v>
      </c>
      <c r="C1088" t="s">
        <v>15</v>
      </c>
      <c r="E1088">
        <v>14</v>
      </c>
      <c r="F1088">
        <v>0</v>
      </c>
      <c r="G1088">
        <v>8827.2099999999991</v>
      </c>
      <c r="H1088" t="s">
        <v>12</v>
      </c>
      <c r="I1088" t="s">
        <v>16</v>
      </c>
      <c r="J1088" t="s">
        <v>23</v>
      </c>
      <c r="K1088" t="str">
        <f>SUBSTITUTE(Table14[[#This Row],[year]],"?","")</f>
        <v>1972</v>
      </c>
      <c r="P1088" t="str">
        <f>SUBSTITUTE(Table14[[#This Row],[Customer ID]],"?","unknown")</f>
        <v>Id1252</v>
      </c>
      <c r="Q1088" s="9" t="str">
        <f t="shared" si="48"/>
        <v>21 Nov 1972</v>
      </c>
      <c r="R1088">
        <f t="shared" si="49"/>
        <v>50</v>
      </c>
      <c r="S1088" t="str">
        <f t="shared" si="50"/>
        <v>1972</v>
      </c>
      <c r="T1088" t="str">
        <f>SUBSTITUTE(Table14[[#This Row],[month]],"?","sep")</f>
        <v>Nov</v>
      </c>
      <c r="U1088">
        <v>21</v>
      </c>
      <c r="V1088">
        <v>0</v>
      </c>
      <c r="W1088" s="12">
        <v>9538.65</v>
      </c>
      <c r="X1088" t="str">
        <f>SUBSTITUTE(Table14[[#This Row],[Hospital tier]],"?","tier - 2")</f>
        <v>tier - 3</v>
      </c>
      <c r="Y1088" t="str">
        <f>SUBSTITUTE(Table14[[#This Row],[City tier]],"?","tier - 2")</f>
        <v>tier - 1</v>
      </c>
      <c r="Z1088" t="str">
        <f>SUBSTITUTE(Table14[[#This Row],[State ID]],"?","UNKNOWN")</f>
        <v>R1012</v>
      </c>
    </row>
    <row r="1089" spans="1:26" x14ac:dyDescent="0.3">
      <c r="A1089" t="s">
        <v>1120</v>
      </c>
      <c r="B1089">
        <v>1972</v>
      </c>
      <c r="C1089" t="s">
        <v>15</v>
      </c>
      <c r="E1089">
        <v>22</v>
      </c>
      <c r="F1089">
        <v>0</v>
      </c>
      <c r="G1089">
        <v>8835.26</v>
      </c>
      <c r="H1089" t="s">
        <v>12</v>
      </c>
      <c r="I1089" t="s">
        <v>11</v>
      </c>
      <c r="J1089" t="s">
        <v>23</v>
      </c>
      <c r="K1089" t="str">
        <f>SUBSTITUTE(Table14[[#This Row],[year]],"?","")</f>
        <v>1972</v>
      </c>
      <c r="P1089" t="str">
        <f>SUBSTITUTE(Table14[[#This Row],[Customer ID]],"?","unknown")</f>
        <v>Id1251</v>
      </c>
      <c r="Q1089" s="9" t="str">
        <f t="shared" si="48"/>
        <v>29 Nov 1972</v>
      </c>
      <c r="R1089">
        <f t="shared" si="49"/>
        <v>50</v>
      </c>
      <c r="S1089" t="str">
        <f t="shared" si="50"/>
        <v>1972</v>
      </c>
      <c r="T1089" t="str">
        <f>SUBSTITUTE(Table14[[#This Row],[month]],"?","sep")</f>
        <v>Nov</v>
      </c>
      <c r="U1089">
        <v>29</v>
      </c>
      <c r="V1089">
        <v>0</v>
      </c>
      <c r="W1089" s="12">
        <v>9528.9</v>
      </c>
      <c r="X1089" t="str">
        <f>SUBSTITUTE(Table14[[#This Row],[Hospital tier]],"?","tier - 2")</f>
        <v>tier - 3</v>
      </c>
      <c r="Y1089" t="str">
        <f>SUBSTITUTE(Table14[[#This Row],[City tier]],"?","tier - 2")</f>
        <v>tier - 2</v>
      </c>
      <c r="Z1089" t="str">
        <f>SUBSTITUTE(Table14[[#This Row],[State ID]],"?","UNKNOWN")</f>
        <v>R1012</v>
      </c>
    </row>
    <row r="1090" spans="1:26" x14ac:dyDescent="0.3">
      <c r="A1090" t="s">
        <v>1121</v>
      </c>
      <c r="B1090">
        <v>1974</v>
      </c>
      <c r="C1090" t="s">
        <v>18</v>
      </c>
      <c r="E1090">
        <v>18</v>
      </c>
      <c r="F1090">
        <v>1</v>
      </c>
      <c r="G1090">
        <v>8871.15</v>
      </c>
      <c r="H1090" t="s">
        <v>11</v>
      </c>
      <c r="I1090" t="s">
        <v>12</v>
      </c>
      <c r="J1090" t="s">
        <v>13</v>
      </c>
      <c r="K1090" t="str">
        <f>SUBSTITUTE(Table14[[#This Row],[year]],"?","")</f>
        <v>1974</v>
      </c>
      <c r="P1090" t="str">
        <f>SUBSTITUTE(Table14[[#This Row],[Customer ID]],"?","unknown")</f>
        <v>Id1250</v>
      </c>
      <c r="Q1090" s="9" t="str">
        <f t="shared" ref="Q1090:Q1153" si="51">CONCATENATE(U1090," ",T1090," ",S1090)</f>
        <v>22 Jun 1974</v>
      </c>
      <c r="R1090">
        <f t="shared" ref="R1090:R1153" si="52">DATEDIF(Q1090,$AC$21,"Y")</f>
        <v>48</v>
      </c>
      <c r="S1090" t="str">
        <f t="shared" ref="S1090:S1153" si="53">IF(ISBLANK(K1090),AVERAGE(K1090:K3432),K1090)</f>
        <v>1974</v>
      </c>
      <c r="T1090" t="str">
        <f>SUBSTITUTE(Table14[[#This Row],[month]],"?","sep")</f>
        <v>Jun</v>
      </c>
      <c r="U1090">
        <v>22</v>
      </c>
      <c r="V1090">
        <v>0</v>
      </c>
      <c r="W1090" s="12">
        <v>9507.68</v>
      </c>
      <c r="X1090" t="str">
        <f>SUBSTITUTE(Table14[[#This Row],[Hospital tier]],"?","tier - 2")</f>
        <v>tier - 2</v>
      </c>
      <c r="Y1090" t="str">
        <f>SUBSTITUTE(Table14[[#This Row],[City tier]],"?","tier - 2")</f>
        <v>tier - 3</v>
      </c>
      <c r="Z1090" t="str">
        <f>SUBSTITUTE(Table14[[#This Row],[State ID]],"?","UNKNOWN")</f>
        <v>R1013</v>
      </c>
    </row>
    <row r="1091" spans="1:26" x14ac:dyDescent="0.3">
      <c r="A1091" t="s">
        <v>1122</v>
      </c>
      <c r="B1091">
        <v>1973</v>
      </c>
      <c r="C1091" t="s">
        <v>20</v>
      </c>
      <c r="E1091">
        <v>9</v>
      </c>
      <c r="F1091">
        <v>0</v>
      </c>
      <c r="G1091">
        <v>8890.59</v>
      </c>
      <c r="H1091" t="s">
        <v>11</v>
      </c>
      <c r="I1091" t="s">
        <v>12</v>
      </c>
      <c r="J1091" t="s">
        <v>23</v>
      </c>
      <c r="K1091" t="str">
        <f>SUBSTITUTE(Table14[[#This Row],[year]],"?","")</f>
        <v>1973</v>
      </c>
      <c r="P1091" t="str">
        <f>SUBSTITUTE(Table14[[#This Row],[Customer ID]],"?","unknown")</f>
        <v>Id1249</v>
      </c>
      <c r="Q1091" s="9" t="str">
        <f t="shared" si="51"/>
        <v>24 Sep 1973</v>
      </c>
      <c r="R1091">
        <f t="shared" si="52"/>
        <v>49</v>
      </c>
      <c r="S1091" t="str">
        <f t="shared" si="53"/>
        <v>1973</v>
      </c>
      <c r="T1091" t="str">
        <f>SUBSTITUTE(Table14[[#This Row],[month]],"?","sep")</f>
        <v>Sep</v>
      </c>
      <c r="U1091">
        <v>24</v>
      </c>
      <c r="V1091">
        <v>0</v>
      </c>
      <c r="W1091" s="12">
        <v>9504.31</v>
      </c>
      <c r="X1091" t="str">
        <f>SUBSTITUTE(Table14[[#This Row],[Hospital tier]],"?","tier - 2")</f>
        <v>tier - 2</v>
      </c>
      <c r="Y1091" t="str">
        <f>SUBSTITUTE(Table14[[#This Row],[City tier]],"?","tier - 2")</f>
        <v>tier - 3</v>
      </c>
      <c r="Z1091" t="str">
        <f>SUBSTITUTE(Table14[[#This Row],[State ID]],"?","UNKNOWN")</f>
        <v>R1012</v>
      </c>
    </row>
    <row r="1092" spans="1:26" x14ac:dyDescent="0.3">
      <c r="A1092" t="s">
        <v>1123</v>
      </c>
      <c r="B1092">
        <v>1978</v>
      </c>
      <c r="C1092" t="s">
        <v>30</v>
      </c>
      <c r="E1092">
        <v>16</v>
      </c>
      <c r="F1092">
        <v>3</v>
      </c>
      <c r="G1092">
        <v>8891.14</v>
      </c>
      <c r="H1092" t="s">
        <v>11</v>
      </c>
      <c r="I1092" t="s">
        <v>12</v>
      </c>
      <c r="J1092" t="s">
        <v>356</v>
      </c>
      <c r="K1092" t="str">
        <f>SUBSTITUTE(Table14[[#This Row],[year]],"?","")</f>
        <v>1978</v>
      </c>
      <c r="P1092" t="str">
        <f>SUBSTITUTE(Table14[[#This Row],[Customer ID]],"?","unknown")</f>
        <v>Id1248</v>
      </c>
      <c r="Q1092" s="9" t="str">
        <f t="shared" si="51"/>
        <v>28 Dec 1978</v>
      </c>
      <c r="R1092">
        <f t="shared" si="52"/>
        <v>44</v>
      </c>
      <c r="S1092" t="str">
        <f t="shared" si="53"/>
        <v>1978</v>
      </c>
      <c r="T1092" t="str">
        <f>SUBSTITUTE(Table14[[#This Row],[month]],"?","sep")</f>
        <v>Dec</v>
      </c>
      <c r="U1092">
        <v>28</v>
      </c>
      <c r="V1092">
        <v>3</v>
      </c>
      <c r="W1092" s="12">
        <v>9500.57</v>
      </c>
      <c r="X1092" t="str">
        <f>SUBSTITUTE(Table14[[#This Row],[Hospital tier]],"?","tier - 2")</f>
        <v>tier - 2</v>
      </c>
      <c r="Y1092" t="str">
        <f>SUBSTITUTE(Table14[[#This Row],[City tier]],"?","tier - 2")</f>
        <v>tier - 3</v>
      </c>
      <c r="Z1092" t="str">
        <f>SUBSTITUTE(Table14[[#This Row],[State ID]],"?","UNKNOWN")</f>
        <v>R1017</v>
      </c>
    </row>
    <row r="1093" spans="1:26" x14ac:dyDescent="0.3">
      <c r="A1093" t="s">
        <v>1124</v>
      </c>
      <c r="B1093">
        <v>1997</v>
      </c>
      <c r="C1093" t="s">
        <v>15</v>
      </c>
      <c r="E1093">
        <v>28</v>
      </c>
      <c r="F1093">
        <v>0</v>
      </c>
      <c r="G1093">
        <v>8906.14</v>
      </c>
      <c r="H1093" t="s">
        <v>11</v>
      </c>
      <c r="I1093" t="s">
        <v>11</v>
      </c>
      <c r="J1093" t="s">
        <v>23</v>
      </c>
      <c r="K1093" t="str">
        <f>SUBSTITUTE(Table14[[#This Row],[year]],"?","")</f>
        <v>1997</v>
      </c>
      <c r="P1093" t="str">
        <f>SUBSTITUTE(Table14[[#This Row],[Customer ID]],"?","unknown")</f>
        <v>Id1247</v>
      </c>
      <c r="Q1093" s="9" t="str">
        <f t="shared" si="51"/>
        <v>17 Nov 1997</v>
      </c>
      <c r="R1093">
        <f t="shared" si="52"/>
        <v>25</v>
      </c>
      <c r="S1093" t="str">
        <f t="shared" si="53"/>
        <v>1997</v>
      </c>
      <c r="T1093" t="str">
        <f>SUBSTITUTE(Table14[[#This Row],[month]],"?","sep")</f>
        <v>Nov</v>
      </c>
      <c r="U1093">
        <v>17</v>
      </c>
      <c r="V1093">
        <v>2</v>
      </c>
      <c r="W1093" s="12">
        <v>39670.44</v>
      </c>
      <c r="X1093" t="str">
        <f>SUBSTITUTE(Table14[[#This Row],[Hospital tier]],"?","tier - 2")</f>
        <v>tier - 2</v>
      </c>
      <c r="Y1093" t="str">
        <f>SUBSTITUTE(Table14[[#This Row],[City tier]],"?","tier - 2")</f>
        <v>tier - 2</v>
      </c>
      <c r="Z1093" t="str">
        <f>SUBSTITUTE(Table14[[#This Row],[State ID]],"?","UNKNOWN")</f>
        <v>R1012</v>
      </c>
    </row>
    <row r="1094" spans="1:26" x14ac:dyDescent="0.3">
      <c r="A1094" t="s">
        <v>1125</v>
      </c>
      <c r="B1094">
        <v>1967</v>
      </c>
      <c r="C1094" t="s">
        <v>20</v>
      </c>
      <c r="E1094">
        <v>6</v>
      </c>
      <c r="F1094">
        <v>0</v>
      </c>
      <c r="G1094">
        <v>8908.4699999999993</v>
      </c>
      <c r="H1094" t="s">
        <v>12</v>
      </c>
      <c r="I1094" t="s">
        <v>11</v>
      </c>
      <c r="J1094" t="s">
        <v>13</v>
      </c>
      <c r="K1094" t="str">
        <f>SUBSTITUTE(Table14[[#This Row],[year]],"?","")</f>
        <v>1967</v>
      </c>
      <c r="P1094" t="str">
        <f>SUBSTITUTE(Table14[[#This Row],[Customer ID]],"?","unknown")</f>
        <v>Id1246</v>
      </c>
      <c r="Q1094" s="9" t="str">
        <f t="shared" si="51"/>
        <v>4 Sep 1967</v>
      </c>
      <c r="R1094">
        <f t="shared" si="52"/>
        <v>55</v>
      </c>
      <c r="S1094" t="str">
        <f t="shared" si="53"/>
        <v>1967</v>
      </c>
      <c r="T1094" t="str">
        <f>SUBSTITUTE(Table14[[#This Row],[month]],"?","sep")</f>
        <v>Sep</v>
      </c>
      <c r="U1094">
        <v>4</v>
      </c>
      <c r="V1094">
        <v>0</v>
      </c>
      <c r="W1094" s="12">
        <v>9487.64</v>
      </c>
      <c r="X1094" t="str">
        <f>SUBSTITUTE(Table14[[#This Row],[Hospital tier]],"?","tier - 2")</f>
        <v>tier - 3</v>
      </c>
      <c r="Y1094" t="str">
        <f>SUBSTITUTE(Table14[[#This Row],[City tier]],"?","tier - 2")</f>
        <v>tier - 2</v>
      </c>
      <c r="Z1094" t="str">
        <f>SUBSTITUTE(Table14[[#This Row],[State ID]],"?","UNKNOWN")</f>
        <v>R1013</v>
      </c>
    </row>
    <row r="1095" spans="1:26" x14ac:dyDescent="0.3">
      <c r="A1095" t="s">
        <v>1126</v>
      </c>
      <c r="B1095">
        <v>1975</v>
      </c>
      <c r="C1095" t="s">
        <v>10</v>
      </c>
      <c r="E1095">
        <v>7</v>
      </c>
      <c r="F1095">
        <v>1</v>
      </c>
      <c r="G1095">
        <v>8930.93</v>
      </c>
      <c r="H1095" t="s">
        <v>11</v>
      </c>
      <c r="I1095" t="s">
        <v>11</v>
      </c>
      <c r="J1095" t="s">
        <v>23</v>
      </c>
      <c r="K1095" t="str">
        <f>SUBSTITUTE(Table14[[#This Row],[year]],"?","")</f>
        <v>1975</v>
      </c>
      <c r="P1095" t="str">
        <f>SUBSTITUTE(Table14[[#This Row],[Customer ID]],"?","unknown")</f>
        <v>Id1245</v>
      </c>
      <c r="Q1095" s="9" t="str">
        <f t="shared" si="51"/>
        <v>17 Jul 1975</v>
      </c>
      <c r="R1095">
        <f t="shared" si="52"/>
        <v>47</v>
      </c>
      <c r="S1095" t="str">
        <f t="shared" si="53"/>
        <v>1975</v>
      </c>
      <c r="T1095" t="str">
        <f>SUBSTITUTE(Table14[[#This Row],[month]],"?","sep")</f>
        <v>Jul</v>
      </c>
      <c r="U1095">
        <v>17</v>
      </c>
      <c r="V1095">
        <v>2</v>
      </c>
      <c r="W1095" s="12">
        <v>9453.92</v>
      </c>
      <c r="X1095" t="str">
        <f>SUBSTITUTE(Table14[[#This Row],[Hospital tier]],"?","tier - 2")</f>
        <v>tier - 2</v>
      </c>
      <c r="Y1095" t="str">
        <f>SUBSTITUTE(Table14[[#This Row],[City tier]],"?","tier - 2")</f>
        <v>tier - 2</v>
      </c>
      <c r="Z1095" t="str">
        <f>SUBSTITUTE(Table14[[#This Row],[State ID]],"?","UNKNOWN")</f>
        <v>R1012</v>
      </c>
    </row>
    <row r="1096" spans="1:26" x14ac:dyDescent="0.3">
      <c r="A1096" t="s">
        <v>1127</v>
      </c>
      <c r="B1096">
        <v>1972</v>
      </c>
      <c r="C1096" t="s">
        <v>18</v>
      </c>
      <c r="E1096">
        <v>6</v>
      </c>
      <c r="F1096">
        <v>0</v>
      </c>
      <c r="G1096">
        <v>8932.08</v>
      </c>
      <c r="H1096" t="s">
        <v>11</v>
      </c>
      <c r="I1096" t="s">
        <v>16</v>
      </c>
      <c r="J1096" t="s">
        <v>42</v>
      </c>
      <c r="K1096" t="str">
        <f>SUBSTITUTE(Table14[[#This Row],[year]],"?","")</f>
        <v>1972</v>
      </c>
      <c r="P1096" t="str">
        <f>SUBSTITUTE(Table14[[#This Row],[Customer ID]],"?","unknown")</f>
        <v>Id1244</v>
      </c>
      <c r="Q1096" s="9" t="str">
        <f t="shared" si="51"/>
        <v>14 Jun 1972</v>
      </c>
      <c r="R1096">
        <f t="shared" si="52"/>
        <v>50</v>
      </c>
      <c r="S1096" t="str">
        <f t="shared" si="53"/>
        <v>1972</v>
      </c>
      <c r="T1096" t="str">
        <f>SUBSTITUTE(Table14[[#This Row],[month]],"?","sep")</f>
        <v>Jun</v>
      </c>
      <c r="U1096">
        <v>14</v>
      </c>
      <c r="V1096">
        <v>3</v>
      </c>
      <c r="W1096" s="12">
        <v>9448.42</v>
      </c>
      <c r="X1096" t="str">
        <f>SUBSTITUTE(Table14[[#This Row],[Hospital tier]],"?","tier - 2")</f>
        <v>tier - 2</v>
      </c>
      <c r="Y1096" t="str">
        <f>SUBSTITUTE(Table14[[#This Row],[City tier]],"?","tier - 2")</f>
        <v>tier - 1</v>
      </c>
      <c r="Z1096" t="str">
        <f>SUBSTITUTE(Table14[[#This Row],[State ID]],"?","UNKNOWN")</f>
        <v>R1011</v>
      </c>
    </row>
    <row r="1097" spans="1:26" x14ac:dyDescent="0.3">
      <c r="A1097" t="s">
        <v>1128</v>
      </c>
      <c r="B1097">
        <v>1976</v>
      </c>
      <c r="C1097" t="s">
        <v>30</v>
      </c>
      <c r="E1097">
        <v>25</v>
      </c>
      <c r="F1097">
        <v>3</v>
      </c>
      <c r="G1097">
        <v>8944.1200000000008</v>
      </c>
      <c r="H1097" t="s">
        <v>12</v>
      </c>
      <c r="I1097" t="s">
        <v>11</v>
      </c>
      <c r="J1097" t="s">
        <v>13</v>
      </c>
      <c r="K1097" t="str">
        <f>SUBSTITUTE(Table14[[#This Row],[year]],"?","")</f>
        <v>1976</v>
      </c>
      <c r="P1097" t="str">
        <f>SUBSTITUTE(Table14[[#This Row],[Customer ID]],"?","unknown")</f>
        <v>Id1243</v>
      </c>
      <c r="Q1097" s="9" t="str">
        <f t="shared" si="51"/>
        <v>8 Dec 1976</v>
      </c>
      <c r="R1097">
        <f t="shared" si="52"/>
        <v>46</v>
      </c>
      <c r="S1097" t="str">
        <f t="shared" si="53"/>
        <v>1976</v>
      </c>
      <c r="T1097" t="str">
        <f>SUBSTITUTE(Table14[[#This Row],[month]],"?","sep")</f>
        <v>Dec</v>
      </c>
      <c r="U1097">
        <v>8</v>
      </c>
      <c r="V1097">
        <v>1</v>
      </c>
      <c r="W1097" s="12">
        <v>9447.3799999999992</v>
      </c>
      <c r="X1097" t="str">
        <f>SUBSTITUTE(Table14[[#This Row],[Hospital tier]],"?","tier - 2")</f>
        <v>tier - 3</v>
      </c>
      <c r="Y1097" t="str">
        <f>SUBSTITUTE(Table14[[#This Row],[City tier]],"?","tier - 2")</f>
        <v>tier - 2</v>
      </c>
      <c r="Z1097" t="str">
        <f>SUBSTITUTE(Table14[[#This Row],[State ID]],"?","UNKNOWN")</f>
        <v>R1013</v>
      </c>
    </row>
    <row r="1098" spans="1:26" x14ac:dyDescent="0.3">
      <c r="A1098" t="s">
        <v>1129</v>
      </c>
      <c r="B1098">
        <v>1992</v>
      </c>
      <c r="C1098" t="s">
        <v>20</v>
      </c>
      <c r="E1098">
        <v>27</v>
      </c>
      <c r="F1098">
        <v>0</v>
      </c>
      <c r="G1098">
        <v>8954.99</v>
      </c>
      <c r="H1098" t="s">
        <v>11</v>
      </c>
      <c r="I1098" t="s">
        <v>12</v>
      </c>
      <c r="J1098" t="s">
        <v>535</v>
      </c>
      <c r="K1098" t="str">
        <f>SUBSTITUTE(Table14[[#This Row],[year]],"?","")</f>
        <v>1992</v>
      </c>
      <c r="P1098" t="str">
        <f>SUBSTITUTE(Table14[[#This Row],[Customer ID]],"?","unknown")</f>
        <v>Id1242</v>
      </c>
      <c r="Q1098" s="9" t="str">
        <f t="shared" si="51"/>
        <v>28 Sep 1992</v>
      </c>
      <c r="R1098">
        <f t="shared" si="52"/>
        <v>30</v>
      </c>
      <c r="S1098" t="str">
        <f t="shared" si="53"/>
        <v>1992</v>
      </c>
      <c r="T1098" t="str">
        <f>SUBSTITUTE(Table14[[#This Row],[month]],"?","sep")</f>
        <v>Sep</v>
      </c>
      <c r="U1098">
        <v>28</v>
      </c>
      <c r="V1098">
        <v>0</v>
      </c>
      <c r="W1098" s="12">
        <v>12982.87</v>
      </c>
      <c r="X1098" t="str">
        <f>SUBSTITUTE(Table14[[#This Row],[Hospital tier]],"?","tier - 2")</f>
        <v>tier - 2</v>
      </c>
      <c r="Y1098" t="str">
        <f>SUBSTITUTE(Table14[[#This Row],[City tier]],"?","tier - 2")</f>
        <v>tier - 3</v>
      </c>
      <c r="Z1098" t="str">
        <f>SUBSTITUTE(Table14[[#This Row],[State ID]],"?","UNKNOWN")</f>
        <v>R1026</v>
      </c>
    </row>
    <row r="1099" spans="1:26" x14ac:dyDescent="0.3">
      <c r="A1099" t="s">
        <v>1130</v>
      </c>
      <c r="B1099">
        <v>1974</v>
      </c>
      <c r="C1099" t="s">
        <v>35</v>
      </c>
      <c r="E1099">
        <v>17</v>
      </c>
      <c r="F1099">
        <v>1</v>
      </c>
      <c r="G1099">
        <v>8964.06</v>
      </c>
      <c r="H1099" t="s">
        <v>12</v>
      </c>
      <c r="I1099" t="s">
        <v>11</v>
      </c>
      <c r="J1099" t="s">
        <v>168</v>
      </c>
      <c r="K1099" t="str">
        <f>SUBSTITUTE(Table14[[#This Row],[year]],"?","")</f>
        <v>1974</v>
      </c>
      <c r="P1099" t="str">
        <f>SUBSTITUTE(Table14[[#This Row],[Customer ID]],"?","unknown")</f>
        <v>Id1241</v>
      </c>
      <c r="Q1099" s="9" t="str">
        <f t="shared" si="51"/>
        <v>27 Aug 1974</v>
      </c>
      <c r="R1099">
        <f t="shared" si="52"/>
        <v>48</v>
      </c>
      <c r="S1099" t="str">
        <f t="shared" si="53"/>
        <v>1974</v>
      </c>
      <c r="T1099" t="str">
        <f>SUBSTITUTE(Table14[[#This Row],[month]],"?","sep")</f>
        <v>Aug</v>
      </c>
      <c r="U1099">
        <v>27</v>
      </c>
      <c r="V1099">
        <v>1</v>
      </c>
      <c r="W1099" s="12">
        <v>9447.25</v>
      </c>
      <c r="X1099" t="str">
        <f>SUBSTITUTE(Table14[[#This Row],[Hospital tier]],"?","tier - 2")</f>
        <v>tier - 3</v>
      </c>
      <c r="Y1099" t="str">
        <f>SUBSTITUTE(Table14[[#This Row],[City tier]],"?","tier - 2")</f>
        <v>tier - 2</v>
      </c>
      <c r="Z1099" t="str">
        <f>SUBSTITUTE(Table14[[#This Row],[State ID]],"?","UNKNOWN")</f>
        <v>R1016</v>
      </c>
    </row>
    <row r="1100" spans="1:26" x14ac:dyDescent="0.3">
      <c r="A1100" t="s">
        <v>1131</v>
      </c>
      <c r="B1100">
        <v>1983</v>
      </c>
      <c r="C1100" t="s">
        <v>10</v>
      </c>
      <c r="E1100">
        <v>15</v>
      </c>
      <c r="F1100">
        <v>5</v>
      </c>
      <c r="G1100">
        <v>8965.7999999999993</v>
      </c>
      <c r="H1100" t="s">
        <v>11</v>
      </c>
      <c r="I1100" t="s">
        <v>12</v>
      </c>
      <c r="J1100" t="s">
        <v>23</v>
      </c>
      <c r="K1100" t="str">
        <f>SUBSTITUTE(Table14[[#This Row],[year]],"?","")</f>
        <v>1983</v>
      </c>
      <c r="P1100" t="str">
        <f>SUBSTITUTE(Table14[[#This Row],[Customer ID]],"?","unknown")</f>
        <v>Id1240</v>
      </c>
      <c r="Q1100" s="9" t="str">
        <f t="shared" si="51"/>
        <v>3 Jul 1983</v>
      </c>
      <c r="R1100">
        <f t="shared" si="52"/>
        <v>39</v>
      </c>
      <c r="S1100" t="str">
        <f t="shared" si="53"/>
        <v>1983</v>
      </c>
      <c r="T1100" t="str">
        <f>SUBSTITUTE(Table14[[#This Row],[month]],"?","sep")</f>
        <v>Jul</v>
      </c>
      <c r="U1100">
        <v>3</v>
      </c>
      <c r="V1100">
        <v>2</v>
      </c>
      <c r="W1100" s="12">
        <v>9432.93</v>
      </c>
      <c r="X1100" t="str">
        <f>SUBSTITUTE(Table14[[#This Row],[Hospital tier]],"?","tier - 2")</f>
        <v>tier - 2</v>
      </c>
      <c r="Y1100" t="str">
        <f>SUBSTITUTE(Table14[[#This Row],[City tier]],"?","tier - 2")</f>
        <v>tier - 3</v>
      </c>
      <c r="Z1100" t="str">
        <f>SUBSTITUTE(Table14[[#This Row],[State ID]],"?","UNKNOWN")</f>
        <v>R1012</v>
      </c>
    </row>
    <row r="1101" spans="1:26" x14ac:dyDescent="0.3">
      <c r="A1101" t="s">
        <v>1132</v>
      </c>
      <c r="B1101">
        <v>1974</v>
      </c>
      <c r="C1101" t="s">
        <v>20</v>
      </c>
      <c r="E1101">
        <v>8</v>
      </c>
      <c r="F1101">
        <v>2</v>
      </c>
      <c r="G1101">
        <v>8968.33</v>
      </c>
      <c r="H1101" t="s">
        <v>12</v>
      </c>
      <c r="I1101" t="s">
        <v>11</v>
      </c>
      <c r="J1101" t="s">
        <v>42</v>
      </c>
      <c r="K1101" t="str">
        <f>SUBSTITUTE(Table14[[#This Row],[year]],"?","")</f>
        <v>1974</v>
      </c>
      <c r="P1101" t="str">
        <f>SUBSTITUTE(Table14[[#This Row],[Customer ID]],"?","unknown")</f>
        <v>Id1239</v>
      </c>
      <c r="Q1101" s="9" t="str">
        <f t="shared" si="51"/>
        <v>30 Sep 1974</v>
      </c>
      <c r="R1101">
        <f t="shared" si="52"/>
        <v>48</v>
      </c>
      <c r="S1101" t="str">
        <f t="shared" si="53"/>
        <v>1974</v>
      </c>
      <c r="T1101" t="str">
        <f>SUBSTITUTE(Table14[[#This Row],[month]],"?","sep")</f>
        <v>Sep</v>
      </c>
      <c r="U1101">
        <v>30</v>
      </c>
      <c r="V1101">
        <v>3</v>
      </c>
      <c r="W1101" s="12">
        <v>9414.92</v>
      </c>
      <c r="X1101" t="str">
        <f>SUBSTITUTE(Table14[[#This Row],[Hospital tier]],"?","tier - 2")</f>
        <v>tier - 3</v>
      </c>
      <c r="Y1101" t="str">
        <f>SUBSTITUTE(Table14[[#This Row],[City tier]],"?","tier - 2")</f>
        <v>tier - 2</v>
      </c>
      <c r="Z1101" t="str">
        <f>SUBSTITUTE(Table14[[#This Row],[State ID]],"?","UNKNOWN")</f>
        <v>R1011</v>
      </c>
    </row>
    <row r="1102" spans="1:26" x14ac:dyDescent="0.3">
      <c r="A1102" t="s">
        <v>1133</v>
      </c>
      <c r="B1102">
        <v>1974</v>
      </c>
      <c r="C1102" t="s">
        <v>10</v>
      </c>
      <c r="E1102">
        <v>21</v>
      </c>
      <c r="F1102">
        <v>2</v>
      </c>
      <c r="G1102">
        <v>8978.19</v>
      </c>
      <c r="H1102" t="s">
        <v>11</v>
      </c>
      <c r="I1102" t="s">
        <v>11</v>
      </c>
      <c r="J1102" t="s">
        <v>13</v>
      </c>
      <c r="K1102" t="str">
        <f>SUBSTITUTE(Table14[[#This Row],[year]],"?","")</f>
        <v>1974</v>
      </c>
      <c r="P1102" t="str">
        <f>SUBSTITUTE(Table14[[#This Row],[Customer ID]],"?","unknown")</f>
        <v>Id1238</v>
      </c>
      <c r="Q1102" s="9" t="str">
        <f t="shared" si="51"/>
        <v>17 Jul 1974</v>
      </c>
      <c r="R1102">
        <f t="shared" si="52"/>
        <v>48</v>
      </c>
      <c r="S1102" t="str">
        <f t="shared" si="53"/>
        <v>1974</v>
      </c>
      <c r="T1102" t="str">
        <f>SUBSTITUTE(Table14[[#This Row],[month]],"?","sep")</f>
        <v>Jul</v>
      </c>
      <c r="U1102">
        <v>17</v>
      </c>
      <c r="V1102">
        <v>2</v>
      </c>
      <c r="W1102" s="12">
        <v>9411.01</v>
      </c>
      <c r="X1102" t="str">
        <f>SUBSTITUTE(Table14[[#This Row],[Hospital tier]],"?","tier - 2")</f>
        <v>tier - 2</v>
      </c>
      <c r="Y1102" t="str">
        <f>SUBSTITUTE(Table14[[#This Row],[City tier]],"?","tier - 2")</f>
        <v>tier - 2</v>
      </c>
      <c r="Z1102" t="str">
        <f>SUBSTITUTE(Table14[[#This Row],[State ID]],"?","UNKNOWN")</f>
        <v>R1013</v>
      </c>
    </row>
    <row r="1103" spans="1:26" x14ac:dyDescent="0.3">
      <c r="A1103" t="s">
        <v>1134</v>
      </c>
      <c r="B1103">
        <v>1973</v>
      </c>
      <c r="C1103" t="s">
        <v>37</v>
      </c>
      <c r="E1103">
        <v>11</v>
      </c>
      <c r="F1103">
        <v>0</v>
      </c>
      <c r="G1103">
        <v>8988.16</v>
      </c>
      <c r="H1103" t="s">
        <v>11</v>
      </c>
      <c r="I1103" t="s">
        <v>16</v>
      </c>
      <c r="J1103" t="s">
        <v>23</v>
      </c>
      <c r="K1103" t="str">
        <f>SUBSTITUTE(Table14[[#This Row],[year]],"?","")</f>
        <v>1973</v>
      </c>
      <c r="P1103" t="str">
        <f>SUBSTITUTE(Table14[[#This Row],[Customer ID]],"?","unknown")</f>
        <v>Id1237</v>
      </c>
      <c r="Q1103" s="9" t="str">
        <f t="shared" si="51"/>
        <v>20 Oct 1973</v>
      </c>
      <c r="R1103">
        <f t="shared" si="52"/>
        <v>49</v>
      </c>
      <c r="S1103" t="str">
        <f t="shared" si="53"/>
        <v>1973</v>
      </c>
      <c r="T1103" t="str">
        <f>SUBSTITUTE(Table14[[#This Row],[month]],"?","sep")</f>
        <v>Oct</v>
      </c>
      <c r="U1103">
        <v>20</v>
      </c>
      <c r="V1103">
        <v>1</v>
      </c>
      <c r="W1103" s="12">
        <v>9391.35</v>
      </c>
      <c r="X1103" t="str">
        <f>SUBSTITUTE(Table14[[#This Row],[Hospital tier]],"?","tier - 2")</f>
        <v>tier - 2</v>
      </c>
      <c r="Y1103" t="str">
        <f>SUBSTITUTE(Table14[[#This Row],[City tier]],"?","tier - 2")</f>
        <v>tier - 1</v>
      </c>
      <c r="Z1103" t="str">
        <f>SUBSTITUTE(Table14[[#This Row],[State ID]],"?","UNKNOWN")</f>
        <v>R1012</v>
      </c>
    </row>
    <row r="1104" spans="1:26" x14ac:dyDescent="0.3">
      <c r="A1104" t="s">
        <v>1135</v>
      </c>
      <c r="B1104">
        <v>1979</v>
      </c>
      <c r="C1104" t="s">
        <v>30</v>
      </c>
      <c r="E1104">
        <v>16</v>
      </c>
      <c r="F1104">
        <v>2</v>
      </c>
      <c r="G1104">
        <v>8998.43</v>
      </c>
      <c r="H1104" t="s">
        <v>11</v>
      </c>
      <c r="I1104" t="s">
        <v>16</v>
      </c>
      <c r="J1104" t="s">
        <v>200</v>
      </c>
      <c r="K1104" t="str">
        <f>SUBSTITUTE(Table14[[#This Row],[year]],"?","")</f>
        <v>1979</v>
      </c>
      <c r="P1104" t="str">
        <f>SUBSTITUTE(Table14[[#This Row],[Customer ID]],"?","unknown")</f>
        <v>Id1236</v>
      </c>
      <c r="Q1104" s="9" t="str">
        <f t="shared" si="51"/>
        <v>29 Dec 1979</v>
      </c>
      <c r="R1104">
        <f t="shared" si="52"/>
        <v>43</v>
      </c>
      <c r="S1104" t="str">
        <f t="shared" si="53"/>
        <v>1979</v>
      </c>
      <c r="T1104" t="str">
        <f>SUBSTITUTE(Table14[[#This Row],[month]],"?","sep")</f>
        <v>Dec</v>
      </c>
      <c r="U1104">
        <v>29</v>
      </c>
      <c r="V1104">
        <v>1</v>
      </c>
      <c r="W1104" s="12">
        <v>9386.16</v>
      </c>
      <c r="X1104" t="str">
        <f>SUBSTITUTE(Table14[[#This Row],[Hospital tier]],"?","tier - 2")</f>
        <v>tier - 2</v>
      </c>
      <c r="Y1104" t="str">
        <f>SUBSTITUTE(Table14[[#This Row],[City tier]],"?","tier - 2")</f>
        <v>tier - 1</v>
      </c>
      <c r="Z1104" t="str">
        <f>SUBSTITUTE(Table14[[#This Row],[State ID]],"?","UNKNOWN")</f>
        <v>R1025</v>
      </c>
    </row>
    <row r="1105" spans="1:26" x14ac:dyDescent="0.3">
      <c r="A1105" t="s">
        <v>1136</v>
      </c>
      <c r="B1105">
        <v>1993</v>
      </c>
      <c r="C1105" t="s">
        <v>30</v>
      </c>
      <c r="E1105">
        <v>1</v>
      </c>
      <c r="F1105">
        <v>0</v>
      </c>
      <c r="G1105">
        <v>9010.2000000000007</v>
      </c>
      <c r="H1105" t="s">
        <v>11</v>
      </c>
      <c r="I1105" t="s">
        <v>12</v>
      </c>
      <c r="J1105" t="s">
        <v>535</v>
      </c>
      <c r="K1105" t="str">
        <f>SUBSTITUTE(Table14[[#This Row],[year]],"?","")</f>
        <v>1993</v>
      </c>
      <c r="P1105" t="str">
        <f>SUBSTITUTE(Table14[[#This Row],[Customer ID]],"?","unknown")</f>
        <v>Id1235</v>
      </c>
      <c r="Q1105" s="9" t="str">
        <f t="shared" si="51"/>
        <v>27 Dec 1993</v>
      </c>
      <c r="R1105">
        <f t="shared" si="52"/>
        <v>29</v>
      </c>
      <c r="S1105" t="str">
        <f t="shared" si="53"/>
        <v>1993</v>
      </c>
      <c r="T1105" t="str">
        <f>SUBSTITUTE(Table14[[#This Row],[month]],"?","sep")</f>
        <v>Dec</v>
      </c>
      <c r="U1105">
        <v>27</v>
      </c>
      <c r="V1105">
        <v>1</v>
      </c>
      <c r="W1105" s="12">
        <v>48675.519999999997</v>
      </c>
      <c r="X1105" t="str">
        <f>SUBSTITUTE(Table14[[#This Row],[Hospital tier]],"?","tier - 2")</f>
        <v>tier - 2</v>
      </c>
      <c r="Y1105" t="str">
        <f>SUBSTITUTE(Table14[[#This Row],[City tier]],"?","tier - 2")</f>
        <v>tier - 3</v>
      </c>
      <c r="Z1105" t="str">
        <f>SUBSTITUTE(Table14[[#This Row],[State ID]],"?","UNKNOWN")</f>
        <v>R1026</v>
      </c>
    </row>
    <row r="1106" spans="1:26" x14ac:dyDescent="0.3">
      <c r="A1106" t="s">
        <v>1137</v>
      </c>
      <c r="B1106">
        <v>1972</v>
      </c>
      <c r="C1106" t="s">
        <v>30</v>
      </c>
      <c r="E1106">
        <v>7</v>
      </c>
      <c r="F1106">
        <v>1</v>
      </c>
      <c r="G1106">
        <v>9048.0300000000007</v>
      </c>
      <c r="H1106" t="s">
        <v>11</v>
      </c>
      <c r="I1106" t="s">
        <v>11</v>
      </c>
      <c r="J1106" t="s">
        <v>13</v>
      </c>
      <c r="K1106" t="str">
        <f>SUBSTITUTE(Table14[[#This Row],[year]],"?","")</f>
        <v>1972</v>
      </c>
      <c r="P1106" t="str">
        <f>SUBSTITUTE(Table14[[#This Row],[Customer ID]],"?","unknown")</f>
        <v>Id1234</v>
      </c>
      <c r="Q1106" s="9" t="str">
        <f t="shared" si="51"/>
        <v>7 Dec 1972</v>
      </c>
      <c r="R1106">
        <f t="shared" si="52"/>
        <v>50</v>
      </c>
      <c r="S1106" t="str">
        <f t="shared" si="53"/>
        <v>1972</v>
      </c>
      <c r="T1106" t="str">
        <f>SUBSTITUTE(Table14[[#This Row],[month]],"?","sep")</f>
        <v>Dec</v>
      </c>
      <c r="U1106">
        <v>7</v>
      </c>
      <c r="V1106">
        <v>0</v>
      </c>
      <c r="W1106" s="12">
        <v>39611.760000000002</v>
      </c>
      <c r="X1106" t="str">
        <f>SUBSTITUTE(Table14[[#This Row],[Hospital tier]],"?","tier - 2")</f>
        <v>tier - 2</v>
      </c>
      <c r="Y1106" t="str">
        <f>SUBSTITUTE(Table14[[#This Row],[City tier]],"?","tier - 2")</f>
        <v>tier - 2</v>
      </c>
      <c r="Z1106" t="str">
        <f>SUBSTITUTE(Table14[[#This Row],[State ID]],"?","UNKNOWN")</f>
        <v>R1013</v>
      </c>
    </row>
    <row r="1107" spans="1:26" x14ac:dyDescent="0.3">
      <c r="A1107" t="s">
        <v>1138</v>
      </c>
      <c r="B1107">
        <v>1972</v>
      </c>
      <c r="C1107" t="s">
        <v>30</v>
      </c>
      <c r="E1107">
        <v>2</v>
      </c>
      <c r="F1107">
        <v>1</v>
      </c>
      <c r="G1107">
        <v>9058.73</v>
      </c>
      <c r="H1107" t="s">
        <v>12</v>
      </c>
      <c r="I1107" t="s">
        <v>11</v>
      </c>
      <c r="J1107" t="s">
        <v>13</v>
      </c>
      <c r="K1107" t="str">
        <f>SUBSTITUTE(Table14[[#This Row],[year]],"?","")</f>
        <v>1972</v>
      </c>
      <c r="P1107" t="str">
        <f>SUBSTITUTE(Table14[[#This Row],[Customer ID]],"?","unknown")</f>
        <v>Id1233</v>
      </c>
      <c r="Q1107" s="9" t="str">
        <f t="shared" si="51"/>
        <v>2 Dec 1972</v>
      </c>
      <c r="R1107">
        <f t="shared" si="52"/>
        <v>50</v>
      </c>
      <c r="S1107" t="str">
        <f t="shared" si="53"/>
        <v>1972</v>
      </c>
      <c r="T1107" t="str">
        <f>SUBSTITUTE(Table14[[#This Row],[month]],"?","sep")</f>
        <v>Dec</v>
      </c>
      <c r="U1107">
        <v>2</v>
      </c>
      <c r="V1107">
        <v>1</v>
      </c>
      <c r="W1107" s="12">
        <v>9380.75</v>
      </c>
      <c r="X1107" t="str">
        <f>SUBSTITUTE(Table14[[#This Row],[Hospital tier]],"?","tier - 2")</f>
        <v>tier - 3</v>
      </c>
      <c r="Y1107" t="str">
        <f>SUBSTITUTE(Table14[[#This Row],[City tier]],"?","tier - 2")</f>
        <v>tier - 2</v>
      </c>
      <c r="Z1107" t="str">
        <f>SUBSTITUTE(Table14[[#This Row],[State ID]],"?","UNKNOWN")</f>
        <v>R1013</v>
      </c>
    </row>
    <row r="1108" spans="1:26" x14ac:dyDescent="0.3">
      <c r="A1108" t="s">
        <v>1139</v>
      </c>
      <c r="B1108">
        <v>1977</v>
      </c>
      <c r="C1108" t="s">
        <v>15</v>
      </c>
      <c r="E1108">
        <v>4</v>
      </c>
      <c r="F1108">
        <v>2</v>
      </c>
      <c r="G1108">
        <v>9095.07</v>
      </c>
      <c r="H1108" t="s">
        <v>11</v>
      </c>
      <c r="I1108" t="s">
        <v>11</v>
      </c>
      <c r="J1108" t="s">
        <v>247</v>
      </c>
      <c r="K1108" t="str">
        <f>SUBSTITUTE(Table14[[#This Row],[year]],"?","")</f>
        <v>1977</v>
      </c>
      <c r="P1108" t="str">
        <f>SUBSTITUTE(Table14[[#This Row],[Customer ID]],"?","unknown")</f>
        <v>Id1232</v>
      </c>
      <c r="Q1108" s="9" t="str">
        <f t="shared" si="51"/>
        <v>26 Nov 1977</v>
      </c>
      <c r="R1108">
        <f t="shared" si="52"/>
        <v>45</v>
      </c>
      <c r="S1108" t="str">
        <f t="shared" si="53"/>
        <v>1977</v>
      </c>
      <c r="T1108" t="str">
        <f>SUBSTITUTE(Table14[[#This Row],[month]],"?","sep")</f>
        <v>Nov</v>
      </c>
      <c r="U1108">
        <v>26</v>
      </c>
      <c r="V1108">
        <v>1</v>
      </c>
      <c r="W1108" s="12">
        <v>9377.9</v>
      </c>
      <c r="X1108" t="str">
        <f>SUBSTITUTE(Table14[[#This Row],[Hospital tier]],"?","tier - 2")</f>
        <v>tier - 2</v>
      </c>
      <c r="Y1108" t="str">
        <f>SUBSTITUTE(Table14[[#This Row],[City tier]],"?","tier - 2")</f>
        <v>tier - 2</v>
      </c>
      <c r="Z1108" t="str">
        <f>SUBSTITUTE(Table14[[#This Row],[State ID]],"?","UNKNOWN")</f>
        <v>R1024</v>
      </c>
    </row>
    <row r="1109" spans="1:26" x14ac:dyDescent="0.3">
      <c r="A1109" t="s">
        <v>1140</v>
      </c>
      <c r="B1109">
        <v>1965</v>
      </c>
      <c r="C1109" t="s">
        <v>15</v>
      </c>
      <c r="E1109">
        <v>9</v>
      </c>
      <c r="F1109">
        <v>0</v>
      </c>
      <c r="G1109">
        <v>9095.94</v>
      </c>
      <c r="H1109" t="s">
        <v>12</v>
      </c>
      <c r="I1109" t="s">
        <v>16</v>
      </c>
      <c r="J1109" t="s">
        <v>42</v>
      </c>
      <c r="K1109" t="str">
        <f>SUBSTITUTE(Table14[[#This Row],[year]],"?","")</f>
        <v>1965</v>
      </c>
      <c r="P1109" t="str">
        <f>SUBSTITUTE(Table14[[#This Row],[Customer ID]],"?","unknown")</f>
        <v>Id1231</v>
      </c>
      <c r="Q1109" s="9" t="str">
        <f t="shared" si="51"/>
        <v>22 Nov 1965</v>
      </c>
      <c r="R1109">
        <f t="shared" si="52"/>
        <v>57</v>
      </c>
      <c r="S1109" t="str">
        <f t="shared" si="53"/>
        <v>1965</v>
      </c>
      <c r="T1109" t="str">
        <f>SUBSTITUTE(Table14[[#This Row],[month]],"?","sep")</f>
        <v>Nov</v>
      </c>
      <c r="U1109">
        <v>22</v>
      </c>
      <c r="V1109">
        <v>0</v>
      </c>
      <c r="W1109" s="12">
        <v>12979.36</v>
      </c>
      <c r="X1109" t="str">
        <f>SUBSTITUTE(Table14[[#This Row],[Hospital tier]],"?","tier - 2")</f>
        <v>tier - 3</v>
      </c>
      <c r="Y1109" t="str">
        <f>SUBSTITUTE(Table14[[#This Row],[City tier]],"?","tier - 2")</f>
        <v>tier - 1</v>
      </c>
      <c r="Z1109" t="str">
        <f>SUBSTITUTE(Table14[[#This Row],[State ID]],"?","UNKNOWN")</f>
        <v>R1011</v>
      </c>
    </row>
    <row r="1110" spans="1:26" x14ac:dyDescent="0.3">
      <c r="A1110" t="s">
        <v>1141</v>
      </c>
      <c r="B1110">
        <v>1977</v>
      </c>
      <c r="C1110" t="s">
        <v>30</v>
      </c>
      <c r="E1110">
        <v>2</v>
      </c>
      <c r="F1110">
        <v>3</v>
      </c>
      <c r="G1110">
        <v>9101.7999999999993</v>
      </c>
      <c r="H1110" t="s">
        <v>11</v>
      </c>
      <c r="I1110" t="s">
        <v>16</v>
      </c>
      <c r="J1110" t="s">
        <v>42</v>
      </c>
      <c r="K1110" t="str">
        <f>SUBSTITUTE(Table14[[#This Row],[year]],"?","")</f>
        <v>1977</v>
      </c>
      <c r="P1110" t="str">
        <f>SUBSTITUTE(Table14[[#This Row],[Customer ID]],"?","unknown")</f>
        <v>Id1230</v>
      </c>
      <c r="Q1110" s="9" t="str">
        <f t="shared" si="51"/>
        <v>24 Dec 1977</v>
      </c>
      <c r="R1110">
        <f t="shared" si="52"/>
        <v>45</v>
      </c>
      <c r="S1110" t="str">
        <f t="shared" si="53"/>
        <v>1977</v>
      </c>
      <c r="T1110" t="str">
        <f>SUBSTITUTE(Table14[[#This Row],[month]],"?","sep")</f>
        <v>Dec</v>
      </c>
      <c r="U1110">
        <v>24</v>
      </c>
      <c r="V1110">
        <v>0</v>
      </c>
      <c r="W1110" s="12">
        <v>9377.4500000000007</v>
      </c>
      <c r="X1110" t="str">
        <f>SUBSTITUTE(Table14[[#This Row],[Hospital tier]],"?","tier - 2")</f>
        <v>tier - 2</v>
      </c>
      <c r="Y1110" t="str">
        <f>SUBSTITUTE(Table14[[#This Row],[City tier]],"?","tier - 2")</f>
        <v>tier - 1</v>
      </c>
      <c r="Z1110" t="str">
        <f>SUBSTITUTE(Table14[[#This Row],[State ID]],"?","UNKNOWN")</f>
        <v>R1011</v>
      </c>
    </row>
    <row r="1111" spans="1:26" x14ac:dyDescent="0.3">
      <c r="A1111" t="s">
        <v>1142</v>
      </c>
      <c r="B1111">
        <v>1970</v>
      </c>
      <c r="C1111" t="s">
        <v>35</v>
      </c>
      <c r="E1111">
        <v>12</v>
      </c>
      <c r="F1111">
        <v>0</v>
      </c>
      <c r="G1111">
        <v>9140.9500000000007</v>
      </c>
      <c r="H1111" t="s">
        <v>12</v>
      </c>
      <c r="I1111" t="s">
        <v>12</v>
      </c>
      <c r="J1111" t="s">
        <v>13</v>
      </c>
      <c r="K1111" t="str">
        <f>SUBSTITUTE(Table14[[#This Row],[year]],"?","")</f>
        <v>1970</v>
      </c>
      <c r="P1111" t="str">
        <f>SUBSTITUTE(Table14[[#This Row],[Customer ID]],"?","unknown")</f>
        <v>Id1229</v>
      </c>
      <c r="Q1111" s="9" t="str">
        <f t="shared" si="51"/>
        <v>8 Aug 1970</v>
      </c>
      <c r="R1111">
        <f t="shared" si="52"/>
        <v>52</v>
      </c>
      <c r="S1111" t="str">
        <f t="shared" si="53"/>
        <v>1970</v>
      </c>
      <c r="T1111" t="str">
        <f>SUBSTITUTE(Table14[[#This Row],[month]],"?","sep")</f>
        <v>Aug</v>
      </c>
      <c r="U1111">
        <v>8</v>
      </c>
      <c r="V1111">
        <v>0</v>
      </c>
      <c r="W1111" s="12">
        <v>9361.33</v>
      </c>
      <c r="X1111" t="str">
        <f>SUBSTITUTE(Table14[[#This Row],[Hospital tier]],"?","tier - 2")</f>
        <v>tier - 3</v>
      </c>
      <c r="Y1111" t="str">
        <f>SUBSTITUTE(Table14[[#This Row],[City tier]],"?","tier - 2")</f>
        <v>tier - 3</v>
      </c>
      <c r="Z1111" t="str">
        <f>SUBSTITUTE(Table14[[#This Row],[State ID]],"?","UNKNOWN")</f>
        <v>R1013</v>
      </c>
    </row>
    <row r="1112" spans="1:26" x14ac:dyDescent="0.3">
      <c r="A1112" t="s">
        <v>1143</v>
      </c>
      <c r="B1112">
        <v>1970</v>
      </c>
      <c r="C1112" t="s">
        <v>37</v>
      </c>
      <c r="E1112">
        <v>18</v>
      </c>
      <c r="F1112">
        <v>0</v>
      </c>
      <c r="G1112">
        <v>9144.57</v>
      </c>
      <c r="H1112" t="s">
        <v>12</v>
      </c>
      <c r="I1112" t="s">
        <v>11</v>
      </c>
      <c r="J1112" t="s">
        <v>42</v>
      </c>
      <c r="K1112" t="str">
        <f>SUBSTITUTE(Table14[[#This Row],[year]],"?","")</f>
        <v>1970</v>
      </c>
      <c r="P1112" t="str">
        <f>SUBSTITUTE(Table14[[#This Row],[Customer ID]],"?","unknown")</f>
        <v>Id1228</v>
      </c>
      <c r="Q1112" s="9" t="str">
        <f t="shared" si="51"/>
        <v>1 Oct 1970</v>
      </c>
      <c r="R1112">
        <f t="shared" si="52"/>
        <v>52</v>
      </c>
      <c r="S1112" t="str">
        <f t="shared" si="53"/>
        <v>1970</v>
      </c>
      <c r="T1112" t="str">
        <f>SUBSTITUTE(Table14[[#This Row],[month]],"?","sep")</f>
        <v>Oct</v>
      </c>
      <c r="U1112">
        <v>1</v>
      </c>
      <c r="V1112">
        <v>3</v>
      </c>
      <c r="W1112" s="12">
        <v>9344.2000000000007</v>
      </c>
      <c r="X1112" t="str">
        <f>SUBSTITUTE(Table14[[#This Row],[Hospital tier]],"?","tier - 2")</f>
        <v>tier - 3</v>
      </c>
      <c r="Y1112" t="str">
        <f>SUBSTITUTE(Table14[[#This Row],[City tier]],"?","tier - 2")</f>
        <v>tier - 2</v>
      </c>
      <c r="Z1112" t="str">
        <f>SUBSTITUTE(Table14[[#This Row],[State ID]],"?","UNKNOWN")</f>
        <v>R1011</v>
      </c>
    </row>
    <row r="1113" spans="1:26" x14ac:dyDescent="0.3">
      <c r="A1113" t="s">
        <v>1144</v>
      </c>
      <c r="B1113">
        <v>1982</v>
      </c>
      <c r="C1113" t="s">
        <v>30</v>
      </c>
      <c r="E1113">
        <v>8</v>
      </c>
      <c r="F1113">
        <v>3</v>
      </c>
      <c r="G1113">
        <v>9147.5</v>
      </c>
      <c r="H1113" t="s">
        <v>11</v>
      </c>
      <c r="I1113" t="s">
        <v>16</v>
      </c>
      <c r="J1113" t="s">
        <v>23</v>
      </c>
      <c r="K1113" t="str">
        <f>SUBSTITUTE(Table14[[#This Row],[year]],"?","")</f>
        <v>1982</v>
      </c>
      <c r="P1113" t="str">
        <f>SUBSTITUTE(Table14[[#This Row],[Customer ID]],"?","unknown")</f>
        <v>Id1227</v>
      </c>
      <c r="Q1113" s="9" t="str">
        <f t="shared" si="51"/>
        <v>12 Dec 1982</v>
      </c>
      <c r="R1113">
        <f t="shared" si="52"/>
        <v>40</v>
      </c>
      <c r="S1113" t="str">
        <f t="shared" si="53"/>
        <v>1982</v>
      </c>
      <c r="T1113" t="str">
        <f>SUBSTITUTE(Table14[[#This Row],[month]],"?","sep")</f>
        <v>Dec</v>
      </c>
      <c r="U1113">
        <v>12</v>
      </c>
      <c r="V1113">
        <v>0</v>
      </c>
      <c r="W1113" s="12">
        <v>9338.61</v>
      </c>
      <c r="X1113" t="str">
        <f>SUBSTITUTE(Table14[[#This Row],[Hospital tier]],"?","tier - 2")</f>
        <v>tier - 2</v>
      </c>
      <c r="Y1113" t="str">
        <f>SUBSTITUTE(Table14[[#This Row],[City tier]],"?","tier - 2")</f>
        <v>tier - 1</v>
      </c>
      <c r="Z1113" t="str">
        <f>SUBSTITUTE(Table14[[#This Row],[State ID]],"?","UNKNOWN")</f>
        <v>R1012</v>
      </c>
    </row>
    <row r="1114" spans="1:26" x14ac:dyDescent="0.3">
      <c r="A1114" t="s">
        <v>1145</v>
      </c>
      <c r="B1114">
        <v>1990</v>
      </c>
      <c r="C1114" t="s">
        <v>35</v>
      </c>
      <c r="E1114">
        <v>23</v>
      </c>
      <c r="F1114">
        <v>3</v>
      </c>
      <c r="G1114">
        <v>9159.51</v>
      </c>
      <c r="H1114" t="s">
        <v>11</v>
      </c>
      <c r="I1114" t="s">
        <v>11</v>
      </c>
      <c r="J1114" t="s">
        <v>300</v>
      </c>
      <c r="K1114" t="str">
        <f>SUBSTITUTE(Table14[[#This Row],[year]],"?","")</f>
        <v>1990</v>
      </c>
      <c r="P1114" t="str">
        <f>SUBSTITUTE(Table14[[#This Row],[Customer ID]],"?","unknown")</f>
        <v>Id1226</v>
      </c>
      <c r="Q1114" s="9" t="str">
        <f t="shared" si="51"/>
        <v>9 Aug 1990</v>
      </c>
      <c r="R1114">
        <f t="shared" si="52"/>
        <v>32</v>
      </c>
      <c r="S1114" t="str">
        <f t="shared" si="53"/>
        <v>1990</v>
      </c>
      <c r="T1114" t="str">
        <f>SUBSTITUTE(Table14[[#This Row],[month]],"?","sep")</f>
        <v>Aug</v>
      </c>
      <c r="U1114">
        <v>9</v>
      </c>
      <c r="V1114">
        <v>3</v>
      </c>
      <c r="W1114" s="12">
        <v>9320.26</v>
      </c>
      <c r="X1114" t="str">
        <f>SUBSTITUTE(Table14[[#This Row],[Hospital tier]],"?","tier - 2")</f>
        <v>tier - 2</v>
      </c>
      <c r="Y1114" t="str">
        <f>SUBSTITUTE(Table14[[#This Row],[City tier]],"?","tier - 2")</f>
        <v>tier - 2</v>
      </c>
      <c r="Z1114" t="str">
        <f>SUBSTITUTE(Table14[[#This Row],[State ID]],"?","UNKNOWN")</f>
        <v>R1021</v>
      </c>
    </row>
    <row r="1115" spans="1:26" x14ac:dyDescent="0.3">
      <c r="A1115" t="s">
        <v>1146</v>
      </c>
      <c r="B1115">
        <v>1970</v>
      </c>
      <c r="C1115" t="s">
        <v>37</v>
      </c>
      <c r="E1115">
        <v>24</v>
      </c>
      <c r="F1115">
        <v>0</v>
      </c>
      <c r="G1115">
        <v>9171.75</v>
      </c>
      <c r="H1115" t="s">
        <v>11</v>
      </c>
      <c r="I1115" t="s">
        <v>11</v>
      </c>
      <c r="J1115" t="s">
        <v>23</v>
      </c>
      <c r="K1115" t="str">
        <f>SUBSTITUTE(Table14[[#This Row],[year]],"?","")</f>
        <v>1970</v>
      </c>
      <c r="P1115" t="str">
        <f>SUBSTITUTE(Table14[[#This Row],[Customer ID]],"?","unknown")</f>
        <v>Id1225</v>
      </c>
      <c r="Q1115" s="9" t="str">
        <f t="shared" si="51"/>
        <v>12 Oct 1970</v>
      </c>
      <c r="R1115">
        <f t="shared" si="52"/>
        <v>52</v>
      </c>
      <c r="S1115" t="str">
        <f t="shared" si="53"/>
        <v>1970</v>
      </c>
      <c r="T1115" t="str">
        <f>SUBSTITUTE(Table14[[#This Row],[month]],"?","sep")</f>
        <v>Oct</v>
      </c>
      <c r="U1115">
        <v>12</v>
      </c>
      <c r="V1115">
        <v>2</v>
      </c>
      <c r="W1115" s="12">
        <v>9315.41</v>
      </c>
      <c r="X1115" t="str">
        <f>SUBSTITUTE(Table14[[#This Row],[Hospital tier]],"?","tier - 2")</f>
        <v>tier - 2</v>
      </c>
      <c r="Y1115" t="str">
        <f>SUBSTITUTE(Table14[[#This Row],[City tier]],"?","tier - 2")</f>
        <v>tier - 2</v>
      </c>
      <c r="Z1115" t="str">
        <f>SUBSTITUTE(Table14[[#This Row],[State ID]],"?","UNKNOWN")</f>
        <v>R1012</v>
      </c>
    </row>
    <row r="1116" spans="1:26" x14ac:dyDescent="0.3">
      <c r="A1116" t="s">
        <v>1147</v>
      </c>
      <c r="B1116">
        <v>1971</v>
      </c>
      <c r="C1116" t="s">
        <v>30</v>
      </c>
      <c r="E1116">
        <v>29</v>
      </c>
      <c r="F1116">
        <v>0</v>
      </c>
      <c r="G1116">
        <v>9174.14</v>
      </c>
      <c r="H1116" t="s">
        <v>12</v>
      </c>
      <c r="I1116" t="s">
        <v>16</v>
      </c>
      <c r="J1116" t="s">
        <v>23</v>
      </c>
      <c r="K1116" t="str">
        <f>SUBSTITUTE(Table14[[#This Row],[year]],"?","")</f>
        <v>1971</v>
      </c>
      <c r="P1116" t="str">
        <f>SUBSTITUTE(Table14[[#This Row],[Customer ID]],"?","unknown")</f>
        <v>Id1224</v>
      </c>
      <c r="Q1116" s="9" t="str">
        <f t="shared" si="51"/>
        <v>8 Dec 1971</v>
      </c>
      <c r="R1116">
        <f t="shared" si="52"/>
        <v>51</v>
      </c>
      <c r="S1116" t="str">
        <f t="shared" si="53"/>
        <v>1971</v>
      </c>
      <c r="T1116" t="str">
        <f>SUBSTITUTE(Table14[[#This Row],[month]],"?","sep")</f>
        <v>Dec</v>
      </c>
      <c r="U1116">
        <v>8</v>
      </c>
      <c r="V1116">
        <v>0</v>
      </c>
      <c r="W1116" s="12">
        <v>9310.81</v>
      </c>
      <c r="X1116" t="str">
        <f>SUBSTITUTE(Table14[[#This Row],[Hospital tier]],"?","tier - 2")</f>
        <v>tier - 3</v>
      </c>
      <c r="Y1116" t="str">
        <f>SUBSTITUTE(Table14[[#This Row],[City tier]],"?","tier - 2")</f>
        <v>tier - 1</v>
      </c>
      <c r="Z1116" t="str">
        <f>SUBSTITUTE(Table14[[#This Row],[State ID]],"?","UNKNOWN")</f>
        <v>R1012</v>
      </c>
    </row>
    <row r="1117" spans="1:26" x14ac:dyDescent="0.3">
      <c r="A1117" t="s">
        <v>1148</v>
      </c>
      <c r="B1117">
        <v>1973</v>
      </c>
      <c r="C1117" t="s">
        <v>30</v>
      </c>
      <c r="E1117">
        <v>25</v>
      </c>
      <c r="F1117">
        <v>1</v>
      </c>
      <c r="G1117">
        <v>9182.17</v>
      </c>
      <c r="H1117" t="s">
        <v>11</v>
      </c>
      <c r="I1117" t="s">
        <v>12</v>
      </c>
      <c r="J1117" t="s">
        <v>42</v>
      </c>
      <c r="K1117" t="str">
        <f>SUBSTITUTE(Table14[[#This Row],[year]],"?","")</f>
        <v>1973</v>
      </c>
      <c r="P1117" t="str">
        <f>SUBSTITUTE(Table14[[#This Row],[Customer ID]],"?","unknown")</f>
        <v>Id1223</v>
      </c>
      <c r="Q1117" s="9" t="str">
        <f t="shared" si="51"/>
        <v>16 Dec 1973</v>
      </c>
      <c r="R1117">
        <f t="shared" si="52"/>
        <v>49</v>
      </c>
      <c r="S1117" t="str">
        <f t="shared" si="53"/>
        <v>1973</v>
      </c>
      <c r="T1117" t="str">
        <f>SUBSTITUTE(Table14[[#This Row],[month]],"?","sep")</f>
        <v>Dec</v>
      </c>
      <c r="U1117">
        <v>16</v>
      </c>
      <c r="V1117">
        <v>2</v>
      </c>
      <c r="W1117" s="12">
        <v>9304.7000000000007</v>
      </c>
      <c r="X1117" t="str">
        <f>SUBSTITUTE(Table14[[#This Row],[Hospital tier]],"?","tier - 2")</f>
        <v>tier - 2</v>
      </c>
      <c r="Y1117" t="str">
        <f>SUBSTITUTE(Table14[[#This Row],[City tier]],"?","tier - 2")</f>
        <v>tier - 3</v>
      </c>
      <c r="Z1117" t="str">
        <f>SUBSTITUTE(Table14[[#This Row],[State ID]],"?","UNKNOWN")</f>
        <v>R1011</v>
      </c>
    </row>
    <row r="1118" spans="1:26" x14ac:dyDescent="0.3">
      <c r="A1118" t="s">
        <v>1149</v>
      </c>
      <c r="B1118">
        <v>1976</v>
      </c>
      <c r="C1118" t="s">
        <v>20</v>
      </c>
      <c r="E1118">
        <v>10</v>
      </c>
      <c r="F1118">
        <v>2</v>
      </c>
      <c r="G1118">
        <v>9193.84</v>
      </c>
      <c r="H1118" t="s">
        <v>11</v>
      </c>
      <c r="I1118" t="s">
        <v>16</v>
      </c>
      <c r="J1118" t="s">
        <v>23</v>
      </c>
      <c r="K1118" t="str">
        <f>SUBSTITUTE(Table14[[#This Row],[year]],"?","")</f>
        <v>1976</v>
      </c>
      <c r="P1118" t="str">
        <f>SUBSTITUTE(Table14[[#This Row],[Customer ID]],"?","unknown")</f>
        <v>Id1222</v>
      </c>
      <c r="Q1118" s="9" t="str">
        <f t="shared" si="51"/>
        <v>5 Sep 1976</v>
      </c>
      <c r="R1118">
        <f t="shared" si="52"/>
        <v>46</v>
      </c>
      <c r="S1118" t="str">
        <f t="shared" si="53"/>
        <v>1976</v>
      </c>
      <c r="T1118" t="str">
        <f>SUBSTITUTE(Table14[[#This Row],[month]],"?","sep")</f>
        <v>Sep</v>
      </c>
      <c r="U1118">
        <v>5</v>
      </c>
      <c r="V1118">
        <v>3</v>
      </c>
      <c r="W1118" s="12">
        <v>39597.410000000003</v>
      </c>
      <c r="X1118" t="str">
        <f>SUBSTITUTE(Table14[[#This Row],[Hospital tier]],"?","tier - 2")</f>
        <v>tier - 2</v>
      </c>
      <c r="Y1118" t="str">
        <f>SUBSTITUTE(Table14[[#This Row],[City tier]],"?","tier - 2")</f>
        <v>tier - 1</v>
      </c>
      <c r="Z1118" t="str">
        <f>SUBSTITUTE(Table14[[#This Row],[State ID]],"?","UNKNOWN")</f>
        <v>R1012</v>
      </c>
    </row>
    <row r="1119" spans="1:26" x14ac:dyDescent="0.3">
      <c r="A1119" t="s">
        <v>1150</v>
      </c>
      <c r="B1119">
        <v>1986</v>
      </c>
      <c r="C1119" t="s">
        <v>30</v>
      </c>
      <c r="E1119">
        <v>25</v>
      </c>
      <c r="F1119">
        <v>3</v>
      </c>
      <c r="G1119">
        <v>9210.06</v>
      </c>
      <c r="H1119" t="s">
        <v>11</v>
      </c>
      <c r="I1119" t="s">
        <v>12</v>
      </c>
      <c r="J1119" t="s">
        <v>300</v>
      </c>
      <c r="K1119" t="str">
        <f>SUBSTITUTE(Table14[[#This Row],[year]],"?","")</f>
        <v>1986</v>
      </c>
      <c r="P1119" t="str">
        <f>SUBSTITUTE(Table14[[#This Row],[Customer ID]],"?","unknown")</f>
        <v>Id1221</v>
      </c>
      <c r="Q1119" s="9" t="str">
        <f t="shared" si="51"/>
        <v>3 Dec 1986</v>
      </c>
      <c r="R1119">
        <f t="shared" si="52"/>
        <v>36</v>
      </c>
      <c r="S1119" t="str">
        <f t="shared" si="53"/>
        <v>1986</v>
      </c>
      <c r="T1119" t="str">
        <f>SUBSTITUTE(Table14[[#This Row],[month]],"?","sep")</f>
        <v>Dec</v>
      </c>
      <c r="U1119">
        <v>3</v>
      </c>
      <c r="V1119">
        <v>3</v>
      </c>
      <c r="W1119" s="12">
        <v>9301.89</v>
      </c>
      <c r="X1119" t="str">
        <f>SUBSTITUTE(Table14[[#This Row],[Hospital tier]],"?","tier - 2")</f>
        <v>tier - 2</v>
      </c>
      <c r="Y1119" t="str">
        <f>SUBSTITUTE(Table14[[#This Row],[City tier]],"?","tier - 2")</f>
        <v>tier - 3</v>
      </c>
      <c r="Z1119" t="str">
        <f>SUBSTITUTE(Table14[[#This Row],[State ID]],"?","UNKNOWN")</f>
        <v>R1021</v>
      </c>
    </row>
    <row r="1120" spans="1:26" x14ac:dyDescent="0.3">
      <c r="A1120" t="s">
        <v>1151</v>
      </c>
      <c r="B1120">
        <v>1981</v>
      </c>
      <c r="C1120" t="s">
        <v>30</v>
      </c>
      <c r="E1120">
        <v>5</v>
      </c>
      <c r="F1120">
        <v>5</v>
      </c>
      <c r="G1120">
        <v>9222.4</v>
      </c>
      <c r="H1120" t="s">
        <v>11</v>
      </c>
      <c r="I1120" t="s">
        <v>12</v>
      </c>
      <c r="J1120" t="s">
        <v>166</v>
      </c>
      <c r="K1120" t="str">
        <f>SUBSTITUTE(Table14[[#This Row],[year]],"?","")</f>
        <v>1981</v>
      </c>
      <c r="P1120" t="str">
        <f>SUBSTITUTE(Table14[[#This Row],[Customer ID]],"?","unknown")</f>
        <v>Id1220</v>
      </c>
      <c r="Q1120" s="9" t="str">
        <f t="shared" si="51"/>
        <v>4 Dec 1981</v>
      </c>
      <c r="R1120">
        <f t="shared" si="52"/>
        <v>41</v>
      </c>
      <c r="S1120" t="str">
        <f t="shared" si="53"/>
        <v>1981</v>
      </c>
      <c r="T1120" t="str">
        <f>SUBSTITUTE(Table14[[#This Row],[month]],"?","sep")</f>
        <v>Dec</v>
      </c>
      <c r="U1120">
        <v>4</v>
      </c>
      <c r="V1120">
        <v>0</v>
      </c>
      <c r="W1120" s="12">
        <v>12957.12</v>
      </c>
      <c r="X1120" t="str">
        <f>SUBSTITUTE(Table14[[#This Row],[Hospital tier]],"?","tier - 2")</f>
        <v>tier - 2</v>
      </c>
      <c r="Y1120" t="str">
        <f>SUBSTITUTE(Table14[[#This Row],[City tier]],"?","tier - 2")</f>
        <v>tier - 3</v>
      </c>
      <c r="Z1120" t="str">
        <f>SUBSTITUTE(Table14[[#This Row],[State ID]],"?","UNKNOWN")</f>
        <v>R1019</v>
      </c>
    </row>
    <row r="1121" spans="1:26" x14ac:dyDescent="0.3">
      <c r="A1121" t="s">
        <v>1152</v>
      </c>
      <c r="B1121">
        <v>1975</v>
      </c>
      <c r="C1121" t="s">
        <v>30</v>
      </c>
      <c r="E1121">
        <v>6</v>
      </c>
      <c r="F1121">
        <v>2</v>
      </c>
      <c r="G1121">
        <v>9225.26</v>
      </c>
      <c r="H1121" t="s">
        <v>12</v>
      </c>
      <c r="I1121" t="s">
        <v>12</v>
      </c>
      <c r="J1121" t="s">
        <v>164</v>
      </c>
      <c r="K1121" t="str">
        <f>SUBSTITUTE(Table14[[#This Row],[year]],"?","")</f>
        <v>1975</v>
      </c>
      <c r="P1121" t="str">
        <f>SUBSTITUTE(Table14[[#This Row],[Customer ID]],"?","unknown")</f>
        <v>Id1219</v>
      </c>
      <c r="Q1121" s="9" t="str">
        <f t="shared" si="51"/>
        <v>20 Dec 1975</v>
      </c>
      <c r="R1121">
        <f t="shared" si="52"/>
        <v>47</v>
      </c>
      <c r="S1121" t="str">
        <f t="shared" si="53"/>
        <v>1975</v>
      </c>
      <c r="T1121" t="str">
        <f>SUBSTITUTE(Table14[[#This Row],[month]],"?","sep")</f>
        <v>Dec</v>
      </c>
      <c r="U1121">
        <v>20</v>
      </c>
      <c r="V1121">
        <v>0</v>
      </c>
      <c r="W1121" s="12">
        <v>11321.49</v>
      </c>
      <c r="X1121" t="str">
        <f>SUBSTITUTE(Table14[[#This Row],[Hospital tier]],"?","tier - 2")</f>
        <v>tier - 3</v>
      </c>
      <c r="Y1121" t="str">
        <f>SUBSTITUTE(Table14[[#This Row],[City tier]],"?","tier - 2")</f>
        <v>tier - 3</v>
      </c>
      <c r="Z1121" t="str">
        <f>SUBSTITUTE(Table14[[#This Row],[State ID]],"?","UNKNOWN")</f>
        <v>R1015</v>
      </c>
    </row>
    <row r="1122" spans="1:26" x14ac:dyDescent="0.3">
      <c r="A1122" t="s">
        <v>1153</v>
      </c>
      <c r="B1122">
        <v>1980</v>
      </c>
      <c r="C1122" t="s">
        <v>37</v>
      </c>
      <c r="E1122">
        <v>5</v>
      </c>
      <c r="F1122">
        <v>2</v>
      </c>
      <c r="G1122">
        <v>9247.94</v>
      </c>
      <c r="H1122" t="s">
        <v>11</v>
      </c>
      <c r="I1122" t="s">
        <v>16</v>
      </c>
      <c r="J1122" t="s">
        <v>300</v>
      </c>
      <c r="K1122" t="str">
        <f>SUBSTITUTE(Table14[[#This Row],[year]],"?","")</f>
        <v>1980</v>
      </c>
      <c r="P1122" t="str">
        <f>SUBSTITUTE(Table14[[#This Row],[Customer ID]],"?","unknown")</f>
        <v>Id1218</v>
      </c>
      <c r="Q1122" s="9" t="str">
        <f t="shared" si="51"/>
        <v>18 Oct 1980</v>
      </c>
      <c r="R1122">
        <f t="shared" si="52"/>
        <v>42</v>
      </c>
      <c r="S1122" t="str">
        <f t="shared" si="53"/>
        <v>1980</v>
      </c>
      <c r="T1122" t="str">
        <f>SUBSTITUTE(Table14[[#This Row],[month]],"?","sep")</f>
        <v>Oct</v>
      </c>
      <c r="U1122">
        <v>18</v>
      </c>
      <c r="V1122">
        <v>1</v>
      </c>
      <c r="W1122" s="12">
        <v>9290.14</v>
      </c>
      <c r="X1122" t="str">
        <f>SUBSTITUTE(Table14[[#This Row],[Hospital tier]],"?","tier - 2")</f>
        <v>tier - 2</v>
      </c>
      <c r="Y1122" t="str">
        <f>SUBSTITUTE(Table14[[#This Row],[City tier]],"?","tier - 2")</f>
        <v>tier - 1</v>
      </c>
      <c r="Z1122" t="str">
        <f>SUBSTITUTE(Table14[[#This Row],[State ID]],"?","UNKNOWN")</f>
        <v>R1021</v>
      </c>
    </row>
    <row r="1123" spans="1:26" x14ac:dyDescent="0.3">
      <c r="A1123" t="s">
        <v>1154</v>
      </c>
      <c r="B1123">
        <v>1974</v>
      </c>
      <c r="C1123" t="s">
        <v>35</v>
      </c>
      <c r="E1123">
        <v>21</v>
      </c>
      <c r="F1123">
        <v>1</v>
      </c>
      <c r="G1123">
        <v>9249.5</v>
      </c>
      <c r="H1123" t="s">
        <v>11</v>
      </c>
      <c r="I1123" t="s">
        <v>16</v>
      </c>
      <c r="J1123" t="s">
        <v>23</v>
      </c>
      <c r="K1123" t="str">
        <f>SUBSTITUTE(Table14[[#This Row],[year]],"?","")</f>
        <v>1974</v>
      </c>
      <c r="P1123" t="str">
        <f>SUBSTITUTE(Table14[[#This Row],[Customer ID]],"?","unknown")</f>
        <v>Id1217</v>
      </c>
      <c r="Q1123" s="9" t="str">
        <f t="shared" si="51"/>
        <v>16 Aug 1974</v>
      </c>
      <c r="R1123">
        <f t="shared" si="52"/>
        <v>48</v>
      </c>
      <c r="S1123" t="str">
        <f t="shared" si="53"/>
        <v>1974</v>
      </c>
      <c r="T1123" t="str">
        <f>SUBSTITUTE(Table14[[#This Row],[month]],"?","sep")</f>
        <v>Aug</v>
      </c>
      <c r="U1123">
        <v>16</v>
      </c>
      <c r="V1123">
        <v>1</v>
      </c>
      <c r="W1123" s="12">
        <v>9288.0300000000007</v>
      </c>
      <c r="X1123" t="str">
        <f>SUBSTITUTE(Table14[[#This Row],[Hospital tier]],"?","tier - 2")</f>
        <v>tier - 2</v>
      </c>
      <c r="Y1123" t="str">
        <f>SUBSTITUTE(Table14[[#This Row],[City tier]],"?","tier - 2")</f>
        <v>tier - 1</v>
      </c>
      <c r="Z1123" t="str">
        <f>SUBSTITUTE(Table14[[#This Row],[State ID]],"?","UNKNOWN")</f>
        <v>R1012</v>
      </c>
    </row>
    <row r="1124" spans="1:26" x14ac:dyDescent="0.3">
      <c r="A1124" t="s">
        <v>1155</v>
      </c>
      <c r="B1124">
        <v>1971</v>
      </c>
      <c r="C1124" t="s">
        <v>35</v>
      </c>
      <c r="E1124">
        <v>6</v>
      </c>
      <c r="F1124">
        <v>0</v>
      </c>
      <c r="G1124">
        <v>9264.7999999999993</v>
      </c>
      <c r="H1124" t="s">
        <v>11</v>
      </c>
      <c r="I1124" t="s">
        <v>16</v>
      </c>
      <c r="J1124" t="s">
        <v>42</v>
      </c>
      <c r="K1124" t="str">
        <f>SUBSTITUTE(Table14[[#This Row],[year]],"?","")</f>
        <v>1971</v>
      </c>
      <c r="P1124" t="str">
        <f>SUBSTITUTE(Table14[[#This Row],[Customer ID]],"?","unknown")</f>
        <v>Id1216</v>
      </c>
      <c r="Q1124" s="9" t="str">
        <f t="shared" si="51"/>
        <v>26 Aug 1971</v>
      </c>
      <c r="R1124">
        <f t="shared" si="52"/>
        <v>51</v>
      </c>
      <c r="S1124" t="str">
        <f t="shared" si="53"/>
        <v>1971</v>
      </c>
      <c r="T1124" t="str">
        <f>SUBSTITUTE(Table14[[#This Row],[month]],"?","sep")</f>
        <v>Aug</v>
      </c>
      <c r="U1124">
        <v>26</v>
      </c>
      <c r="V1124">
        <v>0</v>
      </c>
      <c r="W1124" s="12">
        <v>9285.8700000000008</v>
      </c>
      <c r="X1124" t="str">
        <f>SUBSTITUTE(Table14[[#This Row],[Hospital tier]],"?","tier - 2")</f>
        <v>tier - 2</v>
      </c>
      <c r="Y1124" t="str">
        <f>SUBSTITUTE(Table14[[#This Row],[City tier]],"?","tier - 2")</f>
        <v>tier - 1</v>
      </c>
      <c r="Z1124" t="str">
        <f>SUBSTITUTE(Table14[[#This Row],[State ID]],"?","UNKNOWN")</f>
        <v>R1011</v>
      </c>
    </row>
    <row r="1125" spans="1:26" x14ac:dyDescent="0.3">
      <c r="A1125" t="s">
        <v>1156</v>
      </c>
      <c r="B1125">
        <v>1973</v>
      </c>
      <c r="C1125" t="s">
        <v>37</v>
      </c>
      <c r="E1125">
        <v>27</v>
      </c>
      <c r="F1125">
        <v>1</v>
      </c>
      <c r="G1125">
        <v>9282.48</v>
      </c>
      <c r="H1125" t="s">
        <v>12</v>
      </c>
      <c r="I1125" t="s">
        <v>11</v>
      </c>
      <c r="J1125" t="s">
        <v>168</v>
      </c>
      <c r="K1125" t="str">
        <f>SUBSTITUTE(Table14[[#This Row],[year]],"?","")</f>
        <v>1973</v>
      </c>
      <c r="P1125" t="str">
        <f>SUBSTITUTE(Table14[[#This Row],[Customer ID]],"?","unknown")</f>
        <v>Id1215</v>
      </c>
      <c r="Q1125" s="9" t="str">
        <f t="shared" si="51"/>
        <v>2 Oct 1973</v>
      </c>
      <c r="R1125">
        <f t="shared" si="52"/>
        <v>49</v>
      </c>
      <c r="S1125" t="str">
        <f t="shared" si="53"/>
        <v>1973</v>
      </c>
      <c r="T1125" t="str">
        <f>SUBSTITUTE(Table14[[#This Row],[month]],"?","sep")</f>
        <v>Oct</v>
      </c>
      <c r="U1125">
        <v>2</v>
      </c>
      <c r="V1125">
        <v>0</v>
      </c>
      <c r="W1125" s="12">
        <v>9283.56</v>
      </c>
      <c r="X1125" t="str">
        <f>SUBSTITUTE(Table14[[#This Row],[Hospital tier]],"?","tier - 2")</f>
        <v>tier - 3</v>
      </c>
      <c r="Y1125" t="str">
        <f>SUBSTITUTE(Table14[[#This Row],[City tier]],"?","tier - 2")</f>
        <v>tier - 2</v>
      </c>
      <c r="Z1125" t="str">
        <f>SUBSTITUTE(Table14[[#This Row],[State ID]],"?","UNKNOWN")</f>
        <v>R1016</v>
      </c>
    </row>
    <row r="1126" spans="1:26" x14ac:dyDescent="0.3">
      <c r="A1126" t="s">
        <v>1157</v>
      </c>
      <c r="B1126">
        <v>1971</v>
      </c>
      <c r="C1126" t="s">
        <v>10</v>
      </c>
      <c r="E1126">
        <v>2</v>
      </c>
      <c r="F1126">
        <v>0</v>
      </c>
      <c r="G1126">
        <v>9283.56</v>
      </c>
      <c r="H1126" t="s">
        <v>11</v>
      </c>
      <c r="I1126" t="s">
        <v>12</v>
      </c>
      <c r="J1126" t="s">
        <v>13</v>
      </c>
      <c r="K1126" t="str">
        <f>SUBSTITUTE(Table14[[#This Row],[year]],"?","")</f>
        <v>1971</v>
      </c>
      <c r="P1126" t="str">
        <f>SUBSTITUTE(Table14[[#This Row],[Customer ID]],"?","unknown")</f>
        <v>Id1214</v>
      </c>
      <c r="Q1126" s="9" t="str">
        <f t="shared" si="51"/>
        <v>27 Jul 1971</v>
      </c>
      <c r="R1126">
        <f t="shared" si="52"/>
        <v>51</v>
      </c>
      <c r="S1126" t="str">
        <f t="shared" si="53"/>
        <v>1971</v>
      </c>
      <c r="T1126" t="str">
        <f>SUBSTITUTE(Table14[[#This Row],[month]],"?","sep")</f>
        <v>Jul</v>
      </c>
      <c r="U1126">
        <v>27</v>
      </c>
      <c r="V1126">
        <v>1</v>
      </c>
      <c r="W1126" s="12">
        <v>9282.48</v>
      </c>
      <c r="X1126" t="str">
        <f>SUBSTITUTE(Table14[[#This Row],[Hospital tier]],"?","tier - 2")</f>
        <v>tier - 2</v>
      </c>
      <c r="Y1126" t="str">
        <f>SUBSTITUTE(Table14[[#This Row],[City tier]],"?","tier - 2")</f>
        <v>tier - 3</v>
      </c>
      <c r="Z1126" t="str">
        <f>SUBSTITUTE(Table14[[#This Row],[State ID]],"?","UNKNOWN")</f>
        <v>R1013</v>
      </c>
    </row>
    <row r="1127" spans="1:26" x14ac:dyDescent="0.3">
      <c r="A1127" t="s">
        <v>1158</v>
      </c>
      <c r="B1127">
        <v>1969</v>
      </c>
      <c r="C1127" t="s">
        <v>15</v>
      </c>
      <c r="E1127">
        <v>26</v>
      </c>
      <c r="F1127">
        <v>0</v>
      </c>
      <c r="G1127">
        <v>9285.8700000000008</v>
      </c>
      <c r="H1127" t="s">
        <v>11</v>
      </c>
      <c r="I1127" t="s">
        <v>12</v>
      </c>
      <c r="J1127" t="s">
        <v>13</v>
      </c>
      <c r="K1127" t="str">
        <f>SUBSTITUTE(Table14[[#This Row],[year]],"?","")</f>
        <v>1969</v>
      </c>
      <c r="P1127" t="str">
        <f>SUBSTITUTE(Table14[[#This Row],[Customer ID]],"?","unknown")</f>
        <v>Id1213</v>
      </c>
      <c r="Q1127" s="9" t="str">
        <f t="shared" si="51"/>
        <v>6 Nov 1969</v>
      </c>
      <c r="R1127">
        <f t="shared" si="52"/>
        <v>53</v>
      </c>
      <c r="S1127" t="str">
        <f t="shared" si="53"/>
        <v>1969</v>
      </c>
      <c r="T1127" t="str">
        <f>SUBSTITUTE(Table14[[#This Row],[month]],"?","sep")</f>
        <v>Nov</v>
      </c>
      <c r="U1127">
        <v>6</v>
      </c>
      <c r="V1127">
        <v>0</v>
      </c>
      <c r="W1127" s="12">
        <v>9264.7999999999993</v>
      </c>
      <c r="X1127" t="str">
        <f>SUBSTITUTE(Table14[[#This Row],[Hospital tier]],"?","tier - 2")</f>
        <v>tier - 2</v>
      </c>
      <c r="Y1127" t="str">
        <f>SUBSTITUTE(Table14[[#This Row],[City tier]],"?","tier - 2")</f>
        <v>tier - 3</v>
      </c>
      <c r="Z1127" t="str">
        <f>SUBSTITUTE(Table14[[#This Row],[State ID]],"?","UNKNOWN")</f>
        <v>R1013</v>
      </c>
    </row>
    <row r="1128" spans="1:26" x14ac:dyDescent="0.3">
      <c r="A1128" t="s">
        <v>1159</v>
      </c>
      <c r="B1128">
        <v>1973</v>
      </c>
      <c r="C1128" t="s">
        <v>37</v>
      </c>
      <c r="E1128">
        <v>16</v>
      </c>
      <c r="F1128">
        <v>1</v>
      </c>
      <c r="G1128">
        <v>9288.0300000000007</v>
      </c>
      <c r="H1128" t="s">
        <v>11</v>
      </c>
      <c r="I1128" t="s">
        <v>12</v>
      </c>
      <c r="J1128" t="s">
        <v>170</v>
      </c>
      <c r="K1128" t="str">
        <f>SUBSTITUTE(Table14[[#This Row],[year]],"?","")</f>
        <v>1973</v>
      </c>
      <c r="P1128" t="str">
        <f>SUBSTITUTE(Table14[[#This Row],[Customer ID]],"?","unknown")</f>
        <v>Id1212</v>
      </c>
      <c r="Q1128" s="9" t="str">
        <f t="shared" si="51"/>
        <v>21 Oct 1973</v>
      </c>
      <c r="R1128">
        <f t="shared" si="52"/>
        <v>49</v>
      </c>
      <c r="S1128" t="str">
        <f t="shared" si="53"/>
        <v>1973</v>
      </c>
      <c r="T1128" t="str">
        <f>SUBSTITUTE(Table14[[#This Row],[month]],"?","sep")</f>
        <v>Oct</v>
      </c>
      <c r="U1128">
        <v>21</v>
      </c>
      <c r="V1128">
        <v>1</v>
      </c>
      <c r="W1128" s="12">
        <v>9249.5</v>
      </c>
      <c r="X1128" t="str">
        <f>SUBSTITUTE(Table14[[#This Row],[Hospital tier]],"?","tier - 2")</f>
        <v>tier - 2</v>
      </c>
      <c r="Y1128" t="str">
        <f>SUBSTITUTE(Table14[[#This Row],[City tier]],"?","tier - 2")</f>
        <v>tier - 3</v>
      </c>
      <c r="Z1128" t="str">
        <f>SUBSTITUTE(Table14[[#This Row],[State ID]],"?","UNKNOWN")</f>
        <v>R1018</v>
      </c>
    </row>
    <row r="1129" spans="1:26" x14ac:dyDescent="0.3">
      <c r="A1129" t="s">
        <v>1160</v>
      </c>
      <c r="B1129">
        <v>1973</v>
      </c>
      <c r="C1129" t="s">
        <v>20</v>
      </c>
      <c r="E1129">
        <v>18</v>
      </c>
      <c r="F1129">
        <v>1</v>
      </c>
      <c r="G1129">
        <v>9290.14</v>
      </c>
      <c r="H1129" t="s">
        <v>12</v>
      </c>
      <c r="I1129" t="s">
        <v>12</v>
      </c>
      <c r="J1129" t="s">
        <v>168</v>
      </c>
      <c r="K1129" t="str">
        <f>SUBSTITUTE(Table14[[#This Row],[year]],"?","")</f>
        <v>1973</v>
      </c>
      <c r="P1129" t="str">
        <f>SUBSTITUTE(Table14[[#This Row],[Customer ID]],"?","unknown")</f>
        <v>Id1211</v>
      </c>
      <c r="Q1129" s="9" t="str">
        <f t="shared" si="51"/>
        <v>5 Sep 1973</v>
      </c>
      <c r="R1129">
        <f t="shared" si="52"/>
        <v>49</v>
      </c>
      <c r="S1129" t="str">
        <f t="shared" si="53"/>
        <v>1973</v>
      </c>
      <c r="T1129" t="str">
        <f>SUBSTITUTE(Table14[[#This Row],[month]],"?","sep")</f>
        <v>Sep</v>
      </c>
      <c r="U1129">
        <v>5</v>
      </c>
      <c r="V1129">
        <v>2</v>
      </c>
      <c r="W1129" s="12">
        <v>9247.94</v>
      </c>
      <c r="X1129" t="str">
        <f>SUBSTITUTE(Table14[[#This Row],[Hospital tier]],"?","tier - 2")</f>
        <v>tier - 3</v>
      </c>
      <c r="Y1129" t="str">
        <f>SUBSTITUTE(Table14[[#This Row],[City tier]],"?","tier - 2")</f>
        <v>tier - 3</v>
      </c>
      <c r="Z1129" t="str">
        <f>SUBSTITUTE(Table14[[#This Row],[State ID]],"?","UNKNOWN")</f>
        <v>R1016</v>
      </c>
    </row>
    <row r="1130" spans="1:26" x14ac:dyDescent="0.3">
      <c r="A1130" t="s">
        <v>1161</v>
      </c>
      <c r="B1130">
        <v>1976</v>
      </c>
      <c r="C1130" t="s">
        <v>15</v>
      </c>
      <c r="E1130">
        <v>3</v>
      </c>
      <c r="F1130">
        <v>3</v>
      </c>
      <c r="G1130">
        <v>9301.89</v>
      </c>
      <c r="H1130" t="s">
        <v>11</v>
      </c>
      <c r="I1130" t="s">
        <v>16</v>
      </c>
      <c r="J1130" t="s">
        <v>23</v>
      </c>
      <c r="K1130" t="str">
        <f>SUBSTITUTE(Table14[[#This Row],[year]],"?","")</f>
        <v>1976</v>
      </c>
      <c r="P1130" t="str">
        <f>SUBSTITUTE(Table14[[#This Row],[Customer ID]],"?","unknown")</f>
        <v>Id1210</v>
      </c>
      <c r="Q1130" s="9" t="str">
        <f t="shared" si="51"/>
        <v>6 Nov 1976</v>
      </c>
      <c r="R1130">
        <f t="shared" si="52"/>
        <v>46</v>
      </c>
      <c r="S1130" t="str">
        <f t="shared" si="53"/>
        <v>1976</v>
      </c>
      <c r="T1130" t="str">
        <f>SUBSTITUTE(Table14[[#This Row],[month]],"?","sep")</f>
        <v>Nov</v>
      </c>
      <c r="U1130">
        <v>6</v>
      </c>
      <c r="V1130">
        <v>2</v>
      </c>
      <c r="W1130" s="12">
        <v>9225.26</v>
      </c>
      <c r="X1130" t="str">
        <f>SUBSTITUTE(Table14[[#This Row],[Hospital tier]],"?","tier - 2")</f>
        <v>tier - 2</v>
      </c>
      <c r="Y1130" t="str">
        <f>SUBSTITUTE(Table14[[#This Row],[City tier]],"?","tier - 2")</f>
        <v>tier - 1</v>
      </c>
      <c r="Z1130" t="str">
        <f>SUBSTITUTE(Table14[[#This Row],[State ID]],"?","UNKNOWN")</f>
        <v>R1012</v>
      </c>
    </row>
    <row r="1131" spans="1:26" x14ac:dyDescent="0.3">
      <c r="A1131" t="s">
        <v>1162</v>
      </c>
      <c r="B1131">
        <v>1973</v>
      </c>
      <c r="C1131" t="s">
        <v>37</v>
      </c>
      <c r="E1131">
        <v>16</v>
      </c>
      <c r="F1131">
        <v>2</v>
      </c>
      <c r="G1131">
        <v>9304.7000000000007</v>
      </c>
      <c r="H1131" t="s">
        <v>12</v>
      </c>
      <c r="I1131" t="s">
        <v>12</v>
      </c>
      <c r="J1131" t="s">
        <v>13</v>
      </c>
      <c r="K1131" t="str">
        <f>SUBSTITUTE(Table14[[#This Row],[year]],"?","")</f>
        <v>1973</v>
      </c>
      <c r="P1131" t="str">
        <f>SUBSTITUTE(Table14[[#This Row],[Customer ID]],"?","unknown")</f>
        <v>Id1209</v>
      </c>
      <c r="Q1131" s="9" t="str">
        <f t="shared" si="51"/>
        <v>12 Oct 1973</v>
      </c>
      <c r="R1131">
        <f t="shared" si="52"/>
        <v>49</v>
      </c>
      <c r="S1131" t="str">
        <f t="shared" si="53"/>
        <v>1973</v>
      </c>
      <c r="T1131" t="str">
        <f>SUBSTITUTE(Table14[[#This Row],[month]],"?","sep")</f>
        <v>Oct</v>
      </c>
      <c r="U1131">
        <v>12</v>
      </c>
      <c r="V1131">
        <v>1</v>
      </c>
      <c r="W1131" s="12">
        <v>39556.49</v>
      </c>
      <c r="X1131" t="str">
        <f>SUBSTITUTE(Table14[[#This Row],[Hospital tier]],"?","tier - 2")</f>
        <v>tier - 3</v>
      </c>
      <c r="Y1131" t="str">
        <f>SUBSTITUTE(Table14[[#This Row],[City tier]],"?","tier - 2")</f>
        <v>tier - 3</v>
      </c>
      <c r="Z1131" t="str">
        <f>SUBSTITUTE(Table14[[#This Row],[State ID]],"?","UNKNOWN")</f>
        <v>R1013</v>
      </c>
    </row>
    <row r="1132" spans="1:26" x14ac:dyDescent="0.3">
      <c r="A1132" t="s">
        <v>1163</v>
      </c>
      <c r="B1132">
        <v>1963</v>
      </c>
      <c r="C1132" t="s">
        <v>18</v>
      </c>
      <c r="E1132">
        <v>8</v>
      </c>
      <c r="F1132">
        <v>0</v>
      </c>
      <c r="G1132">
        <v>9310.81</v>
      </c>
      <c r="H1132" t="s">
        <v>12</v>
      </c>
      <c r="I1132" t="s">
        <v>16</v>
      </c>
      <c r="J1132" t="s">
        <v>13</v>
      </c>
      <c r="K1132" t="str">
        <f>SUBSTITUTE(Table14[[#This Row],[year]],"?","")</f>
        <v>1963</v>
      </c>
      <c r="P1132" t="str">
        <f>SUBSTITUTE(Table14[[#This Row],[Customer ID]],"?","unknown")</f>
        <v>Id1208</v>
      </c>
      <c r="Q1132" s="9" t="str">
        <f t="shared" si="51"/>
        <v>20 Jun 1963</v>
      </c>
      <c r="R1132">
        <f t="shared" si="52"/>
        <v>59</v>
      </c>
      <c r="S1132" t="str">
        <f t="shared" si="53"/>
        <v>1963</v>
      </c>
      <c r="T1132" t="str">
        <f>SUBSTITUTE(Table14[[#This Row],[month]],"?","sep")</f>
        <v>Jun</v>
      </c>
      <c r="U1132">
        <v>20</v>
      </c>
      <c r="V1132">
        <v>0</v>
      </c>
      <c r="W1132" s="12">
        <v>12950.07</v>
      </c>
      <c r="X1132" t="str">
        <f>SUBSTITUTE(Table14[[#This Row],[Hospital tier]],"?","tier - 2")</f>
        <v>tier - 3</v>
      </c>
      <c r="Y1132" t="str">
        <f>SUBSTITUTE(Table14[[#This Row],[City tier]],"?","tier - 2")</f>
        <v>tier - 1</v>
      </c>
      <c r="Z1132" t="str">
        <f>SUBSTITUTE(Table14[[#This Row],[State ID]],"?","UNKNOWN")</f>
        <v>R1013</v>
      </c>
    </row>
    <row r="1133" spans="1:26" x14ac:dyDescent="0.3">
      <c r="A1133" t="s">
        <v>1164</v>
      </c>
      <c r="B1133">
        <v>1977</v>
      </c>
      <c r="C1133" t="s">
        <v>37</v>
      </c>
      <c r="E1133">
        <v>12</v>
      </c>
      <c r="F1133">
        <v>2</v>
      </c>
      <c r="G1133">
        <v>9315.41</v>
      </c>
      <c r="H1133" t="s">
        <v>11</v>
      </c>
      <c r="I1133" t="s">
        <v>16</v>
      </c>
      <c r="J1133" t="s">
        <v>247</v>
      </c>
      <c r="K1133" t="str">
        <f>SUBSTITUTE(Table14[[#This Row],[year]],"?","")</f>
        <v>1977</v>
      </c>
      <c r="P1133" t="str">
        <f>SUBSTITUTE(Table14[[#This Row],[Customer ID]],"?","unknown")</f>
        <v>Id1207</v>
      </c>
      <c r="Q1133" s="9" t="str">
        <f t="shared" si="51"/>
        <v>5 Oct 1977</v>
      </c>
      <c r="R1133">
        <f t="shared" si="52"/>
        <v>45</v>
      </c>
      <c r="S1133" t="str">
        <f t="shared" si="53"/>
        <v>1977</v>
      </c>
      <c r="T1133" t="str">
        <f>SUBSTITUTE(Table14[[#This Row],[month]],"?","sep")</f>
        <v>Oct</v>
      </c>
      <c r="U1133">
        <v>5</v>
      </c>
      <c r="V1133">
        <v>5</v>
      </c>
      <c r="W1133" s="12">
        <v>9222.4</v>
      </c>
      <c r="X1133" t="str">
        <f>SUBSTITUTE(Table14[[#This Row],[Hospital tier]],"?","tier - 2")</f>
        <v>tier - 2</v>
      </c>
      <c r="Y1133" t="str">
        <f>SUBSTITUTE(Table14[[#This Row],[City tier]],"?","tier - 2")</f>
        <v>tier - 1</v>
      </c>
      <c r="Z1133" t="str">
        <f>SUBSTITUTE(Table14[[#This Row],[State ID]],"?","UNKNOWN")</f>
        <v>R1024</v>
      </c>
    </row>
    <row r="1134" spans="1:26" x14ac:dyDescent="0.3">
      <c r="A1134" t="s">
        <v>1165</v>
      </c>
      <c r="B1134">
        <v>1988</v>
      </c>
      <c r="C1134" t="s">
        <v>10</v>
      </c>
      <c r="E1134">
        <v>9</v>
      </c>
      <c r="F1134">
        <v>3</v>
      </c>
      <c r="G1134">
        <v>9320.26</v>
      </c>
      <c r="H1134" t="s">
        <v>11</v>
      </c>
      <c r="I1134" t="s">
        <v>16</v>
      </c>
      <c r="J1134" t="s">
        <v>23</v>
      </c>
      <c r="K1134" t="str">
        <f>SUBSTITUTE(Table14[[#This Row],[year]],"?","")</f>
        <v>1988</v>
      </c>
      <c r="P1134" t="str">
        <f>SUBSTITUTE(Table14[[#This Row],[Customer ID]],"?","unknown")</f>
        <v>Id1206</v>
      </c>
      <c r="Q1134" s="9" t="str">
        <f t="shared" si="51"/>
        <v>25 Jul 1988</v>
      </c>
      <c r="R1134">
        <f t="shared" si="52"/>
        <v>34</v>
      </c>
      <c r="S1134" t="str">
        <f t="shared" si="53"/>
        <v>1988</v>
      </c>
      <c r="T1134" t="str">
        <f>SUBSTITUTE(Table14[[#This Row],[month]],"?","sep")</f>
        <v>Jul</v>
      </c>
      <c r="U1134">
        <v>25</v>
      </c>
      <c r="V1134">
        <v>3</v>
      </c>
      <c r="W1134" s="12">
        <v>9210.06</v>
      </c>
      <c r="X1134" t="str">
        <f>SUBSTITUTE(Table14[[#This Row],[Hospital tier]],"?","tier - 2")</f>
        <v>tier - 2</v>
      </c>
      <c r="Y1134" t="str">
        <f>SUBSTITUTE(Table14[[#This Row],[City tier]],"?","tier - 2")</f>
        <v>tier - 1</v>
      </c>
      <c r="Z1134" t="str">
        <f>SUBSTITUTE(Table14[[#This Row],[State ID]],"?","UNKNOWN")</f>
        <v>R1012</v>
      </c>
    </row>
    <row r="1135" spans="1:26" x14ac:dyDescent="0.3">
      <c r="A1135" t="s">
        <v>1166</v>
      </c>
      <c r="B1135">
        <v>1996</v>
      </c>
      <c r="C1135" t="s">
        <v>37</v>
      </c>
      <c r="E1135">
        <v>12</v>
      </c>
      <c r="F1135">
        <v>0</v>
      </c>
      <c r="G1135">
        <v>9338.61</v>
      </c>
      <c r="H1135" t="s">
        <v>11</v>
      </c>
      <c r="I1135" t="s">
        <v>16</v>
      </c>
      <c r="J1135" t="s">
        <v>535</v>
      </c>
      <c r="K1135" t="str">
        <f>SUBSTITUTE(Table14[[#This Row],[year]],"?","")</f>
        <v>1996</v>
      </c>
      <c r="P1135" t="str">
        <f>SUBSTITUTE(Table14[[#This Row],[Customer ID]],"?","unknown")</f>
        <v>Id1205</v>
      </c>
      <c r="Q1135" s="9" t="str">
        <f t="shared" si="51"/>
        <v>10 Oct 1996</v>
      </c>
      <c r="R1135">
        <f t="shared" si="52"/>
        <v>26</v>
      </c>
      <c r="S1135" t="str">
        <f t="shared" si="53"/>
        <v>1996</v>
      </c>
      <c r="T1135" t="str">
        <f>SUBSTITUTE(Table14[[#This Row],[month]],"?","sep")</f>
        <v>Oct</v>
      </c>
      <c r="U1135">
        <v>10</v>
      </c>
      <c r="V1135">
        <v>2</v>
      </c>
      <c r="W1135" s="12">
        <v>9193.84</v>
      </c>
      <c r="X1135" t="str">
        <f>SUBSTITUTE(Table14[[#This Row],[Hospital tier]],"?","tier - 2")</f>
        <v>tier - 2</v>
      </c>
      <c r="Y1135" t="str">
        <f>SUBSTITUTE(Table14[[#This Row],[City tier]],"?","tier - 2")</f>
        <v>tier - 1</v>
      </c>
      <c r="Z1135" t="str">
        <f>SUBSTITUTE(Table14[[#This Row],[State ID]],"?","UNKNOWN")</f>
        <v>R1026</v>
      </c>
    </row>
    <row r="1136" spans="1:26" x14ac:dyDescent="0.3">
      <c r="A1136" t="s">
        <v>1167</v>
      </c>
      <c r="B1136">
        <v>1988</v>
      </c>
      <c r="C1136" t="s">
        <v>10</v>
      </c>
      <c r="E1136">
        <v>1</v>
      </c>
      <c r="F1136">
        <v>3</v>
      </c>
      <c r="G1136">
        <v>9344.2000000000007</v>
      </c>
      <c r="H1136" t="s">
        <v>11</v>
      </c>
      <c r="I1136" t="s">
        <v>16</v>
      </c>
      <c r="J1136" t="s">
        <v>300</v>
      </c>
      <c r="K1136" t="str">
        <f>SUBSTITUTE(Table14[[#This Row],[year]],"?","")</f>
        <v>1988</v>
      </c>
      <c r="P1136" t="str">
        <f>SUBSTITUTE(Table14[[#This Row],[Customer ID]],"?","unknown")</f>
        <v>Id1204</v>
      </c>
      <c r="Q1136" s="9" t="str">
        <f t="shared" si="51"/>
        <v>25 Jul 1988</v>
      </c>
      <c r="R1136">
        <f t="shared" si="52"/>
        <v>34</v>
      </c>
      <c r="S1136" t="str">
        <f t="shared" si="53"/>
        <v>1988</v>
      </c>
      <c r="T1136" t="str">
        <f>SUBSTITUTE(Table14[[#This Row],[month]],"?","sep")</f>
        <v>Jul</v>
      </c>
      <c r="U1136">
        <v>25</v>
      </c>
      <c r="V1136">
        <v>1</v>
      </c>
      <c r="W1136" s="12">
        <v>9182.17</v>
      </c>
      <c r="X1136" t="str">
        <f>SUBSTITUTE(Table14[[#This Row],[Hospital tier]],"?","tier - 2")</f>
        <v>tier - 2</v>
      </c>
      <c r="Y1136" t="str">
        <f>SUBSTITUTE(Table14[[#This Row],[City tier]],"?","tier - 2")</f>
        <v>tier - 1</v>
      </c>
      <c r="Z1136" t="str">
        <f>SUBSTITUTE(Table14[[#This Row],[State ID]],"?","UNKNOWN")</f>
        <v>R1021</v>
      </c>
    </row>
    <row r="1137" spans="1:26" x14ac:dyDescent="0.3">
      <c r="A1137" t="s">
        <v>1168</v>
      </c>
      <c r="B1137">
        <v>1971</v>
      </c>
      <c r="C1137" t="s">
        <v>37</v>
      </c>
      <c r="E1137">
        <v>8</v>
      </c>
      <c r="F1137">
        <v>0</v>
      </c>
      <c r="G1137">
        <v>9361.33</v>
      </c>
      <c r="H1137" t="s">
        <v>12</v>
      </c>
      <c r="I1137" t="s">
        <v>16</v>
      </c>
      <c r="J1137" t="s">
        <v>168</v>
      </c>
      <c r="K1137" t="str">
        <f>SUBSTITUTE(Table14[[#This Row],[year]],"?","")</f>
        <v>1971</v>
      </c>
      <c r="P1137" t="str">
        <f>SUBSTITUTE(Table14[[#This Row],[Customer ID]],"?","unknown")</f>
        <v>Id1203</v>
      </c>
      <c r="Q1137" s="9" t="str">
        <f t="shared" si="51"/>
        <v>29 Oct 1971</v>
      </c>
      <c r="R1137">
        <f t="shared" si="52"/>
        <v>51</v>
      </c>
      <c r="S1137" t="str">
        <f t="shared" si="53"/>
        <v>1971</v>
      </c>
      <c r="T1137" t="str">
        <f>SUBSTITUTE(Table14[[#This Row],[month]],"?","sep")</f>
        <v>Oct</v>
      </c>
      <c r="U1137">
        <v>29</v>
      </c>
      <c r="V1137">
        <v>0</v>
      </c>
      <c r="W1137" s="12">
        <v>9174.14</v>
      </c>
      <c r="X1137" t="str">
        <f>SUBSTITUTE(Table14[[#This Row],[Hospital tier]],"?","tier - 2")</f>
        <v>tier - 3</v>
      </c>
      <c r="Y1137" t="str">
        <f>SUBSTITUTE(Table14[[#This Row],[City tier]],"?","tier - 2")</f>
        <v>tier - 1</v>
      </c>
      <c r="Z1137" t="str">
        <f>SUBSTITUTE(Table14[[#This Row],[State ID]],"?","UNKNOWN")</f>
        <v>R1016</v>
      </c>
    </row>
    <row r="1138" spans="1:26" x14ac:dyDescent="0.3">
      <c r="A1138" t="s">
        <v>1169</v>
      </c>
      <c r="B1138">
        <v>1969</v>
      </c>
      <c r="C1138" t="s">
        <v>15</v>
      </c>
      <c r="E1138">
        <v>24</v>
      </c>
      <c r="F1138">
        <v>0</v>
      </c>
      <c r="G1138">
        <v>9377.4500000000007</v>
      </c>
      <c r="H1138" t="s">
        <v>11</v>
      </c>
      <c r="I1138" t="s">
        <v>12</v>
      </c>
      <c r="J1138" t="s">
        <v>13</v>
      </c>
      <c r="K1138" t="str">
        <f>SUBSTITUTE(Table14[[#This Row],[year]],"?","")</f>
        <v>1969</v>
      </c>
      <c r="P1138" t="str">
        <f>SUBSTITUTE(Table14[[#This Row],[Customer ID]],"?","unknown")</f>
        <v>Id1202</v>
      </c>
      <c r="Q1138" s="9" t="str">
        <f t="shared" si="51"/>
        <v>24 Nov 1969</v>
      </c>
      <c r="R1138">
        <f t="shared" si="52"/>
        <v>53</v>
      </c>
      <c r="S1138" t="str">
        <f t="shared" si="53"/>
        <v>1969</v>
      </c>
      <c r="T1138" t="str">
        <f>SUBSTITUTE(Table14[[#This Row],[month]],"?","sep")</f>
        <v>Nov</v>
      </c>
      <c r="U1138">
        <v>24</v>
      </c>
      <c r="V1138">
        <v>0</v>
      </c>
      <c r="W1138" s="12">
        <v>9171.75</v>
      </c>
      <c r="X1138" t="str">
        <f>SUBSTITUTE(Table14[[#This Row],[Hospital tier]],"?","tier - 2")</f>
        <v>tier - 2</v>
      </c>
      <c r="Y1138" t="str">
        <f>SUBSTITUTE(Table14[[#This Row],[City tier]],"?","tier - 2")</f>
        <v>tier - 3</v>
      </c>
      <c r="Z1138" t="str">
        <f>SUBSTITUTE(Table14[[#This Row],[State ID]],"?","UNKNOWN")</f>
        <v>R1013</v>
      </c>
    </row>
    <row r="1139" spans="1:26" x14ac:dyDescent="0.3">
      <c r="A1139" t="s">
        <v>1170</v>
      </c>
      <c r="B1139">
        <v>1971</v>
      </c>
      <c r="C1139" t="s">
        <v>15</v>
      </c>
      <c r="E1139">
        <v>26</v>
      </c>
      <c r="F1139">
        <v>1</v>
      </c>
      <c r="G1139">
        <v>9377.9</v>
      </c>
      <c r="H1139" t="s">
        <v>11</v>
      </c>
      <c r="I1139" t="s">
        <v>16</v>
      </c>
      <c r="J1139" t="s">
        <v>13</v>
      </c>
      <c r="K1139" t="str">
        <f>SUBSTITUTE(Table14[[#This Row],[year]],"?","")</f>
        <v>1971</v>
      </c>
      <c r="P1139" t="str">
        <f>SUBSTITUTE(Table14[[#This Row],[Customer ID]],"?","unknown")</f>
        <v>Id1201</v>
      </c>
      <c r="Q1139" s="9" t="str">
        <f t="shared" si="51"/>
        <v>23 Nov 1971</v>
      </c>
      <c r="R1139">
        <f t="shared" si="52"/>
        <v>51</v>
      </c>
      <c r="S1139" t="str">
        <f t="shared" si="53"/>
        <v>1971</v>
      </c>
      <c r="T1139" t="str">
        <f>SUBSTITUTE(Table14[[#This Row],[month]],"?","sep")</f>
        <v>Nov</v>
      </c>
      <c r="U1139">
        <v>23</v>
      </c>
      <c r="V1139">
        <v>3</v>
      </c>
      <c r="W1139" s="12">
        <v>9159.51</v>
      </c>
      <c r="X1139" t="str">
        <f>SUBSTITUTE(Table14[[#This Row],[Hospital tier]],"?","tier - 2")</f>
        <v>tier - 2</v>
      </c>
      <c r="Y1139" t="str">
        <f>SUBSTITUTE(Table14[[#This Row],[City tier]],"?","tier - 2")</f>
        <v>tier - 1</v>
      </c>
      <c r="Z1139" t="str">
        <f>SUBSTITUTE(Table14[[#This Row],[State ID]],"?","UNKNOWN")</f>
        <v>R1013</v>
      </c>
    </row>
    <row r="1140" spans="1:26" x14ac:dyDescent="0.3">
      <c r="A1140" t="s">
        <v>1171</v>
      </c>
      <c r="B1140">
        <v>1975</v>
      </c>
      <c r="C1140" t="s">
        <v>30</v>
      </c>
      <c r="E1140">
        <v>2</v>
      </c>
      <c r="F1140">
        <v>1</v>
      </c>
      <c r="G1140">
        <v>9380.75</v>
      </c>
      <c r="H1140" t="s">
        <v>11</v>
      </c>
      <c r="I1140" t="s">
        <v>11</v>
      </c>
      <c r="J1140" t="s">
        <v>247</v>
      </c>
      <c r="K1140" t="str">
        <f>SUBSTITUTE(Table14[[#This Row],[year]],"?","")</f>
        <v>1975</v>
      </c>
      <c r="P1140" t="str">
        <f>SUBSTITUTE(Table14[[#This Row],[Customer ID]],"?","unknown")</f>
        <v>Id1200</v>
      </c>
      <c r="Q1140" s="9" t="str">
        <f t="shared" si="51"/>
        <v>8 Dec 1975</v>
      </c>
      <c r="R1140">
        <f t="shared" si="52"/>
        <v>47</v>
      </c>
      <c r="S1140" t="str">
        <f t="shared" si="53"/>
        <v>1975</v>
      </c>
      <c r="T1140" t="str">
        <f>SUBSTITUTE(Table14[[#This Row],[month]],"?","sep")</f>
        <v>Dec</v>
      </c>
      <c r="U1140">
        <v>8</v>
      </c>
      <c r="V1140">
        <v>3</v>
      </c>
      <c r="W1140" s="12">
        <v>9147.5</v>
      </c>
      <c r="X1140" t="str">
        <f>SUBSTITUTE(Table14[[#This Row],[Hospital tier]],"?","tier - 2")</f>
        <v>tier - 2</v>
      </c>
      <c r="Y1140" t="str">
        <f>SUBSTITUTE(Table14[[#This Row],[City tier]],"?","tier - 2")</f>
        <v>tier - 2</v>
      </c>
      <c r="Z1140" t="str">
        <f>SUBSTITUTE(Table14[[#This Row],[State ID]],"?","UNKNOWN")</f>
        <v>R1024</v>
      </c>
    </row>
    <row r="1141" spans="1:26" x14ac:dyDescent="0.3">
      <c r="A1141" t="s">
        <v>1172</v>
      </c>
      <c r="B1141">
        <v>1971</v>
      </c>
      <c r="C1141" t="s">
        <v>30</v>
      </c>
      <c r="E1141">
        <v>29</v>
      </c>
      <c r="F1141">
        <v>1</v>
      </c>
      <c r="G1141">
        <v>9386.16</v>
      </c>
      <c r="H1141" t="s">
        <v>12</v>
      </c>
      <c r="I1141" t="s">
        <v>11</v>
      </c>
      <c r="J1141" t="s">
        <v>13</v>
      </c>
      <c r="K1141" t="str">
        <f>SUBSTITUTE(Table14[[#This Row],[year]],"?","")</f>
        <v>1971</v>
      </c>
      <c r="P1141" t="str">
        <f>SUBSTITUTE(Table14[[#This Row],[Customer ID]],"?","unknown")</f>
        <v>Id1199</v>
      </c>
      <c r="Q1141" s="9" t="str">
        <f t="shared" si="51"/>
        <v>18 Dec 1971</v>
      </c>
      <c r="R1141">
        <f t="shared" si="52"/>
        <v>51</v>
      </c>
      <c r="S1141" t="str">
        <f t="shared" si="53"/>
        <v>1971</v>
      </c>
      <c r="T1141" t="str">
        <f>SUBSTITUTE(Table14[[#This Row],[month]],"?","sep")</f>
        <v>Dec</v>
      </c>
      <c r="U1141">
        <v>18</v>
      </c>
      <c r="V1141">
        <v>0</v>
      </c>
      <c r="W1141" s="12">
        <v>9144.57</v>
      </c>
      <c r="X1141" t="str">
        <f>SUBSTITUTE(Table14[[#This Row],[Hospital tier]],"?","tier - 2")</f>
        <v>tier - 3</v>
      </c>
      <c r="Y1141" t="str">
        <f>SUBSTITUTE(Table14[[#This Row],[City tier]],"?","tier - 2")</f>
        <v>tier - 2</v>
      </c>
      <c r="Z1141" t="str">
        <f>SUBSTITUTE(Table14[[#This Row],[State ID]],"?","UNKNOWN")</f>
        <v>R1013</v>
      </c>
    </row>
    <row r="1142" spans="1:26" x14ac:dyDescent="0.3">
      <c r="A1142" t="s">
        <v>1173</v>
      </c>
      <c r="B1142">
        <v>1971</v>
      </c>
      <c r="C1142" t="s">
        <v>37</v>
      </c>
      <c r="E1142">
        <v>20</v>
      </c>
      <c r="F1142">
        <v>1</v>
      </c>
      <c r="G1142">
        <v>9391.35</v>
      </c>
      <c r="H1142" t="s">
        <v>12</v>
      </c>
      <c r="I1142" t="s">
        <v>12</v>
      </c>
      <c r="J1142" t="s">
        <v>42</v>
      </c>
      <c r="K1142" t="str">
        <f>SUBSTITUTE(Table14[[#This Row],[year]],"?","")</f>
        <v>1971</v>
      </c>
      <c r="P1142" t="str">
        <f>SUBSTITUTE(Table14[[#This Row],[Customer ID]],"?","unknown")</f>
        <v>Id1198</v>
      </c>
      <c r="Q1142" s="9" t="str">
        <f t="shared" si="51"/>
        <v>12 Oct 1971</v>
      </c>
      <c r="R1142">
        <f t="shared" si="52"/>
        <v>51</v>
      </c>
      <c r="S1142" t="str">
        <f t="shared" si="53"/>
        <v>1971</v>
      </c>
      <c r="T1142" t="str">
        <f>SUBSTITUTE(Table14[[#This Row],[month]],"?","sep")</f>
        <v>Oct</v>
      </c>
      <c r="U1142">
        <v>12</v>
      </c>
      <c r="V1142">
        <v>0</v>
      </c>
      <c r="W1142" s="12">
        <v>9140.9500000000007</v>
      </c>
      <c r="X1142" t="str">
        <f>SUBSTITUTE(Table14[[#This Row],[Hospital tier]],"?","tier - 2")</f>
        <v>tier - 3</v>
      </c>
      <c r="Y1142" t="str">
        <f>SUBSTITUTE(Table14[[#This Row],[City tier]],"?","tier - 2")</f>
        <v>tier - 3</v>
      </c>
      <c r="Z1142" t="str">
        <f>SUBSTITUTE(Table14[[#This Row],[State ID]],"?","UNKNOWN")</f>
        <v>R1011</v>
      </c>
    </row>
    <row r="1143" spans="1:26" x14ac:dyDescent="0.3">
      <c r="A1143" t="s">
        <v>1174</v>
      </c>
      <c r="B1143">
        <v>1976</v>
      </c>
      <c r="C1143" t="s">
        <v>37</v>
      </c>
      <c r="E1143">
        <v>17</v>
      </c>
      <c r="F1143">
        <v>2</v>
      </c>
      <c r="G1143">
        <v>9411.01</v>
      </c>
      <c r="H1143" t="s">
        <v>11</v>
      </c>
      <c r="I1143" t="s">
        <v>12</v>
      </c>
      <c r="J1143" t="s">
        <v>247</v>
      </c>
      <c r="K1143" t="str">
        <f>SUBSTITUTE(Table14[[#This Row],[year]],"?","")</f>
        <v>1976</v>
      </c>
      <c r="P1143" t="str">
        <f>SUBSTITUTE(Table14[[#This Row],[Customer ID]],"?","unknown")</f>
        <v>Id1197</v>
      </c>
      <c r="Q1143" s="9" t="str">
        <f t="shared" si="51"/>
        <v>22 Oct 1976</v>
      </c>
      <c r="R1143">
        <f t="shared" si="52"/>
        <v>46</v>
      </c>
      <c r="S1143" t="str">
        <f t="shared" si="53"/>
        <v>1976</v>
      </c>
      <c r="T1143" t="str">
        <f>SUBSTITUTE(Table14[[#This Row],[month]],"?","sep")</f>
        <v>Oct</v>
      </c>
      <c r="U1143">
        <v>22</v>
      </c>
      <c r="V1143">
        <v>4</v>
      </c>
      <c r="W1143" s="12">
        <v>12949.16</v>
      </c>
      <c r="X1143" t="str">
        <f>SUBSTITUTE(Table14[[#This Row],[Hospital tier]],"?","tier - 2")</f>
        <v>tier - 2</v>
      </c>
      <c r="Y1143" t="str">
        <f>SUBSTITUTE(Table14[[#This Row],[City tier]],"?","tier - 2")</f>
        <v>tier - 3</v>
      </c>
      <c r="Z1143" t="str">
        <f>SUBSTITUTE(Table14[[#This Row],[State ID]],"?","UNKNOWN")</f>
        <v>R1024</v>
      </c>
    </row>
    <row r="1144" spans="1:26" x14ac:dyDescent="0.3">
      <c r="A1144" t="s">
        <v>1175</v>
      </c>
      <c r="B1144">
        <v>1976</v>
      </c>
      <c r="C1144" t="s">
        <v>37</v>
      </c>
      <c r="E1144">
        <v>30</v>
      </c>
      <c r="F1144">
        <v>3</v>
      </c>
      <c r="G1144">
        <v>9414.92</v>
      </c>
      <c r="H1144" t="s">
        <v>11</v>
      </c>
      <c r="I1144" t="s">
        <v>11</v>
      </c>
      <c r="J1144" t="s">
        <v>42</v>
      </c>
      <c r="K1144" t="str">
        <f>SUBSTITUTE(Table14[[#This Row],[year]],"?","")</f>
        <v>1976</v>
      </c>
      <c r="P1144" t="str">
        <f>SUBSTITUTE(Table14[[#This Row],[Customer ID]],"?","unknown")</f>
        <v>Id1196</v>
      </c>
      <c r="Q1144" s="9" t="str">
        <f t="shared" si="51"/>
        <v>24 Oct 1976</v>
      </c>
      <c r="R1144">
        <f t="shared" si="52"/>
        <v>46</v>
      </c>
      <c r="S1144" t="str">
        <f t="shared" si="53"/>
        <v>1976</v>
      </c>
      <c r="T1144" t="str">
        <f>SUBSTITUTE(Table14[[#This Row],[month]],"?","sep")</f>
        <v>Oct</v>
      </c>
      <c r="U1144">
        <v>24</v>
      </c>
      <c r="V1144">
        <v>0</v>
      </c>
      <c r="W1144" s="12">
        <v>39396.86</v>
      </c>
      <c r="X1144" t="str">
        <f>SUBSTITUTE(Table14[[#This Row],[Hospital tier]],"?","tier - 2")</f>
        <v>tier - 2</v>
      </c>
      <c r="Y1144" t="str">
        <f>SUBSTITUTE(Table14[[#This Row],[City tier]],"?","tier - 2")</f>
        <v>tier - 2</v>
      </c>
      <c r="Z1144" t="str">
        <f>SUBSTITUTE(Table14[[#This Row],[State ID]],"?","UNKNOWN")</f>
        <v>R1011</v>
      </c>
    </row>
    <row r="1145" spans="1:26" x14ac:dyDescent="0.3">
      <c r="A1145" t="s">
        <v>1176</v>
      </c>
      <c r="B1145">
        <v>1976</v>
      </c>
      <c r="C1145" t="s">
        <v>15</v>
      </c>
      <c r="E1145">
        <v>3</v>
      </c>
      <c r="F1145">
        <v>2</v>
      </c>
      <c r="G1145">
        <v>9432.93</v>
      </c>
      <c r="H1145" t="s">
        <v>11</v>
      </c>
      <c r="I1145" t="s">
        <v>16</v>
      </c>
      <c r="J1145" t="s">
        <v>247</v>
      </c>
      <c r="K1145" t="str">
        <f>SUBSTITUTE(Table14[[#This Row],[year]],"?","")</f>
        <v>1976</v>
      </c>
      <c r="P1145" t="str">
        <f>SUBSTITUTE(Table14[[#This Row],[Customer ID]],"?","unknown")</f>
        <v>Id1195</v>
      </c>
      <c r="Q1145" s="9" t="str">
        <f t="shared" si="51"/>
        <v>2 Nov 1976</v>
      </c>
      <c r="R1145">
        <f t="shared" si="52"/>
        <v>46</v>
      </c>
      <c r="S1145" t="str">
        <f t="shared" si="53"/>
        <v>1976</v>
      </c>
      <c r="T1145" t="str">
        <f>SUBSTITUTE(Table14[[#This Row],[month]],"?","sep")</f>
        <v>Nov</v>
      </c>
      <c r="U1145">
        <v>2</v>
      </c>
      <c r="V1145">
        <v>3</v>
      </c>
      <c r="W1145" s="12">
        <v>9101.7999999999993</v>
      </c>
      <c r="X1145" t="str">
        <f>SUBSTITUTE(Table14[[#This Row],[Hospital tier]],"?","tier - 2")</f>
        <v>tier - 2</v>
      </c>
      <c r="Y1145" t="str">
        <f>SUBSTITUTE(Table14[[#This Row],[City tier]],"?","tier - 2")</f>
        <v>tier - 1</v>
      </c>
      <c r="Z1145" t="str">
        <f>SUBSTITUTE(Table14[[#This Row],[State ID]],"?","UNKNOWN")</f>
        <v>R1024</v>
      </c>
    </row>
    <row r="1146" spans="1:26" x14ac:dyDescent="0.3">
      <c r="A1146" t="s">
        <v>1177</v>
      </c>
      <c r="B1146">
        <v>1974</v>
      </c>
      <c r="C1146" t="s">
        <v>15</v>
      </c>
      <c r="E1146">
        <v>27</v>
      </c>
      <c r="F1146">
        <v>1</v>
      </c>
      <c r="G1146">
        <v>9447.25</v>
      </c>
      <c r="H1146" t="s">
        <v>11</v>
      </c>
      <c r="I1146" t="s">
        <v>16</v>
      </c>
      <c r="J1146" t="s">
        <v>247</v>
      </c>
      <c r="K1146" t="str">
        <f>SUBSTITUTE(Table14[[#This Row],[year]],"?","")</f>
        <v>1974</v>
      </c>
      <c r="P1146" t="str">
        <f>SUBSTITUTE(Table14[[#This Row],[Customer ID]],"?","unknown")</f>
        <v>Id1194</v>
      </c>
      <c r="Q1146" s="9" t="str">
        <f t="shared" si="51"/>
        <v>9 Nov 1974</v>
      </c>
      <c r="R1146">
        <f t="shared" si="52"/>
        <v>48</v>
      </c>
      <c r="S1146" t="str">
        <f t="shared" si="53"/>
        <v>1974</v>
      </c>
      <c r="T1146" t="str">
        <f>SUBSTITUTE(Table14[[#This Row],[month]],"?","sep")</f>
        <v>Nov</v>
      </c>
      <c r="U1146">
        <v>9</v>
      </c>
      <c r="V1146">
        <v>0</v>
      </c>
      <c r="W1146" s="12">
        <v>9095.94</v>
      </c>
      <c r="X1146" t="str">
        <f>SUBSTITUTE(Table14[[#This Row],[Hospital tier]],"?","tier - 2")</f>
        <v>tier - 2</v>
      </c>
      <c r="Y1146" t="str">
        <f>SUBSTITUTE(Table14[[#This Row],[City tier]],"?","tier - 2")</f>
        <v>tier - 1</v>
      </c>
      <c r="Z1146" t="str">
        <f>SUBSTITUTE(Table14[[#This Row],[State ID]],"?","UNKNOWN")</f>
        <v>R1024</v>
      </c>
    </row>
    <row r="1147" spans="1:26" x14ac:dyDescent="0.3">
      <c r="A1147" t="s">
        <v>1178</v>
      </c>
      <c r="B1147">
        <v>1974</v>
      </c>
      <c r="C1147" t="s">
        <v>18</v>
      </c>
      <c r="E1147">
        <v>8</v>
      </c>
      <c r="F1147">
        <v>1</v>
      </c>
      <c r="G1147">
        <v>9447.3799999999992</v>
      </c>
      <c r="H1147" t="s">
        <v>11</v>
      </c>
      <c r="I1147" t="s">
        <v>12</v>
      </c>
      <c r="J1147" t="s">
        <v>247</v>
      </c>
      <c r="K1147" t="str">
        <f>SUBSTITUTE(Table14[[#This Row],[year]],"?","")</f>
        <v>1974</v>
      </c>
      <c r="P1147" t="str">
        <f>SUBSTITUTE(Table14[[#This Row],[Customer ID]],"?","unknown")</f>
        <v>Id1193</v>
      </c>
      <c r="Q1147" s="9" t="str">
        <f t="shared" si="51"/>
        <v>4 Jun 1974</v>
      </c>
      <c r="R1147">
        <f t="shared" si="52"/>
        <v>49</v>
      </c>
      <c r="S1147" t="str">
        <f t="shared" si="53"/>
        <v>1974</v>
      </c>
      <c r="T1147" t="str">
        <f>SUBSTITUTE(Table14[[#This Row],[month]],"?","sep")</f>
        <v>Jun</v>
      </c>
      <c r="U1147">
        <v>4</v>
      </c>
      <c r="V1147">
        <v>2</v>
      </c>
      <c r="W1147" s="12">
        <v>9095.07</v>
      </c>
      <c r="X1147" t="str">
        <f>SUBSTITUTE(Table14[[#This Row],[Hospital tier]],"?","tier - 2")</f>
        <v>tier - 2</v>
      </c>
      <c r="Y1147" t="str">
        <f>SUBSTITUTE(Table14[[#This Row],[City tier]],"?","tier - 2")</f>
        <v>tier - 3</v>
      </c>
      <c r="Z1147" t="str">
        <f>SUBSTITUTE(Table14[[#This Row],[State ID]],"?","UNKNOWN")</f>
        <v>R1024</v>
      </c>
    </row>
    <row r="1148" spans="1:26" x14ac:dyDescent="0.3">
      <c r="A1148" t="s">
        <v>1179</v>
      </c>
      <c r="B1148">
        <v>1987</v>
      </c>
      <c r="C1148" t="s">
        <v>15</v>
      </c>
      <c r="E1148">
        <v>14</v>
      </c>
      <c r="F1148">
        <v>3</v>
      </c>
      <c r="G1148">
        <v>9448.42</v>
      </c>
      <c r="H1148" t="s">
        <v>11</v>
      </c>
      <c r="I1148" t="s">
        <v>12</v>
      </c>
      <c r="J1148" t="s">
        <v>300</v>
      </c>
      <c r="K1148" t="str">
        <f>SUBSTITUTE(Table14[[#This Row],[year]],"?","")</f>
        <v>1987</v>
      </c>
      <c r="P1148" t="str">
        <f>SUBSTITUTE(Table14[[#This Row],[Customer ID]],"?","unknown")</f>
        <v>Id1192</v>
      </c>
      <c r="Q1148" s="9" t="str">
        <f t="shared" si="51"/>
        <v>2 Nov 1987</v>
      </c>
      <c r="R1148">
        <f t="shared" si="52"/>
        <v>35</v>
      </c>
      <c r="S1148" t="str">
        <f t="shared" si="53"/>
        <v>1987</v>
      </c>
      <c r="T1148" t="str">
        <f>SUBSTITUTE(Table14[[#This Row],[month]],"?","sep")</f>
        <v>Nov</v>
      </c>
      <c r="U1148">
        <v>2</v>
      </c>
      <c r="V1148">
        <v>1</v>
      </c>
      <c r="W1148" s="12">
        <v>9058.73</v>
      </c>
      <c r="X1148" t="str">
        <f>SUBSTITUTE(Table14[[#This Row],[Hospital tier]],"?","tier - 2")</f>
        <v>tier - 2</v>
      </c>
      <c r="Y1148" t="str">
        <f>SUBSTITUTE(Table14[[#This Row],[City tier]],"?","tier - 2")</f>
        <v>tier - 3</v>
      </c>
      <c r="Z1148" t="str">
        <f>SUBSTITUTE(Table14[[#This Row],[State ID]],"?","UNKNOWN")</f>
        <v>R1021</v>
      </c>
    </row>
    <row r="1149" spans="1:26" x14ac:dyDescent="0.3">
      <c r="A1149" t="s">
        <v>1180</v>
      </c>
      <c r="B1149">
        <v>1979</v>
      </c>
      <c r="C1149" t="s">
        <v>10</v>
      </c>
      <c r="E1149">
        <v>17</v>
      </c>
      <c r="F1149">
        <v>2</v>
      </c>
      <c r="G1149">
        <v>9453.92</v>
      </c>
      <c r="H1149" t="s">
        <v>11</v>
      </c>
      <c r="I1149" t="s">
        <v>11</v>
      </c>
      <c r="J1149" t="s">
        <v>300</v>
      </c>
      <c r="K1149" t="str">
        <f>SUBSTITUTE(Table14[[#This Row],[year]],"?","")</f>
        <v>1979</v>
      </c>
      <c r="P1149" t="str">
        <f>SUBSTITUTE(Table14[[#This Row],[Customer ID]],"?","unknown")</f>
        <v>Id1191</v>
      </c>
      <c r="Q1149" s="9" t="str">
        <f t="shared" si="51"/>
        <v>7 Jul 1979</v>
      </c>
      <c r="R1149">
        <f t="shared" si="52"/>
        <v>43</v>
      </c>
      <c r="S1149" t="str">
        <f t="shared" si="53"/>
        <v>1979</v>
      </c>
      <c r="T1149" t="str">
        <f>SUBSTITUTE(Table14[[#This Row],[month]],"?","sep")</f>
        <v>Jul</v>
      </c>
      <c r="U1149">
        <v>7</v>
      </c>
      <c r="V1149">
        <v>1</v>
      </c>
      <c r="W1149" s="12">
        <v>9048.0300000000007</v>
      </c>
      <c r="X1149" t="str">
        <f>SUBSTITUTE(Table14[[#This Row],[Hospital tier]],"?","tier - 2")</f>
        <v>tier - 2</v>
      </c>
      <c r="Y1149" t="str">
        <f>SUBSTITUTE(Table14[[#This Row],[City tier]],"?","tier - 2")</f>
        <v>tier - 2</v>
      </c>
      <c r="Z1149" t="str">
        <f>SUBSTITUTE(Table14[[#This Row],[State ID]],"?","UNKNOWN")</f>
        <v>R1021</v>
      </c>
    </row>
    <row r="1150" spans="1:26" x14ac:dyDescent="0.3">
      <c r="A1150" t="s">
        <v>1181</v>
      </c>
      <c r="B1150">
        <v>1969</v>
      </c>
      <c r="C1150" t="s">
        <v>18</v>
      </c>
      <c r="E1150">
        <v>4</v>
      </c>
      <c r="F1150">
        <v>0</v>
      </c>
      <c r="G1150">
        <v>9487.64</v>
      </c>
      <c r="H1150" t="s">
        <v>11</v>
      </c>
      <c r="I1150" t="s">
        <v>11</v>
      </c>
      <c r="J1150" t="s">
        <v>13</v>
      </c>
      <c r="K1150" t="str">
        <f>SUBSTITUTE(Table14[[#This Row],[year]],"?","")</f>
        <v>1969</v>
      </c>
      <c r="P1150" t="str">
        <f>SUBSTITUTE(Table14[[#This Row],[Customer ID]],"?","unknown")</f>
        <v>Id1190</v>
      </c>
      <c r="Q1150" s="9" t="str">
        <f t="shared" si="51"/>
        <v>1 Jun 1969</v>
      </c>
      <c r="R1150">
        <f t="shared" si="52"/>
        <v>54</v>
      </c>
      <c r="S1150" t="str">
        <f t="shared" si="53"/>
        <v>1969</v>
      </c>
      <c r="T1150" t="str">
        <f>SUBSTITUTE(Table14[[#This Row],[month]],"?","sep")</f>
        <v>Jun</v>
      </c>
      <c r="U1150">
        <v>1</v>
      </c>
      <c r="V1150">
        <v>0</v>
      </c>
      <c r="W1150" s="12">
        <v>9010.2000000000007</v>
      </c>
      <c r="X1150" t="str">
        <f>SUBSTITUTE(Table14[[#This Row],[Hospital tier]],"?","tier - 2")</f>
        <v>tier - 2</v>
      </c>
      <c r="Y1150" t="str">
        <f>SUBSTITUTE(Table14[[#This Row],[City tier]],"?","tier - 2")</f>
        <v>tier - 2</v>
      </c>
      <c r="Z1150" t="str">
        <f>SUBSTITUTE(Table14[[#This Row],[State ID]],"?","UNKNOWN")</f>
        <v>R1013</v>
      </c>
    </row>
    <row r="1151" spans="1:26" x14ac:dyDescent="0.3">
      <c r="A1151" t="s">
        <v>1182</v>
      </c>
      <c r="B1151">
        <v>1976</v>
      </c>
      <c r="C1151" t="s">
        <v>15</v>
      </c>
      <c r="E1151">
        <v>28</v>
      </c>
      <c r="F1151">
        <v>3</v>
      </c>
      <c r="G1151">
        <v>9500.57</v>
      </c>
      <c r="H1151" t="s">
        <v>11</v>
      </c>
      <c r="I1151" t="s">
        <v>12</v>
      </c>
      <c r="J1151" t="s">
        <v>356</v>
      </c>
      <c r="K1151" t="str">
        <f>SUBSTITUTE(Table14[[#This Row],[year]],"?","")</f>
        <v>1976</v>
      </c>
      <c r="P1151" t="str">
        <f>SUBSTITUTE(Table14[[#This Row],[Customer ID]],"?","unknown")</f>
        <v>Id1189</v>
      </c>
      <c r="Q1151" s="9" t="str">
        <f t="shared" si="51"/>
        <v>16 Nov 1976</v>
      </c>
      <c r="R1151">
        <f t="shared" si="52"/>
        <v>46</v>
      </c>
      <c r="S1151" t="str">
        <f t="shared" si="53"/>
        <v>1976</v>
      </c>
      <c r="T1151" t="str">
        <f>SUBSTITUTE(Table14[[#This Row],[month]],"?","sep")</f>
        <v>Nov</v>
      </c>
      <c r="U1151">
        <v>16</v>
      </c>
      <c r="V1151">
        <v>2</v>
      </c>
      <c r="W1151" s="12">
        <v>8998.43</v>
      </c>
      <c r="X1151" t="str">
        <f>SUBSTITUTE(Table14[[#This Row],[Hospital tier]],"?","tier - 2")</f>
        <v>tier - 2</v>
      </c>
      <c r="Y1151" t="str">
        <f>SUBSTITUTE(Table14[[#This Row],[City tier]],"?","tier - 2")</f>
        <v>tier - 3</v>
      </c>
      <c r="Z1151" t="str">
        <f>SUBSTITUTE(Table14[[#This Row],[State ID]],"?","UNKNOWN")</f>
        <v>R1017</v>
      </c>
    </row>
    <row r="1152" spans="1:26" x14ac:dyDescent="0.3">
      <c r="A1152" t="s">
        <v>1183</v>
      </c>
      <c r="B1152">
        <v>1969</v>
      </c>
      <c r="C1152" t="s">
        <v>35</v>
      </c>
      <c r="E1152">
        <v>24</v>
      </c>
      <c r="F1152">
        <v>0</v>
      </c>
      <c r="G1152">
        <v>9504.31</v>
      </c>
      <c r="H1152" t="s">
        <v>12</v>
      </c>
      <c r="I1152" t="s">
        <v>11</v>
      </c>
      <c r="J1152" t="s">
        <v>13</v>
      </c>
      <c r="K1152" t="str">
        <f>SUBSTITUTE(Table14[[#This Row],[year]],"?","")</f>
        <v>1969</v>
      </c>
      <c r="P1152" t="str">
        <f>SUBSTITUTE(Table14[[#This Row],[Customer ID]],"?","unknown")</f>
        <v>Id1188</v>
      </c>
      <c r="Q1152" s="9" t="str">
        <f t="shared" si="51"/>
        <v>11 Aug 1969</v>
      </c>
      <c r="R1152">
        <f t="shared" si="52"/>
        <v>53</v>
      </c>
      <c r="S1152" t="str">
        <f t="shared" si="53"/>
        <v>1969</v>
      </c>
      <c r="T1152" t="str">
        <f>SUBSTITUTE(Table14[[#This Row],[month]],"?","sep")</f>
        <v>Aug</v>
      </c>
      <c r="U1152">
        <v>11</v>
      </c>
      <c r="V1152">
        <v>0</v>
      </c>
      <c r="W1152" s="12">
        <v>8988.16</v>
      </c>
      <c r="X1152" t="str">
        <f>SUBSTITUTE(Table14[[#This Row],[Hospital tier]],"?","tier - 2")</f>
        <v>tier - 3</v>
      </c>
      <c r="Y1152" t="str">
        <f>SUBSTITUTE(Table14[[#This Row],[City tier]],"?","tier - 2")</f>
        <v>tier - 2</v>
      </c>
      <c r="Z1152" t="str">
        <f>SUBSTITUTE(Table14[[#This Row],[State ID]],"?","UNKNOWN")</f>
        <v>R1013</v>
      </c>
    </row>
    <row r="1153" spans="1:26" x14ac:dyDescent="0.3">
      <c r="A1153" t="s">
        <v>1184</v>
      </c>
      <c r="B1153">
        <v>1992</v>
      </c>
      <c r="C1153" t="s">
        <v>35</v>
      </c>
      <c r="E1153">
        <v>22</v>
      </c>
      <c r="F1153">
        <v>0</v>
      </c>
      <c r="G1153">
        <v>9507.68</v>
      </c>
      <c r="H1153" t="s">
        <v>11</v>
      </c>
      <c r="I1153" t="s">
        <v>16</v>
      </c>
      <c r="J1153" t="s">
        <v>23</v>
      </c>
      <c r="K1153" t="str">
        <f>SUBSTITUTE(Table14[[#This Row],[year]],"?","")</f>
        <v>1992</v>
      </c>
      <c r="P1153" t="str">
        <f>SUBSTITUTE(Table14[[#This Row],[Customer ID]],"?","unknown")</f>
        <v>Id1187</v>
      </c>
      <c r="Q1153" s="9" t="str">
        <f t="shared" si="51"/>
        <v>21 Aug 1992</v>
      </c>
      <c r="R1153">
        <f t="shared" si="52"/>
        <v>30</v>
      </c>
      <c r="S1153" t="str">
        <f t="shared" si="53"/>
        <v>1992</v>
      </c>
      <c r="T1153" t="str">
        <f>SUBSTITUTE(Table14[[#This Row],[month]],"?","sep")</f>
        <v>Aug</v>
      </c>
      <c r="U1153">
        <v>21</v>
      </c>
      <c r="V1153">
        <v>2</v>
      </c>
      <c r="W1153" s="12">
        <v>8978.19</v>
      </c>
      <c r="X1153" t="str">
        <f>SUBSTITUTE(Table14[[#This Row],[Hospital tier]],"?","tier - 2")</f>
        <v>tier - 2</v>
      </c>
      <c r="Y1153" t="str">
        <f>SUBSTITUTE(Table14[[#This Row],[City tier]],"?","tier - 2")</f>
        <v>tier - 1</v>
      </c>
      <c r="Z1153" t="str">
        <f>SUBSTITUTE(Table14[[#This Row],[State ID]],"?","UNKNOWN")</f>
        <v>R1012</v>
      </c>
    </row>
    <row r="1154" spans="1:26" x14ac:dyDescent="0.3">
      <c r="A1154" t="s">
        <v>1185</v>
      </c>
      <c r="B1154">
        <v>1971</v>
      </c>
      <c r="C1154" t="s">
        <v>15</v>
      </c>
      <c r="E1154">
        <v>29</v>
      </c>
      <c r="F1154">
        <v>0</v>
      </c>
      <c r="G1154">
        <v>9528.9</v>
      </c>
      <c r="H1154" t="s">
        <v>11</v>
      </c>
      <c r="I1154" t="s">
        <v>11</v>
      </c>
      <c r="J1154" t="s">
        <v>42</v>
      </c>
      <c r="K1154" t="str">
        <f>SUBSTITUTE(Table14[[#This Row],[year]],"?","")</f>
        <v>1971</v>
      </c>
      <c r="P1154" t="str">
        <f>SUBSTITUTE(Table14[[#This Row],[Customer ID]],"?","unknown")</f>
        <v>Id1186</v>
      </c>
      <c r="Q1154" s="9" t="str">
        <f t="shared" ref="Q1154:Q1217" si="54">CONCATENATE(U1154," ",T1154," ",S1154)</f>
        <v>14 Nov 1971</v>
      </c>
      <c r="R1154">
        <f t="shared" ref="R1154:R1217" si="55">DATEDIF(Q1154,$AC$21,"Y")</f>
        <v>51</v>
      </c>
      <c r="S1154" t="str">
        <f t="shared" ref="S1154:S1217" si="56">IF(ISBLANK(K1154),AVERAGE(K1154:K3496),K1154)</f>
        <v>1971</v>
      </c>
      <c r="T1154" t="str">
        <f>SUBSTITUTE(Table14[[#This Row],[month]],"?","sep")</f>
        <v>Nov</v>
      </c>
      <c r="U1154">
        <v>14</v>
      </c>
      <c r="V1154">
        <v>2</v>
      </c>
      <c r="W1154" s="12">
        <v>12928.79</v>
      </c>
      <c r="X1154" t="str">
        <f>SUBSTITUTE(Table14[[#This Row],[Hospital tier]],"?","tier - 2")</f>
        <v>tier - 2</v>
      </c>
      <c r="Y1154" t="str">
        <f>SUBSTITUTE(Table14[[#This Row],[City tier]],"?","tier - 2")</f>
        <v>tier - 2</v>
      </c>
      <c r="Z1154" t="str">
        <f>SUBSTITUTE(Table14[[#This Row],[State ID]],"?","UNKNOWN")</f>
        <v>R1011</v>
      </c>
    </row>
    <row r="1155" spans="1:26" x14ac:dyDescent="0.3">
      <c r="A1155" t="s">
        <v>1186</v>
      </c>
      <c r="B1155">
        <v>1973</v>
      </c>
      <c r="C1155" t="s">
        <v>30</v>
      </c>
      <c r="E1155">
        <v>21</v>
      </c>
      <c r="F1155">
        <v>0</v>
      </c>
      <c r="G1155">
        <v>9538.65</v>
      </c>
      <c r="H1155" t="s">
        <v>11</v>
      </c>
      <c r="I1155" t="s">
        <v>12</v>
      </c>
      <c r="J1155" t="s">
        <v>300</v>
      </c>
      <c r="K1155" t="str">
        <f>SUBSTITUTE(Table14[[#This Row],[year]],"?","")</f>
        <v>1973</v>
      </c>
      <c r="P1155" t="str">
        <f>SUBSTITUTE(Table14[[#This Row],[Customer ID]],"?","unknown")</f>
        <v>Id1185</v>
      </c>
      <c r="Q1155" s="9" t="str">
        <f t="shared" si="54"/>
        <v>8 Dec 1973</v>
      </c>
      <c r="R1155">
        <f t="shared" si="55"/>
        <v>49</v>
      </c>
      <c r="S1155" t="str">
        <f t="shared" si="56"/>
        <v>1973</v>
      </c>
      <c r="T1155" t="str">
        <f>SUBSTITUTE(Table14[[#This Row],[month]],"?","sep")</f>
        <v>Dec</v>
      </c>
      <c r="U1155">
        <v>8</v>
      </c>
      <c r="V1155">
        <v>2</v>
      </c>
      <c r="W1155" s="12">
        <v>8968.33</v>
      </c>
      <c r="X1155" t="str">
        <f>SUBSTITUTE(Table14[[#This Row],[Hospital tier]],"?","tier - 2")</f>
        <v>tier - 2</v>
      </c>
      <c r="Y1155" t="str">
        <f>SUBSTITUTE(Table14[[#This Row],[City tier]],"?","tier - 2")</f>
        <v>tier - 3</v>
      </c>
      <c r="Z1155" t="str">
        <f>SUBSTITUTE(Table14[[#This Row],[State ID]],"?","UNKNOWN")</f>
        <v>R1021</v>
      </c>
    </row>
    <row r="1156" spans="1:26" x14ac:dyDescent="0.3">
      <c r="A1156" t="s">
        <v>1187</v>
      </c>
      <c r="B1156">
        <v>1975</v>
      </c>
      <c r="C1156" t="s">
        <v>10</v>
      </c>
      <c r="E1156">
        <v>28</v>
      </c>
      <c r="F1156">
        <v>1</v>
      </c>
      <c r="G1156">
        <v>9540.17</v>
      </c>
      <c r="H1156" t="s">
        <v>11</v>
      </c>
      <c r="I1156" t="s">
        <v>11</v>
      </c>
      <c r="J1156" t="s">
        <v>247</v>
      </c>
      <c r="K1156" t="str">
        <f>SUBSTITUTE(Table14[[#This Row],[year]],"?","")</f>
        <v>1975</v>
      </c>
      <c r="P1156" t="str">
        <f>SUBSTITUTE(Table14[[#This Row],[Customer ID]],"?","unknown")</f>
        <v>Id1184</v>
      </c>
      <c r="Q1156" s="9" t="str">
        <f t="shared" si="54"/>
        <v>5 Jul 1975</v>
      </c>
      <c r="R1156">
        <f t="shared" si="55"/>
        <v>47</v>
      </c>
      <c r="S1156" t="str">
        <f t="shared" si="56"/>
        <v>1975</v>
      </c>
      <c r="T1156" t="str">
        <f>SUBSTITUTE(Table14[[#This Row],[month]],"?","sep")</f>
        <v>Jul</v>
      </c>
      <c r="U1156">
        <v>5</v>
      </c>
      <c r="V1156">
        <v>2</v>
      </c>
      <c r="W1156" s="12">
        <v>39352.6</v>
      </c>
      <c r="X1156" t="str">
        <f>SUBSTITUTE(Table14[[#This Row],[Hospital tier]],"?","tier - 2")</f>
        <v>tier - 2</v>
      </c>
      <c r="Y1156" t="str">
        <f>SUBSTITUTE(Table14[[#This Row],[City tier]],"?","tier - 2")</f>
        <v>tier - 2</v>
      </c>
      <c r="Z1156" t="str">
        <f>SUBSTITUTE(Table14[[#This Row],[State ID]],"?","UNKNOWN")</f>
        <v>R1024</v>
      </c>
    </row>
    <row r="1157" spans="1:26" x14ac:dyDescent="0.3">
      <c r="A1157" t="s">
        <v>1188</v>
      </c>
      <c r="B1157">
        <v>1972</v>
      </c>
      <c r="C1157" t="s">
        <v>20</v>
      </c>
      <c r="E1157">
        <v>22</v>
      </c>
      <c r="F1157">
        <v>0</v>
      </c>
      <c r="G1157">
        <v>9541.7000000000007</v>
      </c>
      <c r="H1157" t="s">
        <v>11</v>
      </c>
      <c r="I1157" t="s">
        <v>16</v>
      </c>
      <c r="J1157" t="s">
        <v>247</v>
      </c>
      <c r="K1157" t="str">
        <f>SUBSTITUTE(Table14[[#This Row],[year]],"?","")</f>
        <v>1972</v>
      </c>
      <c r="P1157" t="str">
        <f>SUBSTITUTE(Table14[[#This Row],[Customer ID]],"?","unknown")</f>
        <v>Id1183</v>
      </c>
      <c r="Q1157" s="9" t="str">
        <f t="shared" si="54"/>
        <v>15 Sep 1972</v>
      </c>
      <c r="R1157">
        <f t="shared" si="55"/>
        <v>50</v>
      </c>
      <c r="S1157" t="str">
        <f t="shared" si="56"/>
        <v>1972</v>
      </c>
      <c r="T1157" t="str">
        <f>SUBSTITUTE(Table14[[#This Row],[month]],"?","sep")</f>
        <v>Sep</v>
      </c>
      <c r="U1157">
        <v>15</v>
      </c>
      <c r="V1157">
        <v>5</v>
      </c>
      <c r="W1157" s="12">
        <v>8965.7999999999993</v>
      </c>
      <c r="X1157" t="str">
        <f>SUBSTITUTE(Table14[[#This Row],[Hospital tier]],"?","tier - 2")</f>
        <v>tier - 2</v>
      </c>
      <c r="Y1157" t="str">
        <f>SUBSTITUTE(Table14[[#This Row],[City tier]],"?","tier - 2")</f>
        <v>tier - 1</v>
      </c>
      <c r="Z1157" t="str">
        <f>SUBSTITUTE(Table14[[#This Row],[State ID]],"?","UNKNOWN")</f>
        <v>R1024</v>
      </c>
    </row>
    <row r="1158" spans="1:26" x14ac:dyDescent="0.3">
      <c r="A1158" t="s">
        <v>1189</v>
      </c>
      <c r="B1158">
        <v>1972</v>
      </c>
      <c r="C1158" t="s">
        <v>20</v>
      </c>
      <c r="E1158">
        <v>22</v>
      </c>
      <c r="F1158">
        <v>1</v>
      </c>
      <c r="G1158">
        <v>9549.57</v>
      </c>
      <c r="H1158" t="s">
        <v>11</v>
      </c>
      <c r="I1158" t="s">
        <v>16</v>
      </c>
      <c r="J1158" t="s">
        <v>13</v>
      </c>
      <c r="K1158" t="str">
        <f>SUBSTITUTE(Table14[[#This Row],[year]],"?","")</f>
        <v>1972</v>
      </c>
      <c r="P1158" t="str">
        <f>SUBSTITUTE(Table14[[#This Row],[Customer ID]],"?","unknown")</f>
        <v>Id1182</v>
      </c>
      <c r="Q1158" s="9" t="str">
        <f t="shared" si="54"/>
        <v>17 Sep 1972</v>
      </c>
      <c r="R1158">
        <f t="shared" si="55"/>
        <v>50</v>
      </c>
      <c r="S1158" t="str">
        <f t="shared" si="56"/>
        <v>1972</v>
      </c>
      <c r="T1158" t="str">
        <f>SUBSTITUTE(Table14[[#This Row],[month]],"?","sep")</f>
        <v>Sep</v>
      </c>
      <c r="U1158">
        <v>17</v>
      </c>
      <c r="V1158">
        <v>1</v>
      </c>
      <c r="W1158" s="12">
        <v>8964.06</v>
      </c>
      <c r="X1158" t="str">
        <f>SUBSTITUTE(Table14[[#This Row],[Hospital tier]],"?","tier - 2")</f>
        <v>tier - 2</v>
      </c>
      <c r="Y1158" t="str">
        <f>SUBSTITUTE(Table14[[#This Row],[City tier]],"?","tier - 2")</f>
        <v>tier - 1</v>
      </c>
      <c r="Z1158" t="str">
        <f>SUBSTITUTE(Table14[[#This Row],[State ID]],"?","UNKNOWN")</f>
        <v>R1013</v>
      </c>
    </row>
    <row r="1159" spans="1:26" x14ac:dyDescent="0.3">
      <c r="A1159" t="s">
        <v>1190</v>
      </c>
      <c r="B1159">
        <v>1974</v>
      </c>
      <c r="C1159" t="s">
        <v>35</v>
      </c>
      <c r="E1159">
        <v>14</v>
      </c>
      <c r="F1159">
        <v>3</v>
      </c>
      <c r="G1159">
        <v>9563.0300000000007</v>
      </c>
      <c r="H1159" t="s">
        <v>12</v>
      </c>
      <c r="I1159" t="s">
        <v>16</v>
      </c>
      <c r="J1159" t="s">
        <v>42</v>
      </c>
      <c r="K1159" t="str">
        <f>SUBSTITUTE(Table14[[#This Row],[year]],"?","")</f>
        <v>1974</v>
      </c>
      <c r="P1159" t="str">
        <f>SUBSTITUTE(Table14[[#This Row],[Customer ID]],"?","unknown")</f>
        <v>Id1181</v>
      </c>
      <c r="Q1159" s="9" t="str">
        <f t="shared" si="54"/>
        <v>27 Aug 1974</v>
      </c>
      <c r="R1159">
        <f t="shared" si="55"/>
        <v>48</v>
      </c>
      <c r="S1159" t="str">
        <f t="shared" si="56"/>
        <v>1974</v>
      </c>
      <c r="T1159" t="str">
        <f>SUBSTITUTE(Table14[[#This Row],[month]],"?","sep")</f>
        <v>Aug</v>
      </c>
      <c r="U1159">
        <v>27</v>
      </c>
      <c r="V1159">
        <v>0</v>
      </c>
      <c r="W1159" s="12">
        <v>8954.99</v>
      </c>
      <c r="X1159" t="str">
        <f>SUBSTITUTE(Table14[[#This Row],[Hospital tier]],"?","tier - 2")</f>
        <v>tier - 3</v>
      </c>
      <c r="Y1159" t="str">
        <f>SUBSTITUTE(Table14[[#This Row],[City tier]],"?","tier - 2")</f>
        <v>tier - 1</v>
      </c>
      <c r="Z1159" t="str">
        <f>SUBSTITUTE(Table14[[#This Row],[State ID]],"?","UNKNOWN")</f>
        <v>R1011</v>
      </c>
    </row>
    <row r="1160" spans="1:26" x14ac:dyDescent="0.3">
      <c r="A1160" t="s">
        <v>1191</v>
      </c>
      <c r="B1160">
        <v>1973</v>
      </c>
      <c r="C1160" t="s">
        <v>30</v>
      </c>
      <c r="E1160">
        <v>1</v>
      </c>
      <c r="F1160">
        <v>1</v>
      </c>
      <c r="G1160">
        <v>9566.99</v>
      </c>
      <c r="H1160" t="s">
        <v>11</v>
      </c>
      <c r="I1160" t="s">
        <v>16</v>
      </c>
      <c r="J1160" t="s">
        <v>23</v>
      </c>
      <c r="K1160" t="str">
        <f>SUBSTITUTE(Table14[[#This Row],[year]],"?","")</f>
        <v>1973</v>
      </c>
      <c r="P1160" t="str">
        <f>SUBSTITUTE(Table14[[#This Row],[Customer ID]],"?","unknown")</f>
        <v>Id1180</v>
      </c>
      <c r="Q1160" s="9" t="str">
        <f t="shared" si="54"/>
        <v>25 Dec 1973</v>
      </c>
      <c r="R1160">
        <f t="shared" si="55"/>
        <v>49</v>
      </c>
      <c r="S1160" t="str">
        <f t="shared" si="56"/>
        <v>1973</v>
      </c>
      <c r="T1160" t="str">
        <f>SUBSTITUTE(Table14[[#This Row],[month]],"?","sep")</f>
        <v>Dec</v>
      </c>
      <c r="U1160">
        <v>25</v>
      </c>
      <c r="V1160">
        <v>3</v>
      </c>
      <c r="W1160" s="12">
        <v>8944.1200000000008</v>
      </c>
      <c r="X1160" t="str">
        <f>SUBSTITUTE(Table14[[#This Row],[Hospital tier]],"?","tier - 2")</f>
        <v>tier - 2</v>
      </c>
      <c r="Y1160" t="str">
        <f>SUBSTITUTE(Table14[[#This Row],[City tier]],"?","tier - 2")</f>
        <v>tier - 1</v>
      </c>
      <c r="Z1160" t="str">
        <f>SUBSTITUTE(Table14[[#This Row],[State ID]],"?","UNKNOWN")</f>
        <v>R1012</v>
      </c>
    </row>
    <row r="1161" spans="1:26" x14ac:dyDescent="0.3">
      <c r="A1161" t="s">
        <v>1192</v>
      </c>
      <c r="B1161">
        <v>1966</v>
      </c>
      <c r="C1161" t="s">
        <v>30</v>
      </c>
      <c r="E1161">
        <v>4</v>
      </c>
      <c r="F1161">
        <v>0</v>
      </c>
      <c r="G1161">
        <v>9582.5400000000009</v>
      </c>
      <c r="H1161" t="s">
        <v>12</v>
      </c>
      <c r="I1161" t="s">
        <v>11</v>
      </c>
      <c r="J1161" t="s">
        <v>13</v>
      </c>
      <c r="K1161" t="str">
        <f>SUBSTITUTE(Table14[[#This Row],[year]],"?","")</f>
        <v>1966</v>
      </c>
      <c r="P1161" t="str">
        <f>SUBSTITUTE(Table14[[#This Row],[Customer ID]],"?","unknown")</f>
        <v>Id1179</v>
      </c>
      <c r="Q1161" s="9" t="str">
        <f t="shared" si="54"/>
        <v>6 Dec 1966</v>
      </c>
      <c r="R1161">
        <f t="shared" si="55"/>
        <v>56</v>
      </c>
      <c r="S1161" t="str">
        <f t="shared" si="56"/>
        <v>1966</v>
      </c>
      <c r="T1161" t="str">
        <f>SUBSTITUTE(Table14[[#This Row],[month]],"?","sep")</f>
        <v>Dec</v>
      </c>
      <c r="U1161">
        <v>6</v>
      </c>
      <c r="V1161">
        <v>0</v>
      </c>
      <c r="W1161" s="12">
        <v>8932.08</v>
      </c>
      <c r="X1161" t="str">
        <f>SUBSTITUTE(Table14[[#This Row],[Hospital tier]],"?","tier - 2")</f>
        <v>tier - 3</v>
      </c>
      <c r="Y1161" t="str">
        <f>SUBSTITUTE(Table14[[#This Row],[City tier]],"?","tier - 2")</f>
        <v>tier - 2</v>
      </c>
      <c r="Z1161" t="str">
        <f>SUBSTITUTE(Table14[[#This Row],[State ID]],"?","UNKNOWN")</f>
        <v>R1013</v>
      </c>
    </row>
    <row r="1162" spans="1:26" x14ac:dyDescent="0.3">
      <c r="A1162" t="s">
        <v>1193</v>
      </c>
      <c r="B1162">
        <v>1973</v>
      </c>
      <c r="C1162" t="s">
        <v>15</v>
      </c>
      <c r="E1162">
        <v>28</v>
      </c>
      <c r="F1162">
        <v>1</v>
      </c>
      <c r="G1162">
        <v>9583.89</v>
      </c>
      <c r="H1162" t="s">
        <v>11</v>
      </c>
      <c r="I1162" t="s">
        <v>12</v>
      </c>
      <c r="J1162" t="s">
        <v>23</v>
      </c>
      <c r="K1162" t="str">
        <f>SUBSTITUTE(Table14[[#This Row],[year]],"?","")</f>
        <v>1973</v>
      </c>
      <c r="P1162" t="str">
        <f>SUBSTITUTE(Table14[[#This Row],[Customer ID]],"?","unknown")</f>
        <v>Id1178</v>
      </c>
      <c r="Q1162" s="9" t="str">
        <f t="shared" si="54"/>
        <v>7 Nov 1973</v>
      </c>
      <c r="R1162">
        <f t="shared" si="55"/>
        <v>49</v>
      </c>
      <c r="S1162" t="str">
        <f t="shared" si="56"/>
        <v>1973</v>
      </c>
      <c r="T1162" t="str">
        <f>SUBSTITUTE(Table14[[#This Row],[month]],"?","sep")</f>
        <v>Nov</v>
      </c>
      <c r="U1162">
        <v>7</v>
      </c>
      <c r="V1162">
        <v>1</v>
      </c>
      <c r="W1162" s="12">
        <v>8930.93</v>
      </c>
      <c r="X1162" t="str">
        <f>SUBSTITUTE(Table14[[#This Row],[Hospital tier]],"?","tier - 2")</f>
        <v>tier - 2</v>
      </c>
      <c r="Y1162" t="str">
        <f>SUBSTITUTE(Table14[[#This Row],[City tier]],"?","tier - 2")</f>
        <v>tier - 3</v>
      </c>
      <c r="Z1162" t="str">
        <f>SUBSTITUTE(Table14[[#This Row],[State ID]],"?","UNKNOWN")</f>
        <v>R1012</v>
      </c>
    </row>
    <row r="1163" spans="1:26" x14ac:dyDescent="0.3">
      <c r="A1163" t="s">
        <v>1194</v>
      </c>
      <c r="B1163">
        <v>1981</v>
      </c>
      <c r="C1163" t="s">
        <v>37</v>
      </c>
      <c r="E1163">
        <v>18</v>
      </c>
      <c r="F1163">
        <v>1</v>
      </c>
      <c r="G1163">
        <v>9584.0400000000009</v>
      </c>
      <c r="H1163" t="s">
        <v>11</v>
      </c>
      <c r="I1163" t="s">
        <v>16</v>
      </c>
      <c r="J1163" t="s">
        <v>300</v>
      </c>
      <c r="K1163" t="str">
        <f>SUBSTITUTE(Table14[[#This Row],[year]],"?","")</f>
        <v>1981</v>
      </c>
      <c r="P1163" t="str">
        <f>SUBSTITUTE(Table14[[#This Row],[Customer ID]],"?","unknown")</f>
        <v>Id1177</v>
      </c>
      <c r="Q1163" s="9" t="str">
        <f t="shared" si="54"/>
        <v>6 Oct 1981</v>
      </c>
      <c r="R1163">
        <f t="shared" si="55"/>
        <v>41</v>
      </c>
      <c r="S1163" t="str">
        <f t="shared" si="56"/>
        <v>1981</v>
      </c>
      <c r="T1163" t="str">
        <f>SUBSTITUTE(Table14[[#This Row],[month]],"?","sep")</f>
        <v>Oct</v>
      </c>
      <c r="U1163">
        <v>6</v>
      </c>
      <c r="V1163">
        <v>0</v>
      </c>
      <c r="W1163" s="12">
        <v>8908.4699999999993</v>
      </c>
      <c r="X1163" t="str">
        <f>SUBSTITUTE(Table14[[#This Row],[Hospital tier]],"?","tier - 2")</f>
        <v>tier - 2</v>
      </c>
      <c r="Y1163" t="str">
        <f>SUBSTITUTE(Table14[[#This Row],[City tier]],"?","tier - 2")</f>
        <v>tier - 1</v>
      </c>
      <c r="Z1163" t="str">
        <f>SUBSTITUTE(Table14[[#This Row],[State ID]],"?","UNKNOWN")</f>
        <v>R1021</v>
      </c>
    </row>
    <row r="1164" spans="1:26" x14ac:dyDescent="0.3">
      <c r="A1164" t="s">
        <v>1195</v>
      </c>
      <c r="B1164">
        <v>1964</v>
      </c>
      <c r="C1164" t="s">
        <v>30</v>
      </c>
      <c r="E1164">
        <v>15</v>
      </c>
      <c r="F1164">
        <v>0</v>
      </c>
      <c r="G1164">
        <v>9597.6299999999992</v>
      </c>
      <c r="H1164" t="s">
        <v>12</v>
      </c>
      <c r="I1164" t="s">
        <v>12</v>
      </c>
      <c r="J1164" t="s">
        <v>13</v>
      </c>
      <c r="K1164" t="str">
        <f>SUBSTITUTE(Table14[[#This Row],[year]],"?","")</f>
        <v>1964</v>
      </c>
      <c r="P1164" t="str">
        <f>SUBSTITUTE(Table14[[#This Row],[Customer ID]],"?","unknown")</f>
        <v>Id1176</v>
      </c>
      <c r="Q1164" s="9" t="str">
        <f t="shared" si="54"/>
        <v>28 Dec 1964</v>
      </c>
      <c r="R1164">
        <f t="shared" si="55"/>
        <v>58</v>
      </c>
      <c r="S1164" t="str">
        <f t="shared" si="56"/>
        <v>1964</v>
      </c>
      <c r="T1164" t="str">
        <f>SUBSTITUTE(Table14[[#This Row],[month]],"?","sep")</f>
        <v>Dec</v>
      </c>
      <c r="U1164">
        <v>28</v>
      </c>
      <c r="V1164">
        <v>0</v>
      </c>
      <c r="W1164" s="12">
        <v>8906.14</v>
      </c>
      <c r="X1164" t="str">
        <f>SUBSTITUTE(Table14[[#This Row],[Hospital tier]],"?","tier - 2")</f>
        <v>tier - 3</v>
      </c>
      <c r="Y1164" t="str">
        <f>SUBSTITUTE(Table14[[#This Row],[City tier]],"?","tier - 2")</f>
        <v>tier - 3</v>
      </c>
      <c r="Z1164" t="str">
        <f>SUBSTITUTE(Table14[[#This Row],[State ID]],"?","UNKNOWN")</f>
        <v>R1013</v>
      </c>
    </row>
    <row r="1165" spans="1:26" x14ac:dyDescent="0.3">
      <c r="A1165" t="s">
        <v>1196</v>
      </c>
      <c r="B1165">
        <v>1972</v>
      </c>
      <c r="C1165" t="s">
        <v>30</v>
      </c>
      <c r="E1165">
        <v>27</v>
      </c>
      <c r="F1165">
        <v>1</v>
      </c>
      <c r="G1165">
        <v>9617.66</v>
      </c>
      <c r="H1165" t="s">
        <v>12</v>
      </c>
      <c r="I1165" t="s">
        <v>12</v>
      </c>
      <c r="J1165" t="s">
        <v>168</v>
      </c>
      <c r="K1165" t="str">
        <f>SUBSTITUTE(Table14[[#This Row],[year]],"?","")</f>
        <v>1972</v>
      </c>
      <c r="P1165" t="str">
        <f>SUBSTITUTE(Table14[[#This Row],[Customer ID]],"?","unknown")</f>
        <v>Id1175</v>
      </c>
      <c r="Q1165" s="9" t="str">
        <f t="shared" si="54"/>
        <v>1 Dec 1972</v>
      </c>
      <c r="R1165">
        <f t="shared" si="55"/>
        <v>50</v>
      </c>
      <c r="S1165" t="str">
        <f t="shared" si="56"/>
        <v>1972</v>
      </c>
      <c r="T1165" t="str">
        <f>SUBSTITUTE(Table14[[#This Row],[month]],"?","sep")</f>
        <v>Dec</v>
      </c>
      <c r="U1165">
        <v>1</v>
      </c>
      <c r="V1165">
        <v>2</v>
      </c>
      <c r="W1165" s="12">
        <v>12925.89</v>
      </c>
      <c r="X1165" t="str">
        <f>SUBSTITUTE(Table14[[#This Row],[Hospital tier]],"?","tier - 2")</f>
        <v>tier - 3</v>
      </c>
      <c r="Y1165" t="str">
        <f>SUBSTITUTE(Table14[[#This Row],[City tier]],"?","tier - 2")</f>
        <v>tier - 3</v>
      </c>
      <c r="Z1165" t="str">
        <f>SUBSTITUTE(Table14[[#This Row],[State ID]],"?","UNKNOWN")</f>
        <v>R1016</v>
      </c>
    </row>
    <row r="1166" spans="1:26" x14ac:dyDescent="0.3">
      <c r="A1166" t="s">
        <v>1197</v>
      </c>
      <c r="B1166">
        <v>1982</v>
      </c>
      <c r="C1166" t="s">
        <v>35</v>
      </c>
      <c r="E1166">
        <v>29</v>
      </c>
      <c r="F1166">
        <v>3</v>
      </c>
      <c r="G1166">
        <v>9619.18</v>
      </c>
      <c r="H1166" t="s">
        <v>11</v>
      </c>
      <c r="I1166" t="s">
        <v>16</v>
      </c>
      <c r="J1166" t="s">
        <v>200</v>
      </c>
      <c r="K1166" t="str">
        <f>SUBSTITUTE(Table14[[#This Row],[year]],"?","")</f>
        <v>1982</v>
      </c>
      <c r="P1166" t="str">
        <f>SUBSTITUTE(Table14[[#This Row],[Customer ID]],"?","unknown")</f>
        <v>Id1174</v>
      </c>
      <c r="Q1166" s="9" t="str">
        <f t="shared" si="54"/>
        <v>16 Aug 1982</v>
      </c>
      <c r="R1166">
        <f t="shared" si="55"/>
        <v>40</v>
      </c>
      <c r="S1166" t="str">
        <f t="shared" si="56"/>
        <v>1982</v>
      </c>
      <c r="T1166" t="str">
        <f>SUBSTITUTE(Table14[[#This Row],[month]],"?","sep")</f>
        <v>Aug</v>
      </c>
      <c r="U1166">
        <v>16</v>
      </c>
      <c r="V1166">
        <v>3</v>
      </c>
      <c r="W1166" s="12">
        <v>8891.14</v>
      </c>
      <c r="X1166" t="str">
        <f>SUBSTITUTE(Table14[[#This Row],[Hospital tier]],"?","tier - 2")</f>
        <v>tier - 2</v>
      </c>
      <c r="Y1166" t="str">
        <f>SUBSTITUTE(Table14[[#This Row],[City tier]],"?","tier - 2")</f>
        <v>tier - 1</v>
      </c>
      <c r="Z1166" t="str">
        <f>SUBSTITUTE(Table14[[#This Row],[State ID]],"?","UNKNOWN")</f>
        <v>R1025</v>
      </c>
    </row>
    <row r="1167" spans="1:26" x14ac:dyDescent="0.3">
      <c r="A1167" t="s">
        <v>1198</v>
      </c>
      <c r="B1167">
        <v>1975</v>
      </c>
      <c r="C1167" t="s">
        <v>37</v>
      </c>
      <c r="E1167">
        <v>29</v>
      </c>
      <c r="F1167">
        <v>3</v>
      </c>
      <c r="G1167">
        <v>9620.33</v>
      </c>
      <c r="H1167" t="s">
        <v>12</v>
      </c>
      <c r="I1167" t="s">
        <v>12</v>
      </c>
      <c r="J1167" t="s">
        <v>23</v>
      </c>
      <c r="K1167" t="str">
        <f>SUBSTITUTE(Table14[[#This Row],[year]],"?","")</f>
        <v>1975</v>
      </c>
      <c r="P1167" t="str">
        <f>SUBSTITUTE(Table14[[#This Row],[Customer ID]],"?","unknown")</f>
        <v>Id1173</v>
      </c>
      <c r="Q1167" s="9" t="str">
        <f t="shared" si="54"/>
        <v>9 Oct 1975</v>
      </c>
      <c r="R1167">
        <f t="shared" si="55"/>
        <v>47</v>
      </c>
      <c r="S1167" t="str">
        <f t="shared" si="56"/>
        <v>1975</v>
      </c>
      <c r="T1167" t="str">
        <f>SUBSTITUTE(Table14[[#This Row],[month]],"?","sep")</f>
        <v>Oct</v>
      </c>
      <c r="U1167">
        <v>9</v>
      </c>
      <c r="V1167">
        <v>0</v>
      </c>
      <c r="W1167" s="12">
        <v>8890.59</v>
      </c>
      <c r="X1167" t="str">
        <f>SUBSTITUTE(Table14[[#This Row],[Hospital tier]],"?","tier - 2")</f>
        <v>tier - 3</v>
      </c>
      <c r="Y1167" t="str">
        <f>SUBSTITUTE(Table14[[#This Row],[City tier]],"?","tier - 2")</f>
        <v>tier - 3</v>
      </c>
      <c r="Z1167" t="str">
        <f>SUBSTITUTE(Table14[[#This Row],[State ID]],"?","UNKNOWN")</f>
        <v>R1012</v>
      </c>
    </row>
    <row r="1168" spans="1:26" x14ac:dyDescent="0.3">
      <c r="A1168" t="s">
        <v>1199</v>
      </c>
      <c r="B1168">
        <v>1970</v>
      </c>
      <c r="C1168" t="s">
        <v>30</v>
      </c>
      <c r="E1168">
        <v>16</v>
      </c>
      <c r="F1168">
        <v>0</v>
      </c>
      <c r="G1168">
        <v>9625.92</v>
      </c>
      <c r="H1168" t="s">
        <v>11</v>
      </c>
      <c r="I1168" t="s">
        <v>12</v>
      </c>
      <c r="J1168" t="s">
        <v>42</v>
      </c>
      <c r="K1168" t="str">
        <f>SUBSTITUTE(Table14[[#This Row],[year]],"?","")</f>
        <v>1970</v>
      </c>
      <c r="P1168" t="str">
        <f>SUBSTITUTE(Table14[[#This Row],[Customer ID]],"?","unknown")</f>
        <v>Id1172</v>
      </c>
      <c r="Q1168" s="9" t="str">
        <f t="shared" si="54"/>
        <v>16 Dec 1970</v>
      </c>
      <c r="R1168">
        <f t="shared" si="55"/>
        <v>52</v>
      </c>
      <c r="S1168" t="str">
        <f t="shared" si="56"/>
        <v>1970</v>
      </c>
      <c r="T1168" t="str">
        <f>SUBSTITUTE(Table14[[#This Row],[month]],"?","sep")</f>
        <v>Dec</v>
      </c>
      <c r="U1168">
        <v>16</v>
      </c>
      <c r="V1168">
        <v>3</v>
      </c>
      <c r="W1168" s="12">
        <v>39315.279999999999</v>
      </c>
      <c r="X1168" t="str">
        <f>SUBSTITUTE(Table14[[#This Row],[Hospital tier]],"?","tier - 2")</f>
        <v>tier - 2</v>
      </c>
      <c r="Y1168" t="str">
        <f>SUBSTITUTE(Table14[[#This Row],[City tier]],"?","tier - 2")</f>
        <v>tier - 3</v>
      </c>
      <c r="Z1168" t="str">
        <f>SUBSTITUTE(Table14[[#This Row],[State ID]],"?","UNKNOWN")</f>
        <v>R1011</v>
      </c>
    </row>
    <row r="1169" spans="1:26" x14ac:dyDescent="0.3">
      <c r="A1169" t="s">
        <v>1200</v>
      </c>
      <c r="B1169">
        <v>1998</v>
      </c>
      <c r="C1169" t="s">
        <v>18</v>
      </c>
      <c r="E1169">
        <v>23</v>
      </c>
      <c r="F1169">
        <v>0</v>
      </c>
      <c r="G1169">
        <v>9628.7900000000009</v>
      </c>
      <c r="H1169" t="s">
        <v>11</v>
      </c>
      <c r="I1169" t="s">
        <v>11</v>
      </c>
      <c r="J1169" t="s">
        <v>535</v>
      </c>
      <c r="K1169" t="str">
        <f>SUBSTITUTE(Table14[[#This Row],[year]],"?","")</f>
        <v>1998</v>
      </c>
      <c r="P1169" t="str">
        <f>SUBSTITUTE(Table14[[#This Row],[Customer ID]],"?","unknown")</f>
        <v>Id1171</v>
      </c>
      <c r="Q1169" s="9" t="str">
        <f t="shared" si="54"/>
        <v>18 Jun 1998</v>
      </c>
      <c r="R1169">
        <f t="shared" si="55"/>
        <v>24</v>
      </c>
      <c r="S1169" t="str">
        <f t="shared" si="56"/>
        <v>1998</v>
      </c>
      <c r="T1169" t="str">
        <f>SUBSTITUTE(Table14[[#This Row],[month]],"?","sep")</f>
        <v>Jun</v>
      </c>
      <c r="U1169">
        <v>18</v>
      </c>
      <c r="V1169">
        <v>1</v>
      </c>
      <c r="W1169" s="12">
        <v>8871.15</v>
      </c>
      <c r="X1169" t="str">
        <f>SUBSTITUTE(Table14[[#This Row],[Hospital tier]],"?","tier - 2")</f>
        <v>tier - 2</v>
      </c>
      <c r="Y1169" t="str">
        <f>SUBSTITUTE(Table14[[#This Row],[City tier]],"?","tier - 2")</f>
        <v>tier - 2</v>
      </c>
      <c r="Z1169" t="str">
        <f>SUBSTITUTE(Table14[[#This Row],[State ID]],"?","UNKNOWN")</f>
        <v>R1026</v>
      </c>
    </row>
    <row r="1170" spans="1:26" x14ac:dyDescent="0.3">
      <c r="A1170" t="s">
        <v>1201</v>
      </c>
      <c r="B1170">
        <v>1979</v>
      </c>
      <c r="C1170" t="s">
        <v>30</v>
      </c>
      <c r="E1170">
        <v>19</v>
      </c>
      <c r="F1170">
        <v>2</v>
      </c>
      <c r="G1170">
        <v>9630.2999999999993</v>
      </c>
      <c r="H1170" t="s">
        <v>11</v>
      </c>
      <c r="I1170" t="s">
        <v>11</v>
      </c>
      <c r="J1170" t="s">
        <v>300</v>
      </c>
      <c r="K1170" t="str">
        <f>SUBSTITUTE(Table14[[#This Row],[year]],"?","")</f>
        <v>1979</v>
      </c>
      <c r="P1170" t="str">
        <f>SUBSTITUTE(Table14[[#This Row],[Customer ID]],"?","unknown")</f>
        <v>Id1170</v>
      </c>
      <c r="Q1170" s="9" t="str">
        <f t="shared" si="54"/>
        <v>22 Dec 1979</v>
      </c>
      <c r="R1170">
        <f t="shared" si="55"/>
        <v>43</v>
      </c>
      <c r="S1170" t="str">
        <f t="shared" si="56"/>
        <v>1979</v>
      </c>
      <c r="T1170" t="str">
        <f>SUBSTITUTE(Table14[[#This Row],[month]],"?","sep")</f>
        <v>Dec</v>
      </c>
      <c r="U1170">
        <v>22</v>
      </c>
      <c r="V1170">
        <v>0</v>
      </c>
      <c r="W1170" s="12">
        <v>8835.26</v>
      </c>
      <c r="X1170" t="str">
        <f>SUBSTITUTE(Table14[[#This Row],[Hospital tier]],"?","tier - 2")</f>
        <v>tier - 2</v>
      </c>
      <c r="Y1170" t="str">
        <f>SUBSTITUTE(Table14[[#This Row],[City tier]],"?","tier - 2")</f>
        <v>tier - 2</v>
      </c>
      <c r="Z1170" t="str">
        <f>SUBSTITUTE(Table14[[#This Row],[State ID]],"?","UNKNOWN")</f>
        <v>R1021</v>
      </c>
    </row>
    <row r="1171" spans="1:26" x14ac:dyDescent="0.3">
      <c r="A1171" t="s">
        <v>1202</v>
      </c>
      <c r="B1171">
        <v>1972</v>
      </c>
      <c r="C1171" t="s">
        <v>37</v>
      </c>
      <c r="E1171">
        <v>23</v>
      </c>
      <c r="F1171">
        <v>2</v>
      </c>
      <c r="G1171">
        <v>9630.4</v>
      </c>
      <c r="H1171" t="s">
        <v>11</v>
      </c>
      <c r="I1171" t="s">
        <v>11</v>
      </c>
      <c r="J1171" t="s">
        <v>42</v>
      </c>
      <c r="K1171" t="str">
        <f>SUBSTITUTE(Table14[[#This Row],[year]],"?","")</f>
        <v>1972</v>
      </c>
      <c r="P1171" t="str">
        <f>SUBSTITUTE(Table14[[#This Row],[Customer ID]],"?","unknown")</f>
        <v>Id1169</v>
      </c>
      <c r="Q1171" s="9" t="str">
        <f t="shared" si="54"/>
        <v>14 Oct 1972</v>
      </c>
      <c r="R1171">
        <f t="shared" si="55"/>
        <v>50</v>
      </c>
      <c r="S1171" t="str">
        <f t="shared" si="56"/>
        <v>1972</v>
      </c>
      <c r="T1171" t="str">
        <f>SUBSTITUTE(Table14[[#This Row],[month]],"?","sep")</f>
        <v>Oct</v>
      </c>
      <c r="U1171">
        <v>14</v>
      </c>
      <c r="V1171">
        <v>0</v>
      </c>
      <c r="W1171" s="12">
        <v>8827.2099999999991</v>
      </c>
      <c r="X1171" t="str">
        <f>SUBSTITUTE(Table14[[#This Row],[Hospital tier]],"?","tier - 2")</f>
        <v>tier - 2</v>
      </c>
      <c r="Y1171" t="str">
        <f>SUBSTITUTE(Table14[[#This Row],[City tier]],"?","tier - 2")</f>
        <v>tier - 2</v>
      </c>
      <c r="Z1171" t="str">
        <f>SUBSTITUTE(Table14[[#This Row],[State ID]],"?","UNKNOWN")</f>
        <v>R1011</v>
      </c>
    </row>
    <row r="1172" spans="1:26" x14ac:dyDescent="0.3">
      <c r="A1172" t="s">
        <v>1203</v>
      </c>
      <c r="B1172">
        <v>1968</v>
      </c>
      <c r="C1172" t="s">
        <v>18</v>
      </c>
      <c r="E1172">
        <v>22</v>
      </c>
      <c r="F1172">
        <v>0</v>
      </c>
      <c r="G1172">
        <v>9630.91</v>
      </c>
      <c r="H1172" t="s">
        <v>12</v>
      </c>
      <c r="I1172" t="s">
        <v>11</v>
      </c>
      <c r="J1172" t="s">
        <v>13</v>
      </c>
      <c r="K1172" t="str">
        <f>SUBSTITUTE(Table14[[#This Row],[year]],"?","")</f>
        <v>1968</v>
      </c>
      <c r="P1172" t="str">
        <f>SUBSTITUTE(Table14[[#This Row],[Customer ID]],"?","unknown")</f>
        <v>Id1168</v>
      </c>
      <c r="Q1172" s="9" t="str">
        <f t="shared" si="54"/>
        <v>14 Jun 1968</v>
      </c>
      <c r="R1172">
        <f t="shared" si="55"/>
        <v>54</v>
      </c>
      <c r="S1172" t="str">
        <f t="shared" si="56"/>
        <v>1968</v>
      </c>
      <c r="T1172" t="str">
        <f>SUBSTITUTE(Table14[[#This Row],[month]],"?","sep")</f>
        <v>Jun</v>
      </c>
      <c r="U1172">
        <v>14</v>
      </c>
      <c r="V1172">
        <v>2</v>
      </c>
      <c r="W1172" s="12">
        <v>8825.09</v>
      </c>
      <c r="X1172" t="str">
        <f>SUBSTITUTE(Table14[[#This Row],[Hospital tier]],"?","tier - 2")</f>
        <v>tier - 3</v>
      </c>
      <c r="Y1172" t="str">
        <f>SUBSTITUTE(Table14[[#This Row],[City tier]],"?","tier - 2")</f>
        <v>tier - 2</v>
      </c>
      <c r="Z1172" t="str">
        <f>SUBSTITUTE(Table14[[#This Row],[State ID]],"?","UNKNOWN")</f>
        <v>R1013</v>
      </c>
    </row>
    <row r="1173" spans="1:26" x14ac:dyDescent="0.3">
      <c r="A1173" t="s">
        <v>1204</v>
      </c>
      <c r="B1173">
        <v>1970</v>
      </c>
      <c r="C1173" t="s">
        <v>20</v>
      </c>
      <c r="E1173">
        <v>30</v>
      </c>
      <c r="F1173">
        <v>0</v>
      </c>
      <c r="G1173">
        <v>9634.5400000000009</v>
      </c>
      <c r="H1173" t="s">
        <v>11</v>
      </c>
      <c r="I1173" t="s">
        <v>11</v>
      </c>
      <c r="J1173" t="s">
        <v>42</v>
      </c>
      <c r="K1173" t="str">
        <f>SUBSTITUTE(Table14[[#This Row],[year]],"?","")</f>
        <v>1970</v>
      </c>
      <c r="P1173" t="str">
        <f>SUBSTITUTE(Table14[[#This Row],[Customer ID]],"?","unknown")</f>
        <v>Id1167</v>
      </c>
      <c r="Q1173" s="9" t="str">
        <f t="shared" si="54"/>
        <v>22 Sep 1970</v>
      </c>
      <c r="R1173">
        <f t="shared" si="55"/>
        <v>52</v>
      </c>
      <c r="S1173" t="str">
        <f t="shared" si="56"/>
        <v>1970</v>
      </c>
      <c r="T1173" t="str">
        <f>SUBSTITUTE(Table14[[#This Row],[month]],"?","sep")</f>
        <v>Sep</v>
      </c>
      <c r="U1173">
        <v>22</v>
      </c>
      <c r="V1173">
        <v>3</v>
      </c>
      <c r="W1173" s="12">
        <v>8824.27</v>
      </c>
      <c r="X1173" t="str">
        <f>SUBSTITUTE(Table14[[#This Row],[Hospital tier]],"?","tier - 2")</f>
        <v>tier - 2</v>
      </c>
      <c r="Y1173" t="str">
        <f>SUBSTITUTE(Table14[[#This Row],[City tier]],"?","tier - 2")</f>
        <v>tier - 2</v>
      </c>
      <c r="Z1173" t="str">
        <f>SUBSTITUTE(Table14[[#This Row],[State ID]],"?","UNKNOWN")</f>
        <v>R1011</v>
      </c>
    </row>
    <row r="1174" spans="1:26" x14ac:dyDescent="0.3">
      <c r="A1174" t="s">
        <v>1205</v>
      </c>
      <c r="B1174">
        <v>1971</v>
      </c>
      <c r="C1174" t="s">
        <v>10</v>
      </c>
      <c r="E1174">
        <v>19</v>
      </c>
      <c r="F1174">
        <v>0</v>
      </c>
      <c r="G1174">
        <v>9644.25</v>
      </c>
      <c r="H1174" t="s">
        <v>11</v>
      </c>
      <c r="I1174" t="s">
        <v>16</v>
      </c>
      <c r="J1174" t="s">
        <v>23</v>
      </c>
      <c r="K1174" t="str">
        <f>SUBSTITUTE(Table14[[#This Row],[year]],"?","")</f>
        <v>1971</v>
      </c>
      <c r="P1174" t="str">
        <f>SUBSTITUTE(Table14[[#This Row],[Customer ID]],"?","unknown")</f>
        <v>Id1166</v>
      </c>
      <c r="Q1174" s="9" t="str">
        <f t="shared" si="54"/>
        <v>19 Jul 1971</v>
      </c>
      <c r="R1174">
        <f t="shared" si="55"/>
        <v>51</v>
      </c>
      <c r="S1174" t="str">
        <f t="shared" si="56"/>
        <v>1971</v>
      </c>
      <c r="T1174" t="str">
        <f>SUBSTITUTE(Table14[[#This Row],[month]],"?","sep")</f>
        <v>Jul</v>
      </c>
      <c r="U1174">
        <v>19</v>
      </c>
      <c r="V1174">
        <v>1</v>
      </c>
      <c r="W1174" s="12">
        <v>8823.99</v>
      </c>
      <c r="X1174" t="str">
        <f>SUBSTITUTE(Table14[[#This Row],[Hospital tier]],"?","tier - 2")</f>
        <v>tier - 2</v>
      </c>
      <c r="Y1174" t="str">
        <f>SUBSTITUTE(Table14[[#This Row],[City tier]],"?","tier - 2")</f>
        <v>tier - 1</v>
      </c>
      <c r="Z1174" t="str">
        <f>SUBSTITUTE(Table14[[#This Row],[State ID]],"?","UNKNOWN")</f>
        <v>R1012</v>
      </c>
    </row>
    <row r="1175" spans="1:26" x14ac:dyDescent="0.3">
      <c r="A1175" t="s">
        <v>1206</v>
      </c>
      <c r="B1175">
        <v>1974</v>
      </c>
      <c r="C1175" t="s">
        <v>10</v>
      </c>
      <c r="E1175">
        <v>8</v>
      </c>
      <c r="F1175">
        <v>0</v>
      </c>
      <c r="G1175">
        <v>9653.81</v>
      </c>
      <c r="H1175" t="s">
        <v>11</v>
      </c>
      <c r="I1175" t="s">
        <v>11</v>
      </c>
      <c r="J1175" t="s">
        <v>42</v>
      </c>
      <c r="K1175" t="str">
        <f>SUBSTITUTE(Table14[[#This Row],[year]],"?","")</f>
        <v>1974</v>
      </c>
      <c r="P1175" t="str">
        <f>SUBSTITUTE(Table14[[#This Row],[Customer ID]],"?","unknown")</f>
        <v>Id1165</v>
      </c>
      <c r="Q1175" s="9" t="str">
        <f t="shared" si="54"/>
        <v>14 Jul 1974</v>
      </c>
      <c r="R1175">
        <f t="shared" si="55"/>
        <v>48</v>
      </c>
      <c r="S1175" t="str">
        <f t="shared" si="56"/>
        <v>1974</v>
      </c>
      <c r="T1175" t="str">
        <f>SUBSTITUTE(Table14[[#This Row],[month]],"?","sep")</f>
        <v>Jul</v>
      </c>
      <c r="U1175">
        <v>14</v>
      </c>
      <c r="V1175">
        <v>2</v>
      </c>
      <c r="W1175" s="12">
        <v>8823.2800000000007</v>
      </c>
      <c r="X1175" t="str">
        <f>SUBSTITUTE(Table14[[#This Row],[Hospital tier]],"?","tier - 2")</f>
        <v>tier - 2</v>
      </c>
      <c r="Y1175" t="str">
        <f>SUBSTITUTE(Table14[[#This Row],[City tier]],"?","tier - 2")</f>
        <v>tier - 2</v>
      </c>
      <c r="Z1175" t="str">
        <f>SUBSTITUTE(Table14[[#This Row],[State ID]],"?","UNKNOWN")</f>
        <v>R1011</v>
      </c>
    </row>
    <row r="1176" spans="1:26" x14ac:dyDescent="0.3">
      <c r="A1176" t="s">
        <v>1207</v>
      </c>
      <c r="B1176">
        <v>1981</v>
      </c>
      <c r="C1176" t="s">
        <v>35</v>
      </c>
      <c r="E1176">
        <v>8</v>
      </c>
      <c r="F1176">
        <v>1</v>
      </c>
      <c r="G1176">
        <v>9664.34</v>
      </c>
      <c r="H1176" t="s">
        <v>11</v>
      </c>
      <c r="I1176" t="s">
        <v>12</v>
      </c>
      <c r="J1176" t="s">
        <v>42</v>
      </c>
      <c r="K1176" t="str">
        <f>SUBSTITUTE(Table14[[#This Row],[year]],"?","")</f>
        <v>1981</v>
      </c>
      <c r="P1176" t="str">
        <f>SUBSTITUTE(Table14[[#This Row],[Customer ID]],"?","unknown")</f>
        <v>Id1164</v>
      </c>
      <c r="Q1176" s="9" t="str">
        <f t="shared" si="54"/>
        <v>16 Aug 1981</v>
      </c>
      <c r="R1176">
        <f t="shared" si="55"/>
        <v>41</v>
      </c>
      <c r="S1176" t="str">
        <f t="shared" si="56"/>
        <v>1981</v>
      </c>
      <c r="T1176" t="str">
        <f>SUBSTITUTE(Table14[[#This Row],[month]],"?","sep")</f>
        <v>Aug</v>
      </c>
      <c r="U1176">
        <v>16</v>
      </c>
      <c r="V1176">
        <v>1</v>
      </c>
      <c r="W1176" s="12">
        <v>12913.99</v>
      </c>
      <c r="X1176" t="str">
        <f>SUBSTITUTE(Table14[[#This Row],[Hospital tier]],"?","tier - 2")</f>
        <v>tier - 2</v>
      </c>
      <c r="Y1176" t="str">
        <f>SUBSTITUTE(Table14[[#This Row],[City tier]],"?","tier - 2")</f>
        <v>tier - 3</v>
      </c>
      <c r="Z1176" t="str">
        <f>SUBSTITUTE(Table14[[#This Row],[State ID]],"?","UNKNOWN")</f>
        <v>R1011</v>
      </c>
    </row>
    <row r="1177" spans="1:26" x14ac:dyDescent="0.3">
      <c r="A1177" t="s">
        <v>1208</v>
      </c>
      <c r="B1177">
        <v>1966</v>
      </c>
      <c r="C1177" t="s">
        <v>20</v>
      </c>
      <c r="E1177">
        <v>16</v>
      </c>
      <c r="F1177">
        <v>0</v>
      </c>
      <c r="G1177">
        <v>9684.2900000000009</v>
      </c>
      <c r="H1177" t="s">
        <v>12</v>
      </c>
      <c r="I1177" t="s">
        <v>11</v>
      </c>
      <c r="J1177" t="s">
        <v>13</v>
      </c>
      <c r="K1177" t="str">
        <f>SUBSTITUTE(Table14[[#This Row],[year]],"?","")</f>
        <v>1966</v>
      </c>
      <c r="P1177" t="str">
        <f>SUBSTITUTE(Table14[[#This Row],[Customer ID]],"?","unknown")</f>
        <v>Id1163</v>
      </c>
      <c r="Q1177" s="9" t="str">
        <f t="shared" si="54"/>
        <v>7 Sep 1966</v>
      </c>
      <c r="R1177">
        <f t="shared" si="55"/>
        <v>56</v>
      </c>
      <c r="S1177" t="str">
        <f t="shared" si="56"/>
        <v>1966</v>
      </c>
      <c r="T1177" t="str">
        <f>SUBSTITUTE(Table14[[#This Row],[month]],"?","sep")</f>
        <v>Sep</v>
      </c>
      <c r="U1177">
        <v>7</v>
      </c>
      <c r="V1177">
        <v>0</v>
      </c>
      <c r="W1177" s="12">
        <v>8821.8799999999992</v>
      </c>
      <c r="X1177" t="str">
        <f>SUBSTITUTE(Table14[[#This Row],[Hospital tier]],"?","tier - 2")</f>
        <v>tier - 3</v>
      </c>
      <c r="Y1177" t="str">
        <f>SUBSTITUTE(Table14[[#This Row],[City tier]],"?","tier - 2")</f>
        <v>tier - 2</v>
      </c>
      <c r="Z1177" t="str">
        <f>SUBSTITUTE(Table14[[#This Row],[State ID]],"?","UNKNOWN")</f>
        <v>R1013</v>
      </c>
    </row>
    <row r="1178" spans="1:26" x14ac:dyDescent="0.3">
      <c r="A1178" t="s">
        <v>1209</v>
      </c>
      <c r="B1178">
        <v>1964</v>
      </c>
      <c r="C1178" t="s">
        <v>15</v>
      </c>
      <c r="E1178">
        <v>7</v>
      </c>
      <c r="F1178">
        <v>0</v>
      </c>
      <c r="G1178">
        <v>9698.42</v>
      </c>
      <c r="H1178" t="s">
        <v>12</v>
      </c>
      <c r="I1178" t="s">
        <v>12</v>
      </c>
      <c r="J1178" t="s">
        <v>13</v>
      </c>
      <c r="K1178" t="str">
        <f>SUBSTITUTE(Table14[[#This Row],[year]],"?","")</f>
        <v>1964</v>
      </c>
      <c r="P1178" t="str">
        <f>SUBSTITUTE(Table14[[#This Row],[Customer ID]],"?","unknown")</f>
        <v>Id1162</v>
      </c>
      <c r="Q1178" s="9" t="str">
        <f t="shared" si="54"/>
        <v>29 Nov 1964</v>
      </c>
      <c r="R1178">
        <f t="shared" si="55"/>
        <v>58</v>
      </c>
      <c r="S1178" t="str">
        <f t="shared" si="56"/>
        <v>1964</v>
      </c>
      <c r="T1178" t="str">
        <f>SUBSTITUTE(Table14[[#This Row],[month]],"?","sep")</f>
        <v>Nov</v>
      </c>
      <c r="U1178">
        <v>29</v>
      </c>
      <c r="V1178">
        <v>0</v>
      </c>
      <c r="W1178" s="12">
        <v>8800.49</v>
      </c>
      <c r="X1178" t="str">
        <f>SUBSTITUTE(Table14[[#This Row],[Hospital tier]],"?","tier - 2")</f>
        <v>tier - 3</v>
      </c>
      <c r="Y1178" t="str">
        <f>SUBSTITUTE(Table14[[#This Row],[City tier]],"?","tier - 2")</f>
        <v>tier - 3</v>
      </c>
      <c r="Z1178" t="str">
        <f>SUBSTITUTE(Table14[[#This Row],[State ID]],"?","UNKNOWN")</f>
        <v>R1013</v>
      </c>
    </row>
    <row r="1179" spans="1:26" x14ac:dyDescent="0.3">
      <c r="A1179" t="s">
        <v>1210</v>
      </c>
      <c r="B1179">
        <v>1977</v>
      </c>
      <c r="C1179" t="s">
        <v>20</v>
      </c>
      <c r="E1179">
        <v>19</v>
      </c>
      <c r="F1179">
        <v>3</v>
      </c>
      <c r="G1179">
        <v>9704.67</v>
      </c>
      <c r="H1179" t="s">
        <v>11</v>
      </c>
      <c r="I1179" t="s">
        <v>12</v>
      </c>
      <c r="J1179" t="s">
        <v>247</v>
      </c>
      <c r="K1179" t="str">
        <f>SUBSTITUTE(Table14[[#This Row],[year]],"?","")</f>
        <v>1977</v>
      </c>
      <c r="P1179" t="str">
        <f>SUBSTITUTE(Table14[[#This Row],[Customer ID]],"?","unknown")</f>
        <v>Id1161</v>
      </c>
      <c r="Q1179" s="9" t="str">
        <f t="shared" si="54"/>
        <v>18 Sep 1977</v>
      </c>
      <c r="R1179">
        <f t="shared" si="55"/>
        <v>45</v>
      </c>
      <c r="S1179" t="str">
        <f t="shared" si="56"/>
        <v>1977</v>
      </c>
      <c r="T1179" t="str">
        <f>SUBSTITUTE(Table14[[#This Row],[month]],"?","sep")</f>
        <v>Sep</v>
      </c>
      <c r="U1179">
        <v>18</v>
      </c>
      <c r="V1179">
        <v>0</v>
      </c>
      <c r="W1179" s="12">
        <v>8798.59</v>
      </c>
      <c r="X1179" t="str">
        <f>SUBSTITUTE(Table14[[#This Row],[Hospital tier]],"?","tier - 2")</f>
        <v>tier - 2</v>
      </c>
      <c r="Y1179" t="str">
        <f>SUBSTITUTE(Table14[[#This Row],[City tier]],"?","tier - 2")</f>
        <v>tier - 3</v>
      </c>
      <c r="Z1179" t="str">
        <f>SUBSTITUTE(Table14[[#This Row],[State ID]],"?","UNKNOWN")</f>
        <v>R1024</v>
      </c>
    </row>
    <row r="1180" spans="1:26" x14ac:dyDescent="0.3">
      <c r="A1180" t="s">
        <v>1211</v>
      </c>
      <c r="B1180">
        <v>1972</v>
      </c>
      <c r="C1180" t="s">
        <v>10</v>
      </c>
      <c r="E1180">
        <v>10</v>
      </c>
      <c r="F1180">
        <v>0</v>
      </c>
      <c r="G1180">
        <v>9710.7099999999991</v>
      </c>
      <c r="H1180" t="s">
        <v>11</v>
      </c>
      <c r="I1180" t="s">
        <v>16</v>
      </c>
      <c r="J1180" t="s">
        <v>300</v>
      </c>
      <c r="K1180" t="str">
        <f>SUBSTITUTE(Table14[[#This Row],[year]],"?","")</f>
        <v>1972</v>
      </c>
      <c r="P1180" t="str">
        <f>SUBSTITUTE(Table14[[#This Row],[Customer ID]],"?","unknown")</f>
        <v>Id1160</v>
      </c>
      <c r="Q1180" s="9" t="str">
        <f t="shared" si="54"/>
        <v>30 Jul 1972</v>
      </c>
      <c r="R1180">
        <f t="shared" si="55"/>
        <v>50</v>
      </c>
      <c r="S1180" t="str">
        <f t="shared" si="56"/>
        <v>1972</v>
      </c>
      <c r="T1180" t="str">
        <f>SUBSTITUTE(Table14[[#This Row],[month]],"?","sep")</f>
        <v>Jul</v>
      </c>
      <c r="U1180">
        <v>30</v>
      </c>
      <c r="V1180">
        <v>2</v>
      </c>
      <c r="W1180" s="12">
        <v>39241.440000000002</v>
      </c>
      <c r="X1180" t="str">
        <f>SUBSTITUTE(Table14[[#This Row],[Hospital tier]],"?","tier - 2")</f>
        <v>tier - 2</v>
      </c>
      <c r="Y1180" t="str">
        <f>SUBSTITUTE(Table14[[#This Row],[City tier]],"?","tier - 2")</f>
        <v>tier - 1</v>
      </c>
      <c r="Z1180" t="str">
        <f>SUBSTITUTE(Table14[[#This Row],[State ID]],"?","UNKNOWN")</f>
        <v>R1021</v>
      </c>
    </row>
    <row r="1181" spans="1:26" x14ac:dyDescent="0.3">
      <c r="A1181" t="s">
        <v>1212</v>
      </c>
      <c r="B1181">
        <v>1975</v>
      </c>
      <c r="C1181" t="s">
        <v>18</v>
      </c>
      <c r="E1181">
        <v>27</v>
      </c>
      <c r="F1181">
        <v>2</v>
      </c>
      <c r="G1181">
        <v>9715.84</v>
      </c>
      <c r="H1181" t="s">
        <v>11</v>
      </c>
      <c r="I1181" t="s">
        <v>16</v>
      </c>
      <c r="J1181" t="s">
        <v>247</v>
      </c>
      <c r="K1181" t="str">
        <f>SUBSTITUTE(Table14[[#This Row],[year]],"?","")</f>
        <v>1975</v>
      </c>
      <c r="P1181" t="str">
        <f>SUBSTITUTE(Table14[[#This Row],[Customer ID]],"?","unknown")</f>
        <v>Id1159</v>
      </c>
      <c r="Q1181" s="9" t="str">
        <f t="shared" si="54"/>
        <v>23 Jun 1975</v>
      </c>
      <c r="R1181">
        <f t="shared" si="55"/>
        <v>47</v>
      </c>
      <c r="S1181" t="str">
        <f t="shared" si="56"/>
        <v>1975</v>
      </c>
      <c r="T1181" t="str">
        <f>SUBSTITUTE(Table14[[#This Row],[month]],"?","sep")</f>
        <v>Jun</v>
      </c>
      <c r="U1181">
        <v>23</v>
      </c>
      <c r="V1181">
        <v>0</v>
      </c>
      <c r="W1181" s="12">
        <v>8782.4699999999993</v>
      </c>
      <c r="X1181" t="str">
        <f>SUBSTITUTE(Table14[[#This Row],[Hospital tier]],"?","tier - 2")</f>
        <v>tier - 2</v>
      </c>
      <c r="Y1181" t="str">
        <f>SUBSTITUTE(Table14[[#This Row],[City tier]],"?","tier - 2")</f>
        <v>tier - 1</v>
      </c>
      <c r="Z1181" t="str">
        <f>SUBSTITUTE(Table14[[#This Row],[State ID]],"?","UNKNOWN")</f>
        <v>R1024</v>
      </c>
    </row>
    <row r="1182" spans="1:26" x14ac:dyDescent="0.3">
      <c r="A1182" t="s">
        <v>1213</v>
      </c>
      <c r="B1182">
        <v>1970</v>
      </c>
      <c r="C1182" t="s">
        <v>20</v>
      </c>
      <c r="E1182">
        <v>12</v>
      </c>
      <c r="F1182">
        <v>0</v>
      </c>
      <c r="G1182">
        <v>9722.77</v>
      </c>
      <c r="H1182" t="s">
        <v>12</v>
      </c>
      <c r="I1182" t="s">
        <v>16</v>
      </c>
      <c r="J1182" t="s">
        <v>168</v>
      </c>
      <c r="K1182" t="str">
        <f>SUBSTITUTE(Table14[[#This Row],[year]],"?","")</f>
        <v>1970</v>
      </c>
      <c r="P1182" t="str">
        <f>SUBSTITUTE(Table14[[#This Row],[Customer ID]],"?","unknown")</f>
        <v>Id1158</v>
      </c>
      <c r="Q1182" s="9" t="str">
        <f t="shared" si="54"/>
        <v>6 Sep 1970</v>
      </c>
      <c r="R1182">
        <f t="shared" si="55"/>
        <v>52</v>
      </c>
      <c r="S1182" t="str">
        <f t="shared" si="56"/>
        <v>1970</v>
      </c>
      <c r="T1182" t="str">
        <f>SUBSTITUTE(Table14[[#This Row],[month]],"?","sep")</f>
        <v>Sep</v>
      </c>
      <c r="U1182">
        <v>6</v>
      </c>
      <c r="V1182">
        <v>1</v>
      </c>
      <c r="W1182" s="12">
        <v>8765.25</v>
      </c>
      <c r="X1182" t="str">
        <f>SUBSTITUTE(Table14[[#This Row],[Hospital tier]],"?","tier - 2")</f>
        <v>tier - 3</v>
      </c>
      <c r="Y1182" t="str">
        <f>SUBSTITUTE(Table14[[#This Row],[City tier]],"?","tier - 2")</f>
        <v>tier - 1</v>
      </c>
      <c r="Z1182" t="str">
        <f>SUBSTITUTE(Table14[[#This Row],[State ID]],"?","UNKNOWN")</f>
        <v>R1016</v>
      </c>
    </row>
    <row r="1183" spans="1:26" x14ac:dyDescent="0.3">
      <c r="A1183" t="s">
        <v>1214</v>
      </c>
      <c r="B1183">
        <v>1970</v>
      </c>
      <c r="C1183" t="s">
        <v>35</v>
      </c>
      <c r="E1183">
        <v>18</v>
      </c>
      <c r="F1183">
        <v>1</v>
      </c>
      <c r="G1183">
        <v>9724.5300000000007</v>
      </c>
      <c r="H1183" t="s">
        <v>12</v>
      </c>
      <c r="I1183" t="s">
        <v>16</v>
      </c>
      <c r="J1183" t="s">
        <v>42</v>
      </c>
      <c r="K1183" t="str">
        <f>SUBSTITUTE(Table14[[#This Row],[year]],"?","")</f>
        <v>1970</v>
      </c>
      <c r="P1183" t="str">
        <f>SUBSTITUTE(Table14[[#This Row],[Customer ID]],"?","unknown")</f>
        <v>Id1157</v>
      </c>
      <c r="Q1183" s="9" t="str">
        <f t="shared" si="54"/>
        <v>9 Aug 1970</v>
      </c>
      <c r="R1183">
        <f t="shared" si="55"/>
        <v>52</v>
      </c>
      <c r="S1183" t="str">
        <f t="shared" si="56"/>
        <v>1970</v>
      </c>
      <c r="T1183" t="str">
        <f>SUBSTITUTE(Table14[[#This Row],[month]],"?","sep")</f>
        <v>Aug</v>
      </c>
      <c r="U1183">
        <v>9</v>
      </c>
      <c r="V1183">
        <v>0</v>
      </c>
      <c r="W1183" s="12">
        <v>8760.1200000000008</v>
      </c>
      <c r="X1183" t="str">
        <f>SUBSTITUTE(Table14[[#This Row],[Hospital tier]],"?","tier - 2")</f>
        <v>tier - 3</v>
      </c>
      <c r="Y1183" t="str">
        <f>SUBSTITUTE(Table14[[#This Row],[City tier]],"?","tier - 2")</f>
        <v>tier - 1</v>
      </c>
      <c r="Z1183" t="str">
        <f>SUBSTITUTE(Table14[[#This Row],[State ID]],"?","UNKNOWN")</f>
        <v>R1011</v>
      </c>
    </row>
    <row r="1184" spans="1:26" x14ac:dyDescent="0.3">
      <c r="A1184" t="s">
        <v>1215</v>
      </c>
      <c r="B1184">
        <v>1970</v>
      </c>
      <c r="C1184" t="s">
        <v>10</v>
      </c>
      <c r="E1184">
        <v>4</v>
      </c>
      <c r="F1184">
        <v>1</v>
      </c>
      <c r="G1184">
        <v>9748.91</v>
      </c>
      <c r="H1184" t="s">
        <v>11</v>
      </c>
      <c r="I1184" t="s">
        <v>16</v>
      </c>
      <c r="J1184" t="s">
        <v>13</v>
      </c>
      <c r="K1184" t="str">
        <f>SUBSTITUTE(Table14[[#This Row],[year]],"?","")</f>
        <v>1970</v>
      </c>
      <c r="P1184" t="str">
        <f>SUBSTITUTE(Table14[[#This Row],[Customer ID]],"?","unknown")</f>
        <v>Id1156</v>
      </c>
      <c r="Q1184" s="9" t="str">
        <f t="shared" si="54"/>
        <v>17 Jul 1970</v>
      </c>
      <c r="R1184">
        <f t="shared" si="55"/>
        <v>52</v>
      </c>
      <c r="S1184" t="str">
        <f t="shared" si="56"/>
        <v>1970</v>
      </c>
      <c r="T1184" t="str">
        <f>SUBSTITUTE(Table14[[#This Row],[month]],"?","sep")</f>
        <v>Jul</v>
      </c>
      <c r="U1184">
        <v>17</v>
      </c>
      <c r="V1184">
        <v>2</v>
      </c>
      <c r="W1184" s="12">
        <v>8733.23</v>
      </c>
      <c r="X1184" t="str">
        <f>SUBSTITUTE(Table14[[#This Row],[Hospital tier]],"?","tier - 2")</f>
        <v>tier - 2</v>
      </c>
      <c r="Y1184" t="str">
        <f>SUBSTITUTE(Table14[[#This Row],[City tier]],"?","tier - 2")</f>
        <v>tier - 1</v>
      </c>
      <c r="Z1184" t="str">
        <f>SUBSTITUTE(Table14[[#This Row],[State ID]],"?","UNKNOWN")</f>
        <v>R1013</v>
      </c>
    </row>
    <row r="1185" spans="1:26" x14ac:dyDescent="0.3">
      <c r="A1185" t="s">
        <v>1216</v>
      </c>
      <c r="B1185">
        <v>2001</v>
      </c>
      <c r="C1185" t="s">
        <v>10</v>
      </c>
      <c r="E1185">
        <v>14</v>
      </c>
      <c r="F1185">
        <v>0</v>
      </c>
      <c r="G1185">
        <v>9753.49</v>
      </c>
      <c r="H1185" t="s">
        <v>11</v>
      </c>
      <c r="I1185" t="s">
        <v>11</v>
      </c>
      <c r="J1185" t="s">
        <v>23</v>
      </c>
      <c r="K1185" t="str">
        <f>SUBSTITUTE(Table14[[#This Row],[year]],"?","")</f>
        <v>2001</v>
      </c>
      <c r="P1185" t="str">
        <f>SUBSTITUTE(Table14[[#This Row],[Customer ID]],"?","unknown")</f>
        <v>Id1155</v>
      </c>
      <c r="Q1185" s="9" t="str">
        <f t="shared" si="54"/>
        <v>25 Jul 2001</v>
      </c>
      <c r="R1185">
        <f t="shared" si="55"/>
        <v>21</v>
      </c>
      <c r="S1185" t="str">
        <f t="shared" si="56"/>
        <v>2001</v>
      </c>
      <c r="T1185" t="str">
        <f>SUBSTITUTE(Table14[[#This Row],[month]],"?","sep")</f>
        <v>Jul</v>
      </c>
      <c r="U1185">
        <v>25</v>
      </c>
      <c r="V1185">
        <v>1</v>
      </c>
      <c r="W1185" s="12">
        <v>8703.4599999999991</v>
      </c>
      <c r="X1185" t="str">
        <f>SUBSTITUTE(Table14[[#This Row],[Hospital tier]],"?","tier - 2")</f>
        <v>tier - 2</v>
      </c>
      <c r="Y1185" t="str">
        <f>SUBSTITUTE(Table14[[#This Row],[City tier]],"?","tier - 2")</f>
        <v>tier - 2</v>
      </c>
      <c r="Z1185" t="str">
        <f>SUBSTITUTE(Table14[[#This Row],[State ID]],"?","UNKNOWN")</f>
        <v>R1012</v>
      </c>
    </row>
    <row r="1186" spans="1:26" x14ac:dyDescent="0.3">
      <c r="A1186" t="s">
        <v>1217</v>
      </c>
      <c r="B1186">
        <v>1965</v>
      </c>
      <c r="C1186" t="s">
        <v>20</v>
      </c>
      <c r="E1186">
        <v>5</v>
      </c>
      <c r="F1186">
        <v>0</v>
      </c>
      <c r="G1186">
        <v>9764.08</v>
      </c>
      <c r="H1186" t="s">
        <v>12</v>
      </c>
      <c r="I1186" t="s">
        <v>16</v>
      </c>
      <c r="J1186" t="s">
        <v>23</v>
      </c>
      <c r="K1186" t="str">
        <f>SUBSTITUTE(Table14[[#This Row],[year]],"?","")</f>
        <v>1965</v>
      </c>
      <c r="P1186" t="str">
        <f>SUBSTITUTE(Table14[[#This Row],[Customer ID]],"?","unknown")</f>
        <v>Id1154</v>
      </c>
      <c r="Q1186" s="9" t="str">
        <f t="shared" si="54"/>
        <v>28 Sep 1965</v>
      </c>
      <c r="R1186">
        <f t="shared" si="55"/>
        <v>57</v>
      </c>
      <c r="S1186" t="str">
        <f t="shared" si="56"/>
        <v>1965</v>
      </c>
      <c r="T1186" t="str">
        <f>SUBSTITUTE(Table14[[#This Row],[month]],"?","sep")</f>
        <v>Sep</v>
      </c>
      <c r="U1186">
        <v>28</v>
      </c>
      <c r="V1186">
        <v>2</v>
      </c>
      <c r="W1186" s="12">
        <v>8701.84</v>
      </c>
      <c r="X1186" t="str">
        <f>SUBSTITUTE(Table14[[#This Row],[Hospital tier]],"?","tier - 2")</f>
        <v>tier - 3</v>
      </c>
      <c r="Y1186" t="str">
        <f>SUBSTITUTE(Table14[[#This Row],[City tier]],"?","tier - 2")</f>
        <v>tier - 1</v>
      </c>
      <c r="Z1186" t="str">
        <f>SUBSTITUTE(Table14[[#This Row],[State ID]],"?","UNKNOWN")</f>
        <v>R1012</v>
      </c>
    </row>
    <row r="1187" spans="1:26" x14ac:dyDescent="0.3">
      <c r="A1187" t="s">
        <v>1218</v>
      </c>
      <c r="B1187">
        <v>1973</v>
      </c>
      <c r="C1187" t="s">
        <v>10</v>
      </c>
      <c r="E1187">
        <v>7</v>
      </c>
      <c r="F1187">
        <v>1</v>
      </c>
      <c r="G1187">
        <v>9778.35</v>
      </c>
      <c r="H1187" t="s">
        <v>11</v>
      </c>
      <c r="I1187" t="s">
        <v>11</v>
      </c>
      <c r="J1187" t="s">
        <v>247</v>
      </c>
      <c r="K1187" t="str">
        <f>SUBSTITUTE(Table14[[#This Row],[year]],"?","")</f>
        <v>1973</v>
      </c>
      <c r="P1187" t="str">
        <f>SUBSTITUTE(Table14[[#This Row],[Customer ID]],"?","unknown")</f>
        <v>Id1153</v>
      </c>
      <c r="Q1187" s="9" t="str">
        <f t="shared" si="54"/>
        <v>9 Jul 1973</v>
      </c>
      <c r="R1187">
        <f t="shared" si="55"/>
        <v>49</v>
      </c>
      <c r="S1187" t="str">
        <f t="shared" si="56"/>
        <v>1973</v>
      </c>
      <c r="T1187" t="str">
        <f>SUBSTITUTE(Table14[[#This Row],[month]],"?","sep")</f>
        <v>Jul</v>
      </c>
      <c r="U1187">
        <v>9</v>
      </c>
      <c r="V1187">
        <v>0</v>
      </c>
      <c r="W1187" s="12">
        <v>12890.06</v>
      </c>
      <c r="X1187" t="str">
        <f>SUBSTITUTE(Table14[[#This Row],[Hospital tier]],"?","tier - 2")</f>
        <v>tier - 2</v>
      </c>
      <c r="Y1187" t="str">
        <f>SUBSTITUTE(Table14[[#This Row],[City tier]],"?","tier - 2")</f>
        <v>tier - 2</v>
      </c>
      <c r="Z1187" t="str">
        <f>SUBSTITUTE(Table14[[#This Row],[State ID]],"?","UNKNOWN")</f>
        <v>R1024</v>
      </c>
    </row>
    <row r="1188" spans="1:26" x14ac:dyDescent="0.3">
      <c r="A1188" t="s">
        <v>1219</v>
      </c>
      <c r="B1188">
        <v>1996</v>
      </c>
      <c r="C1188" t="s">
        <v>35</v>
      </c>
      <c r="E1188">
        <v>8</v>
      </c>
      <c r="F1188">
        <v>0</v>
      </c>
      <c r="G1188">
        <v>9787.32</v>
      </c>
      <c r="H1188" t="s">
        <v>11</v>
      </c>
      <c r="I1188" t="s">
        <v>12</v>
      </c>
      <c r="J1188" t="s">
        <v>249</v>
      </c>
      <c r="K1188" t="str">
        <f>SUBSTITUTE(Table14[[#This Row],[year]],"?","")</f>
        <v>1996</v>
      </c>
      <c r="P1188" t="str">
        <f>SUBSTITUTE(Table14[[#This Row],[Customer ID]],"?","unknown")</f>
        <v>Id1152</v>
      </c>
      <c r="Q1188" s="9" t="str">
        <f t="shared" si="54"/>
        <v>11 Aug 1996</v>
      </c>
      <c r="R1188">
        <f t="shared" si="55"/>
        <v>26</v>
      </c>
      <c r="S1188" t="str">
        <f t="shared" si="56"/>
        <v>1996</v>
      </c>
      <c r="T1188" t="str">
        <f>SUBSTITUTE(Table14[[#This Row],[month]],"?","sep")</f>
        <v>Aug</v>
      </c>
      <c r="U1188">
        <v>11</v>
      </c>
      <c r="V1188">
        <v>0</v>
      </c>
      <c r="W1188" s="12">
        <v>8688.86</v>
      </c>
      <c r="X1188" t="str">
        <f>SUBSTITUTE(Table14[[#This Row],[Hospital tier]],"?","tier - 2")</f>
        <v>tier - 2</v>
      </c>
      <c r="Y1188" t="str">
        <f>SUBSTITUTE(Table14[[#This Row],[City tier]],"?","tier - 2")</f>
        <v>tier - 3</v>
      </c>
      <c r="Z1188" t="str">
        <f>SUBSTITUTE(Table14[[#This Row],[State ID]],"?","UNKNOWN")</f>
        <v>R1023</v>
      </c>
    </row>
    <row r="1189" spans="1:26" x14ac:dyDescent="0.3">
      <c r="A1189" t="s">
        <v>1220</v>
      </c>
      <c r="B1189">
        <v>1977</v>
      </c>
      <c r="C1189" t="s">
        <v>18</v>
      </c>
      <c r="E1189">
        <v>7</v>
      </c>
      <c r="F1189">
        <v>5</v>
      </c>
      <c r="G1189">
        <v>9788.8700000000008</v>
      </c>
      <c r="H1189" t="s">
        <v>12</v>
      </c>
      <c r="I1189" t="s">
        <v>11</v>
      </c>
      <c r="J1189" t="s">
        <v>13</v>
      </c>
      <c r="K1189" t="str">
        <f>SUBSTITUTE(Table14[[#This Row],[year]],"?","")</f>
        <v>1977</v>
      </c>
      <c r="P1189" t="str">
        <f>SUBSTITUTE(Table14[[#This Row],[Customer ID]],"?","unknown")</f>
        <v>Id1151</v>
      </c>
      <c r="Q1189" s="9" t="str">
        <f t="shared" si="54"/>
        <v>16 Jun 1977</v>
      </c>
      <c r="R1189">
        <f t="shared" si="55"/>
        <v>45</v>
      </c>
      <c r="S1189" t="str">
        <f t="shared" si="56"/>
        <v>1977</v>
      </c>
      <c r="T1189" t="str">
        <f>SUBSTITUTE(Table14[[#This Row],[month]],"?","sep")</f>
        <v>Jun</v>
      </c>
      <c r="U1189">
        <v>16</v>
      </c>
      <c r="V1189">
        <v>0</v>
      </c>
      <c r="W1189" s="12">
        <v>8671.19</v>
      </c>
      <c r="X1189" t="str">
        <f>SUBSTITUTE(Table14[[#This Row],[Hospital tier]],"?","tier - 2")</f>
        <v>tier - 3</v>
      </c>
      <c r="Y1189" t="str">
        <f>SUBSTITUTE(Table14[[#This Row],[City tier]],"?","tier - 2")</f>
        <v>tier - 2</v>
      </c>
      <c r="Z1189" t="str">
        <f>SUBSTITUTE(Table14[[#This Row],[State ID]],"?","UNKNOWN")</f>
        <v>R1013</v>
      </c>
    </row>
    <row r="1190" spans="1:26" x14ac:dyDescent="0.3">
      <c r="A1190" t="s">
        <v>1221</v>
      </c>
      <c r="B1190">
        <v>1973</v>
      </c>
      <c r="C1190" t="s">
        <v>20</v>
      </c>
      <c r="E1190">
        <v>17</v>
      </c>
      <c r="F1190">
        <v>2</v>
      </c>
      <c r="G1190">
        <v>9800.89</v>
      </c>
      <c r="H1190" t="s">
        <v>11</v>
      </c>
      <c r="I1190" t="s">
        <v>16</v>
      </c>
      <c r="J1190" t="s">
        <v>13</v>
      </c>
      <c r="K1190" t="str">
        <f>SUBSTITUTE(Table14[[#This Row],[year]],"?","")</f>
        <v>1973</v>
      </c>
      <c r="P1190" t="str">
        <f>SUBSTITUTE(Table14[[#This Row],[Customer ID]],"?","unknown")</f>
        <v>Id1150</v>
      </c>
      <c r="Q1190" s="9" t="str">
        <f t="shared" si="54"/>
        <v>10 Sep 1973</v>
      </c>
      <c r="R1190">
        <f t="shared" si="55"/>
        <v>49</v>
      </c>
      <c r="S1190" t="str">
        <f t="shared" si="56"/>
        <v>1973</v>
      </c>
      <c r="T1190" t="str">
        <f>SUBSTITUTE(Table14[[#This Row],[month]],"?","sep")</f>
        <v>Sep</v>
      </c>
      <c r="U1190">
        <v>10</v>
      </c>
      <c r="V1190">
        <v>0</v>
      </c>
      <c r="W1190" s="12">
        <v>8665.14</v>
      </c>
      <c r="X1190" t="str">
        <f>SUBSTITUTE(Table14[[#This Row],[Hospital tier]],"?","tier - 2")</f>
        <v>tier - 2</v>
      </c>
      <c r="Y1190" t="str">
        <f>SUBSTITUTE(Table14[[#This Row],[City tier]],"?","tier - 2")</f>
        <v>tier - 1</v>
      </c>
      <c r="Z1190" t="str">
        <f>SUBSTITUTE(Table14[[#This Row],[State ID]],"?","UNKNOWN")</f>
        <v>R1013</v>
      </c>
    </row>
    <row r="1191" spans="1:26" x14ac:dyDescent="0.3">
      <c r="A1191" t="s">
        <v>1222</v>
      </c>
      <c r="B1191">
        <v>1972</v>
      </c>
      <c r="C1191" t="s">
        <v>18</v>
      </c>
      <c r="E1191">
        <v>28</v>
      </c>
      <c r="F1191">
        <v>0</v>
      </c>
      <c r="G1191">
        <v>9819.25</v>
      </c>
      <c r="H1191" t="s">
        <v>11</v>
      </c>
      <c r="I1191" t="s">
        <v>11</v>
      </c>
      <c r="J1191" t="s">
        <v>300</v>
      </c>
      <c r="K1191" t="str">
        <f>SUBSTITUTE(Table14[[#This Row],[year]],"?","")</f>
        <v>1972</v>
      </c>
      <c r="P1191" t="str">
        <f>SUBSTITUTE(Table14[[#This Row],[Customer ID]],"?","unknown")</f>
        <v>Id1149</v>
      </c>
      <c r="Q1191" s="9" t="str">
        <f t="shared" si="54"/>
        <v>7 Jun 1972</v>
      </c>
      <c r="R1191">
        <f t="shared" si="55"/>
        <v>51</v>
      </c>
      <c r="S1191" t="str">
        <f t="shared" si="56"/>
        <v>1972</v>
      </c>
      <c r="T1191" t="str">
        <f>SUBSTITUTE(Table14[[#This Row],[month]],"?","sep")</f>
        <v>Jun</v>
      </c>
      <c r="U1191">
        <v>7</v>
      </c>
      <c r="V1191">
        <v>0</v>
      </c>
      <c r="W1191" s="12">
        <v>39221.120000000003</v>
      </c>
      <c r="X1191" t="str">
        <f>SUBSTITUTE(Table14[[#This Row],[Hospital tier]],"?","tier - 2")</f>
        <v>tier - 2</v>
      </c>
      <c r="Y1191" t="str">
        <f>SUBSTITUTE(Table14[[#This Row],[City tier]],"?","tier - 2")</f>
        <v>tier - 2</v>
      </c>
      <c r="Z1191" t="str">
        <f>SUBSTITUTE(Table14[[#This Row],[State ID]],"?","UNKNOWN")</f>
        <v>R1021</v>
      </c>
    </row>
    <row r="1192" spans="1:26" x14ac:dyDescent="0.3">
      <c r="A1192" t="s">
        <v>1223</v>
      </c>
      <c r="B1192">
        <v>1972</v>
      </c>
      <c r="C1192" t="s">
        <v>20</v>
      </c>
      <c r="E1192">
        <v>26</v>
      </c>
      <c r="F1192">
        <v>0</v>
      </c>
      <c r="G1192">
        <v>9836.2099999999991</v>
      </c>
      <c r="H1192" t="s">
        <v>11</v>
      </c>
      <c r="I1192" t="s">
        <v>12</v>
      </c>
      <c r="J1192" t="s">
        <v>300</v>
      </c>
      <c r="K1192" t="str">
        <f>SUBSTITUTE(Table14[[#This Row],[year]],"?","")</f>
        <v>1972</v>
      </c>
      <c r="P1192" t="str">
        <f>SUBSTITUTE(Table14[[#This Row],[Customer ID]],"?","unknown")</f>
        <v>Id1148</v>
      </c>
      <c r="Q1192" s="9" t="str">
        <f t="shared" si="54"/>
        <v>21 Sep 1972</v>
      </c>
      <c r="R1192">
        <f t="shared" si="55"/>
        <v>50</v>
      </c>
      <c r="S1192" t="str">
        <f t="shared" si="56"/>
        <v>1972</v>
      </c>
      <c r="T1192" t="str">
        <f>SUBSTITUTE(Table14[[#This Row],[month]],"?","sep")</f>
        <v>Sep</v>
      </c>
      <c r="U1192">
        <v>21</v>
      </c>
      <c r="V1192">
        <v>0</v>
      </c>
      <c r="W1192" s="12">
        <v>8665.09</v>
      </c>
      <c r="X1192" t="str">
        <f>SUBSTITUTE(Table14[[#This Row],[Hospital tier]],"?","tier - 2")</f>
        <v>tier - 2</v>
      </c>
      <c r="Y1192" t="str">
        <f>SUBSTITUTE(Table14[[#This Row],[City tier]],"?","tier - 2")</f>
        <v>tier - 3</v>
      </c>
      <c r="Z1192" t="str">
        <f>SUBSTITUTE(Table14[[#This Row],[State ID]],"?","UNKNOWN")</f>
        <v>R1021</v>
      </c>
    </row>
    <row r="1193" spans="1:26" x14ac:dyDescent="0.3">
      <c r="A1193" t="s">
        <v>1224</v>
      </c>
      <c r="B1193">
        <v>1992</v>
      </c>
      <c r="C1193" t="s">
        <v>35</v>
      </c>
      <c r="E1193">
        <v>13</v>
      </c>
      <c r="F1193">
        <v>0</v>
      </c>
      <c r="G1193">
        <v>9844.4500000000007</v>
      </c>
      <c r="H1193" t="s">
        <v>11</v>
      </c>
      <c r="I1193" t="s">
        <v>16</v>
      </c>
      <c r="J1193" t="s">
        <v>23</v>
      </c>
      <c r="K1193" t="str">
        <f>SUBSTITUTE(Table14[[#This Row],[year]],"?","")</f>
        <v>1992</v>
      </c>
      <c r="P1193" t="str">
        <f>SUBSTITUTE(Table14[[#This Row],[Customer ID]],"?","unknown")</f>
        <v>Id1147</v>
      </c>
      <c r="Q1193" s="9" t="str">
        <f t="shared" si="54"/>
        <v>3 Aug 1992</v>
      </c>
      <c r="R1193">
        <f t="shared" si="55"/>
        <v>30</v>
      </c>
      <c r="S1193" t="str">
        <f t="shared" si="56"/>
        <v>1992</v>
      </c>
      <c r="T1193" t="str">
        <f>SUBSTITUTE(Table14[[#This Row],[month]],"?","sep")</f>
        <v>Aug</v>
      </c>
      <c r="U1193">
        <v>3</v>
      </c>
      <c r="V1193">
        <v>1</v>
      </c>
      <c r="W1193" s="12">
        <v>8627.5400000000009</v>
      </c>
      <c r="X1193" t="str">
        <f>SUBSTITUTE(Table14[[#This Row],[Hospital tier]],"?","tier - 2")</f>
        <v>tier - 2</v>
      </c>
      <c r="Y1193" t="str">
        <f>SUBSTITUTE(Table14[[#This Row],[City tier]],"?","tier - 2")</f>
        <v>tier - 1</v>
      </c>
      <c r="Z1193" t="str">
        <f>SUBSTITUTE(Table14[[#This Row],[State ID]],"?","UNKNOWN")</f>
        <v>R1012</v>
      </c>
    </row>
    <row r="1194" spans="1:26" x14ac:dyDescent="0.3">
      <c r="A1194" t="s">
        <v>1225</v>
      </c>
      <c r="B1194">
        <v>1968</v>
      </c>
      <c r="C1194" t="s">
        <v>15</v>
      </c>
      <c r="E1194">
        <v>4</v>
      </c>
      <c r="F1194">
        <v>0</v>
      </c>
      <c r="G1194">
        <v>9850.43</v>
      </c>
      <c r="H1194" t="s">
        <v>12</v>
      </c>
      <c r="I1194" t="s">
        <v>12</v>
      </c>
      <c r="J1194" t="s">
        <v>42</v>
      </c>
      <c r="K1194" t="str">
        <f>SUBSTITUTE(Table14[[#This Row],[year]],"?","")</f>
        <v>1968</v>
      </c>
      <c r="P1194" t="str">
        <f>SUBSTITUTE(Table14[[#This Row],[Customer ID]],"?","unknown")</f>
        <v>Id1146</v>
      </c>
      <c r="Q1194" s="9" t="str">
        <f t="shared" si="54"/>
        <v>2 Nov 1968</v>
      </c>
      <c r="R1194">
        <f t="shared" si="55"/>
        <v>54</v>
      </c>
      <c r="S1194" t="str">
        <f t="shared" si="56"/>
        <v>1968</v>
      </c>
      <c r="T1194" t="str">
        <f>SUBSTITUTE(Table14[[#This Row],[month]],"?","sep")</f>
        <v>Nov</v>
      </c>
      <c r="U1194">
        <v>2</v>
      </c>
      <c r="V1194">
        <v>3</v>
      </c>
      <c r="W1194" s="12">
        <v>8615.2999999999993</v>
      </c>
      <c r="X1194" t="str">
        <f>SUBSTITUTE(Table14[[#This Row],[Hospital tier]],"?","tier - 2")</f>
        <v>tier - 3</v>
      </c>
      <c r="Y1194" t="str">
        <f>SUBSTITUTE(Table14[[#This Row],[City tier]],"?","tier - 2")</f>
        <v>tier - 3</v>
      </c>
      <c r="Z1194" t="str">
        <f>SUBSTITUTE(Table14[[#This Row],[State ID]],"?","UNKNOWN")</f>
        <v>R1011</v>
      </c>
    </row>
    <row r="1195" spans="1:26" x14ac:dyDescent="0.3">
      <c r="A1195" t="s">
        <v>1226</v>
      </c>
      <c r="B1195">
        <v>1971</v>
      </c>
      <c r="C1195" t="s">
        <v>37</v>
      </c>
      <c r="E1195">
        <v>23</v>
      </c>
      <c r="F1195">
        <v>1</v>
      </c>
      <c r="G1195">
        <v>9855.1299999999992</v>
      </c>
      <c r="H1195" t="s">
        <v>11</v>
      </c>
      <c r="I1195" t="s">
        <v>12</v>
      </c>
      <c r="J1195" t="s">
        <v>13</v>
      </c>
      <c r="K1195" t="str">
        <f>SUBSTITUTE(Table14[[#This Row],[year]],"?","")</f>
        <v>1971</v>
      </c>
      <c r="P1195" t="str">
        <f>SUBSTITUTE(Table14[[#This Row],[Customer ID]],"?","unknown")</f>
        <v>Id1145</v>
      </c>
      <c r="Q1195" s="9" t="str">
        <f t="shared" si="54"/>
        <v>17 Oct 1971</v>
      </c>
      <c r="R1195">
        <f t="shared" si="55"/>
        <v>51</v>
      </c>
      <c r="S1195" t="str">
        <f t="shared" si="56"/>
        <v>1971</v>
      </c>
      <c r="T1195" t="str">
        <f>SUBSTITUTE(Table14[[#This Row],[month]],"?","sep")</f>
        <v>Oct</v>
      </c>
      <c r="U1195">
        <v>17</v>
      </c>
      <c r="V1195">
        <v>3</v>
      </c>
      <c r="W1195" s="12">
        <v>8606.2199999999993</v>
      </c>
      <c r="X1195" t="str">
        <f>SUBSTITUTE(Table14[[#This Row],[Hospital tier]],"?","tier - 2")</f>
        <v>tier - 2</v>
      </c>
      <c r="Y1195" t="str">
        <f>SUBSTITUTE(Table14[[#This Row],[City tier]],"?","tier - 2")</f>
        <v>tier - 3</v>
      </c>
      <c r="Z1195" t="str">
        <f>SUBSTITUTE(Table14[[#This Row],[State ID]],"?","UNKNOWN")</f>
        <v>R1013</v>
      </c>
    </row>
    <row r="1196" spans="1:26" x14ac:dyDescent="0.3">
      <c r="A1196" t="s">
        <v>1227</v>
      </c>
      <c r="B1196">
        <v>1971</v>
      </c>
      <c r="C1196" t="s">
        <v>10</v>
      </c>
      <c r="E1196">
        <v>17</v>
      </c>
      <c r="F1196">
        <v>1</v>
      </c>
      <c r="G1196">
        <v>9861.0300000000007</v>
      </c>
      <c r="H1196" t="s">
        <v>11</v>
      </c>
      <c r="I1196" t="s">
        <v>11</v>
      </c>
      <c r="J1196" t="s">
        <v>42</v>
      </c>
      <c r="K1196" t="str">
        <f>SUBSTITUTE(Table14[[#This Row],[year]],"?","")</f>
        <v>1971</v>
      </c>
      <c r="P1196" t="str">
        <f>SUBSTITUTE(Table14[[#This Row],[Customer ID]],"?","unknown")</f>
        <v>Id1144</v>
      </c>
      <c r="Q1196" s="9" t="str">
        <f t="shared" si="54"/>
        <v>15 Jul 1971</v>
      </c>
      <c r="R1196">
        <f t="shared" si="55"/>
        <v>51</v>
      </c>
      <c r="S1196" t="str">
        <f t="shared" si="56"/>
        <v>1971</v>
      </c>
      <c r="T1196" t="str">
        <f>SUBSTITUTE(Table14[[#This Row],[month]],"?","sep")</f>
        <v>Jul</v>
      </c>
      <c r="U1196">
        <v>15</v>
      </c>
      <c r="V1196">
        <v>3</v>
      </c>
      <c r="W1196" s="12">
        <v>8605.36</v>
      </c>
      <c r="X1196" t="str">
        <f>SUBSTITUTE(Table14[[#This Row],[Hospital tier]],"?","tier - 2")</f>
        <v>tier - 2</v>
      </c>
      <c r="Y1196" t="str">
        <f>SUBSTITUTE(Table14[[#This Row],[City tier]],"?","tier - 2")</f>
        <v>tier - 2</v>
      </c>
      <c r="Z1196" t="str">
        <f>SUBSTITUTE(Table14[[#This Row],[State ID]],"?","UNKNOWN")</f>
        <v>R1011</v>
      </c>
    </row>
    <row r="1197" spans="1:26" x14ac:dyDescent="0.3">
      <c r="A1197" t="s">
        <v>1228</v>
      </c>
      <c r="B1197">
        <v>1969</v>
      </c>
      <c r="C1197" t="s">
        <v>37</v>
      </c>
      <c r="E1197">
        <v>20</v>
      </c>
      <c r="F1197">
        <v>0</v>
      </c>
      <c r="G1197">
        <v>9863.4699999999993</v>
      </c>
      <c r="H1197" t="s">
        <v>12</v>
      </c>
      <c r="I1197" t="s">
        <v>12</v>
      </c>
      <c r="J1197" t="s">
        <v>23</v>
      </c>
      <c r="K1197" t="str">
        <f>SUBSTITUTE(Table14[[#This Row],[year]],"?","")</f>
        <v>1969</v>
      </c>
      <c r="P1197" t="str">
        <f>SUBSTITUTE(Table14[[#This Row],[Customer ID]],"?","unknown")</f>
        <v>Id1143</v>
      </c>
      <c r="Q1197" s="9" t="str">
        <f t="shared" si="54"/>
        <v>12 Oct 1969</v>
      </c>
      <c r="R1197">
        <f t="shared" si="55"/>
        <v>53</v>
      </c>
      <c r="S1197" t="str">
        <f t="shared" si="56"/>
        <v>1969</v>
      </c>
      <c r="T1197" t="str">
        <f>SUBSTITUTE(Table14[[#This Row],[month]],"?","sep")</f>
        <v>Oct</v>
      </c>
      <c r="U1197">
        <v>12</v>
      </c>
      <c r="V1197">
        <v>2</v>
      </c>
      <c r="W1197" s="12">
        <v>8604.48</v>
      </c>
      <c r="X1197" t="str">
        <f>SUBSTITUTE(Table14[[#This Row],[Hospital tier]],"?","tier - 2")</f>
        <v>tier - 3</v>
      </c>
      <c r="Y1197" t="str">
        <f>SUBSTITUTE(Table14[[#This Row],[City tier]],"?","tier - 2")</f>
        <v>tier - 3</v>
      </c>
      <c r="Z1197" t="str">
        <f>SUBSTITUTE(Table14[[#This Row],[State ID]],"?","UNKNOWN")</f>
        <v>R1012</v>
      </c>
    </row>
    <row r="1198" spans="1:26" x14ac:dyDescent="0.3">
      <c r="A1198" t="s">
        <v>1229</v>
      </c>
      <c r="B1198">
        <v>1971</v>
      </c>
      <c r="C1198" t="s">
        <v>15</v>
      </c>
      <c r="E1198">
        <v>9</v>
      </c>
      <c r="F1198">
        <v>0</v>
      </c>
      <c r="G1198">
        <v>9866.2999999999993</v>
      </c>
      <c r="H1198" t="s">
        <v>11</v>
      </c>
      <c r="I1198" t="s">
        <v>12</v>
      </c>
      <c r="J1198" t="s">
        <v>247</v>
      </c>
      <c r="K1198" t="str">
        <f>SUBSTITUTE(Table14[[#This Row],[year]],"?","")</f>
        <v>1971</v>
      </c>
      <c r="P1198" t="str">
        <f>SUBSTITUTE(Table14[[#This Row],[Customer ID]],"?","unknown")</f>
        <v>Id1142</v>
      </c>
      <c r="Q1198" s="9" t="str">
        <f t="shared" si="54"/>
        <v>27 Nov 1971</v>
      </c>
      <c r="R1198">
        <f t="shared" si="55"/>
        <v>51</v>
      </c>
      <c r="S1198" t="str">
        <f t="shared" si="56"/>
        <v>1971</v>
      </c>
      <c r="T1198" t="str">
        <f>SUBSTITUTE(Table14[[#This Row],[month]],"?","sep")</f>
        <v>Nov</v>
      </c>
      <c r="U1198">
        <v>27</v>
      </c>
      <c r="V1198">
        <v>2</v>
      </c>
      <c r="W1198" s="12">
        <v>41271.5</v>
      </c>
      <c r="X1198" t="str">
        <f>SUBSTITUTE(Table14[[#This Row],[Hospital tier]],"?","tier - 2")</f>
        <v>tier - 2</v>
      </c>
      <c r="Y1198" t="str">
        <f>SUBSTITUTE(Table14[[#This Row],[City tier]],"?","tier - 2")</f>
        <v>tier - 3</v>
      </c>
      <c r="Z1198" t="str">
        <f>SUBSTITUTE(Table14[[#This Row],[State ID]],"?","UNKNOWN")</f>
        <v>R1024</v>
      </c>
    </row>
    <row r="1199" spans="1:26" x14ac:dyDescent="0.3">
      <c r="A1199" t="s">
        <v>1230</v>
      </c>
      <c r="B1199">
        <v>1969</v>
      </c>
      <c r="C1199" t="s">
        <v>35</v>
      </c>
      <c r="E1199">
        <v>13</v>
      </c>
      <c r="F1199">
        <v>0</v>
      </c>
      <c r="G1199">
        <v>9869.81</v>
      </c>
      <c r="H1199" t="s">
        <v>12</v>
      </c>
      <c r="I1199" t="s">
        <v>12</v>
      </c>
      <c r="J1199" t="s">
        <v>23</v>
      </c>
      <c r="K1199" t="str">
        <f>SUBSTITUTE(Table14[[#This Row],[year]],"?","")</f>
        <v>1969</v>
      </c>
      <c r="P1199" t="str">
        <f>SUBSTITUTE(Table14[[#This Row],[Customer ID]],"?","unknown")</f>
        <v>Id1141</v>
      </c>
      <c r="Q1199" s="9" t="str">
        <f t="shared" si="54"/>
        <v>24 Aug 1969</v>
      </c>
      <c r="R1199">
        <f t="shared" si="55"/>
        <v>53</v>
      </c>
      <c r="S1199" t="str">
        <f t="shared" si="56"/>
        <v>1969</v>
      </c>
      <c r="T1199" t="str">
        <f>SUBSTITUTE(Table14[[#This Row],[month]],"?","sep")</f>
        <v>Aug</v>
      </c>
      <c r="U1199">
        <v>24</v>
      </c>
      <c r="V1199">
        <v>2</v>
      </c>
      <c r="W1199" s="12">
        <v>8603.82</v>
      </c>
      <c r="X1199" t="str">
        <f>SUBSTITUTE(Table14[[#This Row],[Hospital tier]],"?","tier - 2")</f>
        <v>tier - 3</v>
      </c>
      <c r="Y1199" t="str">
        <f>SUBSTITUTE(Table14[[#This Row],[City tier]],"?","tier - 2")</f>
        <v>tier - 3</v>
      </c>
      <c r="Z1199" t="str">
        <f>SUBSTITUTE(Table14[[#This Row],[State ID]],"?","UNKNOWN")</f>
        <v>R1012</v>
      </c>
    </row>
    <row r="1200" spans="1:26" x14ac:dyDescent="0.3">
      <c r="A1200" t="s">
        <v>1231</v>
      </c>
      <c r="B1200">
        <v>1998</v>
      </c>
      <c r="C1200" t="s">
        <v>10</v>
      </c>
      <c r="E1200">
        <v>6</v>
      </c>
      <c r="F1200">
        <v>0</v>
      </c>
      <c r="G1200">
        <v>9870.59</v>
      </c>
      <c r="H1200" t="s">
        <v>11</v>
      </c>
      <c r="I1200" t="s">
        <v>11</v>
      </c>
      <c r="J1200" t="s">
        <v>249</v>
      </c>
      <c r="K1200" t="str">
        <f>SUBSTITUTE(Table14[[#This Row],[year]],"?","")</f>
        <v>1998</v>
      </c>
      <c r="P1200" t="str">
        <f>SUBSTITUTE(Table14[[#This Row],[Customer ID]],"?","unknown")</f>
        <v>Id1140</v>
      </c>
      <c r="Q1200" s="9" t="str">
        <f t="shared" si="54"/>
        <v>11 Jul 1998</v>
      </c>
      <c r="R1200">
        <f t="shared" si="55"/>
        <v>24</v>
      </c>
      <c r="S1200" t="str">
        <f t="shared" si="56"/>
        <v>1998</v>
      </c>
      <c r="T1200" t="str">
        <f>SUBSTITUTE(Table14[[#This Row],[month]],"?","sep")</f>
        <v>Jul</v>
      </c>
      <c r="U1200">
        <v>11</v>
      </c>
      <c r="V1200">
        <v>0</v>
      </c>
      <c r="W1200" s="12">
        <v>8601.33</v>
      </c>
      <c r="X1200" t="str">
        <f>SUBSTITUTE(Table14[[#This Row],[Hospital tier]],"?","tier - 2")</f>
        <v>tier - 2</v>
      </c>
      <c r="Y1200" t="str">
        <f>SUBSTITUTE(Table14[[#This Row],[City tier]],"?","tier - 2")</f>
        <v>tier - 2</v>
      </c>
      <c r="Z1200" t="str">
        <f>SUBSTITUTE(Table14[[#This Row],[State ID]],"?","UNKNOWN")</f>
        <v>R1023</v>
      </c>
    </row>
    <row r="1201" spans="1:26" x14ac:dyDescent="0.3">
      <c r="A1201" t="s">
        <v>1232</v>
      </c>
      <c r="B1201">
        <v>1971</v>
      </c>
      <c r="C1201" t="s">
        <v>30</v>
      </c>
      <c r="E1201">
        <v>22</v>
      </c>
      <c r="F1201">
        <v>1</v>
      </c>
      <c r="G1201">
        <v>9872.7000000000007</v>
      </c>
      <c r="H1201" t="s">
        <v>11</v>
      </c>
      <c r="I1201" t="s">
        <v>11</v>
      </c>
      <c r="J1201" t="s">
        <v>42</v>
      </c>
      <c r="K1201" t="str">
        <f>SUBSTITUTE(Table14[[#This Row],[year]],"?","")</f>
        <v>1971</v>
      </c>
      <c r="P1201" t="str">
        <f>SUBSTITUTE(Table14[[#This Row],[Customer ID]],"?","unknown")</f>
        <v>Id1139</v>
      </c>
      <c r="Q1201" s="9" t="str">
        <f t="shared" si="54"/>
        <v>25 Dec 1971</v>
      </c>
      <c r="R1201">
        <f t="shared" si="55"/>
        <v>51</v>
      </c>
      <c r="S1201" t="str">
        <f t="shared" si="56"/>
        <v>1971</v>
      </c>
      <c r="T1201" t="str">
        <f>SUBSTITUTE(Table14[[#This Row],[month]],"?","sep")</f>
        <v>Dec</v>
      </c>
      <c r="U1201">
        <v>25</v>
      </c>
      <c r="V1201">
        <v>5</v>
      </c>
      <c r="W1201" s="12">
        <v>8596.83</v>
      </c>
      <c r="X1201" t="str">
        <f>SUBSTITUTE(Table14[[#This Row],[Hospital tier]],"?","tier - 2")</f>
        <v>tier - 2</v>
      </c>
      <c r="Y1201" t="str">
        <f>SUBSTITUTE(Table14[[#This Row],[City tier]],"?","tier - 2")</f>
        <v>tier - 2</v>
      </c>
      <c r="Z1201" t="str">
        <f>SUBSTITUTE(Table14[[#This Row],[State ID]],"?","UNKNOWN")</f>
        <v>R1011</v>
      </c>
    </row>
    <row r="1202" spans="1:26" x14ac:dyDescent="0.3">
      <c r="A1202" t="s">
        <v>1233</v>
      </c>
      <c r="B1202">
        <v>1971</v>
      </c>
      <c r="C1202" t="s">
        <v>10</v>
      </c>
      <c r="E1202">
        <v>3</v>
      </c>
      <c r="F1202">
        <v>0</v>
      </c>
      <c r="G1202">
        <v>9875.68</v>
      </c>
      <c r="H1202" t="s">
        <v>11</v>
      </c>
      <c r="I1202" t="s">
        <v>12</v>
      </c>
      <c r="J1202" t="s">
        <v>247</v>
      </c>
      <c r="K1202" t="str">
        <f>SUBSTITUTE(Table14[[#This Row],[year]],"?","")</f>
        <v>1971</v>
      </c>
      <c r="P1202" t="str">
        <f>SUBSTITUTE(Table14[[#This Row],[Customer ID]],"?","unknown")</f>
        <v>Id1138</v>
      </c>
      <c r="Q1202" s="9" t="str">
        <f t="shared" si="54"/>
        <v>30 Jul 1971</v>
      </c>
      <c r="R1202">
        <f t="shared" si="55"/>
        <v>51</v>
      </c>
      <c r="S1202" t="str">
        <f t="shared" si="56"/>
        <v>1971</v>
      </c>
      <c r="T1202" t="str">
        <f>SUBSTITUTE(Table14[[#This Row],[month]],"?","sep")</f>
        <v>Jul</v>
      </c>
      <c r="U1202">
        <v>30</v>
      </c>
      <c r="V1202">
        <v>5</v>
      </c>
      <c r="W1202" s="12">
        <v>8582.2999999999993</v>
      </c>
      <c r="X1202" t="str">
        <f>SUBSTITUTE(Table14[[#This Row],[Hospital tier]],"?","tier - 2")</f>
        <v>tier - 2</v>
      </c>
      <c r="Y1202" t="str">
        <f>SUBSTITUTE(Table14[[#This Row],[City tier]],"?","tier - 2")</f>
        <v>tier - 3</v>
      </c>
      <c r="Z1202" t="str">
        <f>SUBSTITUTE(Table14[[#This Row],[State ID]],"?","UNKNOWN")</f>
        <v>R1024</v>
      </c>
    </row>
    <row r="1203" spans="1:26" x14ac:dyDescent="0.3">
      <c r="A1203" t="s">
        <v>1234</v>
      </c>
      <c r="B1203">
        <v>1971</v>
      </c>
      <c r="C1203" t="s">
        <v>37</v>
      </c>
      <c r="E1203">
        <v>3</v>
      </c>
      <c r="F1203">
        <v>1</v>
      </c>
      <c r="G1203">
        <v>9877.61</v>
      </c>
      <c r="H1203" t="s">
        <v>11</v>
      </c>
      <c r="I1203" t="s">
        <v>16</v>
      </c>
      <c r="J1203" t="s">
        <v>13</v>
      </c>
      <c r="K1203" t="str">
        <f>SUBSTITUTE(Table14[[#This Row],[year]],"?","")</f>
        <v>1971</v>
      </c>
      <c r="P1203" t="str">
        <f>SUBSTITUTE(Table14[[#This Row],[Customer ID]],"?","unknown")</f>
        <v>Id1137</v>
      </c>
      <c r="Q1203" s="9" t="str">
        <f t="shared" si="54"/>
        <v>4 Oct 1971</v>
      </c>
      <c r="R1203">
        <f t="shared" si="55"/>
        <v>51</v>
      </c>
      <c r="S1203" t="str">
        <f t="shared" si="56"/>
        <v>1971</v>
      </c>
      <c r="T1203" t="str">
        <f>SUBSTITUTE(Table14[[#This Row],[month]],"?","sep")</f>
        <v>Oct</v>
      </c>
      <c r="U1203">
        <v>4</v>
      </c>
      <c r="V1203">
        <v>1</v>
      </c>
      <c r="W1203" s="12">
        <v>39125.33</v>
      </c>
      <c r="X1203" t="str">
        <f>SUBSTITUTE(Table14[[#This Row],[Hospital tier]],"?","tier - 2")</f>
        <v>tier - 2</v>
      </c>
      <c r="Y1203" t="str">
        <f>SUBSTITUTE(Table14[[#This Row],[City tier]],"?","tier - 2")</f>
        <v>tier - 1</v>
      </c>
      <c r="Z1203" t="str">
        <f>SUBSTITUTE(Table14[[#This Row],[State ID]],"?","UNKNOWN")</f>
        <v>R1013</v>
      </c>
    </row>
    <row r="1204" spans="1:26" x14ac:dyDescent="0.3">
      <c r="A1204" t="s">
        <v>1235</v>
      </c>
      <c r="B1204">
        <v>1971</v>
      </c>
      <c r="C1204" t="s">
        <v>15</v>
      </c>
      <c r="E1204">
        <v>8</v>
      </c>
      <c r="F1204">
        <v>1</v>
      </c>
      <c r="G1204">
        <v>9880.07</v>
      </c>
      <c r="H1204" t="s">
        <v>11</v>
      </c>
      <c r="I1204" t="s">
        <v>12</v>
      </c>
      <c r="J1204" t="s">
        <v>42</v>
      </c>
      <c r="K1204" t="str">
        <f>SUBSTITUTE(Table14[[#This Row],[year]],"?","")</f>
        <v>1971</v>
      </c>
      <c r="P1204" t="str">
        <f>SUBSTITUTE(Table14[[#This Row],[Customer ID]],"?","unknown")</f>
        <v>Id1136</v>
      </c>
      <c r="Q1204" s="9" t="str">
        <f t="shared" si="54"/>
        <v>11 Nov 1971</v>
      </c>
      <c r="R1204">
        <f t="shared" si="55"/>
        <v>51</v>
      </c>
      <c r="S1204" t="str">
        <f t="shared" si="56"/>
        <v>1971</v>
      </c>
      <c r="T1204" t="str">
        <f>SUBSTITUTE(Table14[[#This Row],[month]],"?","sep")</f>
        <v>Nov</v>
      </c>
      <c r="U1204">
        <v>11</v>
      </c>
      <c r="V1204">
        <v>3</v>
      </c>
      <c r="W1204" s="12">
        <v>8573.2999999999993</v>
      </c>
      <c r="X1204" t="str">
        <f>SUBSTITUTE(Table14[[#This Row],[Hospital tier]],"?","tier - 2")</f>
        <v>tier - 2</v>
      </c>
      <c r="Y1204" t="str">
        <f>SUBSTITUTE(Table14[[#This Row],[City tier]],"?","tier - 2")</f>
        <v>tier - 3</v>
      </c>
      <c r="Z1204" t="str">
        <f>SUBSTITUTE(Table14[[#This Row],[State ID]],"?","UNKNOWN")</f>
        <v>R1011</v>
      </c>
    </row>
    <row r="1205" spans="1:26" x14ac:dyDescent="0.3">
      <c r="A1205" t="s">
        <v>1236</v>
      </c>
      <c r="B1205">
        <v>1966</v>
      </c>
      <c r="C1205" t="s">
        <v>15</v>
      </c>
      <c r="E1205">
        <v>5</v>
      </c>
      <c r="F1205">
        <v>0</v>
      </c>
      <c r="G1205">
        <v>9890.23</v>
      </c>
      <c r="H1205" t="s">
        <v>12</v>
      </c>
      <c r="I1205" t="s">
        <v>12</v>
      </c>
      <c r="J1205" t="s">
        <v>13</v>
      </c>
      <c r="K1205" t="str">
        <f>SUBSTITUTE(Table14[[#This Row],[year]],"?","")</f>
        <v>1966</v>
      </c>
      <c r="P1205" t="str">
        <f>SUBSTITUTE(Table14[[#This Row],[Customer ID]],"?","unknown")</f>
        <v>Id1135</v>
      </c>
      <c r="Q1205" s="9" t="str">
        <f t="shared" si="54"/>
        <v>6 Nov 1966</v>
      </c>
      <c r="R1205">
        <f t="shared" si="55"/>
        <v>56</v>
      </c>
      <c r="S1205" t="str">
        <f t="shared" si="56"/>
        <v>1966</v>
      </c>
      <c r="T1205" t="str">
        <f>SUBSTITUTE(Table14[[#This Row],[month]],"?","sep")</f>
        <v>Nov</v>
      </c>
      <c r="U1205">
        <v>6</v>
      </c>
      <c r="V1205">
        <v>3</v>
      </c>
      <c r="W1205" s="12">
        <v>8572.0400000000009</v>
      </c>
      <c r="X1205" t="str">
        <f>SUBSTITUTE(Table14[[#This Row],[Hospital tier]],"?","tier - 2")</f>
        <v>tier - 3</v>
      </c>
      <c r="Y1205" t="str">
        <f>SUBSTITUTE(Table14[[#This Row],[City tier]],"?","tier - 2")</f>
        <v>tier - 3</v>
      </c>
      <c r="Z1205" t="str">
        <f>SUBSTITUTE(Table14[[#This Row],[State ID]],"?","UNKNOWN")</f>
        <v>R1013</v>
      </c>
    </row>
    <row r="1206" spans="1:26" x14ac:dyDescent="0.3">
      <c r="A1206" t="s">
        <v>1237</v>
      </c>
      <c r="B1206">
        <v>1996</v>
      </c>
      <c r="C1206" t="s">
        <v>10</v>
      </c>
      <c r="E1206">
        <v>8</v>
      </c>
      <c r="F1206">
        <v>0</v>
      </c>
      <c r="G1206">
        <v>9894.69</v>
      </c>
      <c r="H1206" t="s">
        <v>11</v>
      </c>
      <c r="I1206" t="s">
        <v>12</v>
      </c>
      <c r="J1206" t="s">
        <v>23</v>
      </c>
      <c r="K1206" t="str">
        <f>SUBSTITUTE(Table14[[#This Row],[year]],"?","")</f>
        <v>1996</v>
      </c>
      <c r="P1206" t="str">
        <f>SUBSTITUTE(Table14[[#This Row],[Customer ID]],"?","unknown")</f>
        <v>Id1134</v>
      </c>
      <c r="Q1206" s="9" t="str">
        <f t="shared" si="54"/>
        <v>26 Jul 1996</v>
      </c>
      <c r="R1206">
        <f t="shared" si="55"/>
        <v>26</v>
      </c>
      <c r="S1206" t="str">
        <f t="shared" si="56"/>
        <v>1996</v>
      </c>
      <c r="T1206" t="str">
        <f>SUBSTITUTE(Table14[[#This Row],[month]],"?","sep")</f>
        <v>Jul</v>
      </c>
      <c r="U1206">
        <v>26</v>
      </c>
      <c r="V1206">
        <v>1</v>
      </c>
      <c r="W1206" s="12">
        <v>8569.86</v>
      </c>
      <c r="X1206" t="str">
        <f>SUBSTITUTE(Table14[[#This Row],[Hospital tier]],"?","tier - 2")</f>
        <v>tier - 2</v>
      </c>
      <c r="Y1206" t="str">
        <f>SUBSTITUTE(Table14[[#This Row],[City tier]],"?","tier - 2")</f>
        <v>tier - 3</v>
      </c>
      <c r="Z1206" t="str">
        <f>SUBSTITUTE(Table14[[#This Row],[State ID]],"?","UNKNOWN")</f>
        <v>R1012</v>
      </c>
    </row>
    <row r="1207" spans="1:26" x14ac:dyDescent="0.3">
      <c r="A1207" t="s">
        <v>1238</v>
      </c>
      <c r="B1207">
        <v>1962</v>
      </c>
      <c r="C1207" t="s">
        <v>35</v>
      </c>
      <c r="E1207">
        <v>17</v>
      </c>
      <c r="F1207">
        <v>0</v>
      </c>
      <c r="G1207">
        <v>9907.83</v>
      </c>
      <c r="H1207" t="s">
        <v>12</v>
      </c>
      <c r="I1207" t="s">
        <v>11</v>
      </c>
      <c r="J1207" t="s">
        <v>13</v>
      </c>
      <c r="K1207" t="str">
        <f>SUBSTITUTE(Table14[[#This Row],[year]],"?","")</f>
        <v>1962</v>
      </c>
      <c r="P1207" t="str">
        <f>SUBSTITUTE(Table14[[#This Row],[Customer ID]],"?","unknown")</f>
        <v>Id1133</v>
      </c>
      <c r="Q1207" s="9" t="str">
        <f t="shared" si="54"/>
        <v>21 Aug 1962</v>
      </c>
      <c r="R1207">
        <f t="shared" si="55"/>
        <v>60</v>
      </c>
      <c r="S1207" t="str">
        <f t="shared" si="56"/>
        <v>1962</v>
      </c>
      <c r="T1207" t="str">
        <f>SUBSTITUTE(Table14[[#This Row],[month]],"?","sep")</f>
        <v>Aug</v>
      </c>
      <c r="U1207">
        <v>21</v>
      </c>
      <c r="V1207">
        <v>3</v>
      </c>
      <c r="W1207" s="12">
        <v>8567.25</v>
      </c>
      <c r="X1207" t="str">
        <f>SUBSTITUTE(Table14[[#This Row],[Hospital tier]],"?","tier - 2")</f>
        <v>tier - 3</v>
      </c>
      <c r="Y1207" t="str">
        <f>SUBSTITUTE(Table14[[#This Row],[City tier]],"?","tier - 2")</f>
        <v>tier - 2</v>
      </c>
      <c r="Z1207" t="str">
        <f>SUBSTITUTE(Table14[[#This Row],[State ID]],"?","UNKNOWN")</f>
        <v>R1013</v>
      </c>
    </row>
    <row r="1208" spans="1:26" x14ac:dyDescent="0.3">
      <c r="A1208" t="s">
        <v>1239</v>
      </c>
      <c r="B1208">
        <v>1972</v>
      </c>
      <c r="C1208" t="s">
        <v>20</v>
      </c>
      <c r="E1208">
        <v>14</v>
      </c>
      <c r="F1208">
        <v>1</v>
      </c>
      <c r="G1208">
        <v>9910.36</v>
      </c>
      <c r="H1208" t="s">
        <v>11</v>
      </c>
      <c r="I1208" t="s">
        <v>12</v>
      </c>
      <c r="J1208" t="s">
        <v>23</v>
      </c>
      <c r="K1208" t="str">
        <f>SUBSTITUTE(Table14[[#This Row],[year]],"?","")</f>
        <v>1972</v>
      </c>
      <c r="P1208" t="str">
        <f>SUBSTITUTE(Table14[[#This Row],[Customer ID]],"?","unknown")</f>
        <v>Id1132</v>
      </c>
      <c r="Q1208" s="9" t="str">
        <f t="shared" si="54"/>
        <v>21 Sep 1972</v>
      </c>
      <c r="R1208">
        <f t="shared" si="55"/>
        <v>50</v>
      </c>
      <c r="S1208" t="str">
        <f t="shared" si="56"/>
        <v>1972</v>
      </c>
      <c r="T1208" t="str">
        <f>SUBSTITUTE(Table14[[#This Row],[month]],"?","sep")</f>
        <v>Sep</v>
      </c>
      <c r="U1208">
        <v>21</v>
      </c>
      <c r="V1208">
        <v>1</v>
      </c>
      <c r="W1208" s="12">
        <v>8556.91</v>
      </c>
      <c r="X1208" t="str">
        <f>SUBSTITUTE(Table14[[#This Row],[Hospital tier]],"?","tier - 2")</f>
        <v>tier - 2</v>
      </c>
      <c r="Y1208" t="str">
        <f>SUBSTITUTE(Table14[[#This Row],[City tier]],"?","tier - 2")</f>
        <v>tier - 3</v>
      </c>
      <c r="Z1208" t="str">
        <f>SUBSTITUTE(Table14[[#This Row],[State ID]],"?","UNKNOWN")</f>
        <v>R1012</v>
      </c>
    </row>
    <row r="1209" spans="1:26" x14ac:dyDescent="0.3">
      <c r="A1209" t="s">
        <v>1240</v>
      </c>
      <c r="B1209">
        <v>1985</v>
      </c>
      <c r="C1209" t="s">
        <v>35</v>
      </c>
      <c r="E1209">
        <v>19</v>
      </c>
      <c r="F1209">
        <v>3</v>
      </c>
      <c r="G1209">
        <v>9930.64</v>
      </c>
      <c r="H1209" t="s">
        <v>11</v>
      </c>
      <c r="I1209" t="s">
        <v>12</v>
      </c>
      <c r="J1209" t="s">
        <v>200</v>
      </c>
      <c r="K1209" t="str">
        <f>SUBSTITUTE(Table14[[#This Row],[year]],"?","")</f>
        <v>1985</v>
      </c>
      <c r="P1209" t="str">
        <f>SUBSTITUTE(Table14[[#This Row],[Customer ID]],"?","unknown")</f>
        <v>Id1131</v>
      </c>
      <c r="Q1209" s="9" t="str">
        <f t="shared" si="54"/>
        <v>6 Aug 1985</v>
      </c>
      <c r="R1209">
        <f t="shared" si="55"/>
        <v>37</v>
      </c>
      <c r="S1209" t="str">
        <f t="shared" si="56"/>
        <v>1985</v>
      </c>
      <c r="T1209" t="str">
        <f>SUBSTITUTE(Table14[[#This Row],[month]],"?","sep")</f>
        <v>Aug</v>
      </c>
      <c r="U1209">
        <v>6</v>
      </c>
      <c r="V1209">
        <v>3</v>
      </c>
      <c r="W1209" s="12">
        <v>12870.31</v>
      </c>
      <c r="X1209" t="str">
        <f>SUBSTITUTE(Table14[[#This Row],[Hospital tier]],"?","tier - 2")</f>
        <v>tier - 2</v>
      </c>
      <c r="Y1209" t="str">
        <f>SUBSTITUTE(Table14[[#This Row],[City tier]],"?","tier - 2")</f>
        <v>tier - 3</v>
      </c>
      <c r="Z1209" t="str">
        <f>SUBSTITUTE(Table14[[#This Row],[State ID]],"?","UNKNOWN")</f>
        <v>R1025</v>
      </c>
    </row>
    <row r="1210" spans="1:26" x14ac:dyDescent="0.3">
      <c r="A1210" t="s">
        <v>1241</v>
      </c>
      <c r="B1210">
        <v>1983</v>
      </c>
      <c r="C1210" t="s">
        <v>30</v>
      </c>
      <c r="E1210">
        <v>3</v>
      </c>
      <c r="F1210">
        <v>3</v>
      </c>
      <c r="G1210">
        <v>9931.9599999999991</v>
      </c>
      <c r="H1210" t="s">
        <v>11</v>
      </c>
      <c r="I1210" t="s">
        <v>11</v>
      </c>
      <c r="J1210" t="s">
        <v>23</v>
      </c>
      <c r="K1210" t="str">
        <f>SUBSTITUTE(Table14[[#This Row],[year]],"?","")</f>
        <v>1983</v>
      </c>
      <c r="P1210" t="str">
        <f>SUBSTITUTE(Table14[[#This Row],[Customer ID]],"?","unknown")</f>
        <v>Id1130</v>
      </c>
      <c r="Q1210" s="9" t="str">
        <f t="shared" si="54"/>
        <v>6 Dec 1983</v>
      </c>
      <c r="R1210">
        <f t="shared" si="55"/>
        <v>39</v>
      </c>
      <c r="S1210" t="str">
        <f t="shared" si="56"/>
        <v>1983</v>
      </c>
      <c r="T1210" t="str">
        <f>SUBSTITUTE(Table14[[#This Row],[month]],"?","sep")</f>
        <v>Dec</v>
      </c>
      <c r="U1210">
        <v>6</v>
      </c>
      <c r="V1210">
        <v>1</v>
      </c>
      <c r="W1210" s="12">
        <v>8551.35</v>
      </c>
      <c r="X1210" t="str">
        <f>SUBSTITUTE(Table14[[#This Row],[Hospital tier]],"?","tier - 2")</f>
        <v>tier - 2</v>
      </c>
      <c r="Y1210" t="str">
        <f>SUBSTITUTE(Table14[[#This Row],[City tier]],"?","tier - 2")</f>
        <v>tier - 2</v>
      </c>
      <c r="Z1210" t="str">
        <f>SUBSTITUTE(Table14[[#This Row],[State ID]],"?","UNKNOWN")</f>
        <v>R1012</v>
      </c>
    </row>
    <row r="1211" spans="1:26" x14ac:dyDescent="0.3">
      <c r="A1211" t="s">
        <v>1242</v>
      </c>
      <c r="B1211">
        <v>1964</v>
      </c>
      <c r="C1211" t="s">
        <v>20</v>
      </c>
      <c r="E1211">
        <v>11</v>
      </c>
      <c r="F1211">
        <v>0</v>
      </c>
      <c r="G1211">
        <v>9933.44</v>
      </c>
      <c r="H1211" t="s">
        <v>12</v>
      </c>
      <c r="I1211" t="s">
        <v>12</v>
      </c>
      <c r="J1211" t="s">
        <v>13</v>
      </c>
      <c r="K1211" t="str">
        <f>SUBSTITUTE(Table14[[#This Row],[year]],"?","")</f>
        <v>1964</v>
      </c>
      <c r="P1211" t="str">
        <f>SUBSTITUTE(Table14[[#This Row],[Customer ID]],"?","unknown")</f>
        <v>Id1129</v>
      </c>
      <c r="Q1211" s="9" t="str">
        <f t="shared" si="54"/>
        <v>12 Sep 1964</v>
      </c>
      <c r="R1211">
        <f t="shared" si="55"/>
        <v>58</v>
      </c>
      <c r="S1211" t="str">
        <f t="shared" si="56"/>
        <v>1964</v>
      </c>
      <c r="T1211" t="str">
        <f>SUBSTITUTE(Table14[[#This Row],[month]],"?","sep")</f>
        <v>Sep</v>
      </c>
      <c r="U1211">
        <v>12</v>
      </c>
      <c r="V1211">
        <v>1</v>
      </c>
      <c r="W1211" s="12">
        <v>8547.69</v>
      </c>
      <c r="X1211" t="str">
        <f>SUBSTITUTE(Table14[[#This Row],[Hospital tier]],"?","tier - 2")</f>
        <v>tier - 3</v>
      </c>
      <c r="Y1211" t="str">
        <f>SUBSTITUTE(Table14[[#This Row],[City tier]],"?","tier - 2")</f>
        <v>tier - 3</v>
      </c>
      <c r="Z1211" t="str">
        <f>SUBSTITUTE(Table14[[#This Row],[State ID]],"?","UNKNOWN")</f>
        <v>R1013</v>
      </c>
    </row>
    <row r="1212" spans="1:26" x14ac:dyDescent="0.3">
      <c r="A1212" t="s">
        <v>1243</v>
      </c>
      <c r="B1212">
        <v>1971</v>
      </c>
      <c r="C1212" t="s">
        <v>30</v>
      </c>
      <c r="E1212">
        <v>26</v>
      </c>
      <c r="F1212">
        <v>1</v>
      </c>
      <c r="G1212">
        <v>9957.7199999999993</v>
      </c>
      <c r="H1212" t="s">
        <v>11</v>
      </c>
      <c r="I1212" t="s">
        <v>12</v>
      </c>
      <c r="J1212" t="s">
        <v>170</v>
      </c>
      <c r="K1212" t="str">
        <f>SUBSTITUTE(Table14[[#This Row],[year]],"?","")</f>
        <v>1971</v>
      </c>
      <c r="P1212" t="str">
        <f>SUBSTITUTE(Table14[[#This Row],[Customer ID]],"?","unknown")</f>
        <v>Id1128</v>
      </c>
      <c r="Q1212" s="9" t="str">
        <f t="shared" si="54"/>
        <v>6 Dec 1971</v>
      </c>
      <c r="R1212">
        <f t="shared" si="55"/>
        <v>51</v>
      </c>
      <c r="S1212" t="str">
        <f t="shared" si="56"/>
        <v>1971</v>
      </c>
      <c r="T1212" t="str">
        <f>SUBSTITUTE(Table14[[#This Row],[month]],"?","sep")</f>
        <v>Dec</v>
      </c>
      <c r="U1212">
        <v>6</v>
      </c>
      <c r="V1212">
        <v>1</v>
      </c>
      <c r="W1212" s="12">
        <v>8539.67</v>
      </c>
      <c r="X1212" t="str">
        <f>SUBSTITUTE(Table14[[#This Row],[Hospital tier]],"?","tier - 2")</f>
        <v>tier - 2</v>
      </c>
      <c r="Y1212" t="str">
        <f>SUBSTITUTE(Table14[[#This Row],[City tier]],"?","tier - 2")</f>
        <v>tier - 3</v>
      </c>
      <c r="Z1212" t="str">
        <f>SUBSTITUTE(Table14[[#This Row],[State ID]],"?","UNKNOWN")</f>
        <v>R1018</v>
      </c>
    </row>
    <row r="1213" spans="1:26" x14ac:dyDescent="0.3">
      <c r="A1213" t="s">
        <v>1244</v>
      </c>
      <c r="B1213">
        <v>1971</v>
      </c>
      <c r="C1213" t="s">
        <v>37</v>
      </c>
      <c r="E1213">
        <v>6</v>
      </c>
      <c r="F1213">
        <v>1</v>
      </c>
      <c r="G1213">
        <v>9964.06</v>
      </c>
      <c r="H1213" t="s">
        <v>11</v>
      </c>
      <c r="I1213" t="s">
        <v>11</v>
      </c>
      <c r="J1213" t="s">
        <v>166</v>
      </c>
      <c r="K1213" t="str">
        <f>SUBSTITUTE(Table14[[#This Row],[year]],"?","")</f>
        <v>1971</v>
      </c>
      <c r="P1213" t="str">
        <f>SUBSTITUTE(Table14[[#This Row],[Customer ID]],"?","unknown")</f>
        <v>Id1127</v>
      </c>
      <c r="Q1213" s="9" t="str">
        <f t="shared" si="54"/>
        <v>27 Oct 1971</v>
      </c>
      <c r="R1213">
        <f t="shared" si="55"/>
        <v>51</v>
      </c>
      <c r="S1213" t="str">
        <f t="shared" si="56"/>
        <v>1971</v>
      </c>
      <c r="T1213" t="str">
        <f>SUBSTITUTE(Table14[[#This Row],[month]],"?","sep")</f>
        <v>Oct</v>
      </c>
      <c r="U1213">
        <v>27</v>
      </c>
      <c r="V1213">
        <v>3</v>
      </c>
      <c r="W1213" s="12">
        <v>8538.2900000000009</v>
      </c>
      <c r="X1213" t="str">
        <f>SUBSTITUTE(Table14[[#This Row],[Hospital tier]],"?","tier - 2")</f>
        <v>tier - 2</v>
      </c>
      <c r="Y1213" t="str">
        <f>SUBSTITUTE(Table14[[#This Row],[City tier]],"?","tier - 2")</f>
        <v>tier - 2</v>
      </c>
      <c r="Z1213" t="str">
        <f>SUBSTITUTE(Table14[[#This Row],[State ID]],"?","UNKNOWN")</f>
        <v>R1019</v>
      </c>
    </row>
    <row r="1214" spans="1:26" x14ac:dyDescent="0.3">
      <c r="A1214" t="s">
        <v>1245</v>
      </c>
      <c r="B1214">
        <v>1970</v>
      </c>
      <c r="C1214" t="s">
        <v>35</v>
      </c>
      <c r="E1214">
        <v>11</v>
      </c>
      <c r="F1214">
        <v>0</v>
      </c>
      <c r="G1214">
        <v>9991.0400000000009</v>
      </c>
      <c r="H1214" t="s">
        <v>11</v>
      </c>
      <c r="I1214" t="s">
        <v>12</v>
      </c>
      <c r="J1214" t="s">
        <v>23</v>
      </c>
      <c r="K1214" t="str">
        <f>SUBSTITUTE(Table14[[#This Row],[year]],"?","")</f>
        <v>1970</v>
      </c>
      <c r="P1214" t="str">
        <f>SUBSTITUTE(Table14[[#This Row],[Customer ID]],"?","unknown")</f>
        <v>Id1126</v>
      </c>
      <c r="Q1214" s="9" t="str">
        <f t="shared" si="54"/>
        <v>24 Aug 1970</v>
      </c>
      <c r="R1214">
        <f t="shared" si="55"/>
        <v>52</v>
      </c>
      <c r="S1214" t="str">
        <f t="shared" si="56"/>
        <v>1970</v>
      </c>
      <c r="T1214" t="str">
        <f>SUBSTITUTE(Table14[[#This Row],[month]],"?","sep")</f>
        <v>Aug</v>
      </c>
      <c r="U1214">
        <v>24</v>
      </c>
      <c r="V1214">
        <v>0</v>
      </c>
      <c r="W1214" s="12">
        <v>8534.67</v>
      </c>
      <c r="X1214" t="str">
        <f>SUBSTITUTE(Table14[[#This Row],[Hospital tier]],"?","tier - 2")</f>
        <v>tier - 2</v>
      </c>
      <c r="Y1214" t="str">
        <f>SUBSTITUTE(Table14[[#This Row],[City tier]],"?","tier - 2")</f>
        <v>tier - 3</v>
      </c>
      <c r="Z1214" t="str">
        <f>SUBSTITUTE(Table14[[#This Row],[State ID]],"?","UNKNOWN")</f>
        <v>R1012</v>
      </c>
    </row>
    <row r="1215" spans="1:26" x14ac:dyDescent="0.3">
      <c r="A1215" t="s">
        <v>1246</v>
      </c>
      <c r="B1215">
        <v>1988</v>
      </c>
      <c r="C1215" t="s">
        <v>10</v>
      </c>
      <c r="E1215">
        <v>3</v>
      </c>
      <c r="F1215">
        <v>3</v>
      </c>
      <c r="G1215">
        <v>10011.44</v>
      </c>
      <c r="H1215" t="s">
        <v>12</v>
      </c>
      <c r="I1215" t="s">
        <v>12</v>
      </c>
      <c r="J1215" t="s">
        <v>535</v>
      </c>
      <c r="K1215" t="str">
        <f>SUBSTITUTE(Table14[[#This Row],[year]],"?","")</f>
        <v>1988</v>
      </c>
      <c r="P1215" t="str">
        <f>SUBSTITUTE(Table14[[#This Row],[Customer ID]],"?","unknown")</f>
        <v>Id1125</v>
      </c>
      <c r="Q1215" s="9" t="str">
        <f t="shared" si="54"/>
        <v>20 Jul 1988</v>
      </c>
      <c r="R1215">
        <f t="shared" si="55"/>
        <v>34</v>
      </c>
      <c r="S1215" t="str">
        <f t="shared" si="56"/>
        <v>1988</v>
      </c>
      <c r="T1215" t="str">
        <f>SUBSTITUTE(Table14[[#This Row],[month]],"?","sep")</f>
        <v>Jul</v>
      </c>
      <c r="U1215">
        <v>20</v>
      </c>
      <c r="V1215">
        <v>1</v>
      </c>
      <c r="W1215" s="12">
        <v>39047.29</v>
      </c>
      <c r="X1215" t="str">
        <f>SUBSTITUTE(Table14[[#This Row],[Hospital tier]],"?","tier - 2")</f>
        <v>tier - 3</v>
      </c>
      <c r="Y1215" t="str">
        <f>SUBSTITUTE(Table14[[#This Row],[City tier]],"?","tier - 2")</f>
        <v>tier - 3</v>
      </c>
      <c r="Z1215" t="str">
        <f>SUBSTITUTE(Table14[[#This Row],[State ID]],"?","UNKNOWN")</f>
        <v>R1026</v>
      </c>
    </row>
    <row r="1216" spans="1:26" x14ac:dyDescent="0.3">
      <c r="A1216" t="s">
        <v>1247</v>
      </c>
      <c r="B1216">
        <v>1979</v>
      </c>
      <c r="C1216" t="s">
        <v>30</v>
      </c>
      <c r="E1216">
        <v>28</v>
      </c>
      <c r="F1216">
        <v>2</v>
      </c>
      <c r="G1216">
        <v>10027.15</v>
      </c>
      <c r="H1216" t="s">
        <v>12</v>
      </c>
      <c r="I1216" t="s">
        <v>16</v>
      </c>
      <c r="J1216" t="s">
        <v>300</v>
      </c>
      <c r="K1216" t="str">
        <f>SUBSTITUTE(Table14[[#This Row],[year]],"?","")</f>
        <v>1979</v>
      </c>
      <c r="P1216" t="str">
        <f>SUBSTITUTE(Table14[[#This Row],[Customer ID]],"?","unknown")</f>
        <v>Id1124</v>
      </c>
      <c r="Q1216" s="9" t="str">
        <f t="shared" si="54"/>
        <v>26 Dec 1979</v>
      </c>
      <c r="R1216">
        <f t="shared" si="55"/>
        <v>43</v>
      </c>
      <c r="S1216" t="str">
        <f t="shared" si="56"/>
        <v>1979</v>
      </c>
      <c r="T1216" t="str">
        <f>SUBSTITUTE(Table14[[#This Row],[month]],"?","sep")</f>
        <v>Dec</v>
      </c>
      <c r="U1216">
        <v>26</v>
      </c>
      <c r="V1216">
        <v>2</v>
      </c>
      <c r="W1216" s="12">
        <v>8527.5300000000007</v>
      </c>
      <c r="X1216" t="str">
        <f>SUBSTITUTE(Table14[[#This Row],[Hospital tier]],"?","tier - 2")</f>
        <v>tier - 3</v>
      </c>
      <c r="Y1216" t="str">
        <f>SUBSTITUTE(Table14[[#This Row],[City tier]],"?","tier - 2")</f>
        <v>tier - 1</v>
      </c>
      <c r="Z1216" t="str">
        <f>SUBSTITUTE(Table14[[#This Row],[State ID]],"?","UNKNOWN")</f>
        <v>R1021</v>
      </c>
    </row>
    <row r="1217" spans="1:26" x14ac:dyDescent="0.3">
      <c r="A1217" t="s">
        <v>1248</v>
      </c>
      <c r="B1217">
        <v>1974</v>
      </c>
      <c r="C1217" t="s">
        <v>35</v>
      </c>
      <c r="E1217">
        <v>30</v>
      </c>
      <c r="F1217">
        <v>2</v>
      </c>
      <c r="G1217">
        <v>10043.25</v>
      </c>
      <c r="H1217" t="s">
        <v>12</v>
      </c>
      <c r="I1217" t="s">
        <v>11</v>
      </c>
      <c r="J1217" t="s">
        <v>247</v>
      </c>
      <c r="K1217" t="str">
        <f>SUBSTITUTE(Table14[[#This Row],[year]],"?","")</f>
        <v>1974</v>
      </c>
      <c r="P1217" t="str">
        <f>SUBSTITUTE(Table14[[#This Row],[Customer ID]],"?","unknown")</f>
        <v>Id1123</v>
      </c>
      <c r="Q1217" s="9" t="str">
        <f t="shared" si="54"/>
        <v>13 Aug 1974</v>
      </c>
      <c r="R1217">
        <f t="shared" si="55"/>
        <v>48</v>
      </c>
      <c r="S1217" t="str">
        <f t="shared" si="56"/>
        <v>1974</v>
      </c>
      <c r="T1217" t="str">
        <f>SUBSTITUTE(Table14[[#This Row],[month]],"?","sep")</f>
        <v>Aug</v>
      </c>
      <c r="U1217">
        <v>13</v>
      </c>
      <c r="V1217">
        <v>3</v>
      </c>
      <c r="W1217" s="12">
        <v>8522</v>
      </c>
      <c r="X1217" t="str">
        <f>SUBSTITUTE(Table14[[#This Row],[Hospital tier]],"?","tier - 2")</f>
        <v>tier - 3</v>
      </c>
      <c r="Y1217" t="str">
        <f>SUBSTITUTE(Table14[[#This Row],[City tier]],"?","tier - 2")</f>
        <v>tier - 2</v>
      </c>
      <c r="Z1217" t="str">
        <f>SUBSTITUTE(Table14[[#This Row],[State ID]],"?","UNKNOWN")</f>
        <v>R1024</v>
      </c>
    </row>
    <row r="1218" spans="1:26" x14ac:dyDescent="0.3">
      <c r="A1218" t="s">
        <v>1249</v>
      </c>
      <c r="B1218">
        <v>1969</v>
      </c>
      <c r="C1218" t="s">
        <v>35</v>
      </c>
      <c r="E1218">
        <v>22</v>
      </c>
      <c r="F1218">
        <v>1</v>
      </c>
      <c r="G1218">
        <v>10065.41</v>
      </c>
      <c r="H1218" t="s">
        <v>12</v>
      </c>
      <c r="I1218" t="s">
        <v>11</v>
      </c>
      <c r="J1218" t="s">
        <v>42</v>
      </c>
      <c r="K1218" t="str">
        <f>SUBSTITUTE(Table14[[#This Row],[year]],"?","")</f>
        <v>1969</v>
      </c>
      <c r="P1218" t="str">
        <f>SUBSTITUTE(Table14[[#This Row],[Customer ID]],"?","unknown")</f>
        <v>Id1122</v>
      </c>
      <c r="Q1218" s="9" t="str">
        <f t="shared" ref="Q1218:Q1281" si="57">CONCATENATE(U1218," ",T1218," ",S1218)</f>
        <v>29 Aug 1969</v>
      </c>
      <c r="R1218">
        <f t="shared" ref="R1218:R1281" si="58">DATEDIF(Q1218,$AC$21,"Y")</f>
        <v>53</v>
      </c>
      <c r="S1218" t="str">
        <f t="shared" ref="S1218:S1281" si="59">IF(ISBLANK(K1218),AVERAGE(K1218:K3560),K1218)</f>
        <v>1969</v>
      </c>
      <c r="T1218" t="str">
        <f>SUBSTITUTE(Table14[[#This Row],[month]],"?","sep")</f>
        <v>Aug</v>
      </c>
      <c r="U1218">
        <v>29</v>
      </c>
      <c r="V1218">
        <v>2</v>
      </c>
      <c r="W1218" s="12">
        <v>8520.0300000000007</v>
      </c>
      <c r="X1218" t="str">
        <f>SUBSTITUTE(Table14[[#This Row],[Hospital tier]],"?","tier - 2")</f>
        <v>tier - 3</v>
      </c>
      <c r="Y1218" t="str">
        <f>SUBSTITUTE(Table14[[#This Row],[City tier]],"?","tier - 2")</f>
        <v>tier - 2</v>
      </c>
      <c r="Z1218" t="str">
        <f>SUBSTITUTE(Table14[[#This Row],[State ID]],"?","UNKNOWN")</f>
        <v>R1011</v>
      </c>
    </row>
    <row r="1219" spans="1:26" x14ac:dyDescent="0.3">
      <c r="A1219" t="s">
        <v>1250</v>
      </c>
      <c r="B1219">
        <v>1969</v>
      </c>
      <c r="C1219" t="s">
        <v>37</v>
      </c>
      <c r="E1219">
        <v>27</v>
      </c>
      <c r="F1219">
        <v>0</v>
      </c>
      <c r="G1219">
        <v>10072.06</v>
      </c>
      <c r="H1219" t="s">
        <v>12</v>
      </c>
      <c r="I1219" t="s">
        <v>16</v>
      </c>
      <c r="J1219" t="s">
        <v>356</v>
      </c>
      <c r="K1219" t="str">
        <f>SUBSTITUTE(Table14[[#This Row],[year]],"?","")</f>
        <v>1969</v>
      </c>
      <c r="P1219" t="str">
        <f>SUBSTITUTE(Table14[[#This Row],[Customer ID]],"?","unknown")</f>
        <v>Id1121</v>
      </c>
      <c r="Q1219" s="9" t="str">
        <f t="shared" si="57"/>
        <v>21 Oct 1969</v>
      </c>
      <c r="R1219">
        <f t="shared" si="58"/>
        <v>53</v>
      </c>
      <c r="S1219" t="str">
        <f t="shared" si="59"/>
        <v>1969</v>
      </c>
      <c r="T1219" t="str">
        <f>SUBSTITUTE(Table14[[#This Row],[month]],"?","sep")</f>
        <v>Oct</v>
      </c>
      <c r="U1219">
        <v>21</v>
      </c>
      <c r="V1219">
        <v>2</v>
      </c>
      <c r="W1219" s="12">
        <v>8516.83</v>
      </c>
      <c r="X1219" t="str">
        <f>SUBSTITUTE(Table14[[#This Row],[Hospital tier]],"?","tier - 2")</f>
        <v>tier - 3</v>
      </c>
      <c r="Y1219" t="str">
        <f>SUBSTITUTE(Table14[[#This Row],[City tier]],"?","tier - 2")</f>
        <v>tier - 1</v>
      </c>
      <c r="Z1219" t="str">
        <f>SUBSTITUTE(Table14[[#This Row],[State ID]],"?","UNKNOWN")</f>
        <v>R1017</v>
      </c>
    </row>
    <row r="1220" spans="1:26" x14ac:dyDescent="0.3">
      <c r="A1220" t="s">
        <v>1251</v>
      </c>
      <c r="B1220">
        <v>1969</v>
      </c>
      <c r="C1220" t="s">
        <v>10</v>
      </c>
      <c r="E1220">
        <v>3</v>
      </c>
      <c r="F1220">
        <v>1</v>
      </c>
      <c r="G1220">
        <v>10085.85</v>
      </c>
      <c r="H1220" t="s">
        <v>12</v>
      </c>
      <c r="I1220" t="s">
        <v>12</v>
      </c>
      <c r="J1220" t="s">
        <v>42</v>
      </c>
      <c r="K1220" t="str">
        <f>SUBSTITUTE(Table14[[#This Row],[year]],"?","")</f>
        <v>1969</v>
      </c>
      <c r="P1220" t="str">
        <f>SUBSTITUTE(Table14[[#This Row],[Customer ID]],"?","unknown")</f>
        <v>Id1120</v>
      </c>
      <c r="Q1220" s="9" t="str">
        <f t="shared" si="57"/>
        <v>27 Jul 1969</v>
      </c>
      <c r="R1220">
        <f t="shared" si="58"/>
        <v>53</v>
      </c>
      <c r="S1220" t="str">
        <f t="shared" si="59"/>
        <v>1969</v>
      </c>
      <c r="T1220" t="str">
        <f>SUBSTITUTE(Table14[[#This Row],[month]],"?","sep")</f>
        <v>Jul</v>
      </c>
      <c r="U1220">
        <v>27</v>
      </c>
      <c r="V1220">
        <v>0</v>
      </c>
      <c r="W1220" s="12">
        <v>12856.84</v>
      </c>
      <c r="X1220" t="str">
        <f>SUBSTITUTE(Table14[[#This Row],[Hospital tier]],"?","tier - 2")</f>
        <v>tier - 3</v>
      </c>
      <c r="Y1220" t="str">
        <f>SUBSTITUTE(Table14[[#This Row],[City tier]],"?","tier - 2")</f>
        <v>tier - 3</v>
      </c>
      <c r="Z1220" t="str">
        <f>SUBSTITUTE(Table14[[#This Row],[State ID]],"?","UNKNOWN")</f>
        <v>R1011</v>
      </c>
    </row>
    <row r="1221" spans="1:26" x14ac:dyDescent="0.3">
      <c r="A1221" t="s">
        <v>1252</v>
      </c>
      <c r="B1221">
        <v>1976</v>
      </c>
      <c r="C1221" t="s">
        <v>30</v>
      </c>
      <c r="E1221">
        <v>19</v>
      </c>
      <c r="F1221">
        <v>5</v>
      </c>
      <c r="G1221">
        <v>10096.969999999999</v>
      </c>
      <c r="H1221" t="s">
        <v>12</v>
      </c>
      <c r="I1221" t="s">
        <v>11</v>
      </c>
      <c r="J1221" t="s">
        <v>42</v>
      </c>
      <c r="K1221" t="str">
        <f>SUBSTITUTE(Table14[[#This Row],[year]],"?","")</f>
        <v>1976</v>
      </c>
      <c r="P1221" t="str">
        <f>SUBSTITUTE(Table14[[#This Row],[Customer ID]],"?","unknown")</f>
        <v>Id1119</v>
      </c>
      <c r="Q1221" s="9" t="str">
        <f t="shared" si="57"/>
        <v>26 Dec 1976</v>
      </c>
      <c r="R1221">
        <f t="shared" si="58"/>
        <v>46</v>
      </c>
      <c r="S1221" t="str">
        <f t="shared" si="59"/>
        <v>1976</v>
      </c>
      <c r="T1221" t="str">
        <f>SUBSTITUTE(Table14[[#This Row],[month]],"?","sep")</f>
        <v>Dec</v>
      </c>
      <c r="U1221">
        <v>26</v>
      </c>
      <c r="V1221">
        <v>2</v>
      </c>
      <c r="W1221" s="12">
        <v>8515.76</v>
      </c>
      <c r="X1221" t="str">
        <f>SUBSTITUTE(Table14[[#This Row],[Hospital tier]],"?","tier - 2")</f>
        <v>tier - 3</v>
      </c>
      <c r="Y1221" t="str">
        <f>SUBSTITUTE(Table14[[#This Row],[City tier]],"?","tier - 2")</f>
        <v>tier - 2</v>
      </c>
      <c r="Z1221" t="str">
        <f>SUBSTITUTE(Table14[[#This Row],[State ID]],"?","UNKNOWN")</f>
        <v>R1011</v>
      </c>
    </row>
    <row r="1222" spans="1:26" x14ac:dyDescent="0.3">
      <c r="A1222" t="s">
        <v>1253</v>
      </c>
      <c r="B1222">
        <v>1972</v>
      </c>
      <c r="C1222" t="s">
        <v>37</v>
      </c>
      <c r="E1222">
        <v>19</v>
      </c>
      <c r="F1222">
        <v>1</v>
      </c>
      <c r="G1222">
        <v>10106.129999999999</v>
      </c>
      <c r="H1222" t="s">
        <v>12</v>
      </c>
      <c r="I1222" t="s">
        <v>16</v>
      </c>
      <c r="J1222" t="s">
        <v>247</v>
      </c>
      <c r="K1222" t="str">
        <f>SUBSTITUTE(Table14[[#This Row],[year]],"?","")</f>
        <v>1972</v>
      </c>
      <c r="P1222" t="str">
        <f>SUBSTITUTE(Table14[[#This Row],[Customer ID]],"?","unknown")</f>
        <v>Id1118</v>
      </c>
      <c r="Q1222" s="9" t="str">
        <f t="shared" si="57"/>
        <v>10 Oct 1972</v>
      </c>
      <c r="R1222">
        <f t="shared" si="58"/>
        <v>50</v>
      </c>
      <c r="S1222" t="str">
        <f t="shared" si="59"/>
        <v>1972</v>
      </c>
      <c r="T1222" t="str">
        <f>SUBSTITUTE(Table14[[#This Row],[month]],"?","sep")</f>
        <v>Oct</v>
      </c>
      <c r="U1222">
        <v>10</v>
      </c>
      <c r="V1222">
        <v>0</v>
      </c>
      <c r="W1222" s="12">
        <v>8471.65</v>
      </c>
      <c r="X1222" t="str">
        <f>SUBSTITUTE(Table14[[#This Row],[Hospital tier]],"?","tier - 2")</f>
        <v>tier - 3</v>
      </c>
      <c r="Y1222" t="str">
        <f>SUBSTITUTE(Table14[[#This Row],[City tier]],"?","tier - 2")</f>
        <v>tier - 1</v>
      </c>
      <c r="Z1222" t="str">
        <f>SUBSTITUTE(Table14[[#This Row],[State ID]],"?","UNKNOWN")</f>
        <v>R1024</v>
      </c>
    </row>
    <row r="1223" spans="1:26" x14ac:dyDescent="0.3">
      <c r="A1223" t="s">
        <v>1254</v>
      </c>
      <c r="B1223">
        <v>1972</v>
      </c>
      <c r="C1223" t="s">
        <v>35</v>
      </c>
      <c r="E1223">
        <v>8</v>
      </c>
      <c r="F1223">
        <v>2</v>
      </c>
      <c r="G1223">
        <v>10107.219999999999</v>
      </c>
      <c r="H1223" t="s">
        <v>12</v>
      </c>
      <c r="I1223" t="s">
        <v>16</v>
      </c>
      <c r="J1223" t="s">
        <v>13</v>
      </c>
      <c r="K1223" t="str">
        <f>SUBSTITUTE(Table14[[#This Row],[year]],"?","")</f>
        <v>1972</v>
      </c>
      <c r="P1223" t="str">
        <f>SUBSTITUTE(Table14[[#This Row],[Customer ID]],"?","unknown")</f>
        <v>Id1117</v>
      </c>
      <c r="Q1223" s="9" t="str">
        <f t="shared" si="57"/>
        <v>9 Aug 1972</v>
      </c>
      <c r="R1223">
        <f t="shared" si="58"/>
        <v>50</v>
      </c>
      <c r="S1223" t="str">
        <f t="shared" si="59"/>
        <v>1972</v>
      </c>
      <c r="T1223" t="str">
        <f>SUBSTITUTE(Table14[[#This Row],[month]],"?","sep")</f>
        <v>Aug</v>
      </c>
      <c r="U1223">
        <v>9</v>
      </c>
      <c r="V1223">
        <v>0</v>
      </c>
      <c r="W1223" s="12">
        <v>8466.35</v>
      </c>
      <c r="X1223" t="str">
        <f>SUBSTITUTE(Table14[[#This Row],[Hospital tier]],"?","tier - 2")</f>
        <v>tier - 3</v>
      </c>
      <c r="Y1223" t="str">
        <f>SUBSTITUTE(Table14[[#This Row],[City tier]],"?","tier - 2")</f>
        <v>tier - 1</v>
      </c>
      <c r="Z1223" t="str">
        <f>SUBSTITUTE(Table14[[#This Row],[State ID]],"?","UNKNOWN")</f>
        <v>R1013</v>
      </c>
    </row>
    <row r="1224" spans="1:26" x14ac:dyDescent="0.3">
      <c r="A1224" t="s">
        <v>1255</v>
      </c>
      <c r="B1224">
        <v>1975</v>
      </c>
      <c r="C1224" t="s">
        <v>10</v>
      </c>
      <c r="E1224">
        <v>2</v>
      </c>
      <c r="F1224">
        <v>3</v>
      </c>
      <c r="G1224">
        <v>10115.01</v>
      </c>
      <c r="H1224" t="s">
        <v>12</v>
      </c>
      <c r="I1224" t="s">
        <v>12</v>
      </c>
      <c r="J1224" t="s">
        <v>23</v>
      </c>
      <c r="K1224" t="str">
        <f>SUBSTITUTE(Table14[[#This Row],[year]],"?","")</f>
        <v>1975</v>
      </c>
      <c r="P1224" t="str">
        <f>SUBSTITUTE(Table14[[#This Row],[Customer ID]],"?","unknown")</f>
        <v>Id1116</v>
      </c>
      <c r="Q1224" s="9" t="str">
        <f t="shared" si="57"/>
        <v>26 Jul 1975</v>
      </c>
      <c r="R1224">
        <f t="shared" si="58"/>
        <v>47</v>
      </c>
      <c r="S1224" t="str">
        <f t="shared" si="59"/>
        <v>1975</v>
      </c>
      <c r="T1224" t="str">
        <f>SUBSTITUTE(Table14[[#This Row],[month]],"?","sep")</f>
        <v>Jul</v>
      </c>
      <c r="U1224">
        <v>26</v>
      </c>
      <c r="V1224">
        <v>0</v>
      </c>
      <c r="W1224" s="12">
        <v>8457.82</v>
      </c>
      <c r="X1224" t="str">
        <f>SUBSTITUTE(Table14[[#This Row],[Hospital tier]],"?","tier - 2")</f>
        <v>tier - 3</v>
      </c>
      <c r="Y1224" t="str">
        <f>SUBSTITUTE(Table14[[#This Row],[City tier]],"?","tier - 2")</f>
        <v>tier - 3</v>
      </c>
      <c r="Z1224" t="str">
        <f>SUBSTITUTE(Table14[[#This Row],[State ID]],"?","UNKNOWN")</f>
        <v>R1012</v>
      </c>
    </row>
    <row r="1225" spans="1:26" x14ac:dyDescent="0.3">
      <c r="A1225" t="s">
        <v>1256</v>
      </c>
      <c r="B1225">
        <v>1972</v>
      </c>
      <c r="C1225" t="s">
        <v>15</v>
      </c>
      <c r="E1225">
        <v>16</v>
      </c>
      <c r="F1225">
        <v>2</v>
      </c>
      <c r="G1225">
        <v>10118.42</v>
      </c>
      <c r="H1225" t="s">
        <v>12</v>
      </c>
      <c r="I1225" t="s">
        <v>12</v>
      </c>
      <c r="J1225" t="s">
        <v>42</v>
      </c>
      <c r="K1225" t="str">
        <f>SUBSTITUTE(Table14[[#This Row],[year]],"?","")</f>
        <v>1972</v>
      </c>
      <c r="P1225" t="str">
        <f>SUBSTITUTE(Table14[[#This Row],[Customer ID]],"?","unknown")</f>
        <v>Id1115</v>
      </c>
      <c r="Q1225" s="9" t="str">
        <f t="shared" si="57"/>
        <v>19 Nov 1972</v>
      </c>
      <c r="R1225">
        <f t="shared" si="58"/>
        <v>50</v>
      </c>
      <c r="S1225" t="str">
        <f t="shared" si="59"/>
        <v>1972</v>
      </c>
      <c r="T1225" t="str">
        <f>SUBSTITUTE(Table14[[#This Row],[month]],"?","sep")</f>
        <v>Nov</v>
      </c>
      <c r="U1225">
        <v>19</v>
      </c>
      <c r="V1225">
        <v>3</v>
      </c>
      <c r="W1225" s="12">
        <v>8450.82</v>
      </c>
      <c r="X1225" t="str">
        <f>SUBSTITUTE(Table14[[#This Row],[Hospital tier]],"?","tier - 2")</f>
        <v>tier - 3</v>
      </c>
      <c r="Y1225" t="str">
        <f>SUBSTITUTE(Table14[[#This Row],[City tier]],"?","tier - 2")</f>
        <v>tier - 3</v>
      </c>
      <c r="Z1225" t="str">
        <f>SUBSTITUTE(Table14[[#This Row],[State ID]],"?","UNKNOWN")</f>
        <v>R1011</v>
      </c>
    </row>
    <row r="1226" spans="1:26" x14ac:dyDescent="0.3">
      <c r="A1226" t="s">
        <v>1257</v>
      </c>
      <c r="B1226">
        <v>1997</v>
      </c>
      <c r="C1226" t="s">
        <v>20</v>
      </c>
      <c r="E1226">
        <v>5</v>
      </c>
      <c r="F1226">
        <v>0</v>
      </c>
      <c r="G1226">
        <v>10139.84</v>
      </c>
      <c r="H1226" t="s">
        <v>12</v>
      </c>
      <c r="I1226" t="s">
        <v>11</v>
      </c>
      <c r="J1226" t="s">
        <v>23</v>
      </c>
      <c r="K1226" t="str">
        <f>SUBSTITUTE(Table14[[#This Row],[year]],"?","")</f>
        <v>1997</v>
      </c>
      <c r="P1226" t="str">
        <f>SUBSTITUTE(Table14[[#This Row],[Customer ID]],"?","unknown")</f>
        <v>Id1114</v>
      </c>
      <c r="Q1226" s="9" t="str">
        <f t="shared" si="57"/>
        <v>12 Sep 1997</v>
      </c>
      <c r="R1226">
        <f t="shared" si="58"/>
        <v>25</v>
      </c>
      <c r="S1226" t="str">
        <f t="shared" si="59"/>
        <v>1997</v>
      </c>
      <c r="T1226" t="str">
        <f>SUBSTITUTE(Table14[[#This Row],[month]],"?","sep")</f>
        <v>Sep</v>
      </c>
      <c r="U1226">
        <v>12</v>
      </c>
      <c r="V1226">
        <v>0</v>
      </c>
      <c r="W1226" s="12">
        <v>8448.66</v>
      </c>
      <c r="X1226" t="str">
        <f>SUBSTITUTE(Table14[[#This Row],[Hospital tier]],"?","tier - 2")</f>
        <v>tier - 3</v>
      </c>
      <c r="Y1226" t="str">
        <f>SUBSTITUTE(Table14[[#This Row],[City tier]],"?","tier - 2")</f>
        <v>tier - 2</v>
      </c>
      <c r="Z1226" t="str">
        <f>SUBSTITUTE(Table14[[#This Row],[State ID]],"?","UNKNOWN")</f>
        <v>R1012</v>
      </c>
    </row>
    <row r="1227" spans="1:26" x14ac:dyDescent="0.3">
      <c r="A1227" t="s">
        <v>1258</v>
      </c>
      <c r="B1227">
        <v>1974</v>
      </c>
      <c r="C1227" t="s">
        <v>30</v>
      </c>
      <c r="E1227">
        <v>30</v>
      </c>
      <c r="F1227">
        <v>3</v>
      </c>
      <c r="G1227">
        <v>10141.14</v>
      </c>
      <c r="H1227" t="s">
        <v>12</v>
      </c>
      <c r="I1227" t="s">
        <v>16</v>
      </c>
      <c r="J1227" t="s">
        <v>168</v>
      </c>
      <c r="K1227" t="str">
        <f>SUBSTITUTE(Table14[[#This Row],[year]],"?","")</f>
        <v>1974</v>
      </c>
      <c r="P1227" t="str">
        <f>SUBSTITUTE(Table14[[#This Row],[Customer ID]],"?","unknown")</f>
        <v>Id1113</v>
      </c>
      <c r="Q1227" s="9" t="str">
        <f t="shared" si="57"/>
        <v>11 Dec 1974</v>
      </c>
      <c r="R1227">
        <f t="shared" si="58"/>
        <v>48</v>
      </c>
      <c r="S1227" t="str">
        <f t="shared" si="59"/>
        <v>1974</v>
      </c>
      <c r="T1227" t="str">
        <f>SUBSTITUTE(Table14[[#This Row],[month]],"?","sep")</f>
        <v>Dec</v>
      </c>
      <c r="U1227">
        <v>11</v>
      </c>
      <c r="V1227">
        <v>0</v>
      </c>
      <c r="W1227" s="12">
        <v>48673.56</v>
      </c>
      <c r="X1227" t="str">
        <f>SUBSTITUTE(Table14[[#This Row],[Hospital tier]],"?","tier - 2")</f>
        <v>tier - 3</v>
      </c>
      <c r="Y1227" t="str">
        <f>SUBSTITUTE(Table14[[#This Row],[City tier]],"?","tier - 2")</f>
        <v>tier - 1</v>
      </c>
      <c r="Z1227" t="str">
        <f>SUBSTITUTE(Table14[[#This Row],[State ID]],"?","UNKNOWN")</f>
        <v>R1016</v>
      </c>
    </row>
    <row r="1228" spans="1:26" x14ac:dyDescent="0.3">
      <c r="A1228" t="s">
        <v>1259</v>
      </c>
      <c r="B1228">
        <v>1981</v>
      </c>
      <c r="C1228" t="s">
        <v>18</v>
      </c>
      <c r="E1228">
        <v>12</v>
      </c>
      <c r="F1228">
        <v>1</v>
      </c>
      <c r="G1228">
        <v>10146.129999999999</v>
      </c>
      <c r="H1228" t="s">
        <v>12</v>
      </c>
      <c r="I1228" t="s">
        <v>16</v>
      </c>
      <c r="J1228" t="s">
        <v>200</v>
      </c>
      <c r="K1228" t="str">
        <f>SUBSTITUTE(Table14[[#This Row],[year]],"?","")</f>
        <v>1981</v>
      </c>
      <c r="P1228" t="str">
        <f>SUBSTITUTE(Table14[[#This Row],[Customer ID]],"?","unknown")</f>
        <v>Id1112</v>
      </c>
      <c r="Q1228" s="9" t="str">
        <f t="shared" si="57"/>
        <v>12 Jun 1981</v>
      </c>
      <c r="R1228">
        <f t="shared" si="58"/>
        <v>41</v>
      </c>
      <c r="S1228" t="str">
        <f t="shared" si="59"/>
        <v>1981</v>
      </c>
      <c r="T1228" t="str">
        <f>SUBSTITUTE(Table14[[#This Row],[month]],"?","sep")</f>
        <v>Jun</v>
      </c>
      <c r="U1228">
        <v>12</v>
      </c>
      <c r="V1228">
        <v>2</v>
      </c>
      <c r="W1228" s="12">
        <v>38998.550000000003</v>
      </c>
      <c r="X1228" t="str">
        <f>SUBSTITUTE(Table14[[#This Row],[Hospital tier]],"?","tier - 2")</f>
        <v>tier - 3</v>
      </c>
      <c r="Y1228" t="str">
        <f>SUBSTITUTE(Table14[[#This Row],[City tier]],"?","tier - 2")</f>
        <v>tier - 1</v>
      </c>
      <c r="Z1228" t="str">
        <f>SUBSTITUTE(Table14[[#This Row],[State ID]],"?","UNKNOWN")</f>
        <v>R1025</v>
      </c>
    </row>
    <row r="1229" spans="1:26" x14ac:dyDescent="0.3">
      <c r="A1229" t="s">
        <v>1260</v>
      </c>
      <c r="B1229">
        <v>1973</v>
      </c>
      <c r="C1229" t="s">
        <v>37</v>
      </c>
      <c r="E1229">
        <v>13</v>
      </c>
      <c r="F1229">
        <v>2</v>
      </c>
      <c r="G1229">
        <v>10156.780000000001</v>
      </c>
      <c r="H1229" t="s">
        <v>12</v>
      </c>
      <c r="I1229" t="s">
        <v>11</v>
      </c>
      <c r="J1229" t="s">
        <v>23</v>
      </c>
      <c r="K1229" t="str">
        <f>SUBSTITUTE(Table14[[#This Row],[year]],"?","")</f>
        <v>1973</v>
      </c>
      <c r="P1229" t="str">
        <f>SUBSTITUTE(Table14[[#This Row],[Customer ID]],"?","unknown")</f>
        <v>Id1111</v>
      </c>
      <c r="Q1229" s="9" t="str">
        <f t="shared" si="57"/>
        <v>4 Oct 1973</v>
      </c>
      <c r="R1229">
        <f t="shared" si="58"/>
        <v>49</v>
      </c>
      <c r="S1229" t="str">
        <f t="shared" si="59"/>
        <v>1973</v>
      </c>
      <c r="T1229" t="str">
        <f>SUBSTITUTE(Table14[[#This Row],[month]],"?","sep")</f>
        <v>Oct</v>
      </c>
      <c r="U1229">
        <v>4</v>
      </c>
      <c r="V1229">
        <v>0</v>
      </c>
      <c r="W1229" s="12">
        <v>8444.4699999999993</v>
      </c>
      <c r="X1229" t="str">
        <f>SUBSTITUTE(Table14[[#This Row],[Hospital tier]],"?","tier - 2")</f>
        <v>tier - 3</v>
      </c>
      <c r="Y1229" t="str">
        <f>SUBSTITUTE(Table14[[#This Row],[City tier]],"?","tier - 2")</f>
        <v>tier - 2</v>
      </c>
      <c r="Z1229" t="str">
        <f>SUBSTITUTE(Table14[[#This Row],[State ID]],"?","UNKNOWN")</f>
        <v>R1012</v>
      </c>
    </row>
    <row r="1230" spans="1:26" x14ac:dyDescent="0.3">
      <c r="A1230" t="s">
        <v>1261</v>
      </c>
      <c r="B1230">
        <v>1972</v>
      </c>
      <c r="C1230" t="s">
        <v>10</v>
      </c>
      <c r="E1230">
        <v>10</v>
      </c>
      <c r="F1230">
        <v>0</v>
      </c>
      <c r="G1230">
        <v>10160.870000000001</v>
      </c>
      <c r="H1230" t="s">
        <v>12</v>
      </c>
      <c r="I1230" t="s">
        <v>12</v>
      </c>
      <c r="J1230" t="s">
        <v>200</v>
      </c>
      <c r="K1230" t="str">
        <f>SUBSTITUTE(Table14[[#This Row],[year]],"?","")</f>
        <v>1972</v>
      </c>
      <c r="P1230" t="str">
        <f>SUBSTITUTE(Table14[[#This Row],[Customer ID]],"?","unknown")</f>
        <v>Id1110</v>
      </c>
      <c r="Q1230" s="9" t="str">
        <f t="shared" si="57"/>
        <v>9 Jul 1972</v>
      </c>
      <c r="R1230">
        <f t="shared" si="58"/>
        <v>50</v>
      </c>
      <c r="S1230" t="str">
        <f t="shared" si="59"/>
        <v>1972</v>
      </c>
      <c r="T1230" t="str">
        <f>SUBSTITUTE(Table14[[#This Row],[month]],"?","sep")</f>
        <v>Jul</v>
      </c>
      <c r="U1230">
        <v>9</v>
      </c>
      <c r="V1230">
        <v>0</v>
      </c>
      <c r="W1230" s="12">
        <v>8442.67</v>
      </c>
      <c r="X1230" t="str">
        <f>SUBSTITUTE(Table14[[#This Row],[Hospital tier]],"?","tier - 2")</f>
        <v>tier - 3</v>
      </c>
      <c r="Y1230" t="str">
        <f>SUBSTITUTE(Table14[[#This Row],[City tier]],"?","tier - 2")</f>
        <v>tier - 3</v>
      </c>
      <c r="Z1230" t="str">
        <f>SUBSTITUTE(Table14[[#This Row],[State ID]],"?","UNKNOWN")</f>
        <v>R1025</v>
      </c>
    </row>
    <row r="1231" spans="1:26" x14ac:dyDescent="0.3">
      <c r="A1231" t="s">
        <v>1262</v>
      </c>
      <c r="B1231">
        <v>1985</v>
      </c>
      <c r="C1231" t="s">
        <v>37</v>
      </c>
      <c r="E1231">
        <v>16</v>
      </c>
      <c r="F1231">
        <v>3</v>
      </c>
      <c r="G1231">
        <v>10191.82</v>
      </c>
      <c r="H1231" t="s">
        <v>12</v>
      </c>
      <c r="I1231" t="s">
        <v>11</v>
      </c>
      <c r="J1231" t="s">
        <v>535</v>
      </c>
      <c r="K1231" t="str">
        <f>SUBSTITUTE(Table14[[#This Row],[year]],"?","")</f>
        <v>1985</v>
      </c>
      <c r="P1231" t="str">
        <f>SUBSTITUTE(Table14[[#This Row],[Customer ID]],"?","unknown")</f>
        <v>Id1109</v>
      </c>
      <c r="Q1231" s="9" t="str">
        <f t="shared" si="57"/>
        <v>22 Oct 1985</v>
      </c>
      <c r="R1231">
        <f t="shared" si="58"/>
        <v>37</v>
      </c>
      <c r="S1231" t="str">
        <f t="shared" si="59"/>
        <v>1985</v>
      </c>
      <c r="T1231" t="str">
        <f>SUBSTITUTE(Table14[[#This Row],[month]],"?","sep")</f>
        <v>Oct</v>
      </c>
      <c r="U1231">
        <v>22</v>
      </c>
      <c r="V1231">
        <v>0</v>
      </c>
      <c r="W1231" s="12">
        <v>12852.37</v>
      </c>
      <c r="X1231" t="str">
        <f>SUBSTITUTE(Table14[[#This Row],[Hospital tier]],"?","tier - 2")</f>
        <v>tier - 3</v>
      </c>
      <c r="Y1231" t="str">
        <f>SUBSTITUTE(Table14[[#This Row],[City tier]],"?","tier - 2")</f>
        <v>tier - 2</v>
      </c>
      <c r="Z1231" t="str">
        <f>SUBSTITUTE(Table14[[#This Row],[State ID]],"?","UNKNOWN")</f>
        <v>R1026</v>
      </c>
    </row>
    <row r="1232" spans="1:26" x14ac:dyDescent="0.3">
      <c r="A1232" t="s">
        <v>1263</v>
      </c>
      <c r="B1232">
        <v>1970</v>
      </c>
      <c r="C1232" t="s">
        <v>30</v>
      </c>
      <c r="E1232">
        <v>24</v>
      </c>
      <c r="F1232">
        <v>0</v>
      </c>
      <c r="G1232">
        <v>10197.77</v>
      </c>
      <c r="H1232" t="s">
        <v>12</v>
      </c>
      <c r="I1232" t="s">
        <v>16</v>
      </c>
      <c r="J1232" t="s">
        <v>247</v>
      </c>
      <c r="K1232" t="str">
        <f>SUBSTITUTE(Table14[[#This Row],[year]],"?","")</f>
        <v>1970</v>
      </c>
      <c r="P1232" t="str">
        <f>SUBSTITUTE(Table14[[#This Row],[Customer ID]],"?","unknown")</f>
        <v>Id1108</v>
      </c>
      <c r="Q1232" s="9" t="str">
        <f t="shared" si="57"/>
        <v>11 Dec 1970</v>
      </c>
      <c r="R1232">
        <f t="shared" si="58"/>
        <v>52</v>
      </c>
      <c r="S1232" t="str">
        <f t="shared" si="59"/>
        <v>1970</v>
      </c>
      <c r="T1232" t="str">
        <f>SUBSTITUTE(Table14[[#This Row],[month]],"?","sep")</f>
        <v>Dec</v>
      </c>
      <c r="U1232">
        <v>11</v>
      </c>
      <c r="V1232">
        <v>0</v>
      </c>
      <c r="W1232" s="12">
        <v>11319.12</v>
      </c>
      <c r="X1232" t="str">
        <f>SUBSTITUTE(Table14[[#This Row],[Hospital tier]],"?","tier - 2")</f>
        <v>tier - 3</v>
      </c>
      <c r="Y1232" t="str">
        <f>SUBSTITUTE(Table14[[#This Row],[City tier]],"?","tier - 2")</f>
        <v>tier - 1</v>
      </c>
      <c r="Z1232" t="str">
        <f>SUBSTITUTE(Table14[[#This Row],[State ID]],"?","UNKNOWN")</f>
        <v>R1024</v>
      </c>
    </row>
    <row r="1233" spans="1:26" x14ac:dyDescent="0.3">
      <c r="A1233" t="s">
        <v>1264</v>
      </c>
      <c r="B1233">
        <v>1967</v>
      </c>
      <c r="C1233" t="s">
        <v>20</v>
      </c>
      <c r="E1233">
        <v>26</v>
      </c>
      <c r="F1233">
        <v>0</v>
      </c>
      <c r="G1233">
        <v>10214.64</v>
      </c>
      <c r="H1233" t="s">
        <v>12</v>
      </c>
      <c r="I1233" t="s">
        <v>11</v>
      </c>
      <c r="J1233" t="s">
        <v>42</v>
      </c>
      <c r="K1233" t="str">
        <f>SUBSTITUTE(Table14[[#This Row],[year]],"?","")</f>
        <v>1967</v>
      </c>
      <c r="P1233" t="str">
        <f>SUBSTITUTE(Table14[[#This Row],[Customer ID]],"?","unknown")</f>
        <v>Id1107</v>
      </c>
      <c r="Q1233" s="9" t="str">
        <f t="shared" si="57"/>
        <v>6 Sep 1967</v>
      </c>
      <c r="R1233">
        <f t="shared" si="58"/>
        <v>55</v>
      </c>
      <c r="S1233" t="str">
        <f t="shared" si="59"/>
        <v>1967</v>
      </c>
      <c r="T1233" t="str">
        <f>SUBSTITUTE(Table14[[#This Row],[month]],"?","sep")</f>
        <v>Sep</v>
      </c>
      <c r="U1233">
        <v>6</v>
      </c>
      <c r="V1233">
        <v>0</v>
      </c>
      <c r="W1233" s="12">
        <v>36837.47</v>
      </c>
      <c r="X1233" t="str">
        <f>SUBSTITUTE(Table14[[#This Row],[Hospital tier]],"?","tier - 2")</f>
        <v>tier - 3</v>
      </c>
      <c r="Y1233" t="str">
        <f>SUBSTITUTE(Table14[[#This Row],[City tier]],"?","tier - 2")</f>
        <v>tier - 2</v>
      </c>
      <c r="Z1233" t="str">
        <f>SUBSTITUTE(Table14[[#This Row],[State ID]],"?","UNKNOWN")</f>
        <v>R1011</v>
      </c>
    </row>
    <row r="1234" spans="1:26" x14ac:dyDescent="0.3">
      <c r="A1234" t="s">
        <v>1265</v>
      </c>
      <c r="B1234">
        <v>1967</v>
      </c>
      <c r="C1234" t="s">
        <v>18</v>
      </c>
      <c r="E1234">
        <v>28</v>
      </c>
      <c r="F1234">
        <v>0</v>
      </c>
      <c r="G1234">
        <v>10226.280000000001</v>
      </c>
      <c r="H1234" t="s">
        <v>12</v>
      </c>
      <c r="I1234" t="s">
        <v>12</v>
      </c>
      <c r="J1234" t="s">
        <v>13</v>
      </c>
      <c r="K1234" t="str">
        <f>SUBSTITUTE(Table14[[#This Row],[year]],"?","")</f>
        <v>1967</v>
      </c>
      <c r="P1234" t="str">
        <f>SUBSTITUTE(Table14[[#This Row],[Customer ID]],"?","unknown")</f>
        <v>Id1106</v>
      </c>
      <c r="Q1234" s="9" t="str">
        <f t="shared" si="57"/>
        <v>24 Jun 1967</v>
      </c>
      <c r="R1234">
        <f t="shared" si="58"/>
        <v>55</v>
      </c>
      <c r="S1234" t="str">
        <f t="shared" si="59"/>
        <v>1967</v>
      </c>
      <c r="T1234" t="str">
        <f>SUBSTITUTE(Table14[[#This Row],[month]],"?","sep")</f>
        <v>Jun</v>
      </c>
      <c r="U1234">
        <v>24</v>
      </c>
      <c r="V1234">
        <v>0</v>
      </c>
      <c r="W1234" s="12">
        <v>8440.0499999999993</v>
      </c>
      <c r="X1234" t="str">
        <f>SUBSTITUTE(Table14[[#This Row],[Hospital tier]],"?","tier - 2")</f>
        <v>tier - 3</v>
      </c>
      <c r="Y1234" t="str">
        <f>SUBSTITUTE(Table14[[#This Row],[City tier]],"?","tier - 2")</f>
        <v>tier - 3</v>
      </c>
      <c r="Z1234" t="str">
        <f>SUBSTITUTE(Table14[[#This Row],[State ID]],"?","UNKNOWN")</f>
        <v>R1013</v>
      </c>
    </row>
    <row r="1235" spans="1:26" x14ac:dyDescent="0.3">
      <c r="A1235" t="s">
        <v>1266</v>
      </c>
      <c r="B1235">
        <v>1968</v>
      </c>
      <c r="C1235" t="s">
        <v>20</v>
      </c>
      <c r="E1235">
        <v>23</v>
      </c>
      <c r="F1235">
        <v>0</v>
      </c>
      <c r="G1235">
        <v>10231.5</v>
      </c>
      <c r="H1235" t="s">
        <v>12</v>
      </c>
      <c r="I1235" t="s">
        <v>16</v>
      </c>
      <c r="J1235" t="s">
        <v>23</v>
      </c>
      <c r="K1235" t="str">
        <f>SUBSTITUTE(Table14[[#This Row],[year]],"?","")</f>
        <v>1968</v>
      </c>
      <c r="P1235" t="str">
        <f>SUBSTITUTE(Table14[[#This Row],[Customer ID]],"?","unknown")</f>
        <v>Id1105</v>
      </c>
      <c r="Q1235" s="9" t="str">
        <f t="shared" si="57"/>
        <v>28 Sep 1968</v>
      </c>
      <c r="R1235">
        <f t="shared" si="58"/>
        <v>54</v>
      </c>
      <c r="S1235" t="str">
        <f t="shared" si="59"/>
        <v>1968</v>
      </c>
      <c r="T1235" t="str">
        <f>SUBSTITUTE(Table14[[#This Row],[month]],"?","sep")</f>
        <v>Sep</v>
      </c>
      <c r="U1235">
        <v>28</v>
      </c>
      <c r="V1235">
        <v>1</v>
      </c>
      <c r="W1235" s="12">
        <v>8428.07</v>
      </c>
      <c r="X1235" t="str">
        <f>SUBSTITUTE(Table14[[#This Row],[Hospital tier]],"?","tier - 2")</f>
        <v>tier - 3</v>
      </c>
      <c r="Y1235" t="str">
        <f>SUBSTITUTE(Table14[[#This Row],[City tier]],"?","tier - 2")</f>
        <v>tier - 1</v>
      </c>
      <c r="Z1235" t="str">
        <f>SUBSTITUTE(Table14[[#This Row],[State ID]],"?","UNKNOWN")</f>
        <v>R1012</v>
      </c>
    </row>
    <row r="1236" spans="1:26" x14ac:dyDescent="0.3">
      <c r="A1236" t="s">
        <v>1267</v>
      </c>
      <c r="B1236">
        <v>1975</v>
      </c>
      <c r="C1236" t="s">
        <v>35</v>
      </c>
      <c r="E1236">
        <v>15</v>
      </c>
      <c r="F1236">
        <v>1</v>
      </c>
      <c r="G1236">
        <v>10259.129999999999</v>
      </c>
      <c r="H1236" t="s">
        <v>12</v>
      </c>
      <c r="I1236" t="s">
        <v>11</v>
      </c>
      <c r="J1236" t="s">
        <v>42</v>
      </c>
      <c r="K1236" t="str">
        <f>SUBSTITUTE(Table14[[#This Row],[year]],"?","")</f>
        <v>1975</v>
      </c>
      <c r="P1236" t="str">
        <f>SUBSTITUTE(Table14[[#This Row],[Customer ID]],"?","unknown")</f>
        <v>Id1104</v>
      </c>
      <c r="Q1236" s="9" t="str">
        <f t="shared" si="57"/>
        <v>4 Aug 1975</v>
      </c>
      <c r="R1236">
        <f t="shared" si="58"/>
        <v>47</v>
      </c>
      <c r="S1236" t="str">
        <f t="shared" si="59"/>
        <v>1975</v>
      </c>
      <c r="T1236" t="str">
        <f>SUBSTITUTE(Table14[[#This Row],[month]],"?","sep")</f>
        <v>Aug</v>
      </c>
      <c r="U1236">
        <v>4</v>
      </c>
      <c r="V1236">
        <v>2</v>
      </c>
      <c r="W1236" s="12">
        <v>8413.4599999999991</v>
      </c>
      <c r="X1236" t="str">
        <f>SUBSTITUTE(Table14[[#This Row],[Hospital tier]],"?","tier - 2")</f>
        <v>tier - 3</v>
      </c>
      <c r="Y1236" t="str">
        <f>SUBSTITUTE(Table14[[#This Row],[City tier]],"?","tier - 2")</f>
        <v>tier - 2</v>
      </c>
      <c r="Z1236" t="str">
        <f>SUBSTITUTE(Table14[[#This Row],[State ID]],"?","UNKNOWN")</f>
        <v>R1011</v>
      </c>
    </row>
    <row r="1237" spans="1:26" x14ac:dyDescent="0.3">
      <c r="A1237" t="s">
        <v>1268</v>
      </c>
      <c r="B1237">
        <v>1973</v>
      </c>
      <c r="C1237" t="s">
        <v>20</v>
      </c>
      <c r="E1237">
        <v>5</v>
      </c>
      <c r="F1237">
        <v>3</v>
      </c>
      <c r="G1237">
        <v>10264.44</v>
      </c>
      <c r="H1237" t="s">
        <v>12</v>
      </c>
      <c r="I1237" t="s">
        <v>11</v>
      </c>
      <c r="J1237" t="s">
        <v>23</v>
      </c>
      <c r="K1237" t="str">
        <f>SUBSTITUTE(Table14[[#This Row],[year]],"?","")</f>
        <v>1973</v>
      </c>
      <c r="P1237" t="str">
        <f>SUBSTITUTE(Table14[[#This Row],[Customer ID]],"?","unknown")</f>
        <v>Id1103</v>
      </c>
      <c r="Q1237" s="9" t="str">
        <f t="shared" si="57"/>
        <v>11 Sep 1973</v>
      </c>
      <c r="R1237">
        <f t="shared" si="58"/>
        <v>49</v>
      </c>
      <c r="S1237" t="str">
        <f t="shared" si="59"/>
        <v>1973</v>
      </c>
      <c r="T1237" t="str">
        <f>SUBSTITUTE(Table14[[#This Row],[month]],"?","sep")</f>
        <v>Sep</v>
      </c>
      <c r="U1237">
        <v>11</v>
      </c>
      <c r="V1237">
        <v>3</v>
      </c>
      <c r="W1237" s="12">
        <v>8410.0499999999993</v>
      </c>
      <c r="X1237" t="str">
        <f>SUBSTITUTE(Table14[[#This Row],[Hospital tier]],"?","tier - 2")</f>
        <v>tier - 3</v>
      </c>
      <c r="Y1237" t="str">
        <f>SUBSTITUTE(Table14[[#This Row],[City tier]],"?","tier - 2")</f>
        <v>tier - 2</v>
      </c>
      <c r="Z1237" t="str">
        <f>SUBSTITUTE(Table14[[#This Row],[State ID]],"?","UNKNOWN")</f>
        <v>R1012</v>
      </c>
    </row>
    <row r="1238" spans="1:26" x14ac:dyDescent="0.3">
      <c r="A1238" t="s">
        <v>1269</v>
      </c>
      <c r="B1238">
        <v>1973</v>
      </c>
      <c r="C1238" t="s">
        <v>15</v>
      </c>
      <c r="E1238">
        <v>27</v>
      </c>
      <c r="F1238">
        <v>3</v>
      </c>
      <c r="G1238">
        <v>10269.459999999999</v>
      </c>
      <c r="H1238" t="s">
        <v>12</v>
      </c>
      <c r="I1238" t="s">
        <v>12</v>
      </c>
      <c r="J1238" t="s">
        <v>23</v>
      </c>
      <c r="K1238" t="str">
        <f>SUBSTITUTE(Table14[[#This Row],[year]],"?","")</f>
        <v>1973</v>
      </c>
      <c r="P1238" t="str">
        <f>SUBSTITUTE(Table14[[#This Row],[Customer ID]],"?","unknown")</f>
        <v>Id1102</v>
      </c>
      <c r="Q1238" s="9" t="str">
        <f t="shared" si="57"/>
        <v>18 Nov 1973</v>
      </c>
      <c r="R1238">
        <f t="shared" si="58"/>
        <v>49</v>
      </c>
      <c r="S1238" t="str">
        <f t="shared" si="59"/>
        <v>1973</v>
      </c>
      <c r="T1238" t="str">
        <f>SUBSTITUTE(Table14[[#This Row],[month]],"?","sep")</f>
        <v>Nov</v>
      </c>
      <c r="U1238">
        <v>18</v>
      </c>
      <c r="V1238">
        <v>0</v>
      </c>
      <c r="W1238" s="12">
        <v>8400.01</v>
      </c>
      <c r="X1238" t="str">
        <f>SUBSTITUTE(Table14[[#This Row],[Hospital tier]],"?","tier - 2")</f>
        <v>tier - 3</v>
      </c>
      <c r="Y1238" t="str">
        <f>SUBSTITUTE(Table14[[#This Row],[City tier]],"?","tier - 2")</f>
        <v>tier - 3</v>
      </c>
      <c r="Z1238" t="str">
        <f>SUBSTITUTE(Table14[[#This Row],[State ID]],"?","UNKNOWN")</f>
        <v>R1012</v>
      </c>
    </row>
    <row r="1239" spans="1:26" x14ac:dyDescent="0.3">
      <c r="A1239" t="s">
        <v>1270</v>
      </c>
      <c r="B1239">
        <v>1970</v>
      </c>
      <c r="C1239" t="s">
        <v>18</v>
      </c>
      <c r="E1239">
        <v>21</v>
      </c>
      <c r="F1239">
        <v>0</v>
      </c>
      <c r="G1239">
        <v>10274.33</v>
      </c>
      <c r="H1239" t="s">
        <v>12</v>
      </c>
      <c r="I1239" t="s">
        <v>16</v>
      </c>
      <c r="J1239" t="s">
        <v>247</v>
      </c>
      <c r="K1239" t="str">
        <f>SUBSTITUTE(Table14[[#This Row],[year]],"?","")</f>
        <v>1970</v>
      </c>
      <c r="P1239" t="str">
        <f>SUBSTITUTE(Table14[[#This Row],[Customer ID]],"?","unknown")</f>
        <v>Id1101</v>
      </c>
      <c r="Q1239" s="9" t="str">
        <f t="shared" si="57"/>
        <v>4 Jun 1970</v>
      </c>
      <c r="R1239">
        <f t="shared" si="58"/>
        <v>53</v>
      </c>
      <c r="S1239" t="str">
        <f t="shared" si="59"/>
        <v>1970</v>
      </c>
      <c r="T1239" t="str">
        <f>SUBSTITUTE(Table14[[#This Row],[month]],"?","sep")</f>
        <v>Jun</v>
      </c>
      <c r="U1239">
        <v>4</v>
      </c>
      <c r="V1239">
        <v>0</v>
      </c>
      <c r="W1239" s="12">
        <v>8396.6200000000008</v>
      </c>
      <c r="X1239" t="str">
        <f>SUBSTITUTE(Table14[[#This Row],[Hospital tier]],"?","tier - 2")</f>
        <v>tier - 3</v>
      </c>
      <c r="Y1239" t="str">
        <f>SUBSTITUTE(Table14[[#This Row],[City tier]],"?","tier - 2")</f>
        <v>tier - 1</v>
      </c>
      <c r="Z1239" t="str">
        <f>SUBSTITUTE(Table14[[#This Row],[State ID]],"?","UNKNOWN")</f>
        <v>R1024</v>
      </c>
    </row>
    <row r="1240" spans="1:26" x14ac:dyDescent="0.3">
      <c r="A1240" t="s">
        <v>1271</v>
      </c>
      <c r="B1240">
        <v>1988</v>
      </c>
      <c r="C1240" t="s">
        <v>20</v>
      </c>
      <c r="E1240">
        <v>14</v>
      </c>
      <c r="F1240">
        <v>3</v>
      </c>
      <c r="G1240">
        <v>10276.99</v>
      </c>
      <c r="H1240" t="s">
        <v>12</v>
      </c>
      <c r="I1240" t="s">
        <v>16</v>
      </c>
      <c r="J1240" t="s">
        <v>300</v>
      </c>
      <c r="K1240" t="str">
        <f>SUBSTITUTE(Table14[[#This Row],[year]],"?","")</f>
        <v>1988</v>
      </c>
      <c r="P1240" t="str">
        <f>SUBSTITUTE(Table14[[#This Row],[Customer ID]],"?","unknown")</f>
        <v>Id1100</v>
      </c>
      <c r="Q1240" s="9" t="str">
        <f t="shared" si="57"/>
        <v>21 Sep 1988</v>
      </c>
      <c r="R1240">
        <f t="shared" si="58"/>
        <v>34</v>
      </c>
      <c r="S1240" t="str">
        <f t="shared" si="59"/>
        <v>1988</v>
      </c>
      <c r="T1240" t="str">
        <f>SUBSTITUTE(Table14[[#This Row],[month]],"?","sep")</f>
        <v>Sep</v>
      </c>
      <c r="U1240">
        <v>21</v>
      </c>
      <c r="V1240">
        <v>0</v>
      </c>
      <c r="W1240" s="12">
        <v>8355.5400000000009</v>
      </c>
      <c r="X1240" t="str">
        <f>SUBSTITUTE(Table14[[#This Row],[Hospital tier]],"?","tier - 2")</f>
        <v>tier - 3</v>
      </c>
      <c r="Y1240" t="str">
        <f>SUBSTITUTE(Table14[[#This Row],[City tier]],"?","tier - 2")</f>
        <v>tier - 1</v>
      </c>
      <c r="Z1240" t="str">
        <f>SUBSTITUTE(Table14[[#This Row],[State ID]],"?","UNKNOWN")</f>
        <v>R1021</v>
      </c>
    </row>
    <row r="1241" spans="1:26" x14ac:dyDescent="0.3">
      <c r="A1241" t="s">
        <v>1272</v>
      </c>
      <c r="B1241">
        <v>1963</v>
      </c>
      <c r="C1241" t="s">
        <v>20</v>
      </c>
      <c r="E1241">
        <v>24</v>
      </c>
      <c r="F1241">
        <v>0</v>
      </c>
      <c r="G1241">
        <v>10308.040000000001</v>
      </c>
      <c r="H1241" t="s">
        <v>12</v>
      </c>
      <c r="I1241" t="s">
        <v>16</v>
      </c>
      <c r="J1241" t="s">
        <v>13</v>
      </c>
      <c r="K1241" t="str">
        <f>SUBSTITUTE(Table14[[#This Row],[year]],"?","")</f>
        <v>1963</v>
      </c>
      <c r="P1241" t="str">
        <f>SUBSTITUTE(Table14[[#This Row],[Customer ID]],"?","unknown")</f>
        <v>Id1099</v>
      </c>
      <c r="Q1241" s="9" t="str">
        <f t="shared" si="57"/>
        <v>12 Sep 1963</v>
      </c>
      <c r="R1241">
        <f t="shared" si="58"/>
        <v>59</v>
      </c>
      <c r="S1241" t="str">
        <f t="shared" si="59"/>
        <v>1963</v>
      </c>
      <c r="T1241" t="str">
        <f>SUBSTITUTE(Table14[[#This Row],[month]],"?","sep")</f>
        <v>Sep</v>
      </c>
      <c r="U1241">
        <v>12</v>
      </c>
      <c r="V1241">
        <v>2</v>
      </c>
      <c r="W1241" s="12">
        <v>8347.16</v>
      </c>
      <c r="X1241" t="str">
        <f>SUBSTITUTE(Table14[[#This Row],[Hospital tier]],"?","tier - 2")</f>
        <v>tier - 3</v>
      </c>
      <c r="Y1241" t="str">
        <f>SUBSTITUTE(Table14[[#This Row],[City tier]],"?","tier - 2")</f>
        <v>tier - 1</v>
      </c>
      <c r="Z1241" t="str">
        <f>SUBSTITUTE(Table14[[#This Row],[State ID]],"?","UNKNOWN")</f>
        <v>R1013</v>
      </c>
    </row>
    <row r="1242" spans="1:26" x14ac:dyDescent="0.3">
      <c r="A1242" t="s">
        <v>1273</v>
      </c>
      <c r="B1242">
        <v>1962</v>
      </c>
      <c r="C1242" t="s">
        <v>10</v>
      </c>
      <c r="E1242">
        <v>12</v>
      </c>
      <c r="F1242">
        <v>0</v>
      </c>
      <c r="G1242">
        <v>10310.780000000001</v>
      </c>
      <c r="H1242" t="s">
        <v>12</v>
      </c>
      <c r="I1242" t="s">
        <v>12</v>
      </c>
      <c r="J1242" t="s">
        <v>23</v>
      </c>
      <c r="K1242" t="str">
        <f>SUBSTITUTE(Table14[[#This Row],[year]],"?","")</f>
        <v>1962</v>
      </c>
      <c r="P1242" t="str">
        <f>SUBSTITUTE(Table14[[#This Row],[Customer ID]],"?","unknown")</f>
        <v>Id1098</v>
      </c>
      <c r="Q1242" s="9" t="str">
        <f t="shared" si="57"/>
        <v>24 Jul 1962</v>
      </c>
      <c r="R1242">
        <f t="shared" si="58"/>
        <v>60</v>
      </c>
      <c r="S1242" t="str">
        <f t="shared" si="59"/>
        <v>1962</v>
      </c>
      <c r="T1242" t="str">
        <f>SUBSTITUTE(Table14[[#This Row],[month]],"?","sep")</f>
        <v>Jul</v>
      </c>
      <c r="U1242">
        <v>24</v>
      </c>
      <c r="V1242">
        <v>2</v>
      </c>
      <c r="W1242" s="12">
        <v>38947.43</v>
      </c>
      <c r="X1242" t="str">
        <f>SUBSTITUTE(Table14[[#This Row],[Hospital tier]],"?","tier - 2")</f>
        <v>tier - 3</v>
      </c>
      <c r="Y1242" t="str">
        <f>SUBSTITUTE(Table14[[#This Row],[City tier]],"?","tier - 2")</f>
        <v>tier - 3</v>
      </c>
      <c r="Z1242" t="str">
        <f>SUBSTITUTE(Table14[[#This Row],[State ID]],"?","UNKNOWN")</f>
        <v>R1012</v>
      </c>
    </row>
    <row r="1243" spans="1:26" x14ac:dyDescent="0.3">
      <c r="A1243" t="s">
        <v>1274</v>
      </c>
      <c r="B1243">
        <v>1991</v>
      </c>
      <c r="C1243" t="s">
        <v>15</v>
      </c>
      <c r="E1243">
        <v>17</v>
      </c>
      <c r="F1243">
        <v>3</v>
      </c>
      <c r="G1243">
        <v>10315.91</v>
      </c>
      <c r="H1243" t="s">
        <v>12</v>
      </c>
      <c r="I1243" t="s">
        <v>11</v>
      </c>
      <c r="J1243" t="s">
        <v>23</v>
      </c>
      <c r="K1243" t="str">
        <f>SUBSTITUTE(Table14[[#This Row],[year]],"?","")</f>
        <v>1991</v>
      </c>
      <c r="P1243" t="str">
        <f>SUBSTITUTE(Table14[[#This Row],[Customer ID]],"?","unknown")</f>
        <v>Id1097</v>
      </c>
      <c r="Q1243" s="9" t="str">
        <f t="shared" si="57"/>
        <v>7 Nov 1991</v>
      </c>
      <c r="R1243">
        <f t="shared" si="58"/>
        <v>31</v>
      </c>
      <c r="S1243" t="str">
        <f t="shared" si="59"/>
        <v>1991</v>
      </c>
      <c r="T1243" t="str">
        <f>SUBSTITUTE(Table14[[#This Row],[month]],"?","sep")</f>
        <v>Nov</v>
      </c>
      <c r="U1243">
        <v>7</v>
      </c>
      <c r="V1243">
        <v>1</v>
      </c>
      <c r="W1243" s="12">
        <v>8342.91</v>
      </c>
      <c r="X1243" t="str">
        <f>SUBSTITUTE(Table14[[#This Row],[Hospital tier]],"?","tier - 2")</f>
        <v>tier - 3</v>
      </c>
      <c r="Y1243" t="str">
        <f>SUBSTITUTE(Table14[[#This Row],[City tier]],"?","tier - 2")</f>
        <v>tier - 2</v>
      </c>
      <c r="Z1243" t="str">
        <f>SUBSTITUTE(Table14[[#This Row],[State ID]],"?","UNKNOWN")</f>
        <v>R1012</v>
      </c>
    </row>
    <row r="1244" spans="1:26" x14ac:dyDescent="0.3">
      <c r="A1244" t="s">
        <v>1275</v>
      </c>
      <c r="B1244">
        <v>1991</v>
      </c>
      <c r="C1244" t="s">
        <v>35</v>
      </c>
      <c r="E1244">
        <v>21</v>
      </c>
      <c r="F1244">
        <v>3</v>
      </c>
      <c r="G1244">
        <v>10322.9</v>
      </c>
      <c r="H1244" t="s">
        <v>12</v>
      </c>
      <c r="I1244" t="s">
        <v>16</v>
      </c>
      <c r="J1244" t="s">
        <v>535</v>
      </c>
      <c r="K1244" t="str">
        <f>SUBSTITUTE(Table14[[#This Row],[year]],"?","")</f>
        <v>1991</v>
      </c>
      <c r="P1244" t="str">
        <f>SUBSTITUTE(Table14[[#This Row],[Customer ID]],"?","unknown")</f>
        <v>Id1096</v>
      </c>
      <c r="Q1244" s="9" t="str">
        <f t="shared" si="57"/>
        <v>27 Aug 1991</v>
      </c>
      <c r="R1244">
        <f t="shared" si="58"/>
        <v>31</v>
      </c>
      <c r="S1244" t="str">
        <f t="shared" si="59"/>
        <v>1991</v>
      </c>
      <c r="T1244" t="str">
        <f>SUBSTITUTE(Table14[[#This Row],[month]],"?","sep")</f>
        <v>Aug</v>
      </c>
      <c r="U1244">
        <v>27</v>
      </c>
      <c r="V1244">
        <v>0</v>
      </c>
      <c r="W1244" s="12">
        <v>12847.24</v>
      </c>
      <c r="X1244" t="str">
        <f>SUBSTITUTE(Table14[[#This Row],[Hospital tier]],"?","tier - 2")</f>
        <v>tier - 3</v>
      </c>
      <c r="Y1244" t="str">
        <f>SUBSTITUTE(Table14[[#This Row],[City tier]],"?","tier - 2")</f>
        <v>tier - 1</v>
      </c>
      <c r="Z1244" t="str">
        <f>SUBSTITUTE(Table14[[#This Row],[State ID]],"?","UNKNOWN")</f>
        <v>R1026</v>
      </c>
    </row>
    <row r="1245" spans="1:26" x14ac:dyDescent="0.3">
      <c r="A1245" t="s">
        <v>1276</v>
      </c>
      <c r="B1245">
        <v>1970</v>
      </c>
      <c r="C1245" t="s">
        <v>30</v>
      </c>
      <c r="E1245">
        <v>1</v>
      </c>
      <c r="F1245">
        <v>2</v>
      </c>
      <c r="G1245">
        <v>10325.209999999999</v>
      </c>
      <c r="H1245" t="s">
        <v>12</v>
      </c>
      <c r="I1245" t="s">
        <v>12</v>
      </c>
      <c r="J1245" t="s">
        <v>42</v>
      </c>
      <c r="K1245" t="str">
        <f>SUBSTITUTE(Table14[[#This Row],[year]],"?","")</f>
        <v>1970</v>
      </c>
      <c r="P1245" t="str">
        <f>SUBSTITUTE(Table14[[#This Row],[Customer ID]],"?","unknown")</f>
        <v>Id1095</v>
      </c>
      <c r="Q1245" s="9" t="str">
        <f t="shared" si="57"/>
        <v>20 Dec 1970</v>
      </c>
      <c r="R1245">
        <f t="shared" si="58"/>
        <v>52</v>
      </c>
      <c r="S1245" t="str">
        <f t="shared" si="59"/>
        <v>1970</v>
      </c>
      <c r="T1245" t="str">
        <f>SUBSTITUTE(Table14[[#This Row],[month]],"?","sep")</f>
        <v>Dec</v>
      </c>
      <c r="U1245">
        <v>20</v>
      </c>
      <c r="V1245">
        <v>1</v>
      </c>
      <c r="W1245" s="12">
        <v>8334.59</v>
      </c>
      <c r="X1245" t="str">
        <f>SUBSTITUTE(Table14[[#This Row],[Hospital tier]],"?","tier - 2")</f>
        <v>tier - 3</v>
      </c>
      <c r="Y1245" t="str">
        <f>SUBSTITUTE(Table14[[#This Row],[City tier]],"?","tier - 2")</f>
        <v>tier - 3</v>
      </c>
      <c r="Z1245" t="str">
        <f>SUBSTITUTE(Table14[[#This Row],[State ID]],"?","UNKNOWN")</f>
        <v>R1011</v>
      </c>
    </row>
    <row r="1246" spans="1:26" x14ac:dyDescent="0.3">
      <c r="A1246" t="s">
        <v>1277</v>
      </c>
      <c r="B1246">
        <v>1982</v>
      </c>
      <c r="C1246" t="s">
        <v>10</v>
      </c>
      <c r="E1246">
        <v>21</v>
      </c>
      <c r="F1246">
        <v>3</v>
      </c>
      <c r="G1246">
        <v>10329.06</v>
      </c>
      <c r="H1246" t="s">
        <v>12</v>
      </c>
      <c r="I1246" t="s">
        <v>16</v>
      </c>
      <c r="J1246" t="s">
        <v>300</v>
      </c>
      <c r="K1246" t="str">
        <f>SUBSTITUTE(Table14[[#This Row],[year]],"?","")</f>
        <v>1982</v>
      </c>
      <c r="P1246" t="str">
        <f>SUBSTITUTE(Table14[[#This Row],[Customer ID]],"?","unknown")</f>
        <v>Id1094</v>
      </c>
      <c r="Q1246" s="9" t="str">
        <f t="shared" si="57"/>
        <v>12 Jul 1982</v>
      </c>
      <c r="R1246">
        <f t="shared" si="58"/>
        <v>40</v>
      </c>
      <c r="S1246" t="str">
        <f t="shared" si="59"/>
        <v>1982</v>
      </c>
      <c r="T1246" t="str">
        <f>SUBSTITUTE(Table14[[#This Row],[month]],"?","sep")</f>
        <v>Jul</v>
      </c>
      <c r="U1246">
        <v>12</v>
      </c>
      <c r="V1246">
        <v>1</v>
      </c>
      <c r="W1246" s="12">
        <v>8334.4599999999991</v>
      </c>
      <c r="X1246" t="str">
        <f>SUBSTITUTE(Table14[[#This Row],[Hospital tier]],"?","tier - 2")</f>
        <v>tier - 3</v>
      </c>
      <c r="Y1246" t="str">
        <f>SUBSTITUTE(Table14[[#This Row],[City tier]],"?","tier - 2")</f>
        <v>tier - 1</v>
      </c>
      <c r="Z1246" t="str">
        <f>SUBSTITUTE(Table14[[#This Row],[State ID]],"?","UNKNOWN")</f>
        <v>R1021</v>
      </c>
    </row>
    <row r="1247" spans="1:26" x14ac:dyDescent="0.3">
      <c r="A1247" t="s">
        <v>1278</v>
      </c>
      <c r="B1247">
        <v>1968</v>
      </c>
      <c r="C1247" t="s">
        <v>10</v>
      </c>
      <c r="E1247">
        <v>19</v>
      </c>
      <c r="F1247">
        <v>0</v>
      </c>
      <c r="G1247">
        <v>10338.93</v>
      </c>
      <c r="H1247" t="s">
        <v>12</v>
      </c>
      <c r="I1247" t="s">
        <v>16</v>
      </c>
      <c r="J1247" t="s">
        <v>13</v>
      </c>
      <c r="K1247" t="str">
        <f>SUBSTITUTE(Table14[[#This Row],[year]],"?","")</f>
        <v>1968</v>
      </c>
      <c r="P1247" t="str">
        <f>SUBSTITUTE(Table14[[#This Row],[Customer ID]],"?","unknown")</f>
        <v>Id1093</v>
      </c>
      <c r="Q1247" s="9" t="str">
        <f t="shared" si="57"/>
        <v>22 Jul 1968</v>
      </c>
      <c r="R1247">
        <f t="shared" si="58"/>
        <v>54</v>
      </c>
      <c r="S1247" t="str">
        <f t="shared" si="59"/>
        <v>1968</v>
      </c>
      <c r="T1247" t="str">
        <f>SUBSTITUTE(Table14[[#This Row],[month]],"?","sep")</f>
        <v>Jul</v>
      </c>
      <c r="U1247">
        <v>22</v>
      </c>
      <c r="V1247">
        <v>0</v>
      </c>
      <c r="W1247" s="12">
        <v>8314.65</v>
      </c>
      <c r="X1247" t="str">
        <f>SUBSTITUTE(Table14[[#This Row],[Hospital tier]],"?","tier - 2")</f>
        <v>tier - 3</v>
      </c>
      <c r="Y1247" t="str">
        <f>SUBSTITUTE(Table14[[#This Row],[City tier]],"?","tier - 2")</f>
        <v>tier - 1</v>
      </c>
      <c r="Z1247" t="str">
        <f>SUBSTITUTE(Table14[[#This Row],[State ID]],"?","UNKNOWN")</f>
        <v>R1013</v>
      </c>
    </row>
    <row r="1248" spans="1:26" x14ac:dyDescent="0.3">
      <c r="A1248" t="s">
        <v>1279</v>
      </c>
      <c r="B1248">
        <v>1973</v>
      </c>
      <c r="C1248" t="s">
        <v>35</v>
      </c>
      <c r="E1248">
        <v>8</v>
      </c>
      <c r="F1248">
        <v>0</v>
      </c>
      <c r="G1248">
        <v>10345.93</v>
      </c>
      <c r="H1248" t="s">
        <v>12</v>
      </c>
      <c r="I1248" t="s">
        <v>11</v>
      </c>
      <c r="J1248" t="s">
        <v>300</v>
      </c>
      <c r="K1248" t="str">
        <f>SUBSTITUTE(Table14[[#This Row],[year]],"?","")</f>
        <v>1973</v>
      </c>
      <c r="P1248" t="str">
        <f>SUBSTITUTE(Table14[[#This Row],[Customer ID]],"?","unknown")</f>
        <v>Id1092</v>
      </c>
      <c r="Q1248" s="9" t="str">
        <f t="shared" si="57"/>
        <v>7 Aug 1973</v>
      </c>
      <c r="R1248">
        <f t="shared" si="58"/>
        <v>49</v>
      </c>
      <c r="S1248" t="str">
        <f t="shared" si="59"/>
        <v>1973</v>
      </c>
      <c r="T1248" t="str">
        <f>SUBSTITUTE(Table14[[#This Row],[month]],"?","sep")</f>
        <v>Aug</v>
      </c>
      <c r="U1248">
        <v>7</v>
      </c>
      <c r="V1248">
        <v>2</v>
      </c>
      <c r="W1248" s="12">
        <v>8310.84</v>
      </c>
      <c r="X1248" t="str">
        <f>SUBSTITUTE(Table14[[#This Row],[Hospital tier]],"?","tier - 2")</f>
        <v>tier - 3</v>
      </c>
      <c r="Y1248" t="str">
        <f>SUBSTITUTE(Table14[[#This Row],[City tier]],"?","tier - 2")</f>
        <v>tier - 2</v>
      </c>
      <c r="Z1248" t="str">
        <f>SUBSTITUTE(Table14[[#This Row],[State ID]],"?","UNKNOWN")</f>
        <v>R1021</v>
      </c>
    </row>
    <row r="1249" spans="1:26" x14ac:dyDescent="0.3">
      <c r="A1249" t="s">
        <v>1280</v>
      </c>
      <c r="B1249">
        <v>1974</v>
      </c>
      <c r="C1249" t="s">
        <v>20</v>
      </c>
      <c r="E1249">
        <v>29</v>
      </c>
      <c r="F1249">
        <v>0</v>
      </c>
      <c r="G1249">
        <v>10352.48</v>
      </c>
      <c r="H1249" t="s">
        <v>12</v>
      </c>
      <c r="I1249" t="s">
        <v>16</v>
      </c>
      <c r="J1249" t="s">
        <v>23</v>
      </c>
      <c r="K1249" t="str">
        <f>SUBSTITUTE(Table14[[#This Row],[year]],"?","")</f>
        <v>1974</v>
      </c>
      <c r="P1249" t="str">
        <f>SUBSTITUTE(Table14[[#This Row],[Customer ID]],"?","unknown")</f>
        <v>Id1091</v>
      </c>
      <c r="Q1249" s="9" t="str">
        <f t="shared" si="57"/>
        <v>26 Sep 1974</v>
      </c>
      <c r="R1249">
        <f t="shared" si="58"/>
        <v>48</v>
      </c>
      <c r="S1249" t="str">
        <f t="shared" si="59"/>
        <v>1974</v>
      </c>
      <c r="T1249" t="str">
        <f>SUBSTITUTE(Table14[[#This Row],[month]],"?","sep")</f>
        <v>Sep</v>
      </c>
      <c r="U1249">
        <v>26</v>
      </c>
      <c r="V1249">
        <v>2</v>
      </c>
      <c r="W1249" s="12">
        <v>8302.5400000000009</v>
      </c>
      <c r="X1249" t="str">
        <f>SUBSTITUTE(Table14[[#This Row],[Hospital tier]],"?","tier - 2")</f>
        <v>tier - 3</v>
      </c>
      <c r="Y1249" t="str">
        <f>SUBSTITUTE(Table14[[#This Row],[City tier]],"?","tier - 2")</f>
        <v>tier - 1</v>
      </c>
      <c r="Z1249" t="str">
        <f>SUBSTITUTE(Table14[[#This Row],[State ID]],"?","UNKNOWN")</f>
        <v>R1012</v>
      </c>
    </row>
    <row r="1250" spans="1:26" x14ac:dyDescent="0.3">
      <c r="A1250" t="s">
        <v>1281</v>
      </c>
      <c r="B1250">
        <v>1969</v>
      </c>
      <c r="C1250" t="s">
        <v>18</v>
      </c>
      <c r="E1250">
        <v>17</v>
      </c>
      <c r="F1250">
        <v>0</v>
      </c>
      <c r="G1250">
        <v>10355.64</v>
      </c>
      <c r="H1250" t="s">
        <v>12</v>
      </c>
      <c r="I1250" t="s">
        <v>16</v>
      </c>
      <c r="J1250" t="s">
        <v>23</v>
      </c>
      <c r="K1250" t="str">
        <f>SUBSTITUTE(Table14[[#This Row],[year]],"?","")</f>
        <v>1969</v>
      </c>
      <c r="P1250" t="str">
        <f>SUBSTITUTE(Table14[[#This Row],[Customer ID]],"?","unknown")</f>
        <v>Id1090</v>
      </c>
      <c r="Q1250" s="9" t="str">
        <f t="shared" si="57"/>
        <v>6 Jun 1969</v>
      </c>
      <c r="R1250">
        <f t="shared" si="58"/>
        <v>54</v>
      </c>
      <c r="S1250" t="str">
        <f t="shared" si="59"/>
        <v>1969</v>
      </c>
      <c r="T1250" t="str">
        <f>SUBSTITUTE(Table14[[#This Row],[month]],"?","sep")</f>
        <v>Jun</v>
      </c>
      <c r="U1250">
        <v>6</v>
      </c>
      <c r="V1250">
        <v>0</v>
      </c>
      <c r="W1250" s="12">
        <v>8283.68</v>
      </c>
      <c r="X1250" t="str">
        <f>SUBSTITUTE(Table14[[#This Row],[Hospital tier]],"?","tier - 2")</f>
        <v>tier - 3</v>
      </c>
      <c r="Y1250" t="str">
        <f>SUBSTITUTE(Table14[[#This Row],[City tier]],"?","tier - 2")</f>
        <v>tier - 1</v>
      </c>
      <c r="Z1250" t="str">
        <f>SUBSTITUTE(Table14[[#This Row],[State ID]],"?","UNKNOWN")</f>
        <v>R1012</v>
      </c>
    </row>
    <row r="1251" spans="1:26" x14ac:dyDescent="0.3">
      <c r="A1251" t="s">
        <v>1282</v>
      </c>
      <c r="B1251">
        <v>1971</v>
      </c>
      <c r="C1251" t="s">
        <v>20</v>
      </c>
      <c r="E1251">
        <v>6</v>
      </c>
      <c r="F1251">
        <v>0</v>
      </c>
      <c r="G1251">
        <v>10356.67</v>
      </c>
      <c r="H1251" t="s">
        <v>12</v>
      </c>
      <c r="I1251" t="s">
        <v>16</v>
      </c>
      <c r="J1251" t="s">
        <v>200</v>
      </c>
      <c r="K1251" t="str">
        <f>SUBSTITUTE(Table14[[#This Row],[year]],"?","")</f>
        <v>1971</v>
      </c>
      <c r="P1251" t="str">
        <f>SUBSTITUTE(Table14[[#This Row],[Customer ID]],"?","unknown")</f>
        <v>Id1089</v>
      </c>
      <c r="Q1251" s="9" t="str">
        <f t="shared" si="57"/>
        <v>22 Sep 1971</v>
      </c>
      <c r="R1251">
        <f t="shared" si="58"/>
        <v>51</v>
      </c>
      <c r="S1251" t="str">
        <f t="shared" si="59"/>
        <v>1971</v>
      </c>
      <c r="T1251" t="str">
        <f>SUBSTITUTE(Table14[[#This Row],[month]],"?","sep")</f>
        <v>Sep</v>
      </c>
      <c r="U1251">
        <v>22</v>
      </c>
      <c r="V1251">
        <v>0</v>
      </c>
      <c r="W1251" s="12">
        <v>8280.6200000000008</v>
      </c>
      <c r="X1251" t="str">
        <f>SUBSTITUTE(Table14[[#This Row],[Hospital tier]],"?","tier - 2")</f>
        <v>tier - 3</v>
      </c>
      <c r="Y1251" t="str">
        <f>SUBSTITUTE(Table14[[#This Row],[City tier]],"?","tier - 2")</f>
        <v>tier - 1</v>
      </c>
      <c r="Z1251" t="str">
        <f>SUBSTITUTE(Table14[[#This Row],[State ID]],"?","UNKNOWN")</f>
        <v>R1025</v>
      </c>
    </row>
    <row r="1252" spans="1:26" x14ac:dyDescent="0.3">
      <c r="A1252" t="s">
        <v>1283</v>
      </c>
      <c r="B1252">
        <v>1973</v>
      </c>
      <c r="C1252" t="s">
        <v>20</v>
      </c>
      <c r="E1252">
        <v>29</v>
      </c>
      <c r="F1252">
        <v>2</v>
      </c>
      <c r="G1252">
        <v>10370.91</v>
      </c>
      <c r="H1252" t="s">
        <v>12</v>
      </c>
      <c r="I1252" t="s">
        <v>12</v>
      </c>
      <c r="J1252" t="s">
        <v>247</v>
      </c>
      <c r="K1252" t="str">
        <f>SUBSTITUTE(Table14[[#This Row],[year]],"?","")</f>
        <v>1973</v>
      </c>
      <c r="P1252" t="str">
        <f>SUBSTITUTE(Table14[[#This Row],[Customer ID]],"?","unknown")</f>
        <v>Id1088</v>
      </c>
      <c r="Q1252" s="9" t="str">
        <f t="shared" si="57"/>
        <v>26 Sep 1973</v>
      </c>
      <c r="R1252">
        <f t="shared" si="58"/>
        <v>49</v>
      </c>
      <c r="S1252" t="str">
        <f t="shared" si="59"/>
        <v>1973</v>
      </c>
      <c r="T1252" t="str">
        <f>SUBSTITUTE(Table14[[#This Row],[month]],"?","sep")</f>
        <v>Sep</v>
      </c>
      <c r="U1252">
        <v>26</v>
      </c>
      <c r="V1252">
        <v>0</v>
      </c>
      <c r="W1252" s="12">
        <v>8277.52</v>
      </c>
      <c r="X1252" t="str">
        <f>SUBSTITUTE(Table14[[#This Row],[Hospital tier]],"?","tier - 2")</f>
        <v>tier - 3</v>
      </c>
      <c r="Y1252" t="str">
        <f>SUBSTITUTE(Table14[[#This Row],[City tier]],"?","tier - 2")</f>
        <v>tier - 3</v>
      </c>
      <c r="Z1252" t="str">
        <f>SUBSTITUTE(Table14[[#This Row],[State ID]],"?","UNKNOWN")</f>
        <v>R1024</v>
      </c>
    </row>
    <row r="1253" spans="1:26" x14ac:dyDescent="0.3">
      <c r="A1253" t="s">
        <v>1284</v>
      </c>
      <c r="B1253">
        <v>1973</v>
      </c>
      <c r="C1253" t="s">
        <v>20</v>
      </c>
      <c r="E1253">
        <v>19</v>
      </c>
      <c r="F1253">
        <v>3</v>
      </c>
      <c r="G1253">
        <v>10381.48</v>
      </c>
      <c r="H1253" t="s">
        <v>12</v>
      </c>
      <c r="I1253" t="s">
        <v>12</v>
      </c>
      <c r="J1253" t="s">
        <v>13</v>
      </c>
      <c r="K1253" t="str">
        <f>SUBSTITUTE(Table14[[#This Row],[year]],"?","")</f>
        <v>1973</v>
      </c>
      <c r="P1253" t="str">
        <f>SUBSTITUTE(Table14[[#This Row],[Customer ID]],"?","unknown")</f>
        <v>Id1087</v>
      </c>
      <c r="Q1253" s="9" t="str">
        <f t="shared" si="57"/>
        <v>28 Sep 1973</v>
      </c>
      <c r="R1253">
        <f t="shared" si="58"/>
        <v>49</v>
      </c>
      <c r="S1253" t="str">
        <f t="shared" si="59"/>
        <v>1973</v>
      </c>
      <c r="T1253" t="str">
        <f>SUBSTITUTE(Table14[[#This Row],[month]],"?","sep")</f>
        <v>Sep</v>
      </c>
      <c r="U1253">
        <v>28</v>
      </c>
      <c r="V1253">
        <v>0</v>
      </c>
      <c r="W1253" s="12">
        <v>8271.4599999999991</v>
      </c>
      <c r="X1253" t="str">
        <f>SUBSTITUTE(Table14[[#This Row],[Hospital tier]],"?","tier - 2")</f>
        <v>tier - 3</v>
      </c>
      <c r="Y1253" t="str">
        <f>SUBSTITUTE(Table14[[#This Row],[City tier]],"?","tier - 2")</f>
        <v>tier - 3</v>
      </c>
      <c r="Z1253" t="str">
        <f>SUBSTITUTE(Table14[[#This Row],[State ID]],"?","UNKNOWN")</f>
        <v>R1013</v>
      </c>
    </row>
    <row r="1254" spans="1:26" x14ac:dyDescent="0.3">
      <c r="A1254" t="s">
        <v>1285</v>
      </c>
      <c r="B1254">
        <v>1969</v>
      </c>
      <c r="C1254" t="s">
        <v>10</v>
      </c>
      <c r="E1254">
        <v>7</v>
      </c>
      <c r="F1254">
        <v>0</v>
      </c>
      <c r="G1254">
        <v>10403.27</v>
      </c>
      <c r="H1254" t="s">
        <v>12</v>
      </c>
      <c r="I1254" t="s">
        <v>11</v>
      </c>
      <c r="J1254" t="s">
        <v>516</v>
      </c>
      <c r="K1254" t="str">
        <f>SUBSTITUTE(Table14[[#This Row],[year]],"?","")</f>
        <v>1969</v>
      </c>
      <c r="P1254" t="str">
        <f>SUBSTITUTE(Table14[[#This Row],[Customer ID]],"?","unknown")</f>
        <v>Id1086</v>
      </c>
      <c r="Q1254" s="9" t="str">
        <f t="shared" si="57"/>
        <v>15 Jul 1969</v>
      </c>
      <c r="R1254">
        <f t="shared" si="58"/>
        <v>53</v>
      </c>
      <c r="S1254" t="str">
        <f t="shared" si="59"/>
        <v>1969</v>
      </c>
      <c r="T1254" t="str">
        <f>SUBSTITUTE(Table14[[#This Row],[month]],"?","sep")</f>
        <v>Jul</v>
      </c>
      <c r="U1254">
        <v>15</v>
      </c>
      <c r="V1254">
        <v>2</v>
      </c>
      <c r="W1254" s="12">
        <v>38932.559999999998</v>
      </c>
      <c r="X1254" t="str">
        <f>SUBSTITUTE(Table14[[#This Row],[Hospital tier]],"?","tier - 2")</f>
        <v>tier - 3</v>
      </c>
      <c r="Y1254" t="str">
        <f>SUBSTITUTE(Table14[[#This Row],[City tier]],"?","tier - 2")</f>
        <v>tier - 2</v>
      </c>
      <c r="Z1254" t="str">
        <f>SUBSTITUTE(Table14[[#This Row],[State ID]],"?","UNKNOWN")</f>
        <v>R1020</v>
      </c>
    </row>
    <row r="1255" spans="1:26" x14ac:dyDescent="0.3">
      <c r="A1255" t="s">
        <v>1286</v>
      </c>
      <c r="B1255">
        <v>1975</v>
      </c>
      <c r="C1255" t="s">
        <v>18</v>
      </c>
      <c r="E1255">
        <v>5</v>
      </c>
      <c r="F1255">
        <v>4</v>
      </c>
      <c r="G1255">
        <v>10407.09</v>
      </c>
      <c r="H1255" t="s">
        <v>12</v>
      </c>
      <c r="I1255" t="s">
        <v>16</v>
      </c>
      <c r="J1255" t="s">
        <v>164</v>
      </c>
      <c r="K1255" t="str">
        <f>SUBSTITUTE(Table14[[#This Row],[year]],"?","")</f>
        <v>1975</v>
      </c>
      <c r="P1255" t="str">
        <f>SUBSTITUTE(Table14[[#This Row],[Customer ID]],"?","unknown")</f>
        <v>Id1085</v>
      </c>
      <c r="Q1255" s="9" t="str">
        <f t="shared" si="57"/>
        <v>9 Jun 1975</v>
      </c>
      <c r="R1255">
        <f t="shared" si="58"/>
        <v>47</v>
      </c>
      <c r="S1255" t="str">
        <f t="shared" si="59"/>
        <v>1975</v>
      </c>
      <c r="T1255" t="str">
        <f>SUBSTITUTE(Table14[[#This Row],[month]],"?","sep")</f>
        <v>Jun</v>
      </c>
      <c r="U1255">
        <v>9</v>
      </c>
      <c r="V1255">
        <v>2</v>
      </c>
      <c r="W1255" s="12">
        <v>12829.46</v>
      </c>
      <c r="X1255" t="str">
        <f>SUBSTITUTE(Table14[[#This Row],[Hospital tier]],"?","tier - 2")</f>
        <v>tier - 3</v>
      </c>
      <c r="Y1255" t="str">
        <f>SUBSTITUTE(Table14[[#This Row],[City tier]],"?","tier - 2")</f>
        <v>tier - 1</v>
      </c>
      <c r="Z1255" t="str">
        <f>SUBSTITUTE(Table14[[#This Row],[State ID]],"?","UNKNOWN")</f>
        <v>R1015</v>
      </c>
    </row>
    <row r="1256" spans="1:26" x14ac:dyDescent="0.3">
      <c r="A1256" t="s">
        <v>1287</v>
      </c>
      <c r="B1256">
        <v>1980</v>
      </c>
      <c r="C1256" t="s">
        <v>37</v>
      </c>
      <c r="E1256">
        <v>24</v>
      </c>
      <c r="F1256">
        <v>2</v>
      </c>
      <c r="G1256">
        <v>10407.98</v>
      </c>
      <c r="H1256" t="s">
        <v>12</v>
      </c>
      <c r="I1256" t="s">
        <v>16</v>
      </c>
      <c r="J1256" t="s">
        <v>300</v>
      </c>
      <c r="K1256" t="str">
        <f>SUBSTITUTE(Table14[[#This Row],[year]],"?","")</f>
        <v>1980</v>
      </c>
      <c r="P1256" t="str">
        <f>SUBSTITUTE(Table14[[#This Row],[Customer ID]],"?","unknown")</f>
        <v>Id1084</v>
      </c>
      <c r="Q1256" s="9" t="str">
        <f t="shared" si="57"/>
        <v>5 Oct 1980</v>
      </c>
      <c r="R1256">
        <f t="shared" si="58"/>
        <v>42</v>
      </c>
      <c r="S1256" t="str">
        <f t="shared" si="59"/>
        <v>1980</v>
      </c>
      <c r="T1256" t="str">
        <f>SUBSTITUTE(Table14[[#This Row],[month]],"?","sep")</f>
        <v>Oct</v>
      </c>
      <c r="U1256">
        <v>5</v>
      </c>
      <c r="V1256">
        <v>0</v>
      </c>
      <c r="W1256" s="12">
        <v>8269.0400000000009</v>
      </c>
      <c r="X1256" t="str">
        <f>SUBSTITUTE(Table14[[#This Row],[Hospital tier]],"?","tier - 2")</f>
        <v>tier - 3</v>
      </c>
      <c r="Y1256" t="str">
        <f>SUBSTITUTE(Table14[[#This Row],[City tier]],"?","tier - 2")</f>
        <v>tier - 1</v>
      </c>
      <c r="Z1256" t="str">
        <f>SUBSTITUTE(Table14[[#This Row],[State ID]],"?","UNKNOWN")</f>
        <v>R1021</v>
      </c>
    </row>
    <row r="1257" spans="1:26" x14ac:dyDescent="0.3">
      <c r="A1257" t="s">
        <v>1288</v>
      </c>
      <c r="B1257">
        <v>1973</v>
      </c>
      <c r="C1257" t="s">
        <v>37</v>
      </c>
      <c r="E1257">
        <v>11</v>
      </c>
      <c r="F1257">
        <v>0</v>
      </c>
      <c r="G1257">
        <v>10419.59</v>
      </c>
      <c r="H1257" t="s">
        <v>12</v>
      </c>
      <c r="I1257" t="s">
        <v>11</v>
      </c>
      <c r="J1257" t="s">
        <v>200</v>
      </c>
      <c r="K1257" t="str">
        <f>SUBSTITUTE(Table14[[#This Row],[year]],"?","")</f>
        <v>1973</v>
      </c>
      <c r="P1257" t="str">
        <f>SUBSTITUTE(Table14[[#This Row],[Customer ID]],"?","unknown")</f>
        <v>Id1083</v>
      </c>
      <c r="Q1257" s="9" t="str">
        <f t="shared" si="57"/>
        <v>5 Oct 1973</v>
      </c>
      <c r="R1257">
        <f t="shared" si="58"/>
        <v>49</v>
      </c>
      <c r="S1257" t="str">
        <f t="shared" si="59"/>
        <v>1973</v>
      </c>
      <c r="T1257" t="str">
        <f>SUBSTITUTE(Table14[[#This Row],[month]],"?","sep")</f>
        <v>Oct</v>
      </c>
      <c r="U1257">
        <v>5</v>
      </c>
      <c r="V1257">
        <v>0</v>
      </c>
      <c r="W1257" s="12">
        <v>8268</v>
      </c>
      <c r="X1257" t="str">
        <f>SUBSTITUTE(Table14[[#This Row],[Hospital tier]],"?","tier - 2")</f>
        <v>tier - 3</v>
      </c>
      <c r="Y1257" t="str">
        <f>SUBSTITUTE(Table14[[#This Row],[City tier]],"?","tier - 2")</f>
        <v>tier - 2</v>
      </c>
      <c r="Z1257" t="str">
        <f>SUBSTITUTE(Table14[[#This Row],[State ID]],"?","UNKNOWN")</f>
        <v>R1025</v>
      </c>
    </row>
    <row r="1258" spans="1:26" x14ac:dyDescent="0.3">
      <c r="A1258" t="s">
        <v>1289</v>
      </c>
      <c r="B1258">
        <v>1979</v>
      </c>
      <c r="C1258" t="s">
        <v>15</v>
      </c>
      <c r="E1258">
        <v>25</v>
      </c>
      <c r="F1258">
        <v>2</v>
      </c>
      <c r="G1258">
        <v>10419.65</v>
      </c>
      <c r="H1258" t="s">
        <v>12</v>
      </c>
      <c r="I1258" t="s">
        <v>11</v>
      </c>
      <c r="J1258" t="s">
        <v>200</v>
      </c>
      <c r="K1258" t="str">
        <f>SUBSTITUTE(Table14[[#This Row],[year]],"?","")</f>
        <v>1979</v>
      </c>
      <c r="P1258" t="str">
        <f>SUBSTITUTE(Table14[[#This Row],[Customer ID]],"?","unknown")</f>
        <v>Id1082</v>
      </c>
      <c r="Q1258" s="9" t="str">
        <f t="shared" si="57"/>
        <v>27 Nov 1979</v>
      </c>
      <c r="R1258">
        <f t="shared" si="58"/>
        <v>43</v>
      </c>
      <c r="S1258" t="str">
        <f t="shared" si="59"/>
        <v>1979</v>
      </c>
      <c r="T1258" t="str">
        <f>SUBSTITUTE(Table14[[#This Row],[month]],"?","sep")</f>
        <v>Nov</v>
      </c>
      <c r="U1258">
        <v>27</v>
      </c>
      <c r="V1258">
        <v>3</v>
      </c>
      <c r="W1258" s="12">
        <v>8252.2800000000007</v>
      </c>
      <c r="X1258" t="str">
        <f>SUBSTITUTE(Table14[[#This Row],[Hospital tier]],"?","tier - 2")</f>
        <v>tier - 3</v>
      </c>
      <c r="Y1258" t="str">
        <f>SUBSTITUTE(Table14[[#This Row],[City tier]],"?","tier - 2")</f>
        <v>tier - 2</v>
      </c>
      <c r="Z1258" t="str">
        <f>SUBSTITUTE(Table14[[#This Row],[State ID]],"?","UNKNOWN")</f>
        <v>R1025</v>
      </c>
    </row>
    <row r="1259" spans="1:26" x14ac:dyDescent="0.3">
      <c r="A1259" t="s">
        <v>1290</v>
      </c>
      <c r="B1259">
        <v>1968</v>
      </c>
      <c r="C1259" t="s">
        <v>30</v>
      </c>
      <c r="E1259">
        <v>27</v>
      </c>
      <c r="F1259">
        <v>0</v>
      </c>
      <c r="G1259">
        <v>10422.92</v>
      </c>
      <c r="H1259" t="s">
        <v>12</v>
      </c>
      <c r="I1259" t="s">
        <v>16</v>
      </c>
      <c r="J1259" t="s">
        <v>356</v>
      </c>
      <c r="K1259" t="str">
        <f>SUBSTITUTE(Table14[[#This Row],[year]],"?","")</f>
        <v>1968</v>
      </c>
      <c r="P1259" t="str">
        <f>SUBSTITUTE(Table14[[#This Row],[Customer ID]],"?","unknown")</f>
        <v>Id1081</v>
      </c>
      <c r="Q1259" s="9" t="str">
        <f t="shared" si="57"/>
        <v>2 Dec 1968</v>
      </c>
      <c r="R1259">
        <f t="shared" si="58"/>
        <v>54</v>
      </c>
      <c r="S1259" t="str">
        <f t="shared" si="59"/>
        <v>1968</v>
      </c>
      <c r="T1259" t="str">
        <f>SUBSTITUTE(Table14[[#This Row],[month]],"?","sep")</f>
        <v>Dec</v>
      </c>
      <c r="U1259">
        <v>2</v>
      </c>
      <c r="V1259">
        <v>1</v>
      </c>
      <c r="W1259" s="12">
        <v>8240.59</v>
      </c>
      <c r="X1259" t="str">
        <f>SUBSTITUTE(Table14[[#This Row],[Hospital tier]],"?","tier - 2")</f>
        <v>tier - 3</v>
      </c>
      <c r="Y1259" t="str">
        <f>SUBSTITUTE(Table14[[#This Row],[City tier]],"?","tier - 2")</f>
        <v>tier - 1</v>
      </c>
      <c r="Z1259" t="str">
        <f>SUBSTITUTE(Table14[[#This Row],[State ID]],"?","UNKNOWN")</f>
        <v>R1017</v>
      </c>
    </row>
    <row r="1260" spans="1:26" x14ac:dyDescent="0.3">
      <c r="A1260" t="s">
        <v>1291</v>
      </c>
      <c r="B1260">
        <v>1968</v>
      </c>
      <c r="C1260" t="s">
        <v>35</v>
      </c>
      <c r="E1260">
        <v>23</v>
      </c>
      <c r="F1260">
        <v>0</v>
      </c>
      <c r="G1260">
        <v>10435.07</v>
      </c>
      <c r="H1260" t="s">
        <v>12</v>
      </c>
      <c r="I1260" t="s">
        <v>16</v>
      </c>
      <c r="J1260" t="s">
        <v>168</v>
      </c>
      <c r="K1260" t="str">
        <f>SUBSTITUTE(Table14[[#This Row],[year]],"?","")</f>
        <v>1968</v>
      </c>
      <c r="P1260" t="str">
        <f>SUBSTITUTE(Table14[[#This Row],[Customer ID]],"?","unknown")</f>
        <v>Id1080</v>
      </c>
      <c r="Q1260" s="9" t="str">
        <f t="shared" si="57"/>
        <v>30 Aug 1968</v>
      </c>
      <c r="R1260">
        <f t="shared" si="58"/>
        <v>54</v>
      </c>
      <c r="S1260" t="str">
        <f t="shared" si="59"/>
        <v>1968</v>
      </c>
      <c r="T1260" t="str">
        <f>SUBSTITUTE(Table14[[#This Row],[month]],"?","sep")</f>
        <v>Aug</v>
      </c>
      <c r="U1260">
        <v>30</v>
      </c>
      <c r="V1260">
        <v>1</v>
      </c>
      <c r="W1260" s="12">
        <v>8233.1</v>
      </c>
      <c r="X1260" t="str">
        <f>SUBSTITUTE(Table14[[#This Row],[Hospital tier]],"?","tier - 2")</f>
        <v>tier - 3</v>
      </c>
      <c r="Y1260" t="str">
        <f>SUBSTITUTE(Table14[[#This Row],[City tier]],"?","tier - 2")</f>
        <v>tier - 1</v>
      </c>
      <c r="Z1260" t="str">
        <f>SUBSTITUTE(Table14[[#This Row],[State ID]],"?","UNKNOWN")</f>
        <v>R1016</v>
      </c>
    </row>
    <row r="1261" spans="1:26" x14ac:dyDescent="0.3">
      <c r="A1261" t="s">
        <v>1292</v>
      </c>
      <c r="B1261">
        <v>1968</v>
      </c>
      <c r="C1261" t="s">
        <v>35</v>
      </c>
      <c r="E1261">
        <v>29</v>
      </c>
      <c r="F1261">
        <v>1</v>
      </c>
      <c r="G1261">
        <v>10436.1</v>
      </c>
      <c r="H1261" t="s">
        <v>12</v>
      </c>
      <c r="I1261" t="s">
        <v>12</v>
      </c>
      <c r="J1261" t="s">
        <v>42</v>
      </c>
      <c r="K1261" t="str">
        <f>SUBSTITUTE(Table14[[#This Row],[year]],"?","")</f>
        <v>1968</v>
      </c>
      <c r="P1261" t="str">
        <f>SUBSTITUTE(Table14[[#This Row],[Customer ID]],"?","unknown")</f>
        <v>Id1079</v>
      </c>
      <c r="Q1261" s="9" t="str">
        <f t="shared" si="57"/>
        <v>3 Aug 1968</v>
      </c>
      <c r="R1261">
        <f t="shared" si="58"/>
        <v>54</v>
      </c>
      <c r="S1261" t="str">
        <f t="shared" si="59"/>
        <v>1968</v>
      </c>
      <c r="T1261" t="str">
        <f>SUBSTITUTE(Table14[[#This Row],[month]],"?","sep")</f>
        <v>Aug</v>
      </c>
      <c r="U1261">
        <v>3</v>
      </c>
      <c r="V1261">
        <v>1</v>
      </c>
      <c r="W1261" s="12">
        <v>8232.64</v>
      </c>
      <c r="X1261" t="str">
        <f>SUBSTITUTE(Table14[[#This Row],[Hospital tier]],"?","tier - 2")</f>
        <v>tier - 3</v>
      </c>
      <c r="Y1261" t="str">
        <f>SUBSTITUTE(Table14[[#This Row],[City tier]],"?","tier - 2")</f>
        <v>tier - 3</v>
      </c>
      <c r="Z1261" t="str">
        <f>SUBSTITUTE(Table14[[#This Row],[State ID]],"?","UNKNOWN")</f>
        <v>R1011</v>
      </c>
    </row>
    <row r="1262" spans="1:26" x14ac:dyDescent="0.3">
      <c r="A1262" t="s">
        <v>1293</v>
      </c>
      <c r="B1262">
        <v>1968</v>
      </c>
      <c r="C1262" t="s">
        <v>15</v>
      </c>
      <c r="E1262">
        <v>8</v>
      </c>
      <c r="F1262">
        <v>1</v>
      </c>
      <c r="G1262">
        <v>10450.549999999999</v>
      </c>
      <c r="H1262" t="s">
        <v>12</v>
      </c>
      <c r="I1262" t="s">
        <v>16</v>
      </c>
      <c r="J1262" t="s">
        <v>42</v>
      </c>
      <c r="K1262" t="str">
        <f>SUBSTITUTE(Table14[[#This Row],[year]],"?","")</f>
        <v>1968</v>
      </c>
      <c r="P1262" t="str">
        <f>SUBSTITUTE(Table14[[#This Row],[Customer ID]],"?","unknown")</f>
        <v>Id1078</v>
      </c>
      <c r="Q1262" s="9" t="str">
        <f t="shared" si="57"/>
        <v>30 Nov 1968</v>
      </c>
      <c r="R1262">
        <f t="shared" si="58"/>
        <v>54</v>
      </c>
      <c r="S1262" t="str">
        <f t="shared" si="59"/>
        <v>1968</v>
      </c>
      <c r="T1262" t="str">
        <f>SUBSTITUTE(Table14[[#This Row],[month]],"?","sep")</f>
        <v>Nov</v>
      </c>
      <c r="U1262">
        <v>30</v>
      </c>
      <c r="V1262">
        <v>2</v>
      </c>
      <c r="W1262" s="12">
        <v>8219.2000000000007</v>
      </c>
      <c r="X1262" t="str">
        <f>SUBSTITUTE(Table14[[#This Row],[Hospital tier]],"?","tier - 2")</f>
        <v>tier - 3</v>
      </c>
      <c r="Y1262" t="str">
        <f>SUBSTITUTE(Table14[[#This Row],[City tier]],"?","tier - 2")</f>
        <v>tier - 1</v>
      </c>
      <c r="Z1262" t="str">
        <f>SUBSTITUTE(Table14[[#This Row],[State ID]],"?","UNKNOWN")</f>
        <v>R1011</v>
      </c>
    </row>
    <row r="1263" spans="1:26" x14ac:dyDescent="0.3">
      <c r="A1263" t="s">
        <v>1294</v>
      </c>
      <c r="B1263">
        <v>1964</v>
      </c>
      <c r="C1263" t="s">
        <v>37</v>
      </c>
      <c r="E1263">
        <v>14</v>
      </c>
      <c r="F1263">
        <v>0</v>
      </c>
      <c r="G1263">
        <v>10455.1</v>
      </c>
      <c r="H1263" t="s">
        <v>12</v>
      </c>
      <c r="I1263" t="s">
        <v>16</v>
      </c>
      <c r="J1263" t="s">
        <v>23</v>
      </c>
      <c r="K1263" t="str">
        <f>SUBSTITUTE(Table14[[#This Row],[year]],"?","")</f>
        <v>1964</v>
      </c>
      <c r="P1263" t="str">
        <f>SUBSTITUTE(Table14[[#This Row],[Customer ID]],"?","unknown")</f>
        <v>Id1077</v>
      </c>
      <c r="Q1263" s="9" t="str">
        <f t="shared" si="57"/>
        <v>24 Oct 1964</v>
      </c>
      <c r="R1263">
        <f t="shared" si="58"/>
        <v>58</v>
      </c>
      <c r="S1263" t="str">
        <f t="shared" si="59"/>
        <v>1964</v>
      </c>
      <c r="T1263" t="str">
        <f>SUBSTITUTE(Table14[[#This Row],[month]],"?","sep")</f>
        <v>Oct</v>
      </c>
      <c r="U1263">
        <v>24</v>
      </c>
      <c r="V1263">
        <v>2</v>
      </c>
      <c r="W1263" s="12">
        <v>8211.1</v>
      </c>
      <c r="X1263" t="str">
        <f>SUBSTITUTE(Table14[[#This Row],[Hospital tier]],"?","tier - 2")</f>
        <v>tier - 3</v>
      </c>
      <c r="Y1263" t="str">
        <f>SUBSTITUTE(Table14[[#This Row],[City tier]],"?","tier - 2")</f>
        <v>tier - 1</v>
      </c>
      <c r="Z1263" t="str">
        <f>SUBSTITUTE(Table14[[#This Row],[State ID]],"?","UNKNOWN")</f>
        <v>R1012</v>
      </c>
    </row>
    <row r="1264" spans="1:26" x14ac:dyDescent="0.3">
      <c r="A1264" t="s">
        <v>1295</v>
      </c>
      <c r="B1264">
        <v>1976</v>
      </c>
      <c r="C1264" t="s">
        <v>35</v>
      </c>
      <c r="E1264">
        <v>3</v>
      </c>
      <c r="F1264">
        <v>2</v>
      </c>
      <c r="G1264">
        <v>10455.14</v>
      </c>
      <c r="H1264" t="s">
        <v>12</v>
      </c>
      <c r="I1264" t="s">
        <v>11</v>
      </c>
      <c r="J1264" t="s">
        <v>300</v>
      </c>
      <c r="K1264" t="str">
        <f>SUBSTITUTE(Table14[[#This Row],[year]],"?","")</f>
        <v>1976</v>
      </c>
      <c r="P1264" t="str">
        <f>SUBSTITUTE(Table14[[#This Row],[Customer ID]],"?","unknown")</f>
        <v>Id1076</v>
      </c>
      <c r="Q1264" s="9" t="str">
        <f t="shared" si="57"/>
        <v>23 Aug 1976</v>
      </c>
      <c r="R1264">
        <f t="shared" si="58"/>
        <v>46</v>
      </c>
      <c r="S1264" t="str">
        <f t="shared" si="59"/>
        <v>1976</v>
      </c>
      <c r="T1264" t="str">
        <f>SUBSTITUTE(Table14[[#This Row],[month]],"?","sep")</f>
        <v>Aug</v>
      </c>
      <c r="U1264">
        <v>23</v>
      </c>
      <c r="V1264">
        <v>0</v>
      </c>
      <c r="W1264" s="12">
        <v>8188.12</v>
      </c>
      <c r="X1264" t="str">
        <f>SUBSTITUTE(Table14[[#This Row],[Hospital tier]],"?","tier - 2")</f>
        <v>tier - 3</v>
      </c>
      <c r="Y1264" t="str">
        <f>SUBSTITUTE(Table14[[#This Row],[City tier]],"?","tier - 2")</f>
        <v>tier - 2</v>
      </c>
      <c r="Z1264" t="str">
        <f>SUBSTITUTE(Table14[[#This Row],[State ID]],"?","UNKNOWN")</f>
        <v>R1021</v>
      </c>
    </row>
    <row r="1265" spans="1:26" x14ac:dyDescent="0.3">
      <c r="A1265" t="s">
        <v>1296</v>
      </c>
      <c r="B1265">
        <v>1964</v>
      </c>
      <c r="C1265" t="s">
        <v>10</v>
      </c>
      <c r="E1265">
        <v>27</v>
      </c>
      <c r="F1265">
        <v>0</v>
      </c>
      <c r="G1265">
        <v>10459.19</v>
      </c>
      <c r="H1265" t="s">
        <v>12</v>
      </c>
      <c r="I1265" t="s">
        <v>16</v>
      </c>
      <c r="J1265" t="s">
        <v>13</v>
      </c>
      <c r="K1265" t="str">
        <f>SUBSTITUTE(Table14[[#This Row],[year]],"?","")</f>
        <v>1964</v>
      </c>
      <c r="P1265" t="str">
        <f>SUBSTITUTE(Table14[[#This Row],[Customer ID]],"?","unknown")</f>
        <v>Id1075</v>
      </c>
      <c r="Q1265" s="9" t="str">
        <f t="shared" si="57"/>
        <v>21 Jul 1964</v>
      </c>
      <c r="R1265">
        <f t="shared" si="58"/>
        <v>58</v>
      </c>
      <c r="S1265" t="str">
        <f t="shared" si="59"/>
        <v>1964</v>
      </c>
      <c r="T1265" t="str">
        <f>SUBSTITUTE(Table14[[#This Row],[month]],"?","sep")</f>
        <v>Jul</v>
      </c>
      <c r="U1265">
        <v>21</v>
      </c>
      <c r="V1265">
        <v>0</v>
      </c>
      <c r="W1265" s="12">
        <v>8182.89</v>
      </c>
      <c r="X1265" t="str">
        <f>SUBSTITUTE(Table14[[#This Row],[Hospital tier]],"?","tier - 2")</f>
        <v>tier - 3</v>
      </c>
      <c r="Y1265" t="str">
        <f>SUBSTITUTE(Table14[[#This Row],[City tier]],"?","tier - 2")</f>
        <v>tier - 1</v>
      </c>
      <c r="Z1265" t="str">
        <f>SUBSTITUTE(Table14[[#This Row],[State ID]],"?","UNKNOWN")</f>
        <v>R1013</v>
      </c>
    </row>
    <row r="1266" spans="1:26" x14ac:dyDescent="0.3">
      <c r="A1266" t="s">
        <v>1297</v>
      </c>
      <c r="B1266">
        <v>1969</v>
      </c>
      <c r="C1266" t="s">
        <v>20</v>
      </c>
      <c r="E1266">
        <v>22</v>
      </c>
      <c r="F1266">
        <v>1</v>
      </c>
      <c r="G1266">
        <v>10461.98</v>
      </c>
      <c r="H1266" t="s">
        <v>12</v>
      </c>
      <c r="I1266" t="s">
        <v>16</v>
      </c>
      <c r="J1266" t="s">
        <v>23</v>
      </c>
      <c r="K1266" t="str">
        <f>SUBSTITUTE(Table14[[#This Row],[year]],"?","")</f>
        <v>1969</v>
      </c>
      <c r="P1266" t="str">
        <f>SUBSTITUTE(Table14[[#This Row],[Customer ID]],"?","unknown")</f>
        <v>Id1074</v>
      </c>
      <c r="Q1266" s="9" t="str">
        <f t="shared" si="57"/>
        <v>25 Sep 1969</v>
      </c>
      <c r="R1266">
        <f t="shared" si="58"/>
        <v>53</v>
      </c>
      <c r="S1266" t="str">
        <f t="shared" si="59"/>
        <v>1969</v>
      </c>
      <c r="T1266" t="str">
        <f>SUBSTITUTE(Table14[[#This Row],[month]],"?","sep")</f>
        <v>Sep</v>
      </c>
      <c r="U1266">
        <v>25</v>
      </c>
      <c r="V1266">
        <v>0</v>
      </c>
      <c r="W1266" s="12">
        <v>12823.25</v>
      </c>
      <c r="X1266" t="str">
        <f>SUBSTITUTE(Table14[[#This Row],[Hospital tier]],"?","tier - 2")</f>
        <v>tier - 3</v>
      </c>
      <c r="Y1266" t="str">
        <f>SUBSTITUTE(Table14[[#This Row],[City tier]],"?","tier - 2")</f>
        <v>tier - 1</v>
      </c>
      <c r="Z1266" t="str">
        <f>SUBSTITUTE(Table14[[#This Row],[State ID]],"?","UNKNOWN")</f>
        <v>R1012</v>
      </c>
    </row>
    <row r="1267" spans="1:26" x14ac:dyDescent="0.3">
      <c r="A1267" t="s">
        <v>1298</v>
      </c>
      <c r="B1267">
        <v>1987</v>
      </c>
      <c r="C1267" t="s">
        <v>18</v>
      </c>
      <c r="E1267">
        <v>28</v>
      </c>
      <c r="F1267">
        <v>3</v>
      </c>
      <c r="G1267">
        <v>10464.83</v>
      </c>
      <c r="H1267" t="s">
        <v>12</v>
      </c>
      <c r="I1267" t="s">
        <v>16</v>
      </c>
      <c r="J1267" t="s">
        <v>23</v>
      </c>
      <c r="K1267" t="str">
        <f>SUBSTITUTE(Table14[[#This Row],[year]],"?","")</f>
        <v>1987</v>
      </c>
      <c r="P1267" t="str">
        <f>SUBSTITUTE(Table14[[#This Row],[Customer ID]],"?","unknown")</f>
        <v>Id1073</v>
      </c>
      <c r="Q1267" s="9" t="str">
        <f t="shared" si="57"/>
        <v>16 Jun 1987</v>
      </c>
      <c r="R1267">
        <f t="shared" si="58"/>
        <v>35</v>
      </c>
      <c r="S1267" t="str">
        <f t="shared" si="59"/>
        <v>1987</v>
      </c>
      <c r="T1267" t="str">
        <f>SUBSTITUTE(Table14[[#This Row],[month]],"?","sep")</f>
        <v>Jun</v>
      </c>
      <c r="U1267">
        <v>16</v>
      </c>
      <c r="V1267">
        <v>3</v>
      </c>
      <c r="W1267" s="12">
        <v>38924.04</v>
      </c>
      <c r="X1267" t="str">
        <f>SUBSTITUTE(Table14[[#This Row],[Hospital tier]],"?","tier - 2")</f>
        <v>tier - 3</v>
      </c>
      <c r="Y1267" t="str">
        <f>SUBSTITUTE(Table14[[#This Row],[City tier]],"?","tier - 2")</f>
        <v>tier - 1</v>
      </c>
      <c r="Z1267" t="str">
        <f>SUBSTITUTE(Table14[[#This Row],[State ID]],"?","UNKNOWN")</f>
        <v>R1012</v>
      </c>
    </row>
    <row r="1268" spans="1:26" x14ac:dyDescent="0.3">
      <c r="A1268" t="s">
        <v>1299</v>
      </c>
      <c r="B1268">
        <v>1978</v>
      </c>
      <c r="C1268" t="s">
        <v>35</v>
      </c>
      <c r="E1268">
        <v>21</v>
      </c>
      <c r="F1268">
        <v>2</v>
      </c>
      <c r="G1268">
        <v>10486.55</v>
      </c>
      <c r="H1268" t="s">
        <v>12</v>
      </c>
      <c r="I1268" t="s">
        <v>12</v>
      </c>
      <c r="J1268" t="s">
        <v>200</v>
      </c>
      <c r="K1268" t="str">
        <f>SUBSTITUTE(Table14[[#This Row],[year]],"?","")</f>
        <v>1978</v>
      </c>
      <c r="P1268" t="str">
        <f>SUBSTITUTE(Table14[[#This Row],[Customer ID]],"?","unknown")</f>
        <v>Id1072</v>
      </c>
      <c r="Q1268" s="9" t="str">
        <f t="shared" si="57"/>
        <v>8 Aug 1978</v>
      </c>
      <c r="R1268">
        <f t="shared" si="58"/>
        <v>44</v>
      </c>
      <c r="S1268" t="str">
        <f t="shared" si="59"/>
        <v>1978</v>
      </c>
      <c r="T1268" t="str">
        <f>SUBSTITUTE(Table14[[#This Row],[month]],"?","sep")</f>
        <v>Aug</v>
      </c>
      <c r="U1268">
        <v>8</v>
      </c>
      <c r="V1268">
        <v>3</v>
      </c>
      <c r="W1268" s="12">
        <v>8179.51</v>
      </c>
      <c r="X1268" t="str">
        <f>SUBSTITUTE(Table14[[#This Row],[Hospital tier]],"?","tier - 2")</f>
        <v>tier - 3</v>
      </c>
      <c r="Y1268" t="str">
        <f>SUBSTITUTE(Table14[[#This Row],[City tier]],"?","tier - 2")</f>
        <v>tier - 3</v>
      </c>
      <c r="Z1268" t="str">
        <f>SUBSTITUTE(Table14[[#This Row],[State ID]],"?","UNKNOWN")</f>
        <v>R1025</v>
      </c>
    </row>
    <row r="1269" spans="1:26" x14ac:dyDescent="0.3">
      <c r="A1269" t="s">
        <v>1300</v>
      </c>
      <c r="B1269">
        <v>1972</v>
      </c>
      <c r="C1269" t="s">
        <v>37</v>
      </c>
      <c r="E1269">
        <v>19</v>
      </c>
      <c r="F1269">
        <v>2</v>
      </c>
      <c r="G1269">
        <v>10493.95</v>
      </c>
      <c r="H1269" t="s">
        <v>12</v>
      </c>
      <c r="I1269" t="s">
        <v>16</v>
      </c>
      <c r="J1269" t="s">
        <v>23</v>
      </c>
      <c r="K1269" t="str">
        <f>SUBSTITUTE(Table14[[#This Row],[year]],"?","")</f>
        <v>1972</v>
      </c>
      <c r="P1269" t="str">
        <f>SUBSTITUTE(Table14[[#This Row],[Customer ID]],"?","unknown")</f>
        <v>Id1071</v>
      </c>
      <c r="Q1269" s="9" t="str">
        <f t="shared" si="57"/>
        <v>5 Oct 1972</v>
      </c>
      <c r="R1269">
        <f t="shared" si="58"/>
        <v>50</v>
      </c>
      <c r="S1269" t="str">
        <f t="shared" si="59"/>
        <v>1972</v>
      </c>
      <c r="T1269" t="str">
        <f>SUBSTITUTE(Table14[[#This Row],[month]],"?","sep")</f>
        <v>Oct</v>
      </c>
      <c r="U1269">
        <v>5</v>
      </c>
      <c r="V1269">
        <v>0</v>
      </c>
      <c r="W1269" s="12">
        <v>8177.9</v>
      </c>
      <c r="X1269" t="str">
        <f>SUBSTITUTE(Table14[[#This Row],[Hospital tier]],"?","tier - 2")</f>
        <v>tier - 3</v>
      </c>
      <c r="Y1269" t="str">
        <f>SUBSTITUTE(Table14[[#This Row],[City tier]],"?","tier - 2")</f>
        <v>tier - 1</v>
      </c>
      <c r="Z1269" t="str">
        <f>SUBSTITUTE(Table14[[#This Row],[State ID]],"?","UNKNOWN")</f>
        <v>R1012</v>
      </c>
    </row>
    <row r="1270" spans="1:26" x14ac:dyDescent="0.3">
      <c r="A1270" t="s">
        <v>1301</v>
      </c>
      <c r="B1270">
        <v>1977</v>
      </c>
      <c r="C1270" t="s">
        <v>37</v>
      </c>
      <c r="E1270">
        <v>25</v>
      </c>
      <c r="F1270">
        <v>2</v>
      </c>
      <c r="G1270">
        <v>10495.6</v>
      </c>
      <c r="H1270" t="s">
        <v>12</v>
      </c>
      <c r="I1270" t="s">
        <v>16</v>
      </c>
      <c r="J1270" t="s">
        <v>23</v>
      </c>
      <c r="K1270" t="str">
        <f>SUBSTITUTE(Table14[[#This Row],[year]],"?","")</f>
        <v>1977</v>
      </c>
      <c r="P1270" t="str">
        <f>SUBSTITUTE(Table14[[#This Row],[Customer ID]],"?","unknown")</f>
        <v>Id1070</v>
      </c>
      <c r="Q1270" s="9" t="str">
        <f t="shared" si="57"/>
        <v>28 Oct 1977</v>
      </c>
      <c r="R1270">
        <f t="shared" si="58"/>
        <v>45</v>
      </c>
      <c r="S1270" t="str">
        <f t="shared" si="59"/>
        <v>1977</v>
      </c>
      <c r="T1270" t="str">
        <f>SUBSTITUTE(Table14[[#This Row],[month]],"?","sep")</f>
        <v>Oct</v>
      </c>
      <c r="U1270">
        <v>28</v>
      </c>
      <c r="V1270">
        <v>4</v>
      </c>
      <c r="W1270" s="12">
        <v>8162.72</v>
      </c>
      <c r="X1270" t="str">
        <f>SUBSTITUTE(Table14[[#This Row],[Hospital tier]],"?","tier - 2")</f>
        <v>tier - 3</v>
      </c>
      <c r="Y1270" t="str">
        <f>SUBSTITUTE(Table14[[#This Row],[City tier]],"?","tier - 2")</f>
        <v>tier - 1</v>
      </c>
      <c r="Z1270" t="str">
        <f>SUBSTITUTE(Table14[[#This Row],[State ID]],"?","UNKNOWN")</f>
        <v>R1012</v>
      </c>
    </row>
    <row r="1271" spans="1:26" x14ac:dyDescent="0.3">
      <c r="A1271" t="s">
        <v>1302</v>
      </c>
      <c r="B1271">
        <v>1971</v>
      </c>
      <c r="C1271" t="s">
        <v>20</v>
      </c>
      <c r="E1271">
        <v>26</v>
      </c>
      <c r="F1271">
        <v>0</v>
      </c>
      <c r="G1271">
        <v>10546.48</v>
      </c>
      <c r="H1271" t="s">
        <v>12</v>
      </c>
      <c r="I1271" t="s">
        <v>12</v>
      </c>
      <c r="J1271" t="s">
        <v>42</v>
      </c>
      <c r="K1271" t="str">
        <f>SUBSTITUTE(Table14[[#This Row],[year]],"?","")</f>
        <v>1971</v>
      </c>
      <c r="P1271" t="str">
        <f>SUBSTITUTE(Table14[[#This Row],[Customer ID]],"?","unknown")</f>
        <v>Id1069</v>
      </c>
      <c r="Q1271" s="9" t="str">
        <f t="shared" si="57"/>
        <v>21 Sep 1971</v>
      </c>
      <c r="R1271">
        <f t="shared" si="58"/>
        <v>51</v>
      </c>
      <c r="S1271" t="str">
        <f t="shared" si="59"/>
        <v>1971</v>
      </c>
      <c r="T1271" t="str">
        <f>SUBSTITUTE(Table14[[#This Row],[month]],"?","sep")</f>
        <v>Sep</v>
      </c>
      <c r="U1271">
        <v>21</v>
      </c>
      <c r="V1271">
        <v>3</v>
      </c>
      <c r="W1271" s="12">
        <v>8157.92</v>
      </c>
      <c r="X1271" t="str">
        <f>SUBSTITUTE(Table14[[#This Row],[Hospital tier]],"?","tier - 2")</f>
        <v>tier - 3</v>
      </c>
      <c r="Y1271" t="str">
        <f>SUBSTITUTE(Table14[[#This Row],[City tier]],"?","tier - 2")</f>
        <v>tier - 3</v>
      </c>
      <c r="Z1271" t="str">
        <f>SUBSTITUTE(Table14[[#This Row],[State ID]],"?","UNKNOWN")</f>
        <v>R1011</v>
      </c>
    </row>
    <row r="1272" spans="1:26" x14ac:dyDescent="0.3">
      <c r="A1272" t="s">
        <v>1303</v>
      </c>
      <c r="B1272">
        <v>1971</v>
      </c>
      <c r="C1272" t="s">
        <v>18</v>
      </c>
      <c r="E1272">
        <v>29</v>
      </c>
      <c r="F1272">
        <v>3</v>
      </c>
      <c r="G1272">
        <v>10560.49</v>
      </c>
      <c r="H1272" t="s">
        <v>12</v>
      </c>
      <c r="I1272" t="s">
        <v>11</v>
      </c>
      <c r="J1272" t="s">
        <v>13</v>
      </c>
      <c r="K1272" t="str">
        <f>SUBSTITUTE(Table14[[#This Row],[year]],"?","")</f>
        <v>1971</v>
      </c>
      <c r="P1272" t="str">
        <f>SUBSTITUTE(Table14[[#This Row],[Customer ID]],"?","unknown")</f>
        <v>Id1068</v>
      </c>
      <c r="Q1272" s="9" t="str">
        <f t="shared" si="57"/>
        <v>3 Jun 1971</v>
      </c>
      <c r="R1272">
        <f t="shared" si="58"/>
        <v>52</v>
      </c>
      <c r="S1272" t="str">
        <f t="shared" si="59"/>
        <v>1971</v>
      </c>
      <c r="T1272" t="str">
        <f>SUBSTITUTE(Table14[[#This Row],[month]],"?","sep")</f>
        <v>Jun</v>
      </c>
      <c r="U1272">
        <v>3</v>
      </c>
      <c r="V1272">
        <v>0</v>
      </c>
      <c r="W1272" s="12">
        <v>8125.78</v>
      </c>
      <c r="X1272" t="str">
        <f>SUBSTITUTE(Table14[[#This Row],[Hospital tier]],"?","tier - 2")</f>
        <v>tier - 3</v>
      </c>
      <c r="Y1272" t="str">
        <f>SUBSTITUTE(Table14[[#This Row],[City tier]],"?","tier - 2")</f>
        <v>tier - 2</v>
      </c>
      <c r="Z1272" t="str">
        <f>SUBSTITUTE(Table14[[#This Row],[State ID]],"?","UNKNOWN")</f>
        <v>R1013</v>
      </c>
    </row>
    <row r="1273" spans="1:26" x14ac:dyDescent="0.3">
      <c r="A1273" t="s">
        <v>1304</v>
      </c>
      <c r="B1273">
        <v>1969</v>
      </c>
      <c r="C1273" t="s">
        <v>10</v>
      </c>
      <c r="E1273">
        <v>17</v>
      </c>
      <c r="F1273">
        <v>0</v>
      </c>
      <c r="G1273">
        <v>10564.88</v>
      </c>
      <c r="H1273" t="s">
        <v>12</v>
      </c>
      <c r="I1273" t="s">
        <v>16</v>
      </c>
      <c r="J1273" t="s">
        <v>247</v>
      </c>
      <c r="K1273" t="str">
        <f>SUBSTITUTE(Table14[[#This Row],[year]],"?","")</f>
        <v>1969</v>
      </c>
      <c r="P1273" t="str">
        <f>SUBSTITUTE(Table14[[#This Row],[Customer ID]],"?","unknown")</f>
        <v>Id1067</v>
      </c>
      <c r="Q1273" s="9" t="str">
        <f t="shared" si="57"/>
        <v>30 Jul 1969</v>
      </c>
      <c r="R1273">
        <f t="shared" si="58"/>
        <v>53</v>
      </c>
      <c r="S1273" t="str">
        <f t="shared" si="59"/>
        <v>1969</v>
      </c>
      <c r="T1273" t="str">
        <f>SUBSTITUTE(Table14[[#This Row],[month]],"?","sep")</f>
        <v>Jul</v>
      </c>
      <c r="U1273">
        <v>30</v>
      </c>
      <c r="V1273">
        <v>0</v>
      </c>
      <c r="W1273" s="12">
        <v>8124.41</v>
      </c>
      <c r="X1273" t="str">
        <f>SUBSTITUTE(Table14[[#This Row],[Hospital tier]],"?","tier - 2")</f>
        <v>tier - 3</v>
      </c>
      <c r="Y1273" t="str">
        <f>SUBSTITUTE(Table14[[#This Row],[City tier]],"?","tier - 2")</f>
        <v>tier - 1</v>
      </c>
      <c r="Z1273" t="str">
        <f>SUBSTITUTE(Table14[[#This Row],[State ID]],"?","UNKNOWN")</f>
        <v>R1024</v>
      </c>
    </row>
    <row r="1274" spans="1:26" x14ac:dyDescent="0.3">
      <c r="A1274" t="s">
        <v>1305</v>
      </c>
      <c r="B1274">
        <v>1966</v>
      </c>
      <c r="C1274" t="s">
        <v>30</v>
      </c>
      <c r="E1274">
        <v>11</v>
      </c>
      <c r="F1274">
        <v>0</v>
      </c>
      <c r="G1274">
        <v>10577.09</v>
      </c>
      <c r="H1274" t="s">
        <v>12</v>
      </c>
      <c r="I1274" t="s">
        <v>12</v>
      </c>
      <c r="J1274" t="s">
        <v>42</v>
      </c>
      <c r="K1274" t="str">
        <f>SUBSTITUTE(Table14[[#This Row],[year]],"?","")</f>
        <v>1966</v>
      </c>
      <c r="P1274" t="str">
        <f>SUBSTITUTE(Table14[[#This Row],[Customer ID]],"?","unknown")</f>
        <v>Id1066</v>
      </c>
      <c r="Q1274" s="9" t="str">
        <f t="shared" si="57"/>
        <v>16 Dec 1966</v>
      </c>
      <c r="R1274">
        <f t="shared" si="58"/>
        <v>56</v>
      </c>
      <c r="S1274" t="str">
        <f t="shared" si="59"/>
        <v>1966</v>
      </c>
      <c r="T1274" t="str">
        <f>SUBSTITUTE(Table14[[#This Row],[month]],"?","sep")</f>
        <v>Dec</v>
      </c>
      <c r="U1274">
        <v>16</v>
      </c>
      <c r="V1274">
        <v>0</v>
      </c>
      <c r="W1274" s="12">
        <v>8116.68</v>
      </c>
      <c r="X1274" t="str">
        <f>SUBSTITUTE(Table14[[#This Row],[Hospital tier]],"?","tier - 2")</f>
        <v>tier - 3</v>
      </c>
      <c r="Y1274" t="str">
        <f>SUBSTITUTE(Table14[[#This Row],[City tier]],"?","tier - 2")</f>
        <v>tier - 3</v>
      </c>
      <c r="Z1274" t="str">
        <f>SUBSTITUTE(Table14[[#This Row],[State ID]],"?","UNKNOWN")</f>
        <v>R1011</v>
      </c>
    </row>
    <row r="1275" spans="1:26" x14ac:dyDescent="0.3">
      <c r="A1275" t="s">
        <v>1306</v>
      </c>
      <c r="B1275">
        <v>1969</v>
      </c>
      <c r="C1275" t="s">
        <v>30</v>
      </c>
      <c r="E1275">
        <v>25</v>
      </c>
      <c r="F1275">
        <v>1</v>
      </c>
      <c r="G1275">
        <v>10579.71</v>
      </c>
      <c r="H1275" t="s">
        <v>12</v>
      </c>
      <c r="I1275" t="s">
        <v>12</v>
      </c>
      <c r="J1275" t="s">
        <v>13</v>
      </c>
      <c r="K1275" t="str">
        <f>SUBSTITUTE(Table14[[#This Row],[year]],"?","")</f>
        <v>1969</v>
      </c>
      <c r="P1275" t="str">
        <f>SUBSTITUTE(Table14[[#This Row],[Customer ID]],"?","unknown")</f>
        <v>Id1065</v>
      </c>
      <c r="Q1275" s="9" t="str">
        <f t="shared" si="57"/>
        <v>1 Dec 1969</v>
      </c>
      <c r="R1275">
        <f t="shared" si="58"/>
        <v>53</v>
      </c>
      <c r="S1275" t="str">
        <f t="shared" si="59"/>
        <v>1969</v>
      </c>
      <c r="T1275" t="str">
        <f>SUBSTITUTE(Table14[[#This Row],[month]],"?","sep")</f>
        <v>Dec</v>
      </c>
      <c r="U1275">
        <v>1</v>
      </c>
      <c r="V1275">
        <v>2</v>
      </c>
      <c r="W1275" s="12">
        <v>8116.27</v>
      </c>
      <c r="X1275" t="str">
        <f>SUBSTITUTE(Table14[[#This Row],[Hospital tier]],"?","tier - 2")</f>
        <v>tier - 3</v>
      </c>
      <c r="Y1275" t="str">
        <f>SUBSTITUTE(Table14[[#This Row],[City tier]],"?","tier - 2")</f>
        <v>tier - 3</v>
      </c>
      <c r="Z1275" t="str">
        <f>SUBSTITUTE(Table14[[#This Row],[State ID]],"?","UNKNOWN")</f>
        <v>R1013</v>
      </c>
    </row>
    <row r="1276" spans="1:26" x14ac:dyDescent="0.3">
      <c r="A1276" t="s">
        <v>1307</v>
      </c>
      <c r="B1276">
        <v>1966</v>
      </c>
      <c r="C1276" t="s">
        <v>15</v>
      </c>
      <c r="E1276">
        <v>3</v>
      </c>
      <c r="F1276">
        <v>0</v>
      </c>
      <c r="G1276">
        <v>10594.23</v>
      </c>
      <c r="H1276" t="s">
        <v>12</v>
      </c>
      <c r="I1276" t="s">
        <v>12</v>
      </c>
      <c r="J1276" t="s">
        <v>13</v>
      </c>
      <c r="K1276" t="str">
        <f>SUBSTITUTE(Table14[[#This Row],[year]],"?","")</f>
        <v>1966</v>
      </c>
      <c r="P1276" t="str">
        <f>SUBSTITUTE(Table14[[#This Row],[Customer ID]],"?","unknown")</f>
        <v>Id1064</v>
      </c>
      <c r="Q1276" s="9" t="str">
        <f t="shared" si="57"/>
        <v>11 Nov 1966</v>
      </c>
      <c r="R1276">
        <f t="shared" si="58"/>
        <v>56</v>
      </c>
      <c r="S1276" t="str">
        <f t="shared" si="59"/>
        <v>1966</v>
      </c>
      <c r="T1276" t="str">
        <f>SUBSTITUTE(Table14[[#This Row],[month]],"?","sep")</f>
        <v>Nov</v>
      </c>
      <c r="U1276">
        <v>11</v>
      </c>
      <c r="V1276">
        <v>0</v>
      </c>
      <c r="W1276" s="12">
        <v>8112.59</v>
      </c>
      <c r="X1276" t="str">
        <f>SUBSTITUTE(Table14[[#This Row],[Hospital tier]],"?","tier - 2")</f>
        <v>tier - 3</v>
      </c>
      <c r="Y1276" t="str">
        <f>SUBSTITUTE(Table14[[#This Row],[City tier]],"?","tier - 2")</f>
        <v>tier - 3</v>
      </c>
      <c r="Z1276" t="str">
        <f>SUBSTITUTE(Table14[[#This Row],[State ID]],"?","UNKNOWN")</f>
        <v>R1013</v>
      </c>
    </row>
    <row r="1277" spans="1:26" x14ac:dyDescent="0.3">
      <c r="A1277" t="s">
        <v>1308</v>
      </c>
      <c r="B1277">
        <v>1967</v>
      </c>
      <c r="C1277" t="s">
        <v>15</v>
      </c>
      <c r="E1277">
        <v>29</v>
      </c>
      <c r="F1277">
        <v>0</v>
      </c>
      <c r="G1277">
        <v>10594.5</v>
      </c>
      <c r="H1277" t="s">
        <v>12</v>
      </c>
      <c r="I1277" t="s">
        <v>16</v>
      </c>
      <c r="J1277" t="s">
        <v>23</v>
      </c>
      <c r="K1277" t="str">
        <f>SUBSTITUTE(Table14[[#This Row],[year]],"?","")</f>
        <v>1967</v>
      </c>
      <c r="P1277" t="str">
        <f>SUBSTITUTE(Table14[[#This Row],[Customer ID]],"?","unknown")</f>
        <v>Id1063</v>
      </c>
      <c r="Q1277" s="9" t="str">
        <f t="shared" si="57"/>
        <v>20 Nov 1967</v>
      </c>
      <c r="R1277">
        <f t="shared" si="58"/>
        <v>55</v>
      </c>
      <c r="S1277" t="str">
        <f t="shared" si="59"/>
        <v>1967</v>
      </c>
      <c r="T1277" t="str">
        <f>SUBSTITUTE(Table14[[#This Row],[month]],"?","sep")</f>
        <v>Nov</v>
      </c>
      <c r="U1277">
        <v>20</v>
      </c>
      <c r="V1277">
        <v>0</v>
      </c>
      <c r="W1277" s="12">
        <v>12815.44</v>
      </c>
      <c r="X1277" t="str">
        <f>SUBSTITUTE(Table14[[#This Row],[Hospital tier]],"?","tier - 2")</f>
        <v>tier - 3</v>
      </c>
      <c r="Y1277" t="str">
        <f>SUBSTITUTE(Table14[[#This Row],[City tier]],"?","tier - 2")</f>
        <v>tier - 1</v>
      </c>
      <c r="Z1277" t="str">
        <f>SUBSTITUTE(Table14[[#This Row],[State ID]],"?","UNKNOWN")</f>
        <v>R1012</v>
      </c>
    </row>
    <row r="1278" spans="1:26" x14ac:dyDescent="0.3">
      <c r="A1278" t="s">
        <v>1309</v>
      </c>
      <c r="B1278">
        <v>1972</v>
      </c>
      <c r="C1278" t="s">
        <v>30</v>
      </c>
      <c r="E1278">
        <v>14</v>
      </c>
      <c r="F1278">
        <v>3</v>
      </c>
      <c r="G1278">
        <v>10600.55</v>
      </c>
      <c r="H1278" t="s">
        <v>12</v>
      </c>
      <c r="I1278" t="s">
        <v>16</v>
      </c>
      <c r="J1278" t="s">
        <v>23</v>
      </c>
      <c r="K1278" t="str">
        <f>SUBSTITUTE(Table14[[#This Row],[year]],"?","")</f>
        <v>1972</v>
      </c>
      <c r="P1278" t="str">
        <f>SUBSTITUTE(Table14[[#This Row],[Customer ID]],"?","unknown")</f>
        <v>Id1062</v>
      </c>
      <c r="Q1278" s="9" t="str">
        <f t="shared" si="57"/>
        <v>10 Dec 1972</v>
      </c>
      <c r="R1278">
        <f t="shared" si="58"/>
        <v>50</v>
      </c>
      <c r="S1278" t="str">
        <f t="shared" si="59"/>
        <v>1972</v>
      </c>
      <c r="T1278" t="str">
        <f>SUBSTITUTE(Table14[[#This Row],[month]],"?","sep")</f>
        <v>Dec</v>
      </c>
      <c r="U1278">
        <v>10</v>
      </c>
      <c r="V1278">
        <v>0</v>
      </c>
      <c r="W1278" s="12">
        <v>8091.3</v>
      </c>
      <c r="X1278" t="str">
        <f>SUBSTITUTE(Table14[[#This Row],[Hospital tier]],"?","tier - 2")</f>
        <v>tier - 3</v>
      </c>
      <c r="Y1278" t="str">
        <f>SUBSTITUTE(Table14[[#This Row],[City tier]],"?","tier - 2")</f>
        <v>tier - 1</v>
      </c>
      <c r="Z1278" t="str">
        <f>SUBSTITUTE(Table14[[#This Row],[State ID]],"?","UNKNOWN")</f>
        <v>R1012</v>
      </c>
    </row>
    <row r="1279" spans="1:26" x14ac:dyDescent="0.3">
      <c r="A1279" t="s">
        <v>1310</v>
      </c>
      <c r="B1279">
        <v>1966</v>
      </c>
      <c r="C1279" t="s">
        <v>10</v>
      </c>
      <c r="E1279">
        <v>20</v>
      </c>
      <c r="F1279">
        <v>0</v>
      </c>
      <c r="G1279">
        <v>10601.41</v>
      </c>
      <c r="H1279" t="s">
        <v>12</v>
      </c>
      <c r="I1279" t="s">
        <v>11</v>
      </c>
      <c r="J1279" t="s">
        <v>42</v>
      </c>
      <c r="K1279" t="str">
        <f>SUBSTITUTE(Table14[[#This Row],[year]],"?","")</f>
        <v>1966</v>
      </c>
      <c r="P1279" t="str">
        <f>SUBSTITUTE(Table14[[#This Row],[Customer ID]],"?","unknown")</f>
        <v>Id1061</v>
      </c>
      <c r="Q1279" s="9" t="str">
        <f t="shared" si="57"/>
        <v>30 Jul 1966</v>
      </c>
      <c r="R1279">
        <f t="shared" si="58"/>
        <v>56</v>
      </c>
      <c r="S1279" t="str">
        <f t="shared" si="59"/>
        <v>1966</v>
      </c>
      <c r="T1279" t="str">
        <f>SUBSTITUTE(Table14[[#This Row],[month]],"?","sep")</f>
        <v>Jul</v>
      </c>
      <c r="U1279">
        <v>30</v>
      </c>
      <c r="V1279">
        <v>0</v>
      </c>
      <c r="W1279" s="12">
        <v>38893.360000000001</v>
      </c>
      <c r="X1279" t="str">
        <f>SUBSTITUTE(Table14[[#This Row],[Hospital tier]],"?","tier - 2")</f>
        <v>tier - 3</v>
      </c>
      <c r="Y1279" t="str">
        <f>SUBSTITUTE(Table14[[#This Row],[City tier]],"?","tier - 2")</f>
        <v>tier - 2</v>
      </c>
      <c r="Z1279" t="str">
        <f>SUBSTITUTE(Table14[[#This Row],[State ID]],"?","UNKNOWN")</f>
        <v>R1011</v>
      </c>
    </row>
    <row r="1280" spans="1:26" x14ac:dyDescent="0.3">
      <c r="A1280" t="s">
        <v>1311</v>
      </c>
      <c r="B1280">
        <v>1967</v>
      </c>
      <c r="C1280" t="s">
        <v>18</v>
      </c>
      <c r="E1280">
        <v>23</v>
      </c>
      <c r="F1280">
        <v>0</v>
      </c>
      <c r="G1280">
        <v>10601.63</v>
      </c>
      <c r="H1280" t="s">
        <v>12</v>
      </c>
      <c r="I1280" t="s">
        <v>11</v>
      </c>
      <c r="J1280" t="s">
        <v>23</v>
      </c>
      <c r="K1280" t="str">
        <f>SUBSTITUTE(Table14[[#This Row],[year]],"?","")</f>
        <v>1967</v>
      </c>
      <c r="P1280" t="str">
        <f>SUBSTITUTE(Table14[[#This Row],[Customer ID]],"?","unknown")</f>
        <v>Id1060</v>
      </c>
      <c r="Q1280" s="9" t="str">
        <f t="shared" si="57"/>
        <v>21 Jun 1967</v>
      </c>
      <c r="R1280">
        <f t="shared" si="58"/>
        <v>55</v>
      </c>
      <c r="S1280" t="str">
        <f t="shared" si="59"/>
        <v>1967</v>
      </c>
      <c r="T1280" t="str">
        <f>SUBSTITUTE(Table14[[#This Row],[month]],"?","sep")</f>
        <v>Jun</v>
      </c>
      <c r="U1280">
        <v>21</v>
      </c>
      <c r="V1280">
        <v>1</v>
      </c>
      <c r="W1280" s="12">
        <v>8083.92</v>
      </c>
      <c r="X1280" t="str">
        <f>SUBSTITUTE(Table14[[#This Row],[Hospital tier]],"?","tier - 2")</f>
        <v>tier - 3</v>
      </c>
      <c r="Y1280" t="str">
        <f>SUBSTITUTE(Table14[[#This Row],[City tier]],"?","tier - 2")</f>
        <v>tier - 2</v>
      </c>
      <c r="Z1280" t="str">
        <f>SUBSTITUTE(Table14[[#This Row],[State ID]],"?","UNKNOWN")</f>
        <v>R1012</v>
      </c>
    </row>
    <row r="1281" spans="1:26" x14ac:dyDescent="0.3">
      <c r="A1281" t="s">
        <v>1312</v>
      </c>
      <c r="B1281">
        <v>1966</v>
      </c>
      <c r="C1281" t="s">
        <v>10</v>
      </c>
      <c r="E1281">
        <v>2</v>
      </c>
      <c r="F1281">
        <v>0</v>
      </c>
      <c r="G1281">
        <v>10602.39</v>
      </c>
      <c r="H1281" t="s">
        <v>12</v>
      </c>
      <c r="I1281" t="s">
        <v>12</v>
      </c>
      <c r="J1281" t="s">
        <v>42</v>
      </c>
      <c r="K1281" t="str">
        <f>SUBSTITUTE(Table14[[#This Row],[year]],"?","")</f>
        <v>1966</v>
      </c>
      <c r="P1281" t="str">
        <f>SUBSTITUTE(Table14[[#This Row],[Customer ID]],"?","unknown")</f>
        <v>Id1059</v>
      </c>
      <c r="Q1281" s="9" t="str">
        <f t="shared" si="57"/>
        <v>12 Jul 1966</v>
      </c>
      <c r="R1281">
        <f t="shared" si="58"/>
        <v>56</v>
      </c>
      <c r="S1281" t="str">
        <f t="shared" si="59"/>
        <v>1966</v>
      </c>
      <c r="T1281" t="str">
        <f>SUBSTITUTE(Table14[[#This Row],[month]],"?","sep")</f>
        <v>Jul</v>
      </c>
      <c r="U1281">
        <v>12</v>
      </c>
      <c r="V1281">
        <v>0</v>
      </c>
      <c r="W1281" s="12">
        <v>8081.74</v>
      </c>
      <c r="X1281" t="str">
        <f>SUBSTITUTE(Table14[[#This Row],[Hospital tier]],"?","tier - 2")</f>
        <v>tier - 3</v>
      </c>
      <c r="Y1281" t="str">
        <f>SUBSTITUTE(Table14[[#This Row],[City tier]],"?","tier - 2")</f>
        <v>tier - 3</v>
      </c>
      <c r="Z1281" t="str">
        <f>SUBSTITUTE(Table14[[#This Row],[State ID]],"?","UNKNOWN")</f>
        <v>R1011</v>
      </c>
    </row>
    <row r="1282" spans="1:26" x14ac:dyDescent="0.3">
      <c r="A1282" t="s">
        <v>1313</v>
      </c>
      <c r="B1282">
        <v>1965</v>
      </c>
      <c r="C1282" t="s">
        <v>18</v>
      </c>
      <c r="E1282">
        <v>27</v>
      </c>
      <c r="F1282">
        <v>0</v>
      </c>
      <c r="G1282">
        <v>10608.67</v>
      </c>
      <c r="H1282" t="s">
        <v>12</v>
      </c>
      <c r="I1282" t="s">
        <v>12</v>
      </c>
      <c r="J1282" t="s">
        <v>23</v>
      </c>
      <c r="K1282" t="str">
        <f>SUBSTITUTE(Table14[[#This Row],[year]],"?","")</f>
        <v>1965</v>
      </c>
      <c r="P1282" t="str">
        <f>SUBSTITUTE(Table14[[#This Row],[Customer ID]],"?","unknown")</f>
        <v>Id1058</v>
      </c>
      <c r="Q1282" s="9" t="str">
        <f t="shared" ref="Q1282:Q1345" si="60">CONCATENATE(U1282," ",T1282," ",S1282)</f>
        <v>28 Jun 1965</v>
      </c>
      <c r="R1282">
        <f t="shared" ref="R1282:R1345" si="61">DATEDIF(Q1282,$AC$21,"Y")</f>
        <v>57</v>
      </c>
      <c r="S1282" t="str">
        <f t="shared" ref="S1282:S1345" si="62">IF(ISBLANK(K1282),AVERAGE(K1282:K3624),K1282)</f>
        <v>1965</v>
      </c>
      <c r="T1282" t="str">
        <f>SUBSTITUTE(Table14[[#This Row],[month]],"?","sep")</f>
        <v>Jun</v>
      </c>
      <c r="U1282">
        <v>28</v>
      </c>
      <c r="V1282">
        <v>0</v>
      </c>
      <c r="W1282" s="12">
        <v>8081.26</v>
      </c>
      <c r="X1282" t="str">
        <f>SUBSTITUTE(Table14[[#This Row],[Hospital tier]],"?","tier - 2")</f>
        <v>tier - 3</v>
      </c>
      <c r="Y1282" t="str">
        <f>SUBSTITUTE(Table14[[#This Row],[City tier]],"?","tier - 2")</f>
        <v>tier - 3</v>
      </c>
      <c r="Z1282" t="str">
        <f>SUBSTITUTE(Table14[[#This Row],[State ID]],"?","UNKNOWN")</f>
        <v>R1012</v>
      </c>
    </row>
    <row r="1283" spans="1:26" x14ac:dyDescent="0.3">
      <c r="A1283" t="s">
        <v>1314</v>
      </c>
      <c r="B1283">
        <v>1992</v>
      </c>
      <c r="C1283" t="s">
        <v>10</v>
      </c>
      <c r="E1283">
        <v>23</v>
      </c>
      <c r="F1283">
        <v>0</v>
      </c>
      <c r="G1283">
        <v>10617.04</v>
      </c>
      <c r="H1283" t="s">
        <v>12</v>
      </c>
      <c r="I1283" t="s">
        <v>12</v>
      </c>
      <c r="J1283" t="s">
        <v>535</v>
      </c>
      <c r="K1283" t="str">
        <f>SUBSTITUTE(Table14[[#This Row],[year]],"?","")</f>
        <v>1992</v>
      </c>
      <c r="P1283" t="str">
        <f>SUBSTITUTE(Table14[[#This Row],[Customer ID]],"?","unknown")</f>
        <v>Id1057</v>
      </c>
      <c r="Q1283" s="9" t="str">
        <f t="shared" si="60"/>
        <v>7 Jul 1992</v>
      </c>
      <c r="R1283">
        <f t="shared" si="61"/>
        <v>30</v>
      </c>
      <c r="S1283" t="str">
        <f t="shared" si="62"/>
        <v>1992</v>
      </c>
      <c r="T1283" t="str">
        <f>SUBSTITUTE(Table14[[#This Row],[month]],"?","sep")</f>
        <v>Jul</v>
      </c>
      <c r="U1283">
        <v>7</v>
      </c>
      <c r="V1283">
        <v>0</v>
      </c>
      <c r="W1283" s="12">
        <v>8077.41</v>
      </c>
      <c r="X1283" t="str">
        <f>SUBSTITUTE(Table14[[#This Row],[Hospital tier]],"?","tier - 2")</f>
        <v>tier - 3</v>
      </c>
      <c r="Y1283" t="str">
        <f>SUBSTITUTE(Table14[[#This Row],[City tier]],"?","tier - 2")</f>
        <v>tier - 3</v>
      </c>
      <c r="Z1283" t="str">
        <f>SUBSTITUTE(Table14[[#This Row],[State ID]],"?","UNKNOWN")</f>
        <v>R1026</v>
      </c>
    </row>
    <row r="1284" spans="1:26" x14ac:dyDescent="0.3">
      <c r="A1284" t="s">
        <v>1315</v>
      </c>
      <c r="B1284">
        <v>1990</v>
      </c>
      <c r="C1284" t="s">
        <v>10</v>
      </c>
      <c r="E1284">
        <v>6</v>
      </c>
      <c r="F1284">
        <v>3</v>
      </c>
      <c r="G1284">
        <v>10620.26</v>
      </c>
      <c r="H1284" t="s">
        <v>12</v>
      </c>
      <c r="I1284" t="s">
        <v>12</v>
      </c>
      <c r="J1284" t="s">
        <v>23</v>
      </c>
      <c r="K1284" t="str">
        <f>SUBSTITUTE(Table14[[#This Row],[year]],"?","")</f>
        <v>1990</v>
      </c>
      <c r="P1284" t="str">
        <f>SUBSTITUTE(Table14[[#This Row],[Customer ID]],"?","unknown")</f>
        <v>Id1056</v>
      </c>
      <c r="Q1284" s="9" t="str">
        <f t="shared" si="60"/>
        <v>21 Jul 1990</v>
      </c>
      <c r="R1284">
        <f t="shared" si="61"/>
        <v>32</v>
      </c>
      <c r="S1284" t="str">
        <f t="shared" si="62"/>
        <v>1990</v>
      </c>
      <c r="T1284" t="str">
        <f>SUBSTITUTE(Table14[[#This Row],[month]],"?","sep")</f>
        <v>Jul</v>
      </c>
      <c r="U1284">
        <v>21</v>
      </c>
      <c r="V1284">
        <v>0</v>
      </c>
      <c r="W1284" s="12">
        <v>8071.57</v>
      </c>
      <c r="X1284" t="str">
        <f>SUBSTITUTE(Table14[[#This Row],[Hospital tier]],"?","tier - 2")</f>
        <v>tier - 3</v>
      </c>
      <c r="Y1284" t="str">
        <f>SUBSTITUTE(Table14[[#This Row],[City tier]],"?","tier - 2")</f>
        <v>tier - 3</v>
      </c>
      <c r="Z1284" t="str">
        <f>SUBSTITUTE(Table14[[#This Row],[State ID]],"?","UNKNOWN")</f>
        <v>R1012</v>
      </c>
    </row>
    <row r="1285" spans="1:26" x14ac:dyDescent="0.3">
      <c r="A1285" t="s">
        <v>1316</v>
      </c>
      <c r="B1285">
        <v>1964</v>
      </c>
      <c r="C1285" t="s">
        <v>35</v>
      </c>
      <c r="E1285">
        <v>8</v>
      </c>
      <c r="F1285">
        <v>0</v>
      </c>
      <c r="G1285">
        <v>10627.81</v>
      </c>
      <c r="H1285" t="s">
        <v>12</v>
      </c>
      <c r="I1285" t="s">
        <v>12</v>
      </c>
      <c r="J1285" t="s">
        <v>13</v>
      </c>
      <c r="K1285" t="str">
        <f>SUBSTITUTE(Table14[[#This Row],[year]],"?","")</f>
        <v>1964</v>
      </c>
      <c r="P1285" t="str">
        <f>SUBSTITUTE(Table14[[#This Row],[Customer ID]],"?","unknown")</f>
        <v>Id1055</v>
      </c>
      <c r="Q1285" s="9" t="str">
        <f t="shared" si="60"/>
        <v>15 Aug 1964</v>
      </c>
      <c r="R1285">
        <f t="shared" si="61"/>
        <v>58</v>
      </c>
      <c r="S1285" t="str">
        <f t="shared" si="62"/>
        <v>1964</v>
      </c>
      <c r="T1285" t="str">
        <f>SUBSTITUTE(Table14[[#This Row],[month]],"?","sep")</f>
        <v>Aug</v>
      </c>
      <c r="U1285">
        <v>15</v>
      </c>
      <c r="V1285">
        <v>1</v>
      </c>
      <c r="W1285" s="12">
        <v>8068.19</v>
      </c>
      <c r="X1285" t="str">
        <f>SUBSTITUTE(Table14[[#This Row],[Hospital tier]],"?","tier - 2")</f>
        <v>tier - 3</v>
      </c>
      <c r="Y1285" t="str">
        <f>SUBSTITUTE(Table14[[#This Row],[City tier]],"?","tier - 2")</f>
        <v>tier - 3</v>
      </c>
      <c r="Z1285" t="str">
        <f>SUBSTITUTE(Table14[[#This Row],[State ID]],"?","UNKNOWN")</f>
        <v>R1013</v>
      </c>
    </row>
    <row r="1286" spans="1:26" x14ac:dyDescent="0.3">
      <c r="A1286" t="s">
        <v>1317</v>
      </c>
      <c r="B1286">
        <v>1976</v>
      </c>
      <c r="C1286" t="s">
        <v>15</v>
      </c>
      <c r="E1286">
        <v>22</v>
      </c>
      <c r="F1286">
        <v>2</v>
      </c>
      <c r="G1286">
        <v>10665.44</v>
      </c>
      <c r="H1286" t="s">
        <v>12</v>
      </c>
      <c r="I1286" t="s">
        <v>11</v>
      </c>
      <c r="J1286" t="s">
        <v>300</v>
      </c>
      <c r="K1286" t="str">
        <f>SUBSTITUTE(Table14[[#This Row],[year]],"?","")</f>
        <v>1976</v>
      </c>
      <c r="P1286" t="str">
        <f>SUBSTITUTE(Table14[[#This Row],[Customer ID]],"?","unknown")</f>
        <v>Id1054</v>
      </c>
      <c r="Q1286" s="9" t="str">
        <f t="shared" si="60"/>
        <v>11 Nov 1976</v>
      </c>
      <c r="R1286">
        <f t="shared" si="61"/>
        <v>46</v>
      </c>
      <c r="S1286" t="str">
        <f t="shared" si="62"/>
        <v>1976</v>
      </c>
      <c r="T1286" t="str">
        <f>SUBSTITUTE(Table14[[#This Row],[month]],"?","sep")</f>
        <v>Nov</v>
      </c>
      <c r="U1286">
        <v>11</v>
      </c>
      <c r="V1286">
        <v>0</v>
      </c>
      <c r="W1286" s="12">
        <v>8067.83</v>
      </c>
      <c r="X1286" t="str">
        <f>SUBSTITUTE(Table14[[#This Row],[Hospital tier]],"?","tier - 2")</f>
        <v>tier - 3</v>
      </c>
      <c r="Y1286" t="str">
        <f>SUBSTITUTE(Table14[[#This Row],[City tier]],"?","tier - 2")</f>
        <v>tier - 2</v>
      </c>
      <c r="Z1286" t="str">
        <f>SUBSTITUTE(Table14[[#This Row],[State ID]],"?","UNKNOWN")</f>
        <v>R1021</v>
      </c>
    </row>
    <row r="1287" spans="1:26" x14ac:dyDescent="0.3">
      <c r="A1287" t="s">
        <v>1318</v>
      </c>
      <c r="B1287">
        <v>1962</v>
      </c>
      <c r="C1287" t="s">
        <v>20</v>
      </c>
      <c r="E1287">
        <v>7</v>
      </c>
      <c r="F1287">
        <v>0</v>
      </c>
      <c r="G1287">
        <v>10676.83</v>
      </c>
      <c r="H1287" t="s">
        <v>12</v>
      </c>
      <c r="I1287" t="s">
        <v>12</v>
      </c>
      <c r="J1287" t="s">
        <v>13</v>
      </c>
      <c r="K1287" t="str">
        <f>SUBSTITUTE(Table14[[#This Row],[year]],"?","")</f>
        <v>1962</v>
      </c>
      <c r="P1287" t="str">
        <f>SUBSTITUTE(Table14[[#This Row],[Customer ID]],"?","unknown")</f>
        <v>Id1053</v>
      </c>
      <c r="Q1287" s="9" t="str">
        <f t="shared" si="60"/>
        <v>28 Sep 1962</v>
      </c>
      <c r="R1287">
        <f t="shared" si="61"/>
        <v>60</v>
      </c>
      <c r="S1287" t="str">
        <f t="shared" si="62"/>
        <v>1962</v>
      </c>
      <c r="T1287" t="str">
        <f>SUBSTITUTE(Table14[[#This Row],[month]],"?","sep")</f>
        <v>Sep</v>
      </c>
      <c r="U1287">
        <v>28</v>
      </c>
      <c r="V1287">
        <v>1</v>
      </c>
      <c r="W1287" s="12">
        <v>8062.76</v>
      </c>
      <c r="X1287" t="str">
        <f>SUBSTITUTE(Table14[[#This Row],[Hospital tier]],"?","tier - 2")</f>
        <v>tier - 3</v>
      </c>
      <c r="Y1287" t="str">
        <f>SUBSTITUTE(Table14[[#This Row],[City tier]],"?","tier - 2")</f>
        <v>tier - 3</v>
      </c>
      <c r="Z1287" t="str">
        <f>SUBSTITUTE(Table14[[#This Row],[State ID]],"?","UNKNOWN")</f>
        <v>R1013</v>
      </c>
    </row>
    <row r="1288" spans="1:26" x14ac:dyDescent="0.3">
      <c r="A1288" t="s">
        <v>1319</v>
      </c>
      <c r="B1288">
        <v>1977</v>
      </c>
      <c r="C1288" t="s">
        <v>35</v>
      </c>
      <c r="E1288">
        <v>2</v>
      </c>
      <c r="F1288">
        <v>2</v>
      </c>
      <c r="G1288">
        <v>10690.11</v>
      </c>
      <c r="H1288" t="s">
        <v>12</v>
      </c>
      <c r="I1288" t="s">
        <v>11</v>
      </c>
      <c r="J1288" t="s">
        <v>300</v>
      </c>
      <c r="K1288" t="str">
        <f>SUBSTITUTE(Table14[[#This Row],[year]],"?","")</f>
        <v>1977</v>
      </c>
      <c r="P1288" t="str">
        <f>SUBSTITUTE(Table14[[#This Row],[Customer ID]],"?","unknown")</f>
        <v>Id1052</v>
      </c>
      <c r="Q1288" s="9" t="str">
        <f t="shared" si="60"/>
        <v>24 Aug 1977</v>
      </c>
      <c r="R1288">
        <f t="shared" si="61"/>
        <v>45</v>
      </c>
      <c r="S1288" t="str">
        <f t="shared" si="62"/>
        <v>1977</v>
      </c>
      <c r="T1288" t="str">
        <f>SUBSTITUTE(Table14[[#This Row],[month]],"?","sep")</f>
        <v>Aug</v>
      </c>
      <c r="U1288">
        <v>24</v>
      </c>
      <c r="V1288">
        <v>0</v>
      </c>
      <c r="W1288" s="12">
        <v>12797.21</v>
      </c>
      <c r="X1288" t="str">
        <f>SUBSTITUTE(Table14[[#This Row],[Hospital tier]],"?","tier - 2")</f>
        <v>tier - 3</v>
      </c>
      <c r="Y1288" t="str">
        <f>SUBSTITUTE(Table14[[#This Row],[City tier]],"?","tier - 2")</f>
        <v>tier - 2</v>
      </c>
      <c r="Z1288" t="str">
        <f>SUBSTITUTE(Table14[[#This Row],[State ID]],"?","UNKNOWN")</f>
        <v>R1021</v>
      </c>
    </row>
    <row r="1289" spans="1:26" x14ac:dyDescent="0.3">
      <c r="A1289" t="s">
        <v>1320</v>
      </c>
      <c r="B1289">
        <v>1976</v>
      </c>
      <c r="C1289" t="s">
        <v>20</v>
      </c>
      <c r="E1289">
        <v>30</v>
      </c>
      <c r="F1289">
        <v>2</v>
      </c>
      <c r="G1289">
        <v>10698.38</v>
      </c>
      <c r="H1289" t="s">
        <v>12</v>
      </c>
      <c r="I1289" t="s">
        <v>16</v>
      </c>
      <c r="J1289" t="s">
        <v>200</v>
      </c>
      <c r="K1289" t="str">
        <f>SUBSTITUTE(Table14[[#This Row],[year]],"?","")</f>
        <v>1976</v>
      </c>
      <c r="P1289" t="str">
        <f>SUBSTITUTE(Table14[[#This Row],[Customer ID]],"?","unknown")</f>
        <v>Id1051</v>
      </c>
      <c r="Q1289" s="9" t="str">
        <f t="shared" si="60"/>
        <v>12 Sep 1976</v>
      </c>
      <c r="R1289">
        <f t="shared" si="61"/>
        <v>46</v>
      </c>
      <c r="S1289" t="str">
        <f t="shared" si="62"/>
        <v>1976</v>
      </c>
      <c r="T1289" t="str">
        <f>SUBSTITUTE(Table14[[#This Row],[month]],"?","sep")</f>
        <v>Sep</v>
      </c>
      <c r="U1289">
        <v>12</v>
      </c>
      <c r="V1289">
        <v>0</v>
      </c>
      <c r="W1289" s="12">
        <v>8062.31</v>
      </c>
      <c r="X1289" t="str">
        <f>SUBSTITUTE(Table14[[#This Row],[Hospital tier]],"?","tier - 2")</f>
        <v>tier - 3</v>
      </c>
      <c r="Y1289" t="str">
        <f>SUBSTITUTE(Table14[[#This Row],[City tier]],"?","tier - 2")</f>
        <v>tier - 1</v>
      </c>
      <c r="Z1289" t="str">
        <f>SUBSTITUTE(Table14[[#This Row],[State ID]],"?","UNKNOWN")</f>
        <v>R1025</v>
      </c>
    </row>
    <row r="1290" spans="1:26" x14ac:dyDescent="0.3">
      <c r="A1290" t="s">
        <v>1321</v>
      </c>
      <c r="B1290">
        <v>1972</v>
      </c>
      <c r="C1290" t="s">
        <v>37</v>
      </c>
      <c r="E1290">
        <v>24</v>
      </c>
      <c r="F1290">
        <v>3</v>
      </c>
      <c r="G1290">
        <v>10702.64</v>
      </c>
      <c r="H1290" t="s">
        <v>12</v>
      </c>
      <c r="I1290" t="s">
        <v>12</v>
      </c>
      <c r="J1290" t="s">
        <v>13</v>
      </c>
      <c r="K1290" t="str">
        <f>SUBSTITUTE(Table14[[#This Row],[year]],"?","")</f>
        <v>1972</v>
      </c>
      <c r="P1290" t="str">
        <f>SUBSTITUTE(Table14[[#This Row],[Customer ID]],"?","unknown")</f>
        <v>Id1050</v>
      </c>
      <c r="Q1290" s="9" t="str">
        <f t="shared" si="60"/>
        <v>27 Oct 1972</v>
      </c>
      <c r="R1290">
        <f t="shared" si="61"/>
        <v>50</v>
      </c>
      <c r="S1290" t="str">
        <f t="shared" si="62"/>
        <v>1972</v>
      </c>
      <c r="T1290" t="str">
        <f>SUBSTITUTE(Table14[[#This Row],[month]],"?","sep")</f>
        <v>Oct</v>
      </c>
      <c r="U1290">
        <v>27</v>
      </c>
      <c r="V1290">
        <v>3</v>
      </c>
      <c r="W1290" s="12">
        <v>8059.68</v>
      </c>
      <c r="X1290" t="str">
        <f>SUBSTITUTE(Table14[[#This Row],[Hospital tier]],"?","tier - 2")</f>
        <v>tier - 3</v>
      </c>
      <c r="Y1290" t="str">
        <f>SUBSTITUTE(Table14[[#This Row],[City tier]],"?","tier - 2")</f>
        <v>tier - 3</v>
      </c>
      <c r="Z1290" t="str">
        <f>SUBSTITUTE(Table14[[#This Row],[State ID]],"?","UNKNOWN")</f>
        <v>R1013</v>
      </c>
    </row>
    <row r="1291" spans="1:26" x14ac:dyDescent="0.3">
      <c r="A1291" t="s">
        <v>1322</v>
      </c>
      <c r="B1291">
        <v>1967</v>
      </c>
      <c r="C1291" t="s">
        <v>10</v>
      </c>
      <c r="E1291">
        <v>30</v>
      </c>
      <c r="F1291">
        <v>0</v>
      </c>
      <c r="G1291">
        <v>10704.47</v>
      </c>
      <c r="H1291" t="s">
        <v>12</v>
      </c>
      <c r="I1291" t="s">
        <v>11</v>
      </c>
      <c r="J1291" t="s">
        <v>42</v>
      </c>
      <c r="K1291" t="str">
        <f>SUBSTITUTE(Table14[[#This Row],[year]],"?","")</f>
        <v>1967</v>
      </c>
      <c r="P1291" t="str">
        <f>SUBSTITUTE(Table14[[#This Row],[Customer ID]],"?","unknown")</f>
        <v>Id1049</v>
      </c>
      <c r="Q1291" s="9" t="str">
        <f t="shared" si="60"/>
        <v>6 Jul 1967</v>
      </c>
      <c r="R1291">
        <f t="shared" si="61"/>
        <v>55</v>
      </c>
      <c r="S1291" t="str">
        <f t="shared" si="62"/>
        <v>1967</v>
      </c>
      <c r="T1291" t="str">
        <f>SUBSTITUTE(Table14[[#This Row],[month]],"?","sep")</f>
        <v>Jul</v>
      </c>
      <c r="U1291">
        <v>6</v>
      </c>
      <c r="V1291">
        <v>0</v>
      </c>
      <c r="W1291" s="12">
        <v>38869.25</v>
      </c>
      <c r="X1291" t="str">
        <f>SUBSTITUTE(Table14[[#This Row],[Hospital tier]],"?","tier - 2")</f>
        <v>tier - 3</v>
      </c>
      <c r="Y1291" t="str">
        <f>SUBSTITUTE(Table14[[#This Row],[City tier]],"?","tier - 2")</f>
        <v>tier - 2</v>
      </c>
      <c r="Z1291" t="str">
        <f>SUBSTITUTE(Table14[[#This Row],[State ID]],"?","UNKNOWN")</f>
        <v>R1011</v>
      </c>
    </row>
    <row r="1292" spans="1:26" x14ac:dyDescent="0.3">
      <c r="A1292" t="s">
        <v>1323</v>
      </c>
      <c r="B1292">
        <v>1967</v>
      </c>
      <c r="C1292" t="s">
        <v>37</v>
      </c>
      <c r="E1292">
        <v>5</v>
      </c>
      <c r="F1292">
        <v>0</v>
      </c>
      <c r="G1292">
        <v>10713.64</v>
      </c>
      <c r="H1292" t="s">
        <v>12</v>
      </c>
      <c r="I1292" t="s">
        <v>12</v>
      </c>
      <c r="J1292" t="s">
        <v>42</v>
      </c>
      <c r="K1292" t="str">
        <f>SUBSTITUTE(Table14[[#This Row],[year]],"?","")</f>
        <v>1967</v>
      </c>
      <c r="P1292" t="str">
        <f>SUBSTITUTE(Table14[[#This Row],[Customer ID]],"?","unknown")</f>
        <v>Id1048</v>
      </c>
      <c r="Q1292" s="9" t="str">
        <f t="shared" si="60"/>
        <v>28 Oct 1967</v>
      </c>
      <c r="R1292">
        <f t="shared" si="61"/>
        <v>55</v>
      </c>
      <c r="S1292" t="str">
        <f t="shared" si="62"/>
        <v>1967</v>
      </c>
      <c r="T1292" t="str">
        <f>SUBSTITUTE(Table14[[#This Row],[month]],"?","sep")</f>
        <v>Oct</v>
      </c>
      <c r="U1292">
        <v>28</v>
      </c>
      <c r="V1292">
        <v>3</v>
      </c>
      <c r="W1292" s="12">
        <v>8059.06</v>
      </c>
      <c r="X1292" t="str">
        <f>SUBSTITUTE(Table14[[#This Row],[Hospital tier]],"?","tier - 2")</f>
        <v>tier - 3</v>
      </c>
      <c r="Y1292" t="str">
        <f>SUBSTITUTE(Table14[[#This Row],[City tier]],"?","tier - 2")</f>
        <v>tier - 3</v>
      </c>
      <c r="Z1292" t="str">
        <f>SUBSTITUTE(Table14[[#This Row],[State ID]],"?","UNKNOWN")</f>
        <v>R1011</v>
      </c>
    </row>
    <row r="1293" spans="1:26" x14ac:dyDescent="0.3">
      <c r="A1293" t="s">
        <v>1324</v>
      </c>
      <c r="B1293">
        <v>1992</v>
      </c>
      <c r="C1293" t="s">
        <v>18</v>
      </c>
      <c r="E1293">
        <v>25</v>
      </c>
      <c r="F1293">
        <v>0</v>
      </c>
      <c r="G1293">
        <v>10719.57</v>
      </c>
      <c r="H1293" t="s">
        <v>12</v>
      </c>
      <c r="I1293" t="s">
        <v>16</v>
      </c>
      <c r="J1293" t="s">
        <v>23</v>
      </c>
      <c r="K1293" t="str">
        <f>SUBSTITUTE(Table14[[#This Row],[year]],"?","")</f>
        <v>1992</v>
      </c>
      <c r="P1293" t="str">
        <f>SUBSTITUTE(Table14[[#This Row],[Customer ID]],"?","unknown")</f>
        <v>Id1047</v>
      </c>
      <c r="Q1293" s="9" t="str">
        <f t="shared" si="60"/>
        <v>12 Jun 1992</v>
      </c>
      <c r="R1293">
        <f t="shared" si="61"/>
        <v>30</v>
      </c>
      <c r="S1293" t="str">
        <f t="shared" si="62"/>
        <v>1992</v>
      </c>
      <c r="T1293" t="str">
        <f>SUBSTITUTE(Table14[[#This Row],[month]],"?","sep")</f>
        <v>Jun</v>
      </c>
      <c r="U1293">
        <v>12</v>
      </c>
      <c r="V1293">
        <v>0</v>
      </c>
      <c r="W1293" s="12">
        <v>8035.64</v>
      </c>
      <c r="X1293" t="str">
        <f>SUBSTITUTE(Table14[[#This Row],[Hospital tier]],"?","tier - 2")</f>
        <v>tier - 3</v>
      </c>
      <c r="Y1293" t="str">
        <f>SUBSTITUTE(Table14[[#This Row],[City tier]],"?","tier - 2")</f>
        <v>tier - 1</v>
      </c>
      <c r="Z1293" t="str">
        <f>SUBSTITUTE(Table14[[#This Row],[State ID]],"?","UNKNOWN")</f>
        <v>R1012</v>
      </c>
    </row>
    <row r="1294" spans="1:26" x14ac:dyDescent="0.3">
      <c r="A1294" t="s">
        <v>1325</v>
      </c>
      <c r="B1294">
        <v>1974</v>
      </c>
      <c r="C1294" t="s">
        <v>30</v>
      </c>
      <c r="E1294">
        <v>9</v>
      </c>
      <c r="F1294">
        <v>4</v>
      </c>
      <c r="G1294">
        <v>10736.87</v>
      </c>
      <c r="H1294" t="s">
        <v>12</v>
      </c>
      <c r="I1294" t="s">
        <v>16</v>
      </c>
      <c r="J1294" t="s">
        <v>168</v>
      </c>
      <c r="K1294" t="str">
        <f>SUBSTITUTE(Table14[[#This Row],[year]],"?","")</f>
        <v>1974</v>
      </c>
      <c r="P1294" t="str">
        <f>SUBSTITUTE(Table14[[#This Row],[Customer ID]],"?","unknown")</f>
        <v>Id1046</v>
      </c>
      <c r="Q1294" s="9" t="str">
        <f t="shared" si="60"/>
        <v>6 Dec 1974</v>
      </c>
      <c r="R1294">
        <f t="shared" si="61"/>
        <v>48</v>
      </c>
      <c r="S1294" t="str">
        <f t="shared" si="62"/>
        <v>1974</v>
      </c>
      <c r="T1294" t="str">
        <f>SUBSTITUTE(Table14[[#This Row],[month]],"?","sep")</f>
        <v>Dec</v>
      </c>
      <c r="U1294">
        <v>6</v>
      </c>
      <c r="V1294">
        <v>2</v>
      </c>
      <c r="W1294" s="12">
        <v>8027.97</v>
      </c>
      <c r="X1294" t="str">
        <f>SUBSTITUTE(Table14[[#This Row],[Hospital tier]],"?","tier - 2")</f>
        <v>tier - 3</v>
      </c>
      <c r="Y1294" t="str">
        <f>SUBSTITUTE(Table14[[#This Row],[City tier]],"?","tier - 2")</f>
        <v>tier - 1</v>
      </c>
      <c r="Z1294" t="str">
        <f>SUBSTITUTE(Table14[[#This Row],[State ID]],"?","UNKNOWN")</f>
        <v>R1016</v>
      </c>
    </row>
    <row r="1295" spans="1:26" x14ac:dyDescent="0.3">
      <c r="A1295" t="s">
        <v>1326</v>
      </c>
      <c r="B1295">
        <v>1986</v>
      </c>
      <c r="C1295" t="s">
        <v>35</v>
      </c>
      <c r="E1295">
        <v>29</v>
      </c>
      <c r="F1295">
        <v>3</v>
      </c>
      <c r="G1295">
        <v>10749.02</v>
      </c>
      <c r="H1295" t="s">
        <v>12</v>
      </c>
      <c r="I1295" t="s">
        <v>16</v>
      </c>
      <c r="J1295" t="s">
        <v>535</v>
      </c>
      <c r="K1295" t="str">
        <f>SUBSTITUTE(Table14[[#This Row],[year]],"?","")</f>
        <v>1986</v>
      </c>
      <c r="P1295" t="str">
        <f>SUBSTITUTE(Table14[[#This Row],[Customer ID]],"?","unknown")</f>
        <v>Id1045</v>
      </c>
      <c r="Q1295" s="9" t="str">
        <f t="shared" si="60"/>
        <v>20 Aug 1986</v>
      </c>
      <c r="R1295">
        <f t="shared" si="61"/>
        <v>36</v>
      </c>
      <c r="S1295" t="str">
        <f t="shared" si="62"/>
        <v>1986</v>
      </c>
      <c r="T1295" t="str">
        <f>SUBSTITUTE(Table14[[#This Row],[month]],"?","sep")</f>
        <v>Aug</v>
      </c>
      <c r="U1295">
        <v>20</v>
      </c>
      <c r="V1295">
        <v>0</v>
      </c>
      <c r="W1295" s="12">
        <v>8026.67</v>
      </c>
      <c r="X1295" t="str">
        <f>SUBSTITUTE(Table14[[#This Row],[Hospital tier]],"?","tier - 2")</f>
        <v>tier - 3</v>
      </c>
      <c r="Y1295" t="str">
        <f>SUBSTITUTE(Table14[[#This Row],[City tier]],"?","tier - 2")</f>
        <v>tier - 1</v>
      </c>
      <c r="Z1295" t="str">
        <f>SUBSTITUTE(Table14[[#This Row],[State ID]],"?","UNKNOWN")</f>
        <v>R1026</v>
      </c>
    </row>
    <row r="1296" spans="1:26" x14ac:dyDescent="0.3">
      <c r="A1296" t="s">
        <v>1327</v>
      </c>
      <c r="B1296">
        <v>1989</v>
      </c>
      <c r="C1296" t="s">
        <v>15</v>
      </c>
      <c r="E1296">
        <v>25</v>
      </c>
      <c r="F1296">
        <v>3</v>
      </c>
      <c r="G1296">
        <v>10769.75</v>
      </c>
      <c r="H1296" t="s">
        <v>12</v>
      </c>
      <c r="I1296" t="s">
        <v>11</v>
      </c>
      <c r="J1296" t="s">
        <v>632</v>
      </c>
      <c r="K1296" t="str">
        <f>SUBSTITUTE(Table14[[#This Row],[year]],"?","")</f>
        <v>1989</v>
      </c>
      <c r="P1296" t="str">
        <f>SUBSTITUTE(Table14[[#This Row],[Customer ID]],"?","unknown")</f>
        <v>Id1044</v>
      </c>
      <c r="Q1296" s="9" t="str">
        <f t="shared" si="60"/>
        <v>17 Nov 1989</v>
      </c>
      <c r="R1296">
        <f t="shared" si="61"/>
        <v>33</v>
      </c>
      <c r="S1296" t="str">
        <f t="shared" si="62"/>
        <v>1989</v>
      </c>
      <c r="T1296" t="str">
        <f>SUBSTITUTE(Table14[[#This Row],[month]],"?","sep")</f>
        <v>Nov</v>
      </c>
      <c r="U1296">
        <v>17</v>
      </c>
      <c r="V1296">
        <v>1</v>
      </c>
      <c r="W1296" s="12">
        <v>8023.14</v>
      </c>
      <c r="X1296" t="str">
        <f>SUBSTITUTE(Table14[[#This Row],[Hospital tier]],"?","tier - 2")</f>
        <v>tier - 3</v>
      </c>
      <c r="Y1296" t="str">
        <f>SUBSTITUTE(Table14[[#This Row],[City tier]],"?","tier - 2")</f>
        <v>tier - 2</v>
      </c>
      <c r="Z1296" t="str">
        <f>SUBSTITUTE(Table14[[#This Row],[State ID]],"?","UNKNOWN")</f>
        <v>R1022</v>
      </c>
    </row>
    <row r="1297" spans="1:26" x14ac:dyDescent="0.3">
      <c r="A1297" t="s">
        <v>1328</v>
      </c>
      <c r="B1297">
        <v>1967</v>
      </c>
      <c r="C1297" t="s">
        <v>15</v>
      </c>
      <c r="E1297">
        <v>11</v>
      </c>
      <c r="F1297">
        <v>1</v>
      </c>
      <c r="G1297">
        <v>10791.96</v>
      </c>
      <c r="H1297" t="s">
        <v>12</v>
      </c>
      <c r="I1297" t="s">
        <v>11</v>
      </c>
      <c r="J1297" t="s">
        <v>42</v>
      </c>
      <c r="K1297" t="str">
        <f>SUBSTITUTE(Table14[[#This Row],[year]],"?","")</f>
        <v>1967</v>
      </c>
      <c r="P1297" t="str">
        <f>SUBSTITUTE(Table14[[#This Row],[Customer ID]],"?","unknown")</f>
        <v>Id1043</v>
      </c>
      <c r="Q1297" s="9" t="str">
        <f t="shared" si="60"/>
        <v>3 Nov 1967</v>
      </c>
      <c r="R1297">
        <f t="shared" si="61"/>
        <v>55</v>
      </c>
      <c r="S1297" t="str">
        <f t="shared" si="62"/>
        <v>1967</v>
      </c>
      <c r="T1297" t="str">
        <f>SUBSTITUTE(Table14[[#This Row],[month]],"?","sep")</f>
        <v>Nov</v>
      </c>
      <c r="U1297">
        <v>3</v>
      </c>
      <c r="V1297">
        <v>3</v>
      </c>
      <c r="W1297" s="12">
        <v>8021.11</v>
      </c>
      <c r="X1297" t="str">
        <f>SUBSTITUTE(Table14[[#This Row],[Hospital tier]],"?","tier - 2")</f>
        <v>tier - 3</v>
      </c>
      <c r="Y1297" t="str">
        <f>SUBSTITUTE(Table14[[#This Row],[City tier]],"?","tier - 2")</f>
        <v>tier - 2</v>
      </c>
      <c r="Z1297" t="str">
        <f>SUBSTITUTE(Table14[[#This Row],[State ID]],"?","UNKNOWN")</f>
        <v>R1011</v>
      </c>
    </row>
    <row r="1298" spans="1:26" x14ac:dyDescent="0.3">
      <c r="A1298" t="s">
        <v>1329</v>
      </c>
      <c r="B1298">
        <v>1999</v>
      </c>
      <c r="C1298" t="s">
        <v>30</v>
      </c>
      <c r="E1298">
        <v>24</v>
      </c>
      <c r="F1298">
        <v>0</v>
      </c>
      <c r="G1298">
        <v>10795.94</v>
      </c>
      <c r="H1298" t="s">
        <v>12</v>
      </c>
      <c r="I1298" t="s">
        <v>16</v>
      </c>
      <c r="J1298" t="s">
        <v>42</v>
      </c>
      <c r="K1298" t="str">
        <f>SUBSTITUTE(Table14[[#This Row],[year]],"?","")</f>
        <v>1999</v>
      </c>
      <c r="P1298" t="str">
        <f>SUBSTITUTE(Table14[[#This Row],[Customer ID]],"?","unknown")</f>
        <v>Id1042</v>
      </c>
      <c r="Q1298" s="9" t="str">
        <f t="shared" si="60"/>
        <v>8 Dec 1999</v>
      </c>
      <c r="R1298">
        <f t="shared" si="61"/>
        <v>23</v>
      </c>
      <c r="S1298" t="str">
        <f t="shared" si="62"/>
        <v>1999</v>
      </c>
      <c r="T1298" t="str">
        <f>SUBSTITUTE(Table14[[#This Row],[month]],"?","sep")</f>
        <v>Dec</v>
      </c>
      <c r="U1298">
        <v>8</v>
      </c>
      <c r="V1298">
        <v>2</v>
      </c>
      <c r="W1298" s="12">
        <v>8017.06</v>
      </c>
      <c r="X1298" t="str">
        <f>SUBSTITUTE(Table14[[#This Row],[Hospital tier]],"?","tier - 2")</f>
        <v>tier - 3</v>
      </c>
      <c r="Y1298" t="str">
        <f>SUBSTITUTE(Table14[[#This Row],[City tier]],"?","tier - 2")</f>
        <v>tier - 1</v>
      </c>
      <c r="Z1298" t="str">
        <f>SUBSTITUTE(Table14[[#This Row],[State ID]],"?","UNKNOWN")</f>
        <v>R1011</v>
      </c>
    </row>
    <row r="1299" spans="1:26" x14ac:dyDescent="0.3">
      <c r="A1299" t="s">
        <v>1330</v>
      </c>
      <c r="B1299">
        <v>1967</v>
      </c>
      <c r="C1299" t="s">
        <v>37</v>
      </c>
      <c r="E1299">
        <v>23</v>
      </c>
      <c r="F1299">
        <v>0</v>
      </c>
      <c r="G1299">
        <v>10796.35</v>
      </c>
      <c r="H1299" t="s">
        <v>12</v>
      </c>
      <c r="I1299" t="s">
        <v>16</v>
      </c>
      <c r="J1299" t="s">
        <v>166</v>
      </c>
      <c r="K1299" t="str">
        <f>SUBSTITUTE(Table14[[#This Row],[year]],"?","")</f>
        <v>1967</v>
      </c>
      <c r="P1299" t="str">
        <f>SUBSTITUTE(Table14[[#This Row],[Customer ID]],"?","unknown")</f>
        <v>Id1041</v>
      </c>
      <c r="Q1299" s="9" t="str">
        <f t="shared" si="60"/>
        <v>29 Oct 1967</v>
      </c>
      <c r="R1299">
        <f t="shared" si="61"/>
        <v>55</v>
      </c>
      <c r="S1299" t="str">
        <f t="shared" si="62"/>
        <v>1967</v>
      </c>
      <c r="T1299" t="str">
        <f>SUBSTITUTE(Table14[[#This Row],[month]],"?","sep")</f>
        <v>Oct</v>
      </c>
      <c r="U1299">
        <v>29</v>
      </c>
      <c r="V1299">
        <v>3</v>
      </c>
      <c r="W1299" s="12">
        <v>12788.18</v>
      </c>
      <c r="X1299" t="str">
        <f>SUBSTITUTE(Table14[[#This Row],[Hospital tier]],"?","tier - 2")</f>
        <v>tier - 3</v>
      </c>
      <c r="Y1299" t="str">
        <f>SUBSTITUTE(Table14[[#This Row],[City tier]],"?","tier - 2")</f>
        <v>tier - 1</v>
      </c>
      <c r="Z1299" t="str">
        <f>SUBSTITUTE(Table14[[#This Row],[State ID]],"?","UNKNOWN")</f>
        <v>R1019</v>
      </c>
    </row>
    <row r="1300" spans="1:26" x14ac:dyDescent="0.3">
      <c r="A1300" t="s">
        <v>1331</v>
      </c>
      <c r="B1300">
        <v>1970</v>
      </c>
      <c r="C1300" t="s">
        <v>37</v>
      </c>
      <c r="E1300">
        <v>28</v>
      </c>
      <c r="F1300">
        <v>1</v>
      </c>
      <c r="G1300">
        <v>10797.34</v>
      </c>
      <c r="H1300" t="s">
        <v>12</v>
      </c>
      <c r="I1300" t="s">
        <v>11</v>
      </c>
      <c r="J1300" t="s">
        <v>249</v>
      </c>
      <c r="K1300" t="str">
        <f>SUBSTITUTE(Table14[[#This Row],[year]],"?","")</f>
        <v>1970</v>
      </c>
      <c r="P1300" t="str">
        <f>SUBSTITUTE(Table14[[#This Row],[Customer ID]],"?","unknown")</f>
        <v>Id1040</v>
      </c>
      <c r="Q1300" s="9" t="str">
        <f t="shared" si="60"/>
        <v>18 Oct 1970</v>
      </c>
      <c r="R1300">
        <f t="shared" si="61"/>
        <v>52</v>
      </c>
      <c r="S1300" t="str">
        <f t="shared" si="62"/>
        <v>1970</v>
      </c>
      <c r="T1300" t="str">
        <f>SUBSTITUTE(Table14[[#This Row],[month]],"?","sep")</f>
        <v>Oct</v>
      </c>
      <c r="U1300">
        <v>18</v>
      </c>
      <c r="V1300">
        <v>0</v>
      </c>
      <c r="W1300" s="12">
        <v>8014.62</v>
      </c>
      <c r="X1300" t="str">
        <f>SUBSTITUTE(Table14[[#This Row],[Hospital tier]],"?","tier - 2")</f>
        <v>tier - 3</v>
      </c>
      <c r="Y1300" t="str">
        <f>SUBSTITUTE(Table14[[#This Row],[City tier]],"?","tier - 2")</f>
        <v>tier - 2</v>
      </c>
      <c r="Z1300" t="str">
        <f>SUBSTITUTE(Table14[[#This Row],[State ID]],"?","UNKNOWN")</f>
        <v>R1023</v>
      </c>
    </row>
    <row r="1301" spans="1:26" x14ac:dyDescent="0.3">
      <c r="A1301" t="s">
        <v>1332</v>
      </c>
      <c r="B1301">
        <v>1970</v>
      </c>
      <c r="C1301" t="s">
        <v>30</v>
      </c>
      <c r="E1301">
        <v>18</v>
      </c>
      <c r="F1301">
        <v>2</v>
      </c>
      <c r="G1301">
        <v>10806.84</v>
      </c>
      <c r="H1301" t="s">
        <v>12</v>
      </c>
      <c r="I1301" t="s">
        <v>11</v>
      </c>
      <c r="J1301" t="s">
        <v>42</v>
      </c>
      <c r="K1301" t="str">
        <f>SUBSTITUTE(Table14[[#This Row],[year]],"?","")</f>
        <v>1970</v>
      </c>
      <c r="P1301" t="str">
        <f>SUBSTITUTE(Table14[[#This Row],[Customer ID]],"?","unknown")</f>
        <v>Id1039</v>
      </c>
      <c r="Q1301" s="9" t="str">
        <f t="shared" si="60"/>
        <v>22 Dec 1970</v>
      </c>
      <c r="R1301">
        <f t="shared" si="61"/>
        <v>52</v>
      </c>
      <c r="S1301" t="str">
        <f t="shared" si="62"/>
        <v>1970</v>
      </c>
      <c r="T1301" t="str">
        <f>SUBSTITUTE(Table14[[#This Row],[month]],"?","sep")</f>
        <v>Dec</v>
      </c>
      <c r="U1301">
        <v>22</v>
      </c>
      <c r="V1301">
        <v>0</v>
      </c>
      <c r="W1301" s="12">
        <v>8004.96</v>
      </c>
      <c r="X1301" t="str">
        <f>SUBSTITUTE(Table14[[#This Row],[Hospital tier]],"?","tier - 2")</f>
        <v>tier - 3</v>
      </c>
      <c r="Y1301" t="str">
        <f>SUBSTITUTE(Table14[[#This Row],[City tier]],"?","tier - 2")</f>
        <v>tier - 2</v>
      </c>
      <c r="Z1301" t="str">
        <f>SUBSTITUTE(Table14[[#This Row],[State ID]],"?","UNKNOWN")</f>
        <v>R1011</v>
      </c>
    </row>
    <row r="1302" spans="1:26" x14ac:dyDescent="0.3">
      <c r="A1302" t="s">
        <v>1333</v>
      </c>
      <c r="B1302">
        <v>1967</v>
      </c>
      <c r="C1302" t="s">
        <v>37</v>
      </c>
      <c r="E1302">
        <v>2</v>
      </c>
      <c r="F1302">
        <v>1</v>
      </c>
      <c r="G1302">
        <v>10807.49</v>
      </c>
      <c r="H1302" t="s">
        <v>12</v>
      </c>
      <c r="I1302" t="s">
        <v>11</v>
      </c>
      <c r="J1302" t="s">
        <v>13</v>
      </c>
      <c r="K1302" t="str">
        <f>SUBSTITUTE(Table14[[#This Row],[year]],"?","")</f>
        <v>1967</v>
      </c>
      <c r="P1302" t="str">
        <f>SUBSTITUTE(Table14[[#This Row],[Customer ID]],"?","unknown")</f>
        <v>Id1038</v>
      </c>
      <c r="Q1302" s="9" t="str">
        <f t="shared" si="60"/>
        <v>20 Oct 1967</v>
      </c>
      <c r="R1302">
        <f t="shared" si="61"/>
        <v>55</v>
      </c>
      <c r="S1302" t="str">
        <f t="shared" si="62"/>
        <v>1967</v>
      </c>
      <c r="T1302" t="str">
        <f>SUBSTITUTE(Table14[[#This Row],[month]],"?","sep")</f>
        <v>Oct</v>
      </c>
      <c r="U1302">
        <v>20</v>
      </c>
      <c r="V1302">
        <v>3</v>
      </c>
      <c r="W1302" s="12">
        <v>7986.48</v>
      </c>
      <c r="X1302" t="str">
        <f>SUBSTITUTE(Table14[[#This Row],[Hospital tier]],"?","tier - 2")</f>
        <v>tier - 3</v>
      </c>
      <c r="Y1302" t="str">
        <f>SUBSTITUTE(Table14[[#This Row],[City tier]],"?","tier - 2")</f>
        <v>tier - 2</v>
      </c>
      <c r="Z1302" t="str">
        <f>SUBSTITUTE(Table14[[#This Row],[State ID]],"?","UNKNOWN")</f>
        <v>R1013</v>
      </c>
    </row>
    <row r="1303" spans="1:26" x14ac:dyDescent="0.3">
      <c r="A1303" t="s">
        <v>1334</v>
      </c>
      <c r="B1303">
        <v>1968</v>
      </c>
      <c r="C1303" t="s">
        <v>10</v>
      </c>
      <c r="E1303">
        <v>28</v>
      </c>
      <c r="F1303">
        <v>1</v>
      </c>
      <c r="G1303">
        <v>10825.25</v>
      </c>
      <c r="H1303" t="s">
        <v>12</v>
      </c>
      <c r="I1303" t="s">
        <v>12</v>
      </c>
      <c r="J1303" t="s">
        <v>23</v>
      </c>
      <c r="K1303" t="str">
        <f>SUBSTITUTE(Table14[[#This Row],[year]],"?","")</f>
        <v>1968</v>
      </c>
      <c r="P1303" t="str">
        <f>SUBSTITUTE(Table14[[#This Row],[Customer ID]],"?","unknown")</f>
        <v>Id1037</v>
      </c>
      <c r="Q1303" s="9" t="str">
        <f t="shared" si="60"/>
        <v>3 Jul 1968</v>
      </c>
      <c r="R1303">
        <f t="shared" si="61"/>
        <v>54</v>
      </c>
      <c r="S1303" t="str">
        <f t="shared" si="62"/>
        <v>1968</v>
      </c>
      <c r="T1303" t="str">
        <f>SUBSTITUTE(Table14[[#This Row],[month]],"?","sep")</f>
        <v>Jul</v>
      </c>
      <c r="U1303">
        <v>3</v>
      </c>
      <c r="V1303">
        <v>2</v>
      </c>
      <c r="W1303" s="12">
        <v>38836.980000000003</v>
      </c>
      <c r="X1303" t="str">
        <f>SUBSTITUTE(Table14[[#This Row],[Hospital tier]],"?","tier - 2")</f>
        <v>tier - 3</v>
      </c>
      <c r="Y1303" t="str">
        <f>SUBSTITUTE(Table14[[#This Row],[City tier]],"?","tier - 2")</f>
        <v>tier - 3</v>
      </c>
      <c r="Z1303" t="str">
        <f>SUBSTITUTE(Table14[[#This Row],[State ID]],"?","UNKNOWN")</f>
        <v>R1012</v>
      </c>
    </row>
    <row r="1304" spans="1:26" x14ac:dyDescent="0.3">
      <c r="A1304" t="s">
        <v>1335</v>
      </c>
      <c r="B1304">
        <v>1971</v>
      </c>
      <c r="C1304" t="s">
        <v>30</v>
      </c>
      <c r="E1304">
        <v>20</v>
      </c>
      <c r="F1304">
        <v>2</v>
      </c>
      <c r="G1304">
        <v>10848.13</v>
      </c>
      <c r="H1304" t="s">
        <v>12</v>
      </c>
      <c r="I1304" t="s">
        <v>12</v>
      </c>
      <c r="J1304" t="s">
        <v>23</v>
      </c>
      <c r="K1304" t="str">
        <f>SUBSTITUTE(Table14[[#This Row],[year]],"?","")</f>
        <v>1971</v>
      </c>
      <c r="P1304" t="str">
        <f>SUBSTITUTE(Table14[[#This Row],[Customer ID]],"?","unknown")</f>
        <v>Id1036</v>
      </c>
      <c r="Q1304" s="9" t="str">
        <f t="shared" si="60"/>
        <v>28 Dec 1971</v>
      </c>
      <c r="R1304">
        <f t="shared" si="61"/>
        <v>51</v>
      </c>
      <c r="S1304" t="str">
        <f t="shared" si="62"/>
        <v>1971</v>
      </c>
      <c r="T1304" t="str">
        <f>SUBSTITUTE(Table14[[#This Row],[month]],"?","sep")</f>
        <v>Dec</v>
      </c>
      <c r="U1304">
        <v>28</v>
      </c>
      <c r="V1304">
        <v>3</v>
      </c>
      <c r="W1304" s="12">
        <v>7985.82</v>
      </c>
      <c r="X1304" t="str">
        <f>SUBSTITUTE(Table14[[#This Row],[Hospital tier]],"?","tier - 2")</f>
        <v>tier - 3</v>
      </c>
      <c r="Y1304" t="str">
        <f>SUBSTITUTE(Table14[[#This Row],[City tier]],"?","tier - 2")</f>
        <v>tier - 3</v>
      </c>
      <c r="Z1304" t="str">
        <f>SUBSTITUTE(Table14[[#This Row],[State ID]],"?","UNKNOWN")</f>
        <v>R1012</v>
      </c>
    </row>
    <row r="1305" spans="1:26" x14ac:dyDescent="0.3">
      <c r="A1305" t="s">
        <v>1336</v>
      </c>
      <c r="B1305">
        <v>1994</v>
      </c>
      <c r="C1305" t="s">
        <v>20</v>
      </c>
      <c r="E1305">
        <v>6</v>
      </c>
      <c r="F1305">
        <v>0</v>
      </c>
      <c r="G1305">
        <v>10886.66</v>
      </c>
      <c r="H1305" t="s">
        <v>12</v>
      </c>
      <c r="I1305" t="s">
        <v>12</v>
      </c>
      <c r="J1305" t="s">
        <v>23</v>
      </c>
      <c r="K1305" t="str">
        <f>SUBSTITUTE(Table14[[#This Row],[year]],"?","")</f>
        <v>1994</v>
      </c>
      <c r="P1305" t="str">
        <f>SUBSTITUTE(Table14[[#This Row],[Customer ID]],"?","unknown")</f>
        <v>Id1035</v>
      </c>
      <c r="Q1305" s="9" t="str">
        <f t="shared" si="60"/>
        <v>23 Sep 1994</v>
      </c>
      <c r="R1305">
        <f t="shared" si="61"/>
        <v>28</v>
      </c>
      <c r="S1305" t="str">
        <f t="shared" si="62"/>
        <v>1994</v>
      </c>
      <c r="T1305" t="str">
        <f>SUBSTITUTE(Table14[[#This Row],[month]],"?","sep")</f>
        <v>Sep</v>
      </c>
      <c r="U1305">
        <v>23</v>
      </c>
      <c r="V1305">
        <v>0</v>
      </c>
      <c r="W1305" s="12">
        <v>7980.34</v>
      </c>
      <c r="X1305" t="str">
        <f>SUBSTITUTE(Table14[[#This Row],[Hospital tier]],"?","tier - 2")</f>
        <v>tier - 3</v>
      </c>
      <c r="Y1305" t="str">
        <f>SUBSTITUTE(Table14[[#This Row],[City tier]],"?","tier - 2")</f>
        <v>tier - 3</v>
      </c>
      <c r="Z1305" t="str">
        <f>SUBSTITUTE(Table14[[#This Row],[State ID]],"?","UNKNOWN")</f>
        <v>R1012</v>
      </c>
    </row>
    <row r="1306" spans="1:26" x14ac:dyDescent="0.3">
      <c r="A1306" t="s">
        <v>1337</v>
      </c>
      <c r="B1306">
        <v>1968</v>
      </c>
      <c r="C1306" t="s">
        <v>15</v>
      </c>
      <c r="E1306">
        <v>13</v>
      </c>
      <c r="F1306">
        <v>0</v>
      </c>
      <c r="G1306">
        <v>10923.93</v>
      </c>
      <c r="H1306" t="s">
        <v>12</v>
      </c>
      <c r="I1306" t="s">
        <v>16</v>
      </c>
      <c r="J1306" t="s">
        <v>247</v>
      </c>
      <c r="K1306" t="str">
        <f>SUBSTITUTE(Table14[[#This Row],[year]],"?","")</f>
        <v>1968</v>
      </c>
      <c r="P1306" t="str">
        <f>SUBSTITUTE(Table14[[#This Row],[Customer ID]],"?","unknown")</f>
        <v>Id1034</v>
      </c>
      <c r="Q1306" s="9" t="str">
        <f t="shared" si="60"/>
        <v>10 Nov 1968</v>
      </c>
      <c r="R1306">
        <f t="shared" si="61"/>
        <v>54</v>
      </c>
      <c r="S1306" t="str">
        <f t="shared" si="62"/>
        <v>1968</v>
      </c>
      <c r="T1306" t="str">
        <f>SUBSTITUTE(Table14[[#This Row],[month]],"?","sep")</f>
        <v>Nov</v>
      </c>
      <c r="U1306">
        <v>10</v>
      </c>
      <c r="V1306">
        <v>1</v>
      </c>
      <c r="W1306" s="12">
        <v>7966.81</v>
      </c>
      <c r="X1306" t="str">
        <f>SUBSTITUTE(Table14[[#This Row],[Hospital tier]],"?","tier - 2")</f>
        <v>tier - 3</v>
      </c>
      <c r="Y1306" t="str">
        <f>SUBSTITUTE(Table14[[#This Row],[City tier]],"?","tier - 2")</f>
        <v>tier - 1</v>
      </c>
      <c r="Z1306" t="str">
        <f>SUBSTITUTE(Table14[[#This Row],[State ID]],"?","UNKNOWN")</f>
        <v>R1024</v>
      </c>
    </row>
    <row r="1307" spans="1:26" x14ac:dyDescent="0.3">
      <c r="A1307" t="s">
        <v>1338</v>
      </c>
      <c r="B1307">
        <v>1968</v>
      </c>
      <c r="C1307" t="s">
        <v>15</v>
      </c>
      <c r="E1307">
        <v>12</v>
      </c>
      <c r="F1307">
        <v>1</v>
      </c>
      <c r="G1307">
        <v>10928.85</v>
      </c>
      <c r="H1307" t="s">
        <v>12</v>
      </c>
      <c r="I1307" t="s">
        <v>12</v>
      </c>
      <c r="J1307" t="s">
        <v>13</v>
      </c>
      <c r="K1307" t="str">
        <f>SUBSTITUTE(Table14[[#This Row],[year]],"?","")</f>
        <v>1968</v>
      </c>
      <c r="P1307" t="str">
        <f>SUBSTITUTE(Table14[[#This Row],[Customer ID]],"?","unknown")</f>
        <v>Id1033</v>
      </c>
      <c r="Q1307" s="9" t="str">
        <f t="shared" si="60"/>
        <v>19 Nov 1968</v>
      </c>
      <c r="R1307">
        <f t="shared" si="61"/>
        <v>54</v>
      </c>
      <c r="S1307" t="str">
        <f t="shared" si="62"/>
        <v>1968</v>
      </c>
      <c r="T1307" t="str">
        <f>SUBSTITUTE(Table14[[#This Row],[month]],"?","sep")</f>
        <v>Nov</v>
      </c>
      <c r="U1307">
        <v>19</v>
      </c>
      <c r="V1307">
        <v>0</v>
      </c>
      <c r="W1307" s="12">
        <v>7958.13</v>
      </c>
      <c r="X1307" t="str">
        <f>SUBSTITUTE(Table14[[#This Row],[Hospital tier]],"?","tier - 2")</f>
        <v>tier - 3</v>
      </c>
      <c r="Y1307" t="str">
        <f>SUBSTITUTE(Table14[[#This Row],[City tier]],"?","tier - 2")</f>
        <v>tier - 3</v>
      </c>
      <c r="Z1307" t="str">
        <f>SUBSTITUTE(Table14[[#This Row],[State ID]],"?","UNKNOWN")</f>
        <v>R1013</v>
      </c>
    </row>
    <row r="1308" spans="1:26" x14ac:dyDescent="0.3">
      <c r="A1308" t="s">
        <v>1339</v>
      </c>
      <c r="B1308">
        <v>1969</v>
      </c>
      <c r="C1308" t="s">
        <v>15</v>
      </c>
      <c r="E1308">
        <v>10</v>
      </c>
      <c r="F1308">
        <v>1</v>
      </c>
      <c r="G1308">
        <v>10942.13</v>
      </c>
      <c r="H1308" t="s">
        <v>12</v>
      </c>
      <c r="I1308" t="s">
        <v>12</v>
      </c>
      <c r="J1308" t="s">
        <v>23</v>
      </c>
      <c r="K1308" t="str">
        <f>SUBSTITUTE(Table14[[#This Row],[year]],"?","")</f>
        <v>1969</v>
      </c>
      <c r="P1308" t="str">
        <f>SUBSTITUTE(Table14[[#This Row],[Customer ID]],"?","unknown")</f>
        <v>Id1032</v>
      </c>
      <c r="Q1308" s="9" t="str">
        <f t="shared" si="60"/>
        <v>28 Nov 1969</v>
      </c>
      <c r="R1308">
        <f t="shared" si="61"/>
        <v>53</v>
      </c>
      <c r="S1308" t="str">
        <f t="shared" si="62"/>
        <v>1969</v>
      </c>
      <c r="T1308" t="str">
        <f>SUBSTITUTE(Table14[[#This Row],[month]],"?","sep")</f>
        <v>Nov</v>
      </c>
      <c r="U1308">
        <v>28</v>
      </c>
      <c r="V1308">
        <v>3</v>
      </c>
      <c r="W1308" s="12">
        <v>7954.52</v>
      </c>
      <c r="X1308" t="str">
        <f>SUBSTITUTE(Table14[[#This Row],[Hospital tier]],"?","tier - 2")</f>
        <v>tier - 3</v>
      </c>
      <c r="Y1308" t="str">
        <f>SUBSTITUTE(Table14[[#This Row],[City tier]],"?","tier - 2")</f>
        <v>tier - 3</v>
      </c>
      <c r="Z1308" t="str">
        <f>SUBSTITUTE(Table14[[#This Row],[State ID]],"?","UNKNOWN")</f>
        <v>R1012</v>
      </c>
    </row>
    <row r="1309" spans="1:26" x14ac:dyDescent="0.3">
      <c r="A1309" t="s">
        <v>1340</v>
      </c>
      <c r="B1309">
        <v>1965</v>
      </c>
      <c r="C1309" t="s">
        <v>30</v>
      </c>
      <c r="E1309">
        <v>4</v>
      </c>
      <c r="F1309">
        <v>0</v>
      </c>
      <c r="G1309">
        <v>10959.33</v>
      </c>
      <c r="H1309" t="s">
        <v>12</v>
      </c>
      <c r="I1309" t="s">
        <v>12</v>
      </c>
      <c r="J1309" t="s">
        <v>42</v>
      </c>
      <c r="K1309" t="str">
        <f>SUBSTITUTE(Table14[[#This Row],[year]],"?","")</f>
        <v>1965</v>
      </c>
      <c r="P1309" t="str">
        <f>SUBSTITUTE(Table14[[#This Row],[Customer ID]],"?","unknown")</f>
        <v>Id1031</v>
      </c>
      <c r="Q1309" s="9" t="str">
        <f t="shared" si="60"/>
        <v>9 Dec 1965</v>
      </c>
      <c r="R1309">
        <f t="shared" si="61"/>
        <v>57</v>
      </c>
      <c r="S1309" t="str">
        <f t="shared" si="62"/>
        <v>1965</v>
      </c>
      <c r="T1309" t="str">
        <f>SUBSTITUTE(Table14[[#This Row],[month]],"?","sep")</f>
        <v>Dec</v>
      </c>
      <c r="U1309">
        <v>9</v>
      </c>
      <c r="V1309">
        <v>0</v>
      </c>
      <c r="W1309" s="12">
        <v>7953.72</v>
      </c>
      <c r="X1309" t="str">
        <f>SUBSTITUTE(Table14[[#This Row],[Hospital tier]],"?","tier - 2")</f>
        <v>tier - 3</v>
      </c>
      <c r="Y1309" t="str">
        <f>SUBSTITUTE(Table14[[#This Row],[City tier]],"?","tier - 2")</f>
        <v>tier - 3</v>
      </c>
      <c r="Z1309" t="str">
        <f>SUBSTITUTE(Table14[[#This Row],[State ID]],"?","UNKNOWN")</f>
        <v>R1011</v>
      </c>
    </row>
    <row r="1310" spans="1:26" x14ac:dyDescent="0.3">
      <c r="A1310" t="s">
        <v>1341</v>
      </c>
      <c r="B1310">
        <v>1969</v>
      </c>
      <c r="C1310" t="s">
        <v>35</v>
      </c>
      <c r="E1310">
        <v>14</v>
      </c>
      <c r="F1310">
        <v>1</v>
      </c>
      <c r="G1310">
        <v>10959.69</v>
      </c>
      <c r="H1310" t="s">
        <v>12</v>
      </c>
      <c r="I1310" t="s">
        <v>12</v>
      </c>
      <c r="J1310" t="s">
        <v>23</v>
      </c>
      <c r="K1310" t="str">
        <f>SUBSTITUTE(Table14[[#This Row],[year]],"?","")</f>
        <v>1969</v>
      </c>
      <c r="P1310" t="str">
        <f>SUBSTITUTE(Table14[[#This Row],[Customer ID]],"?","unknown")</f>
        <v>Id1030</v>
      </c>
      <c r="Q1310" s="9" t="str">
        <f t="shared" si="60"/>
        <v>5 Aug 1969</v>
      </c>
      <c r="R1310">
        <f t="shared" si="61"/>
        <v>53</v>
      </c>
      <c r="S1310" t="str">
        <f t="shared" si="62"/>
        <v>1969</v>
      </c>
      <c r="T1310" t="str">
        <f>SUBSTITUTE(Table14[[#This Row],[month]],"?","sep")</f>
        <v>Aug</v>
      </c>
      <c r="U1310">
        <v>5</v>
      </c>
      <c r="V1310">
        <v>0</v>
      </c>
      <c r="W1310" s="12">
        <v>12788.03</v>
      </c>
      <c r="X1310" t="str">
        <f>SUBSTITUTE(Table14[[#This Row],[Hospital tier]],"?","tier - 2")</f>
        <v>tier - 3</v>
      </c>
      <c r="Y1310" t="str">
        <f>SUBSTITUTE(Table14[[#This Row],[City tier]],"?","tier - 2")</f>
        <v>tier - 3</v>
      </c>
      <c r="Z1310" t="str">
        <f>SUBSTITUTE(Table14[[#This Row],[State ID]],"?","UNKNOWN")</f>
        <v>R1012</v>
      </c>
    </row>
    <row r="1311" spans="1:26" x14ac:dyDescent="0.3">
      <c r="A1311" t="s">
        <v>1342</v>
      </c>
      <c r="B1311">
        <v>1965</v>
      </c>
      <c r="C1311" t="s">
        <v>18</v>
      </c>
      <c r="E1311">
        <v>19</v>
      </c>
      <c r="F1311">
        <v>0</v>
      </c>
      <c r="G1311">
        <v>10965.45</v>
      </c>
      <c r="H1311" t="s">
        <v>12</v>
      </c>
      <c r="I1311" t="s">
        <v>11</v>
      </c>
      <c r="J1311" t="s">
        <v>42</v>
      </c>
      <c r="K1311" t="str">
        <f>SUBSTITUTE(Table14[[#This Row],[year]],"?","")</f>
        <v>1965</v>
      </c>
      <c r="P1311" t="str">
        <f>SUBSTITUTE(Table14[[#This Row],[Customer ID]],"?","unknown")</f>
        <v>Id1029</v>
      </c>
      <c r="Q1311" s="9" t="str">
        <f t="shared" si="60"/>
        <v>29 Jun 1965</v>
      </c>
      <c r="R1311">
        <f t="shared" si="61"/>
        <v>57</v>
      </c>
      <c r="S1311" t="str">
        <f t="shared" si="62"/>
        <v>1965</v>
      </c>
      <c r="T1311" t="str">
        <f>SUBSTITUTE(Table14[[#This Row],[month]],"?","sep")</f>
        <v>Jun</v>
      </c>
      <c r="U1311">
        <v>29</v>
      </c>
      <c r="V1311">
        <v>3</v>
      </c>
      <c r="W1311" s="12">
        <v>7948.22</v>
      </c>
      <c r="X1311" t="str">
        <f>SUBSTITUTE(Table14[[#This Row],[Hospital tier]],"?","tier - 2")</f>
        <v>tier - 3</v>
      </c>
      <c r="Y1311" t="str">
        <f>SUBSTITUTE(Table14[[#This Row],[City tier]],"?","tier - 2")</f>
        <v>tier - 2</v>
      </c>
      <c r="Z1311" t="str">
        <f>SUBSTITUTE(Table14[[#This Row],[State ID]],"?","UNKNOWN")</f>
        <v>R1011</v>
      </c>
    </row>
    <row r="1312" spans="1:26" x14ac:dyDescent="0.3">
      <c r="A1312" t="s">
        <v>1343</v>
      </c>
      <c r="B1312">
        <v>1966</v>
      </c>
      <c r="C1312" t="s">
        <v>10</v>
      </c>
      <c r="E1312">
        <v>9</v>
      </c>
      <c r="F1312">
        <v>0</v>
      </c>
      <c r="G1312">
        <v>10976.25</v>
      </c>
      <c r="H1312" t="s">
        <v>12</v>
      </c>
      <c r="I1312" t="s">
        <v>11</v>
      </c>
      <c r="J1312" t="s">
        <v>23</v>
      </c>
      <c r="K1312" t="str">
        <f>SUBSTITUTE(Table14[[#This Row],[year]],"?","")</f>
        <v>1966</v>
      </c>
      <c r="P1312" t="str">
        <f>SUBSTITUTE(Table14[[#This Row],[Customer ID]],"?","unknown")</f>
        <v>Id1028</v>
      </c>
      <c r="Q1312" s="9" t="str">
        <f t="shared" si="60"/>
        <v>20 Jul 1966</v>
      </c>
      <c r="R1312">
        <f t="shared" si="61"/>
        <v>56</v>
      </c>
      <c r="S1312" t="str">
        <f t="shared" si="62"/>
        <v>1966</v>
      </c>
      <c r="T1312" t="str">
        <f>SUBSTITUTE(Table14[[#This Row],[month]],"?","sep")</f>
        <v>Jul</v>
      </c>
      <c r="U1312">
        <v>20</v>
      </c>
      <c r="V1312">
        <v>0</v>
      </c>
      <c r="W1312" s="12">
        <v>7935.29</v>
      </c>
      <c r="X1312" t="str">
        <f>SUBSTITUTE(Table14[[#This Row],[Hospital tier]],"?","tier - 2")</f>
        <v>tier - 3</v>
      </c>
      <c r="Y1312" t="str">
        <f>SUBSTITUTE(Table14[[#This Row],[City tier]],"?","tier - 2")</f>
        <v>tier - 2</v>
      </c>
      <c r="Z1312" t="str">
        <f>SUBSTITUTE(Table14[[#This Row],[State ID]],"?","UNKNOWN")</f>
        <v>R1012</v>
      </c>
    </row>
    <row r="1313" spans="1:26" x14ac:dyDescent="0.3">
      <c r="A1313" t="s">
        <v>1344</v>
      </c>
      <c r="B1313">
        <v>1973</v>
      </c>
      <c r="C1313" t="s">
        <v>37</v>
      </c>
      <c r="E1313">
        <v>21</v>
      </c>
      <c r="F1313">
        <v>4</v>
      </c>
      <c r="G1313">
        <v>10977.21</v>
      </c>
      <c r="H1313" t="s">
        <v>12</v>
      </c>
      <c r="I1313" t="s">
        <v>16</v>
      </c>
      <c r="J1313" t="s">
        <v>13</v>
      </c>
      <c r="K1313" t="str">
        <f>SUBSTITUTE(Table14[[#This Row],[year]],"?","")</f>
        <v>1973</v>
      </c>
      <c r="P1313" t="str">
        <f>SUBSTITUTE(Table14[[#This Row],[Customer ID]],"?","unknown")</f>
        <v>Id1027</v>
      </c>
      <c r="Q1313" s="9" t="str">
        <f t="shared" si="60"/>
        <v>10 Oct 1973</v>
      </c>
      <c r="R1313">
        <f t="shared" si="61"/>
        <v>49</v>
      </c>
      <c r="S1313" t="str">
        <f t="shared" si="62"/>
        <v>1973</v>
      </c>
      <c r="T1313" t="str">
        <f>SUBSTITUTE(Table14[[#This Row],[month]],"?","sep")</f>
        <v>Oct</v>
      </c>
      <c r="U1313">
        <v>10</v>
      </c>
      <c r="V1313">
        <v>0</v>
      </c>
      <c r="W1313" s="12">
        <v>7896.41</v>
      </c>
      <c r="X1313" t="str">
        <f>SUBSTITUTE(Table14[[#This Row],[Hospital tier]],"?","tier - 2")</f>
        <v>tier - 3</v>
      </c>
      <c r="Y1313" t="str">
        <f>SUBSTITUTE(Table14[[#This Row],[City tier]],"?","tier - 2")</f>
        <v>tier - 1</v>
      </c>
      <c r="Z1313" t="str">
        <f>SUBSTITUTE(Table14[[#This Row],[State ID]],"?","UNKNOWN")</f>
        <v>R1013</v>
      </c>
    </row>
    <row r="1314" spans="1:26" x14ac:dyDescent="0.3">
      <c r="A1314" t="s">
        <v>1345</v>
      </c>
      <c r="B1314">
        <v>1965</v>
      </c>
      <c r="C1314" t="s">
        <v>30</v>
      </c>
      <c r="E1314">
        <v>18</v>
      </c>
      <c r="F1314">
        <v>0</v>
      </c>
      <c r="G1314">
        <v>10982.5</v>
      </c>
      <c r="H1314" t="s">
        <v>12</v>
      </c>
      <c r="I1314" t="s">
        <v>12</v>
      </c>
      <c r="J1314" t="s">
        <v>13</v>
      </c>
      <c r="K1314" t="str">
        <f>SUBSTITUTE(Table14[[#This Row],[year]],"?","")</f>
        <v>1965</v>
      </c>
      <c r="P1314" t="str">
        <f>SUBSTITUTE(Table14[[#This Row],[Customer ID]],"?","unknown")</f>
        <v>Id1026</v>
      </c>
      <c r="Q1314" s="9" t="str">
        <f t="shared" si="60"/>
        <v>17 Dec 1965</v>
      </c>
      <c r="R1314">
        <f t="shared" si="61"/>
        <v>57</v>
      </c>
      <c r="S1314" t="str">
        <f t="shared" si="62"/>
        <v>1965</v>
      </c>
      <c r="T1314" t="str">
        <f>SUBSTITUTE(Table14[[#This Row],[month]],"?","sep")</f>
        <v>Dec</v>
      </c>
      <c r="U1314">
        <v>17</v>
      </c>
      <c r="V1314">
        <v>0</v>
      </c>
      <c r="W1314" s="12">
        <v>7851.85</v>
      </c>
      <c r="X1314" t="str">
        <f>SUBSTITUTE(Table14[[#This Row],[Hospital tier]],"?","tier - 2")</f>
        <v>tier - 3</v>
      </c>
      <c r="Y1314" t="str">
        <f>SUBSTITUTE(Table14[[#This Row],[City tier]],"?","tier - 2")</f>
        <v>tier - 3</v>
      </c>
      <c r="Z1314" t="str">
        <f>SUBSTITUTE(Table14[[#This Row],[State ID]],"?","UNKNOWN")</f>
        <v>R1013</v>
      </c>
    </row>
    <row r="1315" spans="1:26" x14ac:dyDescent="0.3">
      <c r="A1315" t="s">
        <v>1346</v>
      </c>
      <c r="B1315">
        <v>2000</v>
      </c>
      <c r="C1315" t="s">
        <v>20</v>
      </c>
      <c r="E1315">
        <v>17</v>
      </c>
      <c r="F1315">
        <v>0</v>
      </c>
      <c r="G1315">
        <v>10991.58</v>
      </c>
      <c r="H1315" t="s">
        <v>12</v>
      </c>
      <c r="I1315" t="s">
        <v>12</v>
      </c>
      <c r="J1315" t="s">
        <v>23</v>
      </c>
      <c r="K1315" t="str">
        <f>SUBSTITUTE(Table14[[#This Row],[year]],"?","")</f>
        <v>2000</v>
      </c>
      <c r="P1315" t="str">
        <f>SUBSTITUTE(Table14[[#This Row],[Customer ID]],"?","unknown")</f>
        <v>Id1025</v>
      </c>
      <c r="Q1315" s="9" t="str">
        <f t="shared" si="60"/>
        <v>5 Sep 2000</v>
      </c>
      <c r="R1315">
        <f t="shared" si="61"/>
        <v>22</v>
      </c>
      <c r="S1315" t="str">
        <f t="shared" si="62"/>
        <v>2000</v>
      </c>
      <c r="T1315" t="str">
        <f>SUBSTITUTE(Table14[[#This Row],[month]],"?","sep")</f>
        <v>Sep</v>
      </c>
      <c r="U1315">
        <v>5</v>
      </c>
      <c r="V1315">
        <v>0</v>
      </c>
      <c r="W1315" s="12">
        <v>38792.69</v>
      </c>
      <c r="X1315" t="str">
        <f>SUBSTITUTE(Table14[[#This Row],[Hospital tier]],"?","tier - 2")</f>
        <v>tier - 3</v>
      </c>
      <c r="Y1315" t="str">
        <f>SUBSTITUTE(Table14[[#This Row],[City tier]],"?","tier - 2")</f>
        <v>tier - 3</v>
      </c>
      <c r="Z1315" t="str">
        <f>SUBSTITUTE(Table14[[#This Row],[State ID]],"?","UNKNOWN")</f>
        <v>R1012</v>
      </c>
    </row>
    <row r="1316" spans="1:26" x14ac:dyDescent="0.3">
      <c r="A1316" t="s">
        <v>1347</v>
      </c>
      <c r="B1316">
        <v>1968</v>
      </c>
      <c r="C1316" t="s">
        <v>37</v>
      </c>
      <c r="E1316">
        <v>24</v>
      </c>
      <c r="F1316">
        <v>2</v>
      </c>
      <c r="G1316">
        <v>11013.71</v>
      </c>
      <c r="H1316" t="s">
        <v>12</v>
      </c>
      <c r="I1316" t="s">
        <v>16</v>
      </c>
      <c r="J1316" t="s">
        <v>13</v>
      </c>
      <c r="K1316" t="str">
        <f>SUBSTITUTE(Table14[[#This Row],[year]],"?","")</f>
        <v>1968</v>
      </c>
      <c r="P1316" t="str">
        <f>SUBSTITUTE(Table14[[#This Row],[Customer ID]],"?","unknown")</f>
        <v>Id1024</v>
      </c>
      <c r="Q1316" s="9" t="str">
        <f t="shared" si="60"/>
        <v>5 Oct 1968</v>
      </c>
      <c r="R1316">
        <f t="shared" si="61"/>
        <v>54</v>
      </c>
      <c r="S1316" t="str">
        <f t="shared" si="62"/>
        <v>1968</v>
      </c>
      <c r="T1316" t="str">
        <f>SUBSTITUTE(Table14[[#This Row],[month]],"?","sep")</f>
        <v>Oct</v>
      </c>
      <c r="U1316">
        <v>5</v>
      </c>
      <c r="V1316">
        <v>0</v>
      </c>
      <c r="W1316" s="12">
        <v>7844.8</v>
      </c>
      <c r="X1316" t="str">
        <f>SUBSTITUTE(Table14[[#This Row],[Hospital tier]],"?","tier - 2")</f>
        <v>tier - 3</v>
      </c>
      <c r="Y1316" t="str">
        <f>SUBSTITUTE(Table14[[#This Row],[City tier]],"?","tier - 2")</f>
        <v>tier - 1</v>
      </c>
      <c r="Z1316" t="str">
        <f>SUBSTITUTE(Table14[[#This Row],[State ID]],"?","UNKNOWN")</f>
        <v>R1013</v>
      </c>
    </row>
    <row r="1317" spans="1:26" x14ac:dyDescent="0.3">
      <c r="A1317" t="s">
        <v>1348</v>
      </c>
      <c r="B1317">
        <v>1974</v>
      </c>
      <c r="C1317" t="s">
        <v>30</v>
      </c>
      <c r="E1317">
        <v>15</v>
      </c>
      <c r="F1317">
        <v>4</v>
      </c>
      <c r="G1317">
        <v>11015.17</v>
      </c>
      <c r="H1317" t="s">
        <v>12</v>
      </c>
      <c r="I1317" t="s">
        <v>16</v>
      </c>
      <c r="J1317" t="s">
        <v>23</v>
      </c>
      <c r="K1317" t="str">
        <f>SUBSTITUTE(Table14[[#This Row],[year]],"?","")</f>
        <v>1974</v>
      </c>
      <c r="P1317" t="str">
        <f>SUBSTITUTE(Table14[[#This Row],[Customer ID]],"?","unknown")</f>
        <v>Id1023</v>
      </c>
      <c r="Q1317" s="9" t="str">
        <f t="shared" si="60"/>
        <v>12 Dec 1974</v>
      </c>
      <c r="R1317">
        <f t="shared" si="61"/>
        <v>48</v>
      </c>
      <c r="S1317" t="str">
        <f t="shared" si="62"/>
        <v>1974</v>
      </c>
      <c r="T1317" t="str">
        <f>SUBSTITUTE(Table14[[#This Row],[month]],"?","sep")</f>
        <v>Dec</v>
      </c>
      <c r="U1317">
        <v>12</v>
      </c>
      <c r="V1317">
        <v>3</v>
      </c>
      <c r="W1317" s="12">
        <v>7824.37</v>
      </c>
      <c r="X1317" t="str">
        <f>SUBSTITUTE(Table14[[#This Row],[Hospital tier]],"?","tier - 2")</f>
        <v>tier - 3</v>
      </c>
      <c r="Y1317" t="str">
        <f>SUBSTITUTE(Table14[[#This Row],[City tier]],"?","tier - 2")</f>
        <v>tier - 1</v>
      </c>
      <c r="Z1317" t="str">
        <f>SUBSTITUTE(Table14[[#This Row],[State ID]],"?","UNKNOWN")</f>
        <v>R1012</v>
      </c>
    </row>
    <row r="1318" spans="1:26" x14ac:dyDescent="0.3">
      <c r="A1318" t="s">
        <v>1349</v>
      </c>
      <c r="B1318">
        <v>1991</v>
      </c>
      <c r="C1318" t="s">
        <v>18</v>
      </c>
      <c r="E1318">
        <v>26</v>
      </c>
      <c r="F1318">
        <v>3</v>
      </c>
      <c r="G1318">
        <v>11018.05</v>
      </c>
      <c r="H1318" t="s">
        <v>12</v>
      </c>
      <c r="I1318" t="s">
        <v>11</v>
      </c>
      <c r="J1318" t="s">
        <v>23</v>
      </c>
      <c r="K1318" t="str">
        <f>SUBSTITUTE(Table14[[#This Row],[year]],"?","")</f>
        <v>1991</v>
      </c>
      <c r="P1318" t="str">
        <f>SUBSTITUTE(Table14[[#This Row],[Customer ID]],"?","unknown")</f>
        <v>Id1022</v>
      </c>
      <c r="Q1318" s="9" t="str">
        <f t="shared" si="60"/>
        <v>21 Jun 1991</v>
      </c>
      <c r="R1318">
        <f t="shared" si="61"/>
        <v>31</v>
      </c>
      <c r="S1318" t="str">
        <f t="shared" si="62"/>
        <v>1991</v>
      </c>
      <c r="T1318" t="str">
        <f>SUBSTITUTE(Table14[[#This Row],[month]],"?","sep")</f>
        <v>Jun</v>
      </c>
      <c r="U1318">
        <v>21</v>
      </c>
      <c r="V1318">
        <v>3</v>
      </c>
      <c r="W1318" s="12">
        <v>7812.67</v>
      </c>
      <c r="X1318" t="str">
        <f>SUBSTITUTE(Table14[[#This Row],[Hospital tier]],"?","tier - 2")</f>
        <v>tier - 3</v>
      </c>
      <c r="Y1318" t="str">
        <f>SUBSTITUTE(Table14[[#This Row],[City tier]],"?","tier - 2")</f>
        <v>tier - 2</v>
      </c>
      <c r="Z1318" t="str">
        <f>SUBSTITUTE(Table14[[#This Row],[State ID]],"?","UNKNOWN")</f>
        <v>R1012</v>
      </c>
    </row>
    <row r="1319" spans="1:26" x14ac:dyDescent="0.3">
      <c r="A1319" t="s">
        <v>1350</v>
      </c>
      <c r="B1319">
        <v>1996</v>
      </c>
      <c r="C1319" t="s">
        <v>10</v>
      </c>
      <c r="E1319">
        <v>21</v>
      </c>
      <c r="F1319">
        <v>0</v>
      </c>
      <c r="G1319">
        <v>11028.56</v>
      </c>
      <c r="H1319" t="s">
        <v>12</v>
      </c>
      <c r="I1319" t="s">
        <v>12</v>
      </c>
      <c r="J1319" t="s">
        <v>23</v>
      </c>
      <c r="K1319" t="str">
        <f>SUBSTITUTE(Table14[[#This Row],[year]],"?","")</f>
        <v>1996</v>
      </c>
      <c r="P1319" t="str">
        <f>SUBSTITUTE(Table14[[#This Row],[Customer ID]],"?","unknown")</f>
        <v>Id1021</v>
      </c>
      <c r="Q1319" s="9" t="str">
        <f t="shared" si="60"/>
        <v>9 Jul 1996</v>
      </c>
      <c r="R1319">
        <f t="shared" si="61"/>
        <v>26</v>
      </c>
      <c r="S1319" t="str">
        <f t="shared" si="62"/>
        <v>1996</v>
      </c>
      <c r="T1319" t="str">
        <f>SUBSTITUTE(Table14[[#This Row],[month]],"?","sep")</f>
        <v>Jul</v>
      </c>
      <c r="U1319">
        <v>9</v>
      </c>
      <c r="V1319">
        <v>0</v>
      </c>
      <c r="W1319" s="12">
        <v>7804.16</v>
      </c>
      <c r="X1319" t="str">
        <f>SUBSTITUTE(Table14[[#This Row],[Hospital tier]],"?","tier - 2")</f>
        <v>tier - 3</v>
      </c>
      <c r="Y1319" t="str">
        <f>SUBSTITUTE(Table14[[#This Row],[City tier]],"?","tier - 2")</f>
        <v>tier - 3</v>
      </c>
      <c r="Z1319" t="str">
        <f>SUBSTITUTE(Table14[[#This Row],[State ID]],"?","UNKNOWN")</f>
        <v>R1012</v>
      </c>
    </row>
    <row r="1320" spans="1:26" x14ac:dyDescent="0.3">
      <c r="A1320" t="s">
        <v>1351</v>
      </c>
      <c r="B1320">
        <v>1974</v>
      </c>
      <c r="C1320" t="s">
        <v>30</v>
      </c>
      <c r="E1320">
        <v>10</v>
      </c>
      <c r="F1320">
        <v>4</v>
      </c>
      <c r="G1320">
        <v>11033.66</v>
      </c>
      <c r="H1320" t="s">
        <v>12</v>
      </c>
      <c r="I1320" t="s">
        <v>12</v>
      </c>
      <c r="J1320" t="s">
        <v>23</v>
      </c>
      <c r="K1320" t="str">
        <f>SUBSTITUTE(Table14[[#This Row],[year]],"?","")</f>
        <v>1974</v>
      </c>
      <c r="P1320" t="str">
        <f>SUBSTITUTE(Table14[[#This Row],[Customer ID]],"?","unknown")</f>
        <v>Id1020</v>
      </c>
      <c r="Q1320" s="9" t="str">
        <f t="shared" si="60"/>
        <v>2 Dec 1974</v>
      </c>
      <c r="R1320">
        <f t="shared" si="61"/>
        <v>48</v>
      </c>
      <c r="S1320" t="str">
        <f t="shared" si="62"/>
        <v>1974</v>
      </c>
      <c r="T1320" t="str">
        <f>SUBSTITUTE(Table14[[#This Row],[month]],"?","sep")</f>
        <v>Dec</v>
      </c>
      <c r="U1320">
        <v>2</v>
      </c>
      <c r="V1320">
        <v>0</v>
      </c>
      <c r="W1320" s="12">
        <v>7803.77</v>
      </c>
      <c r="X1320" t="str">
        <f>SUBSTITUTE(Table14[[#This Row],[Hospital tier]],"?","tier - 2")</f>
        <v>tier - 3</v>
      </c>
      <c r="Y1320" t="str">
        <f>SUBSTITUTE(Table14[[#This Row],[City tier]],"?","tier - 2")</f>
        <v>tier - 3</v>
      </c>
      <c r="Z1320" t="str">
        <f>SUBSTITUTE(Table14[[#This Row],[State ID]],"?","UNKNOWN")</f>
        <v>R1012</v>
      </c>
    </row>
    <row r="1321" spans="1:26" x14ac:dyDescent="0.3">
      <c r="A1321" t="s">
        <v>1352</v>
      </c>
      <c r="B1321">
        <v>1989</v>
      </c>
      <c r="C1321" t="s">
        <v>37</v>
      </c>
      <c r="E1321">
        <v>25</v>
      </c>
      <c r="F1321">
        <v>3</v>
      </c>
      <c r="G1321">
        <v>11037.51</v>
      </c>
      <c r="H1321" t="s">
        <v>12</v>
      </c>
      <c r="I1321" t="s">
        <v>16</v>
      </c>
      <c r="J1321" t="s">
        <v>23</v>
      </c>
      <c r="K1321" t="str">
        <f>SUBSTITUTE(Table14[[#This Row],[year]],"?","")</f>
        <v>1989</v>
      </c>
      <c r="P1321" t="str">
        <f>SUBSTITUTE(Table14[[#This Row],[Customer ID]],"?","unknown")</f>
        <v>Id1019</v>
      </c>
      <c r="Q1321" s="9" t="str">
        <f t="shared" si="60"/>
        <v>6 Oct 1989</v>
      </c>
      <c r="R1321">
        <f t="shared" si="61"/>
        <v>33</v>
      </c>
      <c r="S1321" t="str">
        <f t="shared" si="62"/>
        <v>1989</v>
      </c>
      <c r="T1321" t="str">
        <f>SUBSTITUTE(Table14[[#This Row],[month]],"?","sep")</f>
        <v>Oct</v>
      </c>
      <c r="U1321">
        <v>6</v>
      </c>
      <c r="V1321">
        <v>0</v>
      </c>
      <c r="W1321" s="12">
        <v>41250.39</v>
      </c>
      <c r="X1321" t="str">
        <f>SUBSTITUTE(Table14[[#This Row],[Hospital tier]],"?","tier - 2")</f>
        <v>tier - 3</v>
      </c>
      <c r="Y1321" t="str">
        <f>SUBSTITUTE(Table14[[#This Row],[City tier]],"?","tier - 2")</f>
        <v>tier - 1</v>
      </c>
      <c r="Z1321" t="str">
        <f>SUBSTITUTE(Table14[[#This Row],[State ID]],"?","UNKNOWN")</f>
        <v>R1012</v>
      </c>
    </row>
    <row r="1322" spans="1:26" x14ac:dyDescent="0.3">
      <c r="A1322" t="s">
        <v>1353</v>
      </c>
      <c r="B1322">
        <v>1974</v>
      </c>
      <c r="C1322" t="s">
        <v>35</v>
      </c>
      <c r="E1322">
        <v>30</v>
      </c>
      <c r="F1322">
        <v>0</v>
      </c>
      <c r="G1322">
        <v>11037.85</v>
      </c>
      <c r="H1322" t="s">
        <v>12</v>
      </c>
      <c r="I1322" t="s">
        <v>11</v>
      </c>
      <c r="J1322" t="s">
        <v>200</v>
      </c>
      <c r="K1322" t="str">
        <f>SUBSTITUTE(Table14[[#This Row],[year]],"?","")</f>
        <v>1974</v>
      </c>
      <c r="P1322" t="str">
        <f>SUBSTITUTE(Table14[[#This Row],[Customer ID]],"?","unknown")</f>
        <v>Id1018</v>
      </c>
      <c r="Q1322" s="9" t="str">
        <f t="shared" si="60"/>
        <v>25 Aug 1974</v>
      </c>
      <c r="R1322">
        <f t="shared" si="61"/>
        <v>48</v>
      </c>
      <c r="S1322" t="str">
        <f t="shared" si="62"/>
        <v>1974</v>
      </c>
      <c r="T1322" t="str">
        <f>SUBSTITUTE(Table14[[#This Row],[month]],"?","sep")</f>
        <v>Aug</v>
      </c>
      <c r="U1322">
        <v>25</v>
      </c>
      <c r="V1322">
        <v>0</v>
      </c>
      <c r="W1322" s="12">
        <v>7794.68</v>
      </c>
      <c r="X1322" t="str">
        <f>SUBSTITUTE(Table14[[#This Row],[Hospital tier]],"?","tier - 2")</f>
        <v>tier - 3</v>
      </c>
      <c r="Y1322" t="str">
        <f>SUBSTITUTE(Table14[[#This Row],[City tier]],"?","tier - 2")</f>
        <v>tier - 2</v>
      </c>
      <c r="Z1322" t="str">
        <f>SUBSTITUTE(Table14[[#This Row],[State ID]],"?","UNKNOWN")</f>
        <v>R1025</v>
      </c>
    </row>
    <row r="1323" spans="1:26" x14ac:dyDescent="0.3">
      <c r="A1323" t="s">
        <v>1354</v>
      </c>
      <c r="B1323">
        <v>2001</v>
      </c>
      <c r="C1323" t="s">
        <v>30</v>
      </c>
      <c r="E1323">
        <v>17</v>
      </c>
      <c r="F1323">
        <v>0</v>
      </c>
      <c r="G1323">
        <v>11046.02</v>
      </c>
      <c r="H1323" t="s">
        <v>12</v>
      </c>
      <c r="I1323" t="s">
        <v>16</v>
      </c>
      <c r="J1323" t="s">
        <v>535</v>
      </c>
      <c r="K1323" t="str">
        <f>SUBSTITUTE(Table14[[#This Row],[year]],"?","")</f>
        <v>2001</v>
      </c>
      <c r="P1323" t="str">
        <f>SUBSTITUTE(Table14[[#This Row],[Customer ID]],"?","unknown")</f>
        <v>Id1017</v>
      </c>
      <c r="Q1323" s="9" t="str">
        <f t="shared" si="60"/>
        <v>6 Dec 2001</v>
      </c>
      <c r="R1323">
        <f t="shared" si="61"/>
        <v>21</v>
      </c>
      <c r="S1323" t="str">
        <f t="shared" si="62"/>
        <v>2001</v>
      </c>
      <c r="T1323" t="str">
        <f>SUBSTITUTE(Table14[[#This Row],[month]],"?","sep")</f>
        <v>Dec</v>
      </c>
      <c r="U1323">
        <v>6</v>
      </c>
      <c r="V1323">
        <v>0</v>
      </c>
      <c r="W1323" s="12">
        <v>7789.64</v>
      </c>
      <c r="X1323" t="str">
        <f>SUBSTITUTE(Table14[[#This Row],[Hospital tier]],"?","tier - 2")</f>
        <v>tier - 3</v>
      </c>
      <c r="Y1323" t="str">
        <f>SUBSTITUTE(Table14[[#This Row],[City tier]],"?","tier - 2")</f>
        <v>tier - 1</v>
      </c>
      <c r="Z1323" t="str">
        <f>SUBSTITUTE(Table14[[#This Row],[State ID]],"?","UNKNOWN")</f>
        <v>R1026</v>
      </c>
    </row>
    <row r="1324" spans="1:26" x14ac:dyDescent="0.3">
      <c r="A1324" t="s">
        <v>1355</v>
      </c>
      <c r="B1324">
        <v>2000</v>
      </c>
      <c r="C1324" t="s">
        <v>20</v>
      </c>
      <c r="E1324">
        <v>18</v>
      </c>
      <c r="F1324">
        <v>0</v>
      </c>
      <c r="G1324">
        <v>11068.7</v>
      </c>
      <c r="H1324" t="s">
        <v>12</v>
      </c>
      <c r="I1324" t="s">
        <v>16</v>
      </c>
      <c r="J1324" t="s">
        <v>42</v>
      </c>
      <c r="K1324" t="str">
        <f>SUBSTITUTE(Table14[[#This Row],[year]],"?","")</f>
        <v>2000</v>
      </c>
      <c r="P1324" t="str">
        <f>SUBSTITUTE(Table14[[#This Row],[Customer ID]],"?","unknown")</f>
        <v>Id1016</v>
      </c>
      <c r="Q1324" s="9" t="str">
        <f t="shared" si="60"/>
        <v>21 Sep 2000</v>
      </c>
      <c r="R1324">
        <f t="shared" si="61"/>
        <v>22</v>
      </c>
      <c r="S1324" t="str">
        <f t="shared" si="62"/>
        <v>2000</v>
      </c>
      <c r="T1324" t="str">
        <f>SUBSTITUTE(Table14[[#This Row],[month]],"?","sep")</f>
        <v>Sep</v>
      </c>
      <c r="U1324">
        <v>21</v>
      </c>
      <c r="V1324">
        <v>0</v>
      </c>
      <c r="W1324" s="12">
        <v>7763.06</v>
      </c>
      <c r="X1324" t="str">
        <f>SUBSTITUTE(Table14[[#This Row],[Hospital tier]],"?","tier - 2")</f>
        <v>tier - 3</v>
      </c>
      <c r="Y1324" t="str">
        <f>SUBSTITUTE(Table14[[#This Row],[City tier]],"?","tier - 2")</f>
        <v>tier - 1</v>
      </c>
      <c r="Z1324" t="str">
        <f>SUBSTITUTE(Table14[[#This Row],[State ID]],"?","UNKNOWN")</f>
        <v>R1011</v>
      </c>
    </row>
    <row r="1325" spans="1:26" x14ac:dyDescent="0.3">
      <c r="A1325" t="s">
        <v>1356</v>
      </c>
      <c r="B1325">
        <v>1971</v>
      </c>
      <c r="C1325" t="s">
        <v>15</v>
      </c>
      <c r="E1325">
        <v>9</v>
      </c>
      <c r="F1325">
        <v>0</v>
      </c>
      <c r="G1325">
        <v>11068.77</v>
      </c>
      <c r="H1325" t="s">
        <v>12</v>
      </c>
      <c r="I1325" t="s">
        <v>11</v>
      </c>
      <c r="J1325" t="s">
        <v>23</v>
      </c>
      <c r="K1325" t="str">
        <f>SUBSTITUTE(Table14[[#This Row],[year]],"?","")</f>
        <v>1971</v>
      </c>
      <c r="P1325" t="str">
        <f>SUBSTITUTE(Table14[[#This Row],[Customer ID]],"?","unknown")</f>
        <v>Id1015</v>
      </c>
      <c r="Q1325" s="9" t="str">
        <f t="shared" si="60"/>
        <v>30 Nov 1971</v>
      </c>
      <c r="R1325">
        <f t="shared" si="61"/>
        <v>51</v>
      </c>
      <c r="S1325" t="str">
        <f t="shared" si="62"/>
        <v>1971</v>
      </c>
      <c r="T1325" t="str">
        <f>SUBSTITUTE(Table14[[#This Row],[month]],"?","sep")</f>
        <v>Nov</v>
      </c>
      <c r="U1325">
        <v>30</v>
      </c>
      <c r="V1325">
        <v>2</v>
      </c>
      <c r="W1325" s="12">
        <v>7749.16</v>
      </c>
      <c r="X1325" t="str">
        <f>SUBSTITUTE(Table14[[#This Row],[Hospital tier]],"?","tier - 2")</f>
        <v>tier - 3</v>
      </c>
      <c r="Y1325" t="str">
        <f>SUBSTITUTE(Table14[[#This Row],[City tier]],"?","tier - 2")</f>
        <v>tier - 2</v>
      </c>
      <c r="Z1325" t="str">
        <f>SUBSTITUTE(Table14[[#This Row],[State ID]],"?","UNKNOWN")</f>
        <v>R1012</v>
      </c>
    </row>
    <row r="1326" spans="1:26" x14ac:dyDescent="0.3">
      <c r="A1326" t="s">
        <v>1357</v>
      </c>
      <c r="B1326">
        <v>1966</v>
      </c>
      <c r="C1326" t="s">
        <v>15</v>
      </c>
      <c r="E1326">
        <v>7</v>
      </c>
      <c r="F1326">
        <v>0</v>
      </c>
      <c r="G1326">
        <v>11070.54</v>
      </c>
      <c r="H1326" t="s">
        <v>12</v>
      </c>
      <c r="I1326" t="s">
        <v>12</v>
      </c>
      <c r="J1326" t="s">
        <v>42</v>
      </c>
      <c r="K1326" t="str">
        <f>SUBSTITUTE(Table14[[#This Row],[year]],"?","")</f>
        <v>1966</v>
      </c>
      <c r="P1326" t="str">
        <f>SUBSTITUTE(Table14[[#This Row],[Customer ID]],"?","unknown")</f>
        <v>Id1014</v>
      </c>
      <c r="Q1326" s="9" t="str">
        <f t="shared" si="60"/>
        <v>12 Nov 1966</v>
      </c>
      <c r="R1326">
        <f t="shared" si="61"/>
        <v>56</v>
      </c>
      <c r="S1326" t="str">
        <f t="shared" si="62"/>
        <v>1966</v>
      </c>
      <c r="T1326" t="str">
        <f>SUBSTITUTE(Table14[[#This Row],[month]],"?","sep")</f>
        <v>Nov</v>
      </c>
      <c r="U1326">
        <v>12</v>
      </c>
      <c r="V1326">
        <v>1</v>
      </c>
      <c r="W1326" s="12">
        <v>7742.11</v>
      </c>
      <c r="X1326" t="str">
        <f>SUBSTITUTE(Table14[[#This Row],[Hospital tier]],"?","tier - 2")</f>
        <v>tier - 3</v>
      </c>
      <c r="Y1326" t="str">
        <f>SUBSTITUTE(Table14[[#This Row],[City tier]],"?","tier - 2")</f>
        <v>tier - 3</v>
      </c>
      <c r="Z1326" t="str">
        <f>SUBSTITUTE(Table14[[#This Row],[State ID]],"?","UNKNOWN")</f>
        <v>R1011</v>
      </c>
    </row>
    <row r="1327" spans="1:26" x14ac:dyDescent="0.3">
      <c r="A1327" t="s">
        <v>1358</v>
      </c>
      <c r="B1327">
        <v>1966</v>
      </c>
      <c r="C1327" t="s">
        <v>15</v>
      </c>
      <c r="E1327">
        <v>20</v>
      </c>
      <c r="F1327">
        <v>0</v>
      </c>
      <c r="G1327">
        <v>11073.18</v>
      </c>
      <c r="H1327" t="s">
        <v>12</v>
      </c>
      <c r="I1327" t="s">
        <v>12</v>
      </c>
      <c r="J1327" t="s">
        <v>42</v>
      </c>
      <c r="K1327" t="str">
        <f>SUBSTITUTE(Table14[[#This Row],[year]],"?","")</f>
        <v>1966</v>
      </c>
      <c r="P1327" t="str">
        <f>SUBSTITUTE(Table14[[#This Row],[Customer ID]],"?","unknown")</f>
        <v>Id1013</v>
      </c>
      <c r="Q1327" s="9" t="str">
        <f t="shared" si="60"/>
        <v>8 Nov 1966</v>
      </c>
      <c r="R1327">
        <f t="shared" si="61"/>
        <v>56</v>
      </c>
      <c r="S1327" t="str">
        <f t="shared" si="62"/>
        <v>1966</v>
      </c>
      <c r="T1327" t="str">
        <f>SUBSTITUTE(Table14[[#This Row],[month]],"?","sep")</f>
        <v>Nov</v>
      </c>
      <c r="U1327">
        <v>8</v>
      </c>
      <c r="V1327">
        <v>3</v>
      </c>
      <c r="W1327" s="12">
        <v>38746.36</v>
      </c>
      <c r="X1327" t="str">
        <f>SUBSTITUTE(Table14[[#This Row],[Hospital tier]],"?","tier - 2")</f>
        <v>tier - 3</v>
      </c>
      <c r="Y1327" t="str">
        <f>SUBSTITUTE(Table14[[#This Row],[City tier]],"?","tier - 2")</f>
        <v>tier - 3</v>
      </c>
      <c r="Z1327" t="str">
        <f>SUBSTITUTE(Table14[[#This Row],[State ID]],"?","UNKNOWN")</f>
        <v>R1011</v>
      </c>
    </row>
    <row r="1328" spans="1:26" x14ac:dyDescent="0.3">
      <c r="A1328" t="s">
        <v>1359</v>
      </c>
      <c r="B1328">
        <v>1967</v>
      </c>
      <c r="C1328" t="s">
        <v>20</v>
      </c>
      <c r="E1328">
        <v>4</v>
      </c>
      <c r="F1328">
        <v>0</v>
      </c>
      <c r="G1328">
        <v>11082.58</v>
      </c>
      <c r="H1328" t="s">
        <v>12</v>
      </c>
      <c r="I1328" t="s">
        <v>11</v>
      </c>
      <c r="J1328" t="s">
        <v>23</v>
      </c>
      <c r="K1328" t="str">
        <f>SUBSTITUTE(Table14[[#This Row],[year]],"?","")</f>
        <v>1967</v>
      </c>
      <c r="P1328" t="str">
        <f>SUBSTITUTE(Table14[[#This Row],[Customer ID]],"?","unknown")</f>
        <v>Id1012</v>
      </c>
      <c r="Q1328" s="9" t="str">
        <f t="shared" si="60"/>
        <v>4 Sep 1967</v>
      </c>
      <c r="R1328">
        <f t="shared" si="61"/>
        <v>55</v>
      </c>
      <c r="S1328" t="str">
        <f t="shared" si="62"/>
        <v>1967</v>
      </c>
      <c r="T1328" t="str">
        <f>SUBSTITUTE(Table14[[#This Row],[month]],"?","sep")</f>
        <v>Sep</v>
      </c>
      <c r="U1328">
        <v>4</v>
      </c>
      <c r="V1328">
        <v>2</v>
      </c>
      <c r="W1328" s="12">
        <v>7740.34</v>
      </c>
      <c r="X1328" t="str">
        <f>SUBSTITUTE(Table14[[#This Row],[Hospital tier]],"?","tier - 2")</f>
        <v>tier - 3</v>
      </c>
      <c r="Y1328" t="str">
        <f>SUBSTITUTE(Table14[[#This Row],[City tier]],"?","tier - 2")</f>
        <v>tier - 2</v>
      </c>
      <c r="Z1328" t="str">
        <f>SUBSTITUTE(Table14[[#This Row],[State ID]],"?","UNKNOWN")</f>
        <v>R1012</v>
      </c>
    </row>
    <row r="1329" spans="1:26" x14ac:dyDescent="0.3">
      <c r="A1329" t="s">
        <v>1360</v>
      </c>
      <c r="B1329">
        <v>1972</v>
      </c>
      <c r="C1329" t="s">
        <v>37</v>
      </c>
      <c r="E1329">
        <v>7</v>
      </c>
      <c r="F1329">
        <v>3</v>
      </c>
      <c r="G1329">
        <v>11085.59</v>
      </c>
      <c r="H1329" t="s">
        <v>12</v>
      </c>
      <c r="I1329" t="s">
        <v>11</v>
      </c>
      <c r="J1329" t="s">
        <v>23</v>
      </c>
      <c r="K1329" t="str">
        <f>SUBSTITUTE(Table14[[#This Row],[year]],"?","")</f>
        <v>1972</v>
      </c>
      <c r="P1329" t="str">
        <f>SUBSTITUTE(Table14[[#This Row],[Customer ID]],"?","unknown")</f>
        <v>Id1011</v>
      </c>
      <c r="Q1329" s="9" t="str">
        <f t="shared" si="60"/>
        <v>18 Oct 1972</v>
      </c>
      <c r="R1329">
        <f t="shared" si="61"/>
        <v>50</v>
      </c>
      <c r="S1329" t="str">
        <f t="shared" si="62"/>
        <v>1972</v>
      </c>
      <c r="T1329" t="str">
        <f>SUBSTITUTE(Table14[[#This Row],[month]],"?","sep")</f>
        <v>Oct</v>
      </c>
      <c r="U1329">
        <v>18</v>
      </c>
      <c r="V1329">
        <v>0</v>
      </c>
      <c r="W1329" s="12">
        <v>7736.39</v>
      </c>
      <c r="X1329" t="str">
        <f>SUBSTITUTE(Table14[[#This Row],[Hospital tier]],"?","tier - 2")</f>
        <v>tier - 3</v>
      </c>
      <c r="Y1329" t="str">
        <f>SUBSTITUTE(Table14[[#This Row],[City tier]],"?","tier - 2")</f>
        <v>tier - 2</v>
      </c>
      <c r="Z1329" t="str">
        <f>SUBSTITUTE(Table14[[#This Row],[State ID]],"?","UNKNOWN")</f>
        <v>R1012</v>
      </c>
    </row>
    <row r="1330" spans="1:26" x14ac:dyDescent="0.3">
      <c r="A1330" t="s">
        <v>1361</v>
      </c>
      <c r="B1330">
        <v>1966</v>
      </c>
      <c r="C1330" t="s">
        <v>20</v>
      </c>
      <c r="E1330">
        <v>9</v>
      </c>
      <c r="F1330">
        <v>0</v>
      </c>
      <c r="G1330">
        <v>11090.72</v>
      </c>
      <c r="H1330" t="s">
        <v>12</v>
      </c>
      <c r="I1330" t="s">
        <v>16</v>
      </c>
      <c r="J1330" t="s">
        <v>13</v>
      </c>
      <c r="K1330" t="str">
        <f>SUBSTITUTE(Table14[[#This Row],[year]],"?","")</f>
        <v>1966</v>
      </c>
      <c r="P1330" t="str">
        <f>SUBSTITUTE(Table14[[#This Row],[Customer ID]],"?","unknown")</f>
        <v>Id1010</v>
      </c>
      <c r="Q1330" s="9" t="str">
        <f t="shared" si="60"/>
        <v>29 Sep 1966</v>
      </c>
      <c r="R1330">
        <f t="shared" si="61"/>
        <v>56</v>
      </c>
      <c r="S1330" t="str">
        <f t="shared" si="62"/>
        <v>1966</v>
      </c>
      <c r="T1330" t="str">
        <f>SUBSTITUTE(Table14[[#This Row],[month]],"?","sep")</f>
        <v>Sep</v>
      </c>
      <c r="U1330">
        <v>29</v>
      </c>
      <c r="V1330">
        <v>0</v>
      </c>
      <c r="W1330" s="12">
        <v>7731.86</v>
      </c>
      <c r="X1330" t="str">
        <f>SUBSTITUTE(Table14[[#This Row],[Hospital tier]],"?","tier - 2")</f>
        <v>tier - 3</v>
      </c>
      <c r="Y1330" t="str">
        <f>SUBSTITUTE(Table14[[#This Row],[City tier]],"?","tier - 2")</f>
        <v>tier - 1</v>
      </c>
      <c r="Z1330" t="str">
        <f>SUBSTITUTE(Table14[[#This Row],[State ID]],"?","UNKNOWN")</f>
        <v>R1013</v>
      </c>
    </row>
    <row r="1331" spans="1:26" x14ac:dyDescent="0.3">
      <c r="A1331" t="s">
        <v>1362</v>
      </c>
      <c r="B1331">
        <v>1966</v>
      </c>
      <c r="C1331" t="s">
        <v>10</v>
      </c>
      <c r="E1331">
        <v>5</v>
      </c>
      <c r="F1331">
        <v>0</v>
      </c>
      <c r="G1331">
        <v>11093.62</v>
      </c>
      <c r="H1331" t="s">
        <v>12</v>
      </c>
      <c r="I1331" t="s">
        <v>16</v>
      </c>
      <c r="J1331" t="s">
        <v>13</v>
      </c>
      <c r="K1331" t="str">
        <f>SUBSTITUTE(Table14[[#This Row],[year]],"?","")</f>
        <v>1966</v>
      </c>
      <c r="P1331" t="str">
        <f>SUBSTITUTE(Table14[[#This Row],[Customer ID]],"?","unknown")</f>
        <v>Id1009</v>
      </c>
      <c r="Q1331" s="9" t="str">
        <f t="shared" si="60"/>
        <v>4 Jul 1966</v>
      </c>
      <c r="R1331">
        <f t="shared" si="61"/>
        <v>56</v>
      </c>
      <c r="S1331" t="str">
        <f t="shared" si="62"/>
        <v>1966</v>
      </c>
      <c r="T1331" t="str">
        <f>SUBSTITUTE(Table14[[#This Row],[month]],"?","sep")</f>
        <v>Jul</v>
      </c>
      <c r="U1331">
        <v>4</v>
      </c>
      <c r="V1331">
        <v>2</v>
      </c>
      <c r="W1331" s="12">
        <v>7731.43</v>
      </c>
      <c r="X1331" t="str">
        <f>SUBSTITUTE(Table14[[#This Row],[Hospital tier]],"?","tier - 2")</f>
        <v>tier - 3</v>
      </c>
      <c r="Y1331" t="str">
        <f>SUBSTITUTE(Table14[[#This Row],[City tier]],"?","tier - 2")</f>
        <v>tier - 1</v>
      </c>
      <c r="Z1331" t="str">
        <f>SUBSTITUTE(Table14[[#This Row],[State ID]],"?","UNKNOWN")</f>
        <v>R1013</v>
      </c>
    </row>
    <row r="1332" spans="1:26" x14ac:dyDescent="0.3">
      <c r="A1332" t="s">
        <v>1363</v>
      </c>
      <c r="B1332">
        <v>1980</v>
      </c>
      <c r="C1332" t="s">
        <v>35</v>
      </c>
      <c r="E1332">
        <v>20</v>
      </c>
      <c r="F1332">
        <v>2</v>
      </c>
      <c r="G1332">
        <v>11103.33</v>
      </c>
      <c r="H1332" t="s">
        <v>12</v>
      </c>
      <c r="I1332" t="s">
        <v>16</v>
      </c>
      <c r="J1332" t="s">
        <v>300</v>
      </c>
      <c r="K1332" t="str">
        <f>SUBSTITUTE(Table14[[#This Row],[year]],"?","")</f>
        <v>1980</v>
      </c>
      <c r="P1332" t="str">
        <f>SUBSTITUTE(Table14[[#This Row],[Customer ID]],"?","unknown")</f>
        <v>Id1008</v>
      </c>
      <c r="Q1332" s="9" t="str">
        <f t="shared" si="60"/>
        <v>7 Aug 1980</v>
      </c>
      <c r="R1332">
        <f t="shared" si="61"/>
        <v>42</v>
      </c>
      <c r="S1332" t="str">
        <f t="shared" si="62"/>
        <v>1980</v>
      </c>
      <c r="T1332" t="str">
        <f>SUBSTITUTE(Table14[[#This Row],[month]],"?","sep")</f>
        <v>Aug</v>
      </c>
      <c r="U1332">
        <v>7</v>
      </c>
      <c r="V1332">
        <v>0</v>
      </c>
      <c r="W1332" s="12">
        <v>12776.05</v>
      </c>
      <c r="X1332" t="str">
        <f>SUBSTITUTE(Table14[[#This Row],[Hospital tier]],"?","tier - 2")</f>
        <v>tier - 3</v>
      </c>
      <c r="Y1332" t="str">
        <f>SUBSTITUTE(Table14[[#This Row],[City tier]],"?","tier - 2")</f>
        <v>tier - 1</v>
      </c>
      <c r="Z1332" t="str">
        <f>SUBSTITUTE(Table14[[#This Row],[State ID]],"?","UNKNOWN")</f>
        <v>R1021</v>
      </c>
    </row>
    <row r="1333" spans="1:26" x14ac:dyDescent="0.3">
      <c r="A1333" t="s">
        <v>1364</v>
      </c>
      <c r="B1333">
        <v>1969</v>
      </c>
      <c r="C1333" t="s">
        <v>15</v>
      </c>
      <c r="E1333">
        <v>30</v>
      </c>
      <c r="F1333">
        <v>2</v>
      </c>
      <c r="G1333">
        <v>11150.78</v>
      </c>
      <c r="H1333" t="s">
        <v>12</v>
      </c>
      <c r="I1333" t="s">
        <v>11</v>
      </c>
      <c r="J1333" t="s">
        <v>42</v>
      </c>
      <c r="K1333" t="str">
        <f>SUBSTITUTE(Table14[[#This Row],[year]],"?","")</f>
        <v>1969</v>
      </c>
      <c r="P1333" t="str">
        <f>SUBSTITUTE(Table14[[#This Row],[Customer ID]],"?","unknown")</f>
        <v>Id1007</v>
      </c>
      <c r="Q1333" s="9" t="str">
        <f t="shared" si="60"/>
        <v>10 Nov 1969</v>
      </c>
      <c r="R1333">
        <f t="shared" si="61"/>
        <v>53</v>
      </c>
      <c r="S1333" t="str">
        <f t="shared" si="62"/>
        <v>1969</v>
      </c>
      <c r="T1333" t="str">
        <f>SUBSTITUTE(Table14[[#This Row],[month]],"?","sep")</f>
        <v>Nov</v>
      </c>
      <c r="U1333">
        <v>10</v>
      </c>
      <c r="V1333">
        <v>2</v>
      </c>
      <c r="W1333" s="12">
        <v>7729.65</v>
      </c>
      <c r="X1333" t="str">
        <f>SUBSTITUTE(Table14[[#This Row],[Hospital tier]],"?","tier - 2")</f>
        <v>tier - 3</v>
      </c>
      <c r="Y1333" t="str">
        <f>SUBSTITUTE(Table14[[#This Row],[City tier]],"?","tier - 2")</f>
        <v>tier - 2</v>
      </c>
      <c r="Z1333" t="str">
        <f>SUBSTITUTE(Table14[[#This Row],[State ID]],"?","UNKNOWN")</f>
        <v>R1011</v>
      </c>
    </row>
    <row r="1334" spans="1:26" x14ac:dyDescent="0.3">
      <c r="A1334" t="s">
        <v>1365</v>
      </c>
      <c r="B1334">
        <v>1969</v>
      </c>
      <c r="C1334" t="s">
        <v>18</v>
      </c>
      <c r="E1334">
        <v>25</v>
      </c>
      <c r="F1334">
        <v>2</v>
      </c>
      <c r="G1334">
        <v>11163.57</v>
      </c>
      <c r="H1334" t="s">
        <v>12</v>
      </c>
      <c r="I1334" t="s">
        <v>11</v>
      </c>
      <c r="J1334" t="s">
        <v>42</v>
      </c>
      <c r="K1334" t="str">
        <f>SUBSTITUTE(Table14[[#This Row],[year]],"?","")</f>
        <v>1969</v>
      </c>
      <c r="P1334" t="str">
        <f>SUBSTITUTE(Table14[[#This Row],[Customer ID]],"?","unknown")</f>
        <v>Id1006</v>
      </c>
      <c r="Q1334" s="9" t="str">
        <f t="shared" si="60"/>
        <v>2 Jun 1969</v>
      </c>
      <c r="R1334">
        <f t="shared" si="61"/>
        <v>54</v>
      </c>
      <c r="S1334" t="str">
        <f t="shared" si="62"/>
        <v>1969</v>
      </c>
      <c r="T1334" t="str">
        <f>SUBSTITUTE(Table14[[#This Row],[month]],"?","sep")</f>
        <v>Jun</v>
      </c>
      <c r="U1334">
        <v>2</v>
      </c>
      <c r="V1334">
        <v>1</v>
      </c>
      <c r="W1334" s="12">
        <v>7727.25</v>
      </c>
      <c r="X1334" t="str">
        <f>SUBSTITUTE(Table14[[#This Row],[Hospital tier]],"?","tier - 2")</f>
        <v>tier - 3</v>
      </c>
      <c r="Y1334" t="str">
        <f>SUBSTITUTE(Table14[[#This Row],[City tier]],"?","tier - 2")</f>
        <v>tier - 2</v>
      </c>
      <c r="Z1334" t="str">
        <f>SUBSTITUTE(Table14[[#This Row],[State ID]],"?","UNKNOWN")</f>
        <v>R1011</v>
      </c>
    </row>
    <row r="1335" spans="1:26" x14ac:dyDescent="0.3">
      <c r="A1335" t="s">
        <v>1366</v>
      </c>
      <c r="B1335">
        <v>1966</v>
      </c>
      <c r="C1335" t="s">
        <v>35</v>
      </c>
      <c r="E1335">
        <v>6</v>
      </c>
      <c r="F1335">
        <v>0</v>
      </c>
      <c r="G1335">
        <v>11165.42</v>
      </c>
      <c r="H1335" t="s">
        <v>12</v>
      </c>
      <c r="I1335" t="s">
        <v>16</v>
      </c>
      <c r="J1335" t="s">
        <v>168</v>
      </c>
      <c r="K1335" t="str">
        <f>SUBSTITUTE(Table14[[#This Row],[year]],"?","")</f>
        <v>1966</v>
      </c>
      <c r="P1335" t="str">
        <f>SUBSTITUTE(Table14[[#This Row],[Customer ID]],"?","unknown")</f>
        <v>Id1005</v>
      </c>
      <c r="Q1335" s="9" t="str">
        <f t="shared" si="60"/>
        <v>29 Aug 1966</v>
      </c>
      <c r="R1335">
        <f t="shared" si="61"/>
        <v>56</v>
      </c>
      <c r="S1335" t="str">
        <f t="shared" si="62"/>
        <v>1966</v>
      </c>
      <c r="T1335" t="str">
        <f>SUBSTITUTE(Table14[[#This Row],[month]],"?","sep")</f>
        <v>Aug</v>
      </c>
      <c r="U1335">
        <v>29</v>
      </c>
      <c r="V1335">
        <v>2</v>
      </c>
      <c r="W1335" s="12">
        <v>7726.85</v>
      </c>
      <c r="X1335" t="str">
        <f>SUBSTITUTE(Table14[[#This Row],[Hospital tier]],"?","tier - 2")</f>
        <v>tier - 3</v>
      </c>
      <c r="Y1335" t="str">
        <f>SUBSTITUTE(Table14[[#This Row],[City tier]],"?","tier - 2")</f>
        <v>tier - 1</v>
      </c>
      <c r="Z1335" t="str">
        <f>SUBSTITUTE(Table14[[#This Row],[State ID]],"?","UNKNOWN")</f>
        <v>R1016</v>
      </c>
    </row>
    <row r="1336" spans="1:26" x14ac:dyDescent="0.3">
      <c r="A1336" t="s">
        <v>1367</v>
      </c>
      <c r="B1336">
        <v>1972</v>
      </c>
      <c r="C1336" t="s">
        <v>20</v>
      </c>
      <c r="E1336">
        <v>3</v>
      </c>
      <c r="F1336">
        <v>0</v>
      </c>
      <c r="G1336">
        <v>11186.2</v>
      </c>
      <c r="H1336" t="s">
        <v>12</v>
      </c>
      <c r="I1336" t="s">
        <v>11</v>
      </c>
      <c r="J1336" t="s">
        <v>300</v>
      </c>
      <c r="K1336" t="str">
        <f>SUBSTITUTE(Table14[[#This Row],[year]],"?","")</f>
        <v>1972</v>
      </c>
      <c r="P1336" t="str">
        <f>SUBSTITUTE(Table14[[#This Row],[Customer ID]],"?","unknown")</f>
        <v>Id1004</v>
      </c>
      <c r="Q1336" s="9" t="str">
        <f t="shared" si="60"/>
        <v>12 Sep 1972</v>
      </c>
      <c r="R1336">
        <f t="shared" si="61"/>
        <v>50</v>
      </c>
      <c r="S1336" t="str">
        <f t="shared" si="62"/>
        <v>1972</v>
      </c>
      <c r="T1336" t="str">
        <f>SUBSTITUTE(Table14[[#This Row],[month]],"?","sep")</f>
        <v>Sep</v>
      </c>
      <c r="U1336">
        <v>12</v>
      </c>
      <c r="V1336">
        <v>3</v>
      </c>
      <c r="W1336" s="12">
        <v>7684.62</v>
      </c>
      <c r="X1336" t="str">
        <f>SUBSTITUTE(Table14[[#This Row],[Hospital tier]],"?","tier - 2")</f>
        <v>tier - 3</v>
      </c>
      <c r="Y1336" t="str">
        <f>SUBSTITUTE(Table14[[#This Row],[City tier]],"?","tier - 2")</f>
        <v>tier - 2</v>
      </c>
      <c r="Z1336" t="str">
        <f>SUBSTITUTE(Table14[[#This Row],[State ID]],"?","UNKNOWN")</f>
        <v>R1021</v>
      </c>
    </row>
    <row r="1337" spans="1:26" x14ac:dyDescent="0.3">
      <c r="A1337" t="s">
        <v>1368</v>
      </c>
      <c r="B1337">
        <v>1970</v>
      </c>
      <c r="C1337" t="s">
        <v>18</v>
      </c>
      <c r="E1337">
        <v>14</v>
      </c>
      <c r="F1337">
        <v>2</v>
      </c>
      <c r="G1337">
        <v>11187.66</v>
      </c>
      <c r="H1337" t="s">
        <v>12</v>
      </c>
      <c r="I1337" t="s">
        <v>11</v>
      </c>
      <c r="J1337" t="s">
        <v>23</v>
      </c>
      <c r="K1337" t="str">
        <f>SUBSTITUTE(Table14[[#This Row],[year]],"?","")</f>
        <v>1970</v>
      </c>
      <c r="P1337" t="str">
        <f>SUBSTITUTE(Table14[[#This Row],[Customer ID]],"?","unknown")</f>
        <v>Id1003</v>
      </c>
      <c r="Q1337" s="9" t="str">
        <f t="shared" si="60"/>
        <v>18 Jun 1970</v>
      </c>
      <c r="R1337">
        <f t="shared" si="61"/>
        <v>52</v>
      </c>
      <c r="S1337" t="str">
        <f t="shared" si="62"/>
        <v>1970</v>
      </c>
      <c r="T1337" t="str">
        <f>SUBSTITUTE(Table14[[#This Row],[month]],"?","sep")</f>
        <v>Jun</v>
      </c>
      <c r="U1337">
        <v>18</v>
      </c>
      <c r="V1337">
        <v>3</v>
      </c>
      <c r="W1337" s="12">
        <v>7682.67</v>
      </c>
      <c r="X1337" t="str">
        <f>SUBSTITUTE(Table14[[#This Row],[Hospital tier]],"?","tier - 2")</f>
        <v>tier - 3</v>
      </c>
      <c r="Y1337" t="str">
        <f>SUBSTITUTE(Table14[[#This Row],[City tier]],"?","tier - 2")</f>
        <v>tier - 2</v>
      </c>
      <c r="Z1337" t="str">
        <f>SUBSTITUTE(Table14[[#This Row],[State ID]],"?","UNKNOWN")</f>
        <v>R1012</v>
      </c>
    </row>
    <row r="1338" spans="1:26" x14ac:dyDescent="0.3">
      <c r="A1338" t="s">
        <v>1369</v>
      </c>
      <c r="B1338">
        <v>1976</v>
      </c>
      <c r="C1338" t="s">
        <v>18</v>
      </c>
      <c r="E1338">
        <v>28</v>
      </c>
      <c r="F1338">
        <v>2</v>
      </c>
      <c r="G1338">
        <v>11217.35</v>
      </c>
      <c r="H1338" t="s">
        <v>12</v>
      </c>
      <c r="I1338" t="s">
        <v>11</v>
      </c>
      <c r="J1338" t="s">
        <v>200</v>
      </c>
      <c r="K1338" t="str">
        <f>SUBSTITUTE(Table14[[#This Row],[year]],"?","")</f>
        <v>1976</v>
      </c>
      <c r="P1338" t="str">
        <f>SUBSTITUTE(Table14[[#This Row],[Customer ID]],"?","unknown")</f>
        <v>Id1002</v>
      </c>
      <c r="Q1338" s="9" t="str">
        <f t="shared" si="60"/>
        <v>19 Jun 1976</v>
      </c>
      <c r="R1338">
        <f t="shared" si="61"/>
        <v>46</v>
      </c>
      <c r="S1338" t="str">
        <f t="shared" si="62"/>
        <v>1976</v>
      </c>
      <c r="T1338" t="str">
        <f>SUBSTITUTE(Table14[[#This Row],[month]],"?","sep")</f>
        <v>Jun</v>
      </c>
      <c r="U1338">
        <v>19</v>
      </c>
      <c r="V1338">
        <v>1</v>
      </c>
      <c r="W1338" s="12">
        <v>7681.17</v>
      </c>
      <c r="X1338" t="str">
        <f>SUBSTITUTE(Table14[[#This Row],[Hospital tier]],"?","tier - 2")</f>
        <v>tier - 3</v>
      </c>
      <c r="Y1338" t="str">
        <f>SUBSTITUTE(Table14[[#This Row],[City tier]],"?","tier - 2")</f>
        <v>tier - 2</v>
      </c>
      <c r="Z1338" t="str">
        <f>SUBSTITUTE(Table14[[#This Row],[State ID]],"?","UNKNOWN")</f>
        <v>R1025</v>
      </c>
    </row>
    <row r="1339" spans="1:26" x14ac:dyDescent="0.3">
      <c r="A1339" t="s">
        <v>1370</v>
      </c>
      <c r="B1339">
        <v>1969</v>
      </c>
      <c r="C1339" t="s">
        <v>30</v>
      </c>
      <c r="E1339">
        <v>30</v>
      </c>
      <c r="F1339">
        <v>2</v>
      </c>
      <c r="G1339">
        <v>11244.38</v>
      </c>
      <c r="H1339" t="s">
        <v>12</v>
      </c>
      <c r="I1339" t="s">
        <v>16</v>
      </c>
      <c r="J1339" t="s">
        <v>168</v>
      </c>
      <c r="K1339" t="str">
        <f>SUBSTITUTE(Table14[[#This Row],[year]],"?","")</f>
        <v>1969</v>
      </c>
      <c r="P1339" t="str">
        <f>SUBSTITUTE(Table14[[#This Row],[Customer ID]],"?","unknown")</f>
        <v>Id1001</v>
      </c>
      <c r="Q1339" s="9" t="str">
        <f t="shared" si="60"/>
        <v>15 Dec 1969</v>
      </c>
      <c r="R1339">
        <f t="shared" si="61"/>
        <v>53</v>
      </c>
      <c r="S1339" t="str">
        <f t="shared" si="62"/>
        <v>1969</v>
      </c>
      <c r="T1339" t="str">
        <f>SUBSTITUTE(Table14[[#This Row],[month]],"?","sep")</f>
        <v>Dec</v>
      </c>
      <c r="U1339">
        <v>15</v>
      </c>
      <c r="V1339">
        <v>2</v>
      </c>
      <c r="W1339" s="12">
        <v>38740.120000000003</v>
      </c>
      <c r="X1339" t="str">
        <f>SUBSTITUTE(Table14[[#This Row],[Hospital tier]],"?","tier - 2")</f>
        <v>tier - 3</v>
      </c>
      <c r="Y1339" t="str">
        <f>SUBSTITUTE(Table14[[#This Row],[City tier]],"?","tier - 2")</f>
        <v>tier - 1</v>
      </c>
      <c r="Z1339" t="str">
        <f>SUBSTITUTE(Table14[[#This Row],[State ID]],"?","UNKNOWN")</f>
        <v>R1016</v>
      </c>
    </row>
    <row r="1340" spans="1:26" x14ac:dyDescent="0.3">
      <c r="A1340" t="s">
        <v>1371</v>
      </c>
      <c r="B1340">
        <v>1989</v>
      </c>
      <c r="C1340" t="s">
        <v>30</v>
      </c>
      <c r="E1340">
        <v>17</v>
      </c>
      <c r="F1340">
        <v>3</v>
      </c>
      <c r="G1340">
        <v>11250.43</v>
      </c>
      <c r="H1340" t="s">
        <v>12</v>
      </c>
      <c r="I1340" t="s">
        <v>11</v>
      </c>
      <c r="J1340" t="s">
        <v>535</v>
      </c>
      <c r="K1340" t="str">
        <f>SUBSTITUTE(Table14[[#This Row],[year]],"?","")</f>
        <v>1989</v>
      </c>
      <c r="P1340" t="str">
        <f>SUBSTITUTE(Table14[[#This Row],[Customer ID]],"?","unknown")</f>
        <v>Id1000</v>
      </c>
      <c r="Q1340" s="9" t="str">
        <f t="shared" si="60"/>
        <v>11 Dec 1989</v>
      </c>
      <c r="R1340">
        <f t="shared" si="61"/>
        <v>33</v>
      </c>
      <c r="S1340" t="str">
        <f t="shared" si="62"/>
        <v>1989</v>
      </c>
      <c r="T1340" t="str">
        <f>SUBSTITUTE(Table14[[#This Row],[month]],"?","sep")</f>
        <v>Dec</v>
      </c>
      <c r="U1340">
        <v>11</v>
      </c>
      <c r="V1340">
        <v>0</v>
      </c>
      <c r="W1340" s="12">
        <v>7680.92</v>
      </c>
      <c r="X1340" t="str">
        <f>SUBSTITUTE(Table14[[#This Row],[Hospital tier]],"?","tier - 2")</f>
        <v>tier - 3</v>
      </c>
      <c r="Y1340" t="str">
        <f>SUBSTITUTE(Table14[[#This Row],[City tier]],"?","tier - 2")</f>
        <v>tier - 2</v>
      </c>
      <c r="Z1340" t="str">
        <f>SUBSTITUTE(Table14[[#This Row],[State ID]],"?","UNKNOWN")</f>
        <v>R1026</v>
      </c>
    </row>
    <row r="1341" spans="1:26" x14ac:dyDescent="0.3">
      <c r="A1341" t="s">
        <v>1372</v>
      </c>
      <c r="B1341">
        <v>1969</v>
      </c>
      <c r="C1341" t="s">
        <v>35</v>
      </c>
      <c r="E1341">
        <v>20</v>
      </c>
      <c r="F1341">
        <v>3</v>
      </c>
      <c r="G1341">
        <v>11253.42</v>
      </c>
      <c r="H1341" t="s">
        <v>12</v>
      </c>
      <c r="I1341" t="s">
        <v>16</v>
      </c>
      <c r="J1341" t="s">
        <v>42</v>
      </c>
      <c r="K1341" t="str">
        <f>SUBSTITUTE(Table14[[#This Row],[year]],"?","")</f>
        <v>1969</v>
      </c>
      <c r="P1341" t="str">
        <f>SUBSTITUTE(Table14[[#This Row],[Customer ID]],"?","unknown")</f>
        <v>Id999</v>
      </c>
      <c r="Q1341" s="9" t="str">
        <f t="shared" si="60"/>
        <v>13 Aug 1969</v>
      </c>
      <c r="R1341">
        <f t="shared" si="61"/>
        <v>53</v>
      </c>
      <c r="S1341" t="str">
        <f t="shared" si="62"/>
        <v>1969</v>
      </c>
      <c r="T1341" t="str">
        <f>SUBSTITUTE(Table14[[#This Row],[month]],"?","sep")</f>
        <v>Aug</v>
      </c>
      <c r="U1341">
        <v>13</v>
      </c>
      <c r="V1341">
        <v>0</v>
      </c>
      <c r="W1341" s="12">
        <v>7676.4</v>
      </c>
      <c r="X1341" t="str">
        <f>SUBSTITUTE(Table14[[#This Row],[Hospital tier]],"?","tier - 2")</f>
        <v>tier - 3</v>
      </c>
      <c r="Y1341" t="str">
        <f>SUBSTITUTE(Table14[[#This Row],[City tier]],"?","tier - 2")</f>
        <v>tier - 1</v>
      </c>
      <c r="Z1341" t="str">
        <f>SUBSTITUTE(Table14[[#This Row],[State ID]],"?","UNKNOWN")</f>
        <v>R1011</v>
      </c>
    </row>
    <row r="1342" spans="1:26" x14ac:dyDescent="0.3">
      <c r="A1342" t="s">
        <v>1373</v>
      </c>
      <c r="B1342">
        <v>1981</v>
      </c>
      <c r="C1342" t="s">
        <v>37</v>
      </c>
      <c r="E1342">
        <v>2</v>
      </c>
      <c r="F1342">
        <v>1</v>
      </c>
      <c r="G1342">
        <v>11255.29</v>
      </c>
      <c r="H1342" t="s">
        <v>12</v>
      </c>
      <c r="I1342" t="s">
        <v>16</v>
      </c>
      <c r="J1342" t="s">
        <v>535</v>
      </c>
      <c r="K1342" t="str">
        <f>SUBSTITUTE(Table14[[#This Row],[year]],"?","")</f>
        <v>1981</v>
      </c>
      <c r="P1342" t="str">
        <f>SUBSTITUTE(Table14[[#This Row],[Customer ID]],"?","unknown")</f>
        <v>Id998</v>
      </c>
      <c r="Q1342" s="9" t="str">
        <f t="shared" si="60"/>
        <v>24 Oct 1981</v>
      </c>
      <c r="R1342">
        <f t="shared" si="61"/>
        <v>41</v>
      </c>
      <c r="S1342" t="str">
        <f t="shared" si="62"/>
        <v>1981</v>
      </c>
      <c r="T1342" t="str">
        <f>SUBSTITUTE(Table14[[#This Row],[month]],"?","sep")</f>
        <v>Oct</v>
      </c>
      <c r="U1342">
        <v>24</v>
      </c>
      <c r="V1342">
        <v>0</v>
      </c>
      <c r="W1342" s="12">
        <v>7670.75</v>
      </c>
      <c r="X1342" t="str">
        <f>SUBSTITUTE(Table14[[#This Row],[Hospital tier]],"?","tier - 2")</f>
        <v>tier - 3</v>
      </c>
      <c r="Y1342" t="str">
        <f>SUBSTITUTE(Table14[[#This Row],[City tier]],"?","tier - 2")</f>
        <v>tier - 1</v>
      </c>
      <c r="Z1342" t="str">
        <f>SUBSTITUTE(Table14[[#This Row],[State ID]],"?","UNKNOWN")</f>
        <v>R1026</v>
      </c>
    </row>
    <row r="1343" spans="1:26" x14ac:dyDescent="0.3">
      <c r="A1343" t="s">
        <v>1374</v>
      </c>
      <c r="B1343">
        <v>1969</v>
      </c>
      <c r="C1343" t="s">
        <v>37</v>
      </c>
      <c r="E1343">
        <v>11</v>
      </c>
      <c r="F1343">
        <v>3</v>
      </c>
      <c r="G1343">
        <v>11264.54</v>
      </c>
      <c r="H1343" t="s">
        <v>12</v>
      </c>
      <c r="I1343" t="s">
        <v>11</v>
      </c>
      <c r="J1343" t="s">
        <v>42</v>
      </c>
      <c r="K1343" t="str">
        <f>SUBSTITUTE(Table14[[#This Row],[year]],"?","")</f>
        <v>1969</v>
      </c>
      <c r="P1343" t="str">
        <f>SUBSTITUTE(Table14[[#This Row],[Customer ID]],"?","unknown")</f>
        <v>Id997</v>
      </c>
      <c r="Q1343" s="9" t="str">
        <f t="shared" si="60"/>
        <v>25 Oct 1969</v>
      </c>
      <c r="R1343">
        <f t="shared" si="61"/>
        <v>53</v>
      </c>
      <c r="S1343" t="str">
        <f t="shared" si="62"/>
        <v>1969</v>
      </c>
      <c r="T1343" t="str">
        <f>SUBSTITUTE(Table14[[#This Row],[month]],"?","sep")</f>
        <v>Oct</v>
      </c>
      <c r="U1343">
        <v>25</v>
      </c>
      <c r="V1343">
        <v>1</v>
      </c>
      <c r="W1343" s="12">
        <v>12770.27</v>
      </c>
      <c r="X1343" t="str">
        <f>SUBSTITUTE(Table14[[#This Row],[Hospital tier]],"?","tier - 2")</f>
        <v>tier - 3</v>
      </c>
      <c r="Y1343" t="str">
        <f>SUBSTITUTE(Table14[[#This Row],[City tier]],"?","tier - 2")</f>
        <v>tier - 2</v>
      </c>
      <c r="Z1343" t="str">
        <f>SUBSTITUTE(Table14[[#This Row],[State ID]],"?","UNKNOWN")</f>
        <v>R1011</v>
      </c>
    </row>
    <row r="1344" spans="1:26" x14ac:dyDescent="0.3">
      <c r="A1344" t="s">
        <v>1375</v>
      </c>
      <c r="B1344">
        <v>1971</v>
      </c>
      <c r="C1344" t="s">
        <v>30</v>
      </c>
      <c r="E1344">
        <v>26</v>
      </c>
      <c r="F1344">
        <v>0</v>
      </c>
      <c r="G1344">
        <v>11265.71</v>
      </c>
      <c r="H1344" t="s">
        <v>12</v>
      </c>
      <c r="I1344" t="s">
        <v>16</v>
      </c>
      <c r="J1344" t="s">
        <v>200</v>
      </c>
      <c r="K1344" t="str">
        <f>SUBSTITUTE(Table14[[#This Row],[year]],"?","")</f>
        <v>1971</v>
      </c>
      <c r="P1344" t="str">
        <f>SUBSTITUTE(Table14[[#This Row],[Customer ID]],"?","unknown")</f>
        <v>Id996</v>
      </c>
      <c r="Q1344" s="9" t="str">
        <f t="shared" si="60"/>
        <v>10 Dec 1971</v>
      </c>
      <c r="R1344">
        <f t="shared" si="61"/>
        <v>51</v>
      </c>
      <c r="S1344" t="str">
        <f t="shared" si="62"/>
        <v>1971</v>
      </c>
      <c r="T1344" t="str">
        <f>SUBSTITUTE(Table14[[#This Row],[month]],"?","sep")</f>
        <v>Dec</v>
      </c>
      <c r="U1344">
        <v>10</v>
      </c>
      <c r="V1344">
        <v>0</v>
      </c>
      <c r="W1344" s="12">
        <v>11318.57</v>
      </c>
      <c r="X1344" t="str">
        <f>SUBSTITUTE(Table14[[#This Row],[Hospital tier]],"?","tier - 2")</f>
        <v>tier - 3</v>
      </c>
      <c r="Y1344" t="str">
        <f>SUBSTITUTE(Table14[[#This Row],[City tier]],"?","tier - 2")</f>
        <v>tier - 1</v>
      </c>
      <c r="Z1344" t="str">
        <f>SUBSTITUTE(Table14[[#This Row],[State ID]],"?","UNKNOWN")</f>
        <v>R1025</v>
      </c>
    </row>
    <row r="1345" spans="1:26" x14ac:dyDescent="0.3">
      <c r="A1345" t="s">
        <v>1376</v>
      </c>
      <c r="B1345">
        <v>2004</v>
      </c>
      <c r="C1345" t="s">
        <v>37</v>
      </c>
      <c r="E1345">
        <v>4</v>
      </c>
      <c r="F1345">
        <v>1</v>
      </c>
      <c r="G1345">
        <v>11272.33</v>
      </c>
      <c r="H1345" t="s">
        <v>12</v>
      </c>
      <c r="I1345" t="s">
        <v>11</v>
      </c>
      <c r="J1345" t="s">
        <v>166</v>
      </c>
      <c r="K1345" t="str">
        <f>SUBSTITUTE(Table14[[#This Row],[year]],"?","")</f>
        <v>2004</v>
      </c>
      <c r="P1345" t="str">
        <f>SUBSTITUTE(Table14[[#This Row],[Customer ID]],"?","unknown")</f>
        <v>Id995</v>
      </c>
      <c r="Q1345" s="9" t="str">
        <f t="shared" si="60"/>
        <v>9 Oct 2004</v>
      </c>
      <c r="R1345">
        <f t="shared" si="61"/>
        <v>18</v>
      </c>
      <c r="S1345" t="str">
        <f t="shared" si="62"/>
        <v>2004</v>
      </c>
      <c r="T1345" t="str">
        <f>SUBSTITUTE(Table14[[#This Row],[month]],"?","sep")</f>
        <v>Oct</v>
      </c>
      <c r="U1345">
        <v>9</v>
      </c>
      <c r="V1345">
        <v>2</v>
      </c>
      <c r="W1345" s="12">
        <v>7662.47</v>
      </c>
      <c r="X1345" t="str">
        <f>SUBSTITUTE(Table14[[#This Row],[Hospital tier]],"?","tier - 2")</f>
        <v>tier - 3</v>
      </c>
      <c r="Y1345" t="str">
        <f>SUBSTITUTE(Table14[[#This Row],[City tier]],"?","tier - 2")</f>
        <v>tier - 2</v>
      </c>
      <c r="Z1345" t="str">
        <f>SUBSTITUTE(Table14[[#This Row],[State ID]],"?","UNKNOWN")</f>
        <v>R1019</v>
      </c>
    </row>
    <row r="1346" spans="1:26" x14ac:dyDescent="0.3">
      <c r="A1346" t="s">
        <v>1377</v>
      </c>
      <c r="B1346">
        <v>1967</v>
      </c>
      <c r="C1346" t="s">
        <v>18</v>
      </c>
      <c r="E1346">
        <v>14</v>
      </c>
      <c r="F1346">
        <v>0</v>
      </c>
      <c r="G1346">
        <v>11286.54</v>
      </c>
      <c r="H1346" t="s">
        <v>12</v>
      </c>
      <c r="I1346" t="s">
        <v>12</v>
      </c>
      <c r="J1346" t="s">
        <v>247</v>
      </c>
      <c r="K1346" t="str">
        <f>SUBSTITUTE(Table14[[#This Row],[year]],"?","")</f>
        <v>1967</v>
      </c>
      <c r="P1346" t="str">
        <f>SUBSTITUTE(Table14[[#This Row],[Customer ID]],"?","unknown")</f>
        <v>Id994</v>
      </c>
      <c r="Q1346" s="9" t="str">
        <f t="shared" ref="Q1346:Q1409" si="63">CONCATENATE(U1346," ",T1346," ",S1346)</f>
        <v>27 Jun 1967</v>
      </c>
      <c r="R1346">
        <f t="shared" ref="R1346:R1409" si="64">DATEDIF(Q1346,$AC$21,"Y")</f>
        <v>55</v>
      </c>
      <c r="S1346" t="str">
        <f t="shared" ref="S1346:S1409" si="65">IF(ISBLANK(K1346),AVERAGE(K1346:K3688),K1346)</f>
        <v>1967</v>
      </c>
      <c r="T1346" t="str">
        <f>SUBSTITUTE(Table14[[#This Row],[month]],"?","sep")</f>
        <v>Jun</v>
      </c>
      <c r="U1346">
        <v>27</v>
      </c>
      <c r="V1346">
        <v>0</v>
      </c>
      <c r="W1346" s="12">
        <v>7657.69</v>
      </c>
      <c r="X1346" t="str">
        <f>SUBSTITUTE(Table14[[#This Row],[Hospital tier]],"?","tier - 2")</f>
        <v>tier - 3</v>
      </c>
      <c r="Y1346" t="str">
        <f>SUBSTITUTE(Table14[[#This Row],[City tier]],"?","tier - 2")</f>
        <v>tier - 3</v>
      </c>
      <c r="Z1346" t="str">
        <f>SUBSTITUTE(Table14[[#This Row],[State ID]],"?","UNKNOWN")</f>
        <v>R1024</v>
      </c>
    </row>
    <row r="1347" spans="1:26" x14ac:dyDescent="0.3">
      <c r="A1347" t="s">
        <v>1378</v>
      </c>
      <c r="B1347">
        <v>1970</v>
      </c>
      <c r="C1347" t="s">
        <v>18</v>
      </c>
      <c r="E1347">
        <v>22</v>
      </c>
      <c r="F1347">
        <v>3</v>
      </c>
      <c r="G1347">
        <v>11289.11</v>
      </c>
      <c r="H1347" t="s">
        <v>12</v>
      </c>
      <c r="I1347" t="s">
        <v>16</v>
      </c>
      <c r="J1347" t="s">
        <v>23</v>
      </c>
      <c r="K1347" t="str">
        <f>SUBSTITUTE(Table14[[#This Row],[year]],"?","")</f>
        <v>1970</v>
      </c>
      <c r="P1347" t="str">
        <f>SUBSTITUTE(Table14[[#This Row],[Customer ID]],"?","unknown")</f>
        <v>Id993</v>
      </c>
      <c r="Q1347" s="9" t="str">
        <f t="shared" si="63"/>
        <v>30 Jun 1970</v>
      </c>
      <c r="R1347">
        <f t="shared" si="64"/>
        <v>52</v>
      </c>
      <c r="S1347" t="str">
        <f t="shared" si="65"/>
        <v>1970</v>
      </c>
      <c r="T1347" t="str">
        <f>SUBSTITUTE(Table14[[#This Row],[month]],"?","sep")</f>
        <v>Jun</v>
      </c>
      <c r="U1347">
        <v>30</v>
      </c>
      <c r="V1347">
        <v>0</v>
      </c>
      <c r="W1347" s="12">
        <v>7652.26</v>
      </c>
      <c r="X1347" t="str">
        <f>SUBSTITUTE(Table14[[#This Row],[Hospital tier]],"?","tier - 2")</f>
        <v>tier - 3</v>
      </c>
      <c r="Y1347" t="str">
        <f>SUBSTITUTE(Table14[[#This Row],[City tier]],"?","tier - 2")</f>
        <v>tier - 1</v>
      </c>
      <c r="Z1347" t="str">
        <f>SUBSTITUTE(Table14[[#This Row],[State ID]],"?","UNKNOWN")</f>
        <v>R1012</v>
      </c>
    </row>
    <row r="1348" spans="1:26" x14ac:dyDescent="0.3">
      <c r="A1348" t="s">
        <v>1379</v>
      </c>
      <c r="B1348">
        <v>1988</v>
      </c>
      <c r="C1348" t="s">
        <v>15</v>
      </c>
      <c r="E1348">
        <v>14</v>
      </c>
      <c r="F1348">
        <v>3</v>
      </c>
      <c r="G1348">
        <v>11294.57</v>
      </c>
      <c r="H1348" t="s">
        <v>12</v>
      </c>
      <c r="I1348" t="s">
        <v>16</v>
      </c>
      <c r="J1348" t="s">
        <v>632</v>
      </c>
      <c r="K1348" t="str">
        <f>SUBSTITUTE(Table14[[#This Row],[year]],"?","")</f>
        <v>1988</v>
      </c>
      <c r="P1348" t="str">
        <f>SUBSTITUTE(Table14[[#This Row],[Customer ID]],"?","unknown")</f>
        <v>Id992</v>
      </c>
      <c r="Q1348" s="9" t="str">
        <f t="shared" si="63"/>
        <v>10 Nov 1988</v>
      </c>
      <c r="R1348">
        <f t="shared" si="64"/>
        <v>34</v>
      </c>
      <c r="S1348" t="str">
        <f t="shared" si="65"/>
        <v>1988</v>
      </c>
      <c r="T1348" t="str">
        <f>SUBSTITUTE(Table14[[#This Row],[month]],"?","sep")</f>
        <v>Nov</v>
      </c>
      <c r="U1348">
        <v>10</v>
      </c>
      <c r="V1348">
        <v>0</v>
      </c>
      <c r="W1348" s="12">
        <v>7650.8</v>
      </c>
      <c r="X1348" t="str">
        <f>SUBSTITUTE(Table14[[#This Row],[Hospital tier]],"?","tier - 2")</f>
        <v>tier - 3</v>
      </c>
      <c r="Y1348" t="str">
        <f>SUBSTITUTE(Table14[[#This Row],[City tier]],"?","tier - 2")</f>
        <v>tier - 1</v>
      </c>
      <c r="Z1348" t="str">
        <f>SUBSTITUTE(Table14[[#This Row],[State ID]],"?","UNKNOWN")</f>
        <v>R1022</v>
      </c>
    </row>
    <row r="1349" spans="1:26" x14ac:dyDescent="0.3">
      <c r="A1349" t="s">
        <v>1380</v>
      </c>
      <c r="B1349">
        <v>1972</v>
      </c>
      <c r="C1349" t="s">
        <v>20</v>
      </c>
      <c r="E1349">
        <v>25</v>
      </c>
      <c r="F1349">
        <v>4</v>
      </c>
      <c r="G1349">
        <v>11299.34</v>
      </c>
      <c r="H1349" t="s">
        <v>12</v>
      </c>
      <c r="I1349" t="s">
        <v>11</v>
      </c>
      <c r="J1349" t="s">
        <v>42</v>
      </c>
      <c r="K1349" t="str">
        <f>SUBSTITUTE(Table14[[#This Row],[year]],"?","")</f>
        <v>1972</v>
      </c>
      <c r="P1349" t="str">
        <f>SUBSTITUTE(Table14[[#This Row],[Customer ID]],"?","unknown")</f>
        <v>Id991</v>
      </c>
      <c r="Q1349" s="9" t="str">
        <f t="shared" si="63"/>
        <v>16 Sep 1972</v>
      </c>
      <c r="R1349">
        <f t="shared" si="64"/>
        <v>50</v>
      </c>
      <c r="S1349" t="str">
        <f t="shared" si="65"/>
        <v>1972</v>
      </c>
      <c r="T1349" t="str">
        <f>SUBSTITUTE(Table14[[#This Row],[month]],"?","sep")</f>
        <v>Sep</v>
      </c>
      <c r="U1349">
        <v>16</v>
      </c>
      <c r="V1349">
        <v>1</v>
      </c>
      <c r="W1349" s="12">
        <v>7650.77</v>
      </c>
      <c r="X1349" t="str">
        <f>SUBSTITUTE(Table14[[#This Row],[Hospital tier]],"?","tier - 2")</f>
        <v>tier - 3</v>
      </c>
      <c r="Y1349" t="str">
        <f>SUBSTITUTE(Table14[[#This Row],[City tier]],"?","tier - 2")</f>
        <v>tier - 2</v>
      </c>
      <c r="Z1349" t="str">
        <f>SUBSTITUTE(Table14[[#This Row],[State ID]],"?","UNKNOWN")</f>
        <v>R1011</v>
      </c>
    </row>
    <row r="1350" spans="1:26" x14ac:dyDescent="0.3">
      <c r="A1350" t="s">
        <v>1381</v>
      </c>
      <c r="B1350">
        <v>1968</v>
      </c>
      <c r="C1350" t="s">
        <v>37</v>
      </c>
      <c r="E1350">
        <v>6</v>
      </c>
      <c r="F1350">
        <v>1</v>
      </c>
      <c r="G1350">
        <v>11305.93</v>
      </c>
      <c r="H1350" t="s">
        <v>12</v>
      </c>
      <c r="I1350" t="s">
        <v>16</v>
      </c>
      <c r="J1350" t="s">
        <v>23</v>
      </c>
      <c r="K1350" t="str">
        <f>SUBSTITUTE(Table14[[#This Row],[year]],"?","")</f>
        <v>1968</v>
      </c>
      <c r="P1350" t="str">
        <f>SUBSTITUTE(Table14[[#This Row],[Customer ID]],"?","unknown")</f>
        <v>Id990</v>
      </c>
      <c r="Q1350" s="9" t="str">
        <f t="shared" si="63"/>
        <v>15 Oct 1968</v>
      </c>
      <c r="R1350">
        <f t="shared" si="64"/>
        <v>54</v>
      </c>
      <c r="S1350" t="str">
        <f t="shared" si="65"/>
        <v>1968</v>
      </c>
      <c r="T1350" t="str">
        <f>SUBSTITUTE(Table14[[#This Row],[month]],"?","sep")</f>
        <v>Oct</v>
      </c>
      <c r="U1350">
        <v>15</v>
      </c>
      <c r="V1350">
        <v>0</v>
      </c>
      <c r="W1350" s="12">
        <v>7642.05</v>
      </c>
      <c r="X1350" t="str">
        <f>SUBSTITUTE(Table14[[#This Row],[Hospital tier]],"?","tier - 2")</f>
        <v>tier - 3</v>
      </c>
      <c r="Y1350" t="str">
        <f>SUBSTITUTE(Table14[[#This Row],[City tier]],"?","tier - 2")</f>
        <v>tier - 1</v>
      </c>
      <c r="Z1350" t="str">
        <f>SUBSTITUTE(Table14[[#This Row],[State ID]],"?","UNKNOWN")</f>
        <v>R1012</v>
      </c>
    </row>
    <row r="1351" spans="1:26" x14ac:dyDescent="0.3">
      <c r="A1351" t="s">
        <v>1382</v>
      </c>
      <c r="B1351">
        <v>1963</v>
      </c>
      <c r="C1351" t="s">
        <v>15</v>
      </c>
      <c r="E1351">
        <v>22</v>
      </c>
      <c r="F1351">
        <v>0</v>
      </c>
      <c r="G1351">
        <v>11312.33</v>
      </c>
      <c r="H1351" t="s">
        <v>12</v>
      </c>
      <c r="I1351" t="s">
        <v>12</v>
      </c>
      <c r="J1351" t="s">
        <v>23</v>
      </c>
      <c r="K1351" t="str">
        <f>SUBSTITUTE(Table14[[#This Row],[year]],"?","")</f>
        <v>1963</v>
      </c>
      <c r="P1351" t="str">
        <f>SUBSTITUTE(Table14[[#This Row],[Customer ID]],"?","unknown")</f>
        <v>Id989</v>
      </c>
      <c r="Q1351" s="9" t="str">
        <f t="shared" si="63"/>
        <v>24 Nov 1963</v>
      </c>
      <c r="R1351">
        <f t="shared" si="64"/>
        <v>59</v>
      </c>
      <c r="S1351" t="str">
        <f t="shared" si="65"/>
        <v>1963</v>
      </c>
      <c r="T1351" t="str">
        <f>SUBSTITUTE(Table14[[#This Row],[month]],"?","sep")</f>
        <v>Nov</v>
      </c>
      <c r="U1351">
        <v>24</v>
      </c>
      <c r="V1351">
        <v>2</v>
      </c>
      <c r="W1351" s="12">
        <v>7640.31</v>
      </c>
      <c r="X1351" t="str">
        <f>SUBSTITUTE(Table14[[#This Row],[Hospital tier]],"?","tier - 2")</f>
        <v>tier - 3</v>
      </c>
      <c r="Y1351" t="str">
        <f>SUBSTITUTE(Table14[[#This Row],[City tier]],"?","tier - 2")</f>
        <v>tier - 3</v>
      </c>
      <c r="Z1351" t="str">
        <f>SUBSTITUTE(Table14[[#This Row],[State ID]],"?","UNKNOWN")</f>
        <v>R1012</v>
      </c>
    </row>
    <row r="1352" spans="1:26" x14ac:dyDescent="0.3">
      <c r="A1352" t="s">
        <v>1383</v>
      </c>
      <c r="B1352">
        <v>1995</v>
      </c>
      <c r="C1352" t="s">
        <v>30</v>
      </c>
      <c r="E1352">
        <v>10</v>
      </c>
      <c r="F1352">
        <v>0</v>
      </c>
      <c r="G1352">
        <v>11318.57</v>
      </c>
      <c r="H1352" t="s">
        <v>12</v>
      </c>
      <c r="I1352" t="s">
        <v>11</v>
      </c>
      <c r="J1352" t="s">
        <v>535</v>
      </c>
      <c r="K1352" t="str">
        <f>SUBSTITUTE(Table14[[#This Row],[year]],"?","")</f>
        <v>1995</v>
      </c>
      <c r="P1352" t="str">
        <f>SUBSTITUTE(Table14[[#This Row],[Customer ID]],"?","unknown")</f>
        <v>Id988</v>
      </c>
      <c r="Q1352" s="9" t="str">
        <f t="shared" si="63"/>
        <v>1 Dec 1995</v>
      </c>
      <c r="R1352">
        <f t="shared" si="64"/>
        <v>27</v>
      </c>
      <c r="S1352" t="str">
        <f t="shared" si="65"/>
        <v>1995</v>
      </c>
      <c r="T1352" t="str">
        <f>SUBSTITUTE(Table14[[#This Row],[month]],"?","sep")</f>
        <v>Dec</v>
      </c>
      <c r="U1352">
        <v>1</v>
      </c>
      <c r="V1352">
        <v>3</v>
      </c>
      <c r="W1352" s="12">
        <v>48549.18</v>
      </c>
      <c r="X1352" t="str">
        <f>SUBSTITUTE(Table14[[#This Row],[Hospital tier]],"?","tier - 2")</f>
        <v>tier - 3</v>
      </c>
      <c r="Y1352" t="str">
        <f>SUBSTITUTE(Table14[[#This Row],[City tier]],"?","tier - 2")</f>
        <v>tier - 2</v>
      </c>
      <c r="Z1352" t="str">
        <f>SUBSTITUTE(Table14[[#This Row],[State ID]],"?","UNKNOWN")</f>
        <v>R1026</v>
      </c>
    </row>
    <row r="1353" spans="1:26" x14ac:dyDescent="0.3">
      <c r="A1353" t="s">
        <v>1384</v>
      </c>
      <c r="B1353">
        <v>1963</v>
      </c>
      <c r="C1353" t="s">
        <v>10</v>
      </c>
      <c r="E1353">
        <v>11</v>
      </c>
      <c r="F1353">
        <v>0</v>
      </c>
      <c r="G1353">
        <v>11319.12</v>
      </c>
      <c r="H1353" t="s">
        <v>12</v>
      </c>
      <c r="I1353" t="s">
        <v>16</v>
      </c>
      <c r="J1353" t="s">
        <v>23</v>
      </c>
      <c r="K1353" t="str">
        <f>SUBSTITUTE(Table14[[#This Row],[year]],"?","")</f>
        <v>1963</v>
      </c>
      <c r="P1353" t="str">
        <f>SUBSTITUTE(Table14[[#This Row],[Customer ID]],"?","unknown")</f>
        <v>Id987</v>
      </c>
      <c r="Q1353" s="9" t="str">
        <f t="shared" si="63"/>
        <v>2 Jul 1963</v>
      </c>
      <c r="R1353">
        <f t="shared" si="64"/>
        <v>59</v>
      </c>
      <c r="S1353" t="str">
        <f t="shared" si="65"/>
        <v>1963</v>
      </c>
      <c r="T1353" t="str">
        <f>SUBSTITUTE(Table14[[#This Row],[month]],"?","sep")</f>
        <v>Jul</v>
      </c>
      <c r="U1353">
        <v>2</v>
      </c>
      <c r="V1353">
        <v>2</v>
      </c>
      <c r="W1353" s="12">
        <v>38711</v>
      </c>
      <c r="X1353" t="str">
        <f>SUBSTITUTE(Table14[[#This Row],[Hospital tier]],"?","tier - 2")</f>
        <v>tier - 3</v>
      </c>
      <c r="Y1353" t="str">
        <f>SUBSTITUTE(Table14[[#This Row],[City tier]],"?","tier - 2")</f>
        <v>tier - 1</v>
      </c>
      <c r="Z1353" t="str">
        <f>SUBSTITUTE(Table14[[#This Row],[State ID]],"?","UNKNOWN")</f>
        <v>R1012</v>
      </c>
    </row>
    <row r="1354" spans="1:26" x14ac:dyDescent="0.3">
      <c r="A1354" t="s">
        <v>1385</v>
      </c>
      <c r="B1354">
        <v>2002</v>
      </c>
      <c r="C1354" t="s">
        <v>20</v>
      </c>
      <c r="E1354">
        <v>20</v>
      </c>
      <c r="F1354">
        <v>0</v>
      </c>
      <c r="G1354">
        <v>11321.49</v>
      </c>
      <c r="H1354" t="s">
        <v>12</v>
      </c>
      <c r="I1354" t="s">
        <v>12</v>
      </c>
      <c r="J1354" t="s">
        <v>23</v>
      </c>
      <c r="K1354" t="str">
        <f>SUBSTITUTE(Table14[[#This Row],[year]],"?","")</f>
        <v>2002</v>
      </c>
      <c r="P1354" t="str">
        <f>SUBSTITUTE(Table14[[#This Row],[Customer ID]],"?","unknown")</f>
        <v>Id986</v>
      </c>
      <c r="Q1354" s="9" t="str">
        <f t="shared" si="63"/>
        <v>20 Sep 2002</v>
      </c>
      <c r="R1354">
        <f t="shared" si="64"/>
        <v>20</v>
      </c>
      <c r="S1354" t="str">
        <f t="shared" si="65"/>
        <v>2002</v>
      </c>
      <c r="T1354" t="str">
        <f>SUBSTITUTE(Table14[[#This Row],[month]],"?","sep")</f>
        <v>Sep</v>
      </c>
      <c r="U1354">
        <v>20</v>
      </c>
      <c r="V1354">
        <v>1</v>
      </c>
      <c r="W1354" s="12">
        <v>7639.42</v>
      </c>
      <c r="X1354" t="str">
        <f>SUBSTITUTE(Table14[[#This Row],[Hospital tier]],"?","tier - 2")</f>
        <v>tier - 3</v>
      </c>
      <c r="Y1354" t="str">
        <f>SUBSTITUTE(Table14[[#This Row],[City tier]],"?","tier - 2")</f>
        <v>tier - 3</v>
      </c>
      <c r="Z1354" t="str">
        <f>SUBSTITUTE(Table14[[#This Row],[State ID]],"?","UNKNOWN")</f>
        <v>R1012</v>
      </c>
    </row>
    <row r="1355" spans="1:26" x14ac:dyDescent="0.3">
      <c r="A1355" t="s">
        <v>1386</v>
      </c>
      <c r="B1355">
        <v>1989</v>
      </c>
      <c r="C1355" t="s">
        <v>35</v>
      </c>
      <c r="E1355">
        <v>19</v>
      </c>
      <c r="F1355">
        <v>1</v>
      </c>
      <c r="G1355">
        <v>11326.71</v>
      </c>
      <c r="H1355" t="s">
        <v>12</v>
      </c>
      <c r="I1355" t="s">
        <v>12</v>
      </c>
      <c r="J1355" t="s">
        <v>13</v>
      </c>
      <c r="K1355" t="str">
        <f>SUBSTITUTE(Table14[[#This Row],[year]],"?","")</f>
        <v>1989</v>
      </c>
      <c r="P1355" t="str">
        <f>SUBSTITUTE(Table14[[#This Row],[Customer ID]],"?","unknown")</f>
        <v>Id985</v>
      </c>
      <c r="Q1355" s="9" t="str">
        <f t="shared" si="63"/>
        <v>1 Aug 1989</v>
      </c>
      <c r="R1355">
        <f t="shared" si="64"/>
        <v>33</v>
      </c>
      <c r="S1355" t="str">
        <f t="shared" si="65"/>
        <v>1989</v>
      </c>
      <c r="T1355" t="str">
        <f>SUBSTITUTE(Table14[[#This Row],[month]],"?","sep")</f>
        <v>Aug</v>
      </c>
      <c r="U1355">
        <v>1</v>
      </c>
      <c r="V1355">
        <v>0</v>
      </c>
      <c r="W1355" s="12">
        <v>12741.17</v>
      </c>
      <c r="X1355" t="str">
        <f>SUBSTITUTE(Table14[[#This Row],[Hospital tier]],"?","tier - 2")</f>
        <v>tier - 3</v>
      </c>
      <c r="Y1355" t="str">
        <f>SUBSTITUTE(Table14[[#This Row],[City tier]],"?","tier - 2")</f>
        <v>tier - 3</v>
      </c>
      <c r="Z1355" t="str">
        <f>SUBSTITUTE(Table14[[#This Row],[State ID]],"?","UNKNOWN")</f>
        <v>R1013</v>
      </c>
    </row>
    <row r="1356" spans="1:26" x14ac:dyDescent="0.3">
      <c r="A1356" t="s">
        <v>1387</v>
      </c>
      <c r="B1356">
        <v>1968</v>
      </c>
      <c r="C1356" t="s">
        <v>15</v>
      </c>
      <c r="E1356">
        <v>2</v>
      </c>
      <c r="F1356">
        <v>0</v>
      </c>
      <c r="G1356">
        <v>11344.32</v>
      </c>
      <c r="H1356" t="s">
        <v>12</v>
      </c>
      <c r="I1356" t="s">
        <v>11</v>
      </c>
      <c r="J1356" t="s">
        <v>200</v>
      </c>
      <c r="K1356" t="str">
        <f>SUBSTITUTE(Table14[[#This Row],[year]],"?","")</f>
        <v>1968</v>
      </c>
      <c r="P1356" t="str">
        <f>SUBSTITUTE(Table14[[#This Row],[Customer ID]],"?","unknown")</f>
        <v>Id984</v>
      </c>
      <c r="Q1356" s="9" t="str">
        <f t="shared" si="63"/>
        <v>13 Nov 1968</v>
      </c>
      <c r="R1356">
        <f t="shared" si="64"/>
        <v>54</v>
      </c>
      <c r="S1356" t="str">
        <f t="shared" si="65"/>
        <v>1968</v>
      </c>
      <c r="T1356" t="str">
        <f>SUBSTITUTE(Table14[[#This Row],[month]],"?","sep")</f>
        <v>Nov</v>
      </c>
      <c r="U1356">
        <v>13</v>
      </c>
      <c r="V1356">
        <v>0</v>
      </c>
      <c r="W1356" s="12">
        <v>7636.92</v>
      </c>
      <c r="X1356" t="str">
        <f>SUBSTITUTE(Table14[[#This Row],[Hospital tier]],"?","tier - 2")</f>
        <v>tier - 3</v>
      </c>
      <c r="Y1356" t="str">
        <f>SUBSTITUTE(Table14[[#This Row],[City tier]],"?","tier - 2")</f>
        <v>tier - 2</v>
      </c>
      <c r="Z1356" t="str">
        <f>SUBSTITUTE(Table14[[#This Row],[State ID]],"?","UNKNOWN")</f>
        <v>R1025</v>
      </c>
    </row>
    <row r="1357" spans="1:26" x14ac:dyDescent="0.3">
      <c r="A1357" t="s">
        <v>1388</v>
      </c>
      <c r="B1357">
        <v>1964</v>
      </c>
      <c r="C1357" t="s">
        <v>10</v>
      </c>
      <c r="E1357">
        <v>12</v>
      </c>
      <c r="F1357">
        <v>0</v>
      </c>
      <c r="G1357">
        <v>11345.52</v>
      </c>
      <c r="H1357" t="s">
        <v>12</v>
      </c>
      <c r="I1357" t="s">
        <v>12</v>
      </c>
      <c r="J1357" t="s">
        <v>42</v>
      </c>
      <c r="K1357" t="str">
        <f>SUBSTITUTE(Table14[[#This Row],[year]],"?","")</f>
        <v>1964</v>
      </c>
      <c r="P1357" t="str">
        <f>SUBSTITUTE(Table14[[#This Row],[Customer ID]],"?","unknown")</f>
        <v>Id983</v>
      </c>
      <c r="Q1357" s="9" t="str">
        <f t="shared" si="63"/>
        <v>24 Jul 1964</v>
      </c>
      <c r="R1357">
        <f t="shared" si="64"/>
        <v>58</v>
      </c>
      <c r="S1357" t="str">
        <f t="shared" si="65"/>
        <v>1964</v>
      </c>
      <c r="T1357" t="str">
        <f>SUBSTITUTE(Table14[[#This Row],[month]],"?","sep")</f>
        <v>Jul</v>
      </c>
      <c r="U1357">
        <v>24</v>
      </c>
      <c r="V1357">
        <v>1</v>
      </c>
      <c r="W1357" s="12">
        <v>7633.72</v>
      </c>
      <c r="X1357" t="str">
        <f>SUBSTITUTE(Table14[[#This Row],[Hospital tier]],"?","tier - 2")</f>
        <v>tier - 3</v>
      </c>
      <c r="Y1357" t="str">
        <f>SUBSTITUTE(Table14[[#This Row],[City tier]],"?","tier - 2")</f>
        <v>tier - 3</v>
      </c>
      <c r="Z1357" t="str">
        <f>SUBSTITUTE(Table14[[#This Row],[State ID]],"?","UNKNOWN")</f>
        <v>R1011</v>
      </c>
    </row>
    <row r="1358" spans="1:26" x14ac:dyDescent="0.3">
      <c r="A1358" t="s">
        <v>1389</v>
      </c>
      <c r="B1358">
        <v>1965</v>
      </c>
      <c r="C1358" t="s">
        <v>15</v>
      </c>
      <c r="E1358">
        <v>29</v>
      </c>
      <c r="F1358">
        <v>0</v>
      </c>
      <c r="G1358">
        <v>11353.23</v>
      </c>
      <c r="H1358" t="s">
        <v>12</v>
      </c>
      <c r="I1358" t="s">
        <v>16</v>
      </c>
      <c r="J1358" t="s">
        <v>23</v>
      </c>
      <c r="K1358" t="str">
        <f>SUBSTITUTE(Table14[[#This Row],[year]],"?","")</f>
        <v>1965</v>
      </c>
      <c r="P1358" t="str">
        <f>SUBSTITUTE(Table14[[#This Row],[Customer ID]],"?","unknown")</f>
        <v>Id982</v>
      </c>
      <c r="Q1358" s="9" t="str">
        <f t="shared" si="63"/>
        <v>29 Nov 1965</v>
      </c>
      <c r="R1358">
        <f t="shared" si="64"/>
        <v>57</v>
      </c>
      <c r="S1358" t="str">
        <f t="shared" si="65"/>
        <v>1965</v>
      </c>
      <c r="T1358" t="str">
        <f>SUBSTITUTE(Table14[[#This Row],[month]],"?","sep")</f>
        <v>Nov</v>
      </c>
      <c r="U1358">
        <v>29</v>
      </c>
      <c r="V1358">
        <v>1</v>
      </c>
      <c r="W1358" s="12">
        <v>7626.99</v>
      </c>
      <c r="X1358" t="str">
        <f>SUBSTITUTE(Table14[[#This Row],[Hospital tier]],"?","tier - 2")</f>
        <v>tier - 3</v>
      </c>
      <c r="Y1358" t="str">
        <f>SUBSTITUTE(Table14[[#This Row],[City tier]],"?","tier - 2")</f>
        <v>tier - 1</v>
      </c>
      <c r="Z1358" t="str">
        <f>SUBSTITUTE(Table14[[#This Row],[State ID]],"?","UNKNOWN")</f>
        <v>R1012</v>
      </c>
    </row>
    <row r="1359" spans="1:26" x14ac:dyDescent="0.3">
      <c r="A1359" t="s">
        <v>1390</v>
      </c>
      <c r="B1359">
        <v>1965</v>
      </c>
      <c r="C1359" t="s">
        <v>20</v>
      </c>
      <c r="E1359">
        <v>26</v>
      </c>
      <c r="F1359">
        <v>0</v>
      </c>
      <c r="G1359">
        <v>11356.66</v>
      </c>
      <c r="H1359" t="s">
        <v>12</v>
      </c>
      <c r="I1359" t="s">
        <v>12</v>
      </c>
      <c r="J1359" t="s">
        <v>23</v>
      </c>
      <c r="K1359" t="str">
        <f>SUBSTITUTE(Table14[[#This Row],[year]],"?","")</f>
        <v>1965</v>
      </c>
      <c r="P1359" t="str">
        <f>SUBSTITUTE(Table14[[#This Row],[Customer ID]],"?","unknown")</f>
        <v>Id981</v>
      </c>
      <c r="Q1359" s="9" t="str">
        <f t="shared" si="63"/>
        <v>6 Sep 1965</v>
      </c>
      <c r="R1359">
        <f t="shared" si="64"/>
        <v>57</v>
      </c>
      <c r="S1359" t="str">
        <f t="shared" si="65"/>
        <v>1965</v>
      </c>
      <c r="T1359" t="str">
        <f>SUBSTITUTE(Table14[[#This Row],[month]],"?","sep")</f>
        <v>Sep</v>
      </c>
      <c r="U1359">
        <v>6</v>
      </c>
      <c r="V1359">
        <v>1</v>
      </c>
      <c r="W1359" s="12">
        <v>7624.63</v>
      </c>
      <c r="X1359" t="str">
        <f>SUBSTITUTE(Table14[[#This Row],[Hospital tier]],"?","tier - 2")</f>
        <v>tier - 3</v>
      </c>
      <c r="Y1359" t="str">
        <f>SUBSTITUTE(Table14[[#This Row],[City tier]],"?","tier - 2")</f>
        <v>tier - 3</v>
      </c>
      <c r="Z1359" t="str">
        <f>SUBSTITUTE(Table14[[#This Row],[State ID]],"?","UNKNOWN")</f>
        <v>R1012</v>
      </c>
    </row>
    <row r="1360" spans="1:26" x14ac:dyDescent="0.3">
      <c r="A1360" t="s">
        <v>1391</v>
      </c>
      <c r="B1360">
        <v>1964</v>
      </c>
      <c r="C1360" t="s">
        <v>10</v>
      </c>
      <c r="E1360">
        <v>4</v>
      </c>
      <c r="F1360">
        <v>0</v>
      </c>
      <c r="G1360">
        <v>11362.76</v>
      </c>
      <c r="H1360" t="s">
        <v>12</v>
      </c>
      <c r="I1360" t="s">
        <v>16</v>
      </c>
      <c r="J1360" t="s">
        <v>42</v>
      </c>
      <c r="K1360" t="str">
        <f>SUBSTITUTE(Table14[[#This Row],[year]],"?","")</f>
        <v>1964</v>
      </c>
      <c r="P1360" t="str">
        <f>SUBSTITUTE(Table14[[#This Row],[Customer ID]],"?","unknown")</f>
        <v>Id980</v>
      </c>
      <c r="Q1360" s="9" t="str">
        <f t="shared" si="63"/>
        <v>28 Jul 1964</v>
      </c>
      <c r="R1360">
        <f t="shared" si="64"/>
        <v>58</v>
      </c>
      <c r="S1360" t="str">
        <f t="shared" si="65"/>
        <v>1964</v>
      </c>
      <c r="T1360" t="str">
        <f>SUBSTITUTE(Table14[[#This Row],[month]],"?","sep")</f>
        <v>Jul</v>
      </c>
      <c r="U1360">
        <v>28</v>
      </c>
      <c r="V1360">
        <v>1</v>
      </c>
      <c r="W1360" s="12">
        <v>7623.52</v>
      </c>
      <c r="X1360" t="str">
        <f>SUBSTITUTE(Table14[[#This Row],[Hospital tier]],"?","tier - 2")</f>
        <v>tier - 3</v>
      </c>
      <c r="Y1360" t="str">
        <f>SUBSTITUTE(Table14[[#This Row],[City tier]],"?","tier - 2")</f>
        <v>tier - 1</v>
      </c>
      <c r="Z1360" t="str">
        <f>SUBSTITUTE(Table14[[#This Row],[State ID]],"?","UNKNOWN")</f>
        <v>R1011</v>
      </c>
    </row>
    <row r="1361" spans="1:26" x14ac:dyDescent="0.3">
      <c r="A1361" t="s">
        <v>1392</v>
      </c>
      <c r="B1361">
        <v>1964</v>
      </c>
      <c r="C1361" t="s">
        <v>10</v>
      </c>
      <c r="E1361">
        <v>3</v>
      </c>
      <c r="F1361">
        <v>0</v>
      </c>
      <c r="G1361">
        <v>11363.28</v>
      </c>
      <c r="H1361" t="s">
        <v>12</v>
      </c>
      <c r="I1361" t="s">
        <v>16</v>
      </c>
      <c r="J1361" t="s">
        <v>13</v>
      </c>
      <c r="K1361" t="str">
        <f>SUBSTITUTE(Table14[[#This Row],[year]],"?","")</f>
        <v>1964</v>
      </c>
      <c r="P1361" t="str">
        <f>SUBSTITUTE(Table14[[#This Row],[Customer ID]],"?","unknown")</f>
        <v>Id979</v>
      </c>
      <c r="Q1361" s="9" t="str">
        <f t="shared" si="63"/>
        <v>17 Jul 1964</v>
      </c>
      <c r="R1361">
        <f t="shared" si="64"/>
        <v>58</v>
      </c>
      <c r="S1361" t="str">
        <f t="shared" si="65"/>
        <v>1964</v>
      </c>
      <c r="T1361" t="str">
        <f>SUBSTITUTE(Table14[[#This Row],[month]],"?","sep")</f>
        <v>Jul</v>
      </c>
      <c r="U1361">
        <v>17</v>
      </c>
      <c r="V1361">
        <v>0</v>
      </c>
      <c r="W1361" s="12">
        <v>7623.13</v>
      </c>
      <c r="X1361" t="str">
        <f>SUBSTITUTE(Table14[[#This Row],[Hospital tier]],"?","tier - 2")</f>
        <v>tier - 3</v>
      </c>
      <c r="Y1361" t="str">
        <f>SUBSTITUTE(Table14[[#This Row],[City tier]],"?","tier - 2")</f>
        <v>tier - 1</v>
      </c>
      <c r="Z1361" t="str">
        <f>SUBSTITUTE(Table14[[#This Row],[State ID]],"?","UNKNOWN")</f>
        <v>R1013</v>
      </c>
    </row>
    <row r="1362" spans="1:26" x14ac:dyDescent="0.3">
      <c r="A1362" t="s">
        <v>1393</v>
      </c>
      <c r="B1362">
        <v>1964</v>
      </c>
      <c r="C1362" t="s">
        <v>30</v>
      </c>
      <c r="E1362">
        <v>13</v>
      </c>
      <c r="F1362">
        <v>0</v>
      </c>
      <c r="G1362">
        <v>11365.95</v>
      </c>
      <c r="H1362" t="s">
        <v>12</v>
      </c>
      <c r="I1362" t="s">
        <v>11</v>
      </c>
      <c r="J1362" t="s">
        <v>42</v>
      </c>
      <c r="K1362" t="str">
        <f>SUBSTITUTE(Table14[[#This Row],[year]],"?","")</f>
        <v>1964</v>
      </c>
      <c r="P1362" t="str">
        <f>SUBSTITUTE(Table14[[#This Row],[Customer ID]],"?","unknown")</f>
        <v>Id978</v>
      </c>
      <c r="Q1362" s="9" t="str">
        <f t="shared" si="63"/>
        <v>3 Dec 1964</v>
      </c>
      <c r="R1362">
        <f t="shared" si="64"/>
        <v>58</v>
      </c>
      <c r="S1362" t="str">
        <f t="shared" si="65"/>
        <v>1964</v>
      </c>
      <c r="T1362" t="str">
        <f>SUBSTITUTE(Table14[[#This Row],[month]],"?","sep")</f>
        <v>Dec</v>
      </c>
      <c r="U1362">
        <v>3</v>
      </c>
      <c r="V1362">
        <v>0</v>
      </c>
      <c r="W1362" s="12">
        <v>7609.6</v>
      </c>
      <c r="X1362" t="str">
        <f>SUBSTITUTE(Table14[[#This Row],[Hospital tier]],"?","tier - 2")</f>
        <v>tier - 3</v>
      </c>
      <c r="Y1362" t="str">
        <f>SUBSTITUTE(Table14[[#This Row],[City tier]],"?","tier - 2")</f>
        <v>tier - 2</v>
      </c>
      <c r="Z1362" t="str">
        <f>SUBSTITUTE(Table14[[#This Row],[State ID]],"?","UNKNOWN")</f>
        <v>R1011</v>
      </c>
    </row>
    <row r="1363" spans="1:26" x14ac:dyDescent="0.3">
      <c r="A1363" t="s">
        <v>1394</v>
      </c>
      <c r="B1363">
        <v>1979</v>
      </c>
      <c r="C1363" t="s">
        <v>18</v>
      </c>
      <c r="E1363">
        <v>7</v>
      </c>
      <c r="F1363">
        <v>2</v>
      </c>
      <c r="G1363">
        <v>11369.39</v>
      </c>
      <c r="H1363" t="s">
        <v>12</v>
      </c>
      <c r="I1363" t="s">
        <v>16</v>
      </c>
      <c r="J1363" t="s">
        <v>535</v>
      </c>
      <c r="K1363" t="str">
        <f>SUBSTITUTE(Table14[[#This Row],[year]],"?","")</f>
        <v>1979</v>
      </c>
      <c r="P1363" t="str">
        <f>SUBSTITUTE(Table14[[#This Row],[Customer ID]],"?","unknown")</f>
        <v>Id977</v>
      </c>
      <c r="Q1363" s="9" t="str">
        <f t="shared" si="63"/>
        <v>30 Jun 1979</v>
      </c>
      <c r="R1363">
        <f t="shared" si="64"/>
        <v>43</v>
      </c>
      <c r="S1363" t="str">
        <f t="shared" si="65"/>
        <v>1979</v>
      </c>
      <c r="T1363" t="str">
        <f>SUBSTITUTE(Table14[[#This Row],[month]],"?","sep")</f>
        <v>Jun</v>
      </c>
      <c r="U1363">
        <v>30</v>
      </c>
      <c r="V1363">
        <v>0</v>
      </c>
      <c r="W1363" s="12">
        <v>7607.03</v>
      </c>
      <c r="X1363" t="str">
        <f>SUBSTITUTE(Table14[[#This Row],[Hospital tier]],"?","tier - 2")</f>
        <v>tier - 3</v>
      </c>
      <c r="Y1363" t="str">
        <f>SUBSTITUTE(Table14[[#This Row],[City tier]],"?","tier - 2")</f>
        <v>tier - 1</v>
      </c>
      <c r="Z1363" t="str">
        <f>SUBSTITUTE(Table14[[#This Row],[State ID]],"?","UNKNOWN")</f>
        <v>R1026</v>
      </c>
    </row>
    <row r="1364" spans="1:26" x14ac:dyDescent="0.3">
      <c r="A1364" t="s">
        <v>1395</v>
      </c>
      <c r="B1364">
        <v>1972</v>
      </c>
      <c r="C1364" t="s">
        <v>30</v>
      </c>
      <c r="E1364">
        <v>6</v>
      </c>
      <c r="F1364">
        <v>0</v>
      </c>
      <c r="G1364">
        <v>11378.57</v>
      </c>
      <c r="H1364" t="s">
        <v>12</v>
      </c>
      <c r="I1364" t="s">
        <v>11</v>
      </c>
      <c r="J1364" t="s">
        <v>200</v>
      </c>
      <c r="K1364" t="str">
        <f>SUBSTITUTE(Table14[[#This Row],[year]],"?","")</f>
        <v>1972</v>
      </c>
      <c r="P1364" t="str">
        <f>SUBSTITUTE(Table14[[#This Row],[Customer ID]],"?","unknown")</f>
        <v>Id976</v>
      </c>
      <c r="Q1364" s="9" t="str">
        <f t="shared" si="63"/>
        <v>17 Dec 1972</v>
      </c>
      <c r="R1364">
        <f t="shared" si="64"/>
        <v>50</v>
      </c>
      <c r="S1364" t="str">
        <f t="shared" si="65"/>
        <v>1972</v>
      </c>
      <c r="T1364" t="str">
        <f>SUBSTITUTE(Table14[[#This Row],[month]],"?","sep")</f>
        <v>Dec</v>
      </c>
      <c r="U1364">
        <v>17</v>
      </c>
      <c r="V1364">
        <v>0</v>
      </c>
      <c r="W1364" s="12">
        <v>7585.62</v>
      </c>
      <c r="X1364" t="str">
        <f>SUBSTITUTE(Table14[[#This Row],[Hospital tier]],"?","tier - 2")</f>
        <v>tier - 3</v>
      </c>
      <c r="Y1364" t="str">
        <f>SUBSTITUTE(Table14[[#This Row],[City tier]],"?","tier - 2")</f>
        <v>tier - 2</v>
      </c>
      <c r="Z1364" t="str">
        <f>SUBSTITUTE(Table14[[#This Row],[State ID]],"?","UNKNOWN")</f>
        <v>R1025</v>
      </c>
    </row>
    <row r="1365" spans="1:26" x14ac:dyDescent="0.3">
      <c r="A1365" t="s">
        <v>1396</v>
      </c>
      <c r="B1365">
        <v>1964</v>
      </c>
      <c r="C1365" t="s">
        <v>18</v>
      </c>
      <c r="E1365">
        <v>13</v>
      </c>
      <c r="F1365">
        <v>0</v>
      </c>
      <c r="G1365">
        <v>11381.33</v>
      </c>
      <c r="H1365" t="s">
        <v>12</v>
      </c>
      <c r="I1365" t="s">
        <v>11</v>
      </c>
      <c r="J1365" t="s">
        <v>13</v>
      </c>
      <c r="K1365" t="str">
        <f>SUBSTITUTE(Table14[[#This Row],[year]],"?","")</f>
        <v>1964</v>
      </c>
      <c r="P1365" t="str">
        <f>SUBSTITUTE(Table14[[#This Row],[Customer ID]],"?","unknown")</f>
        <v>Id975</v>
      </c>
      <c r="Q1365" s="9" t="str">
        <f t="shared" si="63"/>
        <v>20 Jun 1964</v>
      </c>
      <c r="R1365">
        <f t="shared" si="64"/>
        <v>58</v>
      </c>
      <c r="S1365" t="str">
        <f t="shared" si="65"/>
        <v>1964</v>
      </c>
      <c r="T1365" t="str">
        <f>SUBSTITUTE(Table14[[#This Row],[month]],"?","sep")</f>
        <v>Jun</v>
      </c>
      <c r="U1365">
        <v>20</v>
      </c>
      <c r="V1365">
        <v>1</v>
      </c>
      <c r="W1365" s="12">
        <v>38709.18</v>
      </c>
      <c r="X1365" t="str">
        <f>SUBSTITUTE(Table14[[#This Row],[Hospital tier]],"?","tier - 2")</f>
        <v>tier - 3</v>
      </c>
      <c r="Y1365" t="str">
        <f>SUBSTITUTE(Table14[[#This Row],[City tier]],"?","tier - 2")</f>
        <v>tier - 2</v>
      </c>
      <c r="Z1365" t="str">
        <f>SUBSTITUTE(Table14[[#This Row],[State ID]],"?","UNKNOWN")</f>
        <v>R1013</v>
      </c>
    </row>
    <row r="1366" spans="1:26" x14ac:dyDescent="0.3">
      <c r="A1366" t="s">
        <v>1397</v>
      </c>
      <c r="B1366">
        <v>1997</v>
      </c>
      <c r="C1366" t="s">
        <v>10</v>
      </c>
      <c r="E1366">
        <v>28</v>
      </c>
      <c r="F1366">
        <v>0</v>
      </c>
      <c r="G1366">
        <v>11388.27</v>
      </c>
      <c r="H1366" t="s">
        <v>12</v>
      </c>
      <c r="I1366" t="s">
        <v>11</v>
      </c>
      <c r="J1366" t="s">
        <v>535</v>
      </c>
      <c r="K1366" t="str">
        <f>SUBSTITUTE(Table14[[#This Row],[year]],"?","")</f>
        <v>1997</v>
      </c>
      <c r="P1366" t="str">
        <f>SUBSTITUTE(Table14[[#This Row],[Customer ID]],"?","unknown")</f>
        <v>Id974</v>
      </c>
      <c r="Q1366" s="9" t="str">
        <f t="shared" si="63"/>
        <v>2 Jul 1997</v>
      </c>
      <c r="R1366">
        <f t="shared" si="64"/>
        <v>25</v>
      </c>
      <c r="S1366" t="str">
        <f t="shared" si="65"/>
        <v>1997</v>
      </c>
      <c r="T1366" t="str">
        <f>SUBSTITUTE(Table14[[#This Row],[month]],"?","sep")</f>
        <v>Jul</v>
      </c>
      <c r="U1366">
        <v>2</v>
      </c>
      <c r="V1366">
        <v>0</v>
      </c>
      <c r="W1366" s="12">
        <v>12731</v>
      </c>
      <c r="X1366" t="str">
        <f>SUBSTITUTE(Table14[[#This Row],[Hospital tier]],"?","tier - 2")</f>
        <v>tier - 3</v>
      </c>
      <c r="Y1366" t="str">
        <f>SUBSTITUTE(Table14[[#This Row],[City tier]],"?","tier - 2")</f>
        <v>tier - 2</v>
      </c>
      <c r="Z1366" t="str">
        <f>SUBSTITUTE(Table14[[#This Row],[State ID]],"?","UNKNOWN")</f>
        <v>R1026</v>
      </c>
    </row>
    <row r="1367" spans="1:26" x14ac:dyDescent="0.3">
      <c r="A1367" t="s">
        <v>1398</v>
      </c>
      <c r="B1367">
        <v>1967</v>
      </c>
      <c r="C1367" t="s">
        <v>30</v>
      </c>
      <c r="E1367">
        <v>19</v>
      </c>
      <c r="F1367">
        <v>1</v>
      </c>
      <c r="G1367">
        <v>11394.07</v>
      </c>
      <c r="H1367" t="s">
        <v>12</v>
      </c>
      <c r="I1367" t="s">
        <v>16</v>
      </c>
      <c r="J1367" t="s">
        <v>170</v>
      </c>
      <c r="K1367" t="str">
        <f>SUBSTITUTE(Table14[[#This Row],[year]],"?","")</f>
        <v>1967</v>
      </c>
      <c r="P1367" t="str">
        <f>SUBSTITUTE(Table14[[#This Row],[Customer ID]],"?","unknown")</f>
        <v>Id973</v>
      </c>
      <c r="Q1367" s="9" t="str">
        <f t="shared" si="63"/>
        <v>14 Dec 1967</v>
      </c>
      <c r="R1367">
        <f t="shared" si="64"/>
        <v>55</v>
      </c>
      <c r="S1367" t="str">
        <f t="shared" si="65"/>
        <v>1967</v>
      </c>
      <c r="T1367" t="str">
        <f>SUBSTITUTE(Table14[[#This Row],[month]],"?","sep")</f>
        <v>Dec</v>
      </c>
      <c r="U1367">
        <v>14</v>
      </c>
      <c r="V1367">
        <v>0</v>
      </c>
      <c r="W1367" s="12">
        <v>7567.13</v>
      </c>
      <c r="X1367" t="str">
        <f>SUBSTITUTE(Table14[[#This Row],[Hospital tier]],"?","tier - 2")</f>
        <v>tier - 3</v>
      </c>
      <c r="Y1367" t="str">
        <f>SUBSTITUTE(Table14[[#This Row],[City tier]],"?","tier - 2")</f>
        <v>tier - 1</v>
      </c>
      <c r="Z1367" t="str">
        <f>SUBSTITUTE(Table14[[#This Row],[State ID]],"?","UNKNOWN")</f>
        <v>R1018</v>
      </c>
    </row>
    <row r="1368" spans="1:26" x14ac:dyDescent="0.3">
      <c r="A1368" t="s">
        <v>1399</v>
      </c>
      <c r="B1368">
        <v>1970</v>
      </c>
      <c r="C1368" t="s">
        <v>37</v>
      </c>
      <c r="E1368">
        <v>2</v>
      </c>
      <c r="F1368">
        <v>2</v>
      </c>
      <c r="G1368">
        <v>11396.9</v>
      </c>
      <c r="H1368" t="s">
        <v>12</v>
      </c>
      <c r="I1368" t="s">
        <v>12</v>
      </c>
      <c r="J1368" t="s">
        <v>247</v>
      </c>
      <c r="K1368" t="str">
        <f>SUBSTITUTE(Table14[[#This Row],[year]],"?","")</f>
        <v>1970</v>
      </c>
      <c r="P1368" t="str">
        <f>SUBSTITUTE(Table14[[#This Row],[Customer ID]],"?","unknown")</f>
        <v>Id972</v>
      </c>
      <c r="Q1368" s="9" t="str">
        <f t="shared" si="63"/>
        <v>15 Oct 1970</v>
      </c>
      <c r="R1368">
        <f t="shared" si="64"/>
        <v>52</v>
      </c>
      <c r="S1368" t="str">
        <f t="shared" si="65"/>
        <v>1970</v>
      </c>
      <c r="T1368" t="str">
        <f>SUBSTITUTE(Table14[[#This Row],[month]],"?","sep")</f>
        <v>Oct</v>
      </c>
      <c r="U1368">
        <v>15</v>
      </c>
      <c r="V1368">
        <v>3</v>
      </c>
      <c r="W1368" s="12">
        <v>7538.52</v>
      </c>
      <c r="X1368" t="str">
        <f>SUBSTITUTE(Table14[[#This Row],[Hospital tier]],"?","tier - 2")</f>
        <v>tier - 3</v>
      </c>
      <c r="Y1368" t="str">
        <f>SUBSTITUTE(Table14[[#This Row],[City tier]],"?","tier - 2")</f>
        <v>tier - 3</v>
      </c>
      <c r="Z1368" t="str">
        <f>SUBSTITUTE(Table14[[#This Row],[State ID]],"?","UNKNOWN")</f>
        <v>R1024</v>
      </c>
    </row>
    <row r="1369" spans="1:26" x14ac:dyDescent="0.3">
      <c r="A1369" t="s">
        <v>1400</v>
      </c>
      <c r="B1369">
        <v>1970</v>
      </c>
      <c r="C1369" t="s">
        <v>37</v>
      </c>
      <c r="E1369">
        <v>7</v>
      </c>
      <c r="F1369">
        <v>3</v>
      </c>
      <c r="G1369">
        <v>11411.69</v>
      </c>
      <c r="H1369" t="s">
        <v>12</v>
      </c>
      <c r="I1369" t="s">
        <v>11</v>
      </c>
      <c r="J1369" t="s">
        <v>42</v>
      </c>
      <c r="K1369" t="str">
        <f>SUBSTITUTE(Table14[[#This Row],[year]],"?","")</f>
        <v>1970</v>
      </c>
      <c r="P1369" t="str">
        <f>SUBSTITUTE(Table14[[#This Row],[Customer ID]],"?","unknown")</f>
        <v>Id971</v>
      </c>
      <c r="Q1369" s="9" t="str">
        <f t="shared" si="63"/>
        <v>22 Oct 1970</v>
      </c>
      <c r="R1369">
        <f t="shared" si="64"/>
        <v>52</v>
      </c>
      <c r="S1369" t="str">
        <f t="shared" si="65"/>
        <v>1970</v>
      </c>
      <c r="T1369" t="str">
        <f>SUBSTITUTE(Table14[[#This Row],[month]],"?","sep")</f>
        <v>Oct</v>
      </c>
      <c r="U1369">
        <v>22</v>
      </c>
      <c r="V1369">
        <v>3</v>
      </c>
      <c r="W1369" s="12">
        <v>7537.16</v>
      </c>
      <c r="X1369" t="str">
        <f>SUBSTITUTE(Table14[[#This Row],[Hospital tier]],"?","tier - 2")</f>
        <v>tier - 3</v>
      </c>
      <c r="Y1369" t="str">
        <f>SUBSTITUTE(Table14[[#This Row],[City tier]],"?","tier - 2")</f>
        <v>tier - 2</v>
      </c>
      <c r="Z1369" t="str">
        <f>SUBSTITUTE(Table14[[#This Row],[State ID]],"?","UNKNOWN")</f>
        <v>R1011</v>
      </c>
    </row>
    <row r="1370" spans="1:26" x14ac:dyDescent="0.3">
      <c r="A1370" t="s">
        <v>1401</v>
      </c>
      <c r="B1370">
        <v>1983</v>
      </c>
      <c r="C1370" t="s">
        <v>37</v>
      </c>
      <c r="E1370">
        <v>23</v>
      </c>
      <c r="F1370">
        <v>3</v>
      </c>
      <c r="G1370">
        <v>11412.02</v>
      </c>
      <c r="H1370" t="s">
        <v>12</v>
      </c>
      <c r="I1370" t="s">
        <v>16</v>
      </c>
      <c r="J1370" t="s">
        <v>300</v>
      </c>
      <c r="K1370" t="str">
        <f>SUBSTITUTE(Table14[[#This Row],[year]],"?","")</f>
        <v>1983</v>
      </c>
      <c r="P1370" t="str">
        <f>SUBSTITUTE(Table14[[#This Row],[Customer ID]],"?","unknown")</f>
        <v>Id970</v>
      </c>
      <c r="Q1370" s="9" t="str">
        <f t="shared" si="63"/>
        <v>14 Oct 1983</v>
      </c>
      <c r="R1370">
        <f t="shared" si="64"/>
        <v>39</v>
      </c>
      <c r="S1370" t="str">
        <f t="shared" si="65"/>
        <v>1983</v>
      </c>
      <c r="T1370" t="str">
        <f>SUBSTITUTE(Table14[[#This Row],[month]],"?","sep")</f>
        <v>Oct</v>
      </c>
      <c r="U1370">
        <v>14</v>
      </c>
      <c r="V1370">
        <v>2</v>
      </c>
      <c r="W1370" s="12">
        <v>7531.7</v>
      </c>
      <c r="X1370" t="str">
        <f>SUBSTITUTE(Table14[[#This Row],[Hospital tier]],"?","tier - 2")</f>
        <v>tier - 3</v>
      </c>
      <c r="Y1370" t="str">
        <f>SUBSTITUTE(Table14[[#This Row],[City tier]],"?","tier - 2")</f>
        <v>tier - 1</v>
      </c>
      <c r="Z1370" t="str">
        <f>SUBSTITUTE(Table14[[#This Row],[State ID]],"?","UNKNOWN")</f>
        <v>R1021</v>
      </c>
    </row>
    <row r="1371" spans="1:26" x14ac:dyDescent="0.3">
      <c r="A1371" t="s">
        <v>1402</v>
      </c>
      <c r="B1371">
        <v>1985</v>
      </c>
      <c r="C1371" t="s">
        <v>18</v>
      </c>
      <c r="E1371">
        <v>9</v>
      </c>
      <c r="F1371">
        <v>3</v>
      </c>
      <c r="G1371">
        <v>11419.49</v>
      </c>
      <c r="H1371" t="s">
        <v>12</v>
      </c>
      <c r="I1371" t="s">
        <v>16</v>
      </c>
      <c r="J1371" t="s">
        <v>23</v>
      </c>
      <c r="K1371" t="str">
        <f>SUBSTITUTE(Table14[[#This Row],[year]],"?","")</f>
        <v>1985</v>
      </c>
      <c r="P1371" t="str">
        <f>SUBSTITUTE(Table14[[#This Row],[Customer ID]],"?","unknown")</f>
        <v>Id969</v>
      </c>
      <c r="Q1371" s="9" t="str">
        <f t="shared" si="63"/>
        <v>10 Jun 1985</v>
      </c>
      <c r="R1371">
        <f t="shared" si="64"/>
        <v>37</v>
      </c>
      <c r="S1371" t="str">
        <f t="shared" si="65"/>
        <v>1985</v>
      </c>
      <c r="T1371" t="str">
        <f>SUBSTITUTE(Table14[[#This Row],[month]],"?","sep")</f>
        <v>Jun</v>
      </c>
      <c r="U1371">
        <v>10</v>
      </c>
      <c r="V1371">
        <v>0</v>
      </c>
      <c r="W1371" s="12">
        <v>7526.71</v>
      </c>
      <c r="X1371" t="str">
        <f>SUBSTITUTE(Table14[[#This Row],[Hospital tier]],"?","tier - 2")</f>
        <v>tier - 3</v>
      </c>
      <c r="Y1371" t="str">
        <f>SUBSTITUTE(Table14[[#This Row],[City tier]],"?","tier - 2")</f>
        <v>tier - 1</v>
      </c>
      <c r="Z1371" t="str">
        <f>SUBSTITUTE(Table14[[#This Row],[State ID]],"?","UNKNOWN")</f>
        <v>R1012</v>
      </c>
    </row>
    <row r="1372" spans="1:26" x14ac:dyDescent="0.3">
      <c r="A1372" t="s">
        <v>1403</v>
      </c>
      <c r="B1372">
        <v>1980</v>
      </c>
      <c r="C1372" t="s">
        <v>10</v>
      </c>
      <c r="E1372">
        <v>17</v>
      </c>
      <c r="F1372">
        <v>2</v>
      </c>
      <c r="G1372">
        <v>11435.74</v>
      </c>
      <c r="H1372" t="s">
        <v>12</v>
      </c>
      <c r="I1372" t="s">
        <v>12</v>
      </c>
      <c r="J1372" t="s">
        <v>300</v>
      </c>
      <c r="K1372" t="str">
        <f>SUBSTITUTE(Table14[[#This Row],[year]],"?","")</f>
        <v>1980</v>
      </c>
      <c r="P1372" t="str">
        <f>SUBSTITUTE(Table14[[#This Row],[Customer ID]],"?","unknown")</f>
        <v>Id968</v>
      </c>
      <c r="Q1372" s="9" t="str">
        <f t="shared" si="63"/>
        <v>18 Jul 1980</v>
      </c>
      <c r="R1372">
        <f t="shared" si="64"/>
        <v>42</v>
      </c>
      <c r="S1372" t="str">
        <f t="shared" si="65"/>
        <v>1980</v>
      </c>
      <c r="T1372" t="str">
        <f>SUBSTITUTE(Table14[[#This Row],[month]],"?","sep")</f>
        <v>Jul</v>
      </c>
      <c r="U1372">
        <v>18</v>
      </c>
      <c r="V1372">
        <v>1</v>
      </c>
      <c r="W1372" s="12">
        <v>7518.03</v>
      </c>
      <c r="X1372" t="str">
        <f>SUBSTITUTE(Table14[[#This Row],[Hospital tier]],"?","tier - 2")</f>
        <v>tier - 3</v>
      </c>
      <c r="Y1372" t="str">
        <f>SUBSTITUTE(Table14[[#This Row],[City tier]],"?","tier - 2")</f>
        <v>tier - 3</v>
      </c>
      <c r="Z1372" t="str">
        <f>SUBSTITUTE(Table14[[#This Row],[State ID]],"?","UNKNOWN")</f>
        <v>R1021</v>
      </c>
    </row>
    <row r="1373" spans="1:26" x14ac:dyDescent="0.3">
      <c r="A1373" t="s">
        <v>1404</v>
      </c>
      <c r="B1373">
        <v>1971</v>
      </c>
      <c r="C1373" t="s">
        <v>20</v>
      </c>
      <c r="E1373">
        <v>12</v>
      </c>
      <c r="F1373">
        <v>3</v>
      </c>
      <c r="G1373">
        <v>11436.74</v>
      </c>
      <c r="H1373" t="s">
        <v>12</v>
      </c>
      <c r="I1373" t="s">
        <v>12</v>
      </c>
      <c r="J1373" t="s">
        <v>23</v>
      </c>
      <c r="K1373" t="str">
        <f>SUBSTITUTE(Table14[[#This Row],[year]],"?","")</f>
        <v>1971</v>
      </c>
      <c r="P1373" t="str">
        <f>SUBSTITUTE(Table14[[#This Row],[Customer ID]],"?","unknown")</f>
        <v>Id967</v>
      </c>
      <c r="Q1373" s="9" t="str">
        <f t="shared" si="63"/>
        <v>10 Sep 1971</v>
      </c>
      <c r="R1373">
        <f t="shared" si="64"/>
        <v>51</v>
      </c>
      <c r="S1373" t="str">
        <f t="shared" si="65"/>
        <v>1971</v>
      </c>
      <c r="T1373" t="str">
        <f>SUBSTITUTE(Table14[[#This Row],[month]],"?","sep")</f>
        <v>Sep</v>
      </c>
      <c r="U1373">
        <v>10</v>
      </c>
      <c r="V1373">
        <v>4</v>
      </c>
      <c r="W1373" s="12">
        <v>7512.27</v>
      </c>
      <c r="X1373" t="str">
        <f>SUBSTITUTE(Table14[[#This Row],[Hospital tier]],"?","tier - 2")</f>
        <v>tier - 3</v>
      </c>
      <c r="Y1373" t="str">
        <f>SUBSTITUTE(Table14[[#This Row],[City tier]],"?","tier - 2")</f>
        <v>tier - 3</v>
      </c>
      <c r="Z1373" t="str">
        <f>SUBSTITUTE(Table14[[#This Row],[State ID]],"?","UNKNOWN")</f>
        <v>R1012</v>
      </c>
    </row>
    <row r="1374" spans="1:26" x14ac:dyDescent="0.3">
      <c r="A1374" t="s">
        <v>1405</v>
      </c>
      <c r="B1374">
        <v>1966</v>
      </c>
      <c r="C1374" t="s">
        <v>18</v>
      </c>
      <c r="E1374">
        <v>14</v>
      </c>
      <c r="F1374">
        <v>0</v>
      </c>
      <c r="G1374">
        <v>11454.02</v>
      </c>
      <c r="H1374" t="s">
        <v>12</v>
      </c>
      <c r="I1374" t="s">
        <v>16</v>
      </c>
      <c r="J1374" t="s">
        <v>23</v>
      </c>
      <c r="K1374" t="str">
        <f>SUBSTITUTE(Table14[[#This Row],[year]],"?","")</f>
        <v>1966</v>
      </c>
      <c r="P1374" t="str">
        <f>SUBSTITUTE(Table14[[#This Row],[Customer ID]],"?","unknown")</f>
        <v>Id966</v>
      </c>
      <c r="Q1374" s="9" t="str">
        <f t="shared" si="63"/>
        <v>28 Jun 1966</v>
      </c>
      <c r="R1374">
        <f t="shared" si="64"/>
        <v>56</v>
      </c>
      <c r="S1374" t="str">
        <f t="shared" si="65"/>
        <v>1966</v>
      </c>
      <c r="T1374" t="str">
        <f>SUBSTITUTE(Table14[[#This Row],[month]],"?","sep")</f>
        <v>Jun</v>
      </c>
      <c r="U1374">
        <v>28</v>
      </c>
      <c r="V1374">
        <v>0</v>
      </c>
      <c r="W1374" s="12">
        <v>7504.3</v>
      </c>
      <c r="X1374" t="str">
        <f>SUBSTITUTE(Table14[[#This Row],[Hospital tier]],"?","tier - 2")</f>
        <v>tier - 3</v>
      </c>
      <c r="Y1374" t="str">
        <f>SUBSTITUTE(Table14[[#This Row],[City tier]],"?","tier - 2")</f>
        <v>tier - 1</v>
      </c>
      <c r="Z1374" t="str">
        <f>SUBSTITUTE(Table14[[#This Row],[State ID]],"?","UNKNOWN")</f>
        <v>R1012</v>
      </c>
    </row>
    <row r="1375" spans="1:26" x14ac:dyDescent="0.3">
      <c r="A1375" t="s">
        <v>1406</v>
      </c>
      <c r="B1375">
        <v>1965</v>
      </c>
      <c r="C1375" t="s">
        <v>18</v>
      </c>
      <c r="E1375">
        <v>23</v>
      </c>
      <c r="F1375">
        <v>0</v>
      </c>
      <c r="G1375">
        <v>11455.28</v>
      </c>
      <c r="H1375" t="s">
        <v>12</v>
      </c>
      <c r="I1375" t="s">
        <v>11</v>
      </c>
      <c r="J1375" t="s">
        <v>42</v>
      </c>
      <c r="K1375" t="str">
        <f>SUBSTITUTE(Table14[[#This Row],[year]],"?","")</f>
        <v>1965</v>
      </c>
      <c r="P1375" t="str">
        <f>SUBSTITUTE(Table14[[#This Row],[Customer ID]],"?","unknown")</f>
        <v>Id965</v>
      </c>
      <c r="Q1375" s="9" t="str">
        <f t="shared" si="63"/>
        <v>15 Jun 1965</v>
      </c>
      <c r="R1375">
        <f t="shared" si="64"/>
        <v>57</v>
      </c>
      <c r="S1375" t="str">
        <f t="shared" si="65"/>
        <v>1965</v>
      </c>
      <c r="T1375" t="str">
        <f>SUBSTITUTE(Table14[[#This Row],[month]],"?","sep")</f>
        <v>Jun</v>
      </c>
      <c r="U1375">
        <v>15</v>
      </c>
      <c r="V1375">
        <v>3</v>
      </c>
      <c r="W1375" s="12">
        <v>7494.63</v>
      </c>
      <c r="X1375" t="str">
        <f>SUBSTITUTE(Table14[[#This Row],[Hospital tier]],"?","tier - 2")</f>
        <v>tier - 3</v>
      </c>
      <c r="Y1375" t="str">
        <f>SUBSTITUTE(Table14[[#This Row],[City tier]],"?","tier - 2")</f>
        <v>tier - 2</v>
      </c>
      <c r="Z1375" t="str">
        <f>SUBSTITUTE(Table14[[#This Row],[State ID]],"?","UNKNOWN")</f>
        <v>R1011</v>
      </c>
    </row>
    <row r="1376" spans="1:26" x14ac:dyDescent="0.3">
      <c r="A1376" t="s">
        <v>1407</v>
      </c>
      <c r="B1376">
        <v>1966</v>
      </c>
      <c r="C1376" t="s">
        <v>20</v>
      </c>
      <c r="E1376">
        <v>7</v>
      </c>
      <c r="F1376">
        <v>0</v>
      </c>
      <c r="G1376">
        <v>11478.14</v>
      </c>
      <c r="H1376" t="s">
        <v>12</v>
      </c>
      <c r="I1376" t="s">
        <v>11</v>
      </c>
      <c r="J1376" t="s">
        <v>200</v>
      </c>
      <c r="K1376" t="str">
        <f>SUBSTITUTE(Table14[[#This Row],[year]],"?","")</f>
        <v>1966</v>
      </c>
      <c r="P1376" t="str">
        <f>SUBSTITUTE(Table14[[#This Row],[Customer ID]],"?","unknown")</f>
        <v>Id964</v>
      </c>
      <c r="Q1376" s="9" t="str">
        <f t="shared" si="63"/>
        <v>14 Sep 1966</v>
      </c>
      <c r="R1376">
        <f t="shared" si="64"/>
        <v>56</v>
      </c>
      <c r="S1376" t="str">
        <f t="shared" si="65"/>
        <v>1966</v>
      </c>
      <c r="T1376" t="str">
        <f>SUBSTITUTE(Table14[[#This Row],[month]],"?","sep")</f>
        <v>Sep</v>
      </c>
      <c r="U1376">
        <v>14</v>
      </c>
      <c r="V1376">
        <v>0</v>
      </c>
      <c r="W1376" s="12">
        <v>7487.38</v>
      </c>
      <c r="X1376" t="str">
        <f>SUBSTITUTE(Table14[[#This Row],[Hospital tier]],"?","tier - 2")</f>
        <v>tier - 3</v>
      </c>
      <c r="Y1376" t="str">
        <f>SUBSTITUTE(Table14[[#This Row],[City tier]],"?","tier - 2")</f>
        <v>tier - 2</v>
      </c>
      <c r="Z1376" t="str">
        <f>SUBSTITUTE(Table14[[#This Row],[State ID]],"?","UNKNOWN")</f>
        <v>R1025</v>
      </c>
    </row>
    <row r="1377" spans="1:26" x14ac:dyDescent="0.3">
      <c r="A1377" t="s">
        <v>1408</v>
      </c>
      <c r="B1377">
        <v>2004</v>
      </c>
      <c r="C1377" t="s">
        <v>20</v>
      </c>
      <c r="E1377">
        <v>10</v>
      </c>
      <c r="F1377">
        <v>0</v>
      </c>
      <c r="G1377">
        <v>11482.63</v>
      </c>
      <c r="H1377" t="s">
        <v>12</v>
      </c>
      <c r="I1377" t="s">
        <v>11</v>
      </c>
      <c r="J1377" t="s">
        <v>13</v>
      </c>
      <c r="K1377" t="str">
        <f>SUBSTITUTE(Table14[[#This Row],[year]],"?","")</f>
        <v>2004</v>
      </c>
      <c r="P1377" t="str">
        <f>SUBSTITUTE(Table14[[#This Row],[Customer ID]],"?","unknown")</f>
        <v>Id963</v>
      </c>
      <c r="Q1377" s="9" t="str">
        <f t="shared" si="63"/>
        <v>17 Sep 2004</v>
      </c>
      <c r="R1377">
        <f t="shared" si="64"/>
        <v>18</v>
      </c>
      <c r="S1377" t="str">
        <f t="shared" si="65"/>
        <v>2004</v>
      </c>
      <c r="T1377" t="str">
        <f>SUBSTITUTE(Table14[[#This Row],[month]],"?","sep")</f>
        <v>Sep</v>
      </c>
      <c r="U1377">
        <v>17</v>
      </c>
      <c r="V1377">
        <v>3</v>
      </c>
      <c r="W1377" s="12">
        <v>12718.21</v>
      </c>
      <c r="X1377" t="str">
        <f>SUBSTITUTE(Table14[[#This Row],[Hospital tier]],"?","tier - 2")</f>
        <v>tier - 3</v>
      </c>
      <c r="Y1377" t="str">
        <f>SUBSTITUTE(Table14[[#This Row],[City tier]],"?","tier - 2")</f>
        <v>tier - 2</v>
      </c>
      <c r="Z1377" t="str">
        <f>SUBSTITUTE(Table14[[#This Row],[State ID]],"?","UNKNOWN")</f>
        <v>R1013</v>
      </c>
    </row>
    <row r="1378" spans="1:26" x14ac:dyDescent="0.3">
      <c r="A1378" t="s">
        <v>1409</v>
      </c>
      <c r="B1378">
        <v>1970</v>
      </c>
      <c r="C1378" t="s">
        <v>37</v>
      </c>
      <c r="E1378">
        <v>13</v>
      </c>
      <c r="F1378">
        <v>3</v>
      </c>
      <c r="G1378">
        <v>11488.32</v>
      </c>
      <c r="H1378" t="s">
        <v>12</v>
      </c>
      <c r="I1378" t="s">
        <v>16</v>
      </c>
      <c r="J1378" t="s">
        <v>276</v>
      </c>
      <c r="K1378" t="str">
        <f>SUBSTITUTE(Table14[[#This Row],[year]],"?","")</f>
        <v>1970</v>
      </c>
      <c r="P1378" t="str">
        <f>SUBSTITUTE(Table14[[#This Row],[Customer ID]],"?","unknown")</f>
        <v>Id962</v>
      </c>
      <c r="Q1378" s="9" t="str">
        <f t="shared" si="63"/>
        <v>13 Oct 1970</v>
      </c>
      <c r="R1378">
        <f t="shared" si="64"/>
        <v>52</v>
      </c>
      <c r="S1378" t="str">
        <f t="shared" si="65"/>
        <v>1970</v>
      </c>
      <c r="T1378" t="str">
        <f>SUBSTITUTE(Table14[[#This Row],[month]],"?","sep")</f>
        <v>Oct</v>
      </c>
      <c r="U1378">
        <v>13</v>
      </c>
      <c r="V1378">
        <v>3</v>
      </c>
      <c r="W1378" s="12">
        <v>38652.089999999997</v>
      </c>
      <c r="X1378" t="str">
        <f>SUBSTITUTE(Table14[[#This Row],[Hospital tier]],"?","tier - 2")</f>
        <v>tier - 3</v>
      </c>
      <c r="Y1378" t="str">
        <f>SUBSTITUTE(Table14[[#This Row],[City tier]],"?","tier - 2")</f>
        <v>tier - 1</v>
      </c>
      <c r="Z1378" t="str">
        <f>SUBSTITUTE(Table14[[#This Row],[State ID]],"?","UNKNOWN")</f>
        <v>R1014</v>
      </c>
    </row>
    <row r="1379" spans="1:26" x14ac:dyDescent="0.3">
      <c r="A1379" t="s">
        <v>1410</v>
      </c>
      <c r="B1379">
        <v>1983</v>
      </c>
      <c r="C1379" t="s">
        <v>18</v>
      </c>
      <c r="E1379">
        <v>7</v>
      </c>
      <c r="F1379">
        <v>3</v>
      </c>
      <c r="G1379">
        <v>11492.46</v>
      </c>
      <c r="H1379" t="s">
        <v>12</v>
      </c>
      <c r="I1379" t="s">
        <v>12</v>
      </c>
      <c r="J1379" t="s">
        <v>535</v>
      </c>
      <c r="K1379" t="str">
        <f>SUBSTITUTE(Table14[[#This Row],[year]],"?","")</f>
        <v>1983</v>
      </c>
      <c r="P1379" t="str">
        <f>SUBSTITUTE(Table14[[#This Row],[Customer ID]],"?","unknown")</f>
        <v>Id961</v>
      </c>
      <c r="Q1379" s="9" t="str">
        <f t="shared" si="63"/>
        <v>4 Jun 1983</v>
      </c>
      <c r="R1379">
        <f t="shared" si="64"/>
        <v>40</v>
      </c>
      <c r="S1379" t="str">
        <f t="shared" si="65"/>
        <v>1983</v>
      </c>
      <c r="T1379" t="str">
        <f>SUBSTITUTE(Table14[[#This Row],[month]],"?","sep")</f>
        <v>Jun</v>
      </c>
      <c r="U1379">
        <v>4</v>
      </c>
      <c r="V1379">
        <v>0</v>
      </c>
      <c r="W1379" s="12">
        <v>7463.51</v>
      </c>
      <c r="X1379" t="str">
        <f>SUBSTITUTE(Table14[[#This Row],[Hospital tier]],"?","tier - 2")</f>
        <v>tier - 3</v>
      </c>
      <c r="Y1379" t="str">
        <f>SUBSTITUTE(Table14[[#This Row],[City tier]],"?","tier - 2")</f>
        <v>tier - 3</v>
      </c>
      <c r="Z1379" t="str">
        <f>SUBSTITUTE(Table14[[#This Row],[State ID]],"?","UNKNOWN")</f>
        <v>R1026</v>
      </c>
    </row>
    <row r="1380" spans="1:26" x14ac:dyDescent="0.3">
      <c r="A1380" t="s">
        <v>1411</v>
      </c>
      <c r="B1380">
        <v>1969</v>
      </c>
      <c r="C1380" t="s">
        <v>35</v>
      </c>
      <c r="E1380">
        <v>11</v>
      </c>
      <c r="F1380">
        <v>0</v>
      </c>
      <c r="G1380">
        <v>11497.69</v>
      </c>
      <c r="H1380" t="s">
        <v>12</v>
      </c>
      <c r="I1380" t="s">
        <v>16</v>
      </c>
      <c r="J1380" t="s">
        <v>23</v>
      </c>
      <c r="K1380" t="str">
        <f>SUBSTITUTE(Table14[[#This Row],[year]],"?","")</f>
        <v>1969</v>
      </c>
      <c r="P1380" t="str">
        <f>SUBSTITUTE(Table14[[#This Row],[Customer ID]],"?","unknown")</f>
        <v>Id960</v>
      </c>
      <c r="Q1380" s="9" t="str">
        <f t="shared" si="63"/>
        <v>1 Aug 1969</v>
      </c>
      <c r="R1380">
        <f t="shared" si="64"/>
        <v>53</v>
      </c>
      <c r="S1380" t="str">
        <f t="shared" si="65"/>
        <v>1969</v>
      </c>
      <c r="T1380" t="str">
        <f>SUBSTITUTE(Table14[[#This Row],[month]],"?","sep")</f>
        <v>Aug</v>
      </c>
      <c r="U1380">
        <v>1</v>
      </c>
      <c r="V1380">
        <v>0</v>
      </c>
      <c r="W1380" s="12">
        <v>7450.36</v>
      </c>
      <c r="X1380" t="str">
        <f>SUBSTITUTE(Table14[[#This Row],[Hospital tier]],"?","tier - 2")</f>
        <v>tier - 3</v>
      </c>
      <c r="Y1380" t="str">
        <f>SUBSTITUTE(Table14[[#This Row],[City tier]],"?","tier - 2")</f>
        <v>tier - 1</v>
      </c>
      <c r="Z1380" t="str">
        <f>SUBSTITUTE(Table14[[#This Row],[State ID]],"?","UNKNOWN")</f>
        <v>R1012</v>
      </c>
    </row>
    <row r="1381" spans="1:26" x14ac:dyDescent="0.3">
      <c r="A1381" t="s">
        <v>1412</v>
      </c>
      <c r="B1381">
        <v>1989</v>
      </c>
      <c r="C1381" t="s">
        <v>37</v>
      </c>
      <c r="E1381">
        <v>6</v>
      </c>
      <c r="F1381">
        <v>3</v>
      </c>
      <c r="G1381">
        <v>11511.61</v>
      </c>
      <c r="H1381" t="s">
        <v>12</v>
      </c>
      <c r="I1381" t="s">
        <v>12</v>
      </c>
      <c r="J1381" t="s">
        <v>535</v>
      </c>
      <c r="K1381" t="str">
        <f>SUBSTITUTE(Table14[[#This Row],[year]],"?","")</f>
        <v>1989</v>
      </c>
      <c r="P1381" t="str">
        <f>SUBSTITUTE(Table14[[#This Row],[Customer ID]],"?","unknown")</f>
        <v>Id959</v>
      </c>
      <c r="Q1381" s="9" t="str">
        <f t="shared" si="63"/>
        <v>30 Oct 1989</v>
      </c>
      <c r="R1381">
        <f t="shared" si="64"/>
        <v>33</v>
      </c>
      <c r="S1381" t="str">
        <f t="shared" si="65"/>
        <v>1989</v>
      </c>
      <c r="T1381" t="str">
        <f>SUBSTITUTE(Table14[[#This Row],[month]],"?","sep")</f>
        <v>Oct</v>
      </c>
      <c r="U1381">
        <v>30</v>
      </c>
      <c r="V1381">
        <v>0</v>
      </c>
      <c r="W1381" s="12">
        <v>7448.4</v>
      </c>
      <c r="X1381" t="str">
        <f>SUBSTITUTE(Table14[[#This Row],[Hospital tier]],"?","tier - 2")</f>
        <v>tier - 3</v>
      </c>
      <c r="Y1381" t="str">
        <f>SUBSTITUTE(Table14[[#This Row],[City tier]],"?","tier - 2")</f>
        <v>tier - 3</v>
      </c>
      <c r="Z1381" t="str">
        <f>SUBSTITUTE(Table14[[#This Row],[State ID]],"?","UNKNOWN")</f>
        <v>R1026</v>
      </c>
    </row>
    <row r="1382" spans="1:26" x14ac:dyDescent="0.3">
      <c r="A1382" t="s">
        <v>1413</v>
      </c>
      <c r="B1382">
        <v>1968</v>
      </c>
      <c r="C1382" t="s">
        <v>18</v>
      </c>
      <c r="E1382">
        <v>24</v>
      </c>
      <c r="F1382">
        <v>1</v>
      </c>
      <c r="G1382">
        <v>11512.41</v>
      </c>
      <c r="H1382" t="s">
        <v>12</v>
      </c>
      <c r="I1382" t="s">
        <v>16</v>
      </c>
      <c r="J1382" t="s">
        <v>247</v>
      </c>
      <c r="K1382" t="str">
        <f>SUBSTITUTE(Table14[[#This Row],[year]],"?","")</f>
        <v>1968</v>
      </c>
      <c r="P1382" t="str">
        <f>SUBSTITUTE(Table14[[#This Row],[Customer ID]],"?","unknown")</f>
        <v>Id958</v>
      </c>
      <c r="Q1382" s="9" t="str">
        <f t="shared" si="63"/>
        <v>25 Jun 1968</v>
      </c>
      <c r="R1382">
        <f t="shared" si="64"/>
        <v>54</v>
      </c>
      <c r="S1382" t="str">
        <f t="shared" si="65"/>
        <v>1968</v>
      </c>
      <c r="T1382" t="str">
        <f>SUBSTITUTE(Table14[[#This Row],[month]],"?","sep")</f>
        <v>Jun</v>
      </c>
      <c r="U1382">
        <v>25</v>
      </c>
      <c r="V1382">
        <v>1</v>
      </c>
      <c r="W1382" s="12">
        <v>7445.92</v>
      </c>
      <c r="X1382" t="str">
        <f>SUBSTITUTE(Table14[[#This Row],[Hospital tier]],"?","tier - 2")</f>
        <v>tier - 3</v>
      </c>
      <c r="Y1382" t="str">
        <f>SUBSTITUTE(Table14[[#This Row],[City tier]],"?","tier - 2")</f>
        <v>tier - 1</v>
      </c>
      <c r="Z1382" t="str">
        <f>SUBSTITUTE(Table14[[#This Row],[State ID]],"?","UNKNOWN")</f>
        <v>R1024</v>
      </c>
    </row>
    <row r="1383" spans="1:26" x14ac:dyDescent="0.3">
      <c r="A1383" t="s">
        <v>1414</v>
      </c>
      <c r="B1383">
        <v>1971</v>
      </c>
      <c r="C1383" t="s">
        <v>30</v>
      </c>
      <c r="E1383">
        <v>19</v>
      </c>
      <c r="F1383">
        <v>4</v>
      </c>
      <c r="G1383">
        <v>11520.1</v>
      </c>
      <c r="H1383" t="s">
        <v>12</v>
      </c>
      <c r="I1383" t="s">
        <v>16</v>
      </c>
      <c r="J1383" t="s">
        <v>23</v>
      </c>
      <c r="K1383" t="str">
        <f>SUBSTITUTE(Table14[[#This Row],[year]],"?","")</f>
        <v>1971</v>
      </c>
      <c r="P1383" t="str">
        <f>SUBSTITUTE(Table14[[#This Row],[Customer ID]],"?","unknown")</f>
        <v>Id957</v>
      </c>
      <c r="Q1383" s="9" t="str">
        <f t="shared" si="63"/>
        <v>7 Dec 1971</v>
      </c>
      <c r="R1383">
        <f t="shared" si="64"/>
        <v>51</v>
      </c>
      <c r="S1383" t="str">
        <f t="shared" si="65"/>
        <v>1971</v>
      </c>
      <c r="T1383" t="str">
        <f>SUBSTITUTE(Table14[[#This Row],[month]],"?","sep")</f>
        <v>Dec</v>
      </c>
      <c r="U1383">
        <v>7</v>
      </c>
      <c r="V1383">
        <v>1</v>
      </c>
      <c r="W1383" s="12">
        <v>7443.64</v>
      </c>
      <c r="X1383" t="str">
        <f>SUBSTITUTE(Table14[[#This Row],[Hospital tier]],"?","tier - 2")</f>
        <v>tier - 3</v>
      </c>
      <c r="Y1383" t="str">
        <f>SUBSTITUTE(Table14[[#This Row],[City tier]],"?","tier - 2")</f>
        <v>tier - 1</v>
      </c>
      <c r="Z1383" t="str">
        <f>SUBSTITUTE(Table14[[#This Row],[State ID]],"?","UNKNOWN")</f>
        <v>R1012</v>
      </c>
    </row>
    <row r="1384" spans="1:26" x14ac:dyDescent="0.3">
      <c r="A1384" t="s">
        <v>1415</v>
      </c>
      <c r="B1384">
        <v>1988</v>
      </c>
      <c r="C1384" t="s">
        <v>18</v>
      </c>
      <c r="E1384">
        <v>12</v>
      </c>
      <c r="F1384">
        <v>3</v>
      </c>
      <c r="G1384">
        <v>11524.25</v>
      </c>
      <c r="H1384" t="s">
        <v>12</v>
      </c>
      <c r="I1384" t="s">
        <v>16</v>
      </c>
      <c r="J1384" t="s">
        <v>535</v>
      </c>
      <c r="K1384" t="str">
        <f>SUBSTITUTE(Table14[[#This Row],[year]],"?","")</f>
        <v>1988</v>
      </c>
      <c r="P1384" t="str">
        <f>SUBSTITUTE(Table14[[#This Row],[Customer ID]],"?","unknown")</f>
        <v>Id956</v>
      </c>
      <c r="Q1384" s="9" t="str">
        <f t="shared" si="63"/>
        <v>1 Jun 1988</v>
      </c>
      <c r="R1384">
        <f t="shared" si="64"/>
        <v>35</v>
      </c>
      <c r="S1384" t="str">
        <f t="shared" si="65"/>
        <v>1988</v>
      </c>
      <c r="T1384" t="str">
        <f>SUBSTITUTE(Table14[[#This Row],[month]],"?","sep")</f>
        <v>Jun</v>
      </c>
      <c r="U1384">
        <v>1</v>
      </c>
      <c r="V1384">
        <v>2</v>
      </c>
      <c r="W1384" s="12">
        <v>7441.5</v>
      </c>
      <c r="X1384" t="str">
        <f>SUBSTITUTE(Table14[[#This Row],[Hospital tier]],"?","tier - 2")</f>
        <v>tier - 3</v>
      </c>
      <c r="Y1384" t="str">
        <f>SUBSTITUTE(Table14[[#This Row],[City tier]],"?","tier - 2")</f>
        <v>tier - 1</v>
      </c>
      <c r="Z1384" t="str">
        <f>SUBSTITUTE(Table14[[#This Row],[State ID]],"?","UNKNOWN")</f>
        <v>R1026</v>
      </c>
    </row>
    <row r="1385" spans="1:26" x14ac:dyDescent="0.3">
      <c r="A1385" t="s">
        <v>1416</v>
      </c>
      <c r="B1385">
        <v>1970</v>
      </c>
      <c r="C1385" t="s">
        <v>10</v>
      </c>
      <c r="E1385">
        <v>23</v>
      </c>
      <c r="F1385">
        <v>0</v>
      </c>
      <c r="G1385">
        <v>11530.12</v>
      </c>
      <c r="H1385" t="s">
        <v>12</v>
      </c>
      <c r="I1385" t="s">
        <v>16</v>
      </c>
      <c r="J1385" t="s">
        <v>23</v>
      </c>
      <c r="K1385" t="str">
        <f>SUBSTITUTE(Table14[[#This Row],[year]],"?","")</f>
        <v>1970</v>
      </c>
      <c r="P1385" t="str">
        <f>SUBSTITUTE(Table14[[#This Row],[Customer ID]],"?","unknown")</f>
        <v>Id955</v>
      </c>
      <c r="Q1385" s="9" t="str">
        <f t="shared" si="63"/>
        <v>25 Jul 1970</v>
      </c>
      <c r="R1385">
        <f t="shared" si="64"/>
        <v>52</v>
      </c>
      <c r="S1385" t="str">
        <f t="shared" si="65"/>
        <v>1970</v>
      </c>
      <c r="T1385" t="str">
        <f>SUBSTITUTE(Table14[[#This Row],[month]],"?","sep")</f>
        <v>Jul</v>
      </c>
      <c r="U1385">
        <v>25</v>
      </c>
      <c r="V1385">
        <v>1</v>
      </c>
      <c r="W1385" s="12">
        <v>7441.05</v>
      </c>
      <c r="X1385" t="str">
        <f>SUBSTITUTE(Table14[[#This Row],[Hospital tier]],"?","tier - 2")</f>
        <v>tier - 3</v>
      </c>
      <c r="Y1385" t="str">
        <f>SUBSTITUTE(Table14[[#This Row],[City tier]],"?","tier - 2")</f>
        <v>tier - 1</v>
      </c>
      <c r="Z1385" t="str">
        <f>SUBSTITUTE(Table14[[#This Row],[State ID]],"?","UNKNOWN")</f>
        <v>R1012</v>
      </c>
    </row>
    <row r="1386" spans="1:26" x14ac:dyDescent="0.3">
      <c r="A1386" t="s">
        <v>1417</v>
      </c>
      <c r="B1386">
        <v>1965</v>
      </c>
      <c r="C1386" t="s">
        <v>37</v>
      </c>
      <c r="E1386">
        <v>3</v>
      </c>
      <c r="F1386">
        <v>0</v>
      </c>
      <c r="G1386">
        <v>11534.87</v>
      </c>
      <c r="H1386" t="s">
        <v>12</v>
      </c>
      <c r="I1386" t="s">
        <v>16</v>
      </c>
      <c r="J1386" t="s">
        <v>356</v>
      </c>
      <c r="K1386" t="str">
        <f>SUBSTITUTE(Table14[[#This Row],[year]],"?","")</f>
        <v>1965</v>
      </c>
      <c r="P1386" t="str">
        <f>SUBSTITUTE(Table14[[#This Row],[Customer ID]],"?","unknown")</f>
        <v>Id954</v>
      </c>
      <c r="Q1386" s="9" t="str">
        <f t="shared" si="63"/>
        <v>2 Oct 1965</v>
      </c>
      <c r="R1386">
        <f t="shared" si="64"/>
        <v>57</v>
      </c>
      <c r="S1386" t="str">
        <f t="shared" si="65"/>
        <v>1965</v>
      </c>
      <c r="T1386" t="str">
        <f>SUBSTITUTE(Table14[[#This Row],[month]],"?","sep")</f>
        <v>Oct</v>
      </c>
      <c r="U1386">
        <v>2</v>
      </c>
      <c r="V1386">
        <v>0</v>
      </c>
      <c r="W1386" s="12">
        <v>7421.19</v>
      </c>
      <c r="X1386" t="str">
        <f>SUBSTITUTE(Table14[[#This Row],[Hospital tier]],"?","tier - 2")</f>
        <v>tier - 3</v>
      </c>
      <c r="Y1386" t="str">
        <f>SUBSTITUTE(Table14[[#This Row],[City tier]],"?","tier - 2")</f>
        <v>tier - 1</v>
      </c>
      <c r="Z1386" t="str">
        <f>SUBSTITUTE(Table14[[#This Row],[State ID]],"?","UNKNOWN")</f>
        <v>R1017</v>
      </c>
    </row>
    <row r="1387" spans="1:26" x14ac:dyDescent="0.3">
      <c r="A1387" t="s">
        <v>1418</v>
      </c>
      <c r="B1387">
        <v>1968</v>
      </c>
      <c r="C1387" t="s">
        <v>15</v>
      </c>
      <c r="E1387">
        <v>14</v>
      </c>
      <c r="F1387">
        <v>2</v>
      </c>
      <c r="G1387">
        <v>11538.42</v>
      </c>
      <c r="H1387" t="s">
        <v>12</v>
      </c>
      <c r="I1387" t="s">
        <v>16</v>
      </c>
      <c r="J1387" t="s">
        <v>42</v>
      </c>
      <c r="K1387" t="str">
        <f>SUBSTITUTE(Table14[[#This Row],[year]],"?","")</f>
        <v>1968</v>
      </c>
      <c r="P1387" t="str">
        <f>SUBSTITUTE(Table14[[#This Row],[Customer ID]],"?","unknown")</f>
        <v>Id953</v>
      </c>
      <c r="Q1387" s="9" t="str">
        <f t="shared" si="63"/>
        <v>12 Nov 1968</v>
      </c>
      <c r="R1387">
        <f t="shared" si="64"/>
        <v>54</v>
      </c>
      <c r="S1387" t="str">
        <f t="shared" si="65"/>
        <v>1968</v>
      </c>
      <c r="T1387" t="str">
        <f>SUBSTITUTE(Table14[[#This Row],[month]],"?","sep")</f>
        <v>Nov</v>
      </c>
      <c r="U1387">
        <v>12</v>
      </c>
      <c r="V1387">
        <v>0</v>
      </c>
      <c r="W1387" s="12">
        <v>7419.48</v>
      </c>
      <c r="X1387" t="str">
        <f>SUBSTITUTE(Table14[[#This Row],[Hospital tier]],"?","tier - 2")</f>
        <v>tier - 3</v>
      </c>
      <c r="Y1387" t="str">
        <f>SUBSTITUTE(Table14[[#This Row],[City tier]],"?","tier - 2")</f>
        <v>tier - 1</v>
      </c>
      <c r="Z1387" t="str">
        <f>SUBSTITUTE(Table14[[#This Row],[State ID]],"?","UNKNOWN")</f>
        <v>R1011</v>
      </c>
    </row>
    <row r="1388" spans="1:26" x14ac:dyDescent="0.3">
      <c r="A1388" t="s">
        <v>1419</v>
      </c>
      <c r="B1388">
        <v>1971</v>
      </c>
      <c r="C1388" t="s">
        <v>30</v>
      </c>
      <c r="E1388">
        <v>1</v>
      </c>
      <c r="F1388">
        <v>0</v>
      </c>
      <c r="G1388">
        <v>11540.25</v>
      </c>
      <c r="H1388" t="s">
        <v>12</v>
      </c>
      <c r="I1388" t="s">
        <v>16</v>
      </c>
      <c r="J1388" t="s">
        <v>23</v>
      </c>
      <c r="K1388" t="str">
        <f>SUBSTITUTE(Table14[[#This Row],[year]],"?","")</f>
        <v>1971</v>
      </c>
      <c r="P1388" t="str">
        <f>SUBSTITUTE(Table14[[#This Row],[Customer ID]],"?","unknown")</f>
        <v>Id952</v>
      </c>
      <c r="Q1388" s="9" t="str">
        <f t="shared" si="63"/>
        <v>8 Dec 1971</v>
      </c>
      <c r="R1388">
        <f t="shared" si="64"/>
        <v>51</v>
      </c>
      <c r="S1388" t="str">
        <f t="shared" si="65"/>
        <v>1971</v>
      </c>
      <c r="T1388" t="str">
        <f>SUBSTITUTE(Table14[[#This Row],[month]],"?","sep")</f>
        <v>Dec</v>
      </c>
      <c r="U1388">
        <v>8</v>
      </c>
      <c r="V1388">
        <v>0</v>
      </c>
      <c r="W1388" s="12">
        <v>12713</v>
      </c>
      <c r="X1388" t="str">
        <f>SUBSTITUTE(Table14[[#This Row],[Hospital tier]],"?","tier - 2")</f>
        <v>tier - 3</v>
      </c>
      <c r="Y1388" t="str">
        <f>SUBSTITUTE(Table14[[#This Row],[City tier]],"?","tier - 2")</f>
        <v>tier - 1</v>
      </c>
      <c r="Z1388" t="str">
        <f>SUBSTITUTE(Table14[[#This Row],[State ID]],"?","UNKNOWN")</f>
        <v>R1012</v>
      </c>
    </row>
    <row r="1389" spans="1:26" x14ac:dyDescent="0.3">
      <c r="A1389" t="s">
        <v>1420</v>
      </c>
      <c r="B1389">
        <v>1973</v>
      </c>
      <c r="C1389" t="s">
        <v>10</v>
      </c>
      <c r="E1389">
        <v>23</v>
      </c>
      <c r="F1389">
        <v>5</v>
      </c>
      <c r="G1389">
        <v>11552.9</v>
      </c>
      <c r="H1389" t="s">
        <v>12</v>
      </c>
      <c r="I1389" t="s">
        <v>11</v>
      </c>
      <c r="J1389" t="s">
        <v>42</v>
      </c>
      <c r="K1389" t="str">
        <f>SUBSTITUTE(Table14[[#This Row],[year]],"?","")</f>
        <v>1973</v>
      </c>
      <c r="P1389" t="str">
        <f>SUBSTITUTE(Table14[[#This Row],[Customer ID]],"?","unknown")</f>
        <v>Id951</v>
      </c>
      <c r="Q1389" s="9" t="str">
        <f t="shared" si="63"/>
        <v>19 Jul 1973</v>
      </c>
      <c r="R1389">
        <f t="shared" si="64"/>
        <v>49</v>
      </c>
      <c r="S1389" t="str">
        <f t="shared" si="65"/>
        <v>1973</v>
      </c>
      <c r="T1389" t="str">
        <f>SUBSTITUTE(Table14[[#This Row],[month]],"?","sep")</f>
        <v>Jul</v>
      </c>
      <c r="U1389">
        <v>19</v>
      </c>
      <c r="V1389">
        <v>3</v>
      </c>
      <c r="W1389" s="12">
        <v>7418.52</v>
      </c>
      <c r="X1389" t="str">
        <f>SUBSTITUTE(Table14[[#This Row],[Hospital tier]],"?","tier - 2")</f>
        <v>tier - 3</v>
      </c>
      <c r="Y1389" t="str">
        <f>SUBSTITUTE(Table14[[#This Row],[City tier]],"?","tier - 2")</f>
        <v>tier - 2</v>
      </c>
      <c r="Z1389" t="str">
        <f>SUBSTITUTE(Table14[[#This Row],[State ID]],"?","UNKNOWN")</f>
        <v>R1011</v>
      </c>
    </row>
    <row r="1390" spans="1:26" x14ac:dyDescent="0.3">
      <c r="A1390" t="s">
        <v>1421</v>
      </c>
      <c r="B1390">
        <v>1965</v>
      </c>
      <c r="C1390" t="s">
        <v>37</v>
      </c>
      <c r="E1390">
        <v>27</v>
      </c>
      <c r="F1390">
        <v>1</v>
      </c>
      <c r="G1390">
        <v>11554.22</v>
      </c>
      <c r="H1390" t="s">
        <v>12</v>
      </c>
      <c r="I1390" t="s">
        <v>16</v>
      </c>
      <c r="J1390" t="s">
        <v>13</v>
      </c>
      <c r="K1390" t="str">
        <f>SUBSTITUTE(Table14[[#This Row],[year]],"?","")</f>
        <v>1965</v>
      </c>
      <c r="P1390" t="str">
        <f>SUBSTITUTE(Table14[[#This Row],[Customer ID]],"?","unknown")</f>
        <v>Id950</v>
      </c>
      <c r="Q1390" s="9" t="str">
        <f t="shared" si="63"/>
        <v>12 Oct 1965</v>
      </c>
      <c r="R1390">
        <f t="shared" si="64"/>
        <v>57</v>
      </c>
      <c r="S1390" t="str">
        <f t="shared" si="65"/>
        <v>1965</v>
      </c>
      <c r="T1390" t="str">
        <f>SUBSTITUTE(Table14[[#This Row],[month]],"?","sep")</f>
        <v>Oct</v>
      </c>
      <c r="U1390">
        <v>12</v>
      </c>
      <c r="V1390">
        <v>2</v>
      </c>
      <c r="W1390" s="12">
        <v>38511.629999999997</v>
      </c>
      <c r="X1390" t="str">
        <f>SUBSTITUTE(Table14[[#This Row],[Hospital tier]],"?","tier - 2")</f>
        <v>tier - 3</v>
      </c>
      <c r="Y1390" t="str">
        <f>SUBSTITUTE(Table14[[#This Row],[City tier]],"?","tier - 2")</f>
        <v>tier - 1</v>
      </c>
      <c r="Z1390" t="str">
        <f>SUBSTITUTE(Table14[[#This Row],[State ID]],"?","UNKNOWN")</f>
        <v>R1013</v>
      </c>
    </row>
    <row r="1391" spans="1:26" x14ac:dyDescent="0.3">
      <c r="A1391" t="s">
        <v>1422</v>
      </c>
      <c r="B1391">
        <v>1965</v>
      </c>
      <c r="C1391" t="s">
        <v>30</v>
      </c>
      <c r="E1391">
        <v>25</v>
      </c>
      <c r="F1391">
        <v>0</v>
      </c>
      <c r="G1391">
        <v>11566.3</v>
      </c>
      <c r="H1391" t="s">
        <v>12</v>
      </c>
      <c r="I1391" t="s">
        <v>12</v>
      </c>
      <c r="J1391" t="s">
        <v>168</v>
      </c>
      <c r="K1391" t="str">
        <f>SUBSTITUTE(Table14[[#This Row],[year]],"?","")</f>
        <v>1965</v>
      </c>
      <c r="P1391" t="str">
        <f>SUBSTITUTE(Table14[[#This Row],[Customer ID]],"?","unknown")</f>
        <v>Id949</v>
      </c>
      <c r="Q1391" s="9" t="str">
        <f t="shared" si="63"/>
        <v>5 Dec 1965</v>
      </c>
      <c r="R1391">
        <f t="shared" si="64"/>
        <v>57</v>
      </c>
      <c r="S1391" t="str">
        <f t="shared" si="65"/>
        <v>1965</v>
      </c>
      <c r="T1391" t="str">
        <f>SUBSTITUTE(Table14[[#This Row],[month]],"?","sep")</f>
        <v>Dec</v>
      </c>
      <c r="U1391">
        <v>5</v>
      </c>
      <c r="V1391">
        <v>0</v>
      </c>
      <c r="W1391" s="12">
        <v>7403.98</v>
      </c>
      <c r="X1391" t="str">
        <f>SUBSTITUTE(Table14[[#This Row],[Hospital tier]],"?","tier - 2")</f>
        <v>tier - 3</v>
      </c>
      <c r="Y1391" t="str">
        <f>SUBSTITUTE(Table14[[#This Row],[City tier]],"?","tier - 2")</f>
        <v>tier - 3</v>
      </c>
      <c r="Z1391" t="str">
        <f>SUBSTITUTE(Table14[[#This Row],[State ID]],"?","UNKNOWN")</f>
        <v>R1016</v>
      </c>
    </row>
    <row r="1392" spans="1:26" x14ac:dyDescent="0.3">
      <c r="A1392" t="s">
        <v>1423</v>
      </c>
      <c r="B1392">
        <v>1965</v>
      </c>
      <c r="C1392" t="s">
        <v>15</v>
      </c>
      <c r="E1392">
        <v>6</v>
      </c>
      <c r="F1392">
        <v>1</v>
      </c>
      <c r="G1392">
        <v>11576.13</v>
      </c>
      <c r="H1392" t="s">
        <v>12</v>
      </c>
      <c r="I1392" t="s">
        <v>12</v>
      </c>
      <c r="J1392" t="s">
        <v>42</v>
      </c>
      <c r="K1392" t="str">
        <f>SUBSTITUTE(Table14[[#This Row],[year]],"?","")</f>
        <v>1965</v>
      </c>
      <c r="P1392" t="str">
        <f>SUBSTITUTE(Table14[[#This Row],[Customer ID]],"?","unknown")</f>
        <v>Id948</v>
      </c>
      <c r="Q1392" s="9" t="str">
        <f t="shared" si="63"/>
        <v>22 Nov 1965</v>
      </c>
      <c r="R1392">
        <f t="shared" si="64"/>
        <v>57</v>
      </c>
      <c r="S1392" t="str">
        <f t="shared" si="65"/>
        <v>1965</v>
      </c>
      <c r="T1392" t="str">
        <f>SUBSTITUTE(Table14[[#This Row],[month]],"?","sep")</f>
        <v>Nov</v>
      </c>
      <c r="U1392">
        <v>22</v>
      </c>
      <c r="V1392">
        <v>0</v>
      </c>
      <c r="W1392" s="12">
        <v>7388.85</v>
      </c>
      <c r="X1392" t="str">
        <f>SUBSTITUTE(Table14[[#This Row],[Hospital tier]],"?","tier - 2")</f>
        <v>tier - 3</v>
      </c>
      <c r="Y1392" t="str">
        <f>SUBSTITUTE(Table14[[#This Row],[City tier]],"?","tier - 2")</f>
        <v>tier - 3</v>
      </c>
      <c r="Z1392" t="str">
        <f>SUBSTITUTE(Table14[[#This Row],[State ID]],"?","UNKNOWN")</f>
        <v>R1011</v>
      </c>
    </row>
    <row r="1393" spans="1:26" x14ac:dyDescent="0.3">
      <c r="A1393" t="s">
        <v>1424</v>
      </c>
      <c r="B1393">
        <v>1964</v>
      </c>
      <c r="C1393" t="s">
        <v>18</v>
      </c>
      <c r="E1393">
        <v>20</v>
      </c>
      <c r="F1393">
        <v>0</v>
      </c>
      <c r="G1393">
        <v>11602.75</v>
      </c>
      <c r="H1393" t="s">
        <v>12</v>
      </c>
      <c r="I1393" t="s">
        <v>16</v>
      </c>
      <c r="J1393" t="s">
        <v>516</v>
      </c>
      <c r="K1393" t="str">
        <f>SUBSTITUTE(Table14[[#This Row],[year]],"?","")</f>
        <v>1964</v>
      </c>
      <c r="P1393" t="str">
        <f>SUBSTITUTE(Table14[[#This Row],[Customer ID]],"?","unknown")</f>
        <v>Id947</v>
      </c>
      <c r="Q1393" s="9" t="str">
        <f t="shared" si="63"/>
        <v>24 Jun 1964</v>
      </c>
      <c r="R1393">
        <f t="shared" si="64"/>
        <v>58</v>
      </c>
      <c r="S1393" t="str">
        <f t="shared" si="65"/>
        <v>1964</v>
      </c>
      <c r="T1393" t="str">
        <f>SUBSTITUTE(Table14[[#This Row],[month]],"?","sep")</f>
        <v>Jun</v>
      </c>
      <c r="U1393">
        <v>24</v>
      </c>
      <c r="V1393">
        <v>2</v>
      </c>
      <c r="W1393" s="12">
        <v>7371.77</v>
      </c>
      <c r="X1393" t="str">
        <f>SUBSTITUTE(Table14[[#This Row],[Hospital tier]],"?","tier - 2")</f>
        <v>tier - 3</v>
      </c>
      <c r="Y1393" t="str">
        <f>SUBSTITUTE(Table14[[#This Row],[City tier]],"?","tier - 2")</f>
        <v>tier - 1</v>
      </c>
      <c r="Z1393" t="str">
        <f>SUBSTITUTE(Table14[[#This Row],[State ID]],"?","UNKNOWN")</f>
        <v>R1020</v>
      </c>
    </row>
    <row r="1394" spans="1:26" x14ac:dyDescent="0.3">
      <c r="A1394" t="s">
        <v>1425</v>
      </c>
      <c r="B1394">
        <v>1986</v>
      </c>
      <c r="C1394" t="s">
        <v>10</v>
      </c>
      <c r="E1394">
        <v>17</v>
      </c>
      <c r="F1394">
        <v>3</v>
      </c>
      <c r="G1394">
        <v>11625.11</v>
      </c>
      <c r="H1394" t="s">
        <v>12</v>
      </c>
      <c r="I1394" t="s">
        <v>12</v>
      </c>
      <c r="J1394" t="s">
        <v>632</v>
      </c>
      <c r="K1394" t="str">
        <f>SUBSTITUTE(Table14[[#This Row],[year]],"?","")</f>
        <v>1986</v>
      </c>
      <c r="P1394" t="str">
        <f>SUBSTITUTE(Table14[[#This Row],[Customer ID]],"?","unknown")</f>
        <v>Id946</v>
      </c>
      <c r="Q1394" s="9" t="str">
        <f t="shared" si="63"/>
        <v>9 Jul 1986</v>
      </c>
      <c r="R1394">
        <f t="shared" si="64"/>
        <v>36</v>
      </c>
      <c r="S1394" t="str">
        <f t="shared" si="65"/>
        <v>1986</v>
      </c>
      <c r="T1394" t="str">
        <f>SUBSTITUTE(Table14[[#This Row],[month]],"?","sep")</f>
        <v>Jul</v>
      </c>
      <c r="U1394">
        <v>9</v>
      </c>
      <c r="V1394">
        <v>0</v>
      </c>
      <c r="W1394" s="12">
        <v>7362.31</v>
      </c>
      <c r="X1394" t="str">
        <f>SUBSTITUTE(Table14[[#This Row],[Hospital tier]],"?","tier - 2")</f>
        <v>tier - 3</v>
      </c>
      <c r="Y1394" t="str">
        <f>SUBSTITUTE(Table14[[#This Row],[City tier]],"?","tier - 2")</f>
        <v>tier - 3</v>
      </c>
      <c r="Z1394" t="str">
        <f>SUBSTITUTE(Table14[[#This Row],[State ID]],"?","UNKNOWN")</f>
        <v>R1022</v>
      </c>
    </row>
    <row r="1395" spans="1:26" x14ac:dyDescent="0.3">
      <c r="A1395" t="s">
        <v>1426</v>
      </c>
      <c r="B1395">
        <v>1966</v>
      </c>
      <c r="C1395" t="s">
        <v>37</v>
      </c>
      <c r="E1395">
        <v>4</v>
      </c>
      <c r="F1395">
        <v>0</v>
      </c>
      <c r="G1395">
        <v>11657.72</v>
      </c>
      <c r="H1395" t="s">
        <v>12</v>
      </c>
      <c r="I1395" t="s">
        <v>11</v>
      </c>
      <c r="J1395" t="s">
        <v>247</v>
      </c>
      <c r="K1395" t="str">
        <f>SUBSTITUTE(Table14[[#This Row],[year]],"?","")</f>
        <v>1966</v>
      </c>
      <c r="P1395" t="str">
        <f>SUBSTITUTE(Table14[[#This Row],[Customer ID]],"?","unknown")</f>
        <v>Id945</v>
      </c>
      <c r="Q1395" s="9" t="str">
        <f t="shared" si="63"/>
        <v>16 Oct 1966</v>
      </c>
      <c r="R1395">
        <f t="shared" si="64"/>
        <v>56</v>
      </c>
      <c r="S1395" t="str">
        <f t="shared" si="65"/>
        <v>1966</v>
      </c>
      <c r="T1395" t="str">
        <f>SUBSTITUTE(Table14[[#This Row],[month]],"?","sep")</f>
        <v>Oct</v>
      </c>
      <c r="U1395">
        <v>16</v>
      </c>
      <c r="V1395">
        <v>1</v>
      </c>
      <c r="W1395" s="12">
        <v>7358.18</v>
      </c>
      <c r="X1395" t="str">
        <f>SUBSTITUTE(Table14[[#This Row],[Hospital tier]],"?","tier - 2")</f>
        <v>tier - 3</v>
      </c>
      <c r="Y1395" t="str">
        <f>SUBSTITUTE(Table14[[#This Row],[City tier]],"?","tier - 2")</f>
        <v>tier - 2</v>
      </c>
      <c r="Z1395" t="str">
        <f>SUBSTITUTE(Table14[[#This Row],[State ID]],"?","UNKNOWN")</f>
        <v>R1024</v>
      </c>
    </row>
    <row r="1396" spans="1:26" x14ac:dyDescent="0.3">
      <c r="A1396" t="s">
        <v>1427</v>
      </c>
      <c r="B1396">
        <v>1994</v>
      </c>
      <c r="C1396" t="s">
        <v>10</v>
      </c>
      <c r="E1396">
        <v>20</v>
      </c>
      <c r="F1396">
        <v>0</v>
      </c>
      <c r="G1396">
        <v>11657.81</v>
      </c>
      <c r="H1396" t="s">
        <v>12</v>
      </c>
      <c r="I1396" t="s">
        <v>11</v>
      </c>
      <c r="J1396" t="s">
        <v>249</v>
      </c>
      <c r="K1396" t="str">
        <f>SUBSTITUTE(Table14[[#This Row],[year]],"?","")</f>
        <v>1994</v>
      </c>
      <c r="P1396" t="str">
        <f>SUBSTITUTE(Table14[[#This Row],[Customer ID]],"?","unknown")</f>
        <v>Id944</v>
      </c>
      <c r="Q1396" s="9" t="str">
        <f t="shared" si="63"/>
        <v>21 Jul 1994</v>
      </c>
      <c r="R1396">
        <f t="shared" si="64"/>
        <v>28</v>
      </c>
      <c r="S1396" t="str">
        <f t="shared" si="65"/>
        <v>1994</v>
      </c>
      <c r="T1396" t="str">
        <f>SUBSTITUTE(Table14[[#This Row],[month]],"?","sep")</f>
        <v>Jul</v>
      </c>
      <c r="U1396">
        <v>21</v>
      </c>
      <c r="V1396">
        <v>3</v>
      </c>
      <c r="W1396" s="12">
        <v>7357.49</v>
      </c>
      <c r="X1396" t="str">
        <f>SUBSTITUTE(Table14[[#This Row],[Hospital tier]],"?","tier - 2")</f>
        <v>tier - 3</v>
      </c>
      <c r="Y1396" t="str">
        <f>SUBSTITUTE(Table14[[#This Row],[City tier]],"?","tier - 2")</f>
        <v>tier - 2</v>
      </c>
      <c r="Z1396" t="str">
        <f>SUBSTITUTE(Table14[[#This Row],[State ID]],"?","UNKNOWN")</f>
        <v>R1023</v>
      </c>
    </row>
    <row r="1397" spans="1:26" x14ac:dyDescent="0.3">
      <c r="A1397" t="s">
        <v>1428</v>
      </c>
      <c r="B1397">
        <v>1966</v>
      </c>
      <c r="C1397" t="s">
        <v>10</v>
      </c>
      <c r="E1397">
        <v>6</v>
      </c>
      <c r="F1397">
        <v>0</v>
      </c>
      <c r="G1397">
        <v>11658.12</v>
      </c>
      <c r="H1397" t="s">
        <v>12</v>
      </c>
      <c r="I1397" t="s">
        <v>16</v>
      </c>
      <c r="J1397" t="s">
        <v>247</v>
      </c>
      <c r="K1397" t="str">
        <f>SUBSTITUTE(Table14[[#This Row],[year]],"?","")</f>
        <v>1966</v>
      </c>
      <c r="P1397" t="str">
        <f>SUBSTITUTE(Table14[[#This Row],[Customer ID]],"?","unknown")</f>
        <v>Id943</v>
      </c>
      <c r="Q1397" s="9" t="str">
        <f t="shared" si="63"/>
        <v>5 Jul 1966</v>
      </c>
      <c r="R1397">
        <f t="shared" si="64"/>
        <v>56</v>
      </c>
      <c r="S1397" t="str">
        <f t="shared" si="65"/>
        <v>1966</v>
      </c>
      <c r="T1397" t="str">
        <f>SUBSTITUTE(Table14[[#This Row],[month]],"?","sep")</f>
        <v>Jul</v>
      </c>
      <c r="U1397">
        <v>5</v>
      </c>
      <c r="V1397">
        <v>0</v>
      </c>
      <c r="W1397" s="12">
        <v>7349.12</v>
      </c>
      <c r="X1397" t="str">
        <f>SUBSTITUTE(Table14[[#This Row],[Hospital tier]],"?","tier - 2")</f>
        <v>tier - 3</v>
      </c>
      <c r="Y1397" t="str">
        <f>SUBSTITUTE(Table14[[#This Row],[City tier]],"?","tier - 2")</f>
        <v>tier - 1</v>
      </c>
      <c r="Z1397" t="str">
        <f>SUBSTITUTE(Table14[[#This Row],[State ID]],"?","UNKNOWN")</f>
        <v>R1024</v>
      </c>
    </row>
    <row r="1398" spans="1:26" x14ac:dyDescent="0.3">
      <c r="A1398" t="s">
        <v>1429</v>
      </c>
      <c r="B1398">
        <v>1966</v>
      </c>
      <c r="C1398" t="s">
        <v>35</v>
      </c>
      <c r="E1398">
        <v>23</v>
      </c>
      <c r="F1398">
        <v>0</v>
      </c>
      <c r="G1398">
        <v>11658.38</v>
      </c>
      <c r="H1398" t="s">
        <v>12</v>
      </c>
      <c r="I1398" t="s">
        <v>12</v>
      </c>
      <c r="J1398" t="s">
        <v>247</v>
      </c>
      <c r="K1398" t="str">
        <f>SUBSTITUTE(Table14[[#This Row],[year]],"?","")</f>
        <v>1966</v>
      </c>
      <c r="P1398" t="str">
        <f>SUBSTITUTE(Table14[[#This Row],[Customer ID]],"?","unknown")</f>
        <v>Id942</v>
      </c>
      <c r="Q1398" s="9" t="str">
        <f t="shared" si="63"/>
        <v>1 Aug 1966</v>
      </c>
      <c r="R1398">
        <f t="shared" si="64"/>
        <v>56</v>
      </c>
      <c r="S1398" t="str">
        <f t="shared" si="65"/>
        <v>1966</v>
      </c>
      <c r="T1398" t="str">
        <f>SUBSTITUTE(Table14[[#This Row],[month]],"?","sep")</f>
        <v>Aug</v>
      </c>
      <c r="U1398">
        <v>1</v>
      </c>
      <c r="V1398">
        <v>0</v>
      </c>
      <c r="W1398" s="12">
        <v>7348.14</v>
      </c>
      <c r="X1398" t="str">
        <f>SUBSTITUTE(Table14[[#This Row],[Hospital tier]],"?","tier - 2")</f>
        <v>tier - 3</v>
      </c>
      <c r="Y1398" t="str">
        <f>SUBSTITUTE(Table14[[#This Row],[City tier]],"?","tier - 2")</f>
        <v>tier - 3</v>
      </c>
      <c r="Z1398" t="str">
        <f>SUBSTITUTE(Table14[[#This Row],[State ID]],"?","UNKNOWN")</f>
        <v>R1024</v>
      </c>
    </row>
    <row r="1399" spans="1:26" x14ac:dyDescent="0.3">
      <c r="A1399" t="s">
        <v>1430</v>
      </c>
      <c r="B1399">
        <v>1966</v>
      </c>
      <c r="C1399" t="s">
        <v>15</v>
      </c>
      <c r="E1399">
        <v>9</v>
      </c>
      <c r="F1399">
        <v>1</v>
      </c>
      <c r="G1399">
        <v>11674.13</v>
      </c>
      <c r="H1399" t="s">
        <v>12</v>
      </c>
      <c r="I1399" t="s">
        <v>16</v>
      </c>
      <c r="J1399" t="s">
        <v>42</v>
      </c>
      <c r="K1399" t="str">
        <f>SUBSTITUTE(Table14[[#This Row],[year]],"?","")</f>
        <v>1966</v>
      </c>
      <c r="P1399" t="str">
        <f>SUBSTITUTE(Table14[[#This Row],[Customer ID]],"?","unknown")</f>
        <v>Id941</v>
      </c>
      <c r="Q1399" s="9" t="str">
        <f t="shared" si="63"/>
        <v>28 Nov 1966</v>
      </c>
      <c r="R1399">
        <f t="shared" si="64"/>
        <v>56</v>
      </c>
      <c r="S1399" t="str">
        <f t="shared" si="65"/>
        <v>1966</v>
      </c>
      <c r="T1399" t="str">
        <f>SUBSTITUTE(Table14[[#This Row],[month]],"?","sep")</f>
        <v>Nov</v>
      </c>
      <c r="U1399">
        <v>28</v>
      </c>
      <c r="V1399">
        <v>0</v>
      </c>
      <c r="W1399" s="12">
        <v>12700.63</v>
      </c>
      <c r="X1399" t="str">
        <f>SUBSTITUTE(Table14[[#This Row],[Hospital tier]],"?","tier - 2")</f>
        <v>tier - 3</v>
      </c>
      <c r="Y1399" t="str">
        <f>SUBSTITUTE(Table14[[#This Row],[City tier]],"?","tier - 2")</f>
        <v>tier - 1</v>
      </c>
      <c r="Z1399" t="str">
        <f>SUBSTITUTE(Table14[[#This Row],[State ID]],"?","UNKNOWN")</f>
        <v>R1011</v>
      </c>
    </row>
    <row r="1400" spans="1:26" x14ac:dyDescent="0.3">
      <c r="A1400" t="s">
        <v>1431</v>
      </c>
      <c r="B1400">
        <v>1970</v>
      </c>
      <c r="C1400" t="s">
        <v>30</v>
      </c>
      <c r="E1400">
        <v>1</v>
      </c>
      <c r="F1400">
        <v>0</v>
      </c>
      <c r="G1400">
        <v>11696.52</v>
      </c>
      <c r="H1400" t="s">
        <v>12</v>
      </c>
      <c r="I1400" t="s">
        <v>16</v>
      </c>
      <c r="J1400" t="s">
        <v>300</v>
      </c>
      <c r="K1400" t="str">
        <f>SUBSTITUTE(Table14[[#This Row],[year]],"?","")</f>
        <v>1970</v>
      </c>
      <c r="P1400" t="str">
        <f>SUBSTITUTE(Table14[[#This Row],[Customer ID]],"?","unknown")</f>
        <v>Id940</v>
      </c>
      <c r="Q1400" s="9" t="str">
        <f t="shared" si="63"/>
        <v>26 Dec 1970</v>
      </c>
      <c r="R1400">
        <f t="shared" si="64"/>
        <v>52</v>
      </c>
      <c r="S1400" t="str">
        <f t="shared" si="65"/>
        <v>1970</v>
      </c>
      <c r="T1400" t="str">
        <f>SUBSTITUTE(Table14[[#This Row],[month]],"?","sep")</f>
        <v>Dec</v>
      </c>
      <c r="U1400">
        <v>26</v>
      </c>
      <c r="V1400">
        <v>1</v>
      </c>
      <c r="W1400" s="12">
        <v>7345.73</v>
      </c>
      <c r="X1400" t="str">
        <f>SUBSTITUTE(Table14[[#This Row],[Hospital tier]],"?","tier - 2")</f>
        <v>tier - 3</v>
      </c>
      <c r="Y1400" t="str">
        <f>SUBSTITUTE(Table14[[#This Row],[City tier]],"?","tier - 2")</f>
        <v>tier - 1</v>
      </c>
      <c r="Z1400" t="str">
        <f>SUBSTITUTE(Table14[[#This Row],[State ID]],"?","UNKNOWN")</f>
        <v>R1021</v>
      </c>
    </row>
    <row r="1401" spans="1:26" x14ac:dyDescent="0.3">
      <c r="A1401" t="s">
        <v>1432</v>
      </c>
      <c r="B1401">
        <v>1982</v>
      </c>
      <c r="C1401" t="s">
        <v>37</v>
      </c>
      <c r="E1401">
        <v>21</v>
      </c>
      <c r="F1401">
        <v>3</v>
      </c>
      <c r="G1401">
        <v>11712.97</v>
      </c>
      <c r="H1401" t="s">
        <v>12</v>
      </c>
      <c r="I1401" t="s">
        <v>11</v>
      </c>
      <c r="J1401" t="s">
        <v>300</v>
      </c>
      <c r="K1401" t="str">
        <f>SUBSTITUTE(Table14[[#This Row],[year]],"?","")</f>
        <v>1982</v>
      </c>
      <c r="P1401" t="str">
        <f>SUBSTITUTE(Table14[[#This Row],[Customer ID]],"?","unknown")</f>
        <v>Id939</v>
      </c>
      <c r="Q1401" s="9" t="str">
        <f t="shared" si="63"/>
        <v>18 Oct 1982</v>
      </c>
      <c r="R1401">
        <f t="shared" si="64"/>
        <v>40</v>
      </c>
      <c r="S1401" t="str">
        <f t="shared" si="65"/>
        <v>1982</v>
      </c>
      <c r="T1401" t="str">
        <f>SUBSTITUTE(Table14[[#This Row],[month]],"?","sep")</f>
        <v>Oct</v>
      </c>
      <c r="U1401">
        <v>18</v>
      </c>
      <c r="V1401">
        <v>0</v>
      </c>
      <c r="W1401" s="12">
        <v>7345.08</v>
      </c>
      <c r="X1401" t="str">
        <f>SUBSTITUTE(Table14[[#This Row],[Hospital tier]],"?","tier - 2")</f>
        <v>tier - 3</v>
      </c>
      <c r="Y1401" t="str">
        <f>SUBSTITUTE(Table14[[#This Row],[City tier]],"?","tier - 2")</f>
        <v>tier - 2</v>
      </c>
      <c r="Z1401" t="str">
        <f>SUBSTITUTE(Table14[[#This Row],[State ID]],"?","UNKNOWN")</f>
        <v>R1021</v>
      </c>
    </row>
    <row r="1402" spans="1:26" x14ac:dyDescent="0.3">
      <c r="A1402" t="s">
        <v>1433</v>
      </c>
      <c r="B1402">
        <v>1969</v>
      </c>
      <c r="C1402" t="s">
        <v>37</v>
      </c>
      <c r="E1402">
        <v>12</v>
      </c>
      <c r="F1402">
        <v>2</v>
      </c>
      <c r="G1402">
        <v>11729.68</v>
      </c>
      <c r="H1402" t="s">
        <v>12</v>
      </c>
      <c r="I1402" t="s">
        <v>16</v>
      </c>
      <c r="J1402" t="s">
        <v>247</v>
      </c>
      <c r="K1402" t="str">
        <f>SUBSTITUTE(Table14[[#This Row],[year]],"?","")</f>
        <v>1969</v>
      </c>
      <c r="P1402" t="str">
        <f>SUBSTITUTE(Table14[[#This Row],[Customer ID]],"?","unknown")</f>
        <v>Id938</v>
      </c>
      <c r="Q1402" s="9" t="str">
        <f t="shared" si="63"/>
        <v>21 Oct 1969</v>
      </c>
      <c r="R1402">
        <f t="shared" si="64"/>
        <v>53</v>
      </c>
      <c r="S1402" t="str">
        <f t="shared" si="65"/>
        <v>1969</v>
      </c>
      <c r="T1402" t="str">
        <f>SUBSTITUTE(Table14[[#This Row],[month]],"?","sep")</f>
        <v>Oct</v>
      </c>
      <c r="U1402">
        <v>21</v>
      </c>
      <c r="V1402">
        <v>2</v>
      </c>
      <c r="W1402" s="12">
        <v>38415.47</v>
      </c>
      <c r="X1402" t="str">
        <f>SUBSTITUTE(Table14[[#This Row],[Hospital tier]],"?","tier - 2")</f>
        <v>tier - 3</v>
      </c>
      <c r="Y1402" t="str">
        <f>SUBSTITUTE(Table14[[#This Row],[City tier]],"?","tier - 2")</f>
        <v>tier - 1</v>
      </c>
      <c r="Z1402" t="str">
        <f>SUBSTITUTE(Table14[[#This Row],[State ID]],"?","UNKNOWN")</f>
        <v>R1024</v>
      </c>
    </row>
    <row r="1403" spans="1:26" x14ac:dyDescent="0.3">
      <c r="A1403" t="s">
        <v>1434</v>
      </c>
      <c r="B1403">
        <v>1984</v>
      </c>
      <c r="C1403" t="s">
        <v>15</v>
      </c>
      <c r="E1403">
        <v>26</v>
      </c>
      <c r="F1403">
        <v>3</v>
      </c>
      <c r="G1403">
        <v>11730.82</v>
      </c>
      <c r="H1403" t="s">
        <v>12</v>
      </c>
      <c r="I1403" t="s">
        <v>12</v>
      </c>
      <c r="J1403" t="s">
        <v>535</v>
      </c>
      <c r="K1403" t="str">
        <f>SUBSTITUTE(Table14[[#This Row],[year]],"?","")</f>
        <v>1984</v>
      </c>
      <c r="P1403" t="str">
        <f>SUBSTITUTE(Table14[[#This Row],[Customer ID]],"?","unknown")</f>
        <v>Id937</v>
      </c>
      <c r="Q1403" s="9" t="str">
        <f t="shared" si="63"/>
        <v>15 Nov 1984</v>
      </c>
      <c r="R1403">
        <f t="shared" si="64"/>
        <v>38</v>
      </c>
      <c r="S1403" t="str">
        <f t="shared" si="65"/>
        <v>1984</v>
      </c>
      <c r="T1403" t="str">
        <f>SUBSTITUTE(Table14[[#This Row],[month]],"?","sep")</f>
        <v>Nov</v>
      </c>
      <c r="U1403">
        <v>15</v>
      </c>
      <c r="V1403">
        <v>3</v>
      </c>
      <c r="W1403" s="12">
        <v>7339.93</v>
      </c>
      <c r="X1403" t="str">
        <f>SUBSTITUTE(Table14[[#This Row],[Hospital tier]],"?","tier - 2")</f>
        <v>tier - 3</v>
      </c>
      <c r="Y1403" t="str">
        <f>SUBSTITUTE(Table14[[#This Row],[City tier]],"?","tier - 2")</f>
        <v>tier - 3</v>
      </c>
      <c r="Z1403" t="str">
        <f>SUBSTITUTE(Table14[[#This Row],[State ID]],"?","UNKNOWN")</f>
        <v>R1026</v>
      </c>
    </row>
    <row r="1404" spans="1:26" x14ac:dyDescent="0.3">
      <c r="A1404" t="s">
        <v>1435</v>
      </c>
      <c r="B1404">
        <v>1964</v>
      </c>
      <c r="C1404" t="s">
        <v>15</v>
      </c>
      <c r="E1404">
        <v>9</v>
      </c>
      <c r="F1404">
        <v>0</v>
      </c>
      <c r="G1404">
        <v>11735.88</v>
      </c>
      <c r="H1404" t="s">
        <v>12</v>
      </c>
      <c r="I1404" t="s">
        <v>16</v>
      </c>
      <c r="J1404" t="s">
        <v>23</v>
      </c>
      <c r="K1404" t="str">
        <f>SUBSTITUTE(Table14[[#This Row],[year]],"?","")</f>
        <v>1964</v>
      </c>
      <c r="P1404" t="str">
        <f>SUBSTITUTE(Table14[[#This Row],[Customer ID]],"?","unknown")</f>
        <v>Id936</v>
      </c>
      <c r="Q1404" s="9" t="str">
        <f t="shared" si="63"/>
        <v>19 Nov 1964</v>
      </c>
      <c r="R1404">
        <f t="shared" si="64"/>
        <v>58</v>
      </c>
      <c r="S1404" t="str">
        <f t="shared" si="65"/>
        <v>1964</v>
      </c>
      <c r="T1404" t="str">
        <f>SUBSTITUTE(Table14[[#This Row],[month]],"?","sep")</f>
        <v>Nov</v>
      </c>
      <c r="U1404">
        <v>19</v>
      </c>
      <c r="V1404">
        <v>1</v>
      </c>
      <c r="W1404" s="12">
        <v>7337.75</v>
      </c>
      <c r="X1404" t="str">
        <f>SUBSTITUTE(Table14[[#This Row],[Hospital tier]],"?","tier - 2")</f>
        <v>tier - 3</v>
      </c>
      <c r="Y1404" t="str">
        <f>SUBSTITUTE(Table14[[#This Row],[City tier]],"?","tier - 2")</f>
        <v>tier - 1</v>
      </c>
      <c r="Z1404" t="str">
        <f>SUBSTITUTE(Table14[[#This Row],[State ID]],"?","UNKNOWN")</f>
        <v>R1012</v>
      </c>
    </row>
    <row r="1405" spans="1:26" x14ac:dyDescent="0.3">
      <c r="A1405" t="s">
        <v>1436</v>
      </c>
      <c r="B1405">
        <v>1988</v>
      </c>
      <c r="C1405" t="s">
        <v>20</v>
      </c>
      <c r="E1405">
        <v>5</v>
      </c>
      <c r="F1405">
        <v>2</v>
      </c>
      <c r="G1405">
        <v>11737.85</v>
      </c>
      <c r="H1405" t="s">
        <v>12</v>
      </c>
      <c r="I1405" t="s">
        <v>16</v>
      </c>
      <c r="J1405" t="s">
        <v>42</v>
      </c>
      <c r="K1405" t="str">
        <f>SUBSTITUTE(Table14[[#This Row],[year]],"?","")</f>
        <v>1988</v>
      </c>
      <c r="P1405" t="str">
        <f>SUBSTITUTE(Table14[[#This Row],[Customer ID]],"?","unknown")</f>
        <v>Id935</v>
      </c>
      <c r="Q1405" s="9" t="str">
        <f t="shared" si="63"/>
        <v>25 Sep 1988</v>
      </c>
      <c r="R1405">
        <f t="shared" si="64"/>
        <v>34</v>
      </c>
      <c r="S1405" t="str">
        <f t="shared" si="65"/>
        <v>1988</v>
      </c>
      <c r="T1405" t="str">
        <f>SUBSTITUTE(Table14[[#This Row],[month]],"?","sep")</f>
        <v>Sep</v>
      </c>
      <c r="U1405">
        <v>25</v>
      </c>
      <c r="V1405">
        <v>3</v>
      </c>
      <c r="W1405" s="12">
        <v>7325.47</v>
      </c>
      <c r="X1405" t="str">
        <f>SUBSTITUTE(Table14[[#This Row],[Hospital tier]],"?","tier - 2")</f>
        <v>tier - 3</v>
      </c>
      <c r="Y1405" t="str">
        <f>SUBSTITUTE(Table14[[#This Row],[City tier]],"?","tier - 2")</f>
        <v>tier - 1</v>
      </c>
      <c r="Z1405" t="str">
        <f>SUBSTITUTE(Table14[[#This Row],[State ID]],"?","UNKNOWN")</f>
        <v>R1011</v>
      </c>
    </row>
    <row r="1406" spans="1:26" x14ac:dyDescent="0.3">
      <c r="A1406" t="s">
        <v>1437</v>
      </c>
      <c r="B1406">
        <v>1969</v>
      </c>
      <c r="C1406" t="s">
        <v>15</v>
      </c>
      <c r="E1406">
        <v>12</v>
      </c>
      <c r="F1406">
        <v>3</v>
      </c>
      <c r="G1406">
        <v>11741.73</v>
      </c>
      <c r="H1406" t="s">
        <v>12</v>
      </c>
      <c r="I1406" t="s">
        <v>16</v>
      </c>
      <c r="J1406" t="s">
        <v>42</v>
      </c>
      <c r="K1406" t="str">
        <f>SUBSTITUTE(Table14[[#This Row],[year]],"?","")</f>
        <v>1969</v>
      </c>
      <c r="P1406" t="str">
        <f>SUBSTITUTE(Table14[[#This Row],[Customer ID]],"?","unknown")</f>
        <v>Id934</v>
      </c>
      <c r="Q1406" s="9" t="str">
        <f t="shared" si="63"/>
        <v>19 Nov 1969</v>
      </c>
      <c r="R1406">
        <f t="shared" si="64"/>
        <v>53</v>
      </c>
      <c r="S1406" t="str">
        <f t="shared" si="65"/>
        <v>1969</v>
      </c>
      <c r="T1406" t="str">
        <f>SUBSTITUTE(Table14[[#This Row],[month]],"?","sep")</f>
        <v>Nov</v>
      </c>
      <c r="U1406">
        <v>19</v>
      </c>
      <c r="V1406">
        <v>0</v>
      </c>
      <c r="W1406" s="12">
        <v>7325.05</v>
      </c>
      <c r="X1406" t="str">
        <f>SUBSTITUTE(Table14[[#This Row],[Hospital tier]],"?","tier - 2")</f>
        <v>tier - 3</v>
      </c>
      <c r="Y1406" t="str">
        <f>SUBSTITUTE(Table14[[#This Row],[City tier]],"?","tier - 2")</f>
        <v>tier - 1</v>
      </c>
      <c r="Z1406" t="str">
        <f>SUBSTITUTE(Table14[[#This Row],[State ID]],"?","UNKNOWN")</f>
        <v>R1011</v>
      </c>
    </row>
    <row r="1407" spans="1:26" x14ac:dyDescent="0.3">
      <c r="A1407" t="s">
        <v>1438</v>
      </c>
      <c r="B1407">
        <v>1963</v>
      </c>
      <c r="C1407" t="s">
        <v>18</v>
      </c>
      <c r="E1407">
        <v>9</v>
      </c>
      <c r="F1407">
        <v>0</v>
      </c>
      <c r="G1407">
        <v>11743.3</v>
      </c>
      <c r="H1407" t="s">
        <v>12</v>
      </c>
      <c r="I1407" t="s">
        <v>12</v>
      </c>
      <c r="J1407" t="s">
        <v>13</v>
      </c>
      <c r="K1407" t="str">
        <f>SUBSTITUTE(Table14[[#This Row],[year]],"?","")</f>
        <v>1963</v>
      </c>
      <c r="P1407" t="str">
        <f>SUBSTITUTE(Table14[[#This Row],[Customer ID]],"?","unknown")</f>
        <v>Id933</v>
      </c>
      <c r="Q1407" s="9" t="str">
        <f t="shared" si="63"/>
        <v>15 Jun 1963</v>
      </c>
      <c r="R1407">
        <f t="shared" si="64"/>
        <v>59</v>
      </c>
      <c r="S1407" t="str">
        <f t="shared" si="65"/>
        <v>1963</v>
      </c>
      <c r="T1407" t="str">
        <f>SUBSTITUTE(Table14[[#This Row],[month]],"?","sep")</f>
        <v>Jun</v>
      </c>
      <c r="U1407">
        <v>15</v>
      </c>
      <c r="V1407">
        <v>0</v>
      </c>
      <c r="W1407" s="12">
        <v>7323.73</v>
      </c>
      <c r="X1407" t="str">
        <f>SUBSTITUTE(Table14[[#This Row],[Hospital tier]],"?","tier - 2")</f>
        <v>tier - 3</v>
      </c>
      <c r="Y1407" t="str">
        <f>SUBSTITUTE(Table14[[#This Row],[City tier]],"?","tier - 2")</f>
        <v>tier - 3</v>
      </c>
      <c r="Z1407" t="str">
        <f>SUBSTITUTE(Table14[[#This Row],[State ID]],"?","UNKNOWN")</f>
        <v>R1013</v>
      </c>
    </row>
    <row r="1408" spans="1:26" x14ac:dyDescent="0.3">
      <c r="A1408" t="s">
        <v>1439</v>
      </c>
      <c r="B1408">
        <v>1964</v>
      </c>
      <c r="C1408" t="s">
        <v>30</v>
      </c>
      <c r="E1408">
        <v>2</v>
      </c>
      <c r="F1408">
        <v>0</v>
      </c>
      <c r="G1408">
        <v>11743.93</v>
      </c>
      <c r="H1408" t="s">
        <v>12</v>
      </c>
      <c r="I1408" t="s">
        <v>16</v>
      </c>
      <c r="J1408" t="s">
        <v>23</v>
      </c>
      <c r="K1408" t="str">
        <f>SUBSTITUTE(Table14[[#This Row],[year]],"?","")</f>
        <v>1964</v>
      </c>
      <c r="P1408" t="str">
        <f>SUBSTITUTE(Table14[[#This Row],[Customer ID]],"?","unknown")</f>
        <v>Id932</v>
      </c>
      <c r="Q1408" s="9" t="str">
        <f t="shared" si="63"/>
        <v>11 Dec 1964</v>
      </c>
      <c r="R1408">
        <f t="shared" si="64"/>
        <v>58</v>
      </c>
      <c r="S1408" t="str">
        <f t="shared" si="65"/>
        <v>1964</v>
      </c>
      <c r="T1408" t="str">
        <f>SUBSTITUTE(Table14[[#This Row],[month]],"?","sep")</f>
        <v>Dec</v>
      </c>
      <c r="U1408">
        <v>11</v>
      </c>
      <c r="V1408">
        <v>0</v>
      </c>
      <c r="W1408" s="12">
        <v>7322.86</v>
      </c>
      <c r="X1408" t="str">
        <f>SUBSTITUTE(Table14[[#This Row],[Hospital tier]],"?","tier - 2")</f>
        <v>tier - 3</v>
      </c>
      <c r="Y1408" t="str">
        <f>SUBSTITUTE(Table14[[#This Row],[City tier]],"?","tier - 2")</f>
        <v>tier - 1</v>
      </c>
      <c r="Z1408" t="str">
        <f>SUBSTITUTE(Table14[[#This Row],[State ID]],"?","UNKNOWN")</f>
        <v>R1012</v>
      </c>
    </row>
    <row r="1409" spans="1:26" x14ac:dyDescent="0.3">
      <c r="A1409" t="s">
        <v>1440</v>
      </c>
      <c r="B1409">
        <v>1979</v>
      </c>
      <c r="C1409" t="s">
        <v>15</v>
      </c>
      <c r="E1409">
        <v>6</v>
      </c>
      <c r="F1409">
        <v>2</v>
      </c>
      <c r="G1409">
        <v>11752.68</v>
      </c>
      <c r="H1409" t="s">
        <v>12</v>
      </c>
      <c r="I1409" t="s">
        <v>16</v>
      </c>
      <c r="J1409" t="s">
        <v>535</v>
      </c>
      <c r="K1409" t="str">
        <f>SUBSTITUTE(Table14[[#This Row],[year]],"?","")</f>
        <v>1979</v>
      </c>
      <c r="P1409" t="str">
        <f>SUBSTITUTE(Table14[[#This Row],[Customer ID]],"?","unknown")</f>
        <v>Id931</v>
      </c>
      <c r="Q1409" s="9" t="str">
        <f t="shared" si="63"/>
        <v>11 Nov 1979</v>
      </c>
      <c r="R1409">
        <f t="shared" si="64"/>
        <v>43</v>
      </c>
      <c r="S1409" t="str">
        <f t="shared" si="65"/>
        <v>1979</v>
      </c>
      <c r="T1409" t="str">
        <f>SUBSTITUTE(Table14[[#This Row],[month]],"?","sep")</f>
        <v>Nov</v>
      </c>
      <c r="U1409">
        <v>11</v>
      </c>
      <c r="V1409">
        <v>0</v>
      </c>
      <c r="W1409" s="12">
        <v>7318.22</v>
      </c>
      <c r="X1409" t="str">
        <f>SUBSTITUTE(Table14[[#This Row],[Hospital tier]],"?","tier - 2")</f>
        <v>tier - 3</v>
      </c>
      <c r="Y1409" t="str">
        <f>SUBSTITUTE(Table14[[#This Row],[City tier]],"?","tier - 2")</f>
        <v>tier - 1</v>
      </c>
      <c r="Z1409" t="str">
        <f>SUBSTITUTE(Table14[[#This Row],[State ID]],"?","UNKNOWN")</f>
        <v>R1026</v>
      </c>
    </row>
    <row r="1410" spans="1:26" x14ac:dyDescent="0.3">
      <c r="A1410" t="s">
        <v>1441</v>
      </c>
      <c r="B1410">
        <v>1966</v>
      </c>
      <c r="C1410" t="s">
        <v>10</v>
      </c>
      <c r="E1410">
        <v>25</v>
      </c>
      <c r="F1410">
        <v>1</v>
      </c>
      <c r="G1410">
        <v>11763</v>
      </c>
      <c r="H1410" t="s">
        <v>12</v>
      </c>
      <c r="I1410" t="s">
        <v>12</v>
      </c>
      <c r="J1410" t="s">
        <v>168</v>
      </c>
      <c r="K1410" t="str">
        <f>SUBSTITUTE(Table14[[#This Row],[year]],"?","")</f>
        <v>1966</v>
      </c>
      <c r="P1410" t="str">
        <f>SUBSTITUTE(Table14[[#This Row],[Customer ID]],"?","unknown")</f>
        <v>Id930</v>
      </c>
      <c r="Q1410" s="9" t="str">
        <f t="shared" ref="Q1410:Q1473" si="66">CONCATENATE(U1410," ",T1410," ",S1410)</f>
        <v>7 Jul 1966</v>
      </c>
      <c r="R1410">
        <f t="shared" ref="R1410:R1473" si="67">DATEDIF(Q1410,$AC$21,"Y")</f>
        <v>56</v>
      </c>
      <c r="S1410" t="str">
        <f t="shared" ref="S1410:S1473" si="68">IF(ISBLANK(K1410),AVERAGE(K1410:K3752),K1410)</f>
        <v>1966</v>
      </c>
      <c r="T1410" t="str">
        <f>SUBSTITUTE(Table14[[#This Row],[month]],"?","sep")</f>
        <v>Jul</v>
      </c>
      <c r="U1410">
        <v>7</v>
      </c>
      <c r="V1410">
        <v>0</v>
      </c>
      <c r="W1410" s="12">
        <v>12699.56</v>
      </c>
      <c r="X1410" t="str">
        <f>SUBSTITUTE(Table14[[#This Row],[Hospital tier]],"?","tier - 2")</f>
        <v>tier - 3</v>
      </c>
      <c r="Y1410" t="str">
        <f>SUBSTITUTE(Table14[[#This Row],[City tier]],"?","tier - 2")</f>
        <v>tier - 3</v>
      </c>
      <c r="Z1410" t="str">
        <f>SUBSTITUTE(Table14[[#This Row],[State ID]],"?","UNKNOWN")</f>
        <v>R1016</v>
      </c>
    </row>
    <row r="1411" spans="1:26" x14ac:dyDescent="0.3">
      <c r="A1411" t="s">
        <v>1442</v>
      </c>
      <c r="B1411">
        <v>1982</v>
      </c>
      <c r="C1411" t="s">
        <v>15</v>
      </c>
      <c r="E1411">
        <v>20</v>
      </c>
      <c r="F1411">
        <v>3</v>
      </c>
      <c r="G1411">
        <v>11773.06</v>
      </c>
      <c r="H1411" t="s">
        <v>12</v>
      </c>
      <c r="I1411" t="s">
        <v>12</v>
      </c>
      <c r="J1411" t="s">
        <v>535</v>
      </c>
      <c r="K1411" t="str">
        <f>SUBSTITUTE(Table14[[#This Row],[year]],"?","")</f>
        <v>1982</v>
      </c>
      <c r="P1411" t="str">
        <f>SUBSTITUTE(Table14[[#This Row],[Customer ID]],"?","unknown")</f>
        <v>Id929</v>
      </c>
      <c r="Q1411" s="9" t="str">
        <f t="shared" si="66"/>
        <v>25 Nov 1982</v>
      </c>
      <c r="R1411">
        <f t="shared" si="67"/>
        <v>40</v>
      </c>
      <c r="S1411" t="str">
        <f t="shared" si="68"/>
        <v>1982</v>
      </c>
      <c r="T1411" t="str">
        <f>SUBSTITUTE(Table14[[#This Row],[month]],"?","sep")</f>
        <v>Nov</v>
      </c>
      <c r="U1411">
        <v>25</v>
      </c>
      <c r="V1411">
        <v>0</v>
      </c>
      <c r="W1411" s="12">
        <v>7318.21</v>
      </c>
      <c r="X1411" t="str">
        <f>SUBSTITUTE(Table14[[#This Row],[Hospital tier]],"?","tier - 2")</f>
        <v>tier - 3</v>
      </c>
      <c r="Y1411" t="str">
        <f>SUBSTITUTE(Table14[[#This Row],[City tier]],"?","tier - 2")</f>
        <v>tier - 3</v>
      </c>
      <c r="Z1411" t="str">
        <f>SUBSTITUTE(Table14[[#This Row],[State ID]],"?","UNKNOWN")</f>
        <v>R1026</v>
      </c>
    </row>
    <row r="1412" spans="1:26" x14ac:dyDescent="0.3">
      <c r="A1412" t="s">
        <v>1443</v>
      </c>
      <c r="B1412">
        <v>1965</v>
      </c>
      <c r="C1412" t="s">
        <v>37</v>
      </c>
      <c r="E1412">
        <v>3</v>
      </c>
      <c r="F1412">
        <v>0</v>
      </c>
      <c r="G1412">
        <v>11830.61</v>
      </c>
      <c r="H1412" t="s">
        <v>12</v>
      </c>
      <c r="I1412" t="s">
        <v>16</v>
      </c>
      <c r="J1412" t="s">
        <v>23</v>
      </c>
      <c r="K1412" t="str">
        <f>SUBSTITUTE(Table14[[#This Row],[year]],"?","")</f>
        <v>1965</v>
      </c>
      <c r="P1412" t="str">
        <f>SUBSTITUTE(Table14[[#This Row],[Customer ID]],"?","unknown")</f>
        <v>Id928</v>
      </c>
      <c r="Q1412" s="9" t="str">
        <f t="shared" si="66"/>
        <v>6 Oct 1965</v>
      </c>
      <c r="R1412">
        <f t="shared" si="67"/>
        <v>57</v>
      </c>
      <c r="S1412" t="str">
        <f t="shared" si="68"/>
        <v>1965</v>
      </c>
      <c r="T1412" t="str">
        <f>SUBSTITUTE(Table14[[#This Row],[month]],"?","sep")</f>
        <v>Oct</v>
      </c>
      <c r="U1412">
        <v>6</v>
      </c>
      <c r="V1412">
        <v>0</v>
      </c>
      <c r="W1412" s="12">
        <v>7304.65</v>
      </c>
      <c r="X1412" t="str">
        <f>SUBSTITUTE(Table14[[#This Row],[Hospital tier]],"?","tier - 2")</f>
        <v>tier - 3</v>
      </c>
      <c r="Y1412" t="str">
        <f>SUBSTITUTE(Table14[[#This Row],[City tier]],"?","tier - 2")</f>
        <v>tier - 1</v>
      </c>
      <c r="Z1412" t="str">
        <f>SUBSTITUTE(Table14[[#This Row],[State ID]],"?","UNKNOWN")</f>
        <v>R1012</v>
      </c>
    </row>
    <row r="1413" spans="1:26" x14ac:dyDescent="0.3">
      <c r="A1413" t="s">
        <v>1444</v>
      </c>
      <c r="B1413">
        <v>1964</v>
      </c>
      <c r="C1413" t="s">
        <v>18</v>
      </c>
      <c r="E1413">
        <v>27</v>
      </c>
      <c r="F1413">
        <v>0</v>
      </c>
      <c r="G1413">
        <v>11833.78</v>
      </c>
      <c r="H1413" t="s">
        <v>12</v>
      </c>
      <c r="I1413" t="s">
        <v>12</v>
      </c>
      <c r="J1413" t="s">
        <v>13</v>
      </c>
      <c r="K1413" t="str">
        <f>SUBSTITUTE(Table14[[#This Row],[year]],"?","")</f>
        <v>1964</v>
      </c>
      <c r="P1413" t="str">
        <f>SUBSTITUTE(Table14[[#This Row],[Customer ID]],"?","unknown")</f>
        <v>Id927</v>
      </c>
      <c r="Q1413" s="9" t="str">
        <f t="shared" si="66"/>
        <v>26 Jun 1964</v>
      </c>
      <c r="R1413">
        <f t="shared" si="67"/>
        <v>58</v>
      </c>
      <c r="S1413" t="str">
        <f t="shared" si="68"/>
        <v>1964</v>
      </c>
      <c r="T1413" t="str">
        <f>SUBSTITUTE(Table14[[#This Row],[month]],"?","sep")</f>
        <v>Jun</v>
      </c>
      <c r="U1413">
        <v>26</v>
      </c>
      <c r="V1413">
        <v>0</v>
      </c>
      <c r="W1413" s="12">
        <v>7302.46</v>
      </c>
      <c r="X1413" t="str">
        <f>SUBSTITUTE(Table14[[#This Row],[Hospital tier]],"?","tier - 2")</f>
        <v>tier - 3</v>
      </c>
      <c r="Y1413" t="str">
        <f>SUBSTITUTE(Table14[[#This Row],[City tier]],"?","tier - 2")</f>
        <v>tier - 3</v>
      </c>
      <c r="Z1413" t="str">
        <f>SUBSTITUTE(Table14[[#This Row],[State ID]],"?","UNKNOWN")</f>
        <v>R1013</v>
      </c>
    </row>
    <row r="1414" spans="1:26" x14ac:dyDescent="0.3">
      <c r="A1414" t="s">
        <v>1445</v>
      </c>
      <c r="B1414">
        <v>1964</v>
      </c>
      <c r="C1414" t="s">
        <v>20</v>
      </c>
      <c r="E1414">
        <v>11</v>
      </c>
      <c r="F1414">
        <v>0</v>
      </c>
      <c r="G1414">
        <v>11837.16</v>
      </c>
      <c r="H1414" t="s">
        <v>12</v>
      </c>
      <c r="I1414" t="s">
        <v>12</v>
      </c>
      <c r="J1414" t="s">
        <v>42</v>
      </c>
      <c r="K1414" t="str">
        <f>SUBSTITUTE(Table14[[#This Row],[year]],"?","")</f>
        <v>1964</v>
      </c>
      <c r="P1414" t="str">
        <f>SUBSTITUTE(Table14[[#This Row],[Customer ID]],"?","unknown")</f>
        <v>Id926</v>
      </c>
      <c r="Q1414" s="9" t="str">
        <f t="shared" si="66"/>
        <v>23 Sep 1964</v>
      </c>
      <c r="R1414">
        <f t="shared" si="67"/>
        <v>58</v>
      </c>
      <c r="S1414" t="str">
        <f t="shared" si="68"/>
        <v>1964</v>
      </c>
      <c r="T1414" t="str">
        <f>SUBSTITUTE(Table14[[#This Row],[month]],"?","sep")</f>
        <v>Sep</v>
      </c>
      <c r="U1414">
        <v>23</v>
      </c>
      <c r="V1414">
        <v>0</v>
      </c>
      <c r="W1414" s="12">
        <v>38405.26</v>
      </c>
      <c r="X1414" t="str">
        <f>SUBSTITUTE(Table14[[#This Row],[Hospital tier]],"?","tier - 2")</f>
        <v>tier - 3</v>
      </c>
      <c r="Y1414" t="str">
        <f>SUBSTITUTE(Table14[[#This Row],[City tier]],"?","tier - 2")</f>
        <v>tier - 3</v>
      </c>
      <c r="Z1414" t="str">
        <f>SUBSTITUTE(Table14[[#This Row],[State ID]],"?","UNKNOWN")</f>
        <v>R1011</v>
      </c>
    </row>
    <row r="1415" spans="1:26" x14ac:dyDescent="0.3">
      <c r="A1415" t="s">
        <v>1446</v>
      </c>
      <c r="B1415">
        <v>1965</v>
      </c>
      <c r="C1415" t="s">
        <v>20</v>
      </c>
      <c r="E1415">
        <v>25</v>
      </c>
      <c r="F1415">
        <v>0</v>
      </c>
      <c r="G1415">
        <v>11840.78</v>
      </c>
      <c r="H1415" t="s">
        <v>12</v>
      </c>
      <c r="I1415" t="s">
        <v>11</v>
      </c>
      <c r="J1415" t="s">
        <v>23</v>
      </c>
      <c r="K1415" t="str">
        <f>SUBSTITUTE(Table14[[#This Row],[year]],"?","")</f>
        <v>1965</v>
      </c>
      <c r="P1415" t="str">
        <f>SUBSTITUTE(Table14[[#This Row],[Customer ID]],"?","unknown")</f>
        <v>Id925</v>
      </c>
      <c r="Q1415" s="9" t="str">
        <f t="shared" si="66"/>
        <v>2 Sep 1965</v>
      </c>
      <c r="R1415">
        <f t="shared" si="67"/>
        <v>57</v>
      </c>
      <c r="S1415" t="str">
        <f t="shared" si="68"/>
        <v>1965</v>
      </c>
      <c r="T1415" t="str">
        <f>SUBSTITUTE(Table14[[#This Row],[month]],"?","sep")</f>
        <v>Sep</v>
      </c>
      <c r="U1415">
        <v>2</v>
      </c>
      <c r="V1415">
        <v>3</v>
      </c>
      <c r="W1415" s="12">
        <v>7281.51</v>
      </c>
      <c r="X1415" t="str">
        <f>SUBSTITUTE(Table14[[#This Row],[Hospital tier]],"?","tier - 2")</f>
        <v>tier - 3</v>
      </c>
      <c r="Y1415" t="str">
        <f>SUBSTITUTE(Table14[[#This Row],[City tier]],"?","tier - 2")</f>
        <v>tier - 2</v>
      </c>
      <c r="Z1415" t="str">
        <f>SUBSTITUTE(Table14[[#This Row],[State ID]],"?","UNKNOWN")</f>
        <v>R1012</v>
      </c>
    </row>
    <row r="1416" spans="1:26" x14ac:dyDescent="0.3">
      <c r="A1416" t="s">
        <v>1447</v>
      </c>
      <c r="B1416">
        <v>1964</v>
      </c>
      <c r="C1416" t="s">
        <v>10</v>
      </c>
      <c r="E1416">
        <v>11</v>
      </c>
      <c r="F1416">
        <v>0</v>
      </c>
      <c r="G1416">
        <v>11842.44</v>
      </c>
      <c r="H1416" t="s">
        <v>12</v>
      </c>
      <c r="I1416" t="s">
        <v>11</v>
      </c>
      <c r="J1416" t="s">
        <v>42</v>
      </c>
      <c r="K1416" t="str">
        <f>SUBSTITUTE(Table14[[#This Row],[year]],"?","")</f>
        <v>1964</v>
      </c>
      <c r="P1416" t="str">
        <f>SUBSTITUTE(Table14[[#This Row],[Customer ID]],"?","unknown")</f>
        <v>Id924</v>
      </c>
      <c r="Q1416" s="9" t="str">
        <f t="shared" si="66"/>
        <v>18 Jul 1964</v>
      </c>
      <c r="R1416">
        <f t="shared" si="67"/>
        <v>58</v>
      </c>
      <c r="S1416" t="str">
        <f t="shared" si="68"/>
        <v>1964</v>
      </c>
      <c r="T1416" t="str">
        <f>SUBSTITUTE(Table14[[#This Row],[month]],"?","sep")</f>
        <v>Jul</v>
      </c>
      <c r="U1416">
        <v>18</v>
      </c>
      <c r="V1416">
        <v>2</v>
      </c>
      <c r="W1416" s="12">
        <v>7273.02</v>
      </c>
      <c r="X1416" t="str">
        <f>SUBSTITUTE(Table14[[#This Row],[Hospital tier]],"?","tier - 2")</f>
        <v>tier - 3</v>
      </c>
      <c r="Y1416" t="str">
        <f>SUBSTITUTE(Table14[[#This Row],[City tier]],"?","tier - 2")</f>
        <v>tier - 2</v>
      </c>
      <c r="Z1416" t="str">
        <f>SUBSTITUTE(Table14[[#This Row],[State ID]],"?","UNKNOWN")</f>
        <v>R1011</v>
      </c>
    </row>
    <row r="1417" spans="1:26" x14ac:dyDescent="0.3">
      <c r="A1417" t="s">
        <v>1448</v>
      </c>
      <c r="B1417">
        <v>1965</v>
      </c>
      <c r="C1417" t="s">
        <v>15</v>
      </c>
      <c r="E1417">
        <v>10</v>
      </c>
      <c r="F1417">
        <v>0</v>
      </c>
      <c r="G1417">
        <v>11842.62</v>
      </c>
      <c r="H1417" t="s">
        <v>12</v>
      </c>
      <c r="I1417" t="s">
        <v>12</v>
      </c>
      <c r="J1417" t="s">
        <v>23</v>
      </c>
      <c r="K1417" t="str">
        <f>SUBSTITUTE(Table14[[#This Row],[year]],"?","")</f>
        <v>1965</v>
      </c>
      <c r="P1417" t="str">
        <f>SUBSTITUTE(Table14[[#This Row],[Customer ID]],"?","unknown")</f>
        <v>Id923</v>
      </c>
      <c r="Q1417" s="9" t="str">
        <f t="shared" si="66"/>
        <v>4 Nov 1965</v>
      </c>
      <c r="R1417">
        <f t="shared" si="67"/>
        <v>57</v>
      </c>
      <c r="S1417" t="str">
        <f t="shared" si="68"/>
        <v>1965</v>
      </c>
      <c r="T1417" t="str">
        <f>SUBSTITUTE(Table14[[#This Row],[month]],"?","sep")</f>
        <v>Nov</v>
      </c>
      <c r="U1417">
        <v>4</v>
      </c>
      <c r="V1417">
        <v>2</v>
      </c>
      <c r="W1417" s="12">
        <v>7265.7</v>
      </c>
      <c r="X1417" t="str">
        <f>SUBSTITUTE(Table14[[#This Row],[Hospital tier]],"?","tier - 2")</f>
        <v>tier - 3</v>
      </c>
      <c r="Y1417" t="str">
        <f>SUBSTITUTE(Table14[[#This Row],[City tier]],"?","tier - 2")</f>
        <v>tier - 3</v>
      </c>
      <c r="Z1417" t="str">
        <f>SUBSTITUTE(Table14[[#This Row],[State ID]],"?","UNKNOWN")</f>
        <v>R1012</v>
      </c>
    </row>
    <row r="1418" spans="1:26" x14ac:dyDescent="0.3">
      <c r="A1418" t="s">
        <v>1449</v>
      </c>
      <c r="B1418">
        <v>1964</v>
      </c>
      <c r="C1418" t="s">
        <v>18</v>
      </c>
      <c r="E1418">
        <v>27</v>
      </c>
      <c r="F1418">
        <v>0</v>
      </c>
      <c r="G1418">
        <v>11848.14</v>
      </c>
      <c r="H1418" t="s">
        <v>12</v>
      </c>
      <c r="I1418" t="s">
        <v>11</v>
      </c>
      <c r="J1418" t="s">
        <v>42</v>
      </c>
      <c r="K1418" t="str">
        <f>SUBSTITUTE(Table14[[#This Row],[year]],"?","")</f>
        <v>1964</v>
      </c>
      <c r="P1418" t="str">
        <f>SUBSTITUTE(Table14[[#This Row],[Customer ID]],"?","unknown")</f>
        <v>Id922</v>
      </c>
      <c r="Q1418" s="9" t="str">
        <f t="shared" si="66"/>
        <v>25 Jun 1964</v>
      </c>
      <c r="R1418">
        <f t="shared" si="67"/>
        <v>58</v>
      </c>
      <c r="S1418" t="str">
        <f t="shared" si="68"/>
        <v>1964</v>
      </c>
      <c r="T1418" t="str">
        <f>SUBSTITUTE(Table14[[#This Row],[month]],"?","sep")</f>
        <v>Jun</v>
      </c>
      <c r="U1418">
        <v>25</v>
      </c>
      <c r="V1418">
        <v>0</v>
      </c>
      <c r="W1418" s="12">
        <v>7265.58</v>
      </c>
      <c r="X1418" t="str">
        <f>SUBSTITUTE(Table14[[#This Row],[Hospital tier]],"?","tier - 2")</f>
        <v>tier - 3</v>
      </c>
      <c r="Y1418" t="str">
        <f>SUBSTITUTE(Table14[[#This Row],[City tier]],"?","tier - 2")</f>
        <v>tier - 2</v>
      </c>
      <c r="Z1418" t="str">
        <f>SUBSTITUTE(Table14[[#This Row],[State ID]],"?","UNKNOWN")</f>
        <v>R1011</v>
      </c>
    </row>
    <row r="1419" spans="1:26" x14ac:dyDescent="0.3">
      <c r="A1419" t="s">
        <v>1450</v>
      </c>
      <c r="B1419">
        <v>1964</v>
      </c>
      <c r="C1419" t="s">
        <v>20</v>
      </c>
      <c r="E1419">
        <v>29</v>
      </c>
      <c r="F1419">
        <v>0</v>
      </c>
      <c r="G1419">
        <v>11856.41</v>
      </c>
      <c r="H1419" t="s">
        <v>12</v>
      </c>
      <c r="I1419" t="s">
        <v>11</v>
      </c>
      <c r="J1419" t="s">
        <v>13</v>
      </c>
      <c r="K1419" t="str">
        <f>SUBSTITUTE(Table14[[#This Row],[year]],"?","")</f>
        <v>1964</v>
      </c>
      <c r="P1419" t="str">
        <f>SUBSTITUTE(Table14[[#This Row],[Customer ID]],"?","unknown")</f>
        <v>Id921</v>
      </c>
      <c r="Q1419" s="9" t="str">
        <f t="shared" si="66"/>
        <v>13 Sep 1964</v>
      </c>
      <c r="R1419">
        <f t="shared" si="67"/>
        <v>58</v>
      </c>
      <c r="S1419" t="str">
        <f t="shared" si="68"/>
        <v>1964</v>
      </c>
      <c r="T1419" t="str">
        <f>SUBSTITUTE(Table14[[#This Row],[month]],"?","sep")</f>
        <v>Sep</v>
      </c>
      <c r="U1419">
        <v>13</v>
      </c>
      <c r="V1419">
        <v>2</v>
      </c>
      <c r="W1419" s="12">
        <v>7261.74</v>
      </c>
      <c r="X1419" t="str">
        <f>SUBSTITUTE(Table14[[#This Row],[Hospital tier]],"?","tier - 2")</f>
        <v>tier - 3</v>
      </c>
      <c r="Y1419" t="str">
        <f>SUBSTITUTE(Table14[[#This Row],[City tier]],"?","tier - 2")</f>
        <v>tier - 2</v>
      </c>
      <c r="Z1419" t="str">
        <f>SUBSTITUTE(Table14[[#This Row],[State ID]],"?","UNKNOWN")</f>
        <v>R1013</v>
      </c>
    </row>
    <row r="1420" spans="1:26" x14ac:dyDescent="0.3">
      <c r="A1420" t="s">
        <v>1451</v>
      </c>
      <c r="B1420">
        <v>1974</v>
      </c>
      <c r="C1420" t="s">
        <v>10</v>
      </c>
      <c r="E1420">
        <v>7</v>
      </c>
      <c r="F1420">
        <v>0</v>
      </c>
      <c r="G1420">
        <v>11858.56</v>
      </c>
      <c r="H1420" t="s">
        <v>12</v>
      </c>
      <c r="I1420" t="s">
        <v>12</v>
      </c>
      <c r="J1420" t="s">
        <v>42</v>
      </c>
      <c r="K1420" t="str">
        <f>SUBSTITUTE(Table14[[#This Row],[year]],"?","")</f>
        <v>1974</v>
      </c>
      <c r="P1420" t="str">
        <f>SUBSTITUTE(Table14[[#This Row],[Customer ID]],"?","unknown")</f>
        <v>Id920</v>
      </c>
      <c r="Q1420" s="9" t="str">
        <f t="shared" si="66"/>
        <v>14 Jul 1974</v>
      </c>
      <c r="R1420">
        <f t="shared" si="67"/>
        <v>48</v>
      </c>
      <c r="S1420" t="str">
        <f t="shared" si="68"/>
        <v>1974</v>
      </c>
      <c r="T1420" t="str">
        <f>SUBSTITUTE(Table14[[#This Row],[month]],"?","sep")</f>
        <v>Jul</v>
      </c>
      <c r="U1420">
        <v>14</v>
      </c>
      <c r="V1420">
        <v>2</v>
      </c>
      <c r="W1420" s="12">
        <v>7256.72</v>
      </c>
      <c r="X1420" t="str">
        <f>SUBSTITUTE(Table14[[#This Row],[Hospital tier]],"?","tier - 2")</f>
        <v>tier - 3</v>
      </c>
      <c r="Y1420" t="str">
        <f>SUBSTITUTE(Table14[[#This Row],[City tier]],"?","tier - 2")</f>
        <v>tier - 3</v>
      </c>
      <c r="Z1420" t="str">
        <f>SUBSTITUTE(Table14[[#This Row],[State ID]],"?","UNKNOWN")</f>
        <v>R1011</v>
      </c>
    </row>
    <row r="1421" spans="1:26" x14ac:dyDescent="0.3">
      <c r="A1421" t="s">
        <v>1452</v>
      </c>
      <c r="B1421">
        <v>1967</v>
      </c>
      <c r="C1421" t="s">
        <v>35</v>
      </c>
      <c r="E1421">
        <v>24</v>
      </c>
      <c r="F1421">
        <v>1</v>
      </c>
      <c r="G1421">
        <v>11879.1</v>
      </c>
      <c r="H1421" t="s">
        <v>12</v>
      </c>
      <c r="I1421" t="s">
        <v>12</v>
      </c>
      <c r="J1421" t="s">
        <v>247</v>
      </c>
      <c r="K1421" t="str">
        <f>SUBSTITUTE(Table14[[#This Row],[year]],"?","")</f>
        <v>1967</v>
      </c>
      <c r="P1421" t="str">
        <f>SUBSTITUTE(Table14[[#This Row],[Customer ID]],"?","unknown")</f>
        <v>Id919</v>
      </c>
      <c r="Q1421" s="9" t="str">
        <f t="shared" si="66"/>
        <v>27 Aug 1967</v>
      </c>
      <c r="R1421">
        <f t="shared" si="67"/>
        <v>55</v>
      </c>
      <c r="S1421" t="str">
        <f t="shared" si="68"/>
        <v>1967</v>
      </c>
      <c r="T1421" t="str">
        <f>SUBSTITUTE(Table14[[#This Row],[month]],"?","sep")</f>
        <v>Aug</v>
      </c>
      <c r="U1421">
        <v>27</v>
      </c>
      <c r="V1421">
        <v>0</v>
      </c>
      <c r="W1421" s="12">
        <v>12648.7</v>
      </c>
      <c r="X1421" t="str">
        <f>SUBSTITUTE(Table14[[#This Row],[Hospital tier]],"?","tier - 2")</f>
        <v>tier - 3</v>
      </c>
      <c r="Y1421" t="str">
        <f>SUBSTITUTE(Table14[[#This Row],[City tier]],"?","tier - 2")</f>
        <v>tier - 3</v>
      </c>
      <c r="Z1421" t="str">
        <f>SUBSTITUTE(Table14[[#This Row],[State ID]],"?","UNKNOWN")</f>
        <v>R1024</v>
      </c>
    </row>
    <row r="1422" spans="1:26" x14ac:dyDescent="0.3">
      <c r="A1422" t="s">
        <v>1453</v>
      </c>
      <c r="B1422">
        <v>1967</v>
      </c>
      <c r="C1422" t="s">
        <v>10</v>
      </c>
      <c r="E1422">
        <v>14</v>
      </c>
      <c r="F1422">
        <v>2</v>
      </c>
      <c r="G1422">
        <v>11881.36</v>
      </c>
      <c r="H1422" t="s">
        <v>12</v>
      </c>
      <c r="I1422" t="s">
        <v>11</v>
      </c>
      <c r="J1422" t="s">
        <v>42</v>
      </c>
      <c r="K1422" t="str">
        <f>SUBSTITUTE(Table14[[#This Row],[year]],"?","")</f>
        <v>1967</v>
      </c>
      <c r="P1422" t="str">
        <f>SUBSTITUTE(Table14[[#This Row],[Customer ID]],"?","unknown")</f>
        <v>Id918</v>
      </c>
      <c r="Q1422" s="9" t="str">
        <f t="shared" si="66"/>
        <v>24 Jul 1967</v>
      </c>
      <c r="R1422">
        <f t="shared" si="67"/>
        <v>55</v>
      </c>
      <c r="S1422" t="str">
        <f t="shared" si="68"/>
        <v>1967</v>
      </c>
      <c r="T1422" t="str">
        <f>SUBSTITUTE(Table14[[#This Row],[month]],"?","sep")</f>
        <v>Jul</v>
      </c>
      <c r="U1422">
        <v>24</v>
      </c>
      <c r="V1422">
        <v>3</v>
      </c>
      <c r="W1422" s="12">
        <v>7248.71</v>
      </c>
      <c r="X1422" t="str">
        <f>SUBSTITUTE(Table14[[#This Row],[Hospital tier]],"?","tier - 2")</f>
        <v>tier - 3</v>
      </c>
      <c r="Y1422" t="str">
        <f>SUBSTITUTE(Table14[[#This Row],[City tier]],"?","tier - 2")</f>
        <v>tier - 2</v>
      </c>
      <c r="Z1422" t="str">
        <f>SUBSTITUTE(Table14[[#This Row],[State ID]],"?","UNKNOWN")</f>
        <v>R1011</v>
      </c>
    </row>
    <row r="1423" spans="1:26" x14ac:dyDescent="0.3">
      <c r="A1423" t="s">
        <v>1454</v>
      </c>
      <c r="B1423">
        <v>1967</v>
      </c>
      <c r="C1423" t="s">
        <v>37</v>
      </c>
      <c r="E1423">
        <v>29</v>
      </c>
      <c r="F1423">
        <v>2</v>
      </c>
      <c r="G1423">
        <v>11881.97</v>
      </c>
      <c r="H1423" t="s">
        <v>12</v>
      </c>
      <c r="I1423" t="s">
        <v>16</v>
      </c>
      <c r="J1423" t="s">
        <v>13</v>
      </c>
      <c r="K1423" t="str">
        <f>SUBSTITUTE(Table14[[#This Row],[year]],"?","")</f>
        <v>1967</v>
      </c>
      <c r="P1423" t="str">
        <f>SUBSTITUTE(Table14[[#This Row],[Customer ID]],"?","unknown")</f>
        <v>Id917</v>
      </c>
      <c r="Q1423" s="9" t="str">
        <f t="shared" si="66"/>
        <v>2 Oct 1967</v>
      </c>
      <c r="R1423">
        <f t="shared" si="67"/>
        <v>55</v>
      </c>
      <c r="S1423" t="str">
        <f t="shared" si="68"/>
        <v>1967</v>
      </c>
      <c r="T1423" t="str">
        <f>SUBSTITUTE(Table14[[#This Row],[month]],"?","sep")</f>
        <v>Oct</v>
      </c>
      <c r="U1423">
        <v>2</v>
      </c>
      <c r="V1423">
        <v>4</v>
      </c>
      <c r="W1423" s="12">
        <v>7243.81</v>
      </c>
      <c r="X1423" t="str">
        <f>SUBSTITUTE(Table14[[#This Row],[Hospital tier]],"?","tier - 2")</f>
        <v>tier - 3</v>
      </c>
      <c r="Y1423" t="str">
        <f>SUBSTITUTE(Table14[[#This Row],[City tier]],"?","tier - 2")</f>
        <v>tier - 1</v>
      </c>
      <c r="Z1423" t="str">
        <f>SUBSTITUTE(Table14[[#This Row],[State ID]],"?","UNKNOWN")</f>
        <v>R1013</v>
      </c>
    </row>
    <row r="1424" spans="1:26" x14ac:dyDescent="0.3">
      <c r="A1424" t="s">
        <v>1455</v>
      </c>
      <c r="B1424">
        <v>2004</v>
      </c>
      <c r="C1424" t="s">
        <v>18</v>
      </c>
      <c r="E1424">
        <v>2</v>
      </c>
      <c r="F1424">
        <v>2</v>
      </c>
      <c r="G1424">
        <v>11884.05</v>
      </c>
      <c r="H1424" t="s">
        <v>12</v>
      </c>
      <c r="I1424" t="s">
        <v>12</v>
      </c>
      <c r="J1424" t="s">
        <v>13</v>
      </c>
      <c r="K1424" t="str">
        <f>SUBSTITUTE(Table14[[#This Row],[year]],"?","")</f>
        <v>2004</v>
      </c>
      <c r="P1424" t="str">
        <f>SUBSTITUTE(Table14[[#This Row],[Customer ID]],"?","unknown")</f>
        <v>Id916</v>
      </c>
      <c r="Q1424" s="9" t="str">
        <f t="shared" si="66"/>
        <v>13 Jun 2004</v>
      </c>
      <c r="R1424">
        <f t="shared" si="67"/>
        <v>18</v>
      </c>
      <c r="S1424" t="str">
        <f t="shared" si="68"/>
        <v>2004</v>
      </c>
      <c r="T1424" t="str">
        <f>SUBSTITUTE(Table14[[#This Row],[month]],"?","sep")</f>
        <v>Jun</v>
      </c>
      <c r="U1424">
        <v>13</v>
      </c>
      <c r="V1424">
        <v>3</v>
      </c>
      <c r="W1424" s="12">
        <v>7228.22</v>
      </c>
      <c r="X1424" t="str">
        <f>SUBSTITUTE(Table14[[#This Row],[Hospital tier]],"?","tier - 2")</f>
        <v>tier - 3</v>
      </c>
      <c r="Y1424" t="str">
        <f>SUBSTITUTE(Table14[[#This Row],[City tier]],"?","tier - 2")</f>
        <v>tier - 3</v>
      </c>
      <c r="Z1424" t="str">
        <f>SUBSTITUTE(Table14[[#This Row],[State ID]],"?","UNKNOWN")</f>
        <v>R1013</v>
      </c>
    </row>
    <row r="1425" spans="1:26" x14ac:dyDescent="0.3">
      <c r="A1425" t="s">
        <v>1456</v>
      </c>
      <c r="B1425">
        <v>1964</v>
      </c>
      <c r="C1425" t="s">
        <v>15</v>
      </c>
      <c r="E1425">
        <v>19</v>
      </c>
      <c r="F1425">
        <v>0</v>
      </c>
      <c r="G1425">
        <v>11918.2</v>
      </c>
      <c r="H1425" t="s">
        <v>12</v>
      </c>
      <c r="I1425" t="s">
        <v>16</v>
      </c>
      <c r="J1425" t="s">
        <v>300</v>
      </c>
      <c r="K1425" t="str">
        <f>SUBSTITUTE(Table14[[#This Row],[year]],"?","")</f>
        <v>1964</v>
      </c>
      <c r="P1425" t="str">
        <f>SUBSTITUTE(Table14[[#This Row],[Customer ID]],"?","unknown")</f>
        <v>Id915</v>
      </c>
      <c r="Q1425" s="9" t="str">
        <f t="shared" si="66"/>
        <v>15 Nov 1964</v>
      </c>
      <c r="R1425">
        <f t="shared" si="67"/>
        <v>58</v>
      </c>
      <c r="S1425" t="str">
        <f t="shared" si="68"/>
        <v>1964</v>
      </c>
      <c r="T1425" t="str">
        <f>SUBSTITUTE(Table14[[#This Row],[month]],"?","sep")</f>
        <v>Nov</v>
      </c>
      <c r="U1425">
        <v>15</v>
      </c>
      <c r="V1425">
        <v>0</v>
      </c>
      <c r="W1425" s="12">
        <v>7222.79</v>
      </c>
      <c r="X1425" t="str">
        <f>SUBSTITUTE(Table14[[#This Row],[Hospital tier]],"?","tier - 2")</f>
        <v>tier - 3</v>
      </c>
      <c r="Y1425" t="str">
        <f>SUBSTITUTE(Table14[[#This Row],[City tier]],"?","tier - 2")</f>
        <v>tier - 1</v>
      </c>
      <c r="Z1425" t="str">
        <f>SUBSTITUTE(Table14[[#This Row],[State ID]],"?","UNKNOWN")</f>
        <v>R1021</v>
      </c>
    </row>
    <row r="1426" spans="1:26" x14ac:dyDescent="0.3">
      <c r="A1426" t="s">
        <v>1457</v>
      </c>
      <c r="B1426">
        <v>1964</v>
      </c>
      <c r="C1426" t="s">
        <v>30</v>
      </c>
      <c r="E1426">
        <v>20</v>
      </c>
      <c r="F1426">
        <v>0</v>
      </c>
      <c r="G1426">
        <v>11931.13</v>
      </c>
      <c r="H1426" t="s">
        <v>12</v>
      </c>
      <c r="I1426" t="s">
        <v>16</v>
      </c>
      <c r="J1426" t="s">
        <v>166</v>
      </c>
      <c r="K1426" t="str">
        <f>SUBSTITUTE(Table14[[#This Row],[year]],"?","")</f>
        <v>1964</v>
      </c>
      <c r="P1426" t="str">
        <f>SUBSTITUTE(Table14[[#This Row],[Customer ID]],"?","unknown")</f>
        <v>Id914</v>
      </c>
      <c r="Q1426" s="9" t="str">
        <f t="shared" si="66"/>
        <v>22 Dec 1964</v>
      </c>
      <c r="R1426">
        <f t="shared" si="67"/>
        <v>58</v>
      </c>
      <c r="S1426" t="str">
        <f t="shared" si="68"/>
        <v>1964</v>
      </c>
      <c r="T1426" t="str">
        <f>SUBSTITUTE(Table14[[#This Row],[month]],"?","sep")</f>
        <v>Dec</v>
      </c>
      <c r="U1426">
        <v>22</v>
      </c>
      <c r="V1426">
        <v>0</v>
      </c>
      <c r="W1426" s="12">
        <v>38389.79</v>
      </c>
      <c r="X1426" t="str">
        <f>SUBSTITUTE(Table14[[#This Row],[Hospital tier]],"?","tier - 2")</f>
        <v>tier - 3</v>
      </c>
      <c r="Y1426" t="str">
        <f>SUBSTITUTE(Table14[[#This Row],[City tier]],"?","tier - 2")</f>
        <v>tier - 1</v>
      </c>
      <c r="Z1426" t="str">
        <f>SUBSTITUTE(Table14[[#This Row],[State ID]],"?","UNKNOWN")</f>
        <v>R1019</v>
      </c>
    </row>
    <row r="1427" spans="1:26" x14ac:dyDescent="0.3">
      <c r="A1427" t="s">
        <v>1458</v>
      </c>
      <c r="B1427">
        <v>1964</v>
      </c>
      <c r="C1427" t="s">
        <v>35</v>
      </c>
      <c r="E1427">
        <v>2</v>
      </c>
      <c r="F1427">
        <v>0</v>
      </c>
      <c r="G1427">
        <v>11938.26</v>
      </c>
      <c r="H1427" t="s">
        <v>12</v>
      </c>
      <c r="I1427" t="s">
        <v>12</v>
      </c>
      <c r="J1427" t="s">
        <v>166</v>
      </c>
      <c r="K1427" t="str">
        <f>SUBSTITUTE(Table14[[#This Row],[year]],"?","")</f>
        <v>1964</v>
      </c>
      <c r="P1427" t="str">
        <f>SUBSTITUTE(Table14[[#This Row],[Customer ID]],"?","unknown")</f>
        <v>Id913</v>
      </c>
      <c r="Q1427" s="9" t="str">
        <f t="shared" si="66"/>
        <v>28 Aug 1964</v>
      </c>
      <c r="R1427">
        <f t="shared" si="67"/>
        <v>58</v>
      </c>
      <c r="S1427" t="str">
        <f t="shared" si="68"/>
        <v>1964</v>
      </c>
      <c r="T1427" t="str">
        <f>SUBSTITUTE(Table14[[#This Row],[month]],"?","sep")</f>
        <v>Aug</v>
      </c>
      <c r="U1427">
        <v>28</v>
      </c>
      <c r="V1427">
        <v>3</v>
      </c>
      <c r="W1427" s="12">
        <v>7220.25</v>
      </c>
      <c r="X1427" t="str">
        <f>SUBSTITUTE(Table14[[#This Row],[Hospital tier]],"?","tier - 2")</f>
        <v>tier - 3</v>
      </c>
      <c r="Y1427" t="str">
        <f>SUBSTITUTE(Table14[[#This Row],[City tier]],"?","tier - 2")</f>
        <v>tier - 3</v>
      </c>
      <c r="Z1427" t="str">
        <f>SUBSTITUTE(Table14[[#This Row],[State ID]],"?","UNKNOWN")</f>
        <v>R1019</v>
      </c>
    </row>
    <row r="1428" spans="1:26" x14ac:dyDescent="0.3">
      <c r="A1428" t="s">
        <v>1459</v>
      </c>
      <c r="B1428">
        <v>1991</v>
      </c>
      <c r="C1428" t="s">
        <v>37</v>
      </c>
      <c r="E1428">
        <v>19</v>
      </c>
      <c r="F1428">
        <v>3</v>
      </c>
      <c r="G1428">
        <v>11941.83</v>
      </c>
      <c r="H1428" t="s">
        <v>12</v>
      </c>
      <c r="I1428" t="s">
        <v>16</v>
      </c>
      <c r="J1428" t="s">
        <v>249</v>
      </c>
      <c r="K1428" t="str">
        <f>SUBSTITUTE(Table14[[#This Row],[year]],"?","")</f>
        <v>1991</v>
      </c>
      <c r="P1428" t="str">
        <f>SUBSTITUTE(Table14[[#This Row],[Customer ID]],"?","unknown")</f>
        <v>Id912</v>
      </c>
      <c r="Q1428" s="9" t="str">
        <f t="shared" si="66"/>
        <v>21 Oct 1991</v>
      </c>
      <c r="R1428">
        <f t="shared" si="67"/>
        <v>31</v>
      </c>
      <c r="S1428" t="str">
        <f t="shared" si="68"/>
        <v>1991</v>
      </c>
      <c r="T1428" t="str">
        <f>SUBSTITUTE(Table14[[#This Row],[month]],"?","sep")</f>
        <v>Oct</v>
      </c>
      <c r="U1428">
        <v>21</v>
      </c>
      <c r="V1428">
        <v>2</v>
      </c>
      <c r="W1428" s="12">
        <v>7209.49</v>
      </c>
      <c r="X1428" t="str">
        <f>SUBSTITUTE(Table14[[#This Row],[Hospital tier]],"?","tier - 2")</f>
        <v>tier - 3</v>
      </c>
      <c r="Y1428" t="str">
        <f>SUBSTITUTE(Table14[[#This Row],[City tier]],"?","tier - 2")</f>
        <v>tier - 1</v>
      </c>
      <c r="Z1428" t="str">
        <f>SUBSTITUTE(Table14[[#This Row],[State ID]],"?","UNKNOWN")</f>
        <v>R1023</v>
      </c>
    </row>
    <row r="1429" spans="1:26" x14ac:dyDescent="0.3">
      <c r="A1429" t="s">
        <v>1460</v>
      </c>
      <c r="B1429">
        <v>1964</v>
      </c>
      <c r="C1429" t="s">
        <v>30</v>
      </c>
      <c r="E1429">
        <v>25</v>
      </c>
      <c r="F1429">
        <v>0</v>
      </c>
      <c r="G1429">
        <v>11944.59</v>
      </c>
      <c r="H1429" t="s">
        <v>12</v>
      </c>
      <c r="I1429" t="s">
        <v>11</v>
      </c>
      <c r="J1429" t="s">
        <v>168</v>
      </c>
      <c r="K1429" t="str">
        <f>SUBSTITUTE(Table14[[#This Row],[year]],"?","")</f>
        <v>1964</v>
      </c>
      <c r="P1429" t="str">
        <f>SUBSTITUTE(Table14[[#This Row],[Customer ID]],"?","unknown")</f>
        <v>Id911</v>
      </c>
      <c r="Q1429" s="9" t="str">
        <f t="shared" si="66"/>
        <v>11 Dec 1964</v>
      </c>
      <c r="R1429">
        <f t="shared" si="67"/>
        <v>58</v>
      </c>
      <c r="S1429" t="str">
        <f t="shared" si="68"/>
        <v>1964</v>
      </c>
      <c r="T1429" t="str">
        <f>SUBSTITUTE(Table14[[#This Row],[month]],"?","sep")</f>
        <v>Dec</v>
      </c>
      <c r="U1429">
        <v>11</v>
      </c>
      <c r="V1429">
        <v>2</v>
      </c>
      <c r="W1429" s="12">
        <v>7201.7</v>
      </c>
      <c r="X1429" t="str">
        <f>SUBSTITUTE(Table14[[#This Row],[Hospital tier]],"?","tier - 2")</f>
        <v>tier - 3</v>
      </c>
      <c r="Y1429" t="str">
        <f>SUBSTITUTE(Table14[[#This Row],[City tier]],"?","tier - 2")</f>
        <v>tier - 2</v>
      </c>
      <c r="Z1429" t="str">
        <f>SUBSTITUTE(Table14[[#This Row],[State ID]],"?","UNKNOWN")</f>
        <v>R1016</v>
      </c>
    </row>
    <row r="1430" spans="1:26" x14ac:dyDescent="0.3">
      <c r="A1430" t="s">
        <v>1461</v>
      </c>
      <c r="B1430">
        <v>1965</v>
      </c>
      <c r="C1430" t="s">
        <v>15</v>
      </c>
      <c r="E1430">
        <v>1</v>
      </c>
      <c r="F1430">
        <v>1</v>
      </c>
      <c r="G1430">
        <v>11945.13</v>
      </c>
      <c r="H1430" t="s">
        <v>12</v>
      </c>
      <c r="I1430" t="s">
        <v>11</v>
      </c>
      <c r="J1430" t="s">
        <v>23</v>
      </c>
      <c r="K1430" t="str">
        <f>SUBSTITUTE(Table14[[#This Row],[year]],"?","")</f>
        <v>1965</v>
      </c>
      <c r="P1430" t="str">
        <f>SUBSTITUTE(Table14[[#This Row],[Customer ID]],"?","unknown")</f>
        <v>Id910</v>
      </c>
      <c r="Q1430" s="9" t="str">
        <f t="shared" si="66"/>
        <v>14 Nov 1965</v>
      </c>
      <c r="R1430">
        <f t="shared" si="67"/>
        <v>57</v>
      </c>
      <c r="S1430" t="str">
        <f t="shared" si="68"/>
        <v>1965</v>
      </c>
      <c r="T1430" t="str">
        <f>SUBSTITUTE(Table14[[#This Row],[month]],"?","sep")</f>
        <v>Nov</v>
      </c>
      <c r="U1430">
        <v>14</v>
      </c>
      <c r="V1430">
        <v>3</v>
      </c>
      <c r="W1430" s="12">
        <v>7196.87</v>
      </c>
      <c r="X1430" t="str">
        <f>SUBSTITUTE(Table14[[#This Row],[Hospital tier]],"?","tier - 2")</f>
        <v>tier - 3</v>
      </c>
      <c r="Y1430" t="str">
        <f>SUBSTITUTE(Table14[[#This Row],[City tier]],"?","tier - 2")</f>
        <v>tier - 2</v>
      </c>
      <c r="Z1430" t="str">
        <f>SUBSTITUTE(Table14[[#This Row],[State ID]],"?","UNKNOWN")</f>
        <v>R1012</v>
      </c>
    </row>
    <row r="1431" spans="1:26" x14ac:dyDescent="0.3">
      <c r="A1431" t="s">
        <v>1462</v>
      </c>
      <c r="B1431">
        <v>1964</v>
      </c>
      <c r="C1431" t="s">
        <v>20</v>
      </c>
      <c r="E1431">
        <v>29</v>
      </c>
      <c r="F1431">
        <v>1</v>
      </c>
      <c r="G1431">
        <v>11946.63</v>
      </c>
      <c r="H1431" t="s">
        <v>12</v>
      </c>
      <c r="I1431" t="s">
        <v>11</v>
      </c>
      <c r="J1431" t="s">
        <v>13</v>
      </c>
      <c r="K1431" t="str">
        <f>SUBSTITUTE(Table14[[#This Row],[year]],"?","")</f>
        <v>1964</v>
      </c>
      <c r="P1431" t="str">
        <f>SUBSTITUTE(Table14[[#This Row],[Customer ID]],"?","unknown")</f>
        <v>Id909</v>
      </c>
      <c r="Q1431" s="9" t="str">
        <f t="shared" si="66"/>
        <v>26 Sep 1964</v>
      </c>
      <c r="R1431">
        <f t="shared" si="67"/>
        <v>58</v>
      </c>
      <c r="S1431" t="str">
        <f t="shared" si="68"/>
        <v>1964</v>
      </c>
      <c r="T1431" t="str">
        <f>SUBSTITUTE(Table14[[#This Row],[month]],"?","sep")</f>
        <v>Sep</v>
      </c>
      <c r="U1431">
        <v>26</v>
      </c>
      <c r="V1431">
        <v>0</v>
      </c>
      <c r="W1431" s="12">
        <v>7179.52</v>
      </c>
      <c r="X1431" t="str">
        <f>SUBSTITUTE(Table14[[#This Row],[Hospital tier]],"?","tier - 2")</f>
        <v>tier - 3</v>
      </c>
      <c r="Y1431" t="str">
        <f>SUBSTITUTE(Table14[[#This Row],[City tier]],"?","tier - 2")</f>
        <v>tier - 2</v>
      </c>
      <c r="Z1431" t="str">
        <f>SUBSTITUTE(Table14[[#This Row],[State ID]],"?","UNKNOWN")</f>
        <v>R1013</v>
      </c>
    </row>
    <row r="1432" spans="1:26" x14ac:dyDescent="0.3">
      <c r="A1432" t="s">
        <v>1463</v>
      </c>
      <c r="B1432">
        <v>1967</v>
      </c>
      <c r="C1432" t="s">
        <v>30</v>
      </c>
      <c r="E1432">
        <v>22</v>
      </c>
      <c r="F1432">
        <v>3</v>
      </c>
      <c r="G1432">
        <v>11987.17</v>
      </c>
      <c r="H1432" t="s">
        <v>12</v>
      </c>
      <c r="I1432" t="s">
        <v>12</v>
      </c>
      <c r="J1432" t="s">
        <v>13</v>
      </c>
      <c r="K1432" t="str">
        <f>SUBSTITUTE(Table14[[#This Row],[year]],"?","")</f>
        <v>1967</v>
      </c>
      <c r="P1432" t="str">
        <f>SUBSTITUTE(Table14[[#This Row],[Customer ID]],"?","unknown")</f>
        <v>Id908</v>
      </c>
      <c r="Q1432" s="9" t="str">
        <f t="shared" si="66"/>
        <v>8 Dec 1967</v>
      </c>
      <c r="R1432">
        <f t="shared" si="67"/>
        <v>55</v>
      </c>
      <c r="S1432" t="str">
        <f t="shared" si="68"/>
        <v>1967</v>
      </c>
      <c r="T1432" t="str">
        <f>SUBSTITUTE(Table14[[#This Row],[month]],"?","sep")</f>
        <v>Dec</v>
      </c>
      <c r="U1432">
        <v>8</v>
      </c>
      <c r="V1432">
        <v>0</v>
      </c>
      <c r="W1432" s="12">
        <v>41191.57</v>
      </c>
      <c r="X1432" t="str">
        <f>SUBSTITUTE(Table14[[#This Row],[Hospital tier]],"?","tier - 2")</f>
        <v>tier - 3</v>
      </c>
      <c r="Y1432" t="str">
        <f>SUBSTITUTE(Table14[[#This Row],[City tier]],"?","tier - 2")</f>
        <v>tier - 3</v>
      </c>
      <c r="Z1432" t="str">
        <f>SUBSTITUTE(Table14[[#This Row],[State ID]],"?","UNKNOWN")</f>
        <v>R1013</v>
      </c>
    </row>
    <row r="1433" spans="1:26" x14ac:dyDescent="0.3">
      <c r="A1433" t="s">
        <v>1464</v>
      </c>
      <c r="B1433">
        <v>1983</v>
      </c>
      <c r="C1433" t="s">
        <v>10</v>
      </c>
      <c r="E1433">
        <v>4</v>
      </c>
      <c r="F1433">
        <v>3</v>
      </c>
      <c r="G1433">
        <v>11987.68</v>
      </c>
      <c r="H1433" t="s">
        <v>12</v>
      </c>
      <c r="I1433" t="s">
        <v>11</v>
      </c>
      <c r="J1433" t="s">
        <v>535</v>
      </c>
      <c r="K1433" t="str">
        <f>SUBSTITUTE(Table14[[#This Row],[year]],"?","")</f>
        <v>1983</v>
      </c>
      <c r="P1433" t="str">
        <f>SUBSTITUTE(Table14[[#This Row],[Customer ID]],"?","unknown")</f>
        <v>Id907</v>
      </c>
      <c r="Q1433" s="9" t="str">
        <f t="shared" si="66"/>
        <v>19 Jul 1983</v>
      </c>
      <c r="R1433">
        <f t="shared" si="67"/>
        <v>39</v>
      </c>
      <c r="S1433" t="str">
        <f t="shared" si="68"/>
        <v>1983</v>
      </c>
      <c r="T1433" t="str">
        <f>SUBSTITUTE(Table14[[#This Row],[month]],"?","sep")</f>
        <v>Jul</v>
      </c>
      <c r="U1433">
        <v>19</v>
      </c>
      <c r="V1433">
        <v>1</v>
      </c>
      <c r="W1433" s="12">
        <v>7175.51</v>
      </c>
      <c r="X1433" t="str">
        <f>SUBSTITUTE(Table14[[#This Row],[Hospital tier]],"?","tier - 2")</f>
        <v>tier - 3</v>
      </c>
      <c r="Y1433" t="str">
        <f>SUBSTITUTE(Table14[[#This Row],[City tier]],"?","tier - 2")</f>
        <v>tier - 2</v>
      </c>
      <c r="Z1433" t="str">
        <f>SUBSTITUTE(Table14[[#This Row],[State ID]],"?","UNKNOWN")</f>
        <v>R1026</v>
      </c>
    </row>
    <row r="1434" spans="1:26" x14ac:dyDescent="0.3">
      <c r="A1434" t="s">
        <v>1465</v>
      </c>
      <c r="B1434">
        <v>1993</v>
      </c>
      <c r="C1434" t="s">
        <v>30</v>
      </c>
      <c r="E1434">
        <v>12</v>
      </c>
      <c r="F1434">
        <v>0</v>
      </c>
      <c r="G1434">
        <v>11994.89</v>
      </c>
      <c r="H1434" t="s">
        <v>12</v>
      </c>
      <c r="I1434" t="s">
        <v>11</v>
      </c>
      <c r="J1434" t="s">
        <v>23</v>
      </c>
      <c r="K1434" t="str">
        <f>SUBSTITUTE(Table14[[#This Row],[year]],"?","")</f>
        <v>1993</v>
      </c>
      <c r="P1434" t="str">
        <f>SUBSTITUTE(Table14[[#This Row],[Customer ID]],"?","unknown")</f>
        <v>Id906</v>
      </c>
      <c r="Q1434" s="9" t="str">
        <f t="shared" si="66"/>
        <v>16 Dec 1993</v>
      </c>
      <c r="R1434">
        <f t="shared" si="67"/>
        <v>29</v>
      </c>
      <c r="S1434" t="str">
        <f t="shared" si="68"/>
        <v>1993</v>
      </c>
      <c r="T1434" t="str">
        <f>SUBSTITUTE(Table14[[#This Row],[month]],"?","sep")</f>
        <v>Dec</v>
      </c>
      <c r="U1434">
        <v>16</v>
      </c>
      <c r="V1434">
        <v>2</v>
      </c>
      <c r="W1434" s="12">
        <v>7173.36</v>
      </c>
      <c r="X1434" t="str">
        <f>SUBSTITUTE(Table14[[#This Row],[Hospital tier]],"?","tier - 2")</f>
        <v>tier - 3</v>
      </c>
      <c r="Y1434" t="str">
        <f>SUBSTITUTE(Table14[[#This Row],[City tier]],"?","tier - 2")</f>
        <v>tier - 2</v>
      </c>
      <c r="Z1434" t="str">
        <f>SUBSTITUTE(Table14[[#This Row],[State ID]],"?","UNKNOWN")</f>
        <v>R1012</v>
      </c>
    </row>
    <row r="1435" spans="1:26" x14ac:dyDescent="0.3">
      <c r="A1435" t="s">
        <v>1466</v>
      </c>
      <c r="B1435">
        <v>1982</v>
      </c>
      <c r="C1435" t="s">
        <v>37</v>
      </c>
      <c r="E1435">
        <v>17</v>
      </c>
      <c r="F1435">
        <v>3</v>
      </c>
      <c r="G1435">
        <v>12001.29</v>
      </c>
      <c r="H1435" t="s">
        <v>12</v>
      </c>
      <c r="I1435" t="s">
        <v>12</v>
      </c>
      <c r="J1435" t="s">
        <v>300</v>
      </c>
      <c r="K1435" t="str">
        <f>SUBSTITUTE(Table14[[#This Row],[year]],"?","")</f>
        <v>1982</v>
      </c>
      <c r="P1435" t="str">
        <f>SUBSTITUTE(Table14[[#This Row],[Customer ID]],"?","unknown")</f>
        <v>Id905</v>
      </c>
      <c r="Q1435" s="9" t="str">
        <f t="shared" si="66"/>
        <v>30 Oct 1982</v>
      </c>
      <c r="R1435">
        <f t="shared" si="67"/>
        <v>40</v>
      </c>
      <c r="S1435" t="str">
        <f t="shared" si="68"/>
        <v>1982</v>
      </c>
      <c r="T1435" t="str">
        <f>SUBSTITUTE(Table14[[#This Row],[month]],"?","sep")</f>
        <v>Oct</v>
      </c>
      <c r="U1435">
        <v>30</v>
      </c>
      <c r="V1435">
        <v>2</v>
      </c>
      <c r="W1435" s="12">
        <v>7162.01</v>
      </c>
      <c r="X1435" t="str">
        <f>SUBSTITUTE(Table14[[#This Row],[Hospital tier]],"?","tier - 2")</f>
        <v>tier - 3</v>
      </c>
      <c r="Y1435" t="str">
        <f>SUBSTITUTE(Table14[[#This Row],[City tier]],"?","tier - 2")</f>
        <v>tier - 3</v>
      </c>
      <c r="Z1435" t="str">
        <f>SUBSTITUTE(Table14[[#This Row],[State ID]],"?","UNKNOWN")</f>
        <v>R1021</v>
      </c>
    </row>
    <row r="1436" spans="1:26" x14ac:dyDescent="0.3">
      <c r="A1436" t="s">
        <v>1467</v>
      </c>
      <c r="B1436">
        <v>1965</v>
      </c>
      <c r="C1436" t="s">
        <v>18</v>
      </c>
      <c r="E1436">
        <v>9</v>
      </c>
      <c r="F1436">
        <v>0</v>
      </c>
      <c r="G1436">
        <v>12029.29</v>
      </c>
      <c r="H1436" t="s">
        <v>12</v>
      </c>
      <c r="I1436" t="s">
        <v>11</v>
      </c>
      <c r="J1436" t="s">
        <v>247</v>
      </c>
      <c r="K1436" t="str">
        <f>SUBSTITUTE(Table14[[#This Row],[year]],"?","")</f>
        <v>1965</v>
      </c>
      <c r="P1436" t="str">
        <f>SUBSTITUTE(Table14[[#This Row],[Customer ID]],"?","unknown")</f>
        <v>Id904</v>
      </c>
      <c r="Q1436" s="9" t="str">
        <f t="shared" si="66"/>
        <v>7 Jun 1965</v>
      </c>
      <c r="R1436">
        <f t="shared" si="67"/>
        <v>58</v>
      </c>
      <c r="S1436" t="str">
        <f t="shared" si="68"/>
        <v>1965</v>
      </c>
      <c r="T1436" t="str">
        <f>SUBSTITUTE(Table14[[#This Row],[month]],"?","sep")</f>
        <v>Jun</v>
      </c>
      <c r="U1436">
        <v>7</v>
      </c>
      <c r="V1436">
        <v>2</v>
      </c>
      <c r="W1436" s="12">
        <v>7160.33</v>
      </c>
      <c r="X1436" t="str">
        <f>SUBSTITUTE(Table14[[#This Row],[Hospital tier]],"?","tier - 2")</f>
        <v>tier - 3</v>
      </c>
      <c r="Y1436" t="str">
        <f>SUBSTITUTE(Table14[[#This Row],[City tier]],"?","tier - 2")</f>
        <v>tier - 2</v>
      </c>
      <c r="Z1436" t="str">
        <f>SUBSTITUTE(Table14[[#This Row],[State ID]],"?","UNKNOWN")</f>
        <v>R1024</v>
      </c>
    </row>
    <row r="1437" spans="1:26" x14ac:dyDescent="0.3">
      <c r="A1437" t="s">
        <v>1468</v>
      </c>
      <c r="B1437">
        <v>1965</v>
      </c>
      <c r="C1437" t="s">
        <v>37</v>
      </c>
      <c r="E1437">
        <v>29</v>
      </c>
      <c r="F1437">
        <v>1</v>
      </c>
      <c r="G1437">
        <v>12032.33</v>
      </c>
      <c r="H1437" t="s">
        <v>12</v>
      </c>
      <c r="I1437" t="s">
        <v>16</v>
      </c>
      <c r="J1437" t="s">
        <v>42</v>
      </c>
      <c r="K1437" t="str">
        <f>SUBSTITUTE(Table14[[#This Row],[year]],"?","")</f>
        <v>1965</v>
      </c>
      <c r="P1437" t="str">
        <f>SUBSTITUTE(Table14[[#This Row],[Customer ID]],"?","unknown")</f>
        <v>Id903</v>
      </c>
      <c r="Q1437" s="9" t="str">
        <f t="shared" si="66"/>
        <v>22 Oct 1965</v>
      </c>
      <c r="R1437">
        <f t="shared" si="67"/>
        <v>57</v>
      </c>
      <c r="S1437" t="str">
        <f t="shared" si="68"/>
        <v>1965</v>
      </c>
      <c r="T1437" t="str">
        <f>SUBSTITUTE(Table14[[#This Row],[month]],"?","sep")</f>
        <v>Oct</v>
      </c>
      <c r="U1437">
        <v>22</v>
      </c>
      <c r="V1437">
        <v>2</v>
      </c>
      <c r="W1437" s="12">
        <v>7160.09</v>
      </c>
      <c r="X1437" t="str">
        <f>SUBSTITUTE(Table14[[#This Row],[Hospital tier]],"?","tier - 2")</f>
        <v>tier - 3</v>
      </c>
      <c r="Y1437" t="str">
        <f>SUBSTITUTE(Table14[[#This Row],[City tier]],"?","tier - 2")</f>
        <v>tier - 1</v>
      </c>
      <c r="Z1437" t="str">
        <f>SUBSTITUTE(Table14[[#This Row],[State ID]],"?","UNKNOWN")</f>
        <v>R1011</v>
      </c>
    </row>
    <row r="1438" spans="1:26" x14ac:dyDescent="0.3">
      <c r="A1438" t="s">
        <v>1469</v>
      </c>
      <c r="B1438">
        <v>1979</v>
      </c>
      <c r="C1438" t="s">
        <v>37</v>
      </c>
      <c r="E1438">
        <v>16</v>
      </c>
      <c r="F1438">
        <v>2</v>
      </c>
      <c r="G1438">
        <v>12035.18</v>
      </c>
      <c r="H1438" t="s">
        <v>12</v>
      </c>
      <c r="I1438" t="s">
        <v>12</v>
      </c>
      <c r="J1438" t="s">
        <v>300</v>
      </c>
      <c r="K1438" t="str">
        <f>SUBSTITUTE(Table14[[#This Row],[year]],"?","")</f>
        <v>1979</v>
      </c>
      <c r="P1438" t="str">
        <f>SUBSTITUTE(Table14[[#This Row],[Customer ID]],"?","unknown")</f>
        <v>Id902</v>
      </c>
      <c r="Q1438" s="9" t="str">
        <f t="shared" si="66"/>
        <v>17 Oct 1979</v>
      </c>
      <c r="R1438">
        <f t="shared" si="67"/>
        <v>43</v>
      </c>
      <c r="S1438" t="str">
        <f t="shared" si="68"/>
        <v>1979</v>
      </c>
      <c r="T1438" t="str">
        <f>SUBSTITUTE(Table14[[#This Row],[month]],"?","sep")</f>
        <v>Oct</v>
      </c>
      <c r="U1438">
        <v>17</v>
      </c>
      <c r="V1438">
        <v>2</v>
      </c>
      <c r="W1438" s="12">
        <v>38344.57</v>
      </c>
      <c r="X1438" t="str">
        <f>SUBSTITUTE(Table14[[#This Row],[Hospital tier]],"?","tier - 2")</f>
        <v>tier - 3</v>
      </c>
      <c r="Y1438" t="str">
        <f>SUBSTITUTE(Table14[[#This Row],[City tier]],"?","tier - 2")</f>
        <v>tier - 3</v>
      </c>
      <c r="Z1438" t="str">
        <f>SUBSTITUTE(Table14[[#This Row],[State ID]],"?","UNKNOWN")</f>
        <v>R1021</v>
      </c>
    </row>
    <row r="1439" spans="1:26" x14ac:dyDescent="0.3">
      <c r="A1439" t="s">
        <v>1470</v>
      </c>
      <c r="B1439">
        <v>1966</v>
      </c>
      <c r="C1439" t="s">
        <v>15</v>
      </c>
      <c r="E1439">
        <v>24</v>
      </c>
      <c r="F1439">
        <v>1</v>
      </c>
      <c r="G1439">
        <v>12044.34</v>
      </c>
      <c r="H1439" t="s">
        <v>12</v>
      </c>
      <c r="I1439" t="s">
        <v>16</v>
      </c>
      <c r="J1439" t="s">
        <v>23</v>
      </c>
      <c r="K1439" t="str">
        <f>SUBSTITUTE(Table14[[#This Row],[year]],"?","")</f>
        <v>1966</v>
      </c>
      <c r="P1439" t="str">
        <f>SUBSTITUTE(Table14[[#This Row],[Customer ID]],"?","unknown")</f>
        <v>Id901</v>
      </c>
      <c r="Q1439" s="9" t="str">
        <f t="shared" si="66"/>
        <v>17 Nov 1966</v>
      </c>
      <c r="R1439">
        <f t="shared" si="67"/>
        <v>56</v>
      </c>
      <c r="S1439" t="str">
        <f t="shared" si="68"/>
        <v>1966</v>
      </c>
      <c r="T1439" t="str">
        <f>SUBSTITUTE(Table14[[#This Row],[month]],"?","sep")</f>
        <v>Nov</v>
      </c>
      <c r="U1439">
        <v>17</v>
      </c>
      <c r="V1439">
        <v>1</v>
      </c>
      <c r="W1439" s="12">
        <v>7153.55</v>
      </c>
      <c r="X1439" t="str">
        <f>SUBSTITUTE(Table14[[#This Row],[Hospital tier]],"?","tier - 2")</f>
        <v>tier - 3</v>
      </c>
      <c r="Y1439" t="str">
        <f>SUBSTITUTE(Table14[[#This Row],[City tier]],"?","tier - 2")</f>
        <v>tier - 1</v>
      </c>
      <c r="Z1439" t="str">
        <f>SUBSTITUTE(Table14[[#This Row],[State ID]],"?","UNKNOWN")</f>
        <v>R1012</v>
      </c>
    </row>
    <row r="1440" spans="1:26" x14ac:dyDescent="0.3">
      <c r="A1440" t="s">
        <v>1471</v>
      </c>
      <c r="B1440">
        <v>1986</v>
      </c>
      <c r="C1440" t="s">
        <v>20</v>
      </c>
      <c r="E1440">
        <v>7</v>
      </c>
      <c r="F1440">
        <v>3</v>
      </c>
      <c r="G1440">
        <v>12048.13</v>
      </c>
      <c r="H1440" t="s">
        <v>12</v>
      </c>
      <c r="I1440" t="s">
        <v>11</v>
      </c>
      <c r="J1440" t="s">
        <v>535</v>
      </c>
      <c r="K1440" t="str">
        <f>SUBSTITUTE(Table14[[#This Row],[year]],"?","")</f>
        <v>1986</v>
      </c>
      <c r="P1440" t="str">
        <f>SUBSTITUTE(Table14[[#This Row],[Customer ID]],"?","unknown")</f>
        <v>Id900</v>
      </c>
      <c r="Q1440" s="9" t="str">
        <f t="shared" si="66"/>
        <v>6 Sep 1986</v>
      </c>
      <c r="R1440">
        <f t="shared" si="67"/>
        <v>36</v>
      </c>
      <c r="S1440" t="str">
        <f t="shared" si="68"/>
        <v>1986</v>
      </c>
      <c r="T1440" t="str">
        <f>SUBSTITUTE(Table14[[#This Row],[month]],"?","sep")</f>
        <v>Sep</v>
      </c>
      <c r="U1440">
        <v>6</v>
      </c>
      <c r="V1440">
        <v>1</v>
      </c>
      <c r="W1440" s="12">
        <v>7152.67</v>
      </c>
      <c r="X1440" t="str">
        <f>SUBSTITUTE(Table14[[#This Row],[Hospital tier]],"?","tier - 2")</f>
        <v>tier - 3</v>
      </c>
      <c r="Y1440" t="str">
        <f>SUBSTITUTE(Table14[[#This Row],[City tier]],"?","tier - 2")</f>
        <v>tier - 2</v>
      </c>
      <c r="Z1440" t="str">
        <f>SUBSTITUTE(Table14[[#This Row],[State ID]],"?","UNKNOWN")</f>
        <v>R1026</v>
      </c>
    </row>
    <row r="1441" spans="1:26" x14ac:dyDescent="0.3">
      <c r="A1441" t="s">
        <v>1472</v>
      </c>
      <c r="B1441">
        <v>1984</v>
      </c>
      <c r="C1441" t="s">
        <v>20</v>
      </c>
      <c r="E1441">
        <v>2</v>
      </c>
      <c r="F1441">
        <v>3</v>
      </c>
      <c r="G1441">
        <v>12091.34</v>
      </c>
      <c r="H1441" t="s">
        <v>12</v>
      </c>
      <c r="I1441" t="s">
        <v>11</v>
      </c>
      <c r="J1441" t="s">
        <v>632</v>
      </c>
      <c r="K1441" t="str">
        <f>SUBSTITUTE(Table14[[#This Row],[year]],"?","")</f>
        <v>1984</v>
      </c>
      <c r="P1441" t="str">
        <f>SUBSTITUTE(Table14[[#This Row],[Customer ID]],"?","unknown")</f>
        <v>Id899</v>
      </c>
      <c r="Q1441" s="9" t="str">
        <f t="shared" si="66"/>
        <v>29 Sep 1984</v>
      </c>
      <c r="R1441">
        <f t="shared" si="67"/>
        <v>38</v>
      </c>
      <c r="S1441" t="str">
        <f t="shared" si="68"/>
        <v>1984</v>
      </c>
      <c r="T1441" t="str">
        <f>SUBSTITUTE(Table14[[#This Row],[month]],"?","sep")</f>
        <v>Sep</v>
      </c>
      <c r="U1441">
        <v>29</v>
      </c>
      <c r="V1441">
        <v>3</v>
      </c>
      <c r="W1441" s="12">
        <v>7151.09</v>
      </c>
      <c r="X1441" t="str">
        <f>SUBSTITUTE(Table14[[#This Row],[Hospital tier]],"?","tier - 2")</f>
        <v>tier - 3</v>
      </c>
      <c r="Y1441" t="str">
        <f>SUBSTITUTE(Table14[[#This Row],[City tier]],"?","tier - 2")</f>
        <v>tier - 2</v>
      </c>
      <c r="Z1441" t="str">
        <f>SUBSTITUTE(Table14[[#This Row],[State ID]],"?","UNKNOWN")</f>
        <v>R1022</v>
      </c>
    </row>
    <row r="1442" spans="1:26" x14ac:dyDescent="0.3">
      <c r="A1442" t="s">
        <v>1473</v>
      </c>
      <c r="B1442">
        <v>1968</v>
      </c>
      <c r="C1442" t="s">
        <v>18</v>
      </c>
      <c r="E1442">
        <v>21</v>
      </c>
      <c r="F1442">
        <v>3</v>
      </c>
      <c r="G1442">
        <v>12094.48</v>
      </c>
      <c r="H1442" t="s">
        <v>12</v>
      </c>
      <c r="I1442" t="s">
        <v>12</v>
      </c>
      <c r="J1442" t="s">
        <v>42</v>
      </c>
      <c r="K1442" t="str">
        <f>SUBSTITUTE(Table14[[#This Row],[year]],"?","")</f>
        <v>1968</v>
      </c>
      <c r="P1442" t="str">
        <f>SUBSTITUTE(Table14[[#This Row],[Customer ID]],"?","unknown")</f>
        <v>Id898</v>
      </c>
      <c r="Q1442" s="9" t="str">
        <f t="shared" si="66"/>
        <v>30 Jun 1968</v>
      </c>
      <c r="R1442">
        <f t="shared" si="67"/>
        <v>54</v>
      </c>
      <c r="S1442" t="str">
        <f t="shared" si="68"/>
        <v>1968</v>
      </c>
      <c r="T1442" t="str">
        <f>SUBSTITUTE(Table14[[#This Row],[month]],"?","sep")</f>
        <v>Jun</v>
      </c>
      <c r="U1442">
        <v>30</v>
      </c>
      <c r="V1442">
        <v>1</v>
      </c>
      <c r="W1442" s="12">
        <v>7147.47</v>
      </c>
      <c r="X1442" t="str">
        <f>SUBSTITUTE(Table14[[#This Row],[Hospital tier]],"?","tier - 2")</f>
        <v>tier - 3</v>
      </c>
      <c r="Y1442" t="str">
        <f>SUBSTITUTE(Table14[[#This Row],[City tier]],"?","tier - 2")</f>
        <v>tier - 3</v>
      </c>
      <c r="Z1442" t="str">
        <f>SUBSTITUTE(Table14[[#This Row],[State ID]],"?","UNKNOWN")</f>
        <v>R1011</v>
      </c>
    </row>
    <row r="1443" spans="1:26" x14ac:dyDescent="0.3">
      <c r="A1443" t="s">
        <v>1474</v>
      </c>
      <c r="B1443">
        <v>1968</v>
      </c>
      <c r="C1443" t="s">
        <v>30</v>
      </c>
      <c r="E1443">
        <v>9</v>
      </c>
      <c r="F1443">
        <v>2</v>
      </c>
      <c r="G1443">
        <v>12096.65</v>
      </c>
      <c r="H1443" t="s">
        <v>12</v>
      </c>
      <c r="I1443" t="s">
        <v>16</v>
      </c>
      <c r="J1443" t="s">
        <v>247</v>
      </c>
      <c r="K1443" t="str">
        <f>SUBSTITUTE(Table14[[#This Row],[year]],"?","")</f>
        <v>1968</v>
      </c>
      <c r="P1443" t="str">
        <f>SUBSTITUTE(Table14[[#This Row],[Customer ID]],"?","unknown")</f>
        <v>Id897</v>
      </c>
      <c r="Q1443" s="9" t="str">
        <f t="shared" si="66"/>
        <v>14 Dec 1968</v>
      </c>
      <c r="R1443">
        <f t="shared" si="67"/>
        <v>54</v>
      </c>
      <c r="S1443" t="str">
        <f t="shared" si="68"/>
        <v>1968</v>
      </c>
      <c r="T1443" t="str">
        <f>SUBSTITUTE(Table14[[#This Row],[month]],"?","sep")</f>
        <v>Dec</v>
      </c>
      <c r="U1443">
        <v>14</v>
      </c>
      <c r="V1443">
        <v>2</v>
      </c>
      <c r="W1443" s="12">
        <v>12646.21</v>
      </c>
      <c r="X1443" t="str">
        <f>SUBSTITUTE(Table14[[#This Row],[Hospital tier]],"?","tier - 2")</f>
        <v>tier - 3</v>
      </c>
      <c r="Y1443" t="str">
        <f>SUBSTITUTE(Table14[[#This Row],[City tier]],"?","tier - 2")</f>
        <v>tier - 1</v>
      </c>
      <c r="Z1443" t="str">
        <f>SUBSTITUTE(Table14[[#This Row],[State ID]],"?","UNKNOWN")</f>
        <v>R1024</v>
      </c>
    </row>
    <row r="1444" spans="1:26" x14ac:dyDescent="0.3">
      <c r="A1444" t="s">
        <v>1475</v>
      </c>
      <c r="B1444">
        <v>1968</v>
      </c>
      <c r="C1444" t="s">
        <v>37</v>
      </c>
      <c r="E1444">
        <v>25</v>
      </c>
      <c r="F1444">
        <v>3</v>
      </c>
      <c r="G1444">
        <v>12105.32</v>
      </c>
      <c r="H1444" t="s">
        <v>12</v>
      </c>
      <c r="I1444" t="s">
        <v>12</v>
      </c>
      <c r="J1444" t="s">
        <v>42</v>
      </c>
      <c r="K1444" t="str">
        <f>SUBSTITUTE(Table14[[#This Row],[year]],"?","")</f>
        <v>1968</v>
      </c>
      <c r="P1444" t="str">
        <f>SUBSTITUTE(Table14[[#This Row],[Customer ID]],"?","unknown")</f>
        <v>Id896</v>
      </c>
      <c r="Q1444" s="9" t="str">
        <f t="shared" si="66"/>
        <v>24 Oct 1968</v>
      </c>
      <c r="R1444">
        <f t="shared" si="67"/>
        <v>54</v>
      </c>
      <c r="S1444" t="str">
        <f t="shared" si="68"/>
        <v>1968</v>
      </c>
      <c r="T1444" t="str">
        <f>SUBSTITUTE(Table14[[#This Row],[month]],"?","sep")</f>
        <v>Oct</v>
      </c>
      <c r="U1444">
        <v>24</v>
      </c>
      <c r="V1444">
        <v>0</v>
      </c>
      <c r="W1444" s="12">
        <v>7147.11</v>
      </c>
      <c r="X1444" t="str">
        <f>SUBSTITUTE(Table14[[#This Row],[Hospital tier]],"?","tier - 2")</f>
        <v>tier - 3</v>
      </c>
      <c r="Y1444" t="str">
        <f>SUBSTITUTE(Table14[[#This Row],[City tier]],"?","tier - 2")</f>
        <v>tier - 3</v>
      </c>
      <c r="Z1444" t="str">
        <f>SUBSTITUTE(Table14[[#This Row],[State ID]],"?","UNKNOWN")</f>
        <v>R1011</v>
      </c>
    </row>
    <row r="1445" spans="1:26" x14ac:dyDescent="0.3">
      <c r="A1445" t="s">
        <v>1476</v>
      </c>
      <c r="B1445">
        <v>1963</v>
      </c>
      <c r="C1445" t="s">
        <v>10</v>
      </c>
      <c r="E1445">
        <v>20</v>
      </c>
      <c r="F1445">
        <v>0</v>
      </c>
      <c r="G1445">
        <v>12124.99</v>
      </c>
      <c r="H1445" t="s">
        <v>12</v>
      </c>
      <c r="I1445" t="s">
        <v>16</v>
      </c>
      <c r="J1445" t="s">
        <v>23</v>
      </c>
      <c r="K1445" t="str">
        <f>SUBSTITUTE(Table14[[#This Row],[year]],"?","")</f>
        <v>1963</v>
      </c>
      <c r="P1445" t="str">
        <f>SUBSTITUTE(Table14[[#This Row],[Customer ID]],"?","unknown")</f>
        <v>Id895</v>
      </c>
      <c r="Q1445" s="9" t="str">
        <f t="shared" si="66"/>
        <v>21 Jul 1963</v>
      </c>
      <c r="R1445">
        <f t="shared" si="67"/>
        <v>59</v>
      </c>
      <c r="S1445" t="str">
        <f t="shared" si="68"/>
        <v>1963</v>
      </c>
      <c r="T1445" t="str">
        <f>SUBSTITUTE(Table14[[#This Row],[month]],"?","sep")</f>
        <v>Jul</v>
      </c>
      <c r="U1445">
        <v>21</v>
      </c>
      <c r="V1445">
        <v>2</v>
      </c>
      <c r="W1445" s="12">
        <v>7144.86</v>
      </c>
      <c r="X1445" t="str">
        <f>SUBSTITUTE(Table14[[#This Row],[Hospital tier]],"?","tier - 2")</f>
        <v>tier - 3</v>
      </c>
      <c r="Y1445" t="str">
        <f>SUBSTITUTE(Table14[[#This Row],[City tier]],"?","tier - 2")</f>
        <v>tier - 1</v>
      </c>
      <c r="Z1445" t="str">
        <f>SUBSTITUTE(Table14[[#This Row],[State ID]],"?","UNKNOWN")</f>
        <v>R1012</v>
      </c>
    </row>
    <row r="1446" spans="1:26" x14ac:dyDescent="0.3">
      <c r="A1446" t="s">
        <v>1477</v>
      </c>
      <c r="B1446">
        <v>1963</v>
      </c>
      <c r="C1446" t="s">
        <v>18</v>
      </c>
      <c r="E1446">
        <v>4</v>
      </c>
      <c r="F1446">
        <v>0</v>
      </c>
      <c r="G1446">
        <v>12129.61</v>
      </c>
      <c r="H1446" t="s">
        <v>12</v>
      </c>
      <c r="I1446" t="s">
        <v>16</v>
      </c>
      <c r="J1446" t="s">
        <v>23</v>
      </c>
      <c r="K1446" t="str">
        <f>SUBSTITUTE(Table14[[#This Row],[year]],"?","")</f>
        <v>1963</v>
      </c>
      <c r="P1446" t="str">
        <f>SUBSTITUTE(Table14[[#This Row],[Customer ID]],"?","unknown")</f>
        <v>Id894</v>
      </c>
      <c r="Q1446" s="9" t="str">
        <f t="shared" si="66"/>
        <v>8 Jun 1963</v>
      </c>
      <c r="R1446">
        <f t="shared" si="67"/>
        <v>60</v>
      </c>
      <c r="S1446" t="str">
        <f t="shared" si="68"/>
        <v>1963</v>
      </c>
      <c r="T1446" t="str">
        <f>SUBSTITUTE(Table14[[#This Row],[month]],"?","sep")</f>
        <v>Jun</v>
      </c>
      <c r="U1446">
        <v>8</v>
      </c>
      <c r="V1446">
        <v>0</v>
      </c>
      <c r="W1446" s="12">
        <v>7144.4</v>
      </c>
      <c r="X1446" t="str">
        <f>SUBSTITUTE(Table14[[#This Row],[Hospital tier]],"?","tier - 2")</f>
        <v>tier - 3</v>
      </c>
      <c r="Y1446" t="str">
        <f>SUBSTITUTE(Table14[[#This Row],[City tier]],"?","tier - 2")</f>
        <v>tier - 1</v>
      </c>
      <c r="Z1446" t="str">
        <f>SUBSTITUTE(Table14[[#This Row],[State ID]],"?","UNKNOWN")</f>
        <v>R1012</v>
      </c>
    </row>
    <row r="1447" spans="1:26" x14ac:dyDescent="0.3">
      <c r="A1447" t="s">
        <v>1478</v>
      </c>
      <c r="B1447">
        <v>1991</v>
      </c>
      <c r="C1447" t="s">
        <v>15</v>
      </c>
      <c r="E1447">
        <v>6</v>
      </c>
      <c r="F1447">
        <v>3</v>
      </c>
      <c r="G1447">
        <v>12130.8</v>
      </c>
      <c r="H1447" t="s">
        <v>12</v>
      </c>
      <c r="I1447" t="s">
        <v>12</v>
      </c>
      <c r="J1447" t="s">
        <v>535</v>
      </c>
      <c r="K1447" t="str">
        <f>SUBSTITUTE(Table14[[#This Row],[year]],"?","")</f>
        <v>1991</v>
      </c>
      <c r="P1447" t="str">
        <f>SUBSTITUTE(Table14[[#This Row],[Customer ID]],"?","unknown")</f>
        <v>Id893</v>
      </c>
      <c r="Q1447" s="9" t="str">
        <f t="shared" si="66"/>
        <v>7 Nov 1991</v>
      </c>
      <c r="R1447">
        <f t="shared" si="67"/>
        <v>31</v>
      </c>
      <c r="S1447" t="str">
        <f t="shared" si="68"/>
        <v>1991</v>
      </c>
      <c r="T1447" t="str">
        <f>SUBSTITUTE(Table14[[#This Row],[month]],"?","sep")</f>
        <v>Nov</v>
      </c>
      <c r="U1447">
        <v>7</v>
      </c>
      <c r="V1447">
        <v>2</v>
      </c>
      <c r="W1447" s="12">
        <v>7133.9</v>
      </c>
      <c r="X1447" t="str">
        <f>SUBSTITUTE(Table14[[#This Row],[Hospital tier]],"?","tier - 2")</f>
        <v>tier - 3</v>
      </c>
      <c r="Y1447" t="str">
        <f>SUBSTITUTE(Table14[[#This Row],[City tier]],"?","tier - 2")</f>
        <v>tier - 3</v>
      </c>
      <c r="Z1447" t="str">
        <f>SUBSTITUTE(Table14[[#This Row],[State ID]],"?","UNKNOWN")</f>
        <v>R1026</v>
      </c>
    </row>
    <row r="1448" spans="1:26" x14ac:dyDescent="0.3">
      <c r="A1448" t="s">
        <v>1479</v>
      </c>
      <c r="B1448">
        <v>1974</v>
      </c>
      <c r="C1448" t="s">
        <v>20</v>
      </c>
      <c r="E1448">
        <v>16</v>
      </c>
      <c r="F1448">
        <v>0</v>
      </c>
      <c r="G1448">
        <v>12137.6</v>
      </c>
      <c r="H1448" t="s">
        <v>12</v>
      </c>
      <c r="I1448" t="s">
        <v>12</v>
      </c>
      <c r="J1448" t="s">
        <v>23</v>
      </c>
      <c r="K1448" t="str">
        <f>SUBSTITUTE(Table14[[#This Row],[year]],"?","")</f>
        <v>1974</v>
      </c>
      <c r="P1448" t="str">
        <f>SUBSTITUTE(Table14[[#This Row],[Customer ID]],"?","unknown")</f>
        <v>Id892</v>
      </c>
      <c r="Q1448" s="9" t="str">
        <f t="shared" si="66"/>
        <v>1 Sep 1974</v>
      </c>
      <c r="R1448">
        <f t="shared" si="67"/>
        <v>48</v>
      </c>
      <c r="S1448" t="str">
        <f t="shared" si="68"/>
        <v>1974</v>
      </c>
      <c r="T1448" t="str">
        <f>SUBSTITUTE(Table14[[#This Row],[month]],"?","sep")</f>
        <v>Sep</v>
      </c>
      <c r="U1448">
        <v>1</v>
      </c>
      <c r="V1448">
        <v>0</v>
      </c>
      <c r="W1448" s="12">
        <v>7128.64</v>
      </c>
      <c r="X1448" t="str">
        <f>SUBSTITUTE(Table14[[#This Row],[Hospital tier]],"?","tier - 2")</f>
        <v>tier - 3</v>
      </c>
      <c r="Y1448" t="str">
        <f>SUBSTITUTE(Table14[[#This Row],[City tier]],"?","tier - 2")</f>
        <v>tier - 3</v>
      </c>
      <c r="Z1448" t="str">
        <f>SUBSTITUTE(Table14[[#This Row],[State ID]],"?","UNKNOWN")</f>
        <v>R1012</v>
      </c>
    </row>
    <row r="1449" spans="1:26" x14ac:dyDescent="0.3">
      <c r="A1449" t="s">
        <v>1480</v>
      </c>
      <c r="B1449">
        <v>1962</v>
      </c>
      <c r="C1449" t="s">
        <v>15</v>
      </c>
      <c r="E1449">
        <v>4</v>
      </c>
      <c r="F1449">
        <v>0</v>
      </c>
      <c r="G1449">
        <v>12142.58</v>
      </c>
      <c r="H1449" t="s">
        <v>12</v>
      </c>
      <c r="I1449" t="s">
        <v>11</v>
      </c>
      <c r="J1449" t="s">
        <v>13</v>
      </c>
      <c r="K1449" t="str">
        <f>SUBSTITUTE(Table14[[#This Row],[year]],"?","")</f>
        <v>1962</v>
      </c>
      <c r="P1449" t="str">
        <f>SUBSTITUTE(Table14[[#This Row],[Customer ID]],"?","unknown")</f>
        <v>Id891</v>
      </c>
      <c r="Q1449" s="9" t="str">
        <f t="shared" si="66"/>
        <v>29 Nov 1962</v>
      </c>
      <c r="R1449">
        <f t="shared" si="67"/>
        <v>60</v>
      </c>
      <c r="S1449" t="str">
        <f t="shared" si="68"/>
        <v>1962</v>
      </c>
      <c r="T1449" t="str">
        <f>SUBSTITUTE(Table14[[#This Row],[month]],"?","sep")</f>
        <v>Nov</v>
      </c>
      <c r="U1449">
        <v>29</v>
      </c>
      <c r="V1449">
        <v>0</v>
      </c>
      <c r="W1449" s="12">
        <v>7125.25</v>
      </c>
      <c r="X1449" t="str">
        <f>SUBSTITUTE(Table14[[#This Row],[Hospital tier]],"?","tier - 2")</f>
        <v>tier - 3</v>
      </c>
      <c r="Y1449" t="str">
        <f>SUBSTITUTE(Table14[[#This Row],[City tier]],"?","tier - 2")</f>
        <v>tier - 2</v>
      </c>
      <c r="Z1449" t="str">
        <f>SUBSTITUTE(Table14[[#This Row],[State ID]],"?","UNKNOWN")</f>
        <v>R1013</v>
      </c>
    </row>
    <row r="1450" spans="1:26" x14ac:dyDescent="0.3">
      <c r="A1450" t="s">
        <v>1481</v>
      </c>
      <c r="B1450">
        <v>1962</v>
      </c>
      <c r="C1450" t="s">
        <v>20</v>
      </c>
      <c r="E1450">
        <v>15</v>
      </c>
      <c r="F1450">
        <v>0</v>
      </c>
      <c r="G1450">
        <v>12146.97</v>
      </c>
      <c r="H1450" t="s">
        <v>12</v>
      </c>
      <c r="I1450" t="s">
        <v>12</v>
      </c>
      <c r="J1450" t="s">
        <v>42</v>
      </c>
      <c r="K1450" t="str">
        <f>SUBSTITUTE(Table14[[#This Row],[year]],"?","")</f>
        <v>1962</v>
      </c>
      <c r="P1450" t="str">
        <f>SUBSTITUTE(Table14[[#This Row],[Customer ID]],"?","unknown")</f>
        <v>Id890</v>
      </c>
      <c r="Q1450" s="9" t="str">
        <f t="shared" si="66"/>
        <v>12 Sep 1962</v>
      </c>
      <c r="R1450">
        <f t="shared" si="67"/>
        <v>60</v>
      </c>
      <c r="S1450" t="str">
        <f t="shared" si="68"/>
        <v>1962</v>
      </c>
      <c r="T1450" t="str">
        <f>SUBSTITUTE(Table14[[#This Row],[month]],"?","sep")</f>
        <v>Sep</v>
      </c>
      <c r="U1450">
        <v>12</v>
      </c>
      <c r="V1450">
        <v>2</v>
      </c>
      <c r="W1450" s="12">
        <v>38313.129999999997</v>
      </c>
      <c r="X1450" t="str">
        <f>SUBSTITUTE(Table14[[#This Row],[Hospital tier]],"?","tier - 2")</f>
        <v>tier - 3</v>
      </c>
      <c r="Y1450" t="str">
        <f>SUBSTITUTE(Table14[[#This Row],[City tier]],"?","tier - 2")</f>
        <v>tier - 3</v>
      </c>
      <c r="Z1450" t="str">
        <f>SUBSTITUTE(Table14[[#This Row],[State ID]],"?","UNKNOWN")</f>
        <v>R1011</v>
      </c>
    </row>
    <row r="1451" spans="1:26" x14ac:dyDescent="0.3">
      <c r="A1451" t="s">
        <v>1482</v>
      </c>
      <c r="B1451">
        <v>1987</v>
      </c>
      <c r="C1451" t="s">
        <v>37</v>
      </c>
      <c r="E1451">
        <v>5</v>
      </c>
      <c r="F1451">
        <v>3</v>
      </c>
      <c r="G1451">
        <v>12148.2</v>
      </c>
      <c r="H1451" t="s">
        <v>12</v>
      </c>
      <c r="I1451" t="s">
        <v>12</v>
      </c>
      <c r="J1451" t="s">
        <v>23</v>
      </c>
      <c r="K1451" t="str">
        <f>SUBSTITUTE(Table14[[#This Row],[year]],"?","")</f>
        <v>1987</v>
      </c>
      <c r="P1451" t="str">
        <f>SUBSTITUTE(Table14[[#This Row],[Customer ID]],"?","unknown")</f>
        <v>Id889</v>
      </c>
      <c r="Q1451" s="9" t="str">
        <f t="shared" si="66"/>
        <v>11 Oct 1987</v>
      </c>
      <c r="R1451">
        <f t="shared" si="67"/>
        <v>35</v>
      </c>
      <c r="S1451" t="str">
        <f t="shared" si="68"/>
        <v>1987</v>
      </c>
      <c r="T1451" t="str">
        <f>SUBSTITUTE(Table14[[#This Row],[month]],"?","sep")</f>
        <v>Oct</v>
      </c>
      <c r="U1451">
        <v>11</v>
      </c>
      <c r="V1451">
        <v>3</v>
      </c>
      <c r="W1451" s="12">
        <v>7106.81</v>
      </c>
      <c r="X1451" t="str">
        <f>SUBSTITUTE(Table14[[#This Row],[Hospital tier]],"?","tier - 2")</f>
        <v>tier - 3</v>
      </c>
      <c r="Y1451" t="str">
        <f>SUBSTITUTE(Table14[[#This Row],[City tier]],"?","tier - 2")</f>
        <v>tier - 3</v>
      </c>
      <c r="Z1451" t="str">
        <f>SUBSTITUTE(Table14[[#This Row],[State ID]],"?","UNKNOWN")</f>
        <v>R1012</v>
      </c>
    </row>
    <row r="1452" spans="1:26" x14ac:dyDescent="0.3">
      <c r="A1452" t="s">
        <v>1483</v>
      </c>
      <c r="B1452">
        <v>1991</v>
      </c>
      <c r="C1452" t="s">
        <v>35</v>
      </c>
      <c r="E1452">
        <v>29</v>
      </c>
      <c r="F1452">
        <v>3</v>
      </c>
      <c r="G1452">
        <v>12198.64</v>
      </c>
      <c r="H1452" t="s">
        <v>12</v>
      </c>
      <c r="I1452" t="s">
        <v>12</v>
      </c>
      <c r="J1452" t="s">
        <v>535</v>
      </c>
      <c r="K1452" t="str">
        <f>SUBSTITUTE(Table14[[#This Row],[year]],"?","")</f>
        <v>1991</v>
      </c>
      <c r="P1452" t="str">
        <f>SUBSTITUTE(Table14[[#This Row],[Customer ID]],"?","unknown")</f>
        <v>Id888</v>
      </c>
      <c r="Q1452" s="9" t="str">
        <f t="shared" si="66"/>
        <v>18 Aug 1991</v>
      </c>
      <c r="R1452">
        <f t="shared" si="67"/>
        <v>31</v>
      </c>
      <c r="S1452" t="str">
        <f t="shared" si="68"/>
        <v>1991</v>
      </c>
      <c r="T1452" t="str">
        <f>SUBSTITUTE(Table14[[#This Row],[month]],"?","sep")</f>
        <v>Aug</v>
      </c>
      <c r="U1452">
        <v>18</v>
      </c>
      <c r="V1452">
        <v>0</v>
      </c>
      <c r="W1452" s="12">
        <v>7096.98</v>
      </c>
      <c r="X1452" t="str">
        <f>SUBSTITUTE(Table14[[#This Row],[Hospital tier]],"?","tier - 2")</f>
        <v>tier - 3</v>
      </c>
      <c r="Y1452" t="str">
        <f>SUBSTITUTE(Table14[[#This Row],[City tier]],"?","tier - 2")</f>
        <v>tier - 3</v>
      </c>
      <c r="Z1452" t="str">
        <f>SUBSTITUTE(Table14[[#This Row],[State ID]],"?","UNKNOWN")</f>
        <v>R1026</v>
      </c>
    </row>
    <row r="1453" spans="1:26" x14ac:dyDescent="0.3">
      <c r="A1453" t="s">
        <v>1484</v>
      </c>
      <c r="B1453">
        <v>1977</v>
      </c>
      <c r="C1453" t="s">
        <v>35</v>
      </c>
      <c r="E1453">
        <v>14</v>
      </c>
      <c r="F1453">
        <v>2</v>
      </c>
      <c r="G1453">
        <v>12218.7</v>
      </c>
      <c r="H1453" t="s">
        <v>12</v>
      </c>
      <c r="I1453" t="s">
        <v>16</v>
      </c>
      <c r="J1453" t="s">
        <v>23</v>
      </c>
      <c r="K1453" t="str">
        <f>SUBSTITUTE(Table14[[#This Row],[year]],"?","")</f>
        <v>1977</v>
      </c>
      <c r="P1453" t="str">
        <f>SUBSTITUTE(Table14[[#This Row],[Customer ID]],"?","unknown")</f>
        <v>Id887</v>
      </c>
      <c r="Q1453" s="9" t="str">
        <f t="shared" si="66"/>
        <v>6 Aug 1977</v>
      </c>
      <c r="R1453">
        <f t="shared" si="67"/>
        <v>45</v>
      </c>
      <c r="S1453" t="str">
        <f t="shared" si="68"/>
        <v>1977</v>
      </c>
      <c r="T1453" t="str">
        <f>SUBSTITUTE(Table14[[#This Row],[month]],"?","sep")</f>
        <v>Aug</v>
      </c>
      <c r="U1453">
        <v>6</v>
      </c>
      <c r="V1453">
        <v>1</v>
      </c>
      <c r="W1453" s="12">
        <v>7077.19</v>
      </c>
      <c r="X1453" t="str">
        <f>SUBSTITUTE(Table14[[#This Row],[Hospital tier]],"?","tier - 2")</f>
        <v>tier - 3</v>
      </c>
      <c r="Y1453" t="str">
        <f>SUBSTITUTE(Table14[[#This Row],[City tier]],"?","tier - 2")</f>
        <v>tier - 1</v>
      </c>
      <c r="Z1453" t="str">
        <f>SUBSTITUTE(Table14[[#This Row],[State ID]],"?","UNKNOWN")</f>
        <v>R1012</v>
      </c>
    </row>
    <row r="1454" spans="1:26" x14ac:dyDescent="0.3">
      <c r="A1454" t="s">
        <v>1485</v>
      </c>
      <c r="B1454">
        <v>1964</v>
      </c>
      <c r="C1454" t="s">
        <v>10</v>
      </c>
      <c r="E1454">
        <v>20</v>
      </c>
      <c r="F1454">
        <v>0</v>
      </c>
      <c r="G1454">
        <v>12222.9</v>
      </c>
      <c r="H1454" t="s">
        <v>12</v>
      </c>
      <c r="I1454" t="s">
        <v>11</v>
      </c>
      <c r="J1454" t="s">
        <v>23</v>
      </c>
      <c r="K1454" t="str">
        <f>SUBSTITUTE(Table14[[#This Row],[year]],"?","")</f>
        <v>1964</v>
      </c>
      <c r="P1454" t="str">
        <f>SUBSTITUTE(Table14[[#This Row],[Customer ID]],"?","unknown")</f>
        <v>Id886</v>
      </c>
      <c r="Q1454" s="9" t="str">
        <f t="shared" si="66"/>
        <v>11 Jul 1964</v>
      </c>
      <c r="R1454">
        <f t="shared" si="67"/>
        <v>58</v>
      </c>
      <c r="S1454" t="str">
        <f t="shared" si="68"/>
        <v>1964</v>
      </c>
      <c r="T1454" t="str">
        <f>SUBSTITUTE(Table14[[#This Row],[month]],"?","sep")</f>
        <v>Jul</v>
      </c>
      <c r="U1454">
        <v>11</v>
      </c>
      <c r="V1454">
        <v>0</v>
      </c>
      <c r="W1454" s="12">
        <v>12644.59</v>
      </c>
      <c r="X1454" t="str">
        <f>SUBSTITUTE(Table14[[#This Row],[Hospital tier]],"?","tier - 2")</f>
        <v>tier - 3</v>
      </c>
      <c r="Y1454" t="str">
        <f>SUBSTITUTE(Table14[[#This Row],[City tier]],"?","tier - 2")</f>
        <v>tier - 2</v>
      </c>
      <c r="Z1454" t="str">
        <f>SUBSTITUTE(Table14[[#This Row],[State ID]],"?","UNKNOWN")</f>
        <v>R1012</v>
      </c>
    </row>
    <row r="1455" spans="1:26" x14ac:dyDescent="0.3">
      <c r="A1455" t="s">
        <v>1486</v>
      </c>
      <c r="B1455">
        <v>1964</v>
      </c>
      <c r="C1455" t="s">
        <v>10</v>
      </c>
      <c r="E1455">
        <v>2</v>
      </c>
      <c r="F1455">
        <v>0</v>
      </c>
      <c r="G1455">
        <v>12224.35</v>
      </c>
      <c r="H1455" t="s">
        <v>12</v>
      </c>
      <c r="I1455" t="s">
        <v>16</v>
      </c>
      <c r="J1455" t="s">
        <v>23</v>
      </c>
      <c r="K1455" t="str">
        <f>SUBSTITUTE(Table14[[#This Row],[year]],"?","")</f>
        <v>1964</v>
      </c>
      <c r="P1455" t="str">
        <f>SUBSTITUTE(Table14[[#This Row],[Customer ID]],"?","unknown")</f>
        <v>Id885</v>
      </c>
      <c r="Q1455" s="9" t="str">
        <f t="shared" si="66"/>
        <v>22 Jul 1964</v>
      </c>
      <c r="R1455">
        <f t="shared" si="67"/>
        <v>58</v>
      </c>
      <c r="S1455" t="str">
        <f t="shared" si="68"/>
        <v>1964</v>
      </c>
      <c r="T1455" t="str">
        <f>SUBSTITUTE(Table14[[#This Row],[month]],"?","sep")</f>
        <v>Jul</v>
      </c>
      <c r="U1455">
        <v>22</v>
      </c>
      <c r="V1455">
        <v>0</v>
      </c>
      <c r="W1455" s="12">
        <v>11312.33</v>
      </c>
      <c r="X1455" t="str">
        <f>SUBSTITUTE(Table14[[#This Row],[Hospital tier]],"?","tier - 2")</f>
        <v>tier - 3</v>
      </c>
      <c r="Y1455" t="str">
        <f>SUBSTITUTE(Table14[[#This Row],[City tier]],"?","tier - 2")</f>
        <v>tier - 1</v>
      </c>
      <c r="Z1455" t="str">
        <f>SUBSTITUTE(Table14[[#This Row],[State ID]],"?","UNKNOWN")</f>
        <v>R1012</v>
      </c>
    </row>
    <row r="1456" spans="1:26" x14ac:dyDescent="0.3">
      <c r="A1456" t="s">
        <v>1487</v>
      </c>
      <c r="B1456">
        <v>1964</v>
      </c>
      <c r="C1456" t="s">
        <v>18</v>
      </c>
      <c r="E1456">
        <v>24</v>
      </c>
      <c r="F1456">
        <v>0</v>
      </c>
      <c r="G1456">
        <v>12231.61</v>
      </c>
      <c r="H1456" t="s">
        <v>12</v>
      </c>
      <c r="I1456" t="s">
        <v>12</v>
      </c>
      <c r="J1456" t="s">
        <v>23</v>
      </c>
      <c r="K1456" t="str">
        <f>SUBSTITUTE(Table14[[#This Row],[year]],"?","")</f>
        <v>1964</v>
      </c>
      <c r="P1456" t="str">
        <f>SUBSTITUTE(Table14[[#This Row],[Customer ID]],"?","unknown")</f>
        <v>Id884</v>
      </c>
      <c r="Q1456" s="9" t="str">
        <f t="shared" si="66"/>
        <v>24 Jun 1964</v>
      </c>
      <c r="R1456">
        <f t="shared" si="67"/>
        <v>58</v>
      </c>
      <c r="S1456" t="str">
        <f t="shared" si="68"/>
        <v>1964</v>
      </c>
      <c r="T1456" t="str">
        <f>SUBSTITUTE(Table14[[#This Row],[month]],"?","sep")</f>
        <v>Jun</v>
      </c>
      <c r="U1456">
        <v>24</v>
      </c>
      <c r="V1456">
        <v>2</v>
      </c>
      <c r="W1456" s="12">
        <v>7054.41</v>
      </c>
      <c r="X1456" t="str">
        <f>SUBSTITUTE(Table14[[#This Row],[Hospital tier]],"?","tier - 2")</f>
        <v>tier - 3</v>
      </c>
      <c r="Y1456" t="str">
        <f>SUBSTITUTE(Table14[[#This Row],[City tier]],"?","tier - 2")</f>
        <v>tier - 3</v>
      </c>
      <c r="Z1456" t="str">
        <f>SUBSTITUTE(Table14[[#This Row],[State ID]],"?","UNKNOWN")</f>
        <v>R1012</v>
      </c>
    </row>
    <row r="1457" spans="1:26" x14ac:dyDescent="0.3">
      <c r="A1457" t="s">
        <v>1488</v>
      </c>
      <c r="B1457">
        <v>1963</v>
      </c>
      <c r="C1457" t="s">
        <v>10</v>
      </c>
      <c r="E1457">
        <v>19</v>
      </c>
      <c r="F1457">
        <v>0</v>
      </c>
      <c r="G1457">
        <v>12233.83</v>
      </c>
      <c r="H1457" t="s">
        <v>12</v>
      </c>
      <c r="I1457" t="s">
        <v>16</v>
      </c>
      <c r="J1457" t="s">
        <v>42</v>
      </c>
      <c r="K1457" t="str">
        <f>SUBSTITUTE(Table14[[#This Row],[year]],"?","")</f>
        <v>1963</v>
      </c>
      <c r="P1457" t="str">
        <f>SUBSTITUTE(Table14[[#This Row],[Customer ID]],"?","unknown")</f>
        <v>Id883</v>
      </c>
      <c r="Q1457" s="9" t="str">
        <f t="shared" si="66"/>
        <v>28 Jul 1963</v>
      </c>
      <c r="R1457">
        <f t="shared" si="67"/>
        <v>59</v>
      </c>
      <c r="S1457" t="str">
        <f t="shared" si="68"/>
        <v>1963</v>
      </c>
      <c r="T1457" t="str">
        <f>SUBSTITUTE(Table14[[#This Row],[month]],"?","sep")</f>
        <v>Jul</v>
      </c>
      <c r="U1457">
        <v>28</v>
      </c>
      <c r="V1457">
        <v>1</v>
      </c>
      <c r="W1457" s="12">
        <v>7050.64</v>
      </c>
      <c r="X1457" t="str">
        <f>SUBSTITUTE(Table14[[#This Row],[Hospital tier]],"?","tier - 2")</f>
        <v>tier - 3</v>
      </c>
      <c r="Y1457" t="str">
        <f>SUBSTITUTE(Table14[[#This Row],[City tier]],"?","tier - 2")</f>
        <v>tier - 1</v>
      </c>
      <c r="Z1457" t="str">
        <f>SUBSTITUTE(Table14[[#This Row],[State ID]],"?","UNKNOWN")</f>
        <v>R1011</v>
      </c>
    </row>
    <row r="1458" spans="1:26" x14ac:dyDescent="0.3">
      <c r="A1458" t="s">
        <v>1489</v>
      </c>
      <c r="B1458">
        <v>1964</v>
      </c>
      <c r="C1458" t="s">
        <v>37</v>
      </c>
      <c r="E1458">
        <v>15</v>
      </c>
      <c r="F1458">
        <v>0</v>
      </c>
      <c r="G1458">
        <v>12235.84</v>
      </c>
      <c r="H1458" t="s">
        <v>12</v>
      </c>
      <c r="I1458" t="s">
        <v>12</v>
      </c>
      <c r="J1458" t="s">
        <v>23</v>
      </c>
      <c r="K1458" t="str">
        <f>SUBSTITUTE(Table14[[#This Row],[year]],"?","")</f>
        <v>1964</v>
      </c>
      <c r="P1458" t="str">
        <f>SUBSTITUTE(Table14[[#This Row],[Customer ID]],"?","unknown")</f>
        <v>Id882</v>
      </c>
      <c r="Q1458" s="9" t="str">
        <f t="shared" si="66"/>
        <v>21 Oct 1964</v>
      </c>
      <c r="R1458">
        <f t="shared" si="67"/>
        <v>58</v>
      </c>
      <c r="S1458" t="str">
        <f t="shared" si="68"/>
        <v>1964</v>
      </c>
      <c r="T1458" t="str">
        <f>SUBSTITUTE(Table14[[#This Row],[month]],"?","sep")</f>
        <v>Oct</v>
      </c>
      <c r="U1458">
        <v>21</v>
      </c>
      <c r="V1458">
        <v>0</v>
      </c>
      <c r="W1458" s="12">
        <v>7050.02</v>
      </c>
      <c r="X1458" t="str">
        <f>SUBSTITUTE(Table14[[#This Row],[Hospital tier]],"?","tier - 2")</f>
        <v>tier - 3</v>
      </c>
      <c r="Y1458" t="str">
        <f>SUBSTITUTE(Table14[[#This Row],[City tier]],"?","tier - 2")</f>
        <v>tier - 3</v>
      </c>
      <c r="Z1458" t="str">
        <f>SUBSTITUTE(Table14[[#This Row],[State ID]],"?","UNKNOWN")</f>
        <v>R1012</v>
      </c>
    </row>
    <row r="1459" spans="1:26" x14ac:dyDescent="0.3">
      <c r="A1459" t="s">
        <v>1490</v>
      </c>
      <c r="B1459">
        <v>1966</v>
      </c>
      <c r="C1459" t="s">
        <v>10</v>
      </c>
      <c r="E1459">
        <v>29</v>
      </c>
      <c r="F1459">
        <v>0</v>
      </c>
      <c r="G1459">
        <v>12237.73</v>
      </c>
      <c r="H1459" t="s">
        <v>12</v>
      </c>
      <c r="I1459" t="s">
        <v>12</v>
      </c>
      <c r="J1459" t="s">
        <v>23</v>
      </c>
      <c r="K1459" t="str">
        <f>SUBSTITUTE(Table14[[#This Row],[year]],"?","")</f>
        <v>1966</v>
      </c>
      <c r="P1459" t="str">
        <f>SUBSTITUTE(Table14[[#This Row],[Customer ID]],"?","unknown")</f>
        <v>Id881</v>
      </c>
      <c r="Q1459" s="9" t="str">
        <f t="shared" si="66"/>
        <v>22 Jul 1966</v>
      </c>
      <c r="R1459">
        <f t="shared" si="67"/>
        <v>56</v>
      </c>
      <c r="S1459" t="str">
        <f t="shared" si="68"/>
        <v>1966</v>
      </c>
      <c r="T1459" t="str">
        <f>SUBSTITUTE(Table14[[#This Row],[month]],"?","sep")</f>
        <v>Jul</v>
      </c>
      <c r="U1459">
        <v>22</v>
      </c>
      <c r="V1459">
        <v>1</v>
      </c>
      <c r="W1459" s="12">
        <v>7046.72</v>
      </c>
      <c r="X1459" t="str">
        <f>SUBSTITUTE(Table14[[#This Row],[Hospital tier]],"?","tier - 2")</f>
        <v>tier - 3</v>
      </c>
      <c r="Y1459" t="str">
        <f>SUBSTITUTE(Table14[[#This Row],[City tier]],"?","tier - 2")</f>
        <v>tier - 3</v>
      </c>
      <c r="Z1459" t="str">
        <f>SUBSTITUTE(Table14[[#This Row],[State ID]],"?","UNKNOWN")</f>
        <v>R1012</v>
      </c>
    </row>
    <row r="1460" spans="1:26" x14ac:dyDescent="0.3">
      <c r="A1460" t="s">
        <v>1491</v>
      </c>
      <c r="B1460">
        <v>1963</v>
      </c>
      <c r="C1460" t="s">
        <v>10</v>
      </c>
      <c r="E1460">
        <v>17</v>
      </c>
      <c r="F1460">
        <v>0</v>
      </c>
      <c r="G1460">
        <v>12244.53</v>
      </c>
      <c r="H1460" t="s">
        <v>12</v>
      </c>
      <c r="I1460" t="s">
        <v>16</v>
      </c>
      <c r="J1460" t="s">
        <v>13</v>
      </c>
      <c r="K1460" t="str">
        <f>SUBSTITUTE(Table14[[#This Row],[year]],"?","")</f>
        <v>1963</v>
      </c>
      <c r="P1460" t="str">
        <f>SUBSTITUTE(Table14[[#This Row],[Customer ID]],"?","unknown")</f>
        <v>Id880</v>
      </c>
      <c r="Q1460" s="9" t="str">
        <f t="shared" si="66"/>
        <v>26 Jul 1963</v>
      </c>
      <c r="R1460">
        <f t="shared" si="67"/>
        <v>59</v>
      </c>
      <c r="S1460" t="str">
        <f t="shared" si="68"/>
        <v>1963</v>
      </c>
      <c r="T1460" t="str">
        <f>SUBSTITUTE(Table14[[#This Row],[month]],"?","sep")</f>
        <v>Jul</v>
      </c>
      <c r="U1460">
        <v>26</v>
      </c>
      <c r="V1460">
        <v>1</v>
      </c>
      <c r="W1460" s="12">
        <v>7045.5</v>
      </c>
      <c r="X1460" t="str">
        <f>SUBSTITUTE(Table14[[#This Row],[Hospital tier]],"?","tier - 2")</f>
        <v>tier - 3</v>
      </c>
      <c r="Y1460" t="str">
        <f>SUBSTITUTE(Table14[[#This Row],[City tier]],"?","tier - 2")</f>
        <v>tier - 1</v>
      </c>
      <c r="Z1460" t="str">
        <f>SUBSTITUTE(Table14[[#This Row],[State ID]],"?","UNKNOWN")</f>
        <v>R1013</v>
      </c>
    </row>
    <row r="1461" spans="1:26" x14ac:dyDescent="0.3">
      <c r="A1461" t="s">
        <v>1492</v>
      </c>
      <c r="B1461">
        <v>1974</v>
      </c>
      <c r="C1461" t="s">
        <v>18</v>
      </c>
      <c r="E1461">
        <v>23</v>
      </c>
      <c r="F1461">
        <v>0</v>
      </c>
      <c r="G1461">
        <v>12245.17</v>
      </c>
      <c r="H1461" t="s">
        <v>12</v>
      </c>
      <c r="I1461" t="s">
        <v>16</v>
      </c>
      <c r="J1461" t="s">
        <v>23</v>
      </c>
      <c r="K1461" t="str">
        <f>SUBSTITUTE(Table14[[#This Row],[year]],"?","")</f>
        <v>1974</v>
      </c>
      <c r="P1461" t="str">
        <f>SUBSTITUTE(Table14[[#This Row],[Customer ID]],"?","unknown")</f>
        <v>Id879</v>
      </c>
      <c r="Q1461" s="9" t="str">
        <f t="shared" si="66"/>
        <v>29 Jun 1974</v>
      </c>
      <c r="R1461">
        <f t="shared" si="67"/>
        <v>48</v>
      </c>
      <c r="S1461" t="str">
        <f t="shared" si="68"/>
        <v>1974</v>
      </c>
      <c r="T1461" t="str">
        <f>SUBSTITUTE(Table14[[#This Row],[month]],"?","sep")</f>
        <v>Jun</v>
      </c>
      <c r="U1461">
        <v>29</v>
      </c>
      <c r="V1461">
        <v>0</v>
      </c>
      <c r="W1461" s="12">
        <v>7042.11</v>
      </c>
      <c r="X1461" t="str">
        <f>SUBSTITUTE(Table14[[#This Row],[Hospital tier]],"?","tier - 2")</f>
        <v>tier - 3</v>
      </c>
      <c r="Y1461" t="str">
        <f>SUBSTITUTE(Table14[[#This Row],[City tier]],"?","tier - 2")</f>
        <v>tier - 1</v>
      </c>
      <c r="Z1461" t="str">
        <f>SUBSTITUTE(Table14[[#This Row],[State ID]],"?","UNKNOWN")</f>
        <v>R1012</v>
      </c>
    </row>
    <row r="1462" spans="1:26" x14ac:dyDescent="0.3">
      <c r="A1462" t="s">
        <v>1493</v>
      </c>
      <c r="B1462">
        <v>1989</v>
      </c>
      <c r="C1462" t="s">
        <v>15</v>
      </c>
      <c r="E1462">
        <v>23</v>
      </c>
      <c r="F1462">
        <v>3</v>
      </c>
      <c r="G1462">
        <v>12254.44</v>
      </c>
      <c r="H1462" t="s">
        <v>12</v>
      </c>
      <c r="I1462" t="s">
        <v>12</v>
      </c>
      <c r="J1462" t="s">
        <v>535</v>
      </c>
      <c r="K1462" t="str">
        <f>SUBSTITUTE(Table14[[#This Row],[year]],"?","")</f>
        <v>1989</v>
      </c>
      <c r="P1462" t="str">
        <f>SUBSTITUTE(Table14[[#This Row],[Customer ID]],"?","unknown")</f>
        <v>Id878</v>
      </c>
      <c r="Q1462" s="9" t="str">
        <f t="shared" si="66"/>
        <v>2 Nov 1989</v>
      </c>
      <c r="R1462">
        <f t="shared" si="67"/>
        <v>33</v>
      </c>
      <c r="S1462" t="str">
        <f t="shared" si="68"/>
        <v>1989</v>
      </c>
      <c r="T1462" t="str">
        <f>SUBSTITUTE(Table14[[#This Row],[month]],"?","sep")</f>
        <v>Nov</v>
      </c>
      <c r="U1462">
        <v>2</v>
      </c>
      <c r="V1462">
        <v>2</v>
      </c>
      <c r="W1462" s="12">
        <v>7033.08</v>
      </c>
      <c r="X1462" t="str">
        <f>SUBSTITUTE(Table14[[#This Row],[Hospital tier]],"?","tier - 2")</f>
        <v>tier - 3</v>
      </c>
      <c r="Y1462" t="str">
        <f>SUBSTITUTE(Table14[[#This Row],[City tier]],"?","tier - 2")</f>
        <v>tier - 3</v>
      </c>
      <c r="Z1462" t="str">
        <f>SUBSTITUTE(Table14[[#This Row],[State ID]],"?","UNKNOWN")</f>
        <v>R1026</v>
      </c>
    </row>
    <row r="1463" spans="1:26" x14ac:dyDescent="0.3">
      <c r="A1463" t="s">
        <v>1494</v>
      </c>
      <c r="B1463">
        <v>1986</v>
      </c>
      <c r="C1463" t="s">
        <v>35</v>
      </c>
      <c r="E1463">
        <v>13</v>
      </c>
      <c r="F1463">
        <v>3</v>
      </c>
      <c r="G1463">
        <v>12255.04</v>
      </c>
      <c r="H1463" t="s">
        <v>12</v>
      </c>
      <c r="I1463" t="s">
        <v>11</v>
      </c>
      <c r="J1463" t="s">
        <v>535</v>
      </c>
      <c r="K1463" t="str">
        <f>SUBSTITUTE(Table14[[#This Row],[year]],"?","")</f>
        <v>1986</v>
      </c>
      <c r="P1463" t="str">
        <f>SUBSTITUTE(Table14[[#This Row],[Customer ID]],"?","unknown")</f>
        <v>Id877</v>
      </c>
      <c r="Q1463" s="9" t="str">
        <f t="shared" si="66"/>
        <v>30 Aug 1986</v>
      </c>
      <c r="R1463">
        <f t="shared" si="67"/>
        <v>36</v>
      </c>
      <c r="S1463" t="str">
        <f t="shared" si="68"/>
        <v>1986</v>
      </c>
      <c r="T1463" t="str">
        <f>SUBSTITUTE(Table14[[#This Row],[month]],"?","sep")</f>
        <v>Aug</v>
      </c>
      <c r="U1463">
        <v>30</v>
      </c>
      <c r="V1463">
        <v>1</v>
      </c>
      <c r="W1463" s="12">
        <v>38282.75</v>
      </c>
      <c r="X1463" t="str">
        <f>SUBSTITUTE(Table14[[#This Row],[Hospital tier]],"?","tier - 2")</f>
        <v>tier - 3</v>
      </c>
      <c r="Y1463" t="str">
        <f>SUBSTITUTE(Table14[[#This Row],[City tier]],"?","tier - 2")</f>
        <v>tier - 2</v>
      </c>
      <c r="Z1463" t="str">
        <f>SUBSTITUTE(Table14[[#This Row],[State ID]],"?","UNKNOWN")</f>
        <v>R1026</v>
      </c>
    </row>
    <row r="1464" spans="1:26" x14ac:dyDescent="0.3">
      <c r="A1464" t="s">
        <v>1495</v>
      </c>
      <c r="B1464">
        <v>1966</v>
      </c>
      <c r="C1464" t="s">
        <v>30</v>
      </c>
      <c r="E1464">
        <v>6</v>
      </c>
      <c r="F1464">
        <v>2</v>
      </c>
      <c r="G1464">
        <v>12265.51</v>
      </c>
      <c r="H1464" t="s">
        <v>12</v>
      </c>
      <c r="I1464" t="s">
        <v>12</v>
      </c>
      <c r="J1464" t="s">
        <v>13</v>
      </c>
      <c r="K1464" t="str">
        <f>SUBSTITUTE(Table14[[#This Row],[year]],"?","")</f>
        <v>1966</v>
      </c>
      <c r="P1464" t="str">
        <f>SUBSTITUTE(Table14[[#This Row],[Customer ID]],"?","unknown")</f>
        <v>Id876</v>
      </c>
      <c r="Q1464" s="9" t="str">
        <f t="shared" si="66"/>
        <v>6 Dec 1966</v>
      </c>
      <c r="R1464">
        <f t="shared" si="67"/>
        <v>56</v>
      </c>
      <c r="S1464" t="str">
        <f t="shared" si="68"/>
        <v>1966</v>
      </c>
      <c r="T1464" t="str">
        <f>SUBSTITUTE(Table14[[#This Row],[month]],"?","sep")</f>
        <v>Dec</v>
      </c>
      <c r="U1464">
        <v>6</v>
      </c>
      <c r="V1464">
        <v>0</v>
      </c>
      <c r="W1464" s="12">
        <v>7003.1</v>
      </c>
      <c r="X1464" t="str">
        <f>SUBSTITUTE(Table14[[#This Row],[Hospital tier]],"?","tier - 2")</f>
        <v>tier - 3</v>
      </c>
      <c r="Y1464" t="str">
        <f>SUBSTITUTE(Table14[[#This Row],[City tier]],"?","tier - 2")</f>
        <v>tier - 3</v>
      </c>
      <c r="Z1464" t="str">
        <f>SUBSTITUTE(Table14[[#This Row],[State ID]],"?","UNKNOWN")</f>
        <v>R1013</v>
      </c>
    </row>
    <row r="1465" spans="1:26" x14ac:dyDescent="0.3">
      <c r="A1465" t="s">
        <v>1496</v>
      </c>
      <c r="B1465">
        <v>1967</v>
      </c>
      <c r="C1465" t="s">
        <v>30</v>
      </c>
      <c r="E1465">
        <v>30</v>
      </c>
      <c r="F1465">
        <v>2</v>
      </c>
      <c r="G1465">
        <v>12268.63</v>
      </c>
      <c r="H1465" t="s">
        <v>12</v>
      </c>
      <c r="I1465" t="s">
        <v>16</v>
      </c>
      <c r="J1465" t="s">
        <v>23</v>
      </c>
      <c r="K1465" t="str">
        <f>SUBSTITUTE(Table14[[#This Row],[year]],"?","")</f>
        <v>1967</v>
      </c>
      <c r="P1465" t="str">
        <f>SUBSTITUTE(Table14[[#This Row],[Customer ID]],"?","unknown")</f>
        <v>Id875</v>
      </c>
      <c r="Q1465" s="9" t="str">
        <f t="shared" si="66"/>
        <v>1 Dec 1967</v>
      </c>
      <c r="R1465">
        <f t="shared" si="67"/>
        <v>55</v>
      </c>
      <c r="S1465" t="str">
        <f t="shared" si="68"/>
        <v>1967</v>
      </c>
      <c r="T1465" t="str">
        <f>SUBSTITUTE(Table14[[#This Row],[month]],"?","sep")</f>
        <v>Dec</v>
      </c>
      <c r="U1465">
        <v>1</v>
      </c>
      <c r="V1465">
        <v>3</v>
      </c>
      <c r="W1465" s="12">
        <v>6989.95</v>
      </c>
      <c r="X1465" t="str">
        <f>SUBSTITUTE(Table14[[#This Row],[Hospital tier]],"?","tier - 2")</f>
        <v>tier - 3</v>
      </c>
      <c r="Y1465" t="str">
        <f>SUBSTITUTE(Table14[[#This Row],[City tier]],"?","tier - 2")</f>
        <v>tier - 1</v>
      </c>
      <c r="Z1465" t="str">
        <f>SUBSTITUTE(Table14[[#This Row],[State ID]],"?","UNKNOWN")</f>
        <v>R1012</v>
      </c>
    </row>
    <row r="1466" spans="1:26" x14ac:dyDescent="0.3">
      <c r="A1466" t="s">
        <v>1497</v>
      </c>
      <c r="B1466">
        <v>1967</v>
      </c>
      <c r="C1466" t="s">
        <v>35</v>
      </c>
      <c r="E1466">
        <v>28</v>
      </c>
      <c r="F1466">
        <v>2</v>
      </c>
      <c r="G1466">
        <v>12269.69</v>
      </c>
      <c r="H1466" t="s">
        <v>12</v>
      </c>
      <c r="I1466" t="s">
        <v>11</v>
      </c>
      <c r="J1466" t="s">
        <v>23</v>
      </c>
      <c r="K1466" t="str">
        <f>SUBSTITUTE(Table14[[#This Row],[year]],"?","")</f>
        <v>1967</v>
      </c>
      <c r="P1466" t="str">
        <f>SUBSTITUTE(Table14[[#This Row],[Customer ID]],"?","unknown")</f>
        <v>Id874</v>
      </c>
      <c r="Q1466" s="9" t="str">
        <f t="shared" si="66"/>
        <v>17 Aug 1967</v>
      </c>
      <c r="R1466">
        <f t="shared" si="67"/>
        <v>55</v>
      </c>
      <c r="S1466" t="str">
        <f t="shared" si="68"/>
        <v>1967</v>
      </c>
      <c r="T1466" t="str">
        <f>SUBSTITUTE(Table14[[#This Row],[month]],"?","sep")</f>
        <v>Aug</v>
      </c>
      <c r="U1466">
        <v>17</v>
      </c>
      <c r="V1466">
        <v>2</v>
      </c>
      <c r="W1466" s="12">
        <v>12643.38</v>
      </c>
      <c r="X1466" t="str">
        <f>SUBSTITUTE(Table14[[#This Row],[Hospital tier]],"?","tier - 2")</f>
        <v>tier - 3</v>
      </c>
      <c r="Y1466" t="str">
        <f>SUBSTITUTE(Table14[[#This Row],[City tier]],"?","tier - 2")</f>
        <v>tier - 2</v>
      </c>
      <c r="Z1466" t="str">
        <f>SUBSTITUTE(Table14[[#This Row],[State ID]],"?","UNKNOWN")</f>
        <v>R1012</v>
      </c>
    </row>
    <row r="1467" spans="1:26" x14ac:dyDescent="0.3">
      <c r="A1467" t="s">
        <v>1498</v>
      </c>
      <c r="B1467">
        <v>1966</v>
      </c>
      <c r="C1467" t="s">
        <v>15</v>
      </c>
      <c r="E1467">
        <v>16</v>
      </c>
      <c r="F1467">
        <v>0</v>
      </c>
      <c r="G1467">
        <v>12282.03</v>
      </c>
      <c r="H1467" t="s">
        <v>12</v>
      </c>
      <c r="I1467" t="s">
        <v>16</v>
      </c>
      <c r="J1467" t="s">
        <v>200</v>
      </c>
      <c r="K1467" t="str">
        <f>SUBSTITUTE(Table14[[#This Row],[year]],"?","")</f>
        <v>1966</v>
      </c>
      <c r="P1467" t="str">
        <f>SUBSTITUTE(Table14[[#This Row],[Customer ID]],"?","unknown")</f>
        <v>Id873</v>
      </c>
      <c r="Q1467" s="9" t="str">
        <f t="shared" si="66"/>
        <v>18 Nov 1966</v>
      </c>
      <c r="R1467">
        <f t="shared" si="67"/>
        <v>56</v>
      </c>
      <c r="S1467" t="str">
        <f t="shared" si="68"/>
        <v>1966</v>
      </c>
      <c r="T1467" t="str">
        <f>SUBSTITUTE(Table14[[#This Row],[month]],"?","sep")</f>
        <v>Nov</v>
      </c>
      <c r="U1467">
        <v>18</v>
      </c>
      <c r="V1467">
        <v>2</v>
      </c>
      <c r="W1467" s="12">
        <v>6986.7</v>
      </c>
      <c r="X1467" t="str">
        <f>SUBSTITUTE(Table14[[#This Row],[Hospital tier]],"?","tier - 2")</f>
        <v>tier - 3</v>
      </c>
      <c r="Y1467" t="str">
        <f>SUBSTITUTE(Table14[[#This Row],[City tier]],"?","tier - 2")</f>
        <v>tier - 1</v>
      </c>
      <c r="Z1467" t="str">
        <f>SUBSTITUTE(Table14[[#This Row],[State ID]],"?","UNKNOWN")</f>
        <v>R1025</v>
      </c>
    </row>
    <row r="1468" spans="1:26" x14ac:dyDescent="0.3">
      <c r="A1468" t="s">
        <v>1499</v>
      </c>
      <c r="B1468">
        <v>1990</v>
      </c>
      <c r="C1468" t="s">
        <v>37</v>
      </c>
      <c r="E1468">
        <v>29</v>
      </c>
      <c r="F1468">
        <v>3</v>
      </c>
      <c r="G1468">
        <v>12282.38</v>
      </c>
      <c r="H1468" t="s">
        <v>12</v>
      </c>
      <c r="I1468" t="s">
        <v>16</v>
      </c>
      <c r="J1468" t="s">
        <v>42</v>
      </c>
      <c r="K1468" t="str">
        <f>SUBSTITUTE(Table14[[#This Row],[year]],"?","")</f>
        <v>1990</v>
      </c>
      <c r="P1468" t="str">
        <f>SUBSTITUTE(Table14[[#This Row],[Customer ID]],"?","unknown")</f>
        <v>Id872</v>
      </c>
      <c r="Q1468" s="9" t="str">
        <f t="shared" si="66"/>
        <v>10 Oct 1990</v>
      </c>
      <c r="R1468">
        <f t="shared" si="67"/>
        <v>32</v>
      </c>
      <c r="S1468" t="str">
        <f t="shared" si="68"/>
        <v>1990</v>
      </c>
      <c r="T1468" t="str">
        <f>SUBSTITUTE(Table14[[#This Row],[month]],"?","sep")</f>
        <v>Oct</v>
      </c>
      <c r="U1468">
        <v>10</v>
      </c>
      <c r="V1468">
        <v>3</v>
      </c>
      <c r="W1468" s="12">
        <v>6985.51</v>
      </c>
      <c r="X1468" t="str">
        <f>SUBSTITUTE(Table14[[#This Row],[Hospital tier]],"?","tier - 2")</f>
        <v>tier - 3</v>
      </c>
      <c r="Y1468" t="str">
        <f>SUBSTITUTE(Table14[[#This Row],[City tier]],"?","tier - 2")</f>
        <v>tier - 1</v>
      </c>
      <c r="Z1468" t="str">
        <f>SUBSTITUTE(Table14[[#This Row],[State ID]],"?","UNKNOWN")</f>
        <v>R1011</v>
      </c>
    </row>
    <row r="1469" spans="1:26" x14ac:dyDescent="0.3">
      <c r="A1469" t="s">
        <v>1500</v>
      </c>
      <c r="B1469">
        <v>1963</v>
      </c>
      <c r="C1469" t="s">
        <v>37</v>
      </c>
      <c r="E1469">
        <v>28</v>
      </c>
      <c r="F1469">
        <v>0</v>
      </c>
      <c r="G1469">
        <v>12299.59</v>
      </c>
      <c r="H1469" t="s">
        <v>12</v>
      </c>
      <c r="I1469" t="s">
        <v>16</v>
      </c>
      <c r="J1469" t="s">
        <v>200</v>
      </c>
      <c r="K1469" t="str">
        <f>SUBSTITUTE(Table14[[#This Row],[year]],"?","")</f>
        <v>1963</v>
      </c>
      <c r="P1469" t="str">
        <f>SUBSTITUTE(Table14[[#This Row],[Customer ID]],"?","unknown")</f>
        <v>Id871</v>
      </c>
      <c r="Q1469" s="9" t="str">
        <f t="shared" si="66"/>
        <v>3 Oct 1963</v>
      </c>
      <c r="R1469">
        <f t="shared" si="67"/>
        <v>59</v>
      </c>
      <c r="S1469" t="str">
        <f t="shared" si="68"/>
        <v>1963</v>
      </c>
      <c r="T1469" t="str">
        <f>SUBSTITUTE(Table14[[#This Row],[month]],"?","sep")</f>
        <v>Oct</v>
      </c>
      <c r="U1469">
        <v>3</v>
      </c>
      <c r="V1469">
        <v>1</v>
      </c>
      <c r="W1469" s="12">
        <v>6965.21</v>
      </c>
      <c r="X1469" t="str">
        <f>SUBSTITUTE(Table14[[#This Row],[Hospital tier]],"?","tier - 2")</f>
        <v>tier - 3</v>
      </c>
      <c r="Y1469" t="str">
        <f>SUBSTITUTE(Table14[[#This Row],[City tier]],"?","tier - 2")</f>
        <v>tier - 1</v>
      </c>
      <c r="Z1469" t="str">
        <f>SUBSTITUTE(Table14[[#This Row],[State ID]],"?","UNKNOWN")</f>
        <v>R1025</v>
      </c>
    </row>
    <row r="1470" spans="1:26" x14ac:dyDescent="0.3">
      <c r="A1470" t="s">
        <v>1501</v>
      </c>
      <c r="B1470">
        <v>1963</v>
      </c>
      <c r="C1470" t="s">
        <v>35</v>
      </c>
      <c r="E1470">
        <v>29</v>
      </c>
      <c r="F1470">
        <v>0</v>
      </c>
      <c r="G1470">
        <v>12323.94</v>
      </c>
      <c r="H1470" t="s">
        <v>12</v>
      </c>
      <c r="I1470" t="s">
        <v>12</v>
      </c>
      <c r="J1470" t="s">
        <v>356</v>
      </c>
      <c r="K1470" t="str">
        <f>SUBSTITUTE(Table14[[#This Row],[year]],"?","")</f>
        <v>1963</v>
      </c>
      <c r="P1470" t="str">
        <f>SUBSTITUTE(Table14[[#This Row],[Customer ID]],"?","unknown")</f>
        <v>Id870</v>
      </c>
      <c r="Q1470" s="9" t="str">
        <f t="shared" si="66"/>
        <v>18 Aug 1963</v>
      </c>
      <c r="R1470">
        <f t="shared" si="67"/>
        <v>59</v>
      </c>
      <c r="S1470" t="str">
        <f t="shared" si="68"/>
        <v>1963</v>
      </c>
      <c r="T1470" t="str">
        <f>SUBSTITUTE(Table14[[#This Row],[month]],"?","sep")</f>
        <v>Aug</v>
      </c>
      <c r="U1470">
        <v>18</v>
      </c>
      <c r="V1470">
        <v>2</v>
      </c>
      <c r="W1470" s="12">
        <v>6951.12</v>
      </c>
      <c r="X1470" t="str">
        <f>SUBSTITUTE(Table14[[#This Row],[Hospital tier]],"?","tier - 2")</f>
        <v>tier - 3</v>
      </c>
      <c r="Y1470" t="str">
        <f>SUBSTITUTE(Table14[[#This Row],[City tier]],"?","tier - 2")</f>
        <v>tier - 3</v>
      </c>
      <c r="Z1470" t="str">
        <f>SUBSTITUTE(Table14[[#This Row],[State ID]],"?","UNKNOWN")</f>
        <v>R1017</v>
      </c>
    </row>
    <row r="1471" spans="1:26" x14ac:dyDescent="0.3">
      <c r="A1471" t="s">
        <v>1502</v>
      </c>
      <c r="B1471">
        <v>1963</v>
      </c>
      <c r="C1471" t="s">
        <v>35</v>
      </c>
      <c r="E1471">
        <v>2</v>
      </c>
      <c r="F1471">
        <v>1</v>
      </c>
      <c r="G1471">
        <v>12333.83</v>
      </c>
      <c r="H1471" t="s">
        <v>12</v>
      </c>
      <c r="I1471" t="s">
        <v>11</v>
      </c>
      <c r="J1471" t="s">
        <v>42</v>
      </c>
      <c r="K1471" t="str">
        <f>SUBSTITUTE(Table14[[#This Row],[year]],"?","")</f>
        <v>1963</v>
      </c>
      <c r="P1471" t="str">
        <f>SUBSTITUTE(Table14[[#This Row],[Customer ID]],"?","unknown")</f>
        <v>Id869</v>
      </c>
      <c r="Q1471" s="9" t="str">
        <f t="shared" si="66"/>
        <v>15 Aug 1963</v>
      </c>
      <c r="R1471">
        <f t="shared" si="67"/>
        <v>59</v>
      </c>
      <c r="S1471" t="str">
        <f t="shared" si="68"/>
        <v>1963</v>
      </c>
      <c r="T1471" t="str">
        <f>SUBSTITUTE(Table14[[#This Row],[month]],"?","sep")</f>
        <v>Aug</v>
      </c>
      <c r="U1471">
        <v>15</v>
      </c>
      <c r="V1471">
        <v>0</v>
      </c>
      <c r="W1471" s="12">
        <v>6948.7</v>
      </c>
      <c r="X1471" t="str">
        <f>SUBSTITUTE(Table14[[#This Row],[Hospital tier]],"?","tier - 2")</f>
        <v>tier - 3</v>
      </c>
      <c r="Y1471" t="str">
        <f>SUBSTITUTE(Table14[[#This Row],[City tier]],"?","tier - 2")</f>
        <v>tier - 2</v>
      </c>
      <c r="Z1471" t="str">
        <f>SUBSTITUTE(Table14[[#This Row],[State ID]],"?","UNKNOWN")</f>
        <v>R1011</v>
      </c>
    </row>
    <row r="1472" spans="1:26" x14ac:dyDescent="0.3">
      <c r="A1472" t="s">
        <v>1503</v>
      </c>
      <c r="B1472">
        <v>1963</v>
      </c>
      <c r="C1472" t="s">
        <v>20</v>
      </c>
      <c r="E1472">
        <v>22</v>
      </c>
      <c r="F1472">
        <v>1</v>
      </c>
      <c r="G1472">
        <v>12347.17</v>
      </c>
      <c r="H1472" t="s">
        <v>12</v>
      </c>
      <c r="I1472" t="s">
        <v>12</v>
      </c>
      <c r="J1472" t="s">
        <v>42</v>
      </c>
      <c r="K1472" t="str">
        <f>SUBSTITUTE(Table14[[#This Row],[year]],"?","")</f>
        <v>1963</v>
      </c>
      <c r="P1472" t="str">
        <f>SUBSTITUTE(Table14[[#This Row],[Customer ID]],"?","unknown")</f>
        <v>Id868</v>
      </c>
      <c r="Q1472" s="9" t="str">
        <f t="shared" si="66"/>
        <v>5 Sep 1963</v>
      </c>
      <c r="R1472">
        <f t="shared" si="67"/>
        <v>59</v>
      </c>
      <c r="S1472" t="str">
        <f t="shared" si="68"/>
        <v>1963</v>
      </c>
      <c r="T1472" t="str">
        <f>SUBSTITUTE(Table14[[#This Row],[month]],"?","sep")</f>
        <v>Sep</v>
      </c>
      <c r="U1472">
        <v>5</v>
      </c>
      <c r="V1472">
        <v>2</v>
      </c>
      <c r="W1472" s="12">
        <v>6940.94</v>
      </c>
      <c r="X1472" t="str">
        <f>SUBSTITUTE(Table14[[#This Row],[Hospital tier]],"?","tier - 2")</f>
        <v>tier - 3</v>
      </c>
      <c r="Y1472" t="str">
        <f>SUBSTITUTE(Table14[[#This Row],[City tier]],"?","tier - 2")</f>
        <v>tier - 3</v>
      </c>
      <c r="Z1472" t="str">
        <f>SUBSTITUTE(Table14[[#This Row],[State ID]],"?","UNKNOWN")</f>
        <v>R1011</v>
      </c>
    </row>
    <row r="1473" spans="1:26" x14ac:dyDescent="0.3">
      <c r="A1473" t="s">
        <v>1504</v>
      </c>
      <c r="B1473">
        <v>1966</v>
      </c>
      <c r="C1473" t="s">
        <v>30</v>
      </c>
      <c r="E1473">
        <v>29</v>
      </c>
      <c r="F1473">
        <v>3</v>
      </c>
      <c r="G1473">
        <v>12363.55</v>
      </c>
      <c r="H1473" t="s">
        <v>12</v>
      </c>
      <c r="I1473" t="s">
        <v>12</v>
      </c>
      <c r="J1473" t="s">
        <v>42</v>
      </c>
      <c r="K1473" t="str">
        <f>SUBSTITUTE(Table14[[#This Row],[year]],"?","")</f>
        <v>1966</v>
      </c>
      <c r="P1473" t="str">
        <f>SUBSTITUTE(Table14[[#This Row],[Customer ID]],"?","unknown")</f>
        <v>Id867</v>
      </c>
      <c r="Q1473" s="9" t="str">
        <f t="shared" si="66"/>
        <v>30 Dec 1966</v>
      </c>
      <c r="R1473">
        <f t="shared" si="67"/>
        <v>56</v>
      </c>
      <c r="S1473" t="str">
        <f t="shared" si="68"/>
        <v>1966</v>
      </c>
      <c r="T1473" t="str">
        <f>SUBSTITUTE(Table14[[#This Row],[month]],"?","sep")</f>
        <v>Dec</v>
      </c>
      <c r="U1473">
        <v>30</v>
      </c>
      <c r="V1473">
        <v>1</v>
      </c>
      <c r="W1473" s="12">
        <v>6940.91</v>
      </c>
      <c r="X1473" t="str">
        <f>SUBSTITUTE(Table14[[#This Row],[Hospital tier]],"?","tier - 2")</f>
        <v>tier - 3</v>
      </c>
      <c r="Y1473" t="str">
        <f>SUBSTITUTE(Table14[[#This Row],[City tier]],"?","tier - 2")</f>
        <v>tier - 3</v>
      </c>
      <c r="Z1473" t="str">
        <f>SUBSTITUTE(Table14[[#This Row],[State ID]],"?","UNKNOWN")</f>
        <v>R1011</v>
      </c>
    </row>
    <row r="1474" spans="1:26" x14ac:dyDescent="0.3">
      <c r="A1474" t="s">
        <v>1505</v>
      </c>
      <c r="B1474">
        <v>1962</v>
      </c>
      <c r="C1474" t="s">
        <v>20</v>
      </c>
      <c r="E1474">
        <v>26</v>
      </c>
      <c r="F1474">
        <v>0</v>
      </c>
      <c r="G1474">
        <v>12369.89</v>
      </c>
      <c r="H1474" t="s">
        <v>12</v>
      </c>
      <c r="I1474" t="s">
        <v>11</v>
      </c>
      <c r="J1474" t="s">
        <v>247</v>
      </c>
      <c r="K1474" t="str">
        <f>SUBSTITUTE(Table14[[#This Row],[year]],"?","")</f>
        <v>1962</v>
      </c>
      <c r="P1474" t="str">
        <f>SUBSTITUTE(Table14[[#This Row],[Customer ID]],"?","unknown")</f>
        <v>Id866</v>
      </c>
      <c r="Q1474" s="9" t="str">
        <f t="shared" ref="Q1474:Q1537" si="69">CONCATENATE(U1474," ",T1474," ",S1474)</f>
        <v>29 Sep 1962</v>
      </c>
      <c r="R1474">
        <f t="shared" ref="R1474:R1537" si="70">DATEDIF(Q1474,$AC$21,"Y")</f>
        <v>60</v>
      </c>
      <c r="S1474" t="str">
        <f t="shared" ref="S1474:S1537" si="71">IF(ISBLANK(K1474),AVERAGE(K1474:K3816),K1474)</f>
        <v>1962</v>
      </c>
      <c r="T1474" t="str">
        <f>SUBSTITUTE(Table14[[#This Row],[month]],"?","sep")</f>
        <v>Sep</v>
      </c>
      <c r="U1474">
        <v>29</v>
      </c>
      <c r="V1474">
        <v>2</v>
      </c>
      <c r="W1474" s="12">
        <v>6938.11</v>
      </c>
      <c r="X1474" t="str">
        <f>SUBSTITUTE(Table14[[#This Row],[Hospital tier]],"?","tier - 2")</f>
        <v>tier - 3</v>
      </c>
      <c r="Y1474" t="str">
        <f>SUBSTITUTE(Table14[[#This Row],[City tier]],"?","tier - 2")</f>
        <v>tier - 2</v>
      </c>
      <c r="Z1474" t="str">
        <f>SUBSTITUTE(Table14[[#This Row],[State ID]],"?","UNKNOWN")</f>
        <v>R1024</v>
      </c>
    </row>
    <row r="1475" spans="1:26" x14ac:dyDescent="0.3">
      <c r="A1475" t="s">
        <v>1506</v>
      </c>
      <c r="B1475">
        <v>1989</v>
      </c>
      <c r="C1475" t="s">
        <v>30</v>
      </c>
      <c r="E1475">
        <v>29</v>
      </c>
      <c r="F1475">
        <v>0</v>
      </c>
      <c r="G1475">
        <v>12404.88</v>
      </c>
      <c r="H1475" t="s">
        <v>12</v>
      </c>
      <c r="I1475" t="s">
        <v>12</v>
      </c>
      <c r="J1475" t="s">
        <v>168</v>
      </c>
      <c r="K1475" t="str">
        <f>SUBSTITUTE(Table14[[#This Row],[year]],"?","")</f>
        <v>1989</v>
      </c>
      <c r="P1475" t="str">
        <f>SUBSTITUTE(Table14[[#This Row],[Customer ID]],"?","unknown")</f>
        <v>Id865</v>
      </c>
      <c r="Q1475" s="9" t="str">
        <f t="shared" si="69"/>
        <v>21 Dec 1989</v>
      </c>
      <c r="R1475">
        <f t="shared" si="70"/>
        <v>33</v>
      </c>
      <c r="S1475" t="str">
        <f t="shared" si="71"/>
        <v>1989</v>
      </c>
      <c r="T1475" t="str">
        <f>SUBSTITUTE(Table14[[#This Row],[month]],"?","sep")</f>
        <v>Dec</v>
      </c>
      <c r="U1475">
        <v>21</v>
      </c>
      <c r="V1475">
        <v>1</v>
      </c>
      <c r="W1475" s="12">
        <v>48517.56</v>
      </c>
      <c r="X1475" t="str">
        <f>SUBSTITUTE(Table14[[#This Row],[Hospital tier]],"?","tier - 2")</f>
        <v>tier - 3</v>
      </c>
      <c r="Y1475" t="str">
        <f>SUBSTITUTE(Table14[[#This Row],[City tier]],"?","tier - 2")</f>
        <v>tier - 3</v>
      </c>
      <c r="Z1475" t="str">
        <f>SUBSTITUTE(Table14[[#This Row],[State ID]],"?","UNKNOWN")</f>
        <v>R1016</v>
      </c>
    </row>
    <row r="1476" spans="1:26" x14ac:dyDescent="0.3">
      <c r="A1476" t="s">
        <v>1507</v>
      </c>
      <c r="B1476">
        <v>1972</v>
      </c>
      <c r="C1476" t="s">
        <v>35</v>
      </c>
      <c r="E1476">
        <v>21</v>
      </c>
      <c r="F1476">
        <v>0</v>
      </c>
      <c r="G1476">
        <v>12407.3</v>
      </c>
      <c r="H1476" t="s">
        <v>12</v>
      </c>
      <c r="I1476" t="s">
        <v>11</v>
      </c>
      <c r="J1476" t="s">
        <v>300</v>
      </c>
      <c r="K1476" t="str">
        <f>SUBSTITUTE(Table14[[#This Row],[year]],"?","")</f>
        <v>1972</v>
      </c>
      <c r="P1476" t="str">
        <f>SUBSTITUTE(Table14[[#This Row],[Customer ID]],"?","unknown")</f>
        <v>Id864</v>
      </c>
      <c r="Q1476" s="9" t="str">
        <f t="shared" si="69"/>
        <v>16 Aug 1972</v>
      </c>
      <c r="R1476">
        <f t="shared" si="70"/>
        <v>50</v>
      </c>
      <c r="S1476" t="str">
        <f t="shared" si="71"/>
        <v>1972</v>
      </c>
      <c r="T1476" t="str">
        <f>SUBSTITUTE(Table14[[#This Row],[month]],"?","sep")</f>
        <v>Aug</v>
      </c>
      <c r="U1476">
        <v>16</v>
      </c>
      <c r="V1476">
        <v>1</v>
      </c>
      <c r="W1476" s="12">
        <v>38245.589999999997</v>
      </c>
      <c r="X1476" t="str">
        <f>SUBSTITUTE(Table14[[#This Row],[Hospital tier]],"?","tier - 2")</f>
        <v>tier - 3</v>
      </c>
      <c r="Y1476" t="str">
        <f>SUBSTITUTE(Table14[[#This Row],[City tier]],"?","tier - 2")</f>
        <v>tier - 2</v>
      </c>
      <c r="Z1476" t="str">
        <f>SUBSTITUTE(Table14[[#This Row],[State ID]],"?","UNKNOWN")</f>
        <v>R1021</v>
      </c>
    </row>
    <row r="1477" spans="1:26" x14ac:dyDescent="0.3">
      <c r="A1477" t="s">
        <v>1508</v>
      </c>
      <c r="B1477">
        <v>1979</v>
      </c>
      <c r="C1477" t="s">
        <v>10</v>
      </c>
      <c r="E1477">
        <v>14</v>
      </c>
      <c r="F1477">
        <v>2</v>
      </c>
      <c r="G1477">
        <v>12408.29</v>
      </c>
      <c r="H1477" t="s">
        <v>12</v>
      </c>
      <c r="I1477" t="s">
        <v>16</v>
      </c>
      <c r="J1477" t="s">
        <v>632</v>
      </c>
      <c r="K1477" t="str">
        <f>SUBSTITUTE(Table14[[#This Row],[year]],"?","")</f>
        <v>1979</v>
      </c>
      <c r="P1477" t="str">
        <f>SUBSTITUTE(Table14[[#This Row],[Customer ID]],"?","unknown")</f>
        <v>Id863</v>
      </c>
      <c r="Q1477" s="9" t="str">
        <f t="shared" si="69"/>
        <v>5 Jul 1979</v>
      </c>
      <c r="R1477">
        <f t="shared" si="70"/>
        <v>43</v>
      </c>
      <c r="S1477" t="str">
        <f t="shared" si="71"/>
        <v>1979</v>
      </c>
      <c r="T1477" t="str">
        <f>SUBSTITUTE(Table14[[#This Row],[month]],"?","sep")</f>
        <v>Jul</v>
      </c>
      <c r="U1477">
        <v>5</v>
      </c>
      <c r="V1477">
        <v>0</v>
      </c>
      <c r="W1477" s="12">
        <v>12640.24</v>
      </c>
      <c r="X1477" t="str">
        <f>SUBSTITUTE(Table14[[#This Row],[Hospital tier]],"?","tier - 2")</f>
        <v>tier - 3</v>
      </c>
      <c r="Y1477" t="str">
        <f>SUBSTITUTE(Table14[[#This Row],[City tier]],"?","tier - 2")</f>
        <v>tier - 1</v>
      </c>
      <c r="Z1477" t="str">
        <f>SUBSTITUTE(Table14[[#This Row],[State ID]],"?","UNKNOWN")</f>
        <v>R1022</v>
      </c>
    </row>
    <row r="1478" spans="1:26" x14ac:dyDescent="0.3">
      <c r="A1478" t="s">
        <v>1509</v>
      </c>
      <c r="B1478">
        <v>1964</v>
      </c>
      <c r="C1478" t="s">
        <v>35</v>
      </c>
      <c r="E1478">
        <v>4</v>
      </c>
      <c r="F1478">
        <v>0</v>
      </c>
      <c r="G1478">
        <v>12430.95</v>
      </c>
      <c r="H1478" t="s">
        <v>12</v>
      </c>
      <c r="I1478" t="s">
        <v>12</v>
      </c>
      <c r="J1478" t="s">
        <v>247</v>
      </c>
      <c r="K1478" t="str">
        <f>SUBSTITUTE(Table14[[#This Row],[year]],"?","")</f>
        <v>1964</v>
      </c>
      <c r="P1478" t="str">
        <f>SUBSTITUTE(Table14[[#This Row],[Customer ID]],"?","unknown")</f>
        <v>Id862</v>
      </c>
      <c r="Q1478" s="9" t="str">
        <f t="shared" si="69"/>
        <v>5 Aug 1964</v>
      </c>
      <c r="R1478">
        <f t="shared" si="70"/>
        <v>58</v>
      </c>
      <c r="S1478" t="str">
        <f t="shared" si="71"/>
        <v>1964</v>
      </c>
      <c r="T1478" t="str">
        <f>SUBSTITUTE(Table14[[#This Row],[month]],"?","sep")</f>
        <v>Aug</v>
      </c>
      <c r="U1478">
        <v>5</v>
      </c>
      <c r="V1478">
        <v>2</v>
      </c>
      <c r="W1478" s="12">
        <v>6933.24</v>
      </c>
      <c r="X1478" t="str">
        <f>SUBSTITUTE(Table14[[#This Row],[Hospital tier]],"?","tier - 2")</f>
        <v>tier - 3</v>
      </c>
      <c r="Y1478" t="str">
        <f>SUBSTITUTE(Table14[[#This Row],[City tier]],"?","tier - 2")</f>
        <v>tier - 3</v>
      </c>
      <c r="Z1478" t="str">
        <f>SUBSTITUTE(Table14[[#This Row],[State ID]],"?","UNKNOWN")</f>
        <v>R1024</v>
      </c>
    </row>
    <row r="1479" spans="1:26" x14ac:dyDescent="0.3">
      <c r="A1479" t="s">
        <v>1510</v>
      </c>
      <c r="B1479">
        <v>1995</v>
      </c>
      <c r="C1479" t="s">
        <v>35</v>
      </c>
      <c r="E1479">
        <v>9</v>
      </c>
      <c r="F1479">
        <v>0</v>
      </c>
      <c r="G1479">
        <v>12452.25</v>
      </c>
      <c r="H1479" t="s">
        <v>12</v>
      </c>
      <c r="I1479" t="s">
        <v>12</v>
      </c>
      <c r="J1479" t="s">
        <v>23</v>
      </c>
      <c r="K1479" t="str">
        <f>SUBSTITUTE(Table14[[#This Row],[year]],"?","")</f>
        <v>1995</v>
      </c>
      <c r="P1479" t="str">
        <f>SUBSTITUTE(Table14[[#This Row],[Customer ID]],"?","unknown")</f>
        <v>Id861</v>
      </c>
      <c r="Q1479" s="9" t="str">
        <f t="shared" si="69"/>
        <v>21 Aug 1995</v>
      </c>
      <c r="R1479">
        <f t="shared" si="70"/>
        <v>27</v>
      </c>
      <c r="S1479" t="str">
        <f t="shared" si="71"/>
        <v>1995</v>
      </c>
      <c r="T1479" t="str">
        <f>SUBSTITUTE(Table14[[#This Row],[month]],"?","sep")</f>
        <v>Aug</v>
      </c>
      <c r="U1479">
        <v>21</v>
      </c>
      <c r="V1479">
        <v>3</v>
      </c>
      <c r="W1479" s="12">
        <v>6895.19</v>
      </c>
      <c r="X1479" t="str">
        <f>SUBSTITUTE(Table14[[#This Row],[Hospital tier]],"?","tier - 2")</f>
        <v>tier - 3</v>
      </c>
      <c r="Y1479" t="str">
        <f>SUBSTITUTE(Table14[[#This Row],[City tier]],"?","tier - 2")</f>
        <v>tier - 3</v>
      </c>
      <c r="Z1479" t="str">
        <f>SUBSTITUTE(Table14[[#This Row],[State ID]],"?","UNKNOWN")</f>
        <v>R1012</v>
      </c>
    </row>
    <row r="1480" spans="1:26" x14ac:dyDescent="0.3">
      <c r="A1480" t="s">
        <v>1511</v>
      </c>
      <c r="B1480">
        <v>1968</v>
      </c>
      <c r="C1480" t="s">
        <v>15</v>
      </c>
      <c r="E1480">
        <v>26</v>
      </c>
      <c r="F1480">
        <v>3</v>
      </c>
      <c r="G1480">
        <v>12475.35</v>
      </c>
      <c r="H1480" t="s">
        <v>12</v>
      </c>
      <c r="I1480" t="s">
        <v>16</v>
      </c>
      <c r="J1480" t="s">
        <v>23</v>
      </c>
      <c r="K1480" t="str">
        <f>SUBSTITUTE(Table14[[#This Row],[year]],"?","")</f>
        <v>1968</v>
      </c>
      <c r="P1480" t="str">
        <f>SUBSTITUTE(Table14[[#This Row],[Customer ID]],"?","unknown")</f>
        <v>Id860</v>
      </c>
      <c r="Q1480" s="9" t="str">
        <f t="shared" si="69"/>
        <v>10 Nov 1968</v>
      </c>
      <c r="R1480">
        <f t="shared" si="70"/>
        <v>54</v>
      </c>
      <c r="S1480" t="str">
        <f t="shared" si="71"/>
        <v>1968</v>
      </c>
      <c r="T1480" t="str">
        <f>SUBSTITUTE(Table14[[#This Row],[month]],"?","sep")</f>
        <v>Nov</v>
      </c>
      <c r="U1480">
        <v>10</v>
      </c>
      <c r="V1480">
        <v>2</v>
      </c>
      <c r="W1480" s="12">
        <v>6877.98</v>
      </c>
      <c r="X1480" t="str">
        <f>SUBSTITUTE(Table14[[#This Row],[Hospital tier]],"?","tier - 2")</f>
        <v>tier - 3</v>
      </c>
      <c r="Y1480" t="str">
        <f>SUBSTITUTE(Table14[[#This Row],[City tier]],"?","tier - 2")</f>
        <v>tier - 1</v>
      </c>
      <c r="Z1480" t="str">
        <f>SUBSTITUTE(Table14[[#This Row],[State ID]],"?","UNKNOWN")</f>
        <v>R1012</v>
      </c>
    </row>
    <row r="1481" spans="1:26" x14ac:dyDescent="0.3">
      <c r="A1481" t="s">
        <v>1512</v>
      </c>
      <c r="B1481">
        <v>1968</v>
      </c>
      <c r="C1481" t="s">
        <v>15</v>
      </c>
      <c r="E1481">
        <v>12</v>
      </c>
      <c r="F1481">
        <v>3</v>
      </c>
      <c r="G1481">
        <v>12479.71</v>
      </c>
      <c r="H1481" t="s">
        <v>12</v>
      </c>
      <c r="I1481" t="s">
        <v>12</v>
      </c>
      <c r="J1481" t="s">
        <v>23</v>
      </c>
      <c r="K1481" t="str">
        <f>SUBSTITUTE(Table14[[#This Row],[year]],"?","")</f>
        <v>1968</v>
      </c>
      <c r="P1481" t="str">
        <f>SUBSTITUTE(Table14[[#This Row],[Customer ID]],"?","unknown")</f>
        <v>Id859</v>
      </c>
      <c r="Q1481" s="9" t="str">
        <f t="shared" si="69"/>
        <v>24 Nov 1968</v>
      </c>
      <c r="R1481">
        <f t="shared" si="70"/>
        <v>54</v>
      </c>
      <c r="S1481" t="str">
        <f t="shared" si="71"/>
        <v>1968</v>
      </c>
      <c r="T1481" t="str">
        <f>SUBSTITUTE(Table14[[#This Row],[month]],"?","sep")</f>
        <v>Nov</v>
      </c>
      <c r="U1481">
        <v>24</v>
      </c>
      <c r="V1481">
        <v>0</v>
      </c>
      <c r="W1481" s="12">
        <v>6876.53</v>
      </c>
      <c r="X1481" t="str">
        <f>SUBSTITUTE(Table14[[#This Row],[Hospital tier]],"?","tier - 2")</f>
        <v>tier - 3</v>
      </c>
      <c r="Y1481" t="str">
        <f>SUBSTITUTE(Table14[[#This Row],[City tier]],"?","tier - 2")</f>
        <v>tier - 3</v>
      </c>
      <c r="Z1481" t="str">
        <f>SUBSTITUTE(Table14[[#This Row],[State ID]],"?","UNKNOWN")</f>
        <v>R1012</v>
      </c>
    </row>
    <row r="1482" spans="1:26" x14ac:dyDescent="0.3">
      <c r="A1482" t="s">
        <v>1513</v>
      </c>
      <c r="B1482">
        <v>1967</v>
      </c>
      <c r="C1482" t="s">
        <v>20</v>
      </c>
      <c r="E1482">
        <v>1</v>
      </c>
      <c r="F1482">
        <v>3</v>
      </c>
      <c r="G1482">
        <v>12485.8</v>
      </c>
      <c r="H1482" t="s">
        <v>12</v>
      </c>
      <c r="I1482" t="s">
        <v>12</v>
      </c>
      <c r="J1482" t="s">
        <v>13</v>
      </c>
      <c r="K1482" t="str">
        <f>SUBSTITUTE(Table14[[#This Row],[year]],"?","")</f>
        <v>1967</v>
      </c>
      <c r="P1482" t="str">
        <f>SUBSTITUTE(Table14[[#This Row],[Customer ID]],"?","unknown")</f>
        <v>Id858</v>
      </c>
      <c r="Q1482" s="9" t="str">
        <f t="shared" si="69"/>
        <v>23 Sep 1967</v>
      </c>
      <c r="R1482">
        <f t="shared" si="70"/>
        <v>55</v>
      </c>
      <c r="S1482" t="str">
        <f t="shared" si="71"/>
        <v>1967</v>
      </c>
      <c r="T1482" t="str">
        <f>SUBSTITUTE(Table14[[#This Row],[month]],"?","sep")</f>
        <v>Sep</v>
      </c>
      <c r="U1482">
        <v>23</v>
      </c>
      <c r="V1482">
        <v>2</v>
      </c>
      <c r="W1482" s="12">
        <v>6875.96</v>
      </c>
      <c r="X1482" t="str">
        <f>SUBSTITUTE(Table14[[#This Row],[Hospital tier]],"?","tier - 2")</f>
        <v>tier - 3</v>
      </c>
      <c r="Y1482" t="str">
        <f>SUBSTITUTE(Table14[[#This Row],[City tier]],"?","tier - 2")</f>
        <v>tier - 3</v>
      </c>
      <c r="Z1482" t="str">
        <f>SUBSTITUTE(Table14[[#This Row],[State ID]],"?","UNKNOWN")</f>
        <v>R1013</v>
      </c>
    </row>
    <row r="1483" spans="1:26" x14ac:dyDescent="0.3">
      <c r="A1483" t="s">
        <v>1514</v>
      </c>
      <c r="B1483">
        <v>1968</v>
      </c>
      <c r="C1483" t="s">
        <v>30</v>
      </c>
      <c r="E1483">
        <v>3</v>
      </c>
      <c r="F1483">
        <v>3</v>
      </c>
      <c r="G1483">
        <v>12495.29</v>
      </c>
      <c r="H1483" t="s">
        <v>12</v>
      </c>
      <c r="I1483" t="s">
        <v>12</v>
      </c>
      <c r="J1483" t="s">
        <v>23</v>
      </c>
      <c r="K1483" t="str">
        <f>SUBSTITUTE(Table14[[#This Row],[year]],"?","")</f>
        <v>1968</v>
      </c>
      <c r="P1483" t="str">
        <f>SUBSTITUTE(Table14[[#This Row],[Customer ID]],"?","unknown")</f>
        <v>Id857</v>
      </c>
      <c r="Q1483" s="9" t="str">
        <f t="shared" si="69"/>
        <v>23 Dec 1968</v>
      </c>
      <c r="R1483">
        <f t="shared" si="70"/>
        <v>54</v>
      </c>
      <c r="S1483" t="str">
        <f t="shared" si="71"/>
        <v>1968</v>
      </c>
      <c r="T1483" t="str">
        <f>SUBSTITUTE(Table14[[#This Row],[month]],"?","sep")</f>
        <v>Dec</v>
      </c>
      <c r="U1483">
        <v>23</v>
      </c>
      <c r="V1483">
        <v>0</v>
      </c>
      <c r="W1483" s="12">
        <v>6868.39</v>
      </c>
      <c r="X1483" t="str">
        <f>SUBSTITUTE(Table14[[#This Row],[Hospital tier]],"?","tier - 2")</f>
        <v>tier - 3</v>
      </c>
      <c r="Y1483" t="str">
        <f>SUBSTITUTE(Table14[[#This Row],[City tier]],"?","tier - 2")</f>
        <v>tier - 3</v>
      </c>
      <c r="Z1483" t="str">
        <f>SUBSTITUTE(Table14[[#This Row],[State ID]],"?","UNKNOWN")</f>
        <v>R1012</v>
      </c>
    </row>
    <row r="1484" spans="1:26" x14ac:dyDescent="0.3">
      <c r="A1484" t="s">
        <v>1515</v>
      </c>
      <c r="B1484">
        <v>1966</v>
      </c>
      <c r="C1484" t="s">
        <v>10</v>
      </c>
      <c r="E1484">
        <v>12</v>
      </c>
      <c r="F1484">
        <v>0</v>
      </c>
      <c r="G1484">
        <v>12499.88</v>
      </c>
      <c r="H1484" t="s">
        <v>12</v>
      </c>
      <c r="I1484" t="s">
        <v>11</v>
      </c>
      <c r="J1484" t="s">
        <v>23</v>
      </c>
      <c r="K1484" t="str">
        <f>SUBSTITUTE(Table14[[#This Row],[year]],"?","")</f>
        <v>1966</v>
      </c>
      <c r="P1484" t="str">
        <f>SUBSTITUTE(Table14[[#This Row],[Customer ID]],"?","unknown")</f>
        <v>Id856</v>
      </c>
      <c r="Q1484" s="9" t="str">
        <f t="shared" si="69"/>
        <v>5 Jul 1966</v>
      </c>
      <c r="R1484">
        <f t="shared" si="70"/>
        <v>56</v>
      </c>
      <c r="S1484" t="str">
        <f t="shared" si="71"/>
        <v>1966</v>
      </c>
      <c r="T1484" t="str">
        <f>SUBSTITUTE(Table14[[#This Row],[month]],"?","sep")</f>
        <v>Jul</v>
      </c>
      <c r="U1484">
        <v>5</v>
      </c>
      <c r="V1484">
        <v>2</v>
      </c>
      <c r="W1484" s="12">
        <v>6863.49</v>
      </c>
      <c r="X1484" t="str">
        <f>SUBSTITUTE(Table14[[#This Row],[Hospital tier]],"?","tier - 2")</f>
        <v>tier - 3</v>
      </c>
      <c r="Y1484" t="str">
        <f>SUBSTITUTE(Table14[[#This Row],[City tier]],"?","tier - 2")</f>
        <v>tier - 2</v>
      </c>
      <c r="Z1484" t="str">
        <f>SUBSTITUTE(Table14[[#This Row],[State ID]],"?","UNKNOWN")</f>
        <v>R1012</v>
      </c>
    </row>
    <row r="1485" spans="1:26" x14ac:dyDescent="0.3">
      <c r="A1485" t="s">
        <v>1516</v>
      </c>
      <c r="B1485">
        <v>1962</v>
      </c>
      <c r="C1485" t="s">
        <v>37</v>
      </c>
      <c r="E1485">
        <v>16</v>
      </c>
      <c r="F1485">
        <v>0</v>
      </c>
      <c r="G1485">
        <v>12523.6</v>
      </c>
      <c r="H1485" t="s">
        <v>12</v>
      </c>
      <c r="I1485" t="s">
        <v>12</v>
      </c>
      <c r="J1485" t="s">
        <v>23</v>
      </c>
      <c r="K1485" t="str">
        <f>SUBSTITUTE(Table14[[#This Row],[year]],"?","")</f>
        <v>1962</v>
      </c>
      <c r="P1485" t="str">
        <f>SUBSTITUTE(Table14[[#This Row],[Customer ID]],"?","unknown")</f>
        <v>Id855</v>
      </c>
      <c r="Q1485" s="9" t="str">
        <f t="shared" si="69"/>
        <v>19 Oct 1962</v>
      </c>
      <c r="R1485">
        <f t="shared" si="70"/>
        <v>60</v>
      </c>
      <c r="S1485" t="str">
        <f t="shared" si="71"/>
        <v>1962</v>
      </c>
      <c r="T1485" t="str">
        <f>SUBSTITUTE(Table14[[#This Row],[month]],"?","sep")</f>
        <v>Oct</v>
      </c>
      <c r="U1485">
        <v>19</v>
      </c>
      <c r="V1485">
        <v>1</v>
      </c>
      <c r="W1485" s="12">
        <v>6858.48</v>
      </c>
      <c r="X1485" t="str">
        <f>SUBSTITUTE(Table14[[#This Row],[Hospital tier]],"?","tier - 2")</f>
        <v>tier - 3</v>
      </c>
      <c r="Y1485" t="str">
        <f>SUBSTITUTE(Table14[[#This Row],[City tier]],"?","tier - 2")</f>
        <v>tier - 3</v>
      </c>
      <c r="Z1485" t="str">
        <f>SUBSTITUTE(Table14[[#This Row],[State ID]],"?","UNKNOWN")</f>
        <v>R1012</v>
      </c>
    </row>
    <row r="1486" spans="1:26" x14ac:dyDescent="0.3">
      <c r="A1486" t="s">
        <v>1517</v>
      </c>
      <c r="B1486">
        <v>1961</v>
      </c>
      <c r="C1486" t="s">
        <v>15</v>
      </c>
      <c r="E1486">
        <v>28</v>
      </c>
      <c r="F1486">
        <v>0</v>
      </c>
      <c r="G1486">
        <v>12557.61</v>
      </c>
      <c r="H1486" t="s">
        <v>12</v>
      </c>
      <c r="I1486" t="s">
        <v>12</v>
      </c>
      <c r="J1486" t="s">
        <v>13</v>
      </c>
      <c r="K1486" t="str">
        <f>SUBSTITUTE(Table14[[#This Row],[year]],"?","")</f>
        <v>1961</v>
      </c>
      <c r="P1486" t="str">
        <f>SUBSTITUTE(Table14[[#This Row],[Customer ID]],"?","unknown")</f>
        <v>Id854</v>
      </c>
      <c r="Q1486" s="9" t="str">
        <f t="shared" si="69"/>
        <v>4 Nov 1961</v>
      </c>
      <c r="R1486">
        <f t="shared" si="70"/>
        <v>61</v>
      </c>
      <c r="S1486" t="str">
        <f t="shared" si="71"/>
        <v>1961</v>
      </c>
      <c r="T1486" t="str">
        <f>SUBSTITUTE(Table14[[#This Row],[month]],"?","sep")</f>
        <v>Nov</v>
      </c>
      <c r="U1486">
        <v>4</v>
      </c>
      <c r="V1486">
        <v>1</v>
      </c>
      <c r="W1486" s="12">
        <v>6849.03</v>
      </c>
      <c r="X1486" t="str">
        <f>SUBSTITUTE(Table14[[#This Row],[Hospital tier]],"?","tier - 2")</f>
        <v>tier - 3</v>
      </c>
      <c r="Y1486" t="str">
        <f>SUBSTITUTE(Table14[[#This Row],[City tier]],"?","tier - 2")</f>
        <v>tier - 3</v>
      </c>
      <c r="Z1486" t="str">
        <f>SUBSTITUTE(Table14[[#This Row],[State ID]],"?","UNKNOWN")</f>
        <v>R1013</v>
      </c>
    </row>
    <row r="1487" spans="1:26" x14ac:dyDescent="0.3">
      <c r="A1487" t="s">
        <v>1518</v>
      </c>
      <c r="B1487">
        <v>1961</v>
      </c>
      <c r="C1487" t="s">
        <v>15</v>
      </c>
      <c r="E1487">
        <v>28</v>
      </c>
      <c r="F1487">
        <v>0</v>
      </c>
      <c r="G1487">
        <v>12574.05</v>
      </c>
      <c r="H1487" t="s">
        <v>12</v>
      </c>
      <c r="I1487" t="s">
        <v>16</v>
      </c>
      <c r="J1487" t="s">
        <v>42</v>
      </c>
      <c r="K1487" t="str">
        <f>SUBSTITUTE(Table14[[#This Row],[year]],"?","")</f>
        <v>1961</v>
      </c>
      <c r="P1487" t="str">
        <f>SUBSTITUTE(Table14[[#This Row],[Customer ID]],"?","unknown")</f>
        <v>Id853</v>
      </c>
      <c r="Q1487" s="9" t="str">
        <f t="shared" si="69"/>
        <v>15 Nov 1961</v>
      </c>
      <c r="R1487">
        <f t="shared" si="70"/>
        <v>61</v>
      </c>
      <c r="S1487" t="str">
        <f t="shared" si="71"/>
        <v>1961</v>
      </c>
      <c r="T1487" t="str">
        <f>SUBSTITUTE(Table14[[#This Row],[month]],"?","sep")</f>
        <v>Nov</v>
      </c>
      <c r="U1487">
        <v>15</v>
      </c>
      <c r="V1487">
        <v>2</v>
      </c>
      <c r="W1487" s="12">
        <v>6843.17</v>
      </c>
      <c r="X1487" t="str">
        <f>SUBSTITUTE(Table14[[#This Row],[Hospital tier]],"?","tier - 2")</f>
        <v>tier - 3</v>
      </c>
      <c r="Y1487" t="str">
        <f>SUBSTITUTE(Table14[[#This Row],[City tier]],"?","tier - 2")</f>
        <v>tier - 1</v>
      </c>
      <c r="Z1487" t="str">
        <f>SUBSTITUTE(Table14[[#This Row],[State ID]],"?","UNKNOWN")</f>
        <v>R1011</v>
      </c>
    </row>
    <row r="1488" spans="1:26" x14ac:dyDescent="0.3">
      <c r="A1488" t="s">
        <v>1519</v>
      </c>
      <c r="B1488">
        <v>1969</v>
      </c>
      <c r="C1488" t="s">
        <v>15</v>
      </c>
      <c r="E1488">
        <v>26</v>
      </c>
      <c r="F1488">
        <v>0</v>
      </c>
      <c r="G1488">
        <v>12579.92</v>
      </c>
      <c r="H1488" t="s">
        <v>12</v>
      </c>
      <c r="I1488" t="s">
        <v>16</v>
      </c>
      <c r="J1488" t="s">
        <v>200</v>
      </c>
      <c r="K1488" t="str">
        <f>SUBSTITUTE(Table14[[#This Row],[year]],"?","")</f>
        <v>1969</v>
      </c>
      <c r="P1488" t="str">
        <f>SUBSTITUTE(Table14[[#This Row],[Customer ID]],"?","unknown")</f>
        <v>Id852</v>
      </c>
      <c r="Q1488" s="9" t="str">
        <f t="shared" si="69"/>
        <v>22 Nov 1969</v>
      </c>
      <c r="R1488">
        <f t="shared" si="70"/>
        <v>53</v>
      </c>
      <c r="S1488" t="str">
        <f t="shared" si="71"/>
        <v>1969</v>
      </c>
      <c r="T1488" t="str">
        <f>SUBSTITUTE(Table14[[#This Row],[month]],"?","sep")</f>
        <v>Nov</v>
      </c>
      <c r="U1488">
        <v>22</v>
      </c>
      <c r="V1488">
        <v>0</v>
      </c>
      <c r="W1488" s="12">
        <v>12638.2</v>
      </c>
      <c r="X1488" t="str">
        <f>SUBSTITUTE(Table14[[#This Row],[Hospital tier]],"?","tier - 2")</f>
        <v>tier - 3</v>
      </c>
      <c r="Y1488" t="str">
        <f>SUBSTITUTE(Table14[[#This Row],[City tier]],"?","tier - 2")</f>
        <v>tier - 1</v>
      </c>
      <c r="Z1488" t="str">
        <f>SUBSTITUTE(Table14[[#This Row],[State ID]],"?","UNKNOWN")</f>
        <v>R1025</v>
      </c>
    </row>
    <row r="1489" spans="1:26" x14ac:dyDescent="0.3">
      <c r="A1489" t="s">
        <v>1520</v>
      </c>
      <c r="B1489">
        <v>1970</v>
      </c>
      <c r="C1489" t="s">
        <v>18</v>
      </c>
      <c r="E1489">
        <v>18</v>
      </c>
      <c r="F1489">
        <v>5</v>
      </c>
      <c r="G1489">
        <v>12592.53</v>
      </c>
      <c r="H1489" t="s">
        <v>12</v>
      </c>
      <c r="I1489" t="s">
        <v>11</v>
      </c>
      <c r="J1489" t="s">
        <v>13</v>
      </c>
      <c r="K1489" t="str">
        <f>SUBSTITUTE(Table14[[#This Row],[year]],"?","")</f>
        <v>1970</v>
      </c>
      <c r="P1489" t="str">
        <f>SUBSTITUTE(Table14[[#This Row],[Customer ID]],"?","unknown")</f>
        <v>Id851</v>
      </c>
      <c r="Q1489" s="9" t="str">
        <f t="shared" si="69"/>
        <v>16 Jun 1970</v>
      </c>
      <c r="R1489">
        <f t="shared" si="70"/>
        <v>52</v>
      </c>
      <c r="S1489" t="str">
        <f t="shared" si="71"/>
        <v>1970</v>
      </c>
      <c r="T1489" t="str">
        <f>SUBSTITUTE(Table14[[#This Row],[month]],"?","sep")</f>
        <v>Jun</v>
      </c>
      <c r="U1489">
        <v>16</v>
      </c>
      <c r="V1489">
        <v>0</v>
      </c>
      <c r="W1489" s="12">
        <v>38241.74</v>
      </c>
      <c r="X1489" t="str">
        <f>SUBSTITUTE(Table14[[#This Row],[Hospital tier]],"?","tier - 2")</f>
        <v>tier - 3</v>
      </c>
      <c r="Y1489" t="str">
        <f>SUBSTITUTE(Table14[[#This Row],[City tier]],"?","tier - 2")</f>
        <v>tier - 2</v>
      </c>
      <c r="Z1489" t="str">
        <f>SUBSTITUTE(Table14[[#This Row],[State ID]],"?","UNKNOWN")</f>
        <v>R1013</v>
      </c>
    </row>
    <row r="1490" spans="1:26" x14ac:dyDescent="0.3">
      <c r="A1490" t="s">
        <v>1521</v>
      </c>
      <c r="B1490">
        <v>1988</v>
      </c>
      <c r="C1490" t="s">
        <v>35</v>
      </c>
      <c r="E1490">
        <v>11</v>
      </c>
      <c r="F1490">
        <v>3</v>
      </c>
      <c r="G1490">
        <v>12600.46</v>
      </c>
      <c r="H1490" t="s">
        <v>12</v>
      </c>
      <c r="I1490" t="s">
        <v>16</v>
      </c>
      <c r="J1490" t="s">
        <v>249</v>
      </c>
      <c r="K1490" t="str">
        <f>SUBSTITUTE(Table14[[#This Row],[year]],"?","")</f>
        <v>1988</v>
      </c>
      <c r="P1490" t="str">
        <f>SUBSTITUTE(Table14[[#This Row],[Customer ID]],"?","unknown")</f>
        <v>Id850</v>
      </c>
      <c r="Q1490" s="9" t="str">
        <f t="shared" si="69"/>
        <v>30 Aug 1988</v>
      </c>
      <c r="R1490">
        <f t="shared" si="70"/>
        <v>34</v>
      </c>
      <c r="S1490" t="str">
        <f t="shared" si="71"/>
        <v>1988</v>
      </c>
      <c r="T1490" t="str">
        <f>SUBSTITUTE(Table14[[#This Row],[month]],"?","sep")</f>
        <v>Aug</v>
      </c>
      <c r="U1490">
        <v>30</v>
      </c>
      <c r="V1490">
        <v>0</v>
      </c>
      <c r="W1490" s="12">
        <v>6842.28</v>
      </c>
      <c r="X1490" t="str">
        <f>SUBSTITUTE(Table14[[#This Row],[Hospital tier]],"?","tier - 2")</f>
        <v>tier - 3</v>
      </c>
      <c r="Y1490" t="str">
        <f>SUBSTITUTE(Table14[[#This Row],[City tier]],"?","tier - 2")</f>
        <v>tier - 1</v>
      </c>
      <c r="Z1490" t="str">
        <f>SUBSTITUTE(Table14[[#This Row],[State ID]],"?","UNKNOWN")</f>
        <v>R1023</v>
      </c>
    </row>
    <row r="1491" spans="1:26" x14ac:dyDescent="0.3">
      <c r="A1491" t="s">
        <v>1522</v>
      </c>
      <c r="B1491">
        <v>1998</v>
      </c>
      <c r="C1491" t="s">
        <v>15</v>
      </c>
      <c r="E1491">
        <v>18</v>
      </c>
      <c r="F1491">
        <v>1</v>
      </c>
      <c r="G1491">
        <v>12609.89</v>
      </c>
      <c r="H1491" t="s">
        <v>12</v>
      </c>
      <c r="I1491" t="s">
        <v>12</v>
      </c>
      <c r="J1491" t="s">
        <v>23</v>
      </c>
      <c r="K1491" t="str">
        <f>SUBSTITUTE(Table14[[#This Row],[year]],"?","")</f>
        <v>1998</v>
      </c>
      <c r="P1491" t="str">
        <f>SUBSTITUTE(Table14[[#This Row],[Customer ID]],"?","unknown")</f>
        <v>Id849</v>
      </c>
      <c r="Q1491" s="9" t="str">
        <f t="shared" si="69"/>
        <v>15 Nov 1998</v>
      </c>
      <c r="R1491">
        <f t="shared" si="70"/>
        <v>24</v>
      </c>
      <c r="S1491" t="str">
        <f t="shared" si="71"/>
        <v>1998</v>
      </c>
      <c r="T1491" t="str">
        <f>SUBSTITUTE(Table14[[#This Row],[month]],"?","sep")</f>
        <v>Nov</v>
      </c>
      <c r="U1491">
        <v>15</v>
      </c>
      <c r="V1491">
        <v>0</v>
      </c>
      <c r="W1491" s="12">
        <v>6837.37</v>
      </c>
      <c r="X1491" t="str">
        <f>SUBSTITUTE(Table14[[#This Row],[Hospital tier]],"?","tier - 2")</f>
        <v>tier - 3</v>
      </c>
      <c r="Y1491" t="str">
        <f>SUBSTITUTE(Table14[[#This Row],[City tier]],"?","tier - 2")</f>
        <v>tier - 3</v>
      </c>
      <c r="Z1491" t="str">
        <f>SUBSTITUTE(Table14[[#This Row],[State ID]],"?","UNKNOWN")</f>
        <v>R1012</v>
      </c>
    </row>
    <row r="1492" spans="1:26" x14ac:dyDescent="0.3">
      <c r="A1492" t="s">
        <v>1523</v>
      </c>
      <c r="B1492">
        <v>1963</v>
      </c>
      <c r="C1492" t="s">
        <v>35</v>
      </c>
      <c r="E1492">
        <v>19</v>
      </c>
      <c r="F1492">
        <v>0</v>
      </c>
      <c r="G1492">
        <v>12622.18</v>
      </c>
      <c r="H1492" t="s">
        <v>12</v>
      </c>
      <c r="I1492" t="s">
        <v>16</v>
      </c>
      <c r="J1492" t="s">
        <v>23</v>
      </c>
      <c r="K1492" t="str">
        <f>SUBSTITUTE(Table14[[#This Row],[year]],"?","")</f>
        <v>1963</v>
      </c>
      <c r="P1492" t="str">
        <f>SUBSTITUTE(Table14[[#This Row],[Customer ID]],"?","unknown")</f>
        <v>Id848</v>
      </c>
      <c r="Q1492" s="9" t="str">
        <f t="shared" si="69"/>
        <v>8 Aug 1963</v>
      </c>
      <c r="R1492">
        <f t="shared" si="70"/>
        <v>59</v>
      </c>
      <c r="S1492" t="str">
        <f t="shared" si="71"/>
        <v>1963</v>
      </c>
      <c r="T1492" t="str">
        <f>SUBSTITUTE(Table14[[#This Row],[month]],"?","sep")</f>
        <v>Aug</v>
      </c>
      <c r="U1492">
        <v>8</v>
      </c>
      <c r="V1492">
        <v>0</v>
      </c>
      <c r="W1492" s="12">
        <v>6827.69</v>
      </c>
      <c r="X1492" t="str">
        <f>SUBSTITUTE(Table14[[#This Row],[Hospital tier]],"?","tier - 2")</f>
        <v>tier - 3</v>
      </c>
      <c r="Y1492" t="str">
        <f>SUBSTITUTE(Table14[[#This Row],[City tier]],"?","tier - 2")</f>
        <v>tier - 1</v>
      </c>
      <c r="Z1492" t="str">
        <f>SUBSTITUTE(Table14[[#This Row],[State ID]],"?","UNKNOWN")</f>
        <v>R1012</v>
      </c>
    </row>
    <row r="1493" spans="1:26" x14ac:dyDescent="0.3">
      <c r="A1493" t="s">
        <v>1524</v>
      </c>
      <c r="B1493">
        <v>1970</v>
      </c>
      <c r="C1493" t="s">
        <v>30</v>
      </c>
      <c r="E1493">
        <v>28</v>
      </c>
      <c r="F1493">
        <v>0</v>
      </c>
      <c r="G1493">
        <v>12624.74</v>
      </c>
      <c r="H1493" t="s">
        <v>12</v>
      </c>
      <c r="I1493" t="s">
        <v>16</v>
      </c>
      <c r="J1493" t="s">
        <v>23</v>
      </c>
      <c r="K1493" t="str">
        <f>SUBSTITUTE(Table14[[#This Row],[year]],"?","")</f>
        <v>1970</v>
      </c>
      <c r="P1493" t="str">
        <f>SUBSTITUTE(Table14[[#This Row],[Customer ID]],"?","unknown")</f>
        <v>Id847</v>
      </c>
      <c r="Q1493" s="9" t="str">
        <f t="shared" si="69"/>
        <v>17 Dec 1970</v>
      </c>
      <c r="R1493">
        <f t="shared" si="70"/>
        <v>52</v>
      </c>
      <c r="S1493" t="str">
        <f t="shared" si="71"/>
        <v>1970</v>
      </c>
      <c r="T1493" t="str">
        <f>SUBSTITUTE(Table14[[#This Row],[month]],"?","sep")</f>
        <v>Dec</v>
      </c>
      <c r="U1493">
        <v>17</v>
      </c>
      <c r="V1493">
        <v>1</v>
      </c>
      <c r="W1493" s="12">
        <v>6809.46</v>
      </c>
      <c r="X1493" t="str">
        <f>SUBSTITUTE(Table14[[#This Row],[Hospital tier]],"?","tier - 2")</f>
        <v>tier - 3</v>
      </c>
      <c r="Y1493" t="str">
        <f>SUBSTITUTE(Table14[[#This Row],[City tier]],"?","tier - 2")</f>
        <v>tier - 1</v>
      </c>
      <c r="Z1493" t="str">
        <f>SUBSTITUTE(Table14[[#This Row],[State ID]],"?","UNKNOWN")</f>
        <v>R1012</v>
      </c>
    </row>
    <row r="1494" spans="1:26" x14ac:dyDescent="0.3">
      <c r="A1494" t="s">
        <v>1525</v>
      </c>
      <c r="B1494">
        <v>1965</v>
      </c>
      <c r="C1494" t="s">
        <v>37</v>
      </c>
      <c r="E1494">
        <v>4</v>
      </c>
      <c r="F1494">
        <v>2</v>
      </c>
      <c r="G1494">
        <v>12629.17</v>
      </c>
      <c r="H1494" t="s">
        <v>12</v>
      </c>
      <c r="I1494" t="s">
        <v>16</v>
      </c>
      <c r="J1494" t="s">
        <v>13</v>
      </c>
      <c r="K1494" t="str">
        <f>SUBSTITUTE(Table14[[#This Row],[year]],"?","")</f>
        <v>1965</v>
      </c>
      <c r="P1494" t="str">
        <f>SUBSTITUTE(Table14[[#This Row],[Customer ID]],"?","unknown")</f>
        <v>Id846</v>
      </c>
      <c r="Q1494" s="9" t="str">
        <f t="shared" si="69"/>
        <v>29 Oct 1965</v>
      </c>
      <c r="R1494">
        <f t="shared" si="70"/>
        <v>57</v>
      </c>
      <c r="S1494" t="str">
        <f t="shared" si="71"/>
        <v>1965</v>
      </c>
      <c r="T1494" t="str">
        <f>SUBSTITUTE(Table14[[#This Row],[month]],"?","sep")</f>
        <v>Oct</v>
      </c>
      <c r="U1494">
        <v>29</v>
      </c>
      <c r="V1494">
        <v>5</v>
      </c>
      <c r="W1494" s="12">
        <v>6799.46</v>
      </c>
      <c r="X1494" t="str">
        <f>SUBSTITUTE(Table14[[#This Row],[Hospital tier]],"?","tier - 2")</f>
        <v>tier - 3</v>
      </c>
      <c r="Y1494" t="str">
        <f>SUBSTITUTE(Table14[[#This Row],[City tier]],"?","tier - 2")</f>
        <v>tier - 1</v>
      </c>
      <c r="Z1494" t="str">
        <f>SUBSTITUTE(Table14[[#This Row],[State ID]],"?","UNKNOWN")</f>
        <v>R1013</v>
      </c>
    </row>
    <row r="1495" spans="1:26" x14ac:dyDescent="0.3">
      <c r="A1495" t="s">
        <v>1526</v>
      </c>
      <c r="B1495">
        <v>1962</v>
      </c>
      <c r="C1495" t="s">
        <v>15</v>
      </c>
      <c r="E1495">
        <v>22</v>
      </c>
      <c r="F1495">
        <v>0</v>
      </c>
      <c r="G1495">
        <v>12629.9</v>
      </c>
      <c r="H1495" t="s">
        <v>12</v>
      </c>
      <c r="I1495" t="s">
        <v>12</v>
      </c>
      <c r="J1495" t="s">
        <v>13</v>
      </c>
      <c r="K1495" t="str">
        <f>SUBSTITUTE(Table14[[#This Row],[year]],"?","")</f>
        <v>1962</v>
      </c>
      <c r="P1495" t="str">
        <f>SUBSTITUTE(Table14[[#This Row],[Customer ID]],"?","unknown")</f>
        <v>Id845</v>
      </c>
      <c r="Q1495" s="9" t="str">
        <f t="shared" si="69"/>
        <v>24 Nov 1962</v>
      </c>
      <c r="R1495">
        <f t="shared" si="70"/>
        <v>60</v>
      </c>
      <c r="S1495" t="str">
        <f t="shared" si="71"/>
        <v>1962</v>
      </c>
      <c r="T1495" t="str">
        <f>SUBSTITUTE(Table14[[#This Row],[month]],"?","sep")</f>
        <v>Nov</v>
      </c>
      <c r="U1495">
        <v>24</v>
      </c>
      <c r="V1495">
        <v>3</v>
      </c>
      <c r="W1495" s="12">
        <v>6796.86</v>
      </c>
      <c r="X1495" t="str">
        <f>SUBSTITUTE(Table14[[#This Row],[Hospital tier]],"?","tier - 2")</f>
        <v>tier - 3</v>
      </c>
      <c r="Y1495" t="str">
        <f>SUBSTITUTE(Table14[[#This Row],[City tier]],"?","tier - 2")</f>
        <v>tier - 3</v>
      </c>
      <c r="Z1495" t="str">
        <f>SUBSTITUTE(Table14[[#This Row],[State ID]],"?","UNKNOWN")</f>
        <v>R1013</v>
      </c>
    </row>
    <row r="1496" spans="1:26" x14ac:dyDescent="0.3">
      <c r="A1496" t="s">
        <v>1527</v>
      </c>
      <c r="B1496">
        <v>1962</v>
      </c>
      <c r="C1496" t="s">
        <v>10</v>
      </c>
      <c r="E1496">
        <v>22</v>
      </c>
      <c r="F1496">
        <v>0</v>
      </c>
      <c r="G1496">
        <v>12638.2</v>
      </c>
      <c r="H1496" t="s">
        <v>12</v>
      </c>
      <c r="I1496" t="s">
        <v>16</v>
      </c>
      <c r="J1496" t="s">
        <v>42</v>
      </c>
      <c r="K1496" t="str">
        <f>SUBSTITUTE(Table14[[#This Row],[year]],"?","")</f>
        <v>1962</v>
      </c>
      <c r="P1496" t="str">
        <f>SUBSTITUTE(Table14[[#This Row],[Customer ID]],"?","unknown")</f>
        <v>Id844</v>
      </c>
      <c r="Q1496" s="9" t="str">
        <f t="shared" si="69"/>
        <v>23 Jul 1962</v>
      </c>
      <c r="R1496">
        <f t="shared" si="70"/>
        <v>60</v>
      </c>
      <c r="S1496" t="str">
        <f t="shared" si="71"/>
        <v>1962</v>
      </c>
      <c r="T1496" t="str">
        <f>SUBSTITUTE(Table14[[#This Row],[month]],"?","sep")</f>
        <v>Jul</v>
      </c>
      <c r="U1496">
        <v>23</v>
      </c>
      <c r="V1496">
        <v>2</v>
      </c>
      <c r="W1496" s="12">
        <v>6781.52</v>
      </c>
      <c r="X1496" t="str">
        <f>SUBSTITUTE(Table14[[#This Row],[Hospital tier]],"?","tier - 2")</f>
        <v>tier - 3</v>
      </c>
      <c r="Y1496" t="str">
        <f>SUBSTITUTE(Table14[[#This Row],[City tier]],"?","tier - 2")</f>
        <v>tier - 1</v>
      </c>
      <c r="Z1496" t="str">
        <f>SUBSTITUTE(Table14[[#This Row],[State ID]],"?","UNKNOWN")</f>
        <v>R1011</v>
      </c>
    </row>
    <row r="1497" spans="1:26" x14ac:dyDescent="0.3">
      <c r="A1497" t="s">
        <v>1528</v>
      </c>
      <c r="B1497">
        <v>1972</v>
      </c>
      <c r="C1497" t="s">
        <v>20</v>
      </c>
      <c r="E1497">
        <v>5</v>
      </c>
      <c r="F1497">
        <v>0</v>
      </c>
      <c r="G1497">
        <v>12640.24</v>
      </c>
      <c r="H1497" t="s">
        <v>12</v>
      </c>
      <c r="I1497" t="s">
        <v>16</v>
      </c>
      <c r="J1497" t="s">
        <v>42</v>
      </c>
      <c r="K1497" t="str">
        <f>SUBSTITUTE(Table14[[#This Row],[year]],"?","")</f>
        <v>1972</v>
      </c>
      <c r="P1497" t="str">
        <f>SUBSTITUTE(Table14[[#This Row],[Customer ID]],"?","unknown")</f>
        <v>Id843</v>
      </c>
      <c r="Q1497" s="9" t="str">
        <f t="shared" si="69"/>
        <v>8 Sep 1972</v>
      </c>
      <c r="R1497">
        <f t="shared" si="70"/>
        <v>50</v>
      </c>
      <c r="S1497" t="str">
        <f t="shared" si="71"/>
        <v>1972</v>
      </c>
      <c r="T1497" t="str">
        <f>SUBSTITUTE(Table14[[#This Row],[month]],"?","sep")</f>
        <v>Sep</v>
      </c>
      <c r="U1497">
        <v>8</v>
      </c>
      <c r="V1497">
        <v>1</v>
      </c>
      <c r="W1497" s="12">
        <v>6781.35</v>
      </c>
      <c r="X1497" t="str">
        <f>SUBSTITUTE(Table14[[#This Row],[Hospital tier]],"?","tier - 2")</f>
        <v>tier - 3</v>
      </c>
      <c r="Y1497" t="str">
        <f>SUBSTITUTE(Table14[[#This Row],[City tier]],"?","tier - 2")</f>
        <v>tier - 1</v>
      </c>
      <c r="Z1497" t="str">
        <f>SUBSTITUTE(Table14[[#This Row],[State ID]],"?","UNKNOWN")</f>
        <v>R1011</v>
      </c>
    </row>
    <row r="1498" spans="1:26" x14ac:dyDescent="0.3">
      <c r="A1498" t="s">
        <v>1529</v>
      </c>
      <c r="B1498">
        <v>1966</v>
      </c>
      <c r="C1498" t="s">
        <v>30</v>
      </c>
      <c r="E1498">
        <v>17</v>
      </c>
      <c r="F1498">
        <v>2</v>
      </c>
      <c r="G1498">
        <v>12643.38</v>
      </c>
      <c r="H1498" t="s">
        <v>12</v>
      </c>
      <c r="I1498" t="s">
        <v>16</v>
      </c>
      <c r="J1498" t="s">
        <v>23</v>
      </c>
      <c r="K1498" t="str">
        <f>SUBSTITUTE(Table14[[#This Row],[year]],"?","")</f>
        <v>1966</v>
      </c>
      <c r="P1498" t="str">
        <f>SUBSTITUTE(Table14[[#This Row],[Customer ID]],"?","unknown")</f>
        <v>Id842</v>
      </c>
      <c r="Q1498" s="9" t="str">
        <f t="shared" si="69"/>
        <v>3 Dec 1966</v>
      </c>
      <c r="R1498">
        <f t="shared" si="70"/>
        <v>56</v>
      </c>
      <c r="S1498" t="str">
        <f t="shared" si="71"/>
        <v>1966</v>
      </c>
      <c r="T1498" t="str">
        <f>SUBSTITUTE(Table14[[#This Row],[month]],"?","sep")</f>
        <v>Dec</v>
      </c>
      <c r="U1498">
        <v>3</v>
      </c>
      <c r="V1498">
        <v>1</v>
      </c>
      <c r="W1498" s="12">
        <v>6775.96</v>
      </c>
      <c r="X1498" t="str">
        <f>SUBSTITUTE(Table14[[#This Row],[Hospital tier]],"?","tier - 2")</f>
        <v>tier - 3</v>
      </c>
      <c r="Y1498" t="str">
        <f>SUBSTITUTE(Table14[[#This Row],[City tier]],"?","tier - 2")</f>
        <v>tier - 1</v>
      </c>
      <c r="Z1498" t="str">
        <f>SUBSTITUTE(Table14[[#This Row],[State ID]],"?","UNKNOWN")</f>
        <v>R1012</v>
      </c>
    </row>
    <row r="1499" spans="1:26" x14ac:dyDescent="0.3">
      <c r="A1499" t="s">
        <v>1530</v>
      </c>
      <c r="B1499">
        <v>1962</v>
      </c>
      <c r="C1499" t="s">
        <v>10</v>
      </c>
      <c r="E1499">
        <v>11</v>
      </c>
      <c r="F1499">
        <v>0</v>
      </c>
      <c r="G1499">
        <v>12644.59</v>
      </c>
      <c r="H1499" t="s">
        <v>12</v>
      </c>
      <c r="I1499" t="s">
        <v>11</v>
      </c>
      <c r="J1499" t="s">
        <v>42</v>
      </c>
      <c r="K1499" t="str">
        <f>SUBSTITUTE(Table14[[#This Row],[year]],"?","")</f>
        <v>1962</v>
      </c>
      <c r="P1499" t="str">
        <f>SUBSTITUTE(Table14[[#This Row],[Customer ID]],"?","unknown")</f>
        <v>Id841</v>
      </c>
      <c r="Q1499" s="9" t="str">
        <f t="shared" si="69"/>
        <v>22 Jul 1962</v>
      </c>
      <c r="R1499">
        <f t="shared" si="70"/>
        <v>60</v>
      </c>
      <c r="S1499" t="str">
        <f t="shared" si="71"/>
        <v>1962</v>
      </c>
      <c r="T1499" t="str">
        <f>SUBSTITUTE(Table14[[#This Row],[month]],"?","sep")</f>
        <v>Jul</v>
      </c>
      <c r="U1499">
        <v>22</v>
      </c>
      <c r="V1499">
        <v>0</v>
      </c>
      <c r="W1499" s="12">
        <v>12629.9</v>
      </c>
      <c r="X1499" t="str">
        <f>SUBSTITUTE(Table14[[#This Row],[Hospital tier]],"?","tier - 2")</f>
        <v>tier - 3</v>
      </c>
      <c r="Y1499" t="str">
        <f>SUBSTITUTE(Table14[[#This Row],[City tier]],"?","tier - 2")</f>
        <v>tier - 2</v>
      </c>
      <c r="Z1499" t="str">
        <f>SUBSTITUTE(Table14[[#This Row],[State ID]],"?","UNKNOWN")</f>
        <v>R1011</v>
      </c>
    </row>
    <row r="1500" spans="1:26" x14ac:dyDescent="0.3">
      <c r="A1500" t="s">
        <v>1531</v>
      </c>
      <c r="B1500">
        <v>1965</v>
      </c>
      <c r="C1500" t="s">
        <v>20</v>
      </c>
      <c r="E1500">
        <v>14</v>
      </c>
      <c r="F1500">
        <v>2</v>
      </c>
      <c r="G1500">
        <v>12646.21</v>
      </c>
      <c r="H1500" t="s">
        <v>12</v>
      </c>
      <c r="I1500" t="s">
        <v>11</v>
      </c>
      <c r="J1500" t="s">
        <v>42</v>
      </c>
      <c r="K1500" t="str">
        <f>SUBSTITUTE(Table14[[#This Row],[year]],"?","")</f>
        <v>1965</v>
      </c>
      <c r="P1500" t="str">
        <f>SUBSTITUTE(Table14[[#This Row],[Customer ID]],"?","unknown")</f>
        <v>Id840</v>
      </c>
      <c r="Q1500" s="9" t="str">
        <f t="shared" si="69"/>
        <v>21 Sep 1965</v>
      </c>
      <c r="R1500">
        <f t="shared" si="70"/>
        <v>57</v>
      </c>
      <c r="S1500" t="str">
        <f t="shared" si="71"/>
        <v>1965</v>
      </c>
      <c r="T1500" t="str">
        <f>SUBSTITUTE(Table14[[#This Row],[month]],"?","sep")</f>
        <v>Sep</v>
      </c>
      <c r="U1500">
        <v>21</v>
      </c>
      <c r="V1500">
        <v>1</v>
      </c>
      <c r="W1500" s="12">
        <v>6770.19</v>
      </c>
      <c r="X1500" t="str">
        <f>SUBSTITUTE(Table14[[#This Row],[Hospital tier]],"?","tier - 2")</f>
        <v>tier - 3</v>
      </c>
      <c r="Y1500" t="str">
        <f>SUBSTITUTE(Table14[[#This Row],[City tier]],"?","tier - 2")</f>
        <v>tier - 2</v>
      </c>
      <c r="Z1500" t="str">
        <f>SUBSTITUTE(Table14[[#This Row],[State ID]],"?","UNKNOWN")</f>
        <v>R1011</v>
      </c>
    </row>
    <row r="1501" spans="1:26" x14ac:dyDescent="0.3">
      <c r="A1501" t="s">
        <v>1532</v>
      </c>
      <c r="B1501">
        <v>1962</v>
      </c>
      <c r="C1501" t="s">
        <v>35</v>
      </c>
      <c r="E1501">
        <v>27</v>
      </c>
      <c r="F1501">
        <v>0</v>
      </c>
      <c r="G1501">
        <v>12648.7</v>
      </c>
      <c r="H1501" t="s">
        <v>12</v>
      </c>
      <c r="I1501" t="s">
        <v>11</v>
      </c>
      <c r="J1501" t="s">
        <v>13</v>
      </c>
      <c r="K1501" t="str">
        <f>SUBSTITUTE(Table14[[#This Row],[year]],"?","")</f>
        <v>1962</v>
      </c>
      <c r="P1501" t="str">
        <f>SUBSTITUTE(Table14[[#This Row],[Customer ID]],"?","unknown")</f>
        <v>Id839</v>
      </c>
      <c r="Q1501" s="9" t="str">
        <f t="shared" si="69"/>
        <v>8 Aug 1962</v>
      </c>
      <c r="R1501">
        <f t="shared" si="70"/>
        <v>60</v>
      </c>
      <c r="S1501" t="str">
        <f t="shared" si="71"/>
        <v>1962</v>
      </c>
      <c r="T1501" t="str">
        <f>SUBSTITUTE(Table14[[#This Row],[month]],"?","sep")</f>
        <v>Aug</v>
      </c>
      <c r="U1501">
        <v>8</v>
      </c>
      <c r="V1501">
        <v>3</v>
      </c>
      <c r="W1501" s="12">
        <v>38237.339999999997</v>
      </c>
      <c r="X1501" t="str">
        <f>SUBSTITUTE(Table14[[#This Row],[Hospital tier]],"?","tier - 2")</f>
        <v>tier - 3</v>
      </c>
      <c r="Y1501" t="str">
        <f>SUBSTITUTE(Table14[[#This Row],[City tier]],"?","tier - 2")</f>
        <v>tier - 2</v>
      </c>
      <c r="Z1501" t="str">
        <f>SUBSTITUTE(Table14[[#This Row],[State ID]],"?","UNKNOWN")</f>
        <v>R1013</v>
      </c>
    </row>
    <row r="1502" spans="1:26" x14ac:dyDescent="0.3">
      <c r="A1502" t="s">
        <v>1533</v>
      </c>
      <c r="B1502">
        <v>1974</v>
      </c>
      <c r="C1502" t="s">
        <v>20</v>
      </c>
      <c r="E1502">
        <v>24</v>
      </c>
      <c r="F1502">
        <v>0</v>
      </c>
      <c r="G1502">
        <v>12697.48</v>
      </c>
      <c r="H1502" t="s">
        <v>12</v>
      </c>
      <c r="I1502" t="s">
        <v>12</v>
      </c>
      <c r="J1502" t="s">
        <v>300</v>
      </c>
      <c r="K1502" t="str">
        <f>SUBSTITUTE(Table14[[#This Row],[year]],"?","")</f>
        <v>1974</v>
      </c>
      <c r="P1502" t="str">
        <f>SUBSTITUTE(Table14[[#This Row],[Customer ID]],"?","unknown")</f>
        <v>Id838</v>
      </c>
      <c r="Q1502" s="9" t="str">
        <f t="shared" si="69"/>
        <v>10 Sep 1974</v>
      </c>
      <c r="R1502">
        <f t="shared" si="70"/>
        <v>48</v>
      </c>
      <c r="S1502" t="str">
        <f t="shared" si="71"/>
        <v>1974</v>
      </c>
      <c r="T1502" t="str">
        <f>SUBSTITUTE(Table14[[#This Row],[month]],"?","sep")</f>
        <v>Sep</v>
      </c>
      <c r="U1502">
        <v>10</v>
      </c>
      <c r="V1502">
        <v>3</v>
      </c>
      <c r="W1502" s="12">
        <v>6753.04</v>
      </c>
      <c r="X1502" t="str">
        <f>SUBSTITUTE(Table14[[#This Row],[Hospital tier]],"?","tier - 2")</f>
        <v>tier - 3</v>
      </c>
      <c r="Y1502" t="str">
        <f>SUBSTITUTE(Table14[[#This Row],[City tier]],"?","tier - 2")</f>
        <v>tier - 3</v>
      </c>
      <c r="Z1502" t="str">
        <f>SUBSTITUTE(Table14[[#This Row],[State ID]],"?","UNKNOWN")</f>
        <v>R1021</v>
      </c>
    </row>
    <row r="1503" spans="1:26" x14ac:dyDescent="0.3">
      <c r="A1503" t="s">
        <v>1534</v>
      </c>
      <c r="B1503">
        <v>1992</v>
      </c>
      <c r="C1503" t="s">
        <v>10</v>
      </c>
      <c r="E1503">
        <v>7</v>
      </c>
      <c r="F1503">
        <v>0</v>
      </c>
      <c r="G1503">
        <v>12699.56</v>
      </c>
      <c r="H1503" t="s">
        <v>12</v>
      </c>
      <c r="I1503" t="s">
        <v>11</v>
      </c>
      <c r="J1503" t="s">
        <v>42</v>
      </c>
      <c r="K1503" t="str">
        <f>SUBSTITUTE(Table14[[#This Row],[year]],"?","")</f>
        <v>1992</v>
      </c>
      <c r="P1503" t="str">
        <f>SUBSTITUTE(Table14[[#This Row],[Customer ID]],"?","unknown")</f>
        <v>Id837</v>
      </c>
      <c r="Q1503" s="9" t="str">
        <f t="shared" si="69"/>
        <v>9 Jul 1992</v>
      </c>
      <c r="R1503">
        <f t="shared" si="70"/>
        <v>30</v>
      </c>
      <c r="S1503" t="str">
        <f t="shared" si="71"/>
        <v>1992</v>
      </c>
      <c r="T1503" t="str">
        <f>SUBSTITUTE(Table14[[#This Row],[month]],"?","sep")</f>
        <v>Jul</v>
      </c>
      <c r="U1503">
        <v>9</v>
      </c>
      <c r="V1503">
        <v>0</v>
      </c>
      <c r="W1503" s="12">
        <v>6750.27</v>
      </c>
      <c r="X1503" t="str">
        <f>SUBSTITUTE(Table14[[#This Row],[Hospital tier]],"?","tier - 2")</f>
        <v>tier - 3</v>
      </c>
      <c r="Y1503" t="str">
        <f>SUBSTITUTE(Table14[[#This Row],[City tier]],"?","tier - 2")</f>
        <v>tier - 2</v>
      </c>
      <c r="Z1503" t="str">
        <f>SUBSTITUTE(Table14[[#This Row],[State ID]],"?","UNKNOWN")</f>
        <v>R1011</v>
      </c>
    </row>
    <row r="1504" spans="1:26" x14ac:dyDescent="0.3">
      <c r="A1504" t="s">
        <v>1535</v>
      </c>
      <c r="B1504">
        <v>1964</v>
      </c>
      <c r="C1504" t="s">
        <v>15</v>
      </c>
      <c r="E1504">
        <v>28</v>
      </c>
      <c r="F1504">
        <v>0</v>
      </c>
      <c r="G1504">
        <v>12700.63</v>
      </c>
      <c r="H1504" t="s">
        <v>12</v>
      </c>
      <c r="I1504" t="s">
        <v>12</v>
      </c>
      <c r="J1504" t="s">
        <v>42</v>
      </c>
      <c r="K1504" t="str">
        <f>SUBSTITUTE(Table14[[#This Row],[year]],"?","")</f>
        <v>1964</v>
      </c>
      <c r="P1504" t="str">
        <f>SUBSTITUTE(Table14[[#This Row],[Customer ID]],"?","unknown")</f>
        <v>Id836</v>
      </c>
      <c r="Q1504" s="9" t="str">
        <f t="shared" si="69"/>
        <v>17 Nov 1964</v>
      </c>
      <c r="R1504">
        <f t="shared" si="70"/>
        <v>58</v>
      </c>
      <c r="S1504" t="str">
        <f t="shared" si="71"/>
        <v>1964</v>
      </c>
      <c r="T1504" t="str">
        <f>SUBSTITUTE(Table14[[#This Row],[month]],"?","sep")</f>
        <v>Nov</v>
      </c>
      <c r="U1504">
        <v>17</v>
      </c>
      <c r="V1504">
        <v>0</v>
      </c>
      <c r="W1504" s="12">
        <v>6749.63</v>
      </c>
      <c r="X1504" t="str">
        <f>SUBSTITUTE(Table14[[#This Row],[Hospital tier]],"?","tier - 2")</f>
        <v>tier - 3</v>
      </c>
      <c r="Y1504" t="str">
        <f>SUBSTITUTE(Table14[[#This Row],[City tier]],"?","tier - 2")</f>
        <v>tier - 3</v>
      </c>
      <c r="Z1504" t="str">
        <f>SUBSTITUTE(Table14[[#This Row],[State ID]],"?","UNKNOWN")</f>
        <v>R1011</v>
      </c>
    </row>
    <row r="1505" spans="1:26" x14ac:dyDescent="0.3">
      <c r="A1505" t="s">
        <v>1536</v>
      </c>
      <c r="B1505">
        <v>1970</v>
      </c>
      <c r="C1505" t="s">
        <v>10</v>
      </c>
      <c r="E1505">
        <v>8</v>
      </c>
      <c r="F1505">
        <v>0</v>
      </c>
      <c r="G1505">
        <v>12713</v>
      </c>
      <c r="H1505" t="s">
        <v>12</v>
      </c>
      <c r="I1505" t="s">
        <v>16</v>
      </c>
      <c r="J1505" t="s">
        <v>42</v>
      </c>
      <c r="K1505" t="str">
        <f>SUBSTITUTE(Table14[[#This Row],[year]],"?","")</f>
        <v>1970</v>
      </c>
      <c r="P1505" t="str">
        <f>SUBSTITUTE(Table14[[#This Row],[Customer ID]],"?","unknown")</f>
        <v>Id835</v>
      </c>
      <c r="Q1505" s="9" t="str">
        <f t="shared" si="69"/>
        <v>5 Jul 1970</v>
      </c>
      <c r="R1505">
        <f t="shared" si="70"/>
        <v>52</v>
      </c>
      <c r="S1505" t="str">
        <f t="shared" si="71"/>
        <v>1970</v>
      </c>
      <c r="T1505" t="str">
        <f>SUBSTITUTE(Table14[[#This Row],[month]],"?","sep")</f>
        <v>Jul</v>
      </c>
      <c r="U1505">
        <v>5</v>
      </c>
      <c r="V1505">
        <v>3</v>
      </c>
      <c r="W1505" s="12">
        <v>6748.59</v>
      </c>
      <c r="X1505" t="str">
        <f>SUBSTITUTE(Table14[[#This Row],[Hospital tier]],"?","tier - 2")</f>
        <v>tier - 3</v>
      </c>
      <c r="Y1505" t="str">
        <f>SUBSTITUTE(Table14[[#This Row],[City tier]],"?","tier - 2")</f>
        <v>tier - 1</v>
      </c>
      <c r="Z1505" t="str">
        <f>SUBSTITUTE(Table14[[#This Row],[State ID]],"?","UNKNOWN")</f>
        <v>R1011</v>
      </c>
    </row>
    <row r="1506" spans="1:26" x14ac:dyDescent="0.3">
      <c r="A1506" t="s">
        <v>1537</v>
      </c>
      <c r="B1506">
        <v>1988</v>
      </c>
      <c r="C1506" t="s">
        <v>10</v>
      </c>
      <c r="E1506">
        <v>17</v>
      </c>
      <c r="F1506">
        <v>3</v>
      </c>
      <c r="G1506">
        <v>12718.21</v>
      </c>
      <c r="H1506" t="s">
        <v>12</v>
      </c>
      <c r="I1506" t="s">
        <v>16</v>
      </c>
      <c r="J1506" t="s">
        <v>535</v>
      </c>
      <c r="K1506" t="str">
        <f>SUBSTITUTE(Table14[[#This Row],[year]],"?","")</f>
        <v>1988</v>
      </c>
      <c r="P1506" t="str">
        <f>SUBSTITUTE(Table14[[#This Row],[Customer ID]],"?","unknown")</f>
        <v>Id834</v>
      </c>
      <c r="Q1506" s="9" t="str">
        <f t="shared" si="69"/>
        <v>7 Jul 1988</v>
      </c>
      <c r="R1506">
        <f t="shared" si="70"/>
        <v>34</v>
      </c>
      <c r="S1506" t="str">
        <f t="shared" si="71"/>
        <v>1988</v>
      </c>
      <c r="T1506" t="str">
        <f>SUBSTITUTE(Table14[[#This Row],[month]],"?","sep")</f>
        <v>Jul</v>
      </c>
      <c r="U1506">
        <v>7</v>
      </c>
      <c r="V1506">
        <v>3</v>
      </c>
      <c r="W1506" s="12">
        <v>6746.74</v>
      </c>
      <c r="X1506" t="str">
        <f>SUBSTITUTE(Table14[[#This Row],[Hospital tier]],"?","tier - 2")</f>
        <v>tier - 3</v>
      </c>
      <c r="Y1506" t="str">
        <f>SUBSTITUTE(Table14[[#This Row],[City tier]],"?","tier - 2")</f>
        <v>tier - 1</v>
      </c>
      <c r="Z1506" t="str">
        <f>SUBSTITUTE(Table14[[#This Row],[State ID]],"?","UNKNOWN")</f>
        <v>R1026</v>
      </c>
    </row>
    <row r="1507" spans="1:26" x14ac:dyDescent="0.3">
      <c r="A1507" t="s">
        <v>1538</v>
      </c>
      <c r="B1507">
        <v>1962</v>
      </c>
      <c r="C1507" t="s">
        <v>20</v>
      </c>
      <c r="E1507">
        <v>2</v>
      </c>
      <c r="F1507">
        <v>0</v>
      </c>
      <c r="G1507">
        <v>12731</v>
      </c>
      <c r="H1507" t="s">
        <v>12</v>
      </c>
      <c r="I1507" t="s">
        <v>12</v>
      </c>
      <c r="J1507" t="s">
        <v>168</v>
      </c>
      <c r="K1507" t="str">
        <f>SUBSTITUTE(Table14[[#This Row],[year]],"?","")</f>
        <v>1962</v>
      </c>
      <c r="P1507" t="str">
        <f>SUBSTITUTE(Table14[[#This Row],[Customer ID]],"?","unknown")</f>
        <v>Id833</v>
      </c>
      <c r="Q1507" s="9" t="str">
        <f t="shared" si="69"/>
        <v>18 Sep 1962</v>
      </c>
      <c r="R1507">
        <f t="shared" si="70"/>
        <v>60</v>
      </c>
      <c r="S1507" t="str">
        <f t="shared" si="71"/>
        <v>1962</v>
      </c>
      <c r="T1507" t="str">
        <f>SUBSTITUTE(Table14[[#This Row],[month]],"?","sep")</f>
        <v>Sep</v>
      </c>
      <c r="U1507">
        <v>18</v>
      </c>
      <c r="V1507">
        <v>0</v>
      </c>
      <c r="W1507" s="12">
        <v>6738.84</v>
      </c>
      <c r="X1507" t="str">
        <f>SUBSTITUTE(Table14[[#This Row],[Hospital tier]],"?","tier - 2")</f>
        <v>tier - 3</v>
      </c>
      <c r="Y1507" t="str">
        <f>SUBSTITUTE(Table14[[#This Row],[City tier]],"?","tier - 2")</f>
        <v>tier - 3</v>
      </c>
      <c r="Z1507" t="str">
        <f>SUBSTITUTE(Table14[[#This Row],[State ID]],"?","UNKNOWN")</f>
        <v>R1016</v>
      </c>
    </row>
    <row r="1508" spans="1:26" x14ac:dyDescent="0.3">
      <c r="A1508" t="s">
        <v>1539</v>
      </c>
      <c r="B1508">
        <v>1962</v>
      </c>
      <c r="C1508" t="s">
        <v>37</v>
      </c>
      <c r="E1508">
        <v>1</v>
      </c>
      <c r="F1508">
        <v>0</v>
      </c>
      <c r="G1508">
        <v>12741.17</v>
      </c>
      <c r="H1508" t="s">
        <v>12</v>
      </c>
      <c r="I1508" t="s">
        <v>16</v>
      </c>
      <c r="J1508" t="s">
        <v>356</v>
      </c>
      <c r="K1508" t="str">
        <f>SUBSTITUTE(Table14[[#This Row],[year]],"?","")</f>
        <v>1962</v>
      </c>
      <c r="P1508" t="str">
        <f>SUBSTITUTE(Table14[[#This Row],[Customer ID]],"?","unknown")</f>
        <v>Id832</v>
      </c>
      <c r="Q1508" s="9" t="str">
        <f t="shared" si="69"/>
        <v>21 Oct 1962</v>
      </c>
      <c r="R1508">
        <f t="shared" si="70"/>
        <v>60</v>
      </c>
      <c r="S1508" t="str">
        <f t="shared" si="71"/>
        <v>1962</v>
      </c>
      <c r="T1508" t="str">
        <f>SUBSTITUTE(Table14[[#This Row],[month]],"?","sep")</f>
        <v>Oct</v>
      </c>
      <c r="U1508">
        <v>21</v>
      </c>
      <c r="V1508">
        <v>2</v>
      </c>
      <c r="W1508" s="12">
        <v>6737.98</v>
      </c>
      <c r="X1508" t="str">
        <f>SUBSTITUTE(Table14[[#This Row],[Hospital tier]],"?","tier - 2")</f>
        <v>tier - 3</v>
      </c>
      <c r="Y1508" t="str">
        <f>SUBSTITUTE(Table14[[#This Row],[City tier]],"?","tier - 2")</f>
        <v>tier - 1</v>
      </c>
      <c r="Z1508" t="str">
        <f>SUBSTITUTE(Table14[[#This Row],[State ID]],"?","UNKNOWN")</f>
        <v>R1017</v>
      </c>
    </row>
    <row r="1509" spans="1:26" x14ac:dyDescent="0.3">
      <c r="A1509" t="s">
        <v>1540</v>
      </c>
      <c r="B1509">
        <v>1975</v>
      </c>
      <c r="C1509" t="s">
        <v>20</v>
      </c>
      <c r="E1509">
        <v>25</v>
      </c>
      <c r="F1509">
        <v>1</v>
      </c>
      <c r="G1509">
        <v>12770.27</v>
      </c>
      <c r="H1509" t="s">
        <v>12</v>
      </c>
      <c r="I1509" t="s">
        <v>12</v>
      </c>
      <c r="J1509" t="s">
        <v>300</v>
      </c>
      <c r="K1509" t="str">
        <f>SUBSTITUTE(Table14[[#This Row],[year]],"?","")</f>
        <v>1975</v>
      </c>
      <c r="P1509" t="str">
        <f>SUBSTITUTE(Table14[[#This Row],[Customer ID]],"?","unknown")</f>
        <v>Id831</v>
      </c>
      <c r="Q1509" s="9" t="str">
        <f t="shared" si="69"/>
        <v>13 Sep 1975</v>
      </c>
      <c r="R1509">
        <f t="shared" si="70"/>
        <v>47</v>
      </c>
      <c r="S1509" t="str">
        <f t="shared" si="71"/>
        <v>1975</v>
      </c>
      <c r="T1509" t="str">
        <f>SUBSTITUTE(Table14[[#This Row],[month]],"?","sep")</f>
        <v>Sep</v>
      </c>
      <c r="U1509">
        <v>13</v>
      </c>
      <c r="V1509">
        <v>0</v>
      </c>
      <c r="W1509" s="12">
        <v>6721.37</v>
      </c>
      <c r="X1509" t="str">
        <f>SUBSTITUTE(Table14[[#This Row],[Hospital tier]],"?","tier - 2")</f>
        <v>tier - 3</v>
      </c>
      <c r="Y1509" t="str">
        <f>SUBSTITUTE(Table14[[#This Row],[City tier]],"?","tier - 2")</f>
        <v>tier - 3</v>
      </c>
      <c r="Z1509" t="str">
        <f>SUBSTITUTE(Table14[[#This Row],[State ID]],"?","UNKNOWN")</f>
        <v>R1021</v>
      </c>
    </row>
    <row r="1510" spans="1:26" x14ac:dyDescent="0.3">
      <c r="A1510" t="s">
        <v>1541</v>
      </c>
      <c r="B1510">
        <v>1972</v>
      </c>
      <c r="C1510" t="s">
        <v>37</v>
      </c>
      <c r="E1510">
        <v>7</v>
      </c>
      <c r="F1510">
        <v>0</v>
      </c>
      <c r="G1510">
        <v>12776.05</v>
      </c>
      <c r="H1510" t="s">
        <v>12</v>
      </c>
      <c r="I1510" t="s">
        <v>12</v>
      </c>
      <c r="J1510" t="s">
        <v>535</v>
      </c>
      <c r="K1510" t="str">
        <f>SUBSTITUTE(Table14[[#This Row],[year]],"?","")</f>
        <v>1972</v>
      </c>
      <c r="P1510" t="str">
        <f>SUBSTITUTE(Table14[[#This Row],[Customer ID]],"?","unknown")</f>
        <v>Id830</v>
      </c>
      <c r="Q1510" s="9" t="str">
        <f t="shared" si="69"/>
        <v>4 Oct 1972</v>
      </c>
      <c r="R1510">
        <f t="shared" si="70"/>
        <v>50</v>
      </c>
      <c r="S1510" t="str">
        <f t="shared" si="71"/>
        <v>1972</v>
      </c>
      <c r="T1510" t="str">
        <f>SUBSTITUTE(Table14[[#This Row],[month]],"?","sep")</f>
        <v>Oct</v>
      </c>
      <c r="U1510">
        <v>4</v>
      </c>
      <c r="V1510">
        <v>2</v>
      </c>
      <c r="W1510" s="12">
        <v>12629.17</v>
      </c>
      <c r="X1510" t="str">
        <f>SUBSTITUTE(Table14[[#This Row],[Hospital tier]],"?","tier - 2")</f>
        <v>tier - 3</v>
      </c>
      <c r="Y1510" t="str">
        <f>SUBSTITUTE(Table14[[#This Row],[City tier]],"?","tier - 2")</f>
        <v>tier - 3</v>
      </c>
      <c r="Z1510" t="str">
        <f>SUBSTITUTE(Table14[[#This Row],[State ID]],"?","UNKNOWN")</f>
        <v>R1026</v>
      </c>
    </row>
    <row r="1511" spans="1:26" x14ac:dyDescent="0.3">
      <c r="A1511" t="s">
        <v>1542</v>
      </c>
      <c r="B1511">
        <v>1963</v>
      </c>
      <c r="C1511" t="s">
        <v>30</v>
      </c>
      <c r="E1511">
        <v>5</v>
      </c>
      <c r="F1511">
        <v>0</v>
      </c>
      <c r="G1511">
        <v>12788.03</v>
      </c>
      <c r="H1511" t="s">
        <v>12</v>
      </c>
      <c r="I1511" t="s">
        <v>12</v>
      </c>
      <c r="J1511" t="s">
        <v>200</v>
      </c>
      <c r="K1511" t="str">
        <f>SUBSTITUTE(Table14[[#This Row],[year]],"?","")</f>
        <v>1963</v>
      </c>
      <c r="P1511" t="str">
        <f>SUBSTITUTE(Table14[[#This Row],[Customer ID]],"?","unknown")</f>
        <v>Id829</v>
      </c>
      <c r="Q1511" s="9" t="str">
        <f t="shared" si="69"/>
        <v>12 Dec 1963</v>
      </c>
      <c r="R1511">
        <f t="shared" si="70"/>
        <v>59</v>
      </c>
      <c r="S1511" t="str">
        <f t="shared" si="71"/>
        <v>1963</v>
      </c>
      <c r="T1511" t="str">
        <f>SUBSTITUTE(Table14[[#This Row],[month]],"?","sep")</f>
        <v>Dec</v>
      </c>
      <c r="U1511">
        <v>12</v>
      </c>
      <c r="V1511">
        <v>2</v>
      </c>
      <c r="W1511" s="12">
        <v>6710.19</v>
      </c>
      <c r="X1511" t="str">
        <f>SUBSTITUTE(Table14[[#This Row],[Hospital tier]],"?","tier - 2")</f>
        <v>tier - 3</v>
      </c>
      <c r="Y1511" t="str">
        <f>SUBSTITUTE(Table14[[#This Row],[City tier]],"?","tier - 2")</f>
        <v>tier - 3</v>
      </c>
      <c r="Z1511" t="str">
        <f>SUBSTITUTE(Table14[[#This Row],[State ID]],"?","UNKNOWN")</f>
        <v>R1025</v>
      </c>
    </row>
    <row r="1512" spans="1:26" x14ac:dyDescent="0.3">
      <c r="A1512" t="s">
        <v>1543</v>
      </c>
      <c r="B1512">
        <v>1983</v>
      </c>
      <c r="C1512" t="s">
        <v>37</v>
      </c>
      <c r="E1512">
        <v>29</v>
      </c>
      <c r="F1512">
        <v>3</v>
      </c>
      <c r="G1512">
        <v>12788.18</v>
      </c>
      <c r="H1512" t="s">
        <v>12</v>
      </c>
      <c r="I1512" t="s">
        <v>16</v>
      </c>
      <c r="J1512" t="s">
        <v>535</v>
      </c>
      <c r="K1512" t="str">
        <f>SUBSTITUTE(Table14[[#This Row],[year]],"?","")</f>
        <v>1983</v>
      </c>
      <c r="P1512" t="str">
        <f>SUBSTITUTE(Table14[[#This Row],[Customer ID]],"?","unknown")</f>
        <v>Id828</v>
      </c>
      <c r="Q1512" s="9" t="str">
        <f t="shared" si="69"/>
        <v>12 Oct 1983</v>
      </c>
      <c r="R1512">
        <f t="shared" si="70"/>
        <v>39</v>
      </c>
      <c r="S1512" t="str">
        <f t="shared" si="71"/>
        <v>1983</v>
      </c>
      <c r="T1512" t="str">
        <f>SUBSTITUTE(Table14[[#This Row],[month]],"?","sep")</f>
        <v>Oct</v>
      </c>
      <c r="U1512">
        <v>12</v>
      </c>
      <c r="V1512">
        <v>0</v>
      </c>
      <c r="W1512" s="12">
        <v>6706.47</v>
      </c>
      <c r="X1512" t="str">
        <f>SUBSTITUTE(Table14[[#This Row],[Hospital tier]],"?","tier - 2")</f>
        <v>tier - 3</v>
      </c>
      <c r="Y1512" t="str">
        <f>SUBSTITUTE(Table14[[#This Row],[City tier]],"?","tier - 2")</f>
        <v>tier - 1</v>
      </c>
      <c r="Z1512" t="str">
        <f>SUBSTITUTE(Table14[[#This Row],[State ID]],"?","UNKNOWN")</f>
        <v>R1026</v>
      </c>
    </row>
    <row r="1513" spans="1:26" x14ac:dyDescent="0.3">
      <c r="A1513" t="s">
        <v>1544</v>
      </c>
      <c r="B1513">
        <v>1978</v>
      </c>
      <c r="C1513" t="s">
        <v>10</v>
      </c>
      <c r="E1513">
        <v>24</v>
      </c>
      <c r="F1513">
        <v>0</v>
      </c>
      <c r="G1513">
        <v>12797.21</v>
      </c>
      <c r="H1513" t="s">
        <v>12</v>
      </c>
      <c r="I1513" t="s">
        <v>16</v>
      </c>
      <c r="J1513" t="s">
        <v>247</v>
      </c>
      <c r="K1513" t="str">
        <f>SUBSTITUTE(Table14[[#This Row],[year]],"?","")</f>
        <v>1978</v>
      </c>
      <c r="P1513" t="str">
        <f>SUBSTITUTE(Table14[[#This Row],[Customer ID]],"?","unknown")</f>
        <v>Id827</v>
      </c>
      <c r="Q1513" s="9" t="str">
        <f t="shared" si="69"/>
        <v>19 Jul 1978</v>
      </c>
      <c r="R1513">
        <f t="shared" si="70"/>
        <v>44</v>
      </c>
      <c r="S1513" t="str">
        <f t="shared" si="71"/>
        <v>1978</v>
      </c>
      <c r="T1513" t="str">
        <f>SUBSTITUTE(Table14[[#This Row],[month]],"?","sep")</f>
        <v>Jul</v>
      </c>
      <c r="U1513">
        <v>19</v>
      </c>
      <c r="V1513">
        <v>0</v>
      </c>
      <c r="W1513" s="12">
        <v>38189.1</v>
      </c>
      <c r="X1513" t="str">
        <f>SUBSTITUTE(Table14[[#This Row],[Hospital tier]],"?","tier - 2")</f>
        <v>tier - 3</v>
      </c>
      <c r="Y1513" t="str">
        <f>SUBSTITUTE(Table14[[#This Row],[City tier]],"?","tier - 2")</f>
        <v>tier - 1</v>
      </c>
      <c r="Z1513" t="str">
        <f>SUBSTITUTE(Table14[[#This Row],[State ID]],"?","UNKNOWN")</f>
        <v>R1024</v>
      </c>
    </row>
    <row r="1514" spans="1:26" x14ac:dyDescent="0.3">
      <c r="A1514" t="s">
        <v>1545</v>
      </c>
      <c r="B1514">
        <v>1963</v>
      </c>
      <c r="C1514" t="s">
        <v>10</v>
      </c>
      <c r="E1514">
        <v>20</v>
      </c>
      <c r="F1514">
        <v>0</v>
      </c>
      <c r="G1514">
        <v>12815.44</v>
      </c>
      <c r="H1514" t="s">
        <v>12</v>
      </c>
      <c r="I1514" t="s">
        <v>12</v>
      </c>
      <c r="J1514" t="s">
        <v>247</v>
      </c>
      <c r="K1514" t="str">
        <f>SUBSTITUTE(Table14[[#This Row],[year]],"?","")</f>
        <v>1963</v>
      </c>
      <c r="P1514" t="str">
        <f>SUBSTITUTE(Table14[[#This Row],[Customer ID]],"?","unknown")</f>
        <v>Id826</v>
      </c>
      <c r="Q1514" s="9" t="str">
        <f t="shared" si="69"/>
        <v>13 Jul 1963</v>
      </c>
      <c r="R1514">
        <f t="shared" si="70"/>
        <v>59</v>
      </c>
      <c r="S1514" t="str">
        <f t="shared" si="71"/>
        <v>1963</v>
      </c>
      <c r="T1514" t="str">
        <f>SUBSTITUTE(Table14[[#This Row],[month]],"?","sep")</f>
        <v>Jul</v>
      </c>
      <c r="U1514">
        <v>13</v>
      </c>
      <c r="V1514">
        <v>0</v>
      </c>
      <c r="W1514" s="12">
        <v>6700.56</v>
      </c>
      <c r="X1514" t="str">
        <f>SUBSTITUTE(Table14[[#This Row],[Hospital tier]],"?","tier - 2")</f>
        <v>tier - 3</v>
      </c>
      <c r="Y1514" t="str">
        <f>SUBSTITUTE(Table14[[#This Row],[City tier]],"?","tier - 2")</f>
        <v>tier - 3</v>
      </c>
      <c r="Z1514" t="str">
        <f>SUBSTITUTE(Table14[[#This Row],[State ID]],"?","UNKNOWN")</f>
        <v>R1024</v>
      </c>
    </row>
    <row r="1515" spans="1:26" x14ac:dyDescent="0.3">
      <c r="A1515" t="s">
        <v>1546</v>
      </c>
      <c r="B1515">
        <v>1967</v>
      </c>
      <c r="C1515" t="s">
        <v>20</v>
      </c>
      <c r="E1515">
        <v>25</v>
      </c>
      <c r="F1515">
        <v>0</v>
      </c>
      <c r="G1515">
        <v>12823.25</v>
      </c>
      <c r="H1515" t="s">
        <v>12</v>
      </c>
      <c r="I1515" t="s">
        <v>12</v>
      </c>
      <c r="J1515" t="s">
        <v>300</v>
      </c>
      <c r="K1515" t="str">
        <f>SUBSTITUTE(Table14[[#This Row],[year]],"?","")</f>
        <v>1967</v>
      </c>
      <c r="P1515" t="str">
        <f>SUBSTITUTE(Table14[[#This Row],[Customer ID]],"?","unknown")</f>
        <v>Id825</v>
      </c>
      <c r="Q1515" s="9" t="str">
        <f t="shared" si="69"/>
        <v>9 Sep 1967</v>
      </c>
      <c r="R1515">
        <f t="shared" si="70"/>
        <v>55</v>
      </c>
      <c r="S1515" t="str">
        <f t="shared" si="71"/>
        <v>1967</v>
      </c>
      <c r="T1515" t="str">
        <f>SUBSTITUTE(Table14[[#This Row],[month]],"?","sep")</f>
        <v>Sep</v>
      </c>
      <c r="U1515">
        <v>9</v>
      </c>
      <c r="V1515">
        <v>2</v>
      </c>
      <c r="W1515" s="12">
        <v>6686.43</v>
      </c>
      <c r="X1515" t="str">
        <f>SUBSTITUTE(Table14[[#This Row],[Hospital tier]],"?","tier - 2")</f>
        <v>tier - 3</v>
      </c>
      <c r="Y1515" t="str">
        <f>SUBSTITUTE(Table14[[#This Row],[City tier]],"?","tier - 2")</f>
        <v>tier - 3</v>
      </c>
      <c r="Z1515" t="str">
        <f>SUBSTITUTE(Table14[[#This Row],[State ID]],"?","UNKNOWN")</f>
        <v>R1021</v>
      </c>
    </row>
    <row r="1516" spans="1:26" x14ac:dyDescent="0.3">
      <c r="A1516" t="s">
        <v>1547</v>
      </c>
      <c r="B1516">
        <v>2004</v>
      </c>
      <c r="C1516" t="s">
        <v>15</v>
      </c>
      <c r="E1516">
        <v>9</v>
      </c>
      <c r="F1516">
        <v>2</v>
      </c>
      <c r="G1516">
        <v>12829.46</v>
      </c>
      <c r="H1516" t="s">
        <v>12</v>
      </c>
      <c r="I1516" t="s">
        <v>12</v>
      </c>
      <c r="J1516" t="s">
        <v>168</v>
      </c>
      <c r="K1516" t="str">
        <f>SUBSTITUTE(Table14[[#This Row],[year]],"?","")</f>
        <v>2004</v>
      </c>
      <c r="P1516" t="str">
        <f>SUBSTITUTE(Table14[[#This Row],[Customer ID]],"?","unknown")</f>
        <v>Id824</v>
      </c>
      <c r="Q1516" s="9" t="str">
        <f t="shared" si="69"/>
        <v>20 Nov 2004</v>
      </c>
      <c r="R1516">
        <f t="shared" si="70"/>
        <v>18</v>
      </c>
      <c r="S1516" t="str">
        <f t="shared" si="71"/>
        <v>2004</v>
      </c>
      <c r="T1516" t="str">
        <f>SUBSTITUTE(Table14[[#This Row],[month]],"?","sep")</f>
        <v>Nov</v>
      </c>
      <c r="U1516">
        <v>20</v>
      </c>
      <c r="V1516">
        <v>5</v>
      </c>
      <c r="W1516" s="12">
        <v>6666.24</v>
      </c>
      <c r="X1516" t="str">
        <f>SUBSTITUTE(Table14[[#This Row],[Hospital tier]],"?","tier - 2")</f>
        <v>tier - 3</v>
      </c>
      <c r="Y1516" t="str">
        <f>SUBSTITUTE(Table14[[#This Row],[City tier]],"?","tier - 2")</f>
        <v>tier - 3</v>
      </c>
      <c r="Z1516" t="str">
        <f>SUBSTITUTE(Table14[[#This Row],[State ID]],"?","UNKNOWN")</f>
        <v>R1016</v>
      </c>
    </row>
    <row r="1517" spans="1:26" x14ac:dyDescent="0.3">
      <c r="A1517" t="s">
        <v>1548</v>
      </c>
      <c r="B1517">
        <v>1993</v>
      </c>
      <c r="C1517" t="s">
        <v>20</v>
      </c>
      <c r="E1517">
        <v>27</v>
      </c>
      <c r="F1517">
        <v>0</v>
      </c>
      <c r="G1517">
        <v>12847.24</v>
      </c>
      <c r="H1517" t="s">
        <v>12</v>
      </c>
      <c r="I1517" t="s">
        <v>11</v>
      </c>
      <c r="J1517" t="s">
        <v>23</v>
      </c>
      <c r="K1517" t="str">
        <f>SUBSTITUTE(Table14[[#This Row],[year]],"?","")</f>
        <v>1993</v>
      </c>
      <c r="P1517" t="str">
        <f>SUBSTITUTE(Table14[[#This Row],[Customer ID]],"?","unknown")</f>
        <v>Id823</v>
      </c>
      <c r="Q1517" s="9" t="str">
        <f t="shared" si="69"/>
        <v>17 Sep 1993</v>
      </c>
      <c r="R1517">
        <f t="shared" si="70"/>
        <v>29</v>
      </c>
      <c r="S1517" t="str">
        <f t="shared" si="71"/>
        <v>1993</v>
      </c>
      <c r="T1517" t="str">
        <f>SUBSTITUTE(Table14[[#This Row],[month]],"?","sep")</f>
        <v>Sep</v>
      </c>
      <c r="U1517">
        <v>17</v>
      </c>
      <c r="V1517">
        <v>1</v>
      </c>
      <c r="W1517" s="12">
        <v>6664.69</v>
      </c>
      <c r="X1517" t="str">
        <f>SUBSTITUTE(Table14[[#This Row],[Hospital tier]],"?","tier - 2")</f>
        <v>tier - 3</v>
      </c>
      <c r="Y1517" t="str">
        <f>SUBSTITUTE(Table14[[#This Row],[City tier]],"?","tier - 2")</f>
        <v>tier - 2</v>
      </c>
      <c r="Z1517" t="str">
        <f>SUBSTITUTE(Table14[[#This Row],[State ID]],"?","UNKNOWN")</f>
        <v>R1012</v>
      </c>
    </row>
    <row r="1518" spans="1:26" x14ac:dyDescent="0.3">
      <c r="A1518" t="s">
        <v>1549</v>
      </c>
      <c r="B1518">
        <v>1973</v>
      </c>
      <c r="C1518" t="s">
        <v>20</v>
      </c>
      <c r="E1518">
        <v>22</v>
      </c>
      <c r="F1518">
        <v>0</v>
      </c>
      <c r="G1518">
        <v>12852.37</v>
      </c>
      <c r="H1518" t="s">
        <v>12</v>
      </c>
      <c r="I1518" t="s">
        <v>16</v>
      </c>
      <c r="J1518" t="s">
        <v>23</v>
      </c>
      <c r="K1518" t="str">
        <f>SUBSTITUTE(Table14[[#This Row],[year]],"?","")</f>
        <v>1973</v>
      </c>
      <c r="P1518" t="str">
        <f>SUBSTITUTE(Table14[[#This Row],[Customer ID]],"?","unknown")</f>
        <v>Id822</v>
      </c>
      <c r="Q1518" s="9" t="str">
        <f t="shared" si="69"/>
        <v>27 Sep 1973</v>
      </c>
      <c r="R1518">
        <f t="shared" si="70"/>
        <v>49</v>
      </c>
      <c r="S1518" t="str">
        <f t="shared" si="71"/>
        <v>1973</v>
      </c>
      <c r="T1518" t="str">
        <f>SUBSTITUTE(Table14[[#This Row],[month]],"?","sep")</f>
        <v>Sep</v>
      </c>
      <c r="U1518">
        <v>27</v>
      </c>
      <c r="V1518">
        <v>3</v>
      </c>
      <c r="W1518" s="12">
        <v>6664.32</v>
      </c>
      <c r="X1518" t="str">
        <f>SUBSTITUTE(Table14[[#This Row],[Hospital tier]],"?","tier - 2")</f>
        <v>tier - 3</v>
      </c>
      <c r="Y1518" t="str">
        <f>SUBSTITUTE(Table14[[#This Row],[City tier]],"?","tier - 2")</f>
        <v>tier - 1</v>
      </c>
      <c r="Z1518" t="str">
        <f>SUBSTITUTE(Table14[[#This Row],[State ID]],"?","UNKNOWN")</f>
        <v>R1012</v>
      </c>
    </row>
    <row r="1519" spans="1:26" x14ac:dyDescent="0.3">
      <c r="A1519" t="s">
        <v>1550</v>
      </c>
      <c r="B1519">
        <v>1963</v>
      </c>
      <c r="C1519" t="s">
        <v>20</v>
      </c>
      <c r="E1519">
        <v>27</v>
      </c>
      <c r="F1519">
        <v>0</v>
      </c>
      <c r="G1519">
        <v>12856.84</v>
      </c>
      <c r="H1519" t="s">
        <v>12</v>
      </c>
      <c r="I1519" t="s">
        <v>12</v>
      </c>
      <c r="J1519" t="s">
        <v>300</v>
      </c>
      <c r="K1519" t="str">
        <f>SUBSTITUTE(Table14[[#This Row],[year]],"?","")</f>
        <v>1963</v>
      </c>
      <c r="P1519" t="str">
        <f>SUBSTITUTE(Table14[[#This Row],[Customer ID]],"?","unknown")</f>
        <v>Id821</v>
      </c>
      <c r="Q1519" s="9" t="str">
        <f t="shared" si="69"/>
        <v>19 Sep 1963</v>
      </c>
      <c r="R1519">
        <f t="shared" si="70"/>
        <v>59</v>
      </c>
      <c r="S1519" t="str">
        <f t="shared" si="71"/>
        <v>1963</v>
      </c>
      <c r="T1519" t="str">
        <f>SUBSTITUTE(Table14[[#This Row],[month]],"?","sep")</f>
        <v>Sep</v>
      </c>
      <c r="U1519">
        <v>19</v>
      </c>
      <c r="V1519">
        <v>5</v>
      </c>
      <c r="W1519" s="12">
        <v>6653.79</v>
      </c>
      <c r="X1519" t="str">
        <f>SUBSTITUTE(Table14[[#This Row],[Hospital tier]],"?","tier - 2")</f>
        <v>tier - 3</v>
      </c>
      <c r="Y1519" t="str">
        <f>SUBSTITUTE(Table14[[#This Row],[City tier]],"?","tier - 2")</f>
        <v>tier - 3</v>
      </c>
      <c r="Z1519" t="str">
        <f>SUBSTITUTE(Table14[[#This Row],[State ID]],"?","UNKNOWN")</f>
        <v>R1021</v>
      </c>
    </row>
    <row r="1520" spans="1:26" x14ac:dyDescent="0.3">
      <c r="A1520" t="s">
        <v>1551</v>
      </c>
      <c r="B1520">
        <v>1984</v>
      </c>
      <c r="C1520" t="s">
        <v>35</v>
      </c>
      <c r="E1520">
        <v>6</v>
      </c>
      <c r="F1520">
        <v>3</v>
      </c>
      <c r="G1520">
        <v>12870.31</v>
      </c>
      <c r="H1520" t="s">
        <v>12</v>
      </c>
      <c r="I1520" t="s">
        <v>12</v>
      </c>
      <c r="J1520" t="s">
        <v>23</v>
      </c>
      <c r="K1520" t="str">
        <f>SUBSTITUTE(Table14[[#This Row],[year]],"?","")</f>
        <v>1984</v>
      </c>
      <c r="P1520" t="str">
        <f>SUBSTITUTE(Table14[[#This Row],[Customer ID]],"?","unknown")</f>
        <v>Id820</v>
      </c>
      <c r="Q1520" s="9" t="str">
        <f t="shared" si="69"/>
        <v>1 Aug 1984</v>
      </c>
      <c r="R1520">
        <f t="shared" si="70"/>
        <v>38</v>
      </c>
      <c r="S1520" t="str">
        <f t="shared" si="71"/>
        <v>1984</v>
      </c>
      <c r="T1520" t="str">
        <f>SUBSTITUTE(Table14[[#This Row],[month]],"?","sep")</f>
        <v>Aug</v>
      </c>
      <c r="U1520">
        <v>1</v>
      </c>
      <c r="V1520">
        <v>3</v>
      </c>
      <c r="W1520" s="12">
        <v>6652.53</v>
      </c>
      <c r="X1520" t="str">
        <f>SUBSTITUTE(Table14[[#This Row],[Hospital tier]],"?","tier - 2")</f>
        <v>tier - 3</v>
      </c>
      <c r="Y1520" t="str">
        <f>SUBSTITUTE(Table14[[#This Row],[City tier]],"?","tier - 2")</f>
        <v>tier - 3</v>
      </c>
      <c r="Z1520" t="str">
        <f>SUBSTITUTE(Table14[[#This Row],[State ID]],"?","UNKNOWN")</f>
        <v>R1012</v>
      </c>
    </row>
    <row r="1521" spans="1:26" x14ac:dyDescent="0.3">
      <c r="A1521" t="s">
        <v>1552</v>
      </c>
      <c r="B1521">
        <v>2004</v>
      </c>
      <c r="C1521" t="s">
        <v>10</v>
      </c>
      <c r="E1521">
        <v>9</v>
      </c>
      <c r="F1521">
        <v>0</v>
      </c>
      <c r="G1521">
        <v>12890.06</v>
      </c>
      <c r="H1521" t="s">
        <v>12</v>
      </c>
      <c r="I1521" t="s">
        <v>16</v>
      </c>
      <c r="J1521" t="s">
        <v>166</v>
      </c>
      <c r="K1521" t="str">
        <f>SUBSTITUTE(Table14[[#This Row],[year]],"?","")</f>
        <v>2004</v>
      </c>
      <c r="P1521" t="str">
        <f>SUBSTITUTE(Table14[[#This Row],[Customer ID]],"?","unknown")</f>
        <v>Id819</v>
      </c>
      <c r="Q1521" s="9" t="str">
        <f t="shared" si="69"/>
        <v>28 Jul 2004</v>
      </c>
      <c r="R1521">
        <f t="shared" si="70"/>
        <v>18</v>
      </c>
      <c r="S1521" t="str">
        <f t="shared" si="71"/>
        <v>2004</v>
      </c>
      <c r="T1521" t="str">
        <f>SUBSTITUTE(Table14[[#This Row],[month]],"?","sep")</f>
        <v>Jul</v>
      </c>
      <c r="U1521">
        <v>28</v>
      </c>
      <c r="V1521">
        <v>0</v>
      </c>
      <c r="W1521" s="12">
        <v>12624.74</v>
      </c>
      <c r="X1521" t="str">
        <f>SUBSTITUTE(Table14[[#This Row],[Hospital tier]],"?","tier - 2")</f>
        <v>tier - 3</v>
      </c>
      <c r="Y1521" t="str">
        <f>SUBSTITUTE(Table14[[#This Row],[City tier]],"?","tier - 2")</f>
        <v>tier - 1</v>
      </c>
      <c r="Z1521" t="str">
        <f>SUBSTITUTE(Table14[[#This Row],[State ID]],"?","UNKNOWN")</f>
        <v>R1019</v>
      </c>
    </row>
    <row r="1522" spans="1:26" x14ac:dyDescent="0.3">
      <c r="A1522" t="s">
        <v>1553</v>
      </c>
      <c r="B1522">
        <v>1963</v>
      </c>
      <c r="C1522" t="s">
        <v>35</v>
      </c>
      <c r="E1522">
        <v>16</v>
      </c>
      <c r="F1522">
        <v>1</v>
      </c>
      <c r="G1522">
        <v>12913.99</v>
      </c>
      <c r="H1522" t="s">
        <v>12</v>
      </c>
      <c r="I1522" t="s">
        <v>11</v>
      </c>
      <c r="J1522" t="s">
        <v>168</v>
      </c>
      <c r="K1522" t="str">
        <f>SUBSTITUTE(Table14[[#This Row],[year]],"?","")</f>
        <v>1963</v>
      </c>
      <c r="P1522" t="str">
        <f>SUBSTITUTE(Table14[[#This Row],[Customer ID]],"?","unknown")</f>
        <v>Id818</v>
      </c>
      <c r="Q1522" s="9" t="str">
        <f t="shared" si="69"/>
        <v>8 Aug 1963</v>
      </c>
      <c r="R1522">
        <f t="shared" si="70"/>
        <v>59</v>
      </c>
      <c r="S1522" t="str">
        <f t="shared" si="71"/>
        <v>1963</v>
      </c>
      <c r="T1522" t="str">
        <f>SUBSTITUTE(Table14[[#This Row],[month]],"?","sep")</f>
        <v>Aug</v>
      </c>
      <c r="U1522">
        <v>8</v>
      </c>
      <c r="V1522">
        <v>0</v>
      </c>
      <c r="W1522" s="12">
        <v>6651.26</v>
      </c>
      <c r="X1522" t="str">
        <f>SUBSTITUTE(Table14[[#This Row],[Hospital tier]],"?","tier - 2")</f>
        <v>tier - 3</v>
      </c>
      <c r="Y1522" t="str">
        <f>SUBSTITUTE(Table14[[#This Row],[City tier]],"?","tier - 2")</f>
        <v>tier - 2</v>
      </c>
      <c r="Z1522" t="str">
        <f>SUBSTITUTE(Table14[[#This Row],[State ID]],"?","UNKNOWN")</f>
        <v>R1016</v>
      </c>
    </row>
    <row r="1523" spans="1:26" x14ac:dyDescent="0.3">
      <c r="A1523" t="s">
        <v>1554</v>
      </c>
      <c r="B1523">
        <v>1963</v>
      </c>
      <c r="C1523" t="s">
        <v>20</v>
      </c>
      <c r="E1523">
        <v>1</v>
      </c>
      <c r="F1523">
        <v>2</v>
      </c>
      <c r="G1523">
        <v>12925.89</v>
      </c>
      <c r="H1523" t="s">
        <v>12</v>
      </c>
      <c r="I1523" t="s">
        <v>11</v>
      </c>
      <c r="J1523" t="s">
        <v>13</v>
      </c>
      <c r="K1523" t="str">
        <f>SUBSTITUTE(Table14[[#This Row],[year]],"?","")</f>
        <v>1963</v>
      </c>
      <c r="P1523" t="str">
        <f>SUBSTITUTE(Table14[[#This Row],[Customer ID]],"?","unknown")</f>
        <v>Id817</v>
      </c>
      <c r="Q1523" s="9" t="str">
        <f t="shared" si="69"/>
        <v>8 Sep 1963</v>
      </c>
      <c r="R1523">
        <f t="shared" si="70"/>
        <v>59</v>
      </c>
      <c r="S1523" t="str">
        <f t="shared" si="71"/>
        <v>1963</v>
      </c>
      <c r="T1523" t="str">
        <f>SUBSTITUTE(Table14[[#This Row],[month]],"?","sep")</f>
        <v>Sep</v>
      </c>
      <c r="U1523">
        <v>8</v>
      </c>
      <c r="V1523">
        <v>2</v>
      </c>
      <c r="W1523" s="12">
        <v>6640.54</v>
      </c>
      <c r="X1523" t="str">
        <f>SUBSTITUTE(Table14[[#This Row],[Hospital tier]],"?","tier - 2")</f>
        <v>tier - 3</v>
      </c>
      <c r="Y1523" t="str">
        <f>SUBSTITUTE(Table14[[#This Row],[City tier]],"?","tier - 2")</f>
        <v>tier - 2</v>
      </c>
      <c r="Z1523" t="str">
        <f>SUBSTITUTE(Table14[[#This Row],[State ID]],"?","UNKNOWN")</f>
        <v>R1013</v>
      </c>
    </row>
    <row r="1524" spans="1:26" x14ac:dyDescent="0.3">
      <c r="A1524" t="s">
        <v>1555</v>
      </c>
      <c r="B1524">
        <v>1963</v>
      </c>
      <c r="C1524" t="s">
        <v>35</v>
      </c>
      <c r="E1524">
        <v>14</v>
      </c>
      <c r="F1524">
        <v>2</v>
      </c>
      <c r="G1524">
        <v>12928.79</v>
      </c>
      <c r="H1524" t="s">
        <v>12</v>
      </c>
      <c r="I1524" t="s">
        <v>11</v>
      </c>
      <c r="J1524" t="s">
        <v>13</v>
      </c>
      <c r="K1524" t="str">
        <f>SUBSTITUTE(Table14[[#This Row],[year]],"?","")</f>
        <v>1963</v>
      </c>
      <c r="P1524" t="str">
        <f>SUBSTITUTE(Table14[[#This Row],[Customer ID]],"?","unknown")</f>
        <v>Id816</v>
      </c>
      <c r="Q1524" s="9" t="str">
        <f t="shared" si="69"/>
        <v>6 Aug 1963</v>
      </c>
      <c r="R1524">
        <f t="shared" si="70"/>
        <v>59</v>
      </c>
      <c r="S1524" t="str">
        <f t="shared" si="71"/>
        <v>1963</v>
      </c>
      <c r="T1524" t="str">
        <f>SUBSTITUTE(Table14[[#This Row],[month]],"?","sep")</f>
        <v>Aug</v>
      </c>
      <c r="U1524">
        <v>6</v>
      </c>
      <c r="V1524">
        <v>3</v>
      </c>
      <c r="W1524" s="12">
        <v>6639.3</v>
      </c>
      <c r="X1524" t="str">
        <f>SUBSTITUTE(Table14[[#This Row],[Hospital tier]],"?","tier - 2")</f>
        <v>tier - 3</v>
      </c>
      <c r="Y1524" t="str">
        <f>SUBSTITUTE(Table14[[#This Row],[City tier]],"?","tier - 2")</f>
        <v>tier - 2</v>
      </c>
      <c r="Z1524" t="str">
        <f>SUBSTITUTE(Table14[[#This Row],[State ID]],"?","UNKNOWN")</f>
        <v>R1013</v>
      </c>
    </row>
    <row r="1525" spans="1:26" x14ac:dyDescent="0.3">
      <c r="A1525" t="s">
        <v>1556</v>
      </c>
      <c r="B1525">
        <v>1966</v>
      </c>
      <c r="C1525" t="s">
        <v>30</v>
      </c>
      <c r="E1525">
        <v>22</v>
      </c>
      <c r="F1525">
        <v>4</v>
      </c>
      <c r="G1525">
        <v>12949.16</v>
      </c>
      <c r="H1525" t="s">
        <v>12</v>
      </c>
      <c r="I1525" t="s">
        <v>12</v>
      </c>
      <c r="J1525" t="s">
        <v>13</v>
      </c>
      <c r="K1525" t="str">
        <f>SUBSTITUTE(Table14[[#This Row],[year]],"?","")</f>
        <v>1966</v>
      </c>
      <c r="P1525" t="str">
        <f>SUBSTITUTE(Table14[[#This Row],[Customer ID]],"?","unknown")</f>
        <v>Id815</v>
      </c>
      <c r="Q1525" s="9" t="str">
        <f t="shared" si="69"/>
        <v>29 Dec 1966</v>
      </c>
      <c r="R1525">
        <f t="shared" si="70"/>
        <v>56</v>
      </c>
      <c r="S1525" t="str">
        <f t="shared" si="71"/>
        <v>1966</v>
      </c>
      <c r="T1525" t="str">
        <f>SUBSTITUTE(Table14[[#This Row],[month]],"?","sep")</f>
        <v>Dec</v>
      </c>
      <c r="U1525">
        <v>29</v>
      </c>
      <c r="V1525">
        <v>0</v>
      </c>
      <c r="W1525" s="12">
        <v>38126.25</v>
      </c>
      <c r="X1525" t="str">
        <f>SUBSTITUTE(Table14[[#This Row],[Hospital tier]],"?","tier - 2")</f>
        <v>tier - 3</v>
      </c>
      <c r="Y1525" t="str">
        <f>SUBSTITUTE(Table14[[#This Row],[City tier]],"?","tier - 2")</f>
        <v>tier - 3</v>
      </c>
      <c r="Z1525" t="str">
        <f>SUBSTITUTE(Table14[[#This Row],[State ID]],"?","UNKNOWN")</f>
        <v>R1013</v>
      </c>
    </row>
    <row r="1526" spans="1:26" x14ac:dyDescent="0.3">
      <c r="A1526" t="s">
        <v>1557</v>
      </c>
      <c r="B1526">
        <v>1961</v>
      </c>
      <c r="C1526" t="s">
        <v>35</v>
      </c>
      <c r="E1526">
        <v>20</v>
      </c>
      <c r="F1526">
        <v>0</v>
      </c>
      <c r="G1526">
        <v>12950.07</v>
      </c>
      <c r="H1526" t="s">
        <v>12</v>
      </c>
      <c r="I1526" t="s">
        <v>16</v>
      </c>
      <c r="J1526" t="s">
        <v>23</v>
      </c>
      <c r="K1526" t="str">
        <f>SUBSTITUTE(Table14[[#This Row],[year]],"?","")</f>
        <v>1961</v>
      </c>
      <c r="P1526" t="str">
        <f>SUBSTITUTE(Table14[[#This Row],[Customer ID]],"?","unknown")</f>
        <v>Id814</v>
      </c>
      <c r="Q1526" s="9" t="str">
        <f t="shared" si="69"/>
        <v>4 Aug 1961</v>
      </c>
      <c r="R1526">
        <f t="shared" si="70"/>
        <v>61</v>
      </c>
      <c r="S1526" t="str">
        <f t="shared" si="71"/>
        <v>1961</v>
      </c>
      <c r="T1526" t="str">
        <f>SUBSTITUTE(Table14[[#This Row],[month]],"?","sep")</f>
        <v>Aug</v>
      </c>
      <c r="U1526">
        <v>4</v>
      </c>
      <c r="V1526">
        <v>0</v>
      </c>
      <c r="W1526" s="12">
        <v>6638.16</v>
      </c>
      <c r="X1526" t="str">
        <f>SUBSTITUTE(Table14[[#This Row],[Hospital tier]],"?","tier - 2")</f>
        <v>tier - 3</v>
      </c>
      <c r="Y1526" t="str">
        <f>SUBSTITUTE(Table14[[#This Row],[City tier]],"?","tier - 2")</f>
        <v>tier - 1</v>
      </c>
      <c r="Z1526" t="str">
        <f>SUBSTITUTE(Table14[[#This Row],[State ID]],"?","UNKNOWN")</f>
        <v>R1012</v>
      </c>
    </row>
    <row r="1527" spans="1:26" x14ac:dyDescent="0.3">
      <c r="A1527" t="s">
        <v>1558</v>
      </c>
      <c r="B1527">
        <v>1960</v>
      </c>
      <c r="C1527" t="s">
        <v>15</v>
      </c>
      <c r="E1527">
        <v>4</v>
      </c>
      <c r="F1527">
        <v>0</v>
      </c>
      <c r="G1527">
        <v>12957.12</v>
      </c>
      <c r="H1527" t="s">
        <v>12</v>
      </c>
      <c r="I1527" t="s">
        <v>16</v>
      </c>
      <c r="J1527" t="s">
        <v>42</v>
      </c>
      <c r="K1527" t="str">
        <f>SUBSTITUTE(Table14[[#This Row],[year]],"?","")</f>
        <v>1960</v>
      </c>
      <c r="P1527" t="str">
        <f>SUBSTITUTE(Table14[[#This Row],[Customer ID]],"?","unknown")</f>
        <v>Id813</v>
      </c>
      <c r="Q1527" s="9" t="str">
        <f t="shared" si="69"/>
        <v>29 Nov 1960</v>
      </c>
      <c r="R1527">
        <f t="shared" si="70"/>
        <v>62</v>
      </c>
      <c r="S1527" t="str">
        <f t="shared" si="71"/>
        <v>1960</v>
      </c>
      <c r="T1527" t="str">
        <f>SUBSTITUTE(Table14[[#This Row],[month]],"?","sep")</f>
        <v>Nov</v>
      </c>
      <c r="U1527">
        <v>29</v>
      </c>
      <c r="V1527">
        <v>0</v>
      </c>
      <c r="W1527" s="12">
        <v>6630.31</v>
      </c>
      <c r="X1527" t="str">
        <f>SUBSTITUTE(Table14[[#This Row],[Hospital tier]],"?","tier - 2")</f>
        <v>tier - 3</v>
      </c>
      <c r="Y1527" t="str">
        <f>SUBSTITUTE(Table14[[#This Row],[City tier]],"?","tier - 2")</f>
        <v>tier - 1</v>
      </c>
      <c r="Z1527" t="str">
        <f>SUBSTITUTE(Table14[[#This Row],[State ID]],"?","UNKNOWN")</f>
        <v>R1011</v>
      </c>
    </row>
    <row r="1528" spans="1:26" x14ac:dyDescent="0.3">
      <c r="A1528" t="s">
        <v>1559</v>
      </c>
      <c r="B1528">
        <v>1960</v>
      </c>
      <c r="C1528" t="s">
        <v>18</v>
      </c>
      <c r="E1528">
        <v>22</v>
      </c>
      <c r="F1528">
        <v>0</v>
      </c>
      <c r="G1528">
        <v>12979.36</v>
      </c>
      <c r="H1528" t="s">
        <v>12</v>
      </c>
      <c r="I1528" t="s">
        <v>16</v>
      </c>
      <c r="J1528" t="s">
        <v>42</v>
      </c>
      <c r="K1528" t="str">
        <f>SUBSTITUTE(Table14[[#This Row],[year]],"?","")</f>
        <v>1960</v>
      </c>
      <c r="P1528" t="str">
        <f>SUBSTITUTE(Table14[[#This Row],[Customer ID]],"?","unknown")</f>
        <v>Id812</v>
      </c>
      <c r="Q1528" s="9" t="str">
        <f t="shared" si="69"/>
        <v>28 Jun 1960</v>
      </c>
      <c r="R1528">
        <f t="shared" si="70"/>
        <v>62</v>
      </c>
      <c r="S1528" t="str">
        <f t="shared" si="71"/>
        <v>1960</v>
      </c>
      <c r="T1528" t="str">
        <f>SUBSTITUTE(Table14[[#This Row],[month]],"?","sep")</f>
        <v>Jun</v>
      </c>
      <c r="U1528">
        <v>28</v>
      </c>
      <c r="V1528">
        <v>1</v>
      </c>
      <c r="W1528" s="12">
        <v>6610.11</v>
      </c>
      <c r="X1528" t="str">
        <f>SUBSTITUTE(Table14[[#This Row],[Hospital tier]],"?","tier - 2")</f>
        <v>tier - 3</v>
      </c>
      <c r="Y1528" t="str">
        <f>SUBSTITUTE(Table14[[#This Row],[City tier]],"?","tier - 2")</f>
        <v>tier - 1</v>
      </c>
      <c r="Z1528" t="str">
        <f>SUBSTITUTE(Table14[[#This Row],[State ID]],"?","UNKNOWN")</f>
        <v>R1011</v>
      </c>
    </row>
    <row r="1529" spans="1:26" x14ac:dyDescent="0.3">
      <c r="A1529" t="s">
        <v>1560</v>
      </c>
      <c r="B1529">
        <v>1960</v>
      </c>
      <c r="C1529" t="s">
        <v>20</v>
      </c>
      <c r="E1529">
        <v>23</v>
      </c>
      <c r="F1529">
        <v>0</v>
      </c>
      <c r="G1529">
        <v>12981.35</v>
      </c>
      <c r="H1529" t="s">
        <v>12</v>
      </c>
      <c r="I1529" t="s">
        <v>12</v>
      </c>
      <c r="J1529" t="s">
        <v>13</v>
      </c>
      <c r="K1529" t="str">
        <f>SUBSTITUTE(Table14[[#This Row],[year]],"?","")</f>
        <v>1960</v>
      </c>
      <c r="P1529" t="str">
        <f>SUBSTITUTE(Table14[[#This Row],[Customer ID]],"?","unknown")</f>
        <v>Id811</v>
      </c>
      <c r="Q1529" s="9" t="str">
        <f t="shared" si="69"/>
        <v>7 Sep 1960</v>
      </c>
      <c r="R1529">
        <f t="shared" si="70"/>
        <v>62</v>
      </c>
      <c r="S1529" t="str">
        <f t="shared" si="71"/>
        <v>1960</v>
      </c>
      <c r="T1529" t="str">
        <f>SUBSTITUTE(Table14[[#This Row],[month]],"?","sep")</f>
        <v>Sep</v>
      </c>
      <c r="U1529">
        <v>7</v>
      </c>
      <c r="V1529">
        <v>2</v>
      </c>
      <c r="W1529" s="12">
        <v>6600.36</v>
      </c>
      <c r="X1529" t="str">
        <f>SUBSTITUTE(Table14[[#This Row],[Hospital tier]],"?","tier - 2")</f>
        <v>tier - 3</v>
      </c>
      <c r="Y1529" t="str">
        <f>SUBSTITUTE(Table14[[#This Row],[City tier]],"?","tier - 2")</f>
        <v>tier - 3</v>
      </c>
      <c r="Z1529" t="str">
        <f>SUBSTITUTE(Table14[[#This Row],[State ID]],"?","UNKNOWN")</f>
        <v>R1013</v>
      </c>
    </row>
    <row r="1530" spans="1:26" x14ac:dyDescent="0.3">
      <c r="A1530" t="s">
        <v>1561</v>
      </c>
      <c r="B1530">
        <v>1960</v>
      </c>
      <c r="C1530" t="s">
        <v>15</v>
      </c>
      <c r="E1530">
        <v>28</v>
      </c>
      <c r="F1530">
        <v>0</v>
      </c>
      <c r="G1530">
        <v>12982.87</v>
      </c>
      <c r="H1530" t="s">
        <v>12</v>
      </c>
      <c r="I1530" t="s">
        <v>16</v>
      </c>
      <c r="J1530" t="s">
        <v>13</v>
      </c>
      <c r="K1530" t="str">
        <f>SUBSTITUTE(Table14[[#This Row],[year]],"?","")</f>
        <v>1960</v>
      </c>
      <c r="P1530" t="str">
        <f>SUBSTITUTE(Table14[[#This Row],[Customer ID]],"?","unknown")</f>
        <v>Id810</v>
      </c>
      <c r="Q1530" s="9" t="str">
        <f t="shared" si="69"/>
        <v>29 Nov 1960</v>
      </c>
      <c r="R1530">
        <f t="shared" si="70"/>
        <v>62</v>
      </c>
      <c r="S1530" t="str">
        <f t="shared" si="71"/>
        <v>1960</v>
      </c>
      <c r="T1530" t="str">
        <f>SUBSTITUTE(Table14[[#This Row],[month]],"?","sep")</f>
        <v>Nov</v>
      </c>
      <c r="U1530">
        <v>29</v>
      </c>
      <c r="V1530">
        <v>1</v>
      </c>
      <c r="W1530" s="12">
        <v>6600.21</v>
      </c>
      <c r="X1530" t="str">
        <f>SUBSTITUTE(Table14[[#This Row],[Hospital tier]],"?","tier - 2")</f>
        <v>tier - 3</v>
      </c>
      <c r="Y1530" t="str">
        <f>SUBSTITUTE(Table14[[#This Row],[City tier]],"?","tier - 2")</f>
        <v>tier - 1</v>
      </c>
      <c r="Z1530" t="str">
        <f>SUBSTITUTE(Table14[[#This Row],[State ID]],"?","UNKNOWN")</f>
        <v>R1013</v>
      </c>
    </row>
    <row r="1531" spans="1:26" x14ac:dyDescent="0.3">
      <c r="A1531" t="s">
        <v>1562</v>
      </c>
      <c r="B1531">
        <v>1979</v>
      </c>
      <c r="C1531" t="s">
        <v>15</v>
      </c>
      <c r="E1531">
        <v>27</v>
      </c>
      <c r="F1531">
        <v>2</v>
      </c>
      <c r="G1531">
        <v>12994.12</v>
      </c>
      <c r="H1531" t="s">
        <v>12</v>
      </c>
      <c r="I1531" t="s">
        <v>11</v>
      </c>
      <c r="J1531" t="s">
        <v>535</v>
      </c>
      <c r="K1531" t="str">
        <f>SUBSTITUTE(Table14[[#This Row],[year]],"?","")</f>
        <v>1979</v>
      </c>
      <c r="P1531" t="str">
        <f>SUBSTITUTE(Table14[[#This Row],[Customer ID]],"?","unknown")</f>
        <v>Id809</v>
      </c>
      <c r="Q1531" s="9" t="str">
        <f t="shared" si="69"/>
        <v>22 Nov 1979</v>
      </c>
      <c r="R1531">
        <f t="shared" si="70"/>
        <v>43</v>
      </c>
      <c r="S1531" t="str">
        <f t="shared" si="71"/>
        <v>1979</v>
      </c>
      <c r="T1531" t="str">
        <f>SUBSTITUTE(Table14[[#This Row],[month]],"?","sep")</f>
        <v>Nov</v>
      </c>
      <c r="U1531">
        <v>22</v>
      </c>
      <c r="V1531">
        <v>2</v>
      </c>
      <c r="W1531" s="12">
        <v>6593.51</v>
      </c>
      <c r="X1531" t="str">
        <f>SUBSTITUTE(Table14[[#This Row],[Hospital tier]],"?","tier - 2")</f>
        <v>tier - 3</v>
      </c>
      <c r="Y1531" t="str">
        <f>SUBSTITUTE(Table14[[#This Row],[City tier]],"?","tier - 2")</f>
        <v>tier - 2</v>
      </c>
      <c r="Z1531" t="str">
        <f>SUBSTITUTE(Table14[[#This Row],[State ID]],"?","UNKNOWN")</f>
        <v>R1026</v>
      </c>
    </row>
    <row r="1532" spans="1:26" x14ac:dyDescent="0.3">
      <c r="A1532" t="s">
        <v>1563</v>
      </c>
      <c r="B1532">
        <v>1981</v>
      </c>
      <c r="C1532" t="s">
        <v>37</v>
      </c>
      <c r="E1532">
        <v>30</v>
      </c>
      <c r="F1532">
        <v>1</v>
      </c>
      <c r="G1532">
        <v>13002.91</v>
      </c>
      <c r="H1532" t="s">
        <v>12</v>
      </c>
      <c r="I1532" t="s">
        <v>16</v>
      </c>
      <c r="J1532" t="s">
        <v>23</v>
      </c>
      <c r="K1532" t="str">
        <f>SUBSTITUTE(Table14[[#This Row],[year]],"?","")</f>
        <v>1981</v>
      </c>
      <c r="P1532" t="str">
        <f>SUBSTITUTE(Table14[[#This Row],[Customer ID]],"?","unknown")</f>
        <v>Id808</v>
      </c>
      <c r="Q1532" s="9" t="str">
        <f t="shared" si="69"/>
        <v>19 Oct 1981</v>
      </c>
      <c r="R1532">
        <f t="shared" si="70"/>
        <v>41</v>
      </c>
      <c r="S1532" t="str">
        <f t="shared" si="71"/>
        <v>1981</v>
      </c>
      <c r="T1532" t="str">
        <f>SUBSTITUTE(Table14[[#This Row],[month]],"?","sep")</f>
        <v>Oct</v>
      </c>
      <c r="U1532">
        <v>19</v>
      </c>
      <c r="V1532">
        <v>0</v>
      </c>
      <c r="W1532" s="12">
        <v>12622.18</v>
      </c>
      <c r="X1532" t="str">
        <f>SUBSTITUTE(Table14[[#This Row],[Hospital tier]],"?","tier - 2")</f>
        <v>tier - 3</v>
      </c>
      <c r="Y1532" t="str">
        <f>SUBSTITUTE(Table14[[#This Row],[City tier]],"?","tier - 2")</f>
        <v>tier - 1</v>
      </c>
      <c r="Z1532" t="str">
        <f>SUBSTITUTE(Table14[[#This Row],[State ID]],"?","UNKNOWN")</f>
        <v>R1012</v>
      </c>
    </row>
    <row r="1533" spans="1:26" x14ac:dyDescent="0.3">
      <c r="A1533" t="s">
        <v>1564</v>
      </c>
      <c r="B1533">
        <v>1962</v>
      </c>
      <c r="C1533" t="s">
        <v>18</v>
      </c>
      <c r="E1533">
        <v>24</v>
      </c>
      <c r="F1533">
        <v>0</v>
      </c>
      <c r="G1533">
        <v>13004.95</v>
      </c>
      <c r="H1533" t="s">
        <v>12</v>
      </c>
      <c r="I1533" t="s">
        <v>16</v>
      </c>
      <c r="J1533" t="s">
        <v>23</v>
      </c>
      <c r="K1533" t="str">
        <f>SUBSTITUTE(Table14[[#This Row],[year]],"?","")</f>
        <v>1962</v>
      </c>
      <c r="P1533" t="str">
        <f>SUBSTITUTE(Table14[[#This Row],[Customer ID]],"?","unknown")</f>
        <v>Id807</v>
      </c>
      <c r="Q1533" s="9" t="str">
        <f t="shared" si="69"/>
        <v>5 Jun 1962</v>
      </c>
      <c r="R1533">
        <f t="shared" si="70"/>
        <v>61</v>
      </c>
      <c r="S1533" t="str">
        <f t="shared" si="71"/>
        <v>1962</v>
      </c>
      <c r="T1533" t="str">
        <f>SUBSTITUTE(Table14[[#This Row],[month]],"?","sep")</f>
        <v>Jun</v>
      </c>
      <c r="U1533">
        <v>5</v>
      </c>
      <c r="V1533">
        <v>2</v>
      </c>
      <c r="W1533" s="12">
        <v>6571.54</v>
      </c>
      <c r="X1533" t="str">
        <f>SUBSTITUTE(Table14[[#This Row],[Hospital tier]],"?","tier - 2")</f>
        <v>tier - 3</v>
      </c>
      <c r="Y1533" t="str">
        <f>SUBSTITUTE(Table14[[#This Row],[City tier]],"?","tier - 2")</f>
        <v>tier - 1</v>
      </c>
      <c r="Z1533" t="str">
        <f>SUBSTITUTE(Table14[[#This Row],[State ID]],"?","UNKNOWN")</f>
        <v>R1012</v>
      </c>
    </row>
    <row r="1534" spans="1:26" x14ac:dyDescent="0.3">
      <c r="A1534" t="s">
        <v>1565</v>
      </c>
      <c r="B1534">
        <v>1969</v>
      </c>
      <c r="C1534" t="s">
        <v>30</v>
      </c>
      <c r="E1534">
        <v>13</v>
      </c>
      <c r="F1534">
        <v>0</v>
      </c>
      <c r="G1534">
        <v>13008.07</v>
      </c>
      <c r="H1534" t="s">
        <v>12</v>
      </c>
      <c r="I1534" t="s">
        <v>12</v>
      </c>
      <c r="J1534" t="s">
        <v>23</v>
      </c>
      <c r="K1534" t="str">
        <f>SUBSTITUTE(Table14[[#This Row],[year]],"?","")</f>
        <v>1969</v>
      </c>
      <c r="P1534" t="str">
        <f>SUBSTITUTE(Table14[[#This Row],[Customer ID]],"?","unknown")</f>
        <v>Id806</v>
      </c>
      <c r="Q1534" s="9" t="str">
        <f t="shared" si="69"/>
        <v>20 Dec 1969</v>
      </c>
      <c r="R1534">
        <f t="shared" si="70"/>
        <v>53</v>
      </c>
      <c r="S1534" t="str">
        <f t="shared" si="71"/>
        <v>1969</v>
      </c>
      <c r="T1534" t="str">
        <f>SUBSTITUTE(Table14[[#This Row],[month]],"?","sep")</f>
        <v>Dec</v>
      </c>
      <c r="U1534">
        <v>20</v>
      </c>
      <c r="V1534">
        <v>0</v>
      </c>
      <c r="W1534" s="12">
        <v>6571.02</v>
      </c>
      <c r="X1534" t="str">
        <f>SUBSTITUTE(Table14[[#This Row],[Hospital tier]],"?","tier - 2")</f>
        <v>tier - 3</v>
      </c>
      <c r="Y1534" t="str">
        <f>SUBSTITUTE(Table14[[#This Row],[City tier]],"?","tier - 2")</f>
        <v>tier - 3</v>
      </c>
      <c r="Z1534" t="str">
        <f>SUBSTITUTE(Table14[[#This Row],[State ID]],"?","UNKNOWN")</f>
        <v>R1012</v>
      </c>
    </row>
    <row r="1535" spans="1:26" x14ac:dyDescent="0.3">
      <c r="A1535" t="s">
        <v>1566</v>
      </c>
      <c r="B1535">
        <v>1972</v>
      </c>
      <c r="C1535" t="s">
        <v>20</v>
      </c>
      <c r="E1535">
        <v>27</v>
      </c>
      <c r="F1535">
        <v>0</v>
      </c>
      <c r="G1535">
        <v>13010.86</v>
      </c>
      <c r="H1535" t="s">
        <v>12</v>
      </c>
      <c r="I1535" t="s">
        <v>11</v>
      </c>
      <c r="J1535" t="s">
        <v>23</v>
      </c>
      <c r="K1535" t="str">
        <f>SUBSTITUTE(Table14[[#This Row],[year]],"?","")</f>
        <v>1972</v>
      </c>
      <c r="P1535" t="str">
        <f>SUBSTITUTE(Table14[[#This Row],[Customer ID]],"?","unknown")</f>
        <v>Id805</v>
      </c>
      <c r="Q1535" s="9" t="str">
        <f t="shared" si="69"/>
        <v>20 Sep 1972</v>
      </c>
      <c r="R1535">
        <f t="shared" si="70"/>
        <v>50</v>
      </c>
      <c r="S1535" t="str">
        <f t="shared" si="71"/>
        <v>1972</v>
      </c>
      <c r="T1535" t="str">
        <f>SUBSTITUTE(Table14[[#This Row],[month]],"?","sep")</f>
        <v>Sep</v>
      </c>
      <c r="U1535">
        <v>20</v>
      </c>
      <c r="V1535">
        <v>1</v>
      </c>
      <c r="W1535" s="12">
        <v>6555.07</v>
      </c>
      <c r="X1535" t="str">
        <f>SUBSTITUTE(Table14[[#This Row],[Hospital tier]],"?","tier - 2")</f>
        <v>tier - 3</v>
      </c>
      <c r="Y1535" t="str">
        <f>SUBSTITUTE(Table14[[#This Row],[City tier]],"?","tier - 2")</f>
        <v>tier - 2</v>
      </c>
      <c r="Z1535" t="str">
        <f>SUBSTITUTE(Table14[[#This Row],[State ID]],"?","UNKNOWN")</f>
        <v>R1012</v>
      </c>
    </row>
    <row r="1536" spans="1:26" x14ac:dyDescent="0.3">
      <c r="A1536" t="s">
        <v>1567</v>
      </c>
      <c r="B1536">
        <v>1962</v>
      </c>
      <c r="C1536" t="s">
        <v>10</v>
      </c>
      <c r="E1536">
        <v>20</v>
      </c>
      <c r="F1536">
        <v>0</v>
      </c>
      <c r="G1536">
        <v>13012.21</v>
      </c>
      <c r="H1536" t="s">
        <v>12</v>
      </c>
      <c r="I1536" t="s">
        <v>16</v>
      </c>
      <c r="J1536" t="s">
        <v>23</v>
      </c>
      <c r="K1536" t="str">
        <f>SUBSTITUTE(Table14[[#This Row],[year]],"?","")</f>
        <v>1962</v>
      </c>
      <c r="P1536" t="str">
        <f>SUBSTITUTE(Table14[[#This Row],[Customer ID]],"?","unknown")</f>
        <v>Id804</v>
      </c>
      <c r="Q1536" s="9" t="str">
        <f t="shared" si="69"/>
        <v>11 Jul 1962</v>
      </c>
      <c r="R1536">
        <f t="shared" si="70"/>
        <v>60</v>
      </c>
      <c r="S1536" t="str">
        <f t="shared" si="71"/>
        <v>1962</v>
      </c>
      <c r="T1536" t="str">
        <f>SUBSTITUTE(Table14[[#This Row],[month]],"?","sep")</f>
        <v>Jul</v>
      </c>
      <c r="U1536">
        <v>11</v>
      </c>
      <c r="V1536">
        <v>0</v>
      </c>
      <c r="W1536" s="12">
        <v>6552.01</v>
      </c>
      <c r="X1536" t="str">
        <f>SUBSTITUTE(Table14[[#This Row],[Hospital tier]],"?","tier - 2")</f>
        <v>tier - 3</v>
      </c>
      <c r="Y1536" t="str">
        <f>SUBSTITUTE(Table14[[#This Row],[City tier]],"?","tier - 2")</f>
        <v>tier - 1</v>
      </c>
      <c r="Z1536" t="str">
        <f>SUBSTITUTE(Table14[[#This Row],[State ID]],"?","UNKNOWN")</f>
        <v>R1012</v>
      </c>
    </row>
    <row r="1537" spans="1:26" x14ac:dyDescent="0.3">
      <c r="A1537" t="s">
        <v>1568</v>
      </c>
      <c r="B1537">
        <v>1964</v>
      </c>
      <c r="C1537" t="s">
        <v>20</v>
      </c>
      <c r="E1537">
        <v>23</v>
      </c>
      <c r="F1537">
        <v>1</v>
      </c>
      <c r="G1537">
        <v>13019.16</v>
      </c>
      <c r="H1537" t="s">
        <v>12</v>
      </c>
      <c r="I1537" t="s">
        <v>16</v>
      </c>
      <c r="J1537" t="s">
        <v>247</v>
      </c>
      <c r="K1537" t="str">
        <f>SUBSTITUTE(Table14[[#This Row],[year]],"?","")</f>
        <v>1964</v>
      </c>
      <c r="P1537" t="str">
        <f>SUBSTITUTE(Table14[[#This Row],[Customer ID]],"?","unknown")</f>
        <v>Id803</v>
      </c>
      <c r="Q1537" s="9" t="str">
        <f t="shared" si="69"/>
        <v>9 Sep 1964</v>
      </c>
      <c r="R1537">
        <f t="shared" si="70"/>
        <v>58</v>
      </c>
      <c r="S1537" t="str">
        <f t="shared" si="71"/>
        <v>1964</v>
      </c>
      <c r="T1537" t="str">
        <f>SUBSTITUTE(Table14[[#This Row],[month]],"?","sep")</f>
        <v>Sep</v>
      </c>
      <c r="U1537">
        <v>9</v>
      </c>
      <c r="V1537">
        <v>0</v>
      </c>
      <c r="W1537" s="12">
        <v>37829.72</v>
      </c>
      <c r="X1537" t="str">
        <f>SUBSTITUTE(Table14[[#This Row],[Hospital tier]],"?","tier - 2")</f>
        <v>tier - 3</v>
      </c>
      <c r="Y1537" t="str">
        <f>SUBSTITUTE(Table14[[#This Row],[City tier]],"?","tier - 2")</f>
        <v>tier - 1</v>
      </c>
      <c r="Z1537" t="str">
        <f>SUBSTITUTE(Table14[[#This Row],[State ID]],"?","UNKNOWN")</f>
        <v>R1024</v>
      </c>
    </row>
    <row r="1538" spans="1:26" x14ac:dyDescent="0.3">
      <c r="A1538" t="s">
        <v>1569</v>
      </c>
      <c r="B1538">
        <v>1965</v>
      </c>
      <c r="C1538" t="s">
        <v>15</v>
      </c>
      <c r="E1538">
        <v>4</v>
      </c>
      <c r="F1538">
        <v>0</v>
      </c>
      <c r="G1538">
        <v>13023.93</v>
      </c>
      <c r="H1538" t="s">
        <v>12</v>
      </c>
      <c r="I1538" t="s">
        <v>11</v>
      </c>
      <c r="J1538" t="s">
        <v>200</v>
      </c>
      <c r="K1538" t="str">
        <f>SUBSTITUTE(Table14[[#This Row],[year]],"?","")</f>
        <v>1965</v>
      </c>
      <c r="P1538" t="str">
        <f>SUBSTITUTE(Table14[[#This Row],[Customer ID]],"?","unknown")</f>
        <v>Id802</v>
      </c>
      <c r="Q1538" s="9" t="str">
        <f t="shared" ref="Q1538:Q1601" si="72">CONCATENATE(U1538," ",T1538," ",S1538)</f>
        <v>6 Nov 1965</v>
      </c>
      <c r="R1538">
        <f t="shared" ref="R1538:R1601" si="73">DATEDIF(Q1538,$AC$21,"Y")</f>
        <v>57</v>
      </c>
      <c r="S1538" t="str">
        <f t="shared" ref="S1538:S1601" si="74">IF(ISBLANK(K1538),AVERAGE(K1538:K3880),K1538)</f>
        <v>1965</v>
      </c>
      <c r="T1538" t="str">
        <f>SUBSTITUTE(Table14[[#This Row],[month]],"?","sep")</f>
        <v>Nov</v>
      </c>
      <c r="U1538">
        <v>6</v>
      </c>
      <c r="V1538">
        <v>3</v>
      </c>
      <c r="W1538" s="12">
        <v>6551.75</v>
      </c>
      <c r="X1538" t="str">
        <f>SUBSTITUTE(Table14[[#This Row],[Hospital tier]],"?","tier - 2")</f>
        <v>tier - 3</v>
      </c>
      <c r="Y1538" t="str">
        <f>SUBSTITUTE(Table14[[#This Row],[City tier]],"?","tier - 2")</f>
        <v>tier - 2</v>
      </c>
      <c r="Z1538" t="str">
        <f>SUBSTITUTE(Table14[[#This Row],[State ID]],"?","UNKNOWN")</f>
        <v>R1025</v>
      </c>
    </row>
    <row r="1539" spans="1:26" x14ac:dyDescent="0.3">
      <c r="A1539" t="s">
        <v>1570</v>
      </c>
      <c r="B1539">
        <v>1961</v>
      </c>
      <c r="C1539" t="s">
        <v>15</v>
      </c>
      <c r="E1539">
        <v>9</v>
      </c>
      <c r="F1539">
        <v>0</v>
      </c>
      <c r="G1539">
        <v>13041.92</v>
      </c>
      <c r="H1539" t="s">
        <v>12</v>
      </c>
      <c r="I1539" t="s">
        <v>16</v>
      </c>
      <c r="J1539" t="s">
        <v>42</v>
      </c>
      <c r="K1539" t="str">
        <f>SUBSTITUTE(Table14[[#This Row],[year]],"?","")</f>
        <v>1961</v>
      </c>
      <c r="P1539" t="str">
        <f>SUBSTITUTE(Table14[[#This Row],[Customer ID]],"?","unknown")</f>
        <v>Id801</v>
      </c>
      <c r="Q1539" s="9" t="str">
        <f t="shared" si="72"/>
        <v>18 Nov 1961</v>
      </c>
      <c r="R1539">
        <f t="shared" si="73"/>
        <v>61</v>
      </c>
      <c r="S1539" t="str">
        <f t="shared" si="74"/>
        <v>1961</v>
      </c>
      <c r="T1539" t="str">
        <f>SUBSTITUTE(Table14[[#This Row],[month]],"?","sep")</f>
        <v>Nov</v>
      </c>
      <c r="U1539">
        <v>18</v>
      </c>
      <c r="V1539">
        <v>3</v>
      </c>
      <c r="W1539" s="12">
        <v>6548.2</v>
      </c>
      <c r="X1539" t="str">
        <f>SUBSTITUTE(Table14[[#This Row],[Hospital tier]],"?","tier - 2")</f>
        <v>tier - 3</v>
      </c>
      <c r="Y1539" t="str">
        <f>SUBSTITUTE(Table14[[#This Row],[City tier]],"?","tier - 2")</f>
        <v>tier - 1</v>
      </c>
      <c r="Z1539" t="str">
        <f>SUBSTITUTE(Table14[[#This Row],[State ID]],"?","UNKNOWN")</f>
        <v>R1011</v>
      </c>
    </row>
    <row r="1540" spans="1:26" x14ac:dyDescent="0.3">
      <c r="A1540" t="s">
        <v>1571</v>
      </c>
      <c r="B1540">
        <v>1969</v>
      </c>
      <c r="C1540" t="s">
        <v>20</v>
      </c>
      <c r="E1540">
        <v>23</v>
      </c>
      <c r="F1540">
        <v>0</v>
      </c>
      <c r="G1540">
        <v>13044.41</v>
      </c>
      <c r="H1540" t="s">
        <v>12</v>
      </c>
      <c r="I1540" t="s">
        <v>16</v>
      </c>
      <c r="J1540" t="s">
        <v>23</v>
      </c>
      <c r="K1540" t="str">
        <f>SUBSTITUTE(Table14[[#This Row],[year]],"?","")</f>
        <v>1969</v>
      </c>
      <c r="P1540" t="str">
        <f>SUBSTITUTE(Table14[[#This Row],[Customer ID]],"?","unknown")</f>
        <v>Id800</v>
      </c>
      <c r="Q1540" s="9" t="str">
        <f t="shared" si="72"/>
        <v>3 Sep 1969</v>
      </c>
      <c r="R1540">
        <f t="shared" si="73"/>
        <v>53</v>
      </c>
      <c r="S1540" t="str">
        <f t="shared" si="74"/>
        <v>1969</v>
      </c>
      <c r="T1540" t="str">
        <f>SUBSTITUTE(Table14[[#This Row],[month]],"?","sep")</f>
        <v>Sep</v>
      </c>
      <c r="U1540">
        <v>3</v>
      </c>
      <c r="V1540">
        <v>0</v>
      </c>
      <c r="W1540" s="12">
        <v>6546.16</v>
      </c>
      <c r="X1540" t="str">
        <f>SUBSTITUTE(Table14[[#This Row],[Hospital tier]],"?","tier - 2")</f>
        <v>tier - 3</v>
      </c>
      <c r="Y1540" t="str">
        <f>SUBSTITUTE(Table14[[#This Row],[City tier]],"?","tier - 2")</f>
        <v>tier - 1</v>
      </c>
      <c r="Z1540" t="str">
        <f>SUBSTITUTE(Table14[[#This Row],[State ID]],"?","UNKNOWN")</f>
        <v>R1012</v>
      </c>
    </row>
    <row r="1541" spans="1:26" x14ac:dyDescent="0.3">
      <c r="A1541" t="s">
        <v>1572</v>
      </c>
      <c r="B1541">
        <v>1967</v>
      </c>
      <c r="C1541" t="s">
        <v>35</v>
      </c>
      <c r="E1541">
        <v>6</v>
      </c>
      <c r="F1541">
        <v>3</v>
      </c>
      <c r="G1541">
        <v>13047.33</v>
      </c>
      <c r="H1541" t="s">
        <v>12</v>
      </c>
      <c r="I1541" t="s">
        <v>12</v>
      </c>
      <c r="J1541" t="s">
        <v>247</v>
      </c>
      <c r="K1541" t="str">
        <f>SUBSTITUTE(Table14[[#This Row],[year]],"?","")</f>
        <v>1967</v>
      </c>
      <c r="P1541" t="str">
        <f>SUBSTITUTE(Table14[[#This Row],[Customer ID]],"?","unknown")</f>
        <v>Id799</v>
      </c>
      <c r="Q1541" s="9" t="str">
        <f t="shared" si="72"/>
        <v>2 Aug 1967</v>
      </c>
      <c r="R1541">
        <f t="shared" si="73"/>
        <v>55</v>
      </c>
      <c r="S1541" t="str">
        <f t="shared" si="74"/>
        <v>1967</v>
      </c>
      <c r="T1541" t="str">
        <f>SUBSTITUTE(Table14[[#This Row],[month]],"?","sep")</f>
        <v>Aug</v>
      </c>
      <c r="U1541">
        <v>2</v>
      </c>
      <c r="V1541">
        <v>3</v>
      </c>
      <c r="W1541" s="12">
        <v>6536.68</v>
      </c>
      <c r="X1541" t="str">
        <f>SUBSTITUTE(Table14[[#This Row],[Hospital tier]],"?","tier - 2")</f>
        <v>tier - 3</v>
      </c>
      <c r="Y1541" t="str">
        <f>SUBSTITUTE(Table14[[#This Row],[City tier]],"?","tier - 2")</f>
        <v>tier - 3</v>
      </c>
      <c r="Z1541" t="str">
        <f>SUBSTITUTE(Table14[[#This Row],[State ID]],"?","UNKNOWN")</f>
        <v>R1024</v>
      </c>
    </row>
    <row r="1542" spans="1:26" x14ac:dyDescent="0.3">
      <c r="A1542" t="s">
        <v>1573</v>
      </c>
      <c r="B1542">
        <v>1985</v>
      </c>
      <c r="C1542" t="s">
        <v>37</v>
      </c>
      <c r="E1542">
        <v>26</v>
      </c>
      <c r="F1542">
        <v>3</v>
      </c>
      <c r="G1542">
        <v>13051.22</v>
      </c>
      <c r="H1542" t="s">
        <v>12</v>
      </c>
      <c r="I1542" t="s">
        <v>16</v>
      </c>
      <c r="J1542" t="s">
        <v>535</v>
      </c>
      <c r="K1542" t="str">
        <f>SUBSTITUTE(Table14[[#This Row],[year]],"?","")</f>
        <v>1985</v>
      </c>
      <c r="P1542" t="str">
        <f>SUBSTITUTE(Table14[[#This Row],[Customer ID]],"?","unknown")</f>
        <v>Id798</v>
      </c>
      <c r="Q1542" s="9" t="str">
        <f t="shared" si="72"/>
        <v>12 Oct 1985</v>
      </c>
      <c r="R1542">
        <f t="shared" si="73"/>
        <v>37</v>
      </c>
      <c r="S1542" t="str">
        <f t="shared" si="74"/>
        <v>1985</v>
      </c>
      <c r="T1542" t="str">
        <f>SUBSTITUTE(Table14[[#This Row],[month]],"?","sep")</f>
        <v>Oct</v>
      </c>
      <c r="U1542">
        <v>12</v>
      </c>
      <c r="V1542">
        <v>3</v>
      </c>
      <c r="W1542" s="12">
        <v>6532.04</v>
      </c>
      <c r="X1542" t="str">
        <f>SUBSTITUTE(Table14[[#This Row],[Hospital tier]],"?","tier - 2")</f>
        <v>tier - 3</v>
      </c>
      <c r="Y1542" t="str">
        <f>SUBSTITUTE(Table14[[#This Row],[City tier]],"?","tier - 2")</f>
        <v>tier - 1</v>
      </c>
      <c r="Z1542" t="str">
        <f>SUBSTITUTE(Table14[[#This Row],[State ID]],"?","UNKNOWN")</f>
        <v>R1026</v>
      </c>
    </row>
    <row r="1543" spans="1:26" x14ac:dyDescent="0.3">
      <c r="A1543" t="s">
        <v>1574</v>
      </c>
      <c r="B1543">
        <v>1961</v>
      </c>
      <c r="C1543" t="s">
        <v>15</v>
      </c>
      <c r="E1543">
        <v>6</v>
      </c>
      <c r="F1543">
        <v>0</v>
      </c>
      <c r="G1543">
        <v>13063.88</v>
      </c>
      <c r="H1543" t="s">
        <v>12</v>
      </c>
      <c r="I1543" t="s">
        <v>11</v>
      </c>
      <c r="J1543" t="s">
        <v>42</v>
      </c>
      <c r="K1543" t="str">
        <f>SUBSTITUTE(Table14[[#This Row],[year]],"?","")</f>
        <v>1961</v>
      </c>
      <c r="P1543" t="str">
        <f>SUBSTITUTE(Table14[[#This Row],[Customer ID]],"?","unknown")</f>
        <v>Id797</v>
      </c>
      <c r="Q1543" s="9" t="str">
        <f t="shared" si="72"/>
        <v>18 Nov 1961</v>
      </c>
      <c r="R1543">
        <f t="shared" si="73"/>
        <v>61</v>
      </c>
      <c r="S1543" t="str">
        <f t="shared" si="74"/>
        <v>1961</v>
      </c>
      <c r="T1543" t="str">
        <f>SUBSTITUTE(Table14[[#This Row],[month]],"?","sep")</f>
        <v>Nov</v>
      </c>
      <c r="U1543">
        <v>18</v>
      </c>
      <c r="V1543">
        <v>1</v>
      </c>
      <c r="W1543" s="12">
        <v>12609.89</v>
      </c>
      <c r="X1543" t="str">
        <f>SUBSTITUTE(Table14[[#This Row],[Hospital tier]],"?","tier - 2")</f>
        <v>tier - 3</v>
      </c>
      <c r="Y1543" t="str">
        <f>SUBSTITUTE(Table14[[#This Row],[City tier]],"?","tier - 2")</f>
        <v>tier - 2</v>
      </c>
      <c r="Z1543" t="str">
        <f>SUBSTITUTE(Table14[[#This Row],[State ID]],"?","UNKNOWN")</f>
        <v>R1011</v>
      </c>
    </row>
    <row r="1544" spans="1:26" x14ac:dyDescent="0.3">
      <c r="A1544" t="s">
        <v>1575</v>
      </c>
      <c r="B1544">
        <v>1978</v>
      </c>
      <c r="C1544" t="s">
        <v>10</v>
      </c>
      <c r="E1544">
        <v>17</v>
      </c>
      <c r="F1544">
        <v>2</v>
      </c>
      <c r="G1544">
        <v>13101.74</v>
      </c>
      <c r="H1544" t="s">
        <v>12</v>
      </c>
      <c r="I1544" t="s">
        <v>11</v>
      </c>
      <c r="J1544" t="s">
        <v>535</v>
      </c>
      <c r="K1544" t="str">
        <f>SUBSTITUTE(Table14[[#This Row],[year]],"?","")</f>
        <v>1978</v>
      </c>
      <c r="P1544" t="str">
        <f>SUBSTITUTE(Table14[[#This Row],[Customer ID]],"?","unknown")</f>
        <v>Id796</v>
      </c>
      <c r="Q1544" s="9" t="str">
        <f t="shared" si="72"/>
        <v>23 Jul 1978</v>
      </c>
      <c r="R1544">
        <f t="shared" si="73"/>
        <v>44</v>
      </c>
      <c r="S1544" t="str">
        <f t="shared" si="74"/>
        <v>1978</v>
      </c>
      <c r="T1544" t="str">
        <f>SUBSTITUTE(Table14[[#This Row],[month]],"?","sep")</f>
        <v>Jul</v>
      </c>
      <c r="U1544">
        <v>23</v>
      </c>
      <c r="V1544">
        <v>2</v>
      </c>
      <c r="W1544" s="12">
        <v>6529.21</v>
      </c>
      <c r="X1544" t="str">
        <f>SUBSTITUTE(Table14[[#This Row],[Hospital tier]],"?","tier - 2")</f>
        <v>tier - 3</v>
      </c>
      <c r="Y1544" t="str">
        <f>SUBSTITUTE(Table14[[#This Row],[City tier]],"?","tier - 2")</f>
        <v>tier - 2</v>
      </c>
      <c r="Z1544" t="str">
        <f>SUBSTITUTE(Table14[[#This Row],[State ID]],"?","UNKNOWN")</f>
        <v>R1026</v>
      </c>
    </row>
    <row r="1545" spans="1:26" x14ac:dyDescent="0.3">
      <c r="A1545" t="s">
        <v>1576</v>
      </c>
      <c r="B1545">
        <v>1971</v>
      </c>
      <c r="C1545" t="s">
        <v>37</v>
      </c>
      <c r="E1545">
        <v>30</v>
      </c>
      <c r="F1545">
        <v>0</v>
      </c>
      <c r="G1545">
        <v>13110.79</v>
      </c>
      <c r="H1545" t="s">
        <v>12</v>
      </c>
      <c r="I1545" t="s">
        <v>11</v>
      </c>
      <c r="J1545" t="s">
        <v>42</v>
      </c>
      <c r="K1545" t="str">
        <f>SUBSTITUTE(Table14[[#This Row],[year]],"?","")</f>
        <v>1971</v>
      </c>
      <c r="P1545" t="str">
        <f>SUBSTITUTE(Table14[[#This Row],[Customer ID]],"?","unknown")</f>
        <v>Id795</v>
      </c>
      <c r="Q1545" s="9" t="str">
        <f t="shared" si="72"/>
        <v>7 Oct 1971</v>
      </c>
      <c r="R1545">
        <f t="shared" si="73"/>
        <v>51</v>
      </c>
      <c r="S1545" t="str">
        <f t="shared" si="74"/>
        <v>1971</v>
      </c>
      <c r="T1545" t="str">
        <f>SUBSTITUTE(Table14[[#This Row],[month]],"?","sep")</f>
        <v>Oct</v>
      </c>
      <c r="U1545">
        <v>7</v>
      </c>
      <c r="V1545">
        <v>0</v>
      </c>
      <c r="W1545" s="12">
        <v>6512.24</v>
      </c>
      <c r="X1545" t="str">
        <f>SUBSTITUTE(Table14[[#This Row],[Hospital tier]],"?","tier - 2")</f>
        <v>tier - 3</v>
      </c>
      <c r="Y1545" t="str">
        <f>SUBSTITUTE(Table14[[#This Row],[City tier]],"?","tier - 2")</f>
        <v>tier - 2</v>
      </c>
      <c r="Z1545" t="str">
        <f>SUBSTITUTE(Table14[[#This Row],[State ID]],"?","UNKNOWN")</f>
        <v>R1011</v>
      </c>
    </row>
    <row r="1546" spans="1:26" x14ac:dyDescent="0.3">
      <c r="A1546" t="s">
        <v>1577</v>
      </c>
      <c r="B1546">
        <v>1962</v>
      </c>
      <c r="C1546" t="s">
        <v>35</v>
      </c>
      <c r="E1546">
        <v>2</v>
      </c>
      <c r="F1546">
        <v>1</v>
      </c>
      <c r="G1546">
        <v>13112.6</v>
      </c>
      <c r="H1546" t="s">
        <v>12</v>
      </c>
      <c r="I1546" t="s">
        <v>12</v>
      </c>
      <c r="J1546" t="s">
        <v>23</v>
      </c>
      <c r="K1546" t="str">
        <f>SUBSTITUTE(Table14[[#This Row],[year]],"?","")</f>
        <v>1962</v>
      </c>
      <c r="P1546" t="str">
        <f>SUBSTITUTE(Table14[[#This Row],[Customer ID]],"?","unknown")</f>
        <v>Id794</v>
      </c>
      <c r="Q1546" s="9" t="str">
        <f t="shared" si="72"/>
        <v>28 Aug 1962</v>
      </c>
      <c r="R1546">
        <f t="shared" si="73"/>
        <v>60</v>
      </c>
      <c r="S1546" t="str">
        <f t="shared" si="74"/>
        <v>1962</v>
      </c>
      <c r="T1546" t="str">
        <f>SUBSTITUTE(Table14[[#This Row],[month]],"?","sep")</f>
        <v>Aug</v>
      </c>
      <c r="U1546">
        <v>28</v>
      </c>
      <c r="V1546">
        <v>1</v>
      </c>
      <c r="W1546" s="12">
        <v>6500.24</v>
      </c>
      <c r="X1546" t="str">
        <f>SUBSTITUTE(Table14[[#This Row],[Hospital tier]],"?","tier - 2")</f>
        <v>tier - 3</v>
      </c>
      <c r="Y1546" t="str">
        <f>SUBSTITUTE(Table14[[#This Row],[City tier]],"?","tier - 2")</f>
        <v>tier - 3</v>
      </c>
      <c r="Z1546" t="str">
        <f>SUBSTITUTE(Table14[[#This Row],[State ID]],"?","UNKNOWN")</f>
        <v>R1012</v>
      </c>
    </row>
    <row r="1547" spans="1:26" x14ac:dyDescent="0.3">
      <c r="A1547" t="s">
        <v>1578</v>
      </c>
      <c r="B1547">
        <v>1992</v>
      </c>
      <c r="C1547" t="s">
        <v>35</v>
      </c>
      <c r="E1547">
        <v>12</v>
      </c>
      <c r="F1547">
        <v>0</v>
      </c>
      <c r="G1547">
        <v>13113.51</v>
      </c>
      <c r="H1547" t="s">
        <v>12</v>
      </c>
      <c r="I1547" t="s">
        <v>11</v>
      </c>
      <c r="J1547" t="s">
        <v>535</v>
      </c>
      <c r="K1547" t="str">
        <f>SUBSTITUTE(Table14[[#This Row],[year]],"?","")</f>
        <v>1992</v>
      </c>
      <c r="P1547" t="str">
        <f>SUBSTITUTE(Table14[[#This Row],[Customer ID]],"?","unknown")</f>
        <v>Id793</v>
      </c>
      <c r="Q1547" s="9" t="str">
        <f t="shared" si="72"/>
        <v>9 Aug 1992</v>
      </c>
      <c r="R1547">
        <f t="shared" si="73"/>
        <v>30</v>
      </c>
      <c r="S1547" t="str">
        <f t="shared" si="74"/>
        <v>1992</v>
      </c>
      <c r="T1547" t="str">
        <f>SUBSTITUTE(Table14[[#This Row],[month]],"?","sep")</f>
        <v>Aug</v>
      </c>
      <c r="U1547">
        <v>9</v>
      </c>
      <c r="V1547">
        <v>1</v>
      </c>
      <c r="W1547" s="12">
        <v>6496.89</v>
      </c>
      <c r="X1547" t="str">
        <f>SUBSTITUTE(Table14[[#This Row],[Hospital tier]],"?","tier - 2")</f>
        <v>tier - 3</v>
      </c>
      <c r="Y1547" t="str">
        <f>SUBSTITUTE(Table14[[#This Row],[City tier]],"?","tier - 2")</f>
        <v>tier - 2</v>
      </c>
      <c r="Z1547" t="str">
        <f>SUBSTITUTE(Table14[[#This Row],[State ID]],"?","UNKNOWN")</f>
        <v>R1026</v>
      </c>
    </row>
    <row r="1548" spans="1:26" x14ac:dyDescent="0.3">
      <c r="A1548" t="s">
        <v>1579</v>
      </c>
      <c r="B1548">
        <v>1963</v>
      </c>
      <c r="C1548" t="s">
        <v>20</v>
      </c>
      <c r="E1548">
        <v>14</v>
      </c>
      <c r="F1548">
        <v>0</v>
      </c>
      <c r="G1548">
        <v>13116.84</v>
      </c>
      <c r="H1548" t="s">
        <v>12</v>
      </c>
      <c r="I1548" t="s">
        <v>16</v>
      </c>
      <c r="J1548" t="s">
        <v>23</v>
      </c>
      <c r="K1548" t="str">
        <f>SUBSTITUTE(Table14[[#This Row],[year]],"?","")</f>
        <v>1963</v>
      </c>
      <c r="P1548" t="str">
        <f>SUBSTITUTE(Table14[[#This Row],[Customer ID]],"?","unknown")</f>
        <v>Id792</v>
      </c>
      <c r="Q1548" s="9" t="str">
        <f t="shared" si="72"/>
        <v>1 Sep 1963</v>
      </c>
      <c r="R1548">
        <f t="shared" si="73"/>
        <v>59</v>
      </c>
      <c r="S1548" t="str">
        <f t="shared" si="74"/>
        <v>1963</v>
      </c>
      <c r="T1548" t="str">
        <f>SUBSTITUTE(Table14[[#This Row],[month]],"?","sep")</f>
        <v>Sep</v>
      </c>
      <c r="U1548">
        <v>1</v>
      </c>
      <c r="V1548">
        <v>0</v>
      </c>
      <c r="W1548" s="12">
        <v>6481.67</v>
      </c>
      <c r="X1548" t="str">
        <f>SUBSTITUTE(Table14[[#This Row],[Hospital tier]],"?","tier - 2")</f>
        <v>tier - 3</v>
      </c>
      <c r="Y1548" t="str">
        <f>SUBSTITUTE(Table14[[#This Row],[City tier]],"?","tier - 2")</f>
        <v>tier - 1</v>
      </c>
      <c r="Z1548" t="str">
        <f>SUBSTITUTE(Table14[[#This Row],[State ID]],"?","UNKNOWN")</f>
        <v>R1012</v>
      </c>
    </row>
    <row r="1549" spans="1:26" x14ac:dyDescent="0.3">
      <c r="A1549" t="s">
        <v>1580</v>
      </c>
      <c r="B1549">
        <v>1999</v>
      </c>
      <c r="C1549" t="s">
        <v>35</v>
      </c>
      <c r="E1549">
        <v>16</v>
      </c>
      <c r="F1549">
        <v>0</v>
      </c>
      <c r="G1549">
        <v>13126.68</v>
      </c>
      <c r="H1549" t="s">
        <v>12</v>
      </c>
      <c r="I1549" t="s">
        <v>12</v>
      </c>
      <c r="J1549" t="s">
        <v>42</v>
      </c>
      <c r="K1549" t="str">
        <f>SUBSTITUTE(Table14[[#This Row],[year]],"?","")</f>
        <v>1999</v>
      </c>
      <c r="P1549" t="str">
        <f>SUBSTITUTE(Table14[[#This Row],[Customer ID]],"?","unknown")</f>
        <v>Id791</v>
      </c>
      <c r="Q1549" s="9" t="str">
        <f t="shared" si="72"/>
        <v>26 Aug 1999</v>
      </c>
      <c r="R1549">
        <f t="shared" si="73"/>
        <v>23</v>
      </c>
      <c r="S1549" t="str">
        <f t="shared" si="74"/>
        <v>1999</v>
      </c>
      <c r="T1549" t="str">
        <f>SUBSTITUTE(Table14[[#This Row],[month]],"?","sep")</f>
        <v>Aug</v>
      </c>
      <c r="U1549">
        <v>26</v>
      </c>
      <c r="V1549">
        <v>3</v>
      </c>
      <c r="W1549" s="12">
        <v>37800.980000000003</v>
      </c>
      <c r="X1549" t="str">
        <f>SUBSTITUTE(Table14[[#This Row],[Hospital tier]],"?","tier - 2")</f>
        <v>tier - 3</v>
      </c>
      <c r="Y1549" t="str">
        <f>SUBSTITUTE(Table14[[#This Row],[City tier]],"?","tier - 2")</f>
        <v>tier - 3</v>
      </c>
      <c r="Z1549" t="str">
        <f>SUBSTITUTE(Table14[[#This Row],[State ID]],"?","UNKNOWN")</f>
        <v>R1011</v>
      </c>
    </row>
    <row r="1550" spans="1:26" x14ac:dyDescent="0.3">
      <c r="A1550" t="s">
        <v>1581</v>
      </c>
      <c r="B1550">
        <v>1961</v>
      </c>
      <c r="C1550" t="s">
        <v>20</v>
      </c>
      <c r="E1550">
        <v>7</v>
      </c>
      <c r="F1550">
        <v>0</v>
      </c>
      <c r="G1550">
        <v>13129.6</v>
      </c>
      <c r="H1550" t="s">
        <v>12</v>
      </c>
      <c r="I1550" t="s">
        <v>11</v>
      </c>
      <c r="J1550" t="s">
        <v>356</v>
      </c>
      <c r="K1550" t="str">
        <f>SUBSTITUTE(Table14[[#This Row],[year]],"?","")</f>
        <v>1961</v>
      </c>
      <c r="P1550" t="str">
        <f>SUBSTITUTE(Table14[[#This Row],[Customer ID]],"?","unknown")</f>
        <v>Id790</v>
      </c>
      <c r="Q1550" s="9" t="str">
        <f t="shared" si="72"/>
        <v>8 Sep 1961</v>
      </c>
      <c r="R1550">
        <f t="shared" si="73"/>
        <v>61</v>
      </c>
      <c r="S1550" t="str">
        <f t="shared" si="74"/>
        <v>1961</v>
      </c>
      <c r="T1550" t="str">
        <f>SUBSTITUTE(Table14[[#This Row],[month]],"?","sep")</f>
        <v>Sep</v>
      </c>
      <c r="U1550">
        <v>8</v>
      </c>
      <c r="V1550">
        <v>0</v>
      </c>
      <c r="W1550" s="12">
        <v>6474.01</v>
      </c>
      <c r="X1550" t="str">
        <f>SUBSTITUTE(Table14[[#This Row],[Hospital tier]],"?","tier - 2")</f>
        <v>tier - 3</v>
      </c>
      <c r="Y1550" t="str">
        <f>SUBSTITUTE(Table14[[#This Row],[City tier]],"?","tier - 2")</f>
        <v>tier - 2</v>
      </c>
      <c r="Z1550" t="str">
        <f>SUBSTITUTE(Table14[[#This Row],[State ID]],"?","UNKNOWN")</f>
        <v>R1017</v>
      </c>
    </row>
    <row r="1551" spans="1:26" x14ac:dyDescent="0.3">
      <c r="A1551" t="s">
        <v>1582</v>
      </c>
      <c r="B1551">
        <v>1961</v>
      </c>
      <c r="C1551" t="s">
        <v>30</v>
      </c>
      <c r="E1551">
        <v>6</v>
      </c>
      <c r="F1551">
        <v>0</v>
      </c>
      <c r="G1551">
        <v>13143.34</v>
      </c>
      <c r="H1551" t="s">
        <v>12</v>
      </c>
      <c r="I1551" t="s">
        <v>11</v>
      </c>
      <c r="J1551" t="s">
        <v>516</v>
      </c>
      <c r="K1551" t="str">
        <f>SUBSTITUTE(Table14[[#This Row],[year]],"?","")</f>
        <v>1961</v>
      </c>
      <c r="P1551" t="str">
        <f>SUBSTITUTE(Table14[[#This Row],[Customer ID]],"?","unknown")</f>
        <v>Id789</v>
      </c>
      <c r="Q1551" s="9" t="str">
        <f t="shared" si="72"/>
        <v>27 Dec 1961</v>
      </c>
      <c r="R1551">
        <f t="shared" si="73"/>
        <v>61</v>
      </c>
      <c r="S1551" t="str">
        <f t="shared" si="74"/>
        <v>1961</v>
      </c>
      <c r="T1551" t="str">
        <f>SUBSTITUTE(Table14[[#This Row],[month]],"?","sep")</f>
        <v>Dec</v>
      </c>
      <c r="U1551">
        <v>27</v>
      </c>
      <c r="V1551">
        <v>1</v>
      </c>
      <c r="W1551" s="12">
        <v>6473.15</v>
      </c>
      <c r="X1551" t="str">
        <f>SUBSTITUTE(Table14[[#This Row],[Hospital tier]],"?","tier - 2")</f>
        <v>tier - 3</v>
      </c>
      <c r="Y1551" t="str">
        <f>SUBSTITUTE(Table14[[#This Row],[City tier]],"?","tier - 2")</f>
        <v>tier - 2</v>
      </c>
      <c r="Z1551" t="str">
        <f>SUBSTITUTE(Table14[[#This Row],[State ID]],"?","UNKNOWN")</f>
        <v>R1020</v>
      </c>
    </row>
    <row r="1552" spans="1:26" x14ac:dyDescent="0.3">
      <c r="A1552" t="s">
        <v>1583</v>
      </c>
      <c r="B1552">
        <v>1961</v>
      </c>
      <c r="C1552" t="s">
        <v>30</v>
      </c>
      <c r="E1552">
        <v>6</v>
      </c>
      <c r="F1552">
        <v>0</v>
      </c>
      <c r="G1552">
        <v>13143.86</v>
      </c>
      <c r="H1552" t="s">
        <v>12</v>
      </c>
      <c r="I1552" t="s">
        <v>11</v>
      </c>
      <c r="J1552" t="s">
        <v>168</v>
      </c>
      <c r="K1552" t="str">
        <f>SUBSTITUTE(Table14[[#This Row],[year]],"?","")</f>
        <v>1961</v>
      </c>
      <c r="P1552" t="str">
        <f>SUBSTITUTE(Table14[[#This Row],[Customer ID]],"?","unknown")</f>
        <v>Id788</v>
      </c>
      <c r="Q1552" s="9" t="str">
        <f t="shared" si="72"/>
        <v>1 Dec 1961</v>
      </c>
      <c r="R1552">
        <f t="shared" si="73"/>
        <v>61</v>
      </c>
      <c r="S1552" t="str">
        <f t="shared" si="74"/>
        <v>1961</v>
      </c>
      <c r="T1552" t="str">
        <f>SUBSTITUTE(Table14[[#This Row],[month]],"?","sep")</f>
        <v>Dec</v>
      </c>
      <c r="U1552">
        <v>1</v>
      </c>
      <c r="V1552">
        <v>2</v>
      </c>
      <c r="W1552" s="12">
        <v>6457.84</v>
      </c>
      <c r="X1552" t="str">
        <f>SUBSTITUTE(Table14[[#This Row],[Hospital tier]],"?","tier - 2")</f>
        <v>tier - 3</v>
      </c>
      <c r="Y1552" t="str">
        <f>SUBSTITUTE(Table14[[#This Row],[City tier]],"?","tier - 2")</f>
        <v>tier - 2</v>
      </c>
      <c r="Z1552" t="str">
        <f>SUBSTITUTE(Table14[[#This Row],[State ID]],"?","UNKNOWN")</f>
        <v>R1016</v>
      </c>
    </row>
    <row r="1553" spans="1:26" x14ac:dyDescent="0.3">
      <c r="A1553" t="s">
        <v>1584</v>
      </c>
      <c r="B1553">
        <v>1962</v>
      </c>
      <c r="C1553" t="s">
        <v>35</v>
      </c>
      <c r="E1553">
        <v>5</v>
      </c>
      <c r="F1553">
        <v>0</v>
      </c>
      <c r="G1553">
        <v>13204.29</v>
      </c>
      <c r="H1553" t="s">
        <v>12</v>
      </c>
      <c r="I1553" t="s">
        <v>16</v>
      </c>
      <c r="J1553" t="s">
        <v>247</v>
      </c>
      <c r="K1553" t="str">
        <f>SUBSTITUTE(Table14[[#This Row],[year]],"?","")</f>
        <v>1962</v>
      </c>
      <c r="P1553" t="str">
        <f>SUBSTITUTE(Table14[[#This Row],[Customer ID]],"?","unknown")</f>
        <v>Id787</v>
      </c>
      <c r="Q1553" s="9" t="str">
        <f t="shared" si="72"/>
        <v>26 Aug 1962</v>
      </c>
      <c r="R1553">
        <f t="shared" si="73"/>
        <v>60</v>
      </c>
      <c r="S1553" t="str">
        <f t="shared" si="74"/>
        <v>1962</v>
      </c>
      <c r="T1553" t="str">
        <f>SUBSTITUTE(Table14[[#This Row],[month]],"?","sep")</f>
        <v>Aug</v>
      </c>
      <c r="U1553">
        <v>26</v>
      </c>
      <c r="V1553">
        <v>2</v>
      </c>
      <c r="W1553" s="12">
        <v>6455.86</v>
      </c>
      <c r="X1553" t="str">
        <f>SUBSTITUTE(Table14[[#This Row],[Hospital tier]],"?","tier - 2")</f>
        <v>tier - 3</v>
      </c>
      <c r="Y1553" t="str">
        <f>SUBSTITUTE(Table14[[#This Row],[City tier]],"?","tier - 2")</f>
        <v>tier - 1</v>
      </c>
      <c r="Z1553" t="str">
        <f>SUBSTITUTE(Table14[[#This Row],[State ID]],"?","UNKNOWN")</f>
        <v>R1024</v>
      </c>
    </row>
    <row r="1554" spans="1:26" x14ac:dyDescent="0.3">
      <c r="A1554" t="s">
        <v>1585</v>
      </c>
      <c r="B1554">
        <v>1982</v>
      </c>
      <c r="C1554" t="s">
        <v>37</v>
      </c>
      <c r="E1554">
        <v>15</v>
      </c>
      <c r="F1554">
        <v>3</v>
      </c>
      <c r="G1554">
        <v>13214.43</v>
      </c>
      <c r="H1554" t="s">
        <v>12</v>
      </c>
      <c r="I1554" t="s">
        <v>11</v>
      </c>
      <c r="J1554" t="s">
        <v>23</v>
      </c>
      <c r="K1554" t="str">
        <f>SUBSTITUTE(Table14[[#This Row],[year]],"?","")</f>
        <v>1982</v>
      </c>
      <c r="P1554" t="str">
        <f>SUBSTITUTE(Table14[[#This Row],[Customer ID]],"?","unknown")</f>
        <v>Id786</v>
      </c>
      <c r="Q1554" s="9" t="str">
        <f t="shared" si="72"/>
        <v>6 Oct 1982</v>
      </c>
      <c r="R1554">
        <f t="shared" si="73"/>
        <v>40</v>
      </c>
      <c r="S1554" t="str">
        <f t="shared" si="74"/>
        <v>1982</v>
      </c>
      <c r="T1554" t="str">
        <f>SUBSTITUTE(Table14[[#This Row],[month]],"?","sep")</f>
        <v>Oct</v>
      </c>
      <c r="U1554">
        <v>6</v>
      </c>
      <c r="V1554">
        <v>0</v>
      </c>
      <c r="W1554" s="12">
        <v>41097.160000000003</v>
      </c>
      <c r="X1554" t="str">
        <f>SUBSTITUTE(Table14[[#This Row],[Hospital tier]],"?","tier - 2")</f>
        <v>tier - 3</v>
      </c>
      <c r="Y1554" t="str">
        <f>SUBSTITUTE(Table14[[#This Row],[City tier]],"?","tier - 2")</f>
        <v>tier - 2</v>
      </c>
      <c r="Z1554" t="str">
        <f>SUBSTITUTE(Table14[[#This Row],[State ID]],"?","UNKNOWN")</f>
        <v>R1012</v>
      </c>
    </row>
    <row r="1555" spans="1:26" x14ac:dyDescent="0.3">
      <c r="A1555" t="s">
        <v>1586</v>
      </c>
      <c r="B1555">
        <v>1962</v>
      </c>
      <c r="C1555" t="s">
        <v>30</v>
      </c>
      <c r="E1555">
        <v>7</v>
      </c>
      <c r="F1555">
        <v>0</v>
      </c>
      <c r="G1555">
        <v>13217.09</v>
      </c>
      <c r="H1555" t="s">
        <v>12</v>
      </c>
      <c r="I1555" t="s">
        <v>16</v>
      </c>
      <c r="J1555" t="s">
        <v>247</v>
      </c>
      <c r="K1555" t="str">
        <f>SUBSTITUTE(Table14[[#This Row],[year]],"?","")</f>
        <v>1962</v>
      </c>
      <c r="P1555" t="str">
        <f>SUBSTITUTE(Table14[[#This Row],[Customer ID]],"?","unknown")</f>
        <v>Id785</v>
      </c>
      <c r="Q1555" s="9" t="str">
        <f t="shared" si="72"/>
        <v>22 Dec 1962</v>
      </c>
      <c r="R1555">
        <f t="shared" si="73"/>
        <v>60</v>
      </c>
      <c r="S1555" t="str">
        <f t="shared" si="74"/>
        <v>1962</v>
      </c>
      <c r="T1555" t="str">
        <f>SUBSTITUTE(Table14[[#This Row],[month]],"?","sep")</f>
        <v>Dec</v>
      </c>
      <c r="U1555">
        <v>22</v>
      </c>
      <c r="V1555">
        <v>3</v>
      </c>
      <c r="W1555" s="12">
        <v>6435.62</v>
      </c>
      <c r="X1555" t="str">
        <f>SUBSTITUTE(Table14[[#This Row],[Hospital tier]],"?","tier - 2")</f>
        <v>tier - 3</v>
      </c>
      <c r="Y1555" t="str">
        <f>SUBSTITUTE(Table14[[#This Row],[City tier]],"?","tier - 2")</f>
        <v>tier - 1</v>
      </c>
      <c r="Z1555" t="str">
        <f>SUBSTITUTE(Table14[[#This Row],[State ID]],"?","UNKNOWN")</f>
        <v>R1024</v>
      </c>
    </row>
    <row r="1556" spans="1:26" x14ac:dyDescent="0.3">
      <c r="A1556" t="s">
        <v>1587</v>
      </c>
      <c r="B1556">
        <v>1965</v>
      </c>
      <c r="C1556" t="s">
        <v>15</v>
      </c>
      <c r="E1556">
        <v>13</v>
      </c>
      <c r="F1556">
        <v>2</v>
      </c>
      <c r="G1556">
        <v>13224.06</v>
      </c>
      <c r="H1556" t="s">
        <v>12</v>
      </c>
      <c r="I1556" t="s">
        <v>12</v>
      </c>
      <c r="J1556" t="s">
        <v>247</v>
      </c>
      <c r="K1556" t="str">
        <f>SUBSTITUTE(Table14[[#This Row],[year]],"?","")</f>
        <v>1965</v>
      </c>
      <c r="P1556" t="str">
        <f>SUBSTITUTE(Table14[[#This Row],[Customer ID]],"?","unknown")</f>
        <v>Id784</v>
      </c>
      <c r="Q1556" s="9" t="str">
        <f t="shared" si="72"/>
        <v>5 Nov 1965</v>
      </c>
      <c r="R1556">
        <f t="shared" si="73"/>
        <v>57</v>
      </c>
      <c r="S1556" t="str">
        <f t="shared" si="74"/>
        <v>1965</v>
      </c>
      <c r="T1556" t="str">
        <f>SUBSTITUTE(Table14[[#This Row],[month]],"?","sep")</f>
        <v>Nov</v>
      </c>
      <c r="U1556">
        <v>5</v>
      </c>
      <c r="V1556">
        <v>1</v>
      </c>
      <c r="W1556" s="12">
        <v>6423.48</v>
      </c>
      <c r="X1556" t="str">
        <f>SUBSTITUTE(Table14[[#This Row],[Hospital tier]],"?","tier - 2")</f>
        <v>tier - 3</v>
      </c>
      <c r="Y1556" t="str">
        <f>SUBSTITUTE(Table14[[#This Row],[City tier]],"?","tier - 2")</f>
        <v>tier - 3</v>
      </c>
      <c r="Z1556" t="str">
        <f>SUBSTITUTE(Table14[[#This Row],[State ID]],"?","UNKNOWN")</f>
        <v>R1024</v>
      </c>
    </row>
    <row r="1557" spans="1:26" x14ac:dyDescent="0.3">
      <c r="A1557" t="s">
        <v>1588</v>
      </c>
      <c r="B1557">
        <v>1962</v>
      </c>
      <c r="C1557" t="s">
        <v>15</v>
      </c>
      <c r="E1557">
        <v>24</v>
      </c>
      <c r="F1557">
        <v>1</v>
      </c>
      <c r="G1557">
        <v>13224.69</v>
      </c>
      <c r="H1557" t="s">
        <v>12</v>
      </c>
      <c r="I1557" t="s">
        <v>11</v>
      </c>
      <c r="J1557" t="s">
        <v>42</v>
      </c>
      <c r="K1557" t="str">
        <f>SUBSTITUTE(Table14[[#This Row],[year]],"?","")</f>
        <v>1962</v>
      </c>
      <c r="P1557" t="str">
        <f>SUBSTITUTE(Table14[[#This Row],[Customer ID]],"?","unknown")</f>
        <v>Id783</v>
      </c>
      <c r="Q1557" s="9" t="str">
        <f t="shared" si="72"/>
        <v>30 Nov 1962</v>
      </c>
      <c r="R1557">
        <f t="shared" si="73"/>
        <v>60</v>
      </c>
      <c r="S1557" t="str">
        <f t="shared" si="74"/>
        <v>1962</v>
      </c>
      <c r="T1557" t="str">
        <f>SUBSTITUTE(Table14[[#This Row],[month]],"?","sep")</f>
        <v>Nov</v>
      </c>
      <c r="U1557">
        <v>30</v>
      </c>
      <c r="V1557">
        <v>2</v>
      </c>
      <c r="W1557" s="12">
        <v>6417.28</v>
      </c>
      <c r="X1557" t="str">
        <f>SUBSTITUTE(Table14[[#This Row],[Hospital tier]],"?","tier - 2")</f>
        <v>tier - 3</v>
      </c>
      <c r="Y1557" t="str">
        <f>SUBSTITUTE(Table14[[#This Row],[City tier]],"?","tier - 2")</f>
        <v>tier - 2</v>
      </c>
      <c r="Z1557" t="str">
        <f>SUBSTITUTE(Table14[[#This Row],[State ID]],"?","UNKNOWN")</f>
        <v>R1011</v>
      </c>
    </row>
    <row r="1558" spans="1:26" x14ac:dyDescent="0.3">
      <c r="A1558" t="s">
        <v>1589</v>
      </c>
      <c r="B1558">
        <v>1962</v>
      </c>
      <c r="C1558" t="s">
        <v>37</v>
      </c>
      <c r="E1558">
        <v>11</v>
      </c>
      <c r="F1558">
        <v>0</v>
      </c>
      <c r="G1558">
        <v>13228.85</v>
      </c>
      <c r="H1558" t="s">
        <v>12</v>
      </c>
      <c r="I1558" t="s">
        <v>12</v>
      </c>
      <c r="J1558" t="s">
        <v>249</v>
      </c>
      <c r="K1558" t="str">
        <f>SUBSTITUTE(Table14[[#This Row],[year]],"?","")</f>
        <v>1962</v>
      </c>
      <c r="P1558" t="str">
        <f>SUBSTITUTE(Table14[[#This Row],[Customer ID]],"?","unknown")</f>
        <v>Id782</v>
      </c>
      <c r="Q1558" s="9" t="str">
        <f t="shared" si="72"/>
        <v>4 Oct 1962</v>
      </c>
      <c r="R1558">
        <f t="shared" si="73"/>
        <v>60</v>
      </c>
      <c r="S1558" t="str">
        <f t="shared" si="74"/>
        <v>1962</v>
      </c>
      <c r="T1558" t="str">
        <f>SUBSTITUTE(Table14[[#This Row],[month]],"?","sep")</f>
        <v>Oct</v>
      </c>
      <c r="U1558">
        <v>4</v>
      </c>
      <c r="V1558">
        <v>3</v>
      </c>
      <c r="W1558" s="12">
        <v>6414.18</v>
      </c>
      <c r="X1558" t="str">
        <f>SUBSTITUTE(Table14[[#This Row],[Hospital tier]],"?","tier - 2")</f>
        <v>tier - 3</v>
      </c>
      <c r="Y1558" t="str">
        <f>SUBSTITUTE(Table14[[#This Row],[City tier]],"?","tier - 2")</f>
        <v>tier - 3</v>
      </c>
      <c r="Z1558" t="str">
        <f>SUBSTITUTE(Table14[[#This Row],[State ID]],"?","UNKNOWN")</f>
        <v>R1023</v>
      </c>
    </row>
    <row r="1559" spans="1:26" x14ac:dyDescent="0.3">
      <c r="A1559" t="s">
        <v>1590</v>
      </c>
      <c r="B1559">
        <v>1994</v>
      </c>
      <c r="C1559" t="s">
        <v>10</v>
      </c>
      <c r="E1559">
        <v>1</v>
      </c>
      <c r="F1559">
        <v>0</v>
      </c>
      <c r="G1559">
        <v>13292.52</v>
      </c>
      <c r="H1559" t="s">
        <v>12</v>
      </c>
      <c r="I1559" t="s">
        <v>12</v>
      </c>
      <c r="J1559" t="s">
        <v>23</v>
      </c>
      <c r="K1559" t="str">
        <f>SUBSTITUTE(Table14[[#This Row],[year]],"?","")</f>
        <v>1994</v>
      </c>
      <c r="P1559" t="str">
        <f>SUBSTITUTE(Table14[[#This Row],[Customer ID]],"?","unknown")</f>
        <v>Id781</v>
      </c>
      <c r="Q1559" s="9" t="str">
        <f t="shared" si="72"/>
        <v>22 Jul 1994</v>
      </c>
      <c r="R1559">
        <f t="shared" si="73"/>
        <v>28</v>
      </c>
      <c r="S1559" t="str">
        <f t="shared" si="74"/>
        <v>1994</v>
      </c>
      <c r="T1559" t="str">
        <f>SUBSTITUTE(Table14[[#This Row],[month]],"?","sep")</f>
        <v>Jul</v>
      </c>
      <c r="U1559">
        <v>22</v>
      </c>
      <c r="V1559">
        <v>0</v>
      </c>
      <c r="W1559" s="12">
        <v>6412.34</v>
      </c>
      <c r="X1559" t="str">
        <f>SUBSTITUTE(Table14[[#This Row],[Hospital tier]],"?","tier - 2")</f>
        <v>tier - 3</v>
      </c>
      <c r="Y1559" t="str">
        <f>SUBSTITUTE(Table14[[#This Row],[City tier]],"?","tier - 2")</f>
        <v>tier - 3</v>
      </c>
      <c r="Z1559" t="str">
        <f>SUBSTITUTE(Table14[[#This Row],[State ID]],"?","UNKNOWN")</f>
        <v>R1012</v>
      </c>
    </row>
    <row r="1560" spans="1:26" x14ac:dyDescent="0.3">
      <c r="A1560" t="s">
        <v>1591</v>
      </c>
      <c r="B1560">
        <v>1976</v>
      </c>
      <c r="C1560" t="s">
        <v>35</v>
      </c>
      <c r="E1560">
        <v>23</v>
      </c>
      <c r="F1560">
        <v>2</v>
      </c>
      <c r="G1560">
        <v>13333.71</v>
      </c>
      <c r="H1560" t="s">
        <v>12</v>
      </c>
      <c r="I1560" t="s">
        <v>11</v>
      </c>
      <c r="J1560" t="s">
        <v>23</v>
      </c>
      <c r="K1560" t="str">
        <f>SUBSTITUTE(Table14[[#This Row],[year]],"?","")</f>
        <v>1976</v>
      </c>
      <c r="P1560" t="str">
        <f>SUBSTITUTE(Table14[[#This Row],[Customer ID]],"?","unknown")</f>
        <v>Id780</v>
      </c>
      <c r="Q1560" s="9" t="str">
        <f t="shared" si="72"/>
        <v>20 Aug 1976</v>
      </c>
      <c r="R1560">
        <f t="shared" si="73"/>
        <v>46</v>
      </c>
      <c r="S1560" t="str">
        <f t="shared" si="74"/>
        <v>1976</v>
      </c>
      <c r="T1560" t="str">
        <f>SUBSTITUTE(Table14[[#This Row],[month]],"?","sep")</f>
        <v>Aug</v>
      </c>
      <c r="U1560">
        <v>20</v>
      </c>
      <c r="V1560">
        <v>0</v>
      </c>
      <c r="W1560" s="12">
        <v>6407.05</v>
      </c>
      <c r="X1560" t="str">
        <f>SUBSTITUTE(Table14[[#This Row],[Hospital tier]],"?","tier - 2")</f>
        <v>tier - 3</v>
      </c>
      <c r="Y1560" t="str">
        <f>SUBSTITUTE(Table14[[#This Row],[City tier]],"?","tier - 2")</f>
        <v>tier - 2</v>
      </c>
      <c r="Z1560" t="str">
        <f>SUBSTITUTE(Table14[[#This Row],[State ID]],"?","UNKNOWN")</f>
        <v>R1012</v>
      </c>
    </row>
    <row r="1561" spans="1:26" x14ac:dyDescent="0.3">
      <c r="A1561" t="s">
        <v>1592</v>
      </c>
      <c r="B1561">
        <v>1960</v>
      </c>
      <c r="C1561" t="s">
        <v>15</v>
      </c>
      <c r="E1561">
        <v>11</v>
      </c>
      <c r="F1561">
        <v>0</v>
      </c>
      <c r="G1561">
        <v>13352.1</v>
      </c>
      <c r="H1561" t="s">
        <v>12</v>
      </c>
      <c r="I1561" t="s">
        <v>16</v>
      </c>
      <c r="J1561" t="s">
        <v>23</v>
      </c>
      <c r="K1561" t="str">
        <f>SUBSTITUTE(Table14[[#This Row],[year]],"?","")</f>
        <v>1960</v>
      </c>
      <c r="P1561" t="str">
        <f>SUBSTITUTE(Table14[[#This Row],[Customer ID]],"?","unknown")</f>
        <v>Id779</v>
      </c>
      <c r="Q1561" s="9" t="str">
        <f t="shared" si="72"/>
        <v>15 Nov 1960</v>
      </c>
      <c r="R1561">
        <f t="shared" si="73"/>
        <v>62</v>
      </c>
      <c r="S1561" t="str">
        <f t="shared" si="74"/>
        <v>1960</v>
      </c>
      <c r="T1561" t="str">
        <f>SUBSTITUTE(Table14[[#This Row],[month]],"?","sep")</f>
        <v>Nov</v>
      </c>
      <c r="U1561">
        <v>15</v>
      </c>
      <c r="V1561">
        <v>0</v>
      </c>
      <c r="W1561" s="12">
        <v>37742.58</v>
      </c>
      <c r="X1561" t="str">
        <f>SUBSTITUTE(Table14[[#This Row],[Hospital tier]],"?","tier - 2")</f>
        <v>tier - 3</v>
      </c>
      <c r="Y1561" t="str">
        <f>SUBSTITUTE(Table14[[#This Row],[City tier]],"?","tier - 2")</f>
        <v>tier - 1</v>
      </c>
      <c r="Z1561" t="str">
        <f>SUBSTITUTE(Table14[[#This Row],[State ID]],"?","UNKNOWN")</f>
        <v>R1012</v>
      </c>
    </row>
    <row r="1562" spans="1:26" x14ac:dyDescent="0.3">
      <c r="A1562" t="s">
        <v>1593</v>
      </c>
      <c r="B1562">
        <v>1990</v>
      </c>
      <c r="C1562" t="s">
        <v>37</v>
      </c>
      <c r="E1562">
        <v>2</v>
      </c>
      <c r="F1562">
        <v>3</v>
      </c>
      <c r="G1562">
        <v>13360.94</v>
      </c>
      <c r="H1562" t="s">
        <v>12</v>
      </c>
      <c r="I1562" t="s">
        <v>16</v>
      </c>
      <c r="J1562" t="s">
        <v>23</v>
      </c>
      <c r="K1562" t="str">
        <f>SUBSTITUTE(Table14[[#This Row],[year]],"?","")</f>
        <v>1990</v>
      </c>
      <c r="P1562" t="str">
        <f>SUBSTITUTE(Table14[[#This Row],[Customer ID]],"?","unknown")</f>
        <v>Id778</v>
      </c>
      <c r="Q1562" s="9" t="str">
        <f t="shared" si="72"/>
        <v>10 Oct 1990</v>
      </c>
      <c r="R1562">
        <f t="shared" si="73"/>
        <v>32</v>
      </c>
      <c r="S1562" t="str">
        <f t="shared" si="74"/>
        <v>1990</v>
      </c>
      <c r="T1562" t="str">
        <f>SUBSTITUTE(Table14[[#This Row],[month]],"?","sep")</f>
        <v>Oct</v>
      </c>
      <c r="U1562">
        <v>10</v>
      </c>
      <c r="V1562">
        <v>2</v>
      </c>
      <c r="W1562" s="12">
        <v>6406.41</v>
      </c>
      <c r="X1562" t="str">
        <f>SUBSTITUTE(Table14[[#This Row],[Hospital tier]],"?","tier - 2")</f>
        <v>tier - 3</v>
      </c>
      <c r="Y1562" t="str">
        <f>SUBSTITUTE(Table14[[#This Row],[City tier]],"?","tier - 2")</f>
        <v>tier - 1</v>
      </c>
      <c r="Z1562" t="str">
        <f>SUBSTITUTE(Table14[[#This Row],[State ID]],"?","UNKNOWN")</f>
        <v>R1012</v>
      </c>
    </row>
    <row r="1563" spans="1:26" x14ac:dyDescent="0.3">
      <c r="A1563" t="s">
        <v>1594</v>
      </c>
      <c r="B1563">
        <v>1964</v>
      </c>
      <c r="C1563" t="s">
        <v>20</v>
      </c>
      <c r="E1563">
        <v>24</v>
      </c>
      <c r="F1563">
        <v>0</v>
      </c>
      <c r="G1563">
        <v>13375.76</v>
      </c>
      <c r="H1563" t="s">
        <v>12</v>
      </c>
      <c r="I1563" t="s">
        <v>11</v>
      </c>
      <c r="J1563" t="s">
        <v>200</v>
      </c>
      <c r="K1563" t="str">
        <f>SUBSTITUTE(Table14[[#This Row],[year]],"?","")</f>
        <v>1964</v>
      </c>
      <c r="P1563" t="str">
        <f>SUBSTITUTE(Table14[[#This Row],[Customer ID]],"?","unknown")</f>
        <v>Id777</v>
      </c>
      <c r="Q1563" s="9" t="str">
        <f t="shared" si="72"/>
        <v>9 Sep 1964</v>
      </c>
      <c r="R1563">
        <f t="shared" si="73"/>
        <v>58</v>
      </c>
      <c r="S1563" t="str">
        <f t="shared" si="74"/>
        <v>1964</v>
      </c>
      <c r="T1563" t="str">
        <f>SUBSTITUTE(Table14[[#This Row],[month]],"?","sep")</f>
        <v>Sep</v>
      </c>
      <c r="U1563">
        <v>9</v>
      </c>
      <c r="V1563">
        <v>2</v>
      </c>
      <c r="W1563" s="12">
        <v>6402.29</v>
      </c>
      <c r="X1563" t="str">
        <f>SUBSTITUTE(Table14[[#This Row],[Hospital tier]],"?","tier - 2")</f>
        <v>tier - 3</v>
      </c>
      <c r="Y1563" t="str">
        <f>SUBSTITUTE(Table14[[#This Row],[City tier]],"?","tier - 2")</f>
        <v>tier - 2</v>
      </c>
      <c r="Z1563" t="str">
        <f>SUBSTITUTE(Table14[[#This Row],[State ID]],"?","UNKNOWN")</f>
        <v>R1025</v>
      </c>
    </row>
    <row r="1564" spans="1:26" x14ac:dyDescent="0.3">
      <c r="A1564" t="s">
        <v>1595</v>
      </c>
      <c r="B1564">
        <v>1979</v>
      </c>
      <c r="C1564" t="s">
        <v>20</v>
      </c>
      <c r="E1564">
        <v>30</v>
      </c>
      <c r="F1564">
        <v>2</v>
      </c>
      <c r="G1564">
        <v>13377.41</v>
      </c>
      <c r="H1564" t="s">
        <v>12</v>
      </c>
      <c r="I1564" t="s">
        <v>12</v>
      </c>
      <c r="J1564" t="s">
        <v>535</v>
      </c>
      <c r="K1564" t="str">
        <f>SUBSTITUTE(Table14[[#This Row],[year]],"?","")</f>
        <v>1979</v>
      </c>
      <c r="P1564" t="str">
        <f>SUBSTITUTE(Table14[[#This Row],[Customer ID]],"?","unknown")</f>
        <v>Id776</v>
      </c>
      <c r="Q1564" s="9" t="str">
        <f t="shared" si="72"/>
        <v>28 Sep 1979</v>
      </c>
      <c r="R1564">
        <f t="shared" si="73"/>
        <v>43</v>
      </c>
      <c r="S1564" t="str">
        <f t="shared" si="74"/>
        <v>1979</v>
      </c>
      <c r="T1564" t="str">
        <f>SUBSTITUTE(Table14[[#This Row],[month]],"?","sep")</f>
        <v>Sep</v>
      </c>
      <c r="U1564">
        <v>28</v>
      </c>
      <c r="V1564">
        <v>1</v>
      </c>
      <c r="W1564" s="12">
        <v>6393.6</v>
      </c>
      <c r="X1564" t="str">
        <f>SUBSTITUTE(Table14[[#This Row],[Hospital tier]],"?","tier - 2")</f>
        <v>tier - 3</v>
      </c>
      <c r="Y1564" t="str">
        <f>SUBSTITUTE(Table14[[#This Row],[City tier]],"?","tier - 2")</f>
        <v>tier - 3</v>
      </c>
      <c r="Z1564" t="str">
        <f>SUBSTITUTE(Table14[[#This Row],[State ID]],"?","UNKNOWN")</f>
        <v>R1026</v>
      </c>
    </row>
    <row r="1565" spans="1:26" x14ac:dyDescent="0.3">
      <c r="A1565" t="s">
        <v>1596</v>
      </c>
      <c r="B1565">
        <v>1984</v>
      </c>
      <c r="C1565" t="s">
        <v>18</v>
      </c>
      <c r="E1565">
        <v>6</v>
      </c>
      <c r="F1565">
        <v>3</v>
      </c>
      <c r="G1565">
        <v>13383.67</v>
      </c>
      <c r="H1565" t="s">
        <v>12</v>
      </c>
      <c r="I1565" t="s">
        <v>11</v>
      </c>
      <c r="J1565" t="s">
        <v>249</v>
      </c>
      <c r="K1565" t="str">
        <f>SUBSTITUTE(Table14[[#This Row],[year]],"?","")</f>
        <v>1984</v>
      </c>
      <c r="P1565" t="str">
        <f>SUBSTITUTE(Table14[[#This Row],[Customer ID]],"?","unknown")</f>
        <v>Id775</v>
      </c>
      <c r="Q1565" s="9" t="str">
        <f t="shared" si="72"/>
        <v>11 Jun 1984</v>
      </c>
      <c r="R1565">
        <f t="shared" si="73"/>
        <v>38</v>
      </c>
      <c r="S1565" t="str">
        <f t="shared" si="74"/>
        <v>1984</v>
      </c>
      <c r="T1565" t="str">
        <f>SUBSTITUTE(Table14[[#This Row],[month]],"?","sep")</f>
        <v>Jun</v>
      </c>
      <c r="U1565">
        <v>11</v>
      </c>
      <c r="V1565">
        <v>3</v>
      </c>
      <c r="W1565" s="12">
        <v>12600.46</v>
      </c>
      <c r="X1565" t="str">
        <f>SUBSTITUTE(Table14[[#This Row],[Hospital tier]],"?","tier - 2")</f>
        <v>tier - 3</v>
      </c>
      <c r="Y1565" t="str">
        <f>SUBSTITUTE(Table14[[#This Row],[City tier]],"?","tier - 2")</f>
        <v>tier - 2</v>
      </c>
      <c r="Z1565" t="str">
        <f>SUBSTITUTE(Table14[[#This Row],[State ID]],"?","UNKNOWN")</f>
        <v>R1023</v>
      </c>
    </row>
    <row r="1566" spans="1:26" x14ac:dyDescent="0.3">
      <c r="A1566" t="s">
        <v>1597</v>
      </c>
      <c r="B1566">
        <v>1959</v>
      </c>
      <c r="C1566" t="s">
        <v>30</v>
      </c>
      <c r="E1566">
        <v>9</v>
      </c>
      <c r="F1566">
        <v>0</v>
      </c>
      <c r="G1566">
        <v>13390.56</v>
      </c>
      <c r="H1566" t="s">
        <v>12</v>
      </c>
      <c r="I1566" t="s">
        <v>12</v>
      </c>
      <c r="J1566" t="s">
        <v>42</v>
      </c>
      <c r="K1566" t="str">
        <f>SUBSTITUTE(Table14[[#This Row],[year]],"?","")</f>
        <v>1959</v>
      </c>
      <c r="P1566" t="str">
        <f>SUBSTITUTE(Table14[[#This Row],[Customer ID]],"?","unknown")</f>
        <v>Id774</v>
      </c>
      <c r="Q1566" s="9" t="str">
        <f t="shared" si="72"/>
        <v>4 Dec 1959</v>
      </c>
      <c r="R1566">
        <f t="shared" si="73"/>
        <v>63</v>
      </c>
      <c r="S1566" t="str">
        <f t="shared" si="74"/>
        <v>1959</v>
      </c>
      <c r="T1566" t="str">
        <f>SUBSTITUTE(Table14[[#This Row],[month]],"?","sep")</f>
        <v>Dec</v>
      </c>
      <c r="U1566">
        <v>4</v>
      </c>
      <c r="V1566">
        <v>0</v>
      </c>
      <c r="W1566" s="12">
        <v>40309.93</v>
      </c>
      <c r="X1566" t="str">
        <f>SUBSTITUTE(Table14[[#This Row],[Hospital tier]],"?","tier - 2")</f>
        <v>tier - 3</v>
      </c>
      <c r="Y1566" t="str">
        <f>SUBSTITUTE(Table14[[#This Row],[City tier]],"?","tier - 2")</f>
        <v>tier - 3</v>
      </c>
      <c r="Z1566" t="str">
        <f>SUBSTITUTE(Table14[[#This Row],[State ID]],"?","UNKNOWN")</f>
        <v>R1011</v>
      </c>
    </row>
    <row r="1567" spans="1:26" x14ac:dyDescent="0.3">
      <c r="A1567" t="s">
        <v>1598</v>
      </c>
      <c r="B1567">
        <v>1959</v>
      </c>
      <c r="C1567" t="s">
        <v>15</v>
      </c>
      <c r="E1567">
        <v>25</v>
      </c>
      <c r="F1567">
        <v>0</v>
      </c>
      <c r="G1567">
        <v>13393.76</v>
      </c>
      <c r="H1567" t="s">
        <v>12</v>
      </c>
      <c r="I1567" t="s">
        <v>16</v>
      </c>
      <c r="J1567" t="s">
        <v>42</v>
      </c>
      <c r="K1567" t="str">
        <f>SUBSTITUTE(Table14[[#This Row],[year]],"?","")</f>
        <v>1959</v>
      </c>
      <c r="P1567" t="str">
        <f>SUBSTITUTE(Table14[[#This Row],[Customer ID]],"?","unknown")</f>
        <v>Id773</v>
      </c>
      <c r="Q1567" s="9" t="str">
        <f t="shared" si="72"/>
        <v>16 Nov 1959</v>
      </c>
      <c r="R1567">
        <f t="shared" si="73"/>
        <v>63</v>
      </c>
      <c r="S1567" t="str">
        <f t="shared" si="74"/>
        <v>1959</v>
      </c>
      <c r="T1567" t="str">
        <f>SUBSTITUTE(Table14[[#This Row],[month]],"?","sep")</f>
        <v>Nov</v>
      </c>
      <c r="U1567">
        <v>16</v>
      </c>
      <c r="V1567">
        <v>0</v>
      </c>
      <c r="W1567" s="12">
        <v>6389.53</v>
      </c>
      <c r="X1567" t="str">
        <f>SUBSTITUTE(Table14[[#This Row],[Hospital tier]],"?","tier - 2")</f>
        <v>tier - 3</v>
      </c>
      <c r="Y1567" t="str">
        <f>SUBSTITUTE(Table14[[#This Row],[City tier]],"?","tier - 2")</f>
        <v>tier - 1</v>
      </c>
      <c r="Z1567" t="str">
        <f>SUBSTITUTE(Table14[[#This Row],[State ID]],"?","UNKNOWN")</f>
        <v>R1011</v>
      </c>
    </row>
    <row r="1568" spans="1:26" x14ac:dyDescent="0.3">
      <c r="A1568" t="s">
        <v>1599</v>
      </c>
      <c r="B1568">
        <v>1959</v>
      </c>
      <c r="C1568" t="s">
        <v>30</v>
      </c>
      <c r="E1568">
        <v>20</v>
      </c>
      <c r="F1568">
        <v>0</v>
      </c>
      <c r="G1568">
        <v>13405.39</v>
      </c>
      <c r="H1568" t="s">
        <v>12</v>
      </c>
      <c r="I1568" t="s">
        <v>12</v>
      </c>
      <c r="J1568" t="s">
        <v>13</v>
      </c>
      <c r="K1568" t="str">
        <f>SUBSTITUTE(Table14[[#This Row],[year]],"?","")</f>
        <v>1959</v>
      </c>
      <c r="P1568" t="str">
        <f>SUBSTITUTE(Table14[[#This Row],[Customer ID]],"?","unknown")</f>
        <v>Id772</v>
      </c>
      <c r="Q1568" s="9" t="str">
        <f t="shared" si="72"/>
        <v>6 Dec 1959</v>
      </c>
      <c r="R1568">
        <f t="shared" si="73"/>
        <v>63</v>
      </c>
      <c r="S1568" t="str">
        <f t="shared" si="74"/>
        <v>1959</v>
      </c>
      <c r="T1568" t="str">
        <f>SUBSTITUTE(Table14[[#This Row],[month]],"?","sep")</f>
        <v>Dec</v>
      </c>
      <c r="U1568">
        <v>6</v>
      </c>
      <c r="V1568">
        <v>1</v>
      </c>
      <c r="W1568" s="12">
        <v>6389.38</v>
      </c>
      <c r="X1568" t="str">
        <f>SUBSTITUTE(Table14[[#This Row],[Hospital tier]],"?","tier - 2")</f>
        <v>tier - 3</v>
      </c>
      <c r="Y1568" t="str">
        <f>SUBSTITUTE(Table14[[#This Row],[City tier]],"?","tier - 2")</f>
        <v>tier - 3</v>
      </c>
      <c r="Z1568" t="str">
        <f>SUBSTITUTE(Table14[[#This Row],[State ID]],"?","UNKNOWN")</f>
        <v>R1013</v>
      </c>
    </row>
    <row r="1569" spans="1:26" x14ac:dyDescent="0.3">
      <c r="A1569" t="s">
        <v>1600</v>
      </c>
      <c r="B1569">
        <v>1992</v>
      </c>
      <c r="C1569" t="s">
        <v>30</v>
      </c>
      <c r="E1569">
        <v>19</v>
      </c>
      <c r="F1569">
        <v>0</v>
      </c>
      <c r="G1569">
        <v>13412.97</v>
      </c>
      <c r="H1569" t="s">
        <v>12</v>
      </c>
      <c r="I1569" t="s">
        <v>12</v>
      </c>
      <c r="J1569" t="s">
        <v>249</v>
      </c>
      <c r="K1569" t="str">
        <f>SUBSTITUTE(Table14[[#This Row],[year]],"?","")</f>
        <v>1992</v>
      </c>
      <c r="P1569" t="str">
        <f>SUBSTITUTE(Table14[[#This Row],[Customer ID]],"?","unknown")</f>
        <v>Id771</v>
      </c>
      <c r="Q1569" s="9" t="str">
        <f t="shared" si="72"/>
        <v>18 Dec 1992</v>
      </c>
      <c r="R1569">
        <f t="shared" si="73"/>
        <v>30</v>
      </c>
      <c r="S1569" t="str">
        <f t="shared" si="74"/>
        <v>1992</v>
      </c>
      <c r="T1569" t="str">
        <f>SUBSTITUTE(Table14[[#This Row],[month]],"?","sep")</f>
        <v>Dec</v>
      </c>
      <c r="U1569">
        <v>18</v>
      </c>
      <c r="V1569">
        <v>2</v>
      </c>
      <c r="W1569" s="12">
        <v>6374.16</v>
      </c>
      <c r="X1569" t="str">
        <f>SUBSTITUTE(Table14[[#This Row],[Hospital tier]],"?","tier - 2")</f>
        <v>tier - 3</v>
      </c>
      <c r="Y1569" t="str">
        <f>SUBSTITUTE(Table14[[#This Row],[City tier]],"?","tier - 2")</f>
        <v>tier - 3</v>
      </c>
      <c r="Z1569" t="str">
        <f>SUBSTITUTE(Table14[[#This Row],[State ID]],"?","UNKNOWN")</f>
        <v>R1023</v>
      </c>
    </row>
    <row r="1570" spans="1:26" x14ac:dyDescent="0.3">
      <c r="A1570" t="s">
        <v>1601</v>
      </c>
      <c r="B1570">
        <v>1961</v>
      </c>
      <c r="C1570" t="s">
        <v>10</v>
      </c>
      <c r="E1570">
        <v>22</v>
      </c>
      <c r="F1570">
        <v>0</v>
      </c>
      <c r="G1570">
        <v>13415.04</v>
      </c>
      <c r="H1570" t="s">
        <v>12</v>
      </c>
      <c r="I1570" t="s">
        <v>11</v>
      </c>
      <c r="J1570" t="s">
        <v>23</v>
      </c>
      <c r="K1570" t="str">
        <f>SUBSTITUTE(Table14[[#This Row],[year]],"?","")</f>
        <v>1961</v>
      </c>
      <c r="P1570" t="str">
        <f>SUBSTITUTE(Table14[[#This Row],[Customer ID]],"?","unknown")</f>
        <v>Id770</v>
      </c>
      <c r="Q1570" s="9" t="str">
        <f t="shared" si="72"/>
        <v>13 Jul 1961</v>
      </c>
      <c r="R1570">
        <f t="shared" si="73"/>
        <v>61</v>
      </c>
      <c r="S1570" t="str">
        <f t="shared" si="74"/>
        <v>1961</v>
      </c>
      <c r="T1570" t="str">
        <f>SUBSTITUTE(Table14[[#This Row],[month]],"?","sep")</f>
        <v>Jul</v>
      </c>
      <c r="U1570">
        <v>13</v>
      </c>
      <c r="V1570">
        <v>1</v>
      </c>
      <c r="W1570" s="12">
        <v>6373.56</v>
      </c>
      <c r="X1570" t="str">
        <f>SUBSTITUTE(Table14[[#This Row],[Hospital tier]],"?","tier - 2")</f>
        <v>tier - 3</v>
      </c>
      <c r="Y1570" t="str">
        <f>SUBSTITUTE(Table14[[#This Row],[City tier]],"?","tier - 2")</f>
        <v>tier - 2</v>
      </c>
      <c r="Z1570" t="str">
        <f>SUBSTITUTE(Table14[[#This Row],[State ID]],"?","UNKNOWN")</f>
        <v>R1012</v>
      </c>
    </row>
    <row r="1571" spans="1:26" x14ac:dyDescent="0.3">
      <c r="A1571" t="s">
        <v>1602</v>
      </c>
      <c r="B1571">
        <v>1994</v>
      </c>
      <c r="C1571" t="s">
        <v>18</v>
      </c>
      <c r="E1571">
        <v>17</v>
      </c>
      <c r="F1571">
        <v>0</v>
      </c>
      <c r="G1571">
        <v>13417.05</v>
      </c>
      <c r="H1571" t="s">
        <v>12</v>
      </c>
      <c r="I1571" t="s">
        <v>12</v>
      </c>
      <c r="J1571" t="s">
        <v>23</v>
      </c>
      <c r="K1571" t="str">
        <f>SUBSTITUTE(Table14[[#This Row],[year]],"?","")</f>
        <v>1994</v>
      </c>
      <c r="P1571" t="str">
        <f>SUBSTITUTE(Table14[[#This Row],[Customer ID]],"?","unknown")</f>
        <v>Id769</v>
      </c>
      <c r="Q1571" s="9" t="str">
        <f t="shared" si="72"/>
        <v>9 Jun 1994</v>
      </c>
      <c r="R1571">
        <f t="shared" si="73"/>
        <v>28</v>
      </c>
      <c r="S1571" t="str">
        <f t="shared" si="74"/>
        <v>1994</v>
      </c>
      <c r="T1571" t="str">
        <f>SUBSTITUTE(Table14[[#This Row],[month]],"?","sep")</f>
        <v>Jun</v>
      </c>
      <c r="U1571">
        <v>9</v>
      </c>
      <c r="V1571">
        <v>0</v>
      </c>
      <c r="W1571" s="12">
        <v>6367.31</v>
      </c>
      <c r="X1571" t="str">
        <f>SUBSTITUTE(Table14[[#This Row],[Hospital tier]],"?","tier - 2")</f>
        <v>tier - 3</v>
      </c>
      <c r="Y1571" t="str">
        <f>SUBSTITUTE(Table14[[#This Row],[City tier]],"?","tier - 2")</f>
        <v>tier - 3</v>
      </c>
      <c r="Z1571" t="str">
        <f>SUBSTITUTE(Table14[[#This Row],[State ID]],"?","UNKNOWN")</f>
        <v>R1012</v>
      </c>
    </row>
    <row r="1572" spans="1:26" x14ac:dyDescent="0.3">
      <c r="A1572" t="s">
        <v>1603</v>
      </c>
      <c r="B1572">
        <v>1961</v>
      </c>
      <c r="C1572" t="s">
        <v>15</v>
      </c>
      <c r="E1572">
        <v>3</v>
      </c>
      <c r="F1572">
        <v>0</v>
      </c>
      <c r="G1572">
        <v>13429.04</v>
      </c>
      <c r="H1572" t="s">
        <v>12</v>
      </c>
      <c r="I1572" t="s">
        <v>12</v>
      </c>
      <c r="J1572" t="s">
        <v>23</v>
      </c>
      <c r="K1572" t="str">
        <f>SUBSTITUTE(Table14[[#This Row],[year]],"?","")</f>
        <v>1961</v>
      </c>
      <c r="P1572" t="str">
        <f>SUBSTITUTE(Table14[[#This Row],[Customer ID]],"?","unknown")</f>
        <v>Id768</v>
      </c>
      <c r="Q1572" s="9" t="str">
        <f t="shared" si="72"/>
        <v>7 Nov 1961</v>
      </c>
      <c r="R1572">
        <f t="shared" si="73"/>
        <v>61</v>
      </c>
      <c r="S1572" t="str">
        <f t="shared" si="74"/>
        <v>1961</v>
      </c>
      <c r="T1572" t="str">
        <f>SUBSTITUTE(Table14[[#This Row],[month]],"?","sep")</f>
        <v>Nov</v>
      </c>
      <c r="U1572">
        <v>7</v>
      </c>
      <c r="V1572">
        <v>0</v>
      </c>
      <c r="W1572" s="12">
        <v>6361.47</v>
      </c>
      <c r="X1572" t="str">
        <f>SUBSTITUTE(Table14[[#This Row],[Hospital tier]],"?","tier - 2")</f>
        <v>tier - 3</v>
      </c>
      <c r="Y1572" t="str">
        <f>SUBSTITUTE(Table14[[#This Row],[City tier]],"?","tier - 2")</f>
        <v>tier - 3</v>
      </c>
      <c r="Z1572" t="str">
        <f>SUBSTITUTE(Table14[[#This Row],[State ID]],"?","UNKNOWN")</f>
        <v>R1012</v>
      </c>
    </row>
    <row r="1573" spans="1:26" x14ac:dyDescent="0.3">
      <c r="A1573" t="s">
        <v>1604</v>
      </c>
      <c r="B1573">
        <v>1966</v>
      </c>
      <c r="C1573" t="s">
        <v>15</v>
      </c>
      <c r="E1573">
        <v>14</v>
      </c>
      <c r="F1573">
        <v>3</v>
      </c>
      <c r="G1573">
        <v>13430.27</v>
      </c>
      <c r="H1573" t="s">
        <v>12</v>
      </c>
      <c r="I1573" t="s">
        <v>12</v>
      </c>
      <c r="J1573" t="s">
        <v>247</v>
      </c>
      <c r="K1573" t="str">
        <f>SUBSTITUTE(Table14[[#This Row],[year]],"?","")</f>
        <v>1966</v>
      </c>
      <c r="P1573" t="str">
        <f>SUBSTITUTE(Table14[[#This Row],[Customer ID]],"?","unknown")</f>
        <v>Id767</v>
      </c>
      <c r="Q1573" s="9" t="str">
        <f t="shared" si="72"/>
        <v>24 Nov 1966</v>
      </c>
      <c r="R1573">
        <f t="shared" si="73"/>
        <v>56</v>
      </c>
      <c r="S1573" t="str">
        <f t="shared" si="74"/>
        <v>1966</v>
      </c>
      <c r="T1573" t="str">
        <f>SUBSTITUTE(Table14[[#This Row],[month]],"?","sep")</f>
        <v>Nov</v>
      </c>
      <c r="U1573">
        <v>24</v>
      </c>
      <c r="V1573">
        <v>3</v>
      </c>
      <c r="W1573" s="12">
        <v>6360.99</v>
      </c>
      <c r="X1573" t="str">
        <f>SUBSTITUTE(Table14[[#This Row],[Hospital tier]],"?","tier - 2")</f>
        <v>tier - 3</v>
      </c>
      <c r="Y1573" t="str">
        <f>SUBSTITUTE(Table14[[#This Row],[City tier]],"?","tier - 2")</f>
        <v>tier - 3</v>
      </c>
      <c r="Z1573" t="str">
        <f>SUBSTITUTE(Table14[[#This Row],[State ID]],"?","UNKNOWN")</f>
        <v>R1024</v>
      </c>
    </row>
    <row r="1574" spans="1:26" x14ac:dyDescent="0.3">
      <c r="A1574" t="s">
        <v>1605</v>
      </c>
      <c r="B1574">
        <v>1975</v>
      </c>
      <c r="C1574" t="s">
        <v>18</v>
      </c>
      <c r="E1574">
        <v>29</v>
      </c>
      <c r="F1574">
        <v>1</v>
      </c>
      <c r="G1574">
        <v>13440.7</v>
      </c>
      <c r="H1574" t="s">
        <v>12</v>
      </c>
      <c r="I1574" t="s">
        <v>11</v>
      </c>
      <c r="J1574" t="s">
        <v>23</v>
      </c>
      <c r="K1574" t="str">
        <f>SUBSTITUTE(Table14[[#This Row],[year]],"?","")</f>
        <v>1975</v>
      </c>
      <c r="P1574" t="str">
        <f>SUBSTITUTE(Table14[[#This Row],[Customer ID]],"?","unknown")</f>
        <v>Id766</v>
      </c>
      <c r="Q1574" s="9" t="str">
        <f t="shared" si="72"/>
        <v>18 Jun 1975</v>
      </c>
      <c r="R1574">
        <f t="shared" si="73"/>
        <v>47</v>
      </c>
      <c r="S1574" t="str">
        <f t="shared" si="74"/>
        <v>1975</v>
      </c>
      <c r="T1574" t="str">
        <f>SUBSTITUTE(Table14[[#This Row],[month]],"?","sep")</f>
        <v>Jun</v>
      </c>
      <c r="U1574">
        <v>18</v>
      </c>
      <c r="V1574">
        <v>2</v>
      </c>
      <c r="W1574" s="12">
        <v>37735.199999999997</v>
      </c>
      <c r="X1574" t="str">
        <f>SUBSTITUTE(Table14[[#This Row],[Hospital tier]],"?","tier - 2")</f>
        <v>tier - 3</v>
      </c>
      <c r="Y1574" t="str">
        <f>SUBSTITUTE(Table14[[#This Row],[City tier]],"?","tier - 2")</f>
        <v>tier - 2</v>
      </c>
      <c r="Z1574" t="str">
        <f>SUBSTITUTE(Table14[[#This Row],[State ID]],"?","UNKNOWN")</f>
        <v>R1012</v>
      </c>
    </row>
    <row r="1575" spans="1:26" x14ac:dyDescent="0.3">
      <c r="A1575" t="s">
        <v>1606</v>
      </c>
      <c r="B1575">
        <v>1960</v>
      </c>
      <c r="C1575" t="s">
        <v>35</v>
      </c>
      <c r="E1575">
        <v>13</v>
      </c>
      <c r="F1575">
        <v>0</v>
      </c>
      <c r="G1575">
        <v>13451.12</v>
      </c>
      <c r="H1575" t="s">
        <v>12</v>
      </c>
      <c r="I1575" t="s">
        <v>16</v>
      </c>
      <c r="J1575" t="s">
        <v>42</v>
      </c>
      <c r="K1575" t="str">
        <f>SUBSTITUTE(Table14[[#This Row],[year]],"?","")</f>
        <v>1960</v>
      </c>
      <c r="P1575" t="str">
        <f>SUBSTITUTE(Table14[[#This Row],[Customer ID]],"?","unknown")</f>
        <v>Id765</v>
      </c>
      <c r="Q1575" s="9" t="str">
        <f t="shared" si="72"/>
        <v>30 Aug 1960</v>
      </c>
      <c r="R1575">
        <f t="shared" si="73"/>
        <v>62</v>
      </c>
      <c r="S1575" t="str">
        <f t="shared" si="74"/>
        <v>1960</v>
      </c>
      <c r="T1575" t="str">
        <f>SUBSTITUTE(Table14[[#This Row],[month]],"?","sep")</f>
        <v>Aug</v>
      </c>
      <c r="U1575">
        <v>30</v>
      </c>
      <c r="V1575">
        <v>0</v>
      </c>
      <c r="W1575" s="12">
        <v>6358.78</v>
      </c>
      <c r="X1575" t="str">
        <f>SUBSTITUTE(Table14[[#This Row],[Hospital tier]],"?","tier - 2")</f>
        <v>tier - 3</v>
      </c>
      <c r="Y1575" t="str">
        <f>SUBSTITUTE(Table14[[#This Row],[City tier]],"?","tier - 2")</f>
        <v>tier - 1</v>
      </c>
      <c r="Z1575" t="str">
        <f>SUBSTITUTE(Table14[[#This Row],[State ID]],"?","UNKNOWN")</f>
        <v>R1011</v>
      </c>
    </row>
    <row r="1576" spans="1:26" x14ac:dyDescent="0.3">
      <c r="A1576" t="s">
        <v>1607</v>
      </c>
      <c r="B1576">
        <v>1960</v>
      </c>
      <c r="C1576" t="s">
        <v>10</v>
      </c>
      <c r="E1576">
        <v>11</v>
      </c>
      <c r="F1576">
        <v>0</v>
      </c>
      <c r="G1576">
        <v>13457.96</v>
      </c>
      <c r="H1576" t="s">
        <v>12</v>
      </c>
      <c r="I1576" t="s">
        <v>16</v>
      </c>
      <c r="J1576" t="s">
        <v>13</v>
      </c>
      <c r="K1576" t="str">
        <f>SUBSTITUTE(Table14[[#This Row],[year]],"?","")</f>
        <v>1960</v>
      </c>
      <c r="P1576" t="str">
        <f>SUBSTITUTE(Table14[[#This Row],[Customer ID]],"?","unknown")</f>
        <v>Id764</v>
      </c>
      <c r="Q1576" s="9" t="str">
        <f t="shared" si="72"/>
        <v>19 Jul 1960</v>
      </c>
      <c r="R1576">
        <f t="shared" si="73"/>
        <v>62</v>
      </c>
      <c r="S1576" t="str">
        <f t="shared" si="74"/>
        <v>1960</v>
      </c>
      <c r="T1576" t="str">
        <f>SUBSTITUTE(Table14[[#This Row],[month]],"?","sep")</f>
        <v>Jul</v>
      </c>
      <c r="U1576">
        <v>19</v>
      </c>
      <c r="V1576">
        <v>2</v>
      </c>
      <c r="W1576" s="12">
        <v>6356.27</v>
      </c>
      <c r="X1576" t="str">
        <f>SUBSTITUTE(Table14[[#This Row],[Hospital tier]],"?","tier - 2")</f>
        <v>tier - 3</v>
      </c>
      <c r="Y1576" t="str">
        <f>SUBSTITUTE(Table14[[#This Row],[City tier]],"?","tier - 2")</f>
        <v>tier - 1</v>
      </c>
      <c r="Z1576" t="str">
        <f>SUBSTITUTE(Table14[[#This Row],[State ID]],"?","UNKNOWN")</f>
        <v>R1013</v>
      </c>
    </row>
    <row r="1577" spans="1:26" x14ac:dyDescent="0.3">
      <c r="A1577" t="s">
        <v>1608</v>
      </c>
      <c r="B1577">
        <v>1960</v>
      </c>
      <c r="C1577" t="s">
        <v>30</v>
      </c>
      <c r="E1577">
        <v>16</v>
      </c>
      <c r="F1577">
        <v>0</v>
      </c>
      <c r="G1577">
        <v>13462.52</v>
      </c>
      <c r="H1577" t="s">
        <v>12</v>
      </c>
      <c r="I1577" t="s">
        <v>11</v>
      </c>
      <c r="J1577" t="s">
        <v>42</v>
      </c>
      <c r="K1577" t="str">
        <f>SUBSTITUTE(Table14[[#This Row],[year]],"?","")</f>
        <v>1960</v>
      </c>
      <c r="P1577" t="str">
        <f>SUBSTITUTE(Table14[[#This Row],[Customer ID]],"?","unknown")</f>
        <v>Id763</v>
      </c>
      <c r="Q1577" s="9" t="str">
        <f t="shared" si="72"/>
        <v>18 Dec 1960</v>
      </c>
      <c r="R1577">
        <f t="shared" si="73"/>
        <v>62</v>
      </c>
      <c r="S1577" t="str">
        <f t="shared" si="74"/>
        <v>1960</v>
      </c>
      <c r="T1577" t="str">
        <f>SUBSTITUTE(Table14[[#This Row],[month]],"?","sep")</f>
        <v>Dec</v>
      </c>
      <c r="U1577">
        <v>18</v>
      </c>
      <c r="V1577">
        <v>5</v>
      </c>
      <c r="W1577" s="12">
        <v>12592.53</v>
      </c>
      <c r="X1577" t="str">
        <f>SUBSTITUTE(Table14[[#This Row],[Hospital tier]],"?","tier - 2")</f>
        <v>tier - 3</v>
      </c>
      <c r="Y1577" t="str">
        <f>SUBSTITUTE(Table14[[#This Row],[City tier]],"?","tier - 2")</f>
        <v>tier - 2</v>
      </c>
      <c r="Z1577" t="str">
        <f>SUBSTITUTE(Table14[[#This Row],[State ID]],"?","UNKNOWN")</f>
        <v>R1011</v>
      </c>
    </row>
    <row r="1578" spans="1:26" x14ac:dyDescent="0.3">
      <c r="A1578" t="s">
        <v>1609</v>
      </c>
      <c r="B1578">
        <v>1985</v>
      </c>
      <c r="C1578" t="s">
        <v>35</v>
      </c>
      <c r="E1578">
        <v>19</v>
      </c>
      <c r="F1578">
        <v>3</v>
      </c>
      <c r="G1578">
        <v>13465.8</v>
      </c>
      <c r="H1578" t="s">
        <v>12</v>
      </c>
      <c r="I1578" t="s">
        <v>16</v>
      </c>
      <c r="J1578" t="s">
        <v>23</v>
      </c>
      <c r="K1578" t="str">
        <f>SUBSTITUTE(Table14[[#This Row],[year]],"?","")</f>
        <v>1985</v>
      </c>
      <c r="P1578" t="str">
        <f>SUBSTITUTE(Table14[[#This Row],[Customer ID]],"?","unknown")</f>
        <v>Id762</v>
      </c>
      <c r="Q1578" s="9" t="str">
        <f t="shared" si="72"/>
        <v>21 Aug 1985</v>
      </c>
      <c r="R1578">
        <f t="shared" si="73"/>
        <v>37</v>
      </c>
      <c r="S1578" t="str">
        <f t="shared" si="74"/>
        <v>1985</v>
      </c>
      <c r="T1578" t="str">
        <f>SUBSTITUTE(Table14[[#This Row],[month]],"?","sep")</f>
        <v>Aug</v>
      </c>
      <c r="U1578">
        <v>21</v>
      </c>
      <c r="V1578">
        <v>2</v>
      </c>
      <c r="W1578" s="12">
        <v>6338.08</v>
      </c>
      <c r="X1578" t="str">
        <f>SUBSTITUTE(Table14[[#This Row],[Hospital tier]],"?","tier - 2")</f>
        <v>tier - 3</v>
      </c>
      <c r="Y1578" t="str">
        <f>SUBSTITUTE(Table14[[#This Row],[City tier]],"?","tier - 2")</f>
        <v>tier - 1</v>
      </c>
      <c r="Z1578" t="str">
        <f>SUBSTITUTE(Table14[[#This Row],[State ID]],"?","UNKNOWN")</f>
        <v>R1012</v>
      </c>
    </row>
    <row r="1579" spans="1:26" x14ac:dyDescent="0.3">
      <c r="A1579" t="s">
        <v>1610</v>
      </c>
      <c r="B1579">
        <v>1960</v>
      </c>
      <c r="C1579" t="s">
        <v>10</v>
      </c>
      <c r="E1579">
        <v>28</v>
      </c>
      <c r="F1579">
        <v>0</v>
      </c>
      <c r="G1579">
        <v>13470.8</v>
      </c>
      <c r="H1579" t="s">
        <v>12</v>
      </c>
      <c r="I1579" t="s">
        <v>11</v>
      </c>
      <c r="J1579" t="s">
        <v>13</v>
      </c>
      <c r="K1579" t="str">
        <f>SUBSTITUTE(Table14[[#This Row],[year]],"?","")</f>
        <v>1960</v>
      </c>
      <c r="P1579" t="str">
        <f>SUBSTITUTE(Table14[[#This Row],[Customer ID]],"?","unknown")</f>
        <v>Id761</v>
      </c>
      <c r="Q1579" s="9" t="str">
        <f t="shared" si="72"/>
        <v>25 Jul 1960</v>
      </c>
      <c r="R1579">
        <f t="shared" si="73"/>
        <v>62</v>
      </c>
      <c r="S1579" t="str">
        <f t="shared" si="74"/>
        <v>1960</v>
      </c>
      <c r="T1579" t="str">
        <f>SUBSTITUTE(Table14[[#This Row],[month]],"?","sep")</f>
        <v>Jul</v>
      </c>
      <c r="U1579">
        <v>25</v>
      </c>
      <c r="V1579">
        <v>3</v>
      </c>
      <c r="W1579" s="12">
        <v>6335.64</v>
      </c>
      <c r="X1579" t="str">
        <f>SUBSTITUTE(Table14[[#This Row],[Hospital tier]],"?","tier - 2")</f>
        <v>tier - 3</v>
      </c>
      <c r="Y1579" t="str">
        <f>SUBSTITUTE(Table14[[#This Row],[City tier]],"?","tier - 2")</f>
        <v>tier - 2</v>
      </c>
      <c r="Z1579" t="str">
        <f>SUBSTITUTE(Table14[[#This Row],[State ID]],"?","UNKNOWN")</f>
        <v>R1013</v>
      </c>
    </row>
    <row r="1580" spans="1:26" x14ac:dyDescent="0.3">
      <c r="A1580" t="s">
        <v>1611</v>
      </c>
      <c r="B1580">
        <v>1960</v>
      </c>
      <c r="C1580" t="s">
        <v>10</v>
      </c>
      <c r="E1580">
        <v>24</v>
      </c>
      <c r="F1580">
        <v>0</v>
      </c>
      <c r="G1580">
        <v>13470.86</v>
      </c>
      <c r="H1580" t="s">
        <v>12</v>
      </c>
      <c r="I1580" t="s">
        <v>12</v>
      </c>
      <c r="J1580" t="s">
        <v>42</v>
      </c>
      <c r="K1580" t="str">
        <f>SUBSTITUTE(Table14[[#This Row],[year]],"?","")</f>
        <v>1960</v>
      </c>
      <c r="P1580" t="str">
        <f>SUBSTITUTE(Table14[[#This Row],[Customer ID]],"?","unknown")</f>
        <v>Id760</v>
      </c>
      <c r="Q1580" s="9" t="str">
        <f t="shared" si="72"/>
        <v>13 Jul 1960</v>
      </c>
      <c r="R1580">
        <f t="shared" si="73"/>
        <v>62</v>
      </c>
      <c r="S1580" t="str">
        <f t="shared" si="74"/>
        <v>1960</v>
      </c>
      <c r="T1580" t="str">
        <f>SUBSTITUTE(Table14[[#This Row],[month]],"?","sep")</f>
        <v>Jul</v>
      </c>
      <c r="U1580">
        <v>13</v>
      </c>
      <c r="V1580">
        <v>3</v>
      </c>
      <c r="W1580" s="12">
        <v>6334.34</v>
      </c>
      <c r="X1580" t="str">
        <f>SUBSTITUTE(Table14[[#This Row],[Hospital tier]],"?","tier - 2")</f>
        <v>tier - 3</v>
      </c>
      <c r="Y1580" t="str">
        <f>SUBSTITUTE(Table14[[#This Row],[City tier]],"?","tier - 2")</f>
        <v>tier - 3</v>
      </c>
      <c r="Z1580" t="str">
        <f>SUBSTITUTE(Table14[[#This Row],[State ID]],"?","UNKNOWN")</f>
        <v>R1011</v>
      </c>
    </row>
    <row r="1581" spans="1:26" x14ac:dyDescent="0.3">
      <c r="A1581" t="s">
        <v>1612</v>
      </c>
      <c r="B1581">
        <v>1975</v>
      </c>
      <c r="C1581" t="s">
        <v>35</v>
      </c>
      <c r="E1581">
        <v>7</v>
      </c>
      <c r="F1581">
        <v>1</v>
      </c>
      <c r="G1581">
        <v>13472.19</v>
      </c>
      <c r="H1581" t="s">
        <v>12</v>
      </c>
      <c r="I1581" t="s">
        <v>11</v>
      </c>
      <c r="J1581" t="s">
        <v>23</v>
      </c>
      <c r="K1581" t="str">
        <f>SUBSTITUTE(Table14[[#This Row],[year]],"?","")</f>
        <v>1975</v>
      </c>
      <c r="P1581" t="str">
        <f>SUBSTITUTE(Table14[[#This Row],[Customer ID]],"?","unknown")</f>
        <v>Id759</v>
      </c>
      <c r="Q1581" s="9" t="str">
        <f t="shared" si="72"/>
        <v>15 Aug 1975</v>
      </c>
      <c r="R1581">
        <f t="shared" si="73"/>
        <v>47</v>
      </c>
      <c r="S1581" t="str">
        <f t="shared" si="74"/>
        <v>1975</v>
      </c>
      <c r="T1581" t="str">
        <f>SUBSTITUTE(Table14[[#This Row],[month]],"?","sep")</f>
        <v>Aug</v>
      </c>
      <c r="U1581">
        <v>15</v>
      </c>
      <c r="V1581">
        <v>2</v>
      </c>
      <c r="W1581" s="12">
        <v>6313.76</v>
      </c>
      <c r="X1581" t="str">
        <f>SUBSTITUTE(Table14[[#This Row],[Hospital tier]],"?","tier - 2")</f>
        <v>tier - 3</v>
      </c>
      <c r="Y1581" t="str">
        <f>SUBSTITUTE(Table14[[#This Row],[City tier]],"?","tier - 2")</f>
        <v>tier - 2</v>
      </c>
      <c r="Z1581" t="str">
        <f>SUBSTITUTE(Table14[[#This Row],[State ID]],"?","UNKNOWN")</f>
        <v>R1012</v>
      </c>
    </row>
    <row r="1582" spans="1:26" x14ac:dyDescent="0.3">
      <c r="A1582" t="s">
        <v>1613</v>
      </c>
      <c r="B1582">
        <v>1990</v>
      </c>
      <c r="C1582" t="s">
        <v>35</v>
      </c>
      <c r="E1582">
        <v>30</v>
      </c>
      <c r="F1582">
        <v>3</v>
      </c>
      <c r="G1582">
        <v>13480.83</v>
      </c>
      <c r="H1582" t="s">
        <v>12</v>
      </c>
      <c r="I1582" t="s">
        <v>11</v>
      </c>
      <c r="J1582" t="s">
        <v>249</v>
      </c>
      <c r="K1582" t="str">
        <f>SUBSTITUTE(Table14[[#This Row],[year]],"?","")</f>
        <v>1990</v>
      </c>
      <c r="P1582" t="str">
        <f>SUBSTITUTE(Table14[[#This Row],[Customer ID]],"?","unknown")</f>
        <v>Id758</v>
      </c>
      <c r="Q1582" s="9" t="str">
        <f t="shared" si="72"/>
        <v>19 Aug 1990</v>
      </c>
      <c r="R1582">
        <f t="shared" si="73"/>
        <v>32</v>
      </c>
      <c r="S1582" t="str">
        <f t="shared" si="74"/>
        <v>1990</v>
      </c>
      <c r="T1582" t="str">
        <f>SUBSTITUTE(Table14[[#This Row],[month]],"?","sep")</f>
        <v>Aug</v>
      </c>
      <c r="U1582">
        <v>19</v>
      </c>
      <c r="V1582">
        <v>2</v>
      </c>
      <c r="W1582" s="12">
        <v>6311.95</v>
      </c>
      <c r="X1582" t="str">
        <f>SUBSTITUTE(Table14[[#This Row],[Hospital tier]],"?","tier - 2")</f>
        <v>tier - 3</v>
      </c>
      <c r="Y1582" t="str">
        <f>SUBSTITUTE(Table14[[#This Row],[City tier]],"?","tier - 2")</f>
        <v>tier - 2</v>
      </c>
      <c r="Z1582" t="str">
        <f>SUBSTITUTE(Table14[[#This Row],[State ID]],"?","UNKNOWN")</f>
        <v>R1023</v>
      </c>
    </row>
    <row r="1583" spans="1:26" x14ac:dyDescent="0.3">
      <c r="A1583" t="s">
        <v>1614</v>
      </c>
      <c r="B1583">
        <v>1963</v>
      </c>
      <c r="C1583" t="s">
        <v>37</v>
      </c>
      <c r="E1583">
        <v>14</v>
      </c>
      <c r="F1583">
        <v>0</v>
      </c>
      <c r="G1583">
        <v>13511.28</v>
      </c>
      <c r="H1583" t="s">
        <v>12</v>
      </c>
      <c r="I1583" t="s">
        <v>16</v>
      </c>
      <c r="J1583" t="s">
        <v>23</v>
      </c>
      <c r="K1583" t="str">
        <f>SUBSTITUTE(Table14[[#This Row],[year]],"?","")</f>
        <v>1963</v>
      </c>
      <c r="P1583" t="str">
        <f>SUBSTITUTE(Table14[[#This Row],[Customer ID]],"?","unknown")</f>
        <v>Id757</v>
      </c>
      <c r="Q1583" s="9" t="str">
        <f t="shared" si="72"/>
        <v>27 Oct 1963</v>
      </c>
      <c r="R1583">
        <f t="shared" si="73"/>
        <v>59</v>
      </c>
      <c r="S1583" t="str">
        <f t="shared" si="74"/>
        <v>1963</v>
      </c>
      <c r="T1583" t="str">
        <f>SUBSTITUTE(Table14[[#This Row],[month]],"?","sep")</f>
        <v>Oct</v>
      </c>
      <c r="U1583">
        <v>27</v>
      </c>
      <c r="V1583">
        <v>0</v>
      </c>
      <c r="W1583" s="12">
        <v>6311.11</v>
      </c>
      <c r="X1583" t="str">
        <f>SUBSTITUTE(Table14[[#This Row],[Hospital tier]],"?","tier - 2")</f>
        <v>tier - 3</v>
      </c>
      <c r="Y1583" t="str">
        <f>SUBSTITUTE(Table14[[#This Row],[City tier]],"?","tier - 2")</f>
        <v>tier - 1</v>
      </c>
      <c r="Z1583" t="str">
        <f>SUBSTITUTE(Table14[[#This Row],[State ID]],"?","UNKNOWN")</f>
        <v>R1012</v>
      </c>
    </row>
    <row r="1584" spans="1:26" x14ac:dyDescent="0.3">
      <c r="A1584" t="s">
        <v>1615</v>
      </c>
      <c r="B1584">
        <v>1960</v>
      </c>
      <c r="C1584" t="s">
        <v>10</v>
      </c>
      <c r="E1584">
        <v>11</v>
      </c>
      <c r="F1584">
        <v>0</v>
      </c>
      <c r="G1584">
        <v>13555</v>
      </c>
      <c r="H1584" t="s">
        <v>12</v>
      </c>
      <c r="I1584" t="s">
        <v>12</v>
      </c>
      <c r="J1584" t="s">
        <v>356</v>
      </c>
      <c r="K1584" t="str">
        <f>SUBSTITUTE(Table14[[#This Row],[year]],"?","")</f>
        <v>1960</v>
      </c>
      <c r="P1584" t="str">
        <f>SUBSTITUTE(Table14[[#This Row],[Customer ID]],"?","unknown")</f>
        <v>Id756</v>
      </c>
      <c r="Q1584" s="9" t="str">
        <f t="shared" si="72"/>
        <v>4 Jul 1960</v>
      </c>
      <c r="R1584">
        <f t="shared" si="73"/>
        <v>62</v>
      </c>
      <c r="S1584" t="str">
        <f t="shared" si="74"/>
        <v>1960</v>
      </c>
      <c r="T1584" t="str">
        <f>SUBSTITUTE(Table14[[#This Row],[month]],"?","sep")</f>
        <v>Jul</v>
      </c>
      <c r="U1584">
        <v>4</v>
      </c>
      <c r="V1584">
        <v>0</v>
      </c>
      <c r="W1584" s="12">
        <v>6305.61</v>
      </c>
      <c r="X1584" t="str">
        <f>SUBSTITUTE(Table14[[#This Row],[Hospital tier]],"?","tier - 2")</f>
        <v>tier - 3</v>
      </c>
      <c r="Y1584" t="str">
        <f>SUBSTITUTE(Table14[[#This Row],[City tier]],"?","tier - 2")</f>
        <v>tier - 3</v>
      </c>
      <c r="Z1584" t="str">
        <f>SUBSTITUTE(Table14[[#This Row],[State ID]],"?","UNKNOWN")</f>
        <v>R1017</v>
      </c>
    </row>
    <row r="1585" spans="1:26" x14ac:dyDescent="0.3">
      <c r="A1585" t="s">
        <v>1616</v>
      </c>
      <c r="B1585">
        <v>1968</v>
      </c>
      <c r="C1585" t="s">
        <v>10</v>
      </c>
      <c r="E1585">
        <v>15</v>
      </c>
      <c r="F1585">
        <v>0</v>
      </c>
      <c r="G1585">
        <v>13566.04</v>
      </c>
      <c r="H1585" t="s">
        <v>12</v>
      </c>
      <c r="I1585" t="s">
        <v>12</v>
      </c>
      <c r="J1585" t="s">
        <v>535</v>
      </c>
      <c r="K1585" t="str">
        <f>SUBSTITUTE(Table14[[#This Row],[year]],"?","")</f>
        <v>1968</v>
      </c>
      <c r="P1585" t="str">
        <f>SUBSTITUTE(Table14[[#This Row],[Customer ID]],"?","unknown")</f>
        <v>Id755</v>
      </c>
      <c r="Q1585" s="9" t="str">
        <f t="shared" si="72"/>
        <v>17 Jul 1968</v>
      </c>
      <c r="R1585">
        <f t="shared" si="73"/>
        <v>54</v>
      </c>
      <c r="S1585" t="str">
        <f t="shared" si="74"/>
        <v>1968</v>
      </c>
      <c r="T1585" t="str">
        <f>SUBSTITUTE(Table14[[#This Row],[month]],"?","sep")</f>
        <v>Jul</v>
      </c>
      <c r="U1585">
        <v>17</v>
      </c>
      <c r="V1585">
        <v>0</v>
      </c>
      <c r="W1585" s="12">
        <v>6302.23</v>
      </c>
      <c r="X1585" t="str">
        <f>SUBSTITUTE(Table14[[#This Row],[Hospital tier]],"?","tier - 2")</f>
        <v>tier - 3</v>
      </c>
      <c r="Y1585" t="str">
        <f>SUBSTITUTE(Table14[[#This Row],[City tier]],"?","tier - 2")</f>
        <v>tier - 3</v>
      </c>
      <c r="Z1585" t="str">
        <f>SUBSTITUTE(Table14[[#This Row],[State ID]],"?","UNKNOWN")</f>
        <v>R1026</v>
      </c>
    </row>
    <row r="1586" spans="1:26" x14ac:dyDescent="0.3">
      <c r="A1586" t="s">
        <v>1617</v>
      </c>
      <c r="B1586">
        <v>1992</v>
      </c>
      <c r="C1586" t="s">
        <v>35</v>
      </c>
      <c r="E1586">
        <v>14</v>
      </c>
      <c r="F1586">
        <v>0</v>
      </c>
      <c r="G1586">
        <v>13588.17</v>
      </c>
      <c r="H1586" t="s">
        <v>12</v>
      </c>
      <c r="I1586" t="s">
        <v>16</v>
      </c>
      <c r="J1586" t="s">
        <v>23</v>
      </c>
      <c r="K1586" t="str">
        <f>SUBSTITUTE(Table14[[#This Row],[year]],"?","")</f>
        <v>1992</v>
      </c>
      <c r="P1586" t="str">
        <f>SUBSTITUTE(Table14[[#This Row],[Customer ID]],"?","unknown")</f>
        <v>Id754</v>
      </c>
      <c r="Q1586" s="9" t="str">
        <f t="shared" si="72"/>
        <v>10 Aug 1992</v>
      </c>
      <c r="R1586">
        <f t="shared" si="73"/>
        <v>30</v>
      </c>
      <c r="S1586" t="str">
        <f t="shared" si="74"/>
        <v>1992</v>
      </c>
      <c r="T1586" t="str">
        <f>SUBSTITUTE(Table14[[#This Row],[month]],"?","sep")</f>
        <v>Aug</v>
      </c>
      <c r="U1586">
        <v>10</v>
      </c>
      <c r="V1586">
        <v>1</v>
      </c>
      <c r="W1586" s="12">
        <v>37701.879999999997</v>
      </c>
      <c r="X1586" t="str">
        <f>SUBSTITUTE(Table14[[#This Row],[Hospital tier]],"?","tier - 2")</f>
        <v>tier - 3</v>
      </c>
      <c r="Y1586" t="str">
        <f>SUBSTITUTE(Table14[[#This Row],[City tier]],"?","tier - 2")</f>
        <v>tier - 1</v>
      </c>
      <c r="Z1586" t="str">
        <f>SUBSTITUTE(Table14[[#This Row],[State ID]],"?","UNKNOWN")</f>
        <v>R1012</v>
      </c>
    </row>
    <row r="1587" spans="1:26" x14ac:dyDescent="0.3">
      <c r="A1587" t="s">
        <v>1618</v>
      </c>
      <c r="B1587">
        <v>1964</v>
      </c>
      <c r="C1587" t="s">
        <v>20</v>
      </c>
      <c r="E1587">
        <v>10</v>
      </c>
      <c r="F1587">
        <v>2</v>
      </c>
      <c r="G1587">
        <v>13607.37</v>
      </c>
      <c r="H1587" t="s">
        <v>12</v>
      </c>
      <c r="I1587" t="s">
        <v>16</v>
      </c>
      <c r="J1587" t="s">
        <v>247</v>
      </c>
      <c r="K1587" t="str">
        <f>SUBSTITUTE(Table14[[#This Row],[year]],"?","")</f>
        <v>1964</v>
      </c>
      <c r="P1587" t="str">
        <f>SUBSTITUTE(Table14[[#This Row],[Customer ID]],"?","unknown")</f>
        <v>Id753</v>
      </c>
      <c r="Q1587" s="9" t="str">
        <f t="shared" si="72"/>
        <v>4 Sep 1964</v>
      </c>
      <c r="R1587">
        <f t="shared" si="73"/>
        <v>58</v>
      </c>
      <c r="S1587" t="str">
        <f t="shared" si="74"/>
        <v>1964</v>
      </c>
      <c r="T1587" t="str">
        <f>SUBSTITUTE(Table14[[#This Row],[month]],"?","sep")</f>
        <v>Sep</v>
      </c>
      <c r="U1587">
        <v>4</v>
      </c>
      <c r="V1587">
        <v>0</v>
      </c>
      <c r="W1587" s="12">
        <v>6293.63</v>
      </c>
      <c r="X1587" t="str">
        <f>SUBSTITUTE(Table14[[#This Row],[Hospital tier]],"?","tier - 2")</f>
        <v>tier - 3</v>
      </c>
      <c r="Y1587" t="str">
        <f>SUBSTITUTE(Table14[[#This Row],[City tier]],"?","tier - 2")</f>
        <v>tier - 1</v>
      </c>
      <c r="Z1587" t="str">
        <f>SUBSTITUTE(Table14[[#This Row],[State ID]],"?","UNKNOWN")</f>
        <v>R1024</v>
      </c>
    </row>
    <row r="1588" spans="1:26" x14ac:dyDescent="0.3">
      <c r="A1588" t="s">
        <v>1619</v>
      </c>
      <c r="B1588">
        <v>1961</v>
      </c>
      <c r="C1588" t="s">
        <v>15</v>
      </c>
      <c r="E1588">
        <v>18</v>
      </c>
      <c r="F1588">
        <v>0</v>
      </c>
      <c r="G1588">
        <v>13616.36</v>
      </c>
      <c r="H1588" t="s">
        <v>12</v>
      </c>
      <c r="I1588" t="s">
        <v>12</v>
      </c>
      <c r="J1588" t="s">
        <v>247</v>
      </c>
      <c r="K1588" t="str">
        <f>SUBSTITUTE(Table14[[#This Row],[year]],"?","")</f>
        <v>1961</v>
      </c>
      <c r="P1588" t="str">
        <f>SUBSTITUTE(Table14[[#This Row],[Customer ID]],"?","unknown")</f>
        <v>Id752</v>
      </c>
      <c r="Q1588" s="9" t="str">
        <f t="shared" si="72"/>
        <v>26 Nov 1961</v>
      </c>
      <c r="R1588">
        <f t="shared" si="73"/>
        <v>61</v>
      </c>
      <c r="S1588" t="str">
        <f t="shared" si="74"/>
        <v>1961</v>
      </c>
      <c r="T1588" t="str">
        <f>SUBSTITUTE(Table14[[#This Row],[month]],"?","sep")</f>
        <v>Nov</v>
      </c>
      <c r="U1588">
        <v>26</v>
      </c>
      <c r="V1588">
        <v>0</v>
      </c>
      <c r="W1588" s="12">
        <v>12579.92</v>
      </c>
      <c r="X1588" t="str">
        <f>SUBSTITUTE(Table14[[#This Row],[Hospital tier]],"?","tier - 2")</f>
        <v>tier - 3</v>
      </c>
      <c r="Y1588" t="str">
        <f>SUBSTITUTE(Table14[[#This Row],[City tier]],"?","tier - 2")</f>
        <v>tier - 3</v>
      </c>
      <c r="Z1588" t="str">
        <f>SUBSTITUTE(Table14[[#This Row],[State ID]],"?","UNKNOWN")</f>
        <v>R1024</v>
      </c>
    </row>
    <row r="1589" spans="1:26" x14ac:dyDescent="0.3">
      <c r="A1589" t="s">
        <v>1620</v>
      </c>
      <c r="B1589">
        <v>1969</v>
      </c>
      <c r="C1589" t="s">
        <v>10</v>
      </c>
      <c r="E1589">
        <v>26</v>
      </c>
      <c r="F1589">
        <v>0</v>
      </c>
      <c r="G1589">
        <v>13622.01</v>
      </c>
      <c r="H1589" t="s">
        <v>12</v>
      </c>
      <c r="I1589" t="s">
        <v>12</v>
      </c>
      <c r="J1589" t="s">
        <v>23</v>
      </c>
      <c r="K1589" t="str">
        <f>SUBSTITUTE(Table14[[#This Row],[year]],"?","")</f>
        <v>1969</v>
      </c>
      <c r="P1589" t="str">
        <f>SUBSTITUTE(Table14[[#This Row],[Customer ID]],"?","unknown")</f>
        <v>Id751</v>
      </c>
      <c r="Q1589" s="9" t="str">
        <f t="shared" si="72"/>
        <v>26 Jul 1969</v>
      </c>
      <c r="R1589">
        <f t="shared" si="73"/>
        <v>53</v>
      </c>
      <c r="S1589" t="str">
        <f t="shared" si="74"/>
        <v>1969</v>
      </c>
      <c r="T1589" t="str">
        <f>SUBSTITUTE(Table14[[#This Row],[month]],"?","sep")</f>
        <v>Jul</v>
      </c>
      <c r="U1589">
        <v>26</v>
      </c>
      <c r="V1589">
        <v>1</v>
      </c>
      <c r="W1589" s="12">
        <v>6289.75</v>
      </c>
      <c r="X1589" t="str">
        <f>SUBSTITUTE(Table14[[#This Row],[Hospital tier]],"?","tier - 2")</f>
        <v>tier - 3</v>
      </c>
      <c r="Y1589" t="str">
        <f>SUBSTITUTE(Table14[[#This Row],[City tier]],"?","tier - 2")</f>
        <v>tier - 3</v>
      </c>
      <c r="Z1589" t="str">
        <f>SUBSTITUTE(Table14[[#This Row],[State ID]],"?","UNKNOWN")</f>
        <v>R1012</v>
      </c>
    </row>
    <row r="1590" spans="1:26" x14ac:dyDescent="0.3">
      <c r="A1590" t="s">
        <v>1621</v>
      </c>
      <c r="B1590">
        <v>1961</v>
      </c>
      <c r="C1590" t="s">
        <v>30</v>
      </c>
      <c r="E1590">
        <v>24</v>
      </c>
      <c r="F1590">
        <v>0</v>
      </c>
      <c r="G1590">
        <v>13635.64</v>
      </c>
      <c r="H1590" t="s">
        <v>12</v>
      </c>
      <c r="I1590" t="s">
        <v>12</v>
      </c>
      <c r="J1590" t="s">
        <v>247</v>
      </c>
      <c r="K1590" t="str">
        <f>SUBSTITUTE(Table14[[#This Row],[year]],"?","")</f>
        <v>1961</v>
      </c>
      <c r="P1590" t="str">
        <f>SUBSTITUTE(Table14[[#This Row],[Customer ID]],"?","unknown")</f>
        <v>Id750</v>
      </c>
      <c r="Q1590" s="9" t="str">
        <f t="shared" si="72"/>
        <v>24 Dec 1961</v>
      </c>
      <c r="R1590">
        <f t="shared" si="73"/>
        <v>61</v>
      </c>
      <c r="S1590" t="str">
        <f t="shared" si="74"/>
        <v>1961</v>
      </c>
      <c r="T1590" t="str">
        <f>SUBSTITUTE(Table14[[#This Row],[month]],"?","sep")</f>
        <v>Dec</v>
      </c>
      <c r="U1590">
        <v>24</v>
      </c>
      <c r="V1590">
        <v>1</v>
      </c>
      <c r="W1590" s="12">
        <v>6282.24</v>
      </c>
      <c r="X1590" t="str">
        <f>SUBSTITUTE(Table14[[#This Row],[Hospital tier]],"?","tier - 2")</f>
        <v>tier - 3</v>
      </c>
      <c r="Y1590" t="str">
        <f>SUBSTITUTE(Table14[[#This Row],[City tier]],"?","tier - 2")</f>
        <v>tier - 3</v>
      </c>
      <c r="Z1590" t="str">
        <f>SUBSTITUTE(Table14[[#This Row],[State ID]],"?","UNKNOWN")</f>
        <v>R1024</v>
      </c>
    </row>
    <row r="1591" spans="1:26" x14ac:dyDescent="0.3">
      <c r="A1591" t="s">
        <v>1622</v>
      </c>
      <c r="B1591">
        <v>1984</v>
      </c>
      <c r="C1591" t="s">
        <v>10</v>
      </c>
      <c r="E1591">
        <v>20</v>
      </c>
      <c r="F1591">
        <v>3</v>
      </c>
      <c r="G1591">
        <v>13638.06</v>
      </c>
      <c r="H1591" t="s">
        <v>12</v>
      </c>
      <c r="I1591" t="s">
        <v>12</v>
      </c>
      <c r="J1591" t="s">
        <v>249</v>
      </c>
      <c r="K1591" t="str">
        <f>SUBSTITUTE(Table14[[#This Row],[year]],"?","")</f>
        <v>1984</v>
      </c>
      <c r="P1591" t="str">
        <f>SUBSTITUTE(Table14[[#This Row],[Customer ID]],"?","unknown")</f>
        <v>Id749</v>
      </c>
      <c r="Q1591" s="9" t="str">
        <f t="shared" si="72"/>
        <v>16 Jul 1984</v>
      </c>
      <c r="R1591">
        <f t="shared" si="73"/>
        <v>38</v>
      </c>
      <c r="S1591" t="str">
        <f t="shared" si="74"/>
        <v>1984</v>
      </c>
      <c r="T1591" t="str">
        <f>SUBSTITUTE(Table14[[#This Row],[month]],"?","sep")</f>
        <v>Jul</v>
      </c>
      <c r="U1591">
        <v>16</v>
      </c>
      <c r="V1591">
        <v>0</v>
      </c>
      <c r="W1591" s="12">
        <v>6276.3</v>
      </c>
      <c r="X1591" t="str">
        <f>SUBSTITUTE(Table14[[#This Row],[Hospital tier]],"?","tier - 2")</f>
        <v>tier - 3</v>
      </c>
      <c r="Y1591" t="str">
        <f>SUBSTITUTE(Table14[[#This Row],[City tier]],"?","tier - 2")</f>
        <v>tier - 3</v>
      </c>
      <c r="Z1591" t="str">
        <f>SUBSTITUTE(Table14[[#This Row],[State ID]],"?","UNKNOWN")</f>
        <v>R1023</v>
      </c>
    </row>
    <row r="1592" spans="1:26" x14ac:dyDescent="0.3">
      <c r="A1592" t="s">
        <v>1623</v>
      </c>
      <c r="B1592">
        <v>1963</v>
      </c>
      <c r="C1592" t="s">
        <v>35</v>
      </c>
      <c r="E1592">
        <v>4</v>
      </c>
      <c r="F1592">
        <v>0</v>
      </c>
      <c r="G1592">
        <v>13677.68</v>
      </c>
      <c r="H1592" t="s">
        <v>12</v>
      </c>
      <c r="I1592" t="s">
        <v>11</v>
      </c>
      <c r="J1592" t="s">
        <v>300</v>
      </c>
      <c r="K1592" t="str">
        <f>SUBSTITUTE(Table14[[#This Row],[year]],"?","")</f>
        <v>1963</v>
      </c>
      <c r="P1592" t="str">
        <f>SUBSTITUTE(Table14[[#This Row],[Customer ID]],"?","unknown")</f>
        <v>Id748</v>
      </c>
      <c r="Q1592" s="9" t="str">
        <f t="shared" si="72"/>
        <v>30 Aug 1963</v>
      </c>
      <c r="R1592">
        <f t="shared" si="73"/>
        <v>59</v>
      </c>
      <c r="S1592" t="str">
        <f t="shared" si="74"/>
        <v>1963</v>
      </c>
      <c r="T1592" t="str">
        <f>SUBSTITUTE(Table14[[#This Row],[month]],"?","sep")</f>
        <v>Aug</v>
      </c>
      <c r="U1592">
        <v>30</v>
      </c>
      <c r="V1592">
        <v>1</v>
      </c>
      <c r="W1592" s="12">
        <v>6272.48</v>
      </c>
      <c r="X1592" t="str">
        <f>SUBSTITUTE(Table14[[#This Row],[Hospital tier]],"?","tier - 2")</f>
        <v>tier - 3</v>
      </c>
      <c r="Y1592" t="str">
        <f>SUBSTITUTE(Table14[[#This Row],[City tier]],"?","tier - 2")</f>
        <v>tier - 2</v>
      </c>
      <c r="Z1592" t="str">
        <f>SUBSTITUTE(Table14[[#This Row],[State ID]],"?","UNKNOWN")</f>
        <v>R1021</v>
      </c>
    </row>
    <row r="1593" spans="1:26" x14ac:dyDescent="0.3">
      <c r="A1593" t="s">
        <v>1624</v>
      </c>
      <c r="B1593">
        <v>1985</v>
      </c>
      <c r="C1593" t="s">
        <v>20</v>
      </c>
      <c r="E1593">
        <v>14</v>
      </c>
      <c r="F1593">
        <v>3</v>
      </c>
      <c r="G1593">
        <v>13685.51</v>
      </c>
      <c r="H1593" t="s">
        <v>12</v>
      </c>
      <c r="I1593" t="s">
        <v>16</v>
      </c>
      <c r="J1593" t="s">
        <v>535</v>
      </c>
      <c r="K1593" t="str">
        <f>SUBSTITUTE(Table14[[#This Row],[year]],"?","")</f>
        <v>1985</v>
      </c>
      <c r="P1593" t="str">
        <f>SUBSTITUTE(Table14[[#This Row],[Customer ID]],"?","unknown")</f>
        <v>Id747</v>
      </c>
      <c r="Q1593" s="9" t="str">
        <f t="shared" si="72"/>
        <v>25 Sep 1985</v>
      </c>
      <c r="R1593">
        <f t="shared" si="73"/>
        <v>37</v>
      </c>
      <c r="S1593" t="str">
        <f t="shared" si="74"/>
        <v>1985</v>
      </c>
      <c r="T1593" t="str">
        <f>SUBSTITUTE(Table14[[#This Row],[month]],"?","sep")</f>
        <v>Sep</v>
      </c>
      <c r="U1593">
        <v>25</v>
      </c>
      <c r="V1593">
        <v>3</v>
      </c>
      <c r="W1593" s="12">
        <v>6269.33</v>
      </c>
      <c r="X1593" t="str">
        <f>SUBSTITUTE(Table14[[#This Row],[Hospital tier]],"?","tier - 2")</f>
        <v>tier - 3</v>
      </c>
      <c r="Y1593" t="str">
        <f>SUBSTITUTE(Table14[[#This Row],[City tier]],"?","tier - 2")</f>
        <v>tier - 1</v>
      </c>
      <c r="Z1593" t="str">
        <f>SUBSTITUTE(Table14[[#This Row],[State ID]],"?","UNKNOWN")</f>
        <v>R1026</v>
      </c>
    </row>
    <row r="1594" spans="1:26" x14ac:dyDescent="0.3">
      <c r="A1594" t="s">
        <v>1625</v>
      </c>
      <c r="B1594">
        <v>1986</v>
      </c>
      <c r="C1594" t="s">
        <v>15</v>
      </c>
      <c r="E1594">
        <v>24</v>
      </c>
      <c r="F1594">
        <v>3</v>
      </c>
      <c r="G1594">
        <v>13714.55</v>
      </c>
      <c r="H1594" t="s">
        <v>12</v>
      </c>
      <c r="I1594" t="s">
        <v>11</v>
      </c>
      <c r="J1594" t="s">
        <v>249</v>
      </c>
      <c r="K1594" t="str">
        <f>SUBSTITUTE(Table14[[#This Row],[year]],"?","")</f>
        <v>1986</v>
      </c>
      <c r="P1594" t="str">
        <f>SUBSTITUTE(Table14[[#This Row],[Customer ID]],"?","unknown")</f>
        <v>Id746</v>
      </c>
      <c r="Q1594" s="9" t="str">
        <f t="shared" si="72"/>
        <v>17 Nov 1986</v>
      </c>
      <c r="R1594">
        <f t="shared" si="73"/>
        <v>36</v>
      </c>
      <c r="S1594" t="str">
        <f t="shared" si="74"/>
        <v>1986</v>
      </c>
      <c r="T1594" t="str">
        <f>SUBSTITUTE(Table14[[#This Row],[month]],"?","sep")</f>
        <v>Nov</v>
      </c>
      <c r="U1594">
        <v>17</v>
      </c>
      <c r="V1594">
        <v>0</v>
      </c>
      <c r="W1594" s="12">
        <v>6261.2</v>
      </c>
      <c r="X1594" t="str">
        <f>SUBSTITUTE(Table14[[#This Row],[Hospital tier]],"?","tier - 2")</f>
        <v>tier - 3</v>
      </c>
      <c r="Y1594" t="str">
        <f>SUBSTITUTE(Table14[[#This Row],[City tier]],"?","tier - 2")</f>
        <v>tier - 2</v>
      </c>
      <c r="Z1594" t="str">
        <f>SUBSTITUTE(Table14[[#This Row],[State ID]],"?","UNKNOWN")</f>
        <v>R1023</v>
      </c>
    </row>
    <row r="1595" spans="1:26" x14ac:dyDescent="0.3">
      <c r="A1595" t="s">
        <v>1626</v>
      </c>
      <c r="B1595">
        <v>1981</v>
      </c>
      <c r="C1595" t="s">
        <v>35</v>
      </c>
      <c r="E1595">
        <v>2</v>
      </c>
      <c r="F1595">
        <v>1</v>
      </c>
      <c r="G1595">
        <v>13725.47</v>
      </c>
      <c r="H1595" t="s">
        <v>12</v>
      </c>
      <c r="I1595" t="s">
        <v>11</v>
      </c>
      <c r="J1595" t="s">
        <v>247</v>
      </c>
      <c r="K1595" t="str">
        <f>SUBSTITUTE(Table14[[#This Row],[year]],"?","")</f>
        <v>1981</v>
      </c>
      <c r="P1595" t="str">
        <f>SUBSTITUTE(Table14[[#This Row],[Customer ID]],"?","unknown")</f>
        <v>Id745</v>
      </c>
      <c r="Q1595" s="9" t="str">
        <f t="shared" si="72"/>
        <v>11 Aug 1981</v>
      </c>
      <c r="R1595">
        <f t="shared" si="73"/>
        <v>41</v>
      </c>
      <c r="S1595" t="str">
        <f t="shared" si="74"/>
        <v>1981</v>
      </c>
      <c r="T1595" t="str">
        <f>SUBSTITUTE(Table14[[#This Row],[month]],"?","sep")</f>
        <v>Aug</v>
      </c>
      <c r="U1595">
        <v>11</v>
      </c>
      <c r="V1595">
        <v>0</v>
      </c>
      <c r="W1595" s="12">
        <v>6255.38</v>
      </c>
      <c r="X1595" t="str">
        <f>SUBSTITUTE(Table14[[#This Row],[Hospital tier]],"?","tier - 2")</f>
        <v>tier - 3</v>
      </c>
      <c r="Y1595" t="str">
        <f>SUBSTITUTE(Table14[[#This Row],[City tier]],"?","tier - 2")</f>
        <v>tier - 2</v>
      </c>
      <c r="Z1595" t="str">
        <f>SUBSTITUTE(Table14[[#This Row],[State ID]],"?","UNKNOWN")</f>
        <v>R1024</v>
      </c>
    </row>
    <row r="1596" spans="1:26" x14ac:dyDescent="0.3">
      <c r="A1596" t="s">
        <v>1627</v>
      </c>
      <c r="B1596">
        <v>1985</v>
      </c>
      <c r="C1596" t="s">
        <v>35</v>
      </c>
      <c r="E1596">
        <v>29</v>
      </c>
      <c r="F1596">
        <v>3</v>
      </c>
      <c r="G1596">
        <v>13726.21</v>
      </c>
      <c r="H1596" t="s">
        <v>12</v>
      </c>
      <c r="I1596" t="s">
        <v>12</v>
      </c>
      <c r="J1596" t="s">
        <v>535</v>
      </c>
      <c r="K1596" t="str">
        <f>SUBSTITUTE(Table14[[#This Row],[year]],"?","")</f>
        <v>1985</v>
      </c>
      <c r="P1596" t="str">
        <f>SUBSTITUTE(Table14[[#This Row],[Customer ID]],"?","unknown")</f>
        <v>Id744</v>
      </c>
      <c r="Q1596" s="9" t="str">
        <f t="shared" si="72"/>
        <v>8 Aug 1985</v>
      </c>
      <c r="R1596">
        <f t="shared" si="73"/>
        <v>37</v>
      </c>
      <c r="S1596" t="str">
        <f t="shared" si="74"/>
        <v>1985</v>
      </c>
      <c r="T1596" t="str">
        <f>SUBSTITUTE(Table14[[#This Row],[month]],"?","sep")</f>
        <v>Aug</v>
      </c>
      <c r="U1596">
        <v>8</v>
      </c>
      <c r="V1596">
        <v>0</v>
      </c>
      <c r="W1596" s="12">
        <v>6254.13</v>
      </c>
      <c r="X1596" t="str">
        <f>SUBSTITUTE(Table14[[#This Row],[Hospital tier]],"?","tier - 2")</f>
        <v>tier - 3</v>
      </c>
      <c r="Y1596" t="str">
        <f>SUBSTITUTE(Table14[[#This Row],[City tier]],"?","tier - 2")</f>
        <v>tier - 3</v>
      </c>
      <c r="Z1596" t="str">
        <f>SUBSTITUTE(Table14[[#This Row],[State ID]],"?","UNKNOWN")</f>
        <v>R1026</v>
      </c>
    </row>
    <row r="1597" spans="1:26" x14ac:dyDescent="0.3">
      <c r="A1597" t="s">
        <v>1628</v>
      </c>
      <c r="B1597">
        <v>1969</v>
      </c>
      <c r="C1597" t="s">
        <v>37</v>
      </c>
      <c r="E1597">
        <v>23</v>
      </c>
      <c r="F1597">
        <v>0</v>
      </c>
      <c r="G1597">
        <v>13746.74</v>
      </c>
      <c r="H1597" t="s">
        <v>12</v>
      </c>
      <c r="I1597" t="s">
        <v>11</v>
      </c>
      <c r="J1597" t="s">
        <v>535</v>
      </c>
      <c r="K1597" t="str">
        <f>SUBSTITUTE(Table14[[#This Row],[year]],"?","")</f>
        <v>1969</v>
      </c>
      <c r="P1597" t="str">
        <f>SUBSTITUTE(Table14[[#This Row],[Customer ID]],"?","unknown")</f>
        <v>Id743</v>
      </c>
      <c r="Q1597" s="9" t="str">
        <f t="shared" si="72"/>
        <v>11 Oct 1969</v>
      </c>
      <c r="R1597">
        <f t="shared" si="73"/>
        <v>53</v>
      </c>
      <c r="S1597" t="str">
        <f t="shared" si="74"/>
        <v>1969</v>
      </c>
      <c r="T1597" t="str">
        <f>SUBSTITUTE(Table14[[#This Row],[month]],"?","sep")</f>
        <v>Oct</v>
      </c>
      <c r="U1597">
        <v>11</v>
      </c>
      <c r="V1597">
        <v>0</v>
      </c>
      <c r="W1597" s="12">
        <v>6253.85</v>
      </c>
      <c r="X1597" t="str">
        <f>SUBSTITUTE(Table14[[#This Row],[Hospital tier]],"?","tier - 2")</f>
        <v>tier - 3</v>
      </c>
      <c r="Y1597" t="str">
        <f>SUBSTITUTE(Table14[[#This Row],[City tier]],"?","tier - 2")</f>
        <v>tier - 2</v>
      </c>
      <c r="Z1597" t="str">
        <f>SUBSTITUTE(Table14[[#This Row],[State ID]],"?","UNKNOWN")</f>
        <v>R1026</v>
      </c>
    </row>
    <row r="1598" spans="1:26" x14ac:dyDescent="0.3">
      <c r="A1598" t="s">
        <v>1629</v>
      </c>
      <c r="B1598">
        <v>2004</v>
      </c>
      <c r="C1598" t="s">
        <v>10</v>
      </c>
      <c r="E1598">
        <v>16</v>
      </c>
      <c r="F1598">
        <v>0</v>
      </c>
      <c r="G1598">
        <v>13747.87</v>
      </c>
      <c r="H1598" t="s">
        <v>12</v>
      </c>
      <c r="I1598" t="s">
        <v>11</v>
      </c>
      <c r="J1598" t="s">
        <v>170</v>
      </c>
      <c r="K1598" t="str">
        <f>SUBSTITUTE(Table14[[#This Row],[year]],"?","")</f>
        <v>2004</v>
      </c>
      <c r="P1598" t="str">
        <f>SUBSTITUTE(Table14[[#This Row],[Customer ID]],"?","unknown")</f>
        <v>Id742</v>
      </c>
      <c r="Q1598" s="9" t="str">
        <f t="shared" si="72"/>
        <v>27 Jul 2004</v>
      </c>
      <c r="R1598">
        <f t="shared" si="73"/>
        <v>18</v>
      </c>
      <c r="S1598" t="str">
        <f t="shared" si="74"/>
        <v>2004</v>
      </c>
      <c r="T1598" t="str">
        <f>SUBSTITUTE(Table14[[#This Row],[month]],"?","sep")</f>
        <v>Jul</v>
      </c>
      <c r="U1598">
        <v>27</v>
      </c>
      <c r="V1598">
        <v>0</v>
      </c>
      <c r="W1598" s="12">
        <v>48173.36</v>
      </c>
      <c r="X1598" t="str">
        <f>SUBSTITUTE(Table14[[#This Row],[Hospital tier]],"?","tier - 2")</f>
        <v>tier - 3</v>
      </c>
      <c r="Y1598" t="str">
        <f>SUBSTITUTE(Table14[[#This Row],[City tier]],"?","tier - 2")</f>
        <v>tier - 2</v>
      </c>
      <c r="Z1598" t="str">
        <f>SUBSTITUTE(Table14[[#This Row],[State ID]],"?","UNKNOWN")</f>
        <v>R1018</v>
      </c>
    </row>
    <row r="1599" spans="1:26" x14ac:dyDescent="0.3">
      <c r="A1599" t="s">
        <v>1630</v>
      </c>
      <c r="B1599">
        <v>1959</v>
      </c>
      <c r="C1599" t="s">
        <v>35</v>
      </c>
      <c r="E1599">
        <v>6</v>
      </c>
      <c r="F1599">
        <v>0</v>
      </c>
      <c r="G1599">
        <v>13770.1</v>
      </c>
      <c r="H1599" t="s">
        <v>12</v>
      </c>
      <c r="I1599" t="s">
        <v>16</v>
      </c>
      <c r="J1599" t="s">
        <v>23</v>
      </c>
      <c r="K1599" t="str">
        <f>SUBSTITUTE(Table14[[#This Row],[year]],"?","")</f>
        <v>1959</v>
      </c>
      <c r="P1599" t="str">
        <f>SUBSTITUTE(Table14[[#This Row],[Customer ID]],"?","unknown")</f>
        <v>Id741</v>
      </c>
      <c r="Q1599" s="9" t="str">
        <f t="shared" si="72"/>
        <v>28 Aug 1959</v>
      </c>
      <c r="R1599">
        <f t="shared" si="73"/>
        <v>63</v>
      </c>
      <c r="S1599" t="str">
        <f t="shared" si="74"/>
        <v>1959</v>
      </c>
      <c r="T1599" t="str">
        <f>SUBSTITUTE(Table14[[#This Row],[month]],"?","sep")</f>
        <v>Aug</v>
      </c>
      <c r="U1599">
        <v>28</v>
      </c>
      <c r="V1599">
        <v>0</v>
      </c>
      <c r="W1599" s="12">
        <v>12574.05</v>
      </c>
      <c r="X1599" t="str">
        <f>SUBSTITUTE(Table14[[#This Row],[Hospital tier]],"?","tier - 2")</f>
        <v>tier - 3</v>
      </c>
      <c r="Y1599" t="str">
        <f>SUBSTITUTE(Table14[[#This Row],[City tier]],"?","tier - 2")</f>
        <v>tier - 1</v>
      </c>
      <c r="Z1599" t="str">
        <f>SUBSTITUTE(Table14[[#This Row],[State ID]],"?","UNKNOWN")</f>
        <v>R1012</v>
      </c>
    </row>
    <row r="1600" spans="1:26" x14ac:dyDescent="0.3">
      <c r="A1600" t="s">
        <v>1631</v>
      </c>
      <c r="B1600">
        <v>1966</v>
      </c>
      <c r="C1600" t="s">
        <v>15</v>
      </c>
      <c r="E1600">
        <v>10</v>
      </c>
      <c r="F1600">
        <v>0</v>
      </c>
      <c r="G1600">
        <v>13801.61</v>
      </c>
      <c r="H1600" t="s">
        <v>12</v>
      </c>
      <c r="I1600" t="s">
        <v>12</v>
      </c>
      <c r="J1600" t="s">
        <v>535</v>
      </c>
      <c r="K1600" t="str">
        <f>SUBSTITUTE(Table14[[#This Row],[year]],"?","")</f>
        <v>1966</v>
      </c>
      <c r="P1600" t="str">
        <f>SUBSTITUTE(Table14[[#This Row],[Customer ID]],"?","unknown")</f>
        <v>Id740</v>
      </c>
      <c r="Q1600" s="9" t="str">
        <f t="shared" si="72"/>
        <v>28 Nov 1966</v>
      </c>
      <c r="R1600">
        <f t="shared" si="73"/>
        <v>56</v>
      </c>
      <c r="S1600" t="str">
        <f t="shared" si="74"/>
        <v>1966</v>
      </c>
      <c r="T1600" t="str">
        <f>SUBSTITUTE(Table14[[#This Row],[month]],"?","sep")</f>
        <v>Nov</v>
      </c>
      <c r="U1600">
        <v>28</v>
      </c>
      <c r="V1600">
        <v>0</v>
      </c>
      <c r="W1600" s="12">
        <v>37675.06</v>
      </c>
      <c r="X1600" t="str">
        <f>SUBSTITUTE(Table14[[#This Row],[Hospital tier]],"?","tier - 2")</f>
        <v>tier - 3</v>
      </c>
      <c r="Y1600" t="str">
        <f>SUBSTITUTE(Table14[[#This Row],[City tier]],"?","tier - 2")</f>
        <v>tier - 3</v>
      </c>
      <c r="Z1600" t="str">
        <f>SUBSTITUTE(Table14[[#This Row],[State ID]],"?","UNKNOWN")</f>
        <v>R1026</v>
      </c>
    </row>
    <row r="1601" spans="1:26" x14ac:dyDescent="0.3">
      <c r="A1601" t="s">
        <v>1632</v>
      </c>
      <c r="B1601">
        <v>1986</v>
      </c>
      <c r="C1601" t="s">
        <v>30</v>
      </c>
      <c r="E1601">
        <v>8</v>
      </c>
      <c r="F1601">
        <v>3</v>
      </c>
      <c r="G1601">
        <v>13819.49</v>
      </c>
      <c r="H1601" t="s">
        <v>12</v>
      </c>
      <c r="I1601" t="s">
        <v>11</v>
      </c>
      <c r="J1601" t="s">
        <v>23</v>
      </c>
      <c r="K1601" t="str">
        <f>SUBSTITUTE(Table14[[#This Row],[year]],"?","")</f>
        <v>1986</v>
      </c>
      <c r="P1601" t="str">
        <f>SUBSTITUTE(Table14[[#This Row],[Customer ID]],"?","unknown")</f>
        <v>Id739</v>
      </c>
      <c r="Q1601" s="9" t="str">
        <f t="shared" si="72"/>
        <v>10 Dec 1986</v>
      </c>
      <c r="R1601">
        <f t="shared" si="73"/>
        <v>36</v>
      </c>
      <c r="S1601" t="str">
        <f t="shared" si="74"/>
        <v>1986</v>
      </c>
      <c r="T1601" t="str">
        <f>SUBSTITUTE(Table14[[#This Row],[month]],"?","sep")</f>
        <v>Dec</v>
      </c>
      <c r="U1601">
        <v>10</v>
      </c>
      <c r="V1601">
        <v>0</v>
      </c>
      <c r="W1601" s="12">
        <v>6250.44</v>
      </c>
      <c r="X1601" t="str">
        <f>SUBSTITUTE(Table14[[#This Row],[Hospital tier]],"?","tier - 2")</f>
        <v>tier - 3</v>
      </c>
      <c r="Y1601" t="str">
        <f>SUBSTITUTE(Table14[[#This Row],[City tier]],"?","tier - 2")</f>
        <v>tier - 2</v>
      </c>
      <c r="Z1601" t="str">
        <f>SUBSTITUTE(Table14[[#This Row],[State ID]],"?","UNKNOWN")</f>
        <v>R1012</v>
      </c>
    </row>
    <row r="1602" spans="1:26" x14ac:dyDescent="0.3">
      <c r="A1602" t="s">
        <v>1633</v>
      </c>
      <c r="B1602">
        <v>1958</v>
      </c>
      <c r="C1602" t="s">
        <v>15</v>
      </c>
      <c r="E1602">
        <v>25</v>
      </c>
      <c r="F1602">
        <v>0</v>
      </c>
      <c r="G1602">
        <v>13822.8</v>
      </c>
      <c r="H1602" t="s">
        <v>12</v>
      </c>
      <c r="I1602" t="s">
        <v>12</v>
      </c>
      <c r="J1602" t="s">
        <v>42</v>
      </c>
      <c r="K1602" t="str">
        <f>SUBSTITUTE(Table14[[#This Row],[year]],"?","")</f>
        <v>1958</v>
      </c>
      <c r="P1602" t="str">
        <f>SUBSTITUTE(Table14[[#This Row],[Customer ID]],"?","unknown")</f>
        <v>Id738</v>
      </c>
      <c r="Q1602" s="9" t="str">
        <f t="shared" ref="Q1602:Q1665" si="75">CONCATENATE(U1602," ",T1602," ",S1602)</f>
        <v>11 Nov 1958</v>
      </c>
      <c r="R1602">
        <f t="shared" ref="R1602:R1665" si="76">DATEDIF(Q1602,$AC$21,"Y")</f>
        <v>64</v>
      </c>
      <c r="S1602" t="str">
        <f t="shared" ref="S1602:S1665" si="77">IF(ISBLANK(K1602),AVERAGE(K1602:K3944),K1602)</f>
        <v>1958</v>
      </c>
      <c r="T1602" t="str">
        <f>SUBSTITUTE(Table14[[#This Row],[month]],"?","sep")</f>
        <v>Nov</v>
      </c>
      <c r="U1602">
        <v>11</v>
      </c>
      <c r="V1602">
        <v>1</v>
      </c>
      <c r="W1602" s="12">
        <v>6238.3</v>
      </c>
      <c r="X1602" t="str">
        <f>SUBSTITUTE(Table14[[#This Row],[Hospital tier]],"?","tier - 2")</f>
        <v>tier - 3</v>
      </c>
      <c r="Y1602" t="str">
        <f>SUBSTITUTE(Table14[[#This Row],[City tier]],"?","tier - 2")</f>
        <v>tier - 3</v>
      </c>
      <c r="Z1602" t="str">
        <f>SUBSTITUTE(Table14[[#This Row],[State ID]],"?","UNKNOWN")</f>
        <v>R1011</v>
      </c>
    </row>
    <row r="1603" spans="1:26" x14ac:dyDescent="0.3">
      <c r="A1603" t="s">
        <v>1634</v>
      </c>
      <c r="B1603">
        <v>1958</v>
      </c>
      <c r="C1603" t="s">
        <v>30</v>
      </c>
      <c r="E1603">
        <v>10</v>
      </c>
      <c r="F1603">
        <v>0</v>
      </c>
      <c r="G1603">
        <v>13831.12</v>
      </c>
      <c r="H1603" t="s">
        <v>12</v>
      </c>
      <c r="I1603" t="s">
        <v>16</v>
      </c>
      <c r="J1603" t="s">
        <v>13</v>
      </c>
      <c r="K1603" t="str">
        <f>SUBSTITUTE(Table14[[#This Row],[year]],"?","")</f>
        <v>1958</v>
      </c>
      <c r="P1603" t="str">
        <f>SUBSTITUTE(Table14[[#This Row],[Customer ID]],"?","unknown")</f>
        <v>Id737</v>
      </c>
      <c r="Q1603" s="9" t="str">
        <f t="shared" si="75"/>
        <v>19 Dec 1958</v>
      </c>
      <c r="R1603">
        <f t="shared" si="76"/>
        <v>64</v>
      </c>
      <c r="S1603" t="str">
        <f t="shared" si="77"/>
        <v>1958</v>
      </c>
      <c r="T1603" t="str">
        <f>SUBSTITUTE(Table14[[#This Row],[month]],"?","sep")</f>
        <v>Dec</v>
      </c>
      <c r="U1603">
        <v>19</v>
      </c>
      <c r="V1603">
        <v>2</v>
      </c>
      <c r="W1603" s="12">
        <v>6236.95</v>
      </c>
      <c r="X1603" t="str">
        <f>SUBSTITUTE(Table14[[#This Row],[Hospital tier]],"?","tier - 2")</f>
        <v>tier - 3</v>
      </c>
      <c r="Y1603" t="str">
        <f>SUBSTITUTE(Table14[[#This Row],[City tier]],"?","tier - 2")</f>
        <v>tier - 1</v>
      </c>
      <c r="Z1603" t="str">
        <f>SUBSTITUTE(Table14[[#This Row],[State ID]],"?","UNKNOWN")</f>
        <v>R1013</v>
      </c>
    </row>
    <row r="1604" spans="1:26" x14ac:dyDescent="0.3">
      <c r="A1604" t="s">
        <v>1635</v>
      </c>
      <c r="B1604">
        <v>2003</v>
      </c>
      <c r="C1604" t="s">
        <v>18</v>
      </c>
      <c r="E1604">
        <v>7</v>
      </c>
      <c r="F1604">
        <v>0</v>
      </c>
      <c r="G1604">
        <v>13844.51</v>
      </c>
      <c r="H1604" t="s">
        <v>11</v>
      </c>
      <c r="I1604" t="s">
        <v>16</v>
      </c>
      <c r="J1604" t="s">
        <v>42</v>
      </c>
      <c r="K1604" t="str">
        <f>SUBSTITUTE(Table14[[#This Row],[year]],"?","")</f>
        <v>2003</v>
      </c>
      <c r="P1604" t="str">
        <f>SUBSTITUTE(Table14[[#This Row],[Customer ID]],"?","unknown")</f>
        <v>Id736</v>
      </c>
      <c r="Q1604" s="9" t="str">
        <f t="shared" si="75"/>
        <v>29 Jun 2003</v>
      </c>
      <c r="R1604">
        <f t="shared" si="76"/>
        <v>19</v>
      </c>
      <c r="S1604" t="str">
        <f t="shared" si="77"/>
        <v>2003</v>
      </c>
      <c r="T1604" t="str">
        <f>SUBSTITUTE(Table14[[#This Row],[month]],"?","sep")</f>
        <v>Jun</v>
      </c>
      <c r="U1604">
        <v>29</v>
      </c>
      <c r="V1604">
        <v>0</v>
      </c>
      <c r="W1604" s="12">
        <v>6219.93</v>
      </c>
      <c r="X1604" t="str">
        <f>SUBSTITUTE(Table14[[#This Row],[Hospital tier]],"?","tier - 2")</f>
        <v>tier - 2</v>
      </c>
      <c r="Y1604" t="str">
        <f>SUBSTITUTE(Table14[[#This Row],[City tier]],"?","tier - 2")</f>
        <v>tier - 1</v>
      </c>
      <c r="Z1604" t="str">
        <f>SUBSTITUTE(Table14[[#This Row],[State ID]],"?","UNKNOWN")</f>
        <v>R1011</v>
      </c>
    </row>
    <row r="1605" spans="1:26" x14ac:dyDescent="0.3">
      <c r="A1605" t="s">
        <v>1636</v>
      </c>
      <c r="B1605">
        <v>1960</v>
      </c>
      <c r="C1605" t="s">
        <v>10</v>
      </c>
      <c r="E1605">
        <v>21</v>
      </c>
      <c r="F1605">
        <v>0</v>
      </c>
      <c r="G1605">
        <v>13844.8</v>
      </c>
      <c r="H1605" t="s">
        <v>11</v>
      </c>
      <c r="I1605" t="s">
        <v>11</v>
      </c>
      <c r="J1605" t="s">
        <v>23</v>
      </c>
      <c r="K1605" t="str">
        <f>SUBSTITUTE(Table14[[#This Row],[year]],"?","")</f>
        <v>1960</v>
      </c>
      <c r="P1605" t="str">
        <f>SUBSTITUTE(Table14[[#This Row],[Customer ID]],"?","unknown")</f>
        <v>Id735</v>
      </c>
      <c r="Q1605" s="9" t="str">
        <f t="shared" si="75"/>
        <v>12 Jul 1960</v>
      </c>
      <c r="R1605">
        <f t="shared" si="76"/>
        <v>62</v>
      </c>
      <c r="S1605" t="str">
        <f t="shared" si="77"/>
        <v>1960</v>
      </c>
      <c r="T1605" t="str">
        <f>SUBSTITUTE(Table14[[#This Row],[month]],"?","sep")</f>
        <v>Jul</v>
      </c>
      <c r="U1605">
        <v>12</v>
      </c>
      <c r="V1605">
        <v>0</v>
      </c>
      <c r="W1605" s="12">
        <v>6208.5</v>
      </c>
      <c r="X1605" t="str">
        <f>SUBSTITUTE(Table14[[#This Row],[Hospital tier]],"?","tier - 2")</f>
        <v>tier - 2</v>
      </c>
      <c r="Y1605" t="str">
        <f>SUBSTITUTE(Table14[[#This Row],[City tier]],"?","tier - 2")</f>
        <v>tier - 2</v>
      </c>
      <c r="Z1605" t="str">
        <f>SUBSTITUTE(Table14[[#This Row],[State ID]],"?","UNKNOWN")</f>
        <v>R1012</v>
      </c>
    </row>
    <row r="1606" spans="1:26" x14ac:dyDescent="0.3">
      <c r="A1606" t="s">
        <v>1637</v>
      </c>
      <c r="B1606">
        <v>1978</v>
      </c>
      <c r="C1606" t="s">
        <v>30</v>
      </c>
      <c r="E1606">
        <v>19</v>
      </c>
      <c r="F1606">
        <v>2</v>
      </c>
      <c r="G1606">
        <v>13874.89</v>
      </c>
      <c r="H1606" t="s">
        <v>11</v>
      </c>
      <c r="I1606" t="s">
        <v>16</v>
      </c>
      <c r="J1606" t="s">
        <v>23</v>
      </c>
      <c r="K1606" t="str">
        <f>SUBSTITUTE(Table14[[#This Row],[year]],"?","")</f>
        <v>1978</v>
      </c>
      <c r="P1606" t="str">
        <f>SUBSTITUTE(Table14[[#This Row],[Customer ID]],"?","unknown")</f>
        <v>Id734</v>
      </c>
      <c r="Q1606" s="9" t="str">
        <f t="shared" si="75"/>
        <v>10 Dec 1978</v>
      </c>
      <c r="R1606">
        <f t="shared" si="76"/>
        <v>44</v>
      </c>
      <c r="S1606" t="str">
        <f t="shared" si="77"/>
        <v>1978</v>
      </c>
      <c r="T1606" t="str">
        <f>SUBSTITUTE(Table14[[#This Row],[month]],"?","sep")</f>
        <v>Dec</v>
      </c>
      <c r="U1606">
        <v>10</v>
      </c>
      <c r="V1606">
        <v>0</v>
      </c>
      <c r="W1606" s="12">
        <v>6207.26</v>
      </c>
      <c r="X1606" t="str">
        <f>SUBSTITUTE(Table14[[#This Row],[Hospital tier]],"?","tier - 2")</f>
        <v>tier - 2</v>
      </c>
      <c r="Y1606" t="str">
        <f>SUBSTITUTE(Table14[[#This Row],[City tier]],"?","tier - 2")</f>
        <v>tier - 1</v>
      </c>
      <c r="Z1606" t="str">
        <f>SUBSTITUTE(Table14[[#This Row],[State ID]],"?","UNKNOWN")</f>
        <v>R1012</v>
      </c>
    </row>
    <row r="1607" spans="1:26" x14ac:dyDescent="0.3">
      <c r="A1607" t="s">
        <v>1638</v>
      </c>
      <c r="B1607">
        <v>1959</v>
      </c>
      <c r="C1607" t="s">
        <v>37</v>
      </c>
      <c r="E1607">
        <v>5</v>
      </c>
      <c r="F1607">
        <v>0</v>
      </c>
      <c r="G1607">
        <v>13880.95</v>
      </c>
      <c r="H1607" t="s">
        <v>11</v>
      </c>
      <c r="I1607" t="s">
        <v>11</v>
      </c>
      <c r="J1607" t="s">
        <v>42</v>
      </c>
      <c r="K1607" t="str">
        <f>SUBSTITUTE(Table14[[#This Row],[year]],"?","")</f>
        <v>1959</v>
      </c>
      <c r="P1607" t="str">
        <f>SUBSTITUTE(Table14[[#This Row],[Customer ID]],"?","unknown")</f>
        <v>Id733</v>
      </c>
      <c r="Q1607" s="9" t="str">
        <f t="shared" si="75"/>
        <v>22 Oct 1959</v>
      </c>
      <c r="R1607">
        <f t="shared" si="76"/>
        <v>63</v>
      </c>
      <c r="S1607" t="str">
        <f t="shared" si="77"/>
        <v>1959</v>
      </c>
      <c r="T1607" t="str">
        <f>SUBSTITUTE(Table14[[#This Row],[month]],"?","sep")</f>
        <v>Oct</v>
      </c>
      <c r="U1607">
        <v>22</v>
      </c>
      <c r="V1607">
        <v>2</v>
      </c>
      <c r="W1607" s="12">
        <v>6203.9</v>
      </c>
      <c r="X1607" t="str">
        <f>SUBSTITUTE(Table14[[#This Row],[Hospital tier]],"?","tier - 2")</f>
        <v>tier - 2</v>
      </c>
      <c r="Y1607" t="str">
        <f>SUBSTITUTE(Table14[[#This Row],[City tier]],"?","tier - 2")</f>
        <v>tier - 2</v>
      </c>
      <c r="Z1607" t="str">
        <f>SUBSTITUTE(Table14[[#This Row],[State ID]],"?","UNKNOWN")</f>
        <v>R1011</v>
      </c>
    </row>
    <row r="1608" spans="1:26" x14ac:dyDescent="0.3">
      <c r="A1608" t="s">
        <v>1639</v>
      </c>
      <c r="B1608">
        <v>1985</v>
      </c>
      <c r="C1608" t="s">
        <v>20</v>
      </c>
      <c r="E1608">
        <v>25</v>
      </c>
      <c r="F1608">
        <v>3</v>
      </c>
      <c r="G1608">
        <v>13886.4</v>
      </c>
      <c r="H1608" t="s">
        <v>11</v>
      </c>
      <c r="I1608" t="s">
        <v>11</v>
      </c>
      <c r="J1608" t="s">
        <v>23</v>
      </c>
      <c r="K1608" t="str">
        <f>SUBSTITUTE(Table14[[#This Row],[year]],"?","")</f>
        <v>1985</v>
      </c>
      <c r="P1608" t="str">
        <f>SUBSTITUTE(Table14[[#This Row],[Customer ID]],"?","unknown")</f>
        <v>Id732</v>
      </c>
      <c r="Q1608" s="9" t="str">
        <f t="shared" si="75"/>
        <v>22 Sep 1985</v>
      </c>
      <c r="R1608">
        <f t="shared" si="76"/>
        <v>37</v>
      </c>
      <c r="S1608" t="str">
        <f t="shared" si="77"/>
        <v>1985</v>
      </c>
      <c r="T1608" t="str">
        <f>SUBSTITUTE(Table14[[#This Row],[month]],"?","sep")</f>
        <v>Sep</v>
      </c>
      <c r="U1608">
        <v>22</v>
      </c>
      <c r="V1608">
        <v>2</v>
      </c>
      <c r="W1608" s="12">
        <v>6198.75</v>
      </c>
      <c r="X1608" t="str">
        <f>SUBSTITUTE(Table14[[#This Row],[Hospital tier]],"?","tier - 2")</f>
        <v>tier - 2</v>
      </c>
      <c r="Y1608" t="str">
        <f>SUBSTITUTE(Table14[[#This Row],[City tier]],"?","tier - 2")</f>
        <v>tier - 2</v>
      </c>
      <c r="Z1608" t="str">
        <f>SUBSTITUTE(Table14[[#This Row],[State ID]],"?","UNKNOWN")</f>
        <v>R1012</v>
      </c>
    </row>
    <row r="1609" spans="1:26" x14ac:dyDescent="0.3">
      <c r="A1609" t="s">
        <v>1640</v>
      </c>
      <c r="B1609">
        <v>1959</v>
      </c>
      <c r="C1609" t="s">
        <v>30</v>
      </c>
      <c r="E1609">
        <v>29</v>
      </c>
      <c r="F1609">
        <v>0</v>
      </c>
      <c r="G1609">
        <v>13887.2</v>
      </c>
      <c r="H1609" t="s">
        <v>11</v>
      </c>
      <c r="I1609" t="s">
        <v>12</v>
      </c>
      <c r="J1609" t="s">
        <v>13</v>
      </c>
      <c r="K1609" t="str">
        <f>SUBSTITUTE(Table14[[#This Row],[year]],"?","")</f>
        <v>1959</v>
      </c>
      <c r="P1609" t="str">
        <f>SUBSTITUTE(Table14[[#This Row],[Customer ID]],"?","unknown")</f>
        <v>Id731</v>
      </c>
      <c r="Q1609" s="9" t="str">
        <f t="shared" si="75"/>
        <v>23 Dec 1959</v>
      </c>
      <c r="R1609">
        <f t="shared" si="76"/>
        <v>63</v>
      </c>
      <c r="S1609" t="str">
        <f t="shared" si="77"/>
        <v>1959</v>
      </c>
      <c r="T1609" t="str">
        <f>SUBSTITUTE(Table14[[#This Row],[month]],"?","sep")</f>
        <v>Dec</v>
      </c>
      <c r="U1609">
        <v>23</v>
      </c>
      <c r="V1609">
        <v>3</v>
      </c>
      <c r="W1609" s="12">
        <v>6196.45</v>
      </c>
      <c r="X1609" t="str">
        <f>SUBSTITUTE(Table14[[#This Row],[Hospital tier]],"?","tier - 2")</f>
        <v>tier - 2</v>
      </c>
      <c r="Y1609" t="str">
        <f>SUBSTITUTE(Table14[[#This Row],[City tier]],"?","tier - 2")</f>
        <v>tier - 3</v>
      </c>
      <c r="Z1609" t="str">
        <f>SUBSTITUTE(Table14[[#This Row],[State ID]],"?","UNKNOWN")</f>
        <v>R1013</v>
      </c>
    </row>
    <row r="1610" spans="1:26" x14ac:dyDescent="0.3">
      <c r="A1610" t="s">
        <v>1641</v>
      </c>
      <c r="B1610">
        <v>1959</v>
      </c>
      <c r="C1610" t="s">
        <v>10</v>
      </c>
      <c r="E1610">
        <v>7</v>
      </c>
      <c r="F1610">
        <v>0</v>
      </c>
      <c r="G1610">
        <v>13887.97</v>
      </c>
      <c r="H1610" t="s">
        <v>11</v>
      </c>
      <c r="I1610" t="s">
        <v>11</v>
      </c>
      <c r="J1610" t="s">
        <v>13</v>
      </c>
      <c r="K1610" t="str">
        <f>SUBSTITUTE(Table14[[#This Row],[year]],"?","")</f>
        <v>1959</v>
      </c>
      <c r="P1610" t="str">
        <f>SUBSTITUTE(Table14[[#This Row],[Customer ID]],"?","unknown")</f>
        <v>Id730</v>
      </c>
      <c r="Q1610" s="9" t="str">
        <f t="shared" si="75"/>
        <v>28 Jul 1959</v>
      </c>
      <c r="R1610">
        <f t="shared" si="76"/>
        <v>63</v>
      </c>
      <c r="S1610" t="str">
        <f t="shared" si="77"/>
        <v>1959</v>
      </c>
      <c r="T1610" t="str">
        <f>SUBSTITUTE(Table14[[#This Row],[month]],"?","sep")</f>
        <v>Jul</v>
      </c>
      <c r="U1610">
        <v>28</v>
      </c>
      <c r="V1610">
        <v>0</v>
      </c>
      <c r="W1610" s="12">
        <v>12557.61</v>
      </c>
      <c r="X1610" t="str">
        <f>SUBSTITUTE(Table14[[#This Row],[Hospital tier]],"?","tier - 2")</f>
        <v>tier - 2</v>
      </c>
      <c r="Y1610" t="str">
        <f>SUBSTITUTE(Table14[[#This Row],[City tier]],"?","tier - 2")</f>
        <v>tier - 2</v>
      </c>
      <c r="Z1610" t="str">
        <f>SUBSTITUTE(Table14[[#This Row],[State ID]],"?","UNKNOWN")</f>
        <v>R1013</v>
      </c>
    </row>
    <row r="1611" spans="1:26" x14ac:dyDescent="0.3">
      <c r="A1611" t="s">
        <v>1642</v>
      </c>
      <c r="B1611">
        <v>1962</v>
      </c>
      <c r="C1611" t="s">
        <v>10</v>
      </c>
      <c r="E1611">
        <v>27</v>
      </c>
      <c r="F1611">
        <v>3</v>
      </c>
      <c r="G1611">
        <v>13919.82</v>
      </c>
      <c r="H1611" t="s">
        <v>11</v>
      </c>
      <c r="I1611" t="s">
        <v>11</v>
      </c>
      <c r="J1611" t="s">
        <v>13</v>
      </c>
      <c r="K1611" t="str">
        <f>SUBSTITUTE(Table14[[#This Row],[year]],"?","")</f>
        <v>1962</v>
      </c>
      <c r="P1611" t="str">
        <f>SUBSTITUTE(Table14[[#This Row],[Customer ID]],"?","unknown")</f>
        <v>Id729</v>
      </c>
      <c r="Q1611" s="9" t="str">
        <f t="shared" si="75"/>
        <v>1 Jul 1962</v>
      </c>
      <c r="R1611">
        <f t="shared" si="76"/>
        <v>60</v>
      </c>
      <c r="S1611" t="str">
        <f t="shared" si="77"/>
        <v>1962</v>
      </c>
      <c r="T1611" t="str">
        <f>SUBSTITUTE(Table14[[#This Row],[month]],"?","sep")</f>
        <v>Jul</v>
      </c>
      <c r="U1611">
        <v>1</v>
      </c>
      <c r="V1611">
        <v>0</v>
      </c>
      <c r="W1611" s="12">
        <v>6186.13</v>
      </c>
      <c r="X1611" t="str">
        <f>SUBSTITUTE(Table14[[#This Row],[Hospital tier]],"?","tier - 2")</f>
        <v>tier - 2</v>
      </c>
      <c r="Y1611" t="str">
        <f>SUBSTITUTE(Table14[[#This Row],[City tier]],"?","tier - 2")</f>
        <v>tier - 2</v>
      </c>
      <c r="Z1611" t="str">
        <f>SUBSTITUTE(Table14[[#This Row],[State ID]],"?","UNKNOWN")</f>
        <v>R1013</v>
      </c>
    </row>
    <row r="1612" spans="1:26" x14ac:dyDescent="0.3">
      <c r="A1612" t="s">
        <v>1643</v>
      </c>
      <c r="B1612">
        <v>1960</v>
      </c>
      <c r="C1612" t="s">
        <v>18</v>
      </c>
      <c r="E1612">
        <v>18</v>
      </c>
      <c r="F1612">
        <v>1</v>
      </c>
      <c r="G1612">
        <v>13937.67</v>
      </c>
      <c r="H1612" t="s">
        <v>11</v>
      </c>
      <c r="I1612" t="s">
        <v>16</v>
      </c>
      <c r="J1612" t="s">
        <v>23</v>
      </c>
      <c r="K1612" t="str">
        <f>SUBSTITUTE(Table14[[#This Row],[year]],"?","")</f>
        <v>1960</v>
      </c>
      <c r="P1612" t="str">
        <f>SUBSTITUTE(Table14[[#This Row],[Customer ID]],"?","unknown")</f>
        <v>Id728</v>
      </c>
      <c r="Q1612" s="9" t="str">
        <f t="shared" si="75"/>
        <v>20 Jun 1960</v>
      </c>
      <c r="R1612">
        <f t="shared" si="76"/>
        <v>62</v>
      </c>
      <c r="S1612" t="str">
        <f t="shared" si="77"/>
        <v>1960</v>
      </c>
      <c r="T1612" t="str">
        <f>SUBSTITUTE(Table14[[#This Row],[month]],"?","sep")</f>
        <v>Jun</v>
      </c>
      <c r="U1612">
        <v>20</v>
      </c>
      <c r="V1612">
        <v>3</v>
      </c>
      <c r="W1612" s="12">
        <v>37650.74</v>
      </c>
      <c r="X1612" t="str">
        <f>SUBSTITUTE(Table14[[#This Row],[Hospital tier]],"?","tier - 2")</f>
        <v>tier - 2</v>
      </c>
      <c r="Y1612" t="str">
        <f>SUBSTITUTE(Table14[[#This Row],[City tier]],"?","tier - 2")</f>
        <v>tier - 1</v>
      </c>
      <c r="Z1612" t="str">
        <f>SUBSTITUTE(Table14[[#This Row],[State ID]],"?","UNKNOWN")</f>
        <v>R1012</v>
      </c>
    </row>
    <row r="1613" spans="1:26" x14ac:dyDescent="0.3">
      <c r="A1613" t="s">
        <v>1644</v>
      </c>
      <c r="B1613">
        <v>1959</v>
      </c>
      <c r="C1613" t="s">
        <v>35</v>
      </c>
      <c r="E1613">
        <v>29</v>
      </c>
      <c r="F1613">
        <v>0</v>
      </c>
      <c r="G1613">
        <v>13974.46</v>
      </c>
      <c r="H1613" t="s">
        <v>11</v>
      </c>
      <c r="I1613" t="s">
        <v>11</v>
      </c>
      <c r="J1613" t="s">
        <v>166</v>
      </c>
      <c r="K1613" t="str">
        <f>SUBSTITUTE(Table14[[#This Row],[year]],"?","")</f>
        <v>1959</v>
      </c>
      <c r="P1613" t="str">
        <f>SUBSTITUTE(Table14[[#This Row],[Customer ID]],"?","unknown")</f>
        <v>Id727</v>
      </c>
      <c r="Q1613" s="9" t="str">
        <f t="shared" si="75"/>
        <v>22 Aug 1959</v>
      </c>
      <c r="R1613">
        <f t="shared" si="76"/>
        <v>63</v>
      </c>
      <c r="S1613" t="str">
        <f t="shared" si="77"/>
        <v>1959</v>
      </c>
      <c r="T1613" t="str">
        <f>SUBSTITUTE(Table14[[#This Row],[month]],"?","sep")</f>
        <v>Aug</v>
      </c>
      <c r="U1613">
        <v>22</v>
      </c>
      <c r="V1613">
        <v>0</v>
      </c>
      <c r="W1613" s="12">
        <v>6185.32</v>
      </c>
      <c r="X1613" t="str">
        <f>SUBSTITUTE(Table14[[#This Row],[Hospital tier]],"?","tier - 2")</f>
        <v>tier - 2</v>
      </c>
      <c r="Y1613" t="str">
        <f>SUBSTITUTE(Table14[[#This Row],[City tier]],"?","tier - 2")</f>
        <v>tier - 2</v>
      </c>
      <c r="Z1613" t="str">
        <f>SUBSTITUTE(Table14[[#This Row],[State ID]],"?","UNKNOWN")</f>
        <v>R1019</v>
      </c>
    </row>
    <row r="1614" spans="1:26" x14ac:dyDescent="0.3">
      <c r="A1614" t="s">
        <v>1645</v>
      </c>
      <c r="B1614">
        <v>1990</v>
      </c>
      <c r="C1614" t="s">
        <v>10</v>
      </c>
      <c r="E1614">
        <v>13</v>
      </c>
      <c r="F1614">
        <v>3</v>
      </c>
      <c r="G1614">
        <v>13979.45</v>
      </c>
      <c r="H1614" t="s">
        <v>11</v>
      </c>
      <c r="I1614" t="s">
        <v>16</v>
      </c>
      <c r="J1614" t="s">
        <v>249</v>
      </c>
      <c r="K1614" t="str">
        <f>SUBSTITUTE(Table14[[#This Row],[year]],"?","")</f>
        <v>1990</v>
      </c>
      <c r="P1614" t="str">
        <f>SUBSTITUTE(Table14[[#This Row],[Customer ID]],"?","unknown")</f>
        <v>Id726</v>
      </c>
      <c r="Q1614" s="9" t="str">
        <f t="shared" si="75"/>
        <v>1 Jul 1990</v>
      </c>
      <c r="R1614">
        <f t="shared" si="76"/>
        <v>32</v>
      </c>
      <c r="S1614" t="str">
        <f t="shared" si="77"/>
        <v>1990</v>
      </c>
      <c r="T1614" t="str">
        <f>SUBSTITUTE(Table14[[#This Row],[month]],"?","sep")</f>
        <v>Jul</v>
      </c>
      <c r="U1614">
        <v>1</v>
      </c>
      <c r="V1614">
        <v>3</v>
      </c>
      <c r="W1614" s="12">
        <v>6184.3</v>
      </c>
      <c r="X1614" t="str">
        <f>SUBSTITUTE(Table14[[#This Row],[Hospital tier]],"?","tier - 2")</f>
        <v>tier - 2</v>
      </c>
      <c r="Y1614" t="str">
        <f>SUBSTITUTE(Table14[[#This Row],[City tier]],"?","tier - 2")</f>
        <v>tier - 1</v>
      </c>
      <c r="Z1614" t="str">
        <f>SUBSTITUTE(Table14[[#This Row],[State ID]],"?","UNKNOWN")</f>
        <v>R1023</v>
      </c>
    </row>
    <row r="1615" spans="1:26" x14ac:dyDescent="0.3">
      <c r="A1615" t="s">
        <v>1646</v>
      </c>
      <c r="B1615">
        <v>1959</v>
      </c>
      <c r="C1615" t="s">
        <v>20</v>
      </c>
      <c r="E1615">
        <v>6</v>
      </c>
      <c r="F1615">
        <v>0</v>
      </c>
      <c r="G1615">
        <v>13981.85</v>
      </c>
      <c r="H1615" t="s">
        <v>11</v>
      </c>
      <c r="I1615" t="s">
        <v>16</v>
      </c>
      <c r="J1615" t="s">
        <v>168</v>
      </c>
      <c r="K1615" t="str">
        <f>SUBSTITUTE(Table14[[#This Row],[year]],"?","")</f>
        <v>1959</v>
      </c>
      <c r="P1615" t="str">
        <f>SUBSTITUTE(Table14[[#This Row],[Customer ID]],"?","unknown")</f>
        <v>Id725</v>
      </c>
      <c r="Q1615" s="9" t="str">
        <f t="shared" si="75"/>
        <v>5 Sep 1959</v>
      </c>
      <c r="R1615">
        <f t="shared" si="76"/>
        <v>63</v>
      </c>
      <c r="S1615" t="str">
        <f t="shared" si="77"/>
        <v>1959</v>
      </c>
      <c r="T1615" t="str">
        <f>SUBSTITUTE(Table14[[#This Row],[month]],"?","sep")</f>
        <v>Sep</v>
      </c>
      <c r="U1615">
        <v>5</v>
      </c>
      <c r="V1615">
        <v>0</v>
      </c>
      <c r="W1615" s="12">
        <v>6183.46</v>
      </c>
      <c r="X1615" t="str">
        <f>SUBSTITUTE(Table14[[#This Row],[Hospital tier]],"?","tier - 2")</f>
        <v>tier - 2</v>
      </c>
      <c r="Y1615" t="str">
        <f>SUBSTITUTE(Table14[[#This Row],[City tier]],"?","tier - 2")</f>
        <v>tier - 1</v>
      </c>
      <c r="Z1615" t="str">
        <f>SUBSTITUTE(Table14[[#This Row],[State ID]],"?","UNKNOWN")</f>
        <v>R1016</v>
      </c>
    </row>
    <row r="1616" spans="1:26" x14ac:dyDescent="0.3">
      <c r="A1616" t="s">
        <v>1647</v>
      </c>
      <c r="B1616">
        <v>1963</v>
      </c>
      <c r="C1616" t="s">
        <v>30</v>
      </c>
      <c r="E1616">
        <v>23</v>
      </c>
      <c r="F1616">
        <v>3</v>
      </c>
      <c r="G1616">
        <v>14001.13</v>
      </c>
      <c r="H1616" t="s">
        <v>11</v>
      </c>
      <c r="I1616" t="s">
        <v>16</v>
      </c>
      <c r="J1616" t="s">
        <v>13</v>
      </c>
      <c r="K1616" t="str">
        <f>SUBSTITUTE(Table14[[#This Row],[year]],"?","")</f>
        <v>1963</v>
      </c>
      <c r="P1616" t="str">
        <f>SUBSTITUTE(Table14[[#This Row],[Customer ID]],"?","unknown")</f>
        <v>Id724</v>
      </c>
      <c r="Q1616" s="9" t="str">
        <f t="shared" si="75"/>
        <v>9 Dec 1963</v>
      </c>
      <c r="R1616">
        <f t="shared" si="76"/>
        <v>59</v>
      </c>
      <c r="S1616" t="str">
        <f t="shared" si="77"/>
        <v>1963</v>
      </c>
      <c r="T1616" t="str">
        <f>SUBSTITUTE(Table14[[#This Row],[month]],"?","sep")</f>
        <v>Dec</v>
      </c>
      <c r="U1616">
        <v>9</v>
      </c>
      <c r="V1616">
        <v>3</v>
      </c>
      <c r="W1616" s="12">
        <v>6183.32</v>
      </c>
      <c r="X1616" t="str">
        <f>SUBSTITUTE(Table14[[#This Row],[Hospital tier]],"?","tier - 2")</f>
        <v>tier - 2</v>
      </c>
      <c r="Y1616" t="str">
        <f>SUBSTITUTE(Table14[[#This Row],[City tier]],"?","tier - 2")</f>
        <v>tier - 1</v>
      </c>
      <c r="Z1616" t="str">
        <f>SUBSTITUTE(Table14[[#This Row],[State ID]],"?","UNKNOWN")</f>
        <v>R1013</v>
      </c>
    </row>
    <row r="1617" spans="1:26" x14ac:dyDescent="0.3">
      <c r="A1617" t="s">
        <v>1648</v>
      </c>
      <c r="B1617">
        <v>1963</v>
      </c>
      <c r="C1617" t="s">
        <v>10</v>
      </c>
      <c r="E1617">
        <v>6</v>
      </c>
      <c r="F1617">
        <v>3</v>
      </c>
      <c r="G1617">
        <v>14001.29</v>
      </c>
      <c r="H1617" t="s">
        <v>11</v>
      </c>
      <c r="I1617" t="s">
        <v>11</v>
      </c>
      <c r="J1617" t="s">
        <v>13</v>
      </c>
      <c r="K1617" t="str">
        <f>SUBSTITUTE(Table14[[#This Row],[year]],"?","")</f>
        <v>1963</v>
      </c>
      <c r="P1617" t="str">
        <f>SUBSTITUTE(Table14[[#This Row],[Customer ID]],"?","unknown")</f>
        <v>Id723</v>
      </c>
      <c r="Q1617" s="9" t="str">
        <f t="shared" si="75"/>
        <v>6 Jul 1963</v>
      </c>
      <c r="R1617">
        <f t="shared" si="76"/>
        <v>59</v>
      </c>
      <c r="S1617" t="str">
        <f t="shared" si="77"/>
        <v>1963</v>
      </c>
      <c r="T1617" t="str">
        <f>SUBSTITUTE(Table14[[#This Row],[month]],"?","sep")</f>
        <v>Jul</v>
      </c>
      <c r="U1617">
        <v>6</v>
      </c>
      <c r="V1617">
        <v>3</v>
      </c>
      <c r="W1617" s="12">
        <v>6170.96</v>
      </c>
      <c r="X1617" t="str">
        <f>SUBSTITUTE(Table14[[#This Row],[Hospital tier]],"?","tier - 2")</f>
        <v>tier - 2</v>
      </c>
      <c r="Y1617" t="str">
        <f>SUBSTITUTE(Table14[[#This Row],[City tier]],"?","tier - 2")</f>
        <v>tier - 2</v>
      </c>
      <c r="Z1617" t="str">
        <f>SUBSTITUTE(Table14[[#This Row],[State ID]],"?","UNKNOWN")</f>
        <v>R1013</v>
      </c>
    </row>
    <row r="1618" spans="1:26" x14ac:dyDescent="0.3">
      <c r="A1618" t="s">
        <v>1649</v>
      </c>
      <c r="B1618">
        <v>1963</v>
      </c>
      <c r="C1618" t="s">
        <v>10</v>
      </c>
      <c r="E1618">
        <v>8</v>
      </c>
      <c r="F1618">
        <v>3</v>
      </c>
      <c r="G1618">
        <v>14007.22</v>
      </c>
      <c r="H1618" t="s">
        <v>11</v>
      </c>
      <c r="I1618" t="s">
        <v>12</v>
      </c>
      <c r="J1618" t="s">
        <v>42</v>
      </c>
      <c r="K1618" t="str">
        <f>SUBSTITUTE(Table14[[#This Row],[year]],"?","")</f>
        <v>1963</v>
      </c>
      <c r="P1618" t="str">
        <f>SUBSTITUTE(Table14[[#This Row],[Customer ID]],"?","unknown")</f>
        <v>Id722</v>
      </c>
      <c r="Q1618" s="9" t="str">
        <f t="shared" si="75"/>
        <v>15 Jul 1963</v>
      </c>
      <c r="R1618">
        <f t="shared" si="76"/>
        <v>59</v>
      </c>
      <c r="S1618" t="str">
        <f t="shared" si="77"/>
        <v>1963</v>
      </c>
      <c r="T1618" t="str">
        <f>SUBSTITUTE(Table14[[#This Row],[month]],"?","sep")</f>
        <v>Jul</v>
      </c>
      <c r="U1618">
        <v>15</v>
      </c>
      <c r="V1618">
        <v>3</v>
      </c>
      <c r="W1618" s="12">
        <v>6159.57</v>
      </c>
      <c r="X1618" t="str">
        <f>SUBSTITUTE(Table14[[#This Row],[Hospital tier]],"?","tier - 2")</f>
        <v>tier - 2</v>
      </c>
      <c r="Y1618" t="str">
        <f>SUBSTITUTE(Table14[[#This Row],[City tier]],"?","tier - 2")</f>
        <v>tier - 3</v>
      </c>
      <c r="Z1618" t="str">
        <f>SUBSTITUTE(Table14[[#This Row],[State ID]],"?","UNKNOWN")</f>
        <v>R1011</v>
      </c>
    </row>
    <row r="1619" spans="1:26" x14ac:dyDescent="0.3">
      <c r="A1619" t="s">
        <v>1650</v>
      </c>
      <c r="B1619">
        <v>1960</v>
      </c>
      <c r="C1619" t="s">
        <v>15</v>
      </c>
      <c r="E1619">
        <v>8</v>
      </c>
      <c r="F1619">
        <v>0</v>
      </c>
      <c r="G1619">
        <v>14043.48</v>
      </c>
      <c r="H1619" t="s">
        <v>11</v>
      </c>
      <c r="I1619" t="s">
        <v>12</v>
      </c>
      <c r="J1619" t="s">
        <v>247</v>
      </c>
      <c r="K1619" t="str">
        <f>SUBSTITUTE(Table14[[#This Row],[year]],"?","")</f>
        <v>1960</v>
      </c>
      <c r="P1619" t="str">
        <f>SUBSTITUTE(Table14[[#This Row],[Customer ID]],"?","unknown")</f>
        <v>Id721</v>
      </c>
      <c r="Q1619" s="9" t="str">
        <f t="shared" si="75"/>
        <v>6 Nov 1960</v>
      </c>
      <c r="R1619">
        <f t="shared" si="76"/>
        <v>62</v>
      </c>
      <c r="S1619" t="str">
        <f t="shared" si="77"/>
        <v>1960</v>
      </c>
      <c r="T1619" t="str">
        <f>SUBSTITUTE(Table14[[#This Row],[month]],"?","sep")</f>
        <v>Nov</v>
      </c>
      <c r="U1619">
        <v>6</v>
      </c>
      <c r="V1619">
        <v>0</v>
      </c>
      <c r="W1619" s="12">
        <v>6152.05</v>
      </c>
      <c r="X1619" t="str">
        <f>SUBSTITUTE(Table14[[#This Row],[Hospital tier]],"?","tier - 2")</f>
        <v>tier - 2</v>
      </c>
      <c r="Y1619" t="str">
        <f>SUBSTITUTE(Table14[[#This Row],[City tier]],"?","tier - 2")</f>
        <v>tier - 3</v>
      </c>
      <c r="Z1619" t="str">
        <f>SUBSTITUTE(Table14[[#This Row],[State ID]],"?","UNKNOWN")</f>
        <v>R1024</v>
      </c>
    </row>
    <row r="1620" spans="1:26" x14ac:dyDescent="0.3">
      <c r="A1620" t="s">
        <v>1651</v>
      </c>
      <c r="B1620">
        <v>1991</v>
      </c>
      <c r="C1620" t="s">
        <v>20</v>
      </c>
      <c r="E1620">
        <v>12</v>
      </c>
      <c r="F1620">
        <v>3</v>
      </c>
      <c r="G1620">
        <v>14081.93</v>
      </c>
      <c r="H1620" t="s">
        <v>11</v>
      </c>
      <c r="I1620" t="s">
        <v>12</v>
      </c>
      <c r="J1620" t="s">
        <v>23</v>
      </c>
      <c r="K1620" t="str">
        <f>SUBSTITUTE(Table14[[#This Row],[year]],"?","")</f>
        <v>1991</v>
      </c>
      <c r="P1620" t="str">
        <f>SUBSTITUTE(Table14[[#This Row],[Customer ID]],"?","unknown")</f>
        <v>Id720</v>
      </c>
      <c r="Q1620" s="9" t="str">
        <f t="shared" si="75"/>
        <v>14 Sep 1991</v>
      </c>
      <c r="R1620">
        <f t="shared" si="76"/>
        <v>31</v>
      </c>
      <c r="S1620" t="str">
        <f t="shared" si="77"/>
        <v>1991</v>
      </c>
      <c r="T1620" t="str">
        <f>SUBSTITUTE(Table14[[#This Row],[month]],"?","sep")</f>
        <v>Sep</v>
      </c>
      <c r="U1620">
        <v>14</v>
      </c>
      <c r="V1620">
        <v>0</v>
      </c>
      <c r="W1620" s="12">
        <v>6147.12</v>
      </c>
      <c r="X1620" t="str">
        <f>SUBSTITUTE(Table14[[#This Row],[Hospital tier]],"?","tier - 2")</f>
        <v>tier - 2</v>
      </c>
      <c r="Y1620" t="str">
        <f>SUBSTITUTE(Table14[[#This Row],[City tier]],"?","tier - 2")</f>
        <v>tier - 3</v>
      </c>
      <c r="Z1620" t="str">
        <f>SUBSTITUTE(Table14[[#This Row],[State ID]],"?","UNKNOWN")</f>
        <v>R1012</v>
      </c>
    </row>
    <row r="1621" spans="1:26" x14ac:dyDescent="0.3">
      <c r="A1621" t="s">
        <v>1652</v>
      </c>
      <c r="B1621">
        <v>1976</v>
      </c>
      <c r="C1621" t="s">
        <v>20</v>
      </c>
      <c r="E1621">
        <v>26</v>
      </c>
      <c r="F1621">
        <v>2</v>
      </c>
      <c r="G1621">
        <v>14098.07</v>
      </c>
      <c r="H1621" t="s">
        <v>11</v>
      </c>
      <c r="I1621" t="s">
        <v>12</v>
      </c>
      <c r="J1621" t="s">
        <v>249</v>
      </c>
      <c r="K1621" t="str">
        <f>SUBSTITUTE(Table14[[#This Row],[year]],"?","")</f>
        <v>1976</v>
      </c>
      <c r="P1621" t="str">
        <f>SUBSTITUTE(Table14[[#This Row],[Customer ID]],"?","unknown")</f>
        <v>Id719</v>
      </c>
      <c r="Q1621" s="9" t="str">
        <f t="shared" si="75"/>
        <v>16 Sep 1976</v>
      </c>
      <c r="R1621">
        <f t="shared" si="76"/>
        <v>46</v>
      </c>
      <c r="S1621" t="str">
        <f t="shared" si="77"/>
        <v>1976</v>
      </c>
      <c r="T1621" t="str">
        <f>SUBSTITUTE(Table14[[#This Row],[month]],"?","sep")</f>
        <v>Sep</v>
      </c>
      <c r="U1621">
        <v>16</v>
      </c>
      <c r="V1621">
        <v>0</v>
      </c>
      <c r="W1621" s="12">
        <v>12523.6</v>
      </c>
      <c r="X1621" t="str">
        <f>SUBSTITUTE(Table14[[#This Row],[Hospital tier]],"?","tier - 2")</f>
        <v>tier - 2</v>
      </c>
      <c r="Y1621" t="str">
        <f>SUBSTITUTE(Table14[[#This Row],[City tier]],"?","tier - 2")</f>
        <v>tier - 3</v>
      </c>
      <c r="Z1621" t="str">
        <f>SUBSTITUTE(Table14[[#This Row],[State ID]],"?","UNKNOWN")</f>
        <v>R1023</v>
      </c>
    </row>
    <row r="1622" spans="1:26" x14ac:dyDescent="0.3">
      <c r="A1622" t="s">
        <v>1653</v>
      </c>
      <c r="B1622">
        <v>1961</v>
      </c>
      <c r="C1622" t="s">
        <v>18</v>
      </c>
      <c r="E1622">
        <v>14</v>
      </c>
      <c r="F1622">
        <v>2</v>
      </c>
      <c r="G1622">
        <v>14119.62</v>
      </c>
      <c r="H1622" t="s">
        <v>11</v>
      </c>
      <c r="I1622" t="s">
        <v>16</v>
      </c>
      <c r="J1622" t="s">
        <v>23</v>
      </c>
      <c r="K1622" t="str">
        <f>SUBSTITUTE(Table14[[#This Row],[year]],"?","")</f>
        <v>1961</v>
      </c>
      <c r="P1622" t="str">
        <f>SUBSTITUTE(Table14[[#This Row],[Customer ID]],"?","unknown")</f>
        <v>Id718</v>
      </c>
      <c r="Q1622" s="9" t="str">
        <f t="shared" si="75"/>
        <v>12 Jun 1961</v>
      </c>
      <c r="R1622">
        <f t="shared" si="76"/>
        <v>61</v>
      </c>
      <c r="S1622" t="str">
        <f t="shared" si="77"/>
        <v>1961</v>
      </c>
      <c r="T1622" t="str">
        <f>SUBSTITUTE(Table14[[#This Row],[month]],"?","sep")</f>
        <v>Jun</v>
      </c>
      <c r="U1622">
        <v>12</v>
      </c>
      <c r="V1622">
        <v>2</v>
      </c>
      <c r="W1622" s="12">
        <v>6139.14</v>
      </c>
      <c r="X1622" t="str">
        <f>SUBSTITUTE(Table14[[#This Row],[Hospital tier]],"?","tier - 2")</f>
        <v>tier - 2</v>
      </c>
      <c r="Y1622" t="str">
        <f>SUBSTITUTE(Table14[[#This Row],[City tier]],"?","tier - 2")</f>
        <v>tier - 1</v>
      </c>
      <c r="Z1622" t="str">
        <f>SUBSTITUTE(Table14[[#This Row],[State ID]],"?","UNKNOWN")</f>
        <v>R1012</v>
      </c>
    </row>
    <row r="1623" spans="1:26" x14ac:dyDescent="0.3">
      <c r="A1623" t="s">
        <v>1654</v>
      </c>
      <c r="B1623">
        <v>2004</v>
      </c>
      <c r="C1623" t="s">
        <v>10</v>
      </c>
      <c r="E1623">
        <v>6</v>
      </c>
      <c r="F1623">
        <v>0</v>
      </c>
      <c r="G1623">
        <v>14133.04</v>
      </c>
      <c r="H1623" t="s">
        <v>11</v>
      </c>
      <c r="I1623" t="s">
        <v>12</v>
      </c>
      <c r="J1623" t="s">
        <v>13</v>
      </c>
      <c r="K1623" t="str">
        <f>SUBSTITUTE(Table14[[#This Row],[year]],"?","")</f>
        <v>2004</v>
      </c>
      <c r="P1623" t="str">
        <f>SUBSTITUTE(Table14[[#This Row],[Customer ID]],"?","unknown")</f>
        <v>Id717</v>
      </c>
      <c r="Q1623" s="9" t="str">
        <f t="shared" si="75"/>
        <v>5 Jul 2004</v>
      </c>
      <c r="R1623">
        <f t="shared" si="76"/>
        <v>18</v>
      </c>
      <c r="S1623" t="str">
        <f t="shared" si="77"/>
        <v>2004</v>
      </c>
      <c r="T1623" t="str">
        <f>SUBSTITUTE(Table14[[#This Row],[month]],"?","sep")</f>
        <v>Jul</v>
      </c>
      <c r="U1623">
        <v>5</v>
      </c>
      <c r="V1623">
        <v>2</v>
      </c>
      <c r="W1623" s="12">
        <v>6138.58</v>
      </c>
      <c r="X1623" t="str">
        <f>SUBSTITUTE(Table14[[#This Row],[Hospital tier]],"?","tier - 2")</f>
        <v>tier - 2</v>
      </c>
      <c r="Y1623" t="str">
        <f>SUBSTITUTE(Table14[[#This Row],[City tier]],"?","tier - 2")</f>
        <v>tier - 3</v>
      </c>
      <c r="Z1623" t="str">
        <f>SUBSTITUTE(Table14[[#This Row],[State ID]],"?","UNKNOWN")</f>
        <v>R1013</v>
      </c>
    </row>
    <row r="1624" spans="1:26" x14ac:dyDescent="0.3">
      <c r="A1624" t="s">
        <v>1655</v>
      </c>
      <c r="B1624">
        <v>1984</v>
      </c>
      <c r="C1624" t="s">
        <v>10</v>
      </c>
      <c r="E1624">
        <v>7</v>
      </c>
      <c r="F1624">
        <v>3</v>
      </c>
      <c r="G1624">
        <v>14152.46</v>
      </c>
      <c r="H1624" t="s">
        <v>11</v>
      </c>
      <c r="I1624" t="s">
        <v>16</v>
      </c>
      <c r="J1624" t="s">
        <v>23</v>
      </c>
      <c r="K1624" t="str">
        <f>SUBSTITUTE(Table14[[#This Row],[year]],"?","")</f>
        <v>1984</v>
      </c>
      <c r="P1624" t="str">
        <f>SUBSTITUTE(Table14[[#This Row],[Customer ID]],"?","unknown")</f>
        <v>Id716</v>
      </c>
      <c r="Q1624" s="9" t="str">
        <f t="shared" si="75"/>
        <v>16 Jul 1984</v>
      </c>
      <c r="R1624">
        <f t="shared" si="76"/>
        <v>38</v>
      </c>
      <c r="S1624" t="str">
        <f t="shared" si="77"/>
        <v>1984</v>
      </c>
      <c r="T1624" t="str">
        <f>SUBSTITUTE(Table14[[#This Row],[month]],"?","sep")</f>
        <v>Jul</v>
      </c>
      <c r="U1624">
        <v>16</v>
      </c>
      <c r="V1624">
        <v>1</v>
      </c>
      <c r="W1624" s="12">
        <v>37607.53</v>
      </c>
      <c r="X1624" t="str">
        <f>SUBSTITUTE(Table14[[#This Row],[Hospital tier]],"?","tier - 2")</f>
        <v>tier - 2</v>
      </c>
      <c r="Y1624" t="str">
        <f>SUBSTITUTE(Table14[[#This Row],[City tier]],"?","tier - 2")</f>
        <v>tier - 1</v>
      </c>
      <c r="Z1624" t="str">
        <f>SUBSTITUTE(Table14[[#This Row],[State ID]],"?","UNKNOWN")</f>
        <v>R1012</v>
      </c>
    </row>
    <row r="1625" spans="1:26" x14ac:dyDescent="0.3">
      <c r="A1625" t="s">
        <v>1656</v>
      </c>
      <c r="B1625">
        <v>1968</v>
      </c>
      <c r="C1625" t="s">
        <v>30</v>
      </c>
      <c r="E1625">
        <v>25</v>
      </c>
      <c r="F1625">
        <v>0</v>
      </c>
      <c r="G1625">
        <v>14193.55</v>
      </c>
      <c r="H1625" t="s">
        <v>11</v>
      </c>
      <c r="I1625" t="s">
        <v>16</v>
      </c>
      <c r="J1625" t="s">
        <v>535</v>
      </c>
      <c r="K1625" t="str">
        <f>SUBSTITUTE(Table14[[#This Row],[year]],"?","")</f>
        <v>1968</v>
      </c>
      <c r="P1625" t="str">
        <f>SUBSTITUTE(Table14[[#This Row],[Customer ID]],"?","unknown")</f>
        <v>Id715</v>
      </c>
      <c r="Q1625" s="9" t="str">
        <f t="shared" si="75"/>
        <v>9 Dec 1968</v>
      </c>
      <c r="R1625">
        <f t="shared" si="76"/>
        <v>54</v>
      </c>
      <c r="S1625" t="str">
        <f t="shared" si="77"/>
        <v>1968</v>
      </c>
      <c r="T1625" t="str">
        <f>SUBSTITUTE(Table14[[#This Row],[month]],"?","sep")</f>
        <v>Dec</v>
      </c>
      <c r="U1625">
        <v>9</v>
      </c>
      <c r="V1625">
        <v>0</v>
      </c>
      <c r="W1625" s="12">
        <v>6138.5</v>
      </c>
      <c r="X1625" t="str">
        <f>SUBSTITUTE(Table14[[#This Row],[Hospital tier]],"?","tier - 2")</f>
        <v>tier - 2</v>
      </c>
      <c r="Y1625" t="str">
        <f>SUBSTITUTE(Table14[[#This Row],[City tier]],"?","tier - 2")</f>
        <v>tier - 1</v>
      </c>
      <c r="Z1625" t="str">
        <f>SUBSTITUTE(Table14[[#This Row],[State ID]],"?","UNKNOWN")</f>
        <v>R1026</v>
      </c>
    </row>
    <row r="1626" spans="1:26" x14ac:dyDescent="0.3">
      <c r="A1626" t="s">
        <v>1657</v>
      </c>
      <c r="B1626">
        <v>1983</v>
      </c>
      <c r="C1626" t="s">
        <v>15</v>
      </c>
      <c r="E1626">
        <v>17</v>
      </c>
      <c r="F1626">
        <v>3</v>
      </c>
      <c r="G1626">
        <v>14209.4</v>
      </c>
      <c r="H1626" t="s">
        <v>11</v>
      </c>
      <c r="I1626" t="s">
        <v>16</v>
      </c>
      <c r="J1626" t="s">
        <v>535</v>
      </c>
      <c r="K1626" t="str">
        <f>SUBSTITUTE(Table14[[#This Row],[year]],"?","")</f>
        <v>1983</v>
      </c>
      <c r="P1626" t="str">
        <f>SUBSTITUTE(Table14[[#This Row],[Customer ID]],"?","unknown")</f>
        <v>Id714</v>
      </c>
      <c r="Q1626" s="9" t="str">
        <f t="shared" si="75"/>
        <v>18 Nov 1983</v>
      </c>
      <c r="R1626">
        <f t="shared" si="76"/>
        <v>39</v>
      </c>
      <c r="S1626" t="str">
        <f t="shared" si="77"/>
        <v>1983</v>
      </c>
      <c r="T1626" t="str">
        <f>SUBSTITUTE(Table14[[#This Row],[month]],"?","sep")</f>
        <v>Nov</v>
      </c>
      <c r="U1626">
        <v>18</v>
      </c>
      <c r="V1626">
        <v>3</v>
      </c>
      <c r="W1626" s="12">
        <v>6128.8</v>
      </c>
      <c r="X1626" t="str">
        <f>SUBSTITUTE(Table14[[#This Row],[Hospital tier]],"?","tier - 2")</f>
        <v>tier - 2</v>
      </c>
      <c r="Y1626" t="str">
        <f>SUBSTITUTE(Table14[[#This Row],[City tier]],"?","tier - 2")</f>
        <v>tier - 1</v>
      </c>
      <c r="Z1626" t="str">
        <f>SUBSTITUTE(Table14[[#This Row],[State ID]],"?","UNKNOWN")</f>
        <v>R1026</v>
      </c>
    </row>
    <row r="1627" spans="1:26" x14ac:dyDescent="0.3">
      <c r="A1627" t="s">
        <v>1658</v>
      </c>
      <c r="B1627">
        <v>1958</v>
      </c>
      <c r="C1627" t="s">
        <v>20</v>
      </c>
      <c r="E1627">
        <v>21</v>
      </c>
      <c r="F1627">
        <v>0</v>
      </c>
      <c r="G1627">
        <v>14210.54</v>
      </c>
      <c r="H1627" t="s">
        <v>11</v>
      </c>
      <c r="I1627" t="s">
        <v>11</v>
      </c>
      <c r="J1627" t="s">
        <v>23</v>
      </c>
      <c r="K1627" t="str">
        <f>SUBSTITUTE(Table14[[#This Row],[year]],"?","")</f>
        <v>1958</v>
      </c>
      <c r="P1627" t="str">
        <f>SUBSTITUTE(Table14[[#This Row],[Customer ID]],"?","unknown")</f>
        <v>Id713</v>
      </c>
      <c r="Q1627" s="9" t="str">
        <f t="shared" si="75"/>
        <v>16 Sep 1958</v>
      </c>
      <c r="R1627">
        <f t="shared" si="76"/>
        <v>64</v>
      </c>
      <c r="S1627" t="str">
        <f t="shared" si="77"/>
        <v>1958</v>
      </c>
      <c r="T1627" t="str">
        <f>SUBSTITUTE(Table14[[#This Row],[month]],"?","sep")</f>
        <v>Sep</v>
      </c>
      <c r="U1627">
        <v>16</v>
      </c>
      <c r="V1627">
        <v>1</v>
      </c>
      <c r="W1627" s="12">
        <v>6123.57</v>
      </c>
      <c r="X1627" t="str">
        <f>SUBSTITUTE(Table14[[#This Row],[Hospital tier]],"?","tier - 2")</f>
        <v>tier - 2</v>
      </c>
      <c r="Y1627" t="str">
        <f>SUBSTITUTE(Table14[[#This Row],[City tier]],"?","tier - 2")</f>
        <v>tier - 2</v>
      </c>
      <c r="Z1627" t="str">
        <f>SUBSTITUTE(Table14[[#This Row],[State ID]],"?","UNKNOWN")</f>
        <v>R1012</v>
      </c>
    </row>
    <row r="1628" spans="1:26" x14ac:dyDescent="0.3">
      <c r="A1628" t="s">
        <v>1659</v>
      </c>
      <c r="B1628">
        <v>1961</v>
      </c>
      <c r="C1628" t="s">
        <v>20</v>
      </c>
      <c r="E1628">
        <v>25</v>
      </c>
      <c r="F1628">
        <v>2</v>
      </c>
      <c r="G1628">
        <v>14235.07</v>
      </c>
      <c r="H1628" t="s">
        <v>11</v>
      </c>
      <c r="I1628" t="s">
        <v>16</v>
      </c>
      <c r="J1628" t="s">
        <v>42</v>
      </c>
      <c r="K1628" t="str">
        <f>SUBSTITUTE(Table14[[#This Row],[year]],"?","")</f>
        <v>1961</v>
      </c>
      <c r="P1628" t="str">
        <f>SUBSTITUTE(Table14[[#This Row],[Customer ID]],"?","unknown")</f>
        <v>Id712</v>
      </c>
      <c r="Q1628" s="9" t="str">
        <f t="shared" si="75"/>
        <v>11 Sep 1961</v>
      </c>
      <c r="R1628">
        <f t="shared" si="76"/>
        <v>61</v>
      </c>
      <c r="S1628" t="str">
        <f t="shared" si="77"/>
        <v>1961</v>
      </c>
      <c r="T1628" t="str">
        <f>SUBSTITUTE(Table14[[#This Row],[month]],"?","sep")</f>
        <v>Sep</v>
      </c>
      <c r="U1628">
        <v>11</v>
      </c>
      <c r="V1628">
        <v>1</v>
      </c>
      <c r="W1628" s="12">
        <v>6117.49</v>
      </c>
      <c r="X1628" t="str">
        <f>SUBSTITUTE(Table14[[#This Row],[Hospital tier]],"?","tier - 2")</f>
        <v>tier - 2</v>
      </c>
      <c r="Y1628" t="str">
        <f>SUBSTITUTE(Table14[[#This Row],[City tier]],"?","tier - 2")</f>
        <v>tier - 1</v>
      </c>
      <c r="Z1628" t="str">
        <f>SUBSTITUTE(Table14[[#This Row],[State ID]],"?","UNKNOWN")</f>
        <v>R1011</v>
      </c>
    </row>
    <row r="1629" spans="1:26" x14ac:dyDescent="0.3">
      <c r="A1629" t="s">
        <v>1660</v>
      </c>
      <c r="B1629">
        <v>1959</v>
      </c>
      <c r="C1629" t="s">
        <v>37</v>
      </c>
      <c r="E1629">
        <v>10</v>
      </c>
      <c r="F1629">
        <v>0</v>
      </c>
      <c r="G1629">
        <v>14254.61</v>
      </c>
      <c r="H1629" t="s">
        <v>11</v>
      </c>
      <c r="I1629" t="s">
        <v>16</v>
      </c>
      <c r="J1629" t="s">
        <v>23</v>
      </c>
      <c r="K1629" t="str">
        <f>SUBSTITUTE(Table14[[#This Row],[year]],"?","")</f>
        <v>1959</v>
      </c>
      <c r="P1629" t="str">
        <f>SUBSTITUTE(Table14[[#This Row],[Customer ID]],"?","unknown")</f>
        <v>Id711</v>
      </c>
      <c r="Q1629" s="9" t="str">
        <f t="shared" si="75"/>
        <v>25 Oct 1959</v>
      </c>
      <c r="R1629">
        <f t="shared" si="76"/>
        <v>63</v>
      </c>
      <c r="S1629" t="str">
        <f t="shared" si="77"/>
        <v>1959</v>
      </c>
      <c r="T1629" t="str">
        <f>SUBSTITUTE(Table14[[#This Row],[month]],"?","sep")</f>
        <v>Oct</v>
      </c>
      <c r="U1629">
        <v>25</v>
      </c>
      <c r="V1629">
        <v>3</v>
      </c>
      <c r="W1629" s="12">
        <v>6113.23</v>
      </c>
      <c r="X1629" t="str">
        <f>SUBSTITUTE(Table14[[#This Row],[Hospital tier]],"?","tier - 2")</f>
        <v>tier - 2</v>
      </c>
      <c r="Y1629" t="str">
        <f>SUBSTITUTE(Table14[[#This Row],[City tier]],"?","tier - 2")</f>
        <v>tier - 1</v>
      </c>
      <c r="Z1629" t="str">
        <f>SUBSTITUTE(Table14[[#This Row],[State ID]],"?","UNKNOWN")</f>
        <v>R1012</v>
      </c>
    </row>
    <row r="1630" spans="1:26" x14ac:dyDescent="0.3">
      <c r="A1630" t="s">
        <v>1661</v>
      </c>
      <c r="B1630">
        <v>1959</v>
      </c>
      <c r="C1630" t="s">
        <v>15</v>
      </c>
      <c r="E1630">
        <v>8</v>
      </c>
      <c r="F1630">
        <v>0</v>
      </c>
      <c r="G1630">
        <v>14256.19</v>
      </c>
      <c r="H1630" t="s">
        <v>11</v>
      </c>
      <c r="I1630" t="s">
        <v>12</v>
      </c>
      <c r="J1630" t="s">
        <v>23</v>
      </c>
      <c r="K1630" t="str">
        <f>SUBSTITUTE(Table14[[#This Row],[year]],"?","")</f>
        <v>1959</v>
      </c>
      <c r="P1630" t="str">
        <f>SUBSTITUTE(Table14[[#This Row],[Customer ID]],"?","unknown")</f>
        <v>Id710</v>
      </c>
      <c r="Q1630" s="9" t="str">
        <f t="shared" si="75"/>
        <v>21 Nov 1959</v>
      </c>
      <c r="R1630">
        <f t="shared" si="76"/>
        <v>63</v>
      </c>
      <c r="S1630" t="str">
        <f t="shared" si="77"/>
        <v>1959</v>
      </c>
      <c r="T1630" t="str">
        <f>SUBSTITUTE(Table14[[#This Row],[month]],"?","sep")</f>
        <v>Nov</v>
      </c>
      <c r="U1630">
        <v>21</v>
      </c>
      <c r="V1630">
        <v>1</v>
      </c>
      <c r="W1630" s="12">
        <v>6112.35</v>
      </c>
      <c r="X1630" t="str">
        <f>SUBSTITUTE(Table14[[#This Row],[Hospital tier]],"?","tier - 2")</f>
        <v>tier - 2</v>
      </c>
      <c r="Y1630" t="str">
        <f>SUBSTITUTE(Table14[[#This Row],[City tier]],"?","tier - 2")</f>
        <v>tier - 3</v>
      </c>
      <c r="Z1630" t="str">
        <f>SUBSTITUTE(Table14[[#This Row],[State ID]],"?","UNKNOWN")</f>
        <v>R1012</v>
      </c>
    </row>
    <row r="1631" spans="1:26" x14ac:dyDescent="0.3">
      <c r="A1631" t="s">
        <v>1662</v>
      </c>
      <c r="B1631">
        <v>1974</v>
      </c>
      <c r="C1631" t="s">
        <v>30</v>
      </c>
      <c r="E1631">
        <v>26</v>
      </c>
      <c r="F1631">
        <v>0</v>
      </c>
      <c r="G1631">
        <v>14256.79</v>
      </c>
      <c r="H1631" t="s">
        <v>11</v>
      </c>
      <c r="I1631" t="s">
        <v>11</v>
      </c>
      <c r="J1631" t="s">
        <v>535</v>
      </c>
      <c r="K1631" t="str">
        <f>SUBSTITUTE(Table14[[#This Row],[year]],"?","")</f>
        <v>1974</v>
      </c>
      <c r="P1631" t="str">
        <f>SUBSTITUTE(Table14[[#This Row],[Customer ID]],"?","unknown")</f>
        <v>Id709</v>
      </c>
      <c r="Q1631" s="9" t="str">
        <f t="shared" si="75"/>
        <v>9 Dec 1974</v>
      </c>
      <c r="R1631">
        <f t="shared" si="76"/>
        <v>48</v>
      </c>
      <c r="S1631" t="str">
        <f t="shared" si="77"/>
        <v>1974</v>
      </c>
      <c r="T1631" t="str">
        <f>SUBSTITUTE(Table14[[#This Row],[month]],"?","sep")</f>
        <v>Dec</v>
      </c>
      <c r="U1631">
        <v>9</v>
      </c>
      <c r="V1631">
        <v>0</v>
      </c>
      <c r="W1631" s="12">
        <v>6111.95</v>
      </c>
      <c r="X1631" t="str">
        <f>SUBSTITUTE(Table14[[#This Row],[Hospital tier]],"?","tier - 2")</f>
        <v>tier - 2</v>
      </c>
      <c r="Y1631" t="str">
        <f>SUBSTITUTE(Table14[[#This Row],[City tier]],"?","tier - 2")</f>
        <v>tier - 2</v>
      </c>
      <c r="Z1631" t="str">
        <f>SUBSTITUTE(Table14[[#This Row],[State ID]],"?","UNKNOWN")</f>
        <v>R1026</v>
      </c>
    </row>
    <row r="1632" spans="1:26" x14ac:dyDescent="0.3">
      <c r="A1632" t="s">
        <v>1663</v>
      </c>
      <c r="B1632">
        <v>1972</v>
      </c>
      <c r="C1632" t="s">
        <v>10</v>
      </c>
      <c r="E1632">
        <v>13</v>
      </c>
      <c r="F1632">
        <v>0</v>
      </c>
      <c r="G1632">
        <v>14258.33</v>
      </c>
      <c r="H1632" t="s">
        <v>11</v>
      </c>
      <c r="I1632" t="s">
        <v>11</v>
      </c>
      <c r="J1632" t="s">
        <v>535</v>
      </c>
      <c r="K1632" t="str">
        <f>SUBSTITUTE(Table14[[#This Row],[year]],"?","")</f>
        <v>1972</v>
      </c>
      <c r="P1632" t="str">
        <f>SUBSTITUTE(Table14[[#This Row],[Customer ID]],"?","unknown")</f>
        <v>Id708</v>
      </c>
      <c r="Q1632" s="9" t="str">
        <f t="shared" si="75"/>
        <v>12 Jul 1972</v>
      </c>
      <c r="R1632">
        <f t="shared" si="76"/>
        <v>50</v>
      </c>
      <c r="S1632" t="str">
        <f t="shared" si="77"/>
        <v>1972</v>
      </c>
      <c r="T1632" t="str">
        <f>SUBSTITUTE(Table14[[#This Row],[month]],"?","sep")</f>
        <v>Jul</v>
      </c>
      <c r="U1632">
        <v>12</v>
      </c>
      <c r="V1632">
        <v>0</v>
      </c>
      <c r="W1632" s="12">
        <v>12499.88</v>
      </c>
      <c r="X1632" t="str">
        <f>SUBSTITUTE(Table14[[#This Row],[Hospital tier]],"?","tier - 2")</f>
        <v>tier - 2</v>
      </c>
      <c r="Y1632" t="str">
        <f>SUBSTITUTE(Table14[[#This Row],[City tier]],"?","tier - 2")</f>
        <v>tier - 2</v>
      </c>
      <c r="Z1632" t="str">
        <f>SUBSTITUTE(Table14[[#This Row],[State ID]],"?","UNKNOWN")</f>
        <v>R1026</v>
      </c>
    </row>
    <row r="1633" spans="1:26" x14ac:dyDescent="0.3">
      <c r="A1633" t="s">
        <v>1664</v>
      </c>
      <c r="B1633">
        <v>2004</v>
      </c>
      <c r="C1633" t="s">
        <v>20</v>
      </c>
      <c r="E1633">
        <v>6</v>
      </c>
      <c r="F1633">
        <v>0</v>
      </c>
      <c r="G1633">
        <v>14283.46</v>
      </c>
      <c r="H1633" t="s">
        <v>11</v>
      </c>
      <c r="I1633" t="s">
        <v>11</v>
      </c>
      <c r="J1633" t="s">
        <v>247</v>
      </c>
      <c r="K1633" t="str">
        <f>SUBSTITUTE(Table14[[#This Row],[year]],"?","")</f>
        <v>2004</v>
      </c>
      <c r="P1633" t="str">
        <f>SUBSTITUTE(Table14[[#This Row],[Customer ID]],"?","unknown")</f>
        <v>Id707</v>
      </c>
      <c r="Q1633" s="9" t="str">
        <f t="shared" si="75"/>
        <v>9 Sep 2004</v>
      </c>
      <c r="R1633">
        <f t="shared" si="76"/>
        <v>18</v>
      </c>
      <c r="S1633" t="str">
        <f t="shared" si="77"/>
        <v>2004</v>
      </c>
      <c r="T1633" t="str">
        <f>SUBSTITUTE(Table14[[#This Row],[month]],"?","sep")</f>
        <v>Sep</v>
      </c>
      <c r="U1633">
        <v>9</v>
      </c>
      <c r="V1633">
        <v>0</v>
      </c>
      <c r="W1633" s="12">
        <v>6098.38</v>
      </c>
      <c r="X1633" t="str">
        <f>SUBSTITUTE(Table14[[#This Row],[Hospital tier]],"?","tier - 2")</f>
        <v>tier - 2</v>
      </c>
      <c r="Y1633" t="str">
        <f>SUBSTITUTE(Table14[[#This Row],[City tier]],"?","tier - 2")</f>
        <v>tier - 2</v>
      </c>
      <c r="Z1633" t="str">
        <f>SUBSTITUTE(Table14[[#This Row],[State ID]],"?","UNKNOWN")</f>
        <v>R1024</v>
      </c>
    </row>
    <row r="1634" spans="1:26" x14ac:dyDescent="0.3">
      <c r="A1634" t="s">
        <v>1665</v>
      </c>
      <c r="B1634">
        <v>1968</v>
      </c>
      <c r="C1634" t="s">
        <v>30</v>
      </c>
      <c r="E1634">
        <v>15</v>
      </c>
      <c r="F1634">
        <v>0</v>
      </c>
      <c r="G1634">
        <v>14285.9</v>
      </c>
      <c r="H1634" t="s">
        <v>11</v>
      </c>
      <c r="I1634" t="s">
        <v>12</v>
      </c>
      <c r="J1634" t="s">
        <v>23</v>
      </c>
      <c r="K1634" t="str">
        <f>SUBSTITUTE(Table14[[#This Row],[year]],"?","")</f>
        <v>1968</v>
      </c>
      <c r="P1634" t="str">
        <f>SUBSTITUTE(Table14[[#This Row],[Customer ID]],"?","unknown")</f>
        <v>Id706</v>
      </c>
      <c r="Q1634" s="9" t="str">
        <f t="shared" si="75"/>
        <v>25 Dec 1968</v>
      </c>
      <c r="R1634">
        <f t="shared" si="76"/>
        <v>54</v>
      </c>
      <c r="S1634" t="str">
        <f t="shared" si="77"/>
        <v>1968</v>
      </c>
      <c r="T1634" t="str">
        <f>SUBSTITUTE(Table14[[#This Row],[month]],"?","sep")</f>
        <v>Dec</v>
      </c>
      <c r="U1634">
        <v>25</v>
      </c>
      <c r="V1634">
        <v>2</v>
      </c>
      <c r="W1634" s="12">
        <v>6082.41</v>
      </c>
      <c r="X1634" t="str">
        <f>SUBSTITUTE(Table14[[#This Row],[Hospital tier]],"?","tier - 2")</f>
        <v>tier - 2</v>
      </c>
      <c r="Y1634" t="str">
        <f>SUBSTITUTE(Table14[[#This Row],[City tier]],"?","tier - 2")</f>
        <v>tier - 3</v>
      </c>
      <c r="Z1634" t="str">
        <f>SUBSTITUTE(Table14[[#This Row],[State ID]],"?","UNKNOWN")</f>
        <v>R1012</v>
      </c>
    </row>
    <row r="1635" spans="1:26" x14ac:dyDescent="0.3">
      <c r="A1635" t="s">
        <v>1666</v>
      </c>
      <c r="B1635">
        <v>1958</v>
      </c>
      <c r="C1635" t="s">
        <v>37</v>
      </c>
      <c r="E1635">
        <v>15</v>
      </c>
      <c r="F1635">
        <v>0</v>
      </c>
      <c r="G1635">
        <v>14313.85</v>
      </c>
      <c r="H1635" t="s">
        <v>11</v>
      </c>
      <c r="I1635" t="s">
        <v>12</v>
      </c>
      <c r="J1635" t="s">
        <v>13</v>
      </c>
      <c r="K1635" t="str">
        <f>SUBSTITUTE(Table14[[#This Row],[year]],"?","")</f>
        <v>1958</v>
      </c>
      <c r="P1635" t="str">
        <f>SUBSTITUTE(Table14[[#This Row],[Customer ID]],"?","unknown")</f>
        <v>Id705</v>
      </c>
      <c r="Q1635" s="9" t="str">
        <f t="shared" si="75"/>
        <v>14 Oct 1958</v>
      </c>
      <c r="R1635">
        <f t="shared" si="76"/>
        <v>64</v>
      </c>
      <c r="S1635" t="str">
        <f t="shared" si="77"/>
        <v>1958</v>
      </c>
      <c r="T1635" t="str">
        <f>SUBSTITUTE(Table14[[#This Row],[month]],"?","sep")</f>
        <v>Oct</v>
      </c>
      <c r="U1635">
        <v>14</v>
      </c>
      <c r="V1635">
        <v>1</v>
      </c>
      <c r="W1635" s="12">
        <v>6079.67</v>
      </c>
      <c r="X1635" t="str">
        <f>SUBSTITUTE(Table14[[#This Row],[Hospital tier]],"?","tier - 2")</f>
        <v>tier - 2</v>
      </c>
      <c r="Y1635" t="str">
        <f>SUBSTITUTE(Table14[[#This Row],[City tier]],"?","tier - 2")</f>
        <v>tier - 3</v>
      </c>
      <c r="Z1635" t="str">
        <f>SUBSTITUTE(Table14[[#This Row],[State ID]],"?","UNKNOWN")</f>
        <v>R1013</v>
      </c>
    </row>
    <row r="1636" spans="1:26" x14ac:dyDescent="0.3">
      <c r="A1636" t="s">
        <v>1667</v>
      </c>
      <c r="B1636">
        <v>1958</v>
      </c>
      <c r="C1636" t="s">
        <v>10</v>
      </c>
      <c r="E1636">
        <v>10</v>
      </c>
      <c r="F1636">
        <v>0</v>
      </c>
      <c r="G1636">
        <v>14319.03</v>
      </c>
      <c r="H1636" t="s">
        <v>11</v>
      </c>
      <c r="I1636" t="s">
        <v>11</v>
      </c>
      <c r="J1636" t="s">
        <v>42</v>
      </c>
      <c r="K1636" t="str">
        <f>SUBSTITUTE(Table14[[#This Row],[year]],"?","")</f>
        <v>1958</v>
      </c>
      <c r="P1636" t="str">
        <f>SUBSTITUTE(Table14[[#This Row],[Customer ID]],"?","unknown")</f>
        <v>Id704</v>
      </c>
      <c r="Q1636" s="9" t="str">
        <f t="shared" si="75"/>
        <v>12 Jul 1958</v>
      </c>
      <c r="R1636">
        <f t="shared" si="76"/>
        <v>64</v>
      </c>
      <c r="S1636" t="str">
        <f t="shared" si="77"/>
        <v>1958</v>
      </c>
      <c r="T1636" t="str">
        <f>SUBSTITUTE(Table14[[#This Row],[month]],"?","sep")</f>
        <v>Jul</v>
      </c>
      <c r="U1636">
        <v>12</v>
      </c>
      <c r="V1636">
        <v>2</v>
      </c>
      <c r="W1636" s="12">
        <v>37484.449999999997</v>
      </c>
      <c r="X1636" t="str">
        <f>SUBSTITUTE(Table14[[#This Row],[Hospital tier]],"?","tier - 2")</f>
        <v>tier - 2</v>
      </c>
      <c r="Y1636" t="str">
        <f>SUBSTITUTE(Table14[[#This Row],[City tier]],"?","tier - 2")</f>
        <v>tier - 2</v>
      </c>
      <c r="Z1636" t="str">
        <f>SUBSTITUTE(Table14[[#This Row],[State ID]],"?","UNKNOWN")</f>
        <v>R1011</v>
      </c>
    </row>
    <row r="1637" spans="1:26" x14ac:dyDescent="0.3">
      <c r="A1637" t="s">
        <v>1668</v>
      </c>
      <c r="B1637">
        <v>1969</v>
      </c>
      <c r="C1637" t="s">
        <v>20</v>
      </c>
      <c r="E1637">
        <v>26</v>
      </c>
      <c r="F1637">
        <v>0</v>
      </c>
      <c r="G1637">
        <v>14337.91</v>
      </c>
      <c r="H1637" t="s">
        <v>11</v>
      </c>
      <c r="I1637" t="s">
        <v>12</v>
      </c>
      <c r="J1637" t="s">
        <v>632</v>
      </c>
      <c r="K1637" t="str">
        <f>SUBSTITUTE(Table14[[#This Row],[year]],"?","")</f>
        <v>1969</v>
      </c>
      <c r="P1637" t="str">
        <f>SUBSTITUTE(Table14[[#This Row],[Customer ID]],"?","unknown")</f>
        <v>Id703</v>
      </c>
      <c r="Q1637" s="9" t="str">
        <f t="shared" si="75"/>
        <v>8 Sep 1969</v>
      </c>
      <c r="R1637">
        <f t="shared" si="76"/>
        <v>53</v>
      </c>
      <c r="S1637" t="str">
        <f t="shared" si="77"/>
        <v>1969</v>
      </c>
      <c r="T1637" t="str">
        <f>SUBSTITUTE(Table14[[#This Row],[month]],"?","sep")</f>
        <v>Sep</v>
      </c>
      <c r="U1637">
        <v>8</v>
      </c>
      <c r="V1637">
        <v>2</v>
      </c>
      <c r="W1637" s="12">
        <v>6074.37</v>
      </c>
      <c r="X1637" t="str">
        <f>SUBSTITUTE(Table14[[#This Row],[Hospital tier]],"?","tier - 2")</f>
        <v>tier - 2</v>
      </c>
      <c r="Y1637" t="str">
        <f>SUBSTITUTE(Table14[[#This Row],[City tier]],"?","tier - 2")</f>
        <v>tier - 3</v>
      </c>
      <c r="Z1637" t="str">
        <f>SUBSTITUTE(Table14[[#This Row],[State ID]],"?","UNKNOWN")</f>
        <v>R1022</v>
      </c>
    </row>
    <row r="1638" spans="1:26" x14ac:dyDescent="0.3">
      <c r="A1638" t="s">
        <v>1669</v>
      </c>
      <c r="B1638">
        <v>1959</v>
      </c>
      <c r="C1638" t="s">
        <v>30</v>
      </c>
      <c r="E1638">
        <v>24</v>
      </c>
      <c r="F1638">
        <v>1</v>
      </c>
      <c r="G1638">
        <v>14349.85</v>
      </c>
      <c r="H1638" t="s">
        <v>11</v>
      </c>
      <c r="I1638" t="s">
        <v>11</v>
      </c>
      <c r="J1638" t="s">
        <v>23</v>
      </c>
      <c r="K1638" t="str">
        <f>SUBSTITUTE(Table14[[#This Row],[year]],"?","")</f>
        <v>1959</v>
      </c>
      <c r="P1638" t="str">
        <f>SUBSTITUTE(Table14[[#This Row],[Customer ID]],"?","unknown")</f>
        <v>Id702</v>
      </c>
      <c r="Q1638" s="9" t="str">
        <f t="shared" si="75"/>
        <v>21 Dec 1959</v>
      </c>
      <c r="R1638">
        <f t="shared" si="76"/>
        <v>63</v>
      </c>
      <c r="S1638" t="str">
        <f t="shared" si="77"/>
        <v>1959</v>
      </c>
      <c r="T1638" t="str">
        <f>SUBSTITUTE(Table14[[#This Row],[month]],"?","sep")</f>
        <v>Dec</v>
      </c>
      <c r="U1638">
        <v>21</v>
      </c>
      <c r="V1638">
        <v>1</v>
      </c>
      <c r="W1638" s="12">
        <v>6067.13</v>
      </c>
      <c r="X1638" t="str">
        <f>SUBSTITUTE(Table14[[#This Row],[Hospital tier]],"?","tier - 2")</f>
        <v>tier - 2</v>
      </c>
      <c r="Y1638" t="str">
        <f>SUBSTITUTE(Table14[[#This Row],[City tier]],"?","tier - 2")</f>
        <v>tier - 2</v>
      </c>
      <c r="Z1638" t="str">
        <f>SUBSTITUTE(Table14[[#This Row],[State ID]],"?","UNKNOWN")</f>
        <v>R1012</v>
      </c>
    </row>
    <row r="1639" spans="1:26" x14ac:dyDescent="0.3">
      <c r="A1639" t="s">
        <v>1670</v>
      </c>
      <c r="B1639">
        <v>1967</v>
      </c>
      <c r="C1639" t="s">
        <v>37</v>
      </c>
      <c r="E1639">
        <v>10</v>
      </c>
      <c r="F1639">
        <v>0</v>
      </c>
      <c r="G1639">
        <v>14355.43</v>
      </c>
      <c r="H1639" t="s">
        <v>11</v>
      </c>
      <c r="I1639" t="s">
        <v>16</v>
      </c>
      <c r="J1639" t="s">
        <v>535</v>
      </c>
      <c r="K1639" t="str">
        <f>SUBSTITUTE(Table14[[#This Row],[year]],"?","")</f>
        <v>1967</v>
      </c>
      <c r="P1639" t="str">
        <f>SUBSTITUTE(Table14[[#This Row],[Customer ID]],"?","unknown")</f>
        <v>Id701</v>
      </c>
      <c r="Q1639" s="9" t="str">
        <f t="shared" si="75"/>
        <v>8 Oct 1967</v>
      </c>
      <c r="R1639">
        <f t="shared" si="76"/>
        <v>55</v>
      </c>
      <c r="S1639" t="str">
        <f t="shared" si="77"/>
        <v>1967</v>
      </c>
      <c r="T1639" t="str">
        <f>SUBSTITUTE(Table14[[#This Row],[month]],"?","sep")</f>
        <v>Oct</v>
      </c>
      <c r="U1639">
        <v>8</v>
      </c>
      <c r="V1639">
        <v>0</v>
      </c>
      <c r="W1639" s="12">
        <v>6064.37</v>
      </c>
      <c r="X1639" t="str">
        <f>SUBSTITUTE(Table14[[#This Row],[Hospital tier]],"?","tier - 2")</f>
        <v>tier - 2</v>
      </c>
      <c r="Y1639" t="str">
        <f>SUBSTITUTE(Table14[[#This Row],[City tier]],"?","tier - 2")</f>
        <v>tier - 1</v>
      </c>
      <c r="Z1639" t="str">
        <f>SUBSTITUTE(Table14[[#This Row],[State ID]],"?","UNKNOWN")</f>
        <v>R1026</v>
      </c>
    </row>
    <row r="1640" spans="1:26" x14ac:dyDescent="0.3">
      <c r="A1640" t="s">
        <v>1671</v>
      </c>
      <c r="B1640">
        <v>1988</v>
      </c>
      <c r="C1640" t="s">
        <v>15</v>
      </c>
      <c r="E1640">
        <v>16</v>
      </c>
      <c r="F1640">
        <v>1</v>
      </c>
      <c r="G1640">
        <v>14358.36</v>
      </c>
      <c r="H1640" t="s">
        <v>11</v>
      </c>
      <c r="I1640" t="s">
        <v>11</v>
      </c>
      <c r="J1640" t="s">
        <v>42</v>
      </c>
      <c r="K1640" t="str">
        <f>SUBSTITUTE(Table14[[#This Row],[year]],"?","")</f>
        <v>1988</v>
      </c>
      <c r="P1640" t="str">
        <f>SUBSTITUTE(Table14[[#This Row],[Customer ID]],"?","unknown")</f>
        <v>Id700</v>
      </c>
      <c r="Q1640" s="9" t="str">
        <f t="shared" si="75"/>
        <v>28 Nov 1988</v>
      </c>
      <c r="R1640">
        <f t="shared" si="76"/>
        <v>34</v>
      </c>
      <c r="S1640" t="str">
        <f t="shared" si="77"/>
        <v>1988</v>
      </c>
      <c r="T1640" t="str">
        <f>SUBSTITUTE(Table14[[#This Row],[month]],"?","sep")</f>
        <v>Nov</v>
      </c>
      <c r="U1640">
        <v>28</v>
      </c>
      <c r="V1640">
        <v>0</v>
      </c>
      <c r="W1640" s="12">
        <v>6061.8</v>
      </c>
      <c r="X1640" t="str">
        <f>SUBSTITUTE(Table14[[#This Row],[Hospital tier]],"?","tier - 2")</f>
        <v>tier - 2</v>
      </c>
      <c r="Y1640" t="str">
        <f>SUBSTITUTE(Table14[[#This Row],[City tier]],"?","tier - 2")</f>
        <v>tier - 2</v>
      </c>
      <c r="Z1640" t="str">
        <f>SUBSTITUTE(Table14[[#This Row],[State ID]],"?","UNKNOWN")</f>
        <v>R1011</v>
      </c>
    </row>
    <row r="1641" spans="1:26" x14ac:dyDescent="0.3">
      <c r="A1641" t="s">
        <v>1672</v>
      </c>
      <c r="B1641">
        <v>1963</v>
      </c>
      <c r="C1641" t="s">
        <v>10</v>
      </c>
      <c r="E1641">
        <v>16</v>
      </c>
      <c r="F1641">
        <v>3</v>
      </c>
      <c r="G1641">
        <v>14382.71</v>
      </c>
      <c r="H1641" t="s">
        <v>11</v>
      </c>
      <c r="I1641" t="s">
        <v>11</v>
      </c>
      <c r="J1641" t="s">
        <v>23</v>
      </c>
      <c r="K1641" t="str">
        <f>SUBSTITUTE(Table14[[#This Row],[year]],"?","")</f>
        <v>1963</v>
      </c>
      <c r="P1641" t="str">
        <f>SUBSTITUTE(Table14[[#This Row],[Customer ID]],"?","unknown")</f>
        <v>Id699</v>
      </c>
      <c r="Q1641" s="9" t="str">
        <f t="shared" si="75"/>
        <v>16 Jul 1963</v>
      </c>
      <c r="R1641">
        <f t="shared" si="76"/>
        <v>59</v>
      </c>
      <c r="S1641" t="str">
        <f t="shared" si="77"/>
        <v>1963</v>
      </c>
      <c r="T1641" t="str">
        <f>SUBSTITUTE(Table14[[#This Row],[month]],"?","sep")</f>
        <v>Jul</v>
      </c>
      <c r="U1641">
        <v>16</v>
      </c>
      <c r="V1641">
        <v>4</v>
      </c>
      <c r="W1641" s="12">
        <v>6059.17</v>
      </c>
      <c r="X1641" t="str">
        <f>SUBSTITUTE(Table14[[#This Row],[Hospital tier]],"?","tier - 2")</f>
        <v>tier - 2</v>
      </c>
      <c r="Y1641" t="str">
        <f>SUBSTITUTE(Table14[[#This Row],[City tier]],"?","tier - 2")</f>
        <v>tier - 2</v>
      </c>
      <c r="Z1641" t="str">
        <f>SUBSTITUTE(Table14[[#This Row],[State ID]],"?","UNKNOWN")</f>
        <v>R1012</v>
      </c>
    </row>
    <row r="1642" spans="1:26" x14ac:dyDescent="0.3">
      <c r="A1642" t="s">
        <v>1673</v>
      </c>
      <c r="B1642">
        <v>1965</v>
      </c>
      <c r="C1642" t="s">
        <v>18</v>
      </c>
      <c r="E1642">
        <v>22</v>
      </c>
      <c r="F1642">
        <v>4</v>
      </c>
      <c r="G1642">
        <v>14394.4</v>
      </c>
      <c r="H1642" t="s">
        <v>11</v>
      </c>
      <c r="I1642" t="s">
        <v>12</v>
      </c>
      <c r="J1642" t="s">
        <v>247</v>
      </c>
      <c r="K1642" t="str">
        <f>SUBSTITUTE(Table14[[#This Row],[year]],"?","")</f>
        <v>1965</v>
      </c>
      <c r="P1642" t="str">
        <f>SUBSTITUTE(Table14[[#This Row],[Customer ID]],"?","unknown")</f>
        <v>Id698</v>
      </c>
      <c r="Q1642" s="9" t="str">
        <f t="shared" si="75"/>
        <v>8 Jun 1965</v>
      </c>
      <c r="R1642">
        <f t="shared" si="76"/>
        <v>58</v>
      </c>
      <c r="S1642" t="str">
        <f t="shared" si="77"/>
        <v>1965</v>
      </c>
      <c r="T1642" t="str">
        <f>SUBSTITUTE(Table14[[#This Row],[month]],"?","sep")</f>
        <v>Jun</v>
      </c>
      <c r="U1642">
        <v>8</v>
      </c>
      <c r="V1642">
        <v>2</v>
      </c>
      <c r="W1642" s="12">
        <v>5993.62</v>
      </c>
      <c r="X1642" t="str">
        <f>SUBSTITUTE(Table14[[#This Row],[Hospital tier]],"?","tier - 2")</f>
        <v>tier - 2</v>
      </c>
      <c r="Y1642" t="str">
        <f>SUBSTITUTE(Table14[[#This Row],[City tier]],"?","tier - 2")</f>
        <v>tier - 3</v>
      </c>
      <c r="Z1642" t="str">
        <f>SUBSTITUTE(Table14[[#This Row],[State ID]],"?","UNKNOWN")</f>
        <v>R1024</v>
      </c>
    </row>
    <row r="1643" spans="1:26" x14ac:dyDescent="0.3">
      <c r="A1643" t="s">
        <v>1674</v>
      </c>
      <c r="B1643">
        <v>1958</v>
      </c>
      <c r="C1643" t="s">
        <v>20</v>
      </c>
      <c r="E1643">
        <v>14</v>
      </c>
      <c r="F1643">
        <v>0</v>
      </c>
      <c r="G1643">
        <v>14394.56</v>
      </c>
      <c r="H1643" t="s">
        <v>11</v>
      </c>
      <c r="I1643" t="s">
        <v>16</v>
      </c>
      <c r="J1643" t="s">
        <v>170</v>
      </c>
      <c r="K1643" t="str">
        <f>SUBSTITUTE(Table14[[#This Row],[year]],"?","")</f>
        <v>1958</v>
      </c>
      <c r="P1643" t="str">
        <f>SUBSTITUTE(Table14[[#This Row],[Customer ID]],"?","unknown")</f>
        <v>Id697</v>
      </c>
      <c r="Q1643" s="9" t="str">
        <f t="shared" si="75"/>
        <v>3 Sep 1958</v>
      </c>
      <c r="R1643">
        <f t="shared" si="76"/>
        <v>64</v>
      </c>
      <c r="S1643" t="str">
        <f t="shared" si="77"/>
        <v>1958</v>
      </c>
      <c r="T1643" t="str">
        <f>SUBSTITUTE(Table14[[#This Row],[month]],"?","sep")</f>
        <v>Sep</v>
      </c>
      <c r="U1643">
        <v>3</v>
      </c>
      <c r="V1643">
        <v>3</v>
      </c>
      <c r="W1643" s="12">
        <v>12495.29</v>
      </c>
      <c r="X1643" t="str">
        <f>SUBSTITUTE(Table14[[#This Row],[Hospital tier]],"?","tier - 2")</f>
        <v>tier - 2</v>
      </c>
      <c r="Y1643" t="str">
        <f>SUBSTITUTE(Table14[[#This Row],[City tier]],"?","tier - 2")</f>
        <v>tier - 1</v>
      </c>
      <c r="Z1643" t="str">
        <f>SUBSTITUTE(Table14[[#This Row],[State ID]],"?","UNKNOWN")</f>
        <v>R1018</v>
      </c>
    </row>
    <row r="1644" spans="1:26" x14ac:dyDescent="0.3">
      <c r="A1644" t="s">
        <v>1675</v>
      </c>
      <c r="B1644">
        <v>1958</v>
      </c>
      <c r="C1644" t="s">
        <v>10</v>
      </c>
      <c r="E1644">
        <v>29</v>
      </c>
      <c r="F1644">
        <v>0</v>
      </c>
      <c r="G1644">
        <v>14410.93</v>
      </c>
      <c r="H1644" t="s">
        <v>11</v>
      </c>
      <c r="I1644" t="s">
        <v>11</v>
      </c>
      <c r="J1644" t="s">
        <v>168</v>
      </c>
      <c r="K1644" t="str">
        <f>SUBSTITUTE(Table14[[#This Row],[year]],"?","")</f>
        <v>1958</v>
      </c>
      <c r="P1644" t="str">
        <f>SUBSTITUTE(Table14[[#This Row],[Customer ID]],"?","unknown")</f>
        <v>Id696</v>
      </c>
      <c r="Q1644" s="9" t="str">
        <f t="shared" si="75"/>
        <v>17 Jul 1958</v>
      </c>
      <c r="R1644">
        <f t="shared" si="76"/>
        <v>64</v>
      </c>
      <c r="S1644" t="str">
        <f t="shared" si="77"/>
        <v>1958</v>
      </c>
      <c r="T1644" t="str">
        <f>SUBSTITUTE(Table14[[#This Row],[month]],"?","sep")</f>
        <v>Jul</v>
      </c>
      <c r="U1644">
        <v>17</v>
      </c>
      <c r="V1644">
        <v>0</v>
      </c>
      <c r="W1644" s="12">
        <v>5990.17</v>
      </c>
      <c r="X1644" t="str">
        <f>SUBSTITUTE(Table14[[#This Row],[Hospital tier]],"?","tier - 2")</f>
        <v>tier - 2</v>
      </c>
      <c r="Y1644" t="str">
        <f>SUBSTITUTE(Table14[[#This Row],[City tier]],"?","tier - 2")</f>
        <v>tier - 2</v>
      </c>
      <c r="Z1644" t="str">
        <f>SUBSTITUTE(Table14[[#This Row],[State ID]],"?","UNKNOWN")</f>
        <v>R1016</v>
      </c>
    </row>
    <row r="1645" spans="1:26" x14ac:dyDescent="0.3">
      <c r="A1645" t="s">
        <v>1676</v>
      </c>
      <c r="B1645">
        <v>1958</v>
      </c>
      <c r="C1645" t="s">
        <v>20</v>
      </c>
      <c r="E1645">
        <v>20</v>
      </c>
      <c r="F1645">
        <v>1</v>
      </c>
      <c r="G1645">
        <v>14418.28</v>
      </c>
      <c r="H1645" t="s">
        <v>11</v>
      </c>
      <c r="I1645" t="s">
        <v>12</v>
      </c>
      <c r="J1645" t="s">
        <v>13</v>
      </c>
      <c r="K1645" t="str">
        <f>SUBSTITUTE(Table14[[#This Row],[year]],"?","")</f>
        <v>1958</v>
      </c>
      <c r="P1645" t="str">
        <f>SUBSTITUTE(Table14[[#This Row],[Customer ID]],"?","unknown")</f>
        <v>Id695</v>
      </c>
      <c r="Q1645" s="9" t="str">
        <f t="shared" si="75"/>
        <v>10 Sep 1958</v>
      </c>
      <c r="R1645">
        <f t="shared" si="76"/>
        <v>64</v>
      </c>
      <c r="S1645" t="str">
        <f t="shared" si="77"/>
        <v>1958</v>
      </c>
      <c r="T1645" t="str">
        <f>SUBSTITUTE(Table14[[#This Row],[month]],"?","sep")</f>
        <v>Sep</v>
      </c>
      <c r="U1645">
        <v>10</v>
      </c>
      <c r="V1645">
        <v>2</v>
      </c>
      <c r="W1645" s="12">
        <v>5989.52</v>
      </c>
      <c r="X1645" t="str">
        <f>SUBSTITUTE(Table14[[#This Row],[Hospital tier]],"?","tier - 2")</f>
        <v>tier - 2</v>
      </c>
      <c r="Y1645" t="str">
        <f>SUBSTITUTE(Table14[[#This Row],[City tier]],"?","tier - 2")</f>
        <v>tier - 3</v>
      </c>
      <c r="Z1645" t="str">
        <f>SUBSTITUTE(Table14[[#This Row],[State ID]],"?","UNKNOWN")</f>
        <v>R1013</v>
      </c>
    </row>
    <row r="1646" spans="1:26" x14ac:dyDescent="0.3">
      <c r="A1646" t="s">
        <v>1677</v>
      </c>
      <c r="B1646">
        <v>1999</v>
      </c>
      <c r="C1646" t="s">
        <v>35</v>
      </c>
      <c r="E1646">
        <v>10</v>
      </c>
      <c r="F1646">
        <v>2</v>
      </c>
      <c r="G1646">
        <v>14426.07</v>
      </c>
      <c r="H1646" t="s">
        <v>11</v>
      </c>
      <c r="I1646" t="s">
        <v>16</v>
      </c>
      <c r="J1646" t="s">
        <v>23</v>
      </c>
      <c r="K1646" t="str">
        <f>SUBSTITUTE(Table14[[#This Row],[year]],"?","")</f>
        <v>1999</v>
      </c>
      <c r="P1646" t="str">
        <f>SUBSTITUTE(Table14[[#This Row],[Customer ID]],"?","unknown")</f>
        <v>Id694</v>
      </c>
      <c r="Q1646" s="9" t="str">
        <f t="shared" si="75"/>
        <v>11 Aug 1999</v>
      </c>
      <c r="R1646">
        <f t="shared" si="76"/>
        <v>23</v>
      </c>
      <c r="S1646" t="str">
        <f t="shared" si="77"/>
        <v>1999</v>
      </c>
      <c r="T1646" t="str">
        <f>SUBSTITUTE(Table14[[#This Row],[month]],"?","sep")</f>
        <v>Aug</v>
      </c>
      <c r="U1646">
        <v>11</v>
      </c>
      <c r="V1646">
        <v>0</v>
      </c>
      <c r="W1646" s="12">
        <v>5979.99</v>
      </c>
      <c r="X1646" t="str">
        <f>SUBSTITUTE(Table14[[#This Row],[Hospital tier]],"?","tier - 2")</f>
        <v>tier - 2</v>
      </c>
      <c r="Y1646" t="str">
        <f>SUBSTITUTE(Table14[[#This Row],[City tier]],"?","tier - 2")</f>
        <v>tier - 1</v>
      </c>
      <c r="Z1646" t="str">
        <f>SUBSTITUTE(Table14[[#This Row],[State ID]],"?","UNKNOWN")</f>
        <v>R1012</v>
      </c>
    </row>
    <row r="1647" spans="1:26" x14ac:dyDescent="0.3">
      <c r="A1647" t="s">
        <v>1678</v>
      </c>
      <c r="B1647">
        <v>1967</v>
      </c>
      <c r="C1647" t="s">
        <v>35</v>
      </c>
      <c r="E1647">
        <v>15</v>
      </c>
      <c r="F1647">
        <v>0</v>
      </c>
      <c r="G1647">
        <v>14426.66</v>
      </c>
      <c r="H1647" t="s">
        <v>11</v>
      </c>
      <c r="I1647" t="s">
        <v>11</v>
      </c>
      <c r="J1647" t="s">
        <v>535</v>
      </c>
      <c r="K1647" t="str">
        <f>SUBSTITUTE(Table14[[#This Row],[year]],"?","")</f>
        <v>1967</v>
      </c>
      <c r="P1647" t="str">
        <f>SUBSTITUTE(Table14[[#This Row],[Customer ID]],"?","unknown")</f>
        <v>Id693</v>
      </c>
      <c r="Q1647" s="9" t="str">
        <f t="shared" si="75"/>
        <v>10 Aug 1967</v>
      </c>
      <c r="R1647">
        <f t="shared" si="76"/>
        <v>55</v>
      </c>
      <c r="S1647" t="str">
        <f t="shared" si="77"/>
        <v>1967</v>
      </c>
      <c r="T1647" t="str">
        <f>SUBSTITUTE(Table14[[#This Row],[month]],"?","sep")</f>
        <v>Aug</v>
      </c>
      <c r="U1647">
        <v>10</v>
      </c>
      <c r="V1647">
        <v>0</v>
      </c>
      <c r="W1647" s="12">
        <v>5979.73</v>
      </c>
      <c r="X1647" t="str">
        <f>SUBSTITUTE(Table14[[#This Row],[Hospital tier]],"?","tier - 2")</f>
        <v>tier - 2</v>
      </c>
      <c r="Y1647" t="str">
        <f>SUBSTITUTE(Table14[[#This Row],[City tier]],"?","tier - 2")</f>
        <v>tier - 2</v>
      </c>
      <c r="Z1647" t="str">
        <f>SUBSTITUTE(Table14[[#This Row],[State ID]],"?","UNKNOWN")</f>
        <v>R1026</v>
      </c>
    </row>
    <row r="1648" spans="1:26" x14ac:dyDescent="0.3">
      <c r="A1648" t="s">
        <v>1679</v>
      </c>
      <c r="B1648">
        <v>1967</v>
      </c>
      <c r="C1648" t="s">
        <v>15</v>
      </c>
      <c r="E1648">
        <v>4</v>
      </c>
      <c r="F1648">
        <v>0</v>
      </c>
      <c r="G1648">
        <v>14427.63</v>
      </c>
      <c r="H1648" t="s">
        <v>11</v>
      </c>
      <c r="I1648" t="s">
        <v>11</v>
      </c>
      <c r="J1648" t="s">
        <v>300</v>
      </c>
      <c r="K1648" t="str">
        <f>SUBSTITUTE(Table14[[#This Row],[year]],"?","")</f>
        <v>1967</v>
      </c>
      <c r="P1648" t="str">
        <f>SUBSTITUTE(Table14[[#This Row],[Customer ID]],"?","unknown")</f>
        <v>Id692</v>
      </c>
      <c r="Q1648" s="9" t="str">
        <f t="shared" si="75"/>
        <v>27 Nov 1967</v>
      </c>
      <c r="R1648">
        <f t="shared" si="76"/>
        <v>55</v>
      </c>
      <c r="S1648" t="str">
        <f t="shared" si="77"/>
        <v>1967</v>
      </c>
      <c r="T1648" t="str">
        <f>SUBSTITUTE(Table14[[#This Row],[month]],"?","sep")</f>
        <v>Nov</v>
      </c>
      <c r="U1648">
        <v>27</v>
      </c>
      <c r="V1648">
        <v>3</v>
      </c>
      <c r="W1648" s="12">
        <v>37465.339999999997</v>
      </c>
      <c r="X1648" t="str">
        <f>SUBSTITUTE(Table14[[#This Row],[Hospital tier]],"?","tier - 2")</f>
        <v>tier - 2</v>
      </c>
      <c r="Y1648" t="str">
        <f>SUBSTITUTE(Table14[[#This Row],[City tier]],"?","tier - 2")</f>
        <v>tier - 2</v>
      </c>
      <c r="Z1648" t="str">
        <f>SUBSTITUTE(Table14[[#This Row],[State ID]],"?","UNKNOWN")</f>
        <v>R1021</v>
      </c>
    </row>
    <row r="1649" spans="1:26" x14ac:dyDescent="0.3">
      <c r="A1649" t="s">
        <v>1680</v>
      </c>
      <c r="B1649">
        <v>1959</v>
      </c>
      <c r="C1649" t="s">
        <v>18</v>
      </c>
      <c r="E1649">
        <v>29</v>
      </c>
      <c r="F1649">
        <v>0</v>
      </c>
      <c r="G1649">
        <v>14449.85</v>
      </c>
      <c r="H1649" t="s">
        <v>11</v>
      </c>
      <c r="I1649" t="s">
        <v>16</v>
      </c>
      <c r="J1649" t="s">
        <v>247</v>
      </c>
      <c r="K1649" t="str">
        <f>SUBSTITUTE(Table14[[#This Row],[year]],"?","")</f>
        <v>1959</v>
      </c>
      <c r="P1649" t="str">
        <f>SUBSTITUTE(Table14[[#This Row],[Customer ID]],"?","unknown")</f>
        <v>Id691</v>
      </c>
      <c r="Q1649" s="9" t="str">
        <f t="shared" si="75"/>
        <v>25 Jun 1959</v>
      </c>
      <c r="R1649">
        <f t="shared" si="76"/>
        <v>63</v>
      </c>
      <c r="S1649" t="str">
        <f t="shared" si="77"/>
        <v>1959</v>
      </c>
      <c r="T1649" t="str">
        <f>SUBSTITUTE(Table14[[#This Row],[month]],"?","sep")</f>
        <v>Jun</v>
      </c>
      <c r="U1649">
        <v>25</v>
      </c>
      <c r="V1649">
        <v>0</v>
      </c>
      <c r="W1649" s="12">
        <v>5979.66</v>
      </c>
      <c r="X1649" t="str">
        <f>SUBSTITUTE(Table14[[#This Row],[Hospital tier]],"?","tier - 2")</f>
        <v>tier - 2</v>
      </c>
      <c r="Y1649" t="str">
        <f>SUBSTITUTE(Table14[[#This Row],[City tier]],"?","tier - 2")</f>
        <v>tier - 1</v>
      </c>
      <c r="Z1649" t="str">
        <f>SUBSTITUTE(Table14[[#This Row],[State ID]],"?","UNKNOWN")</f>
        <v>R1024</v>
      </c>
    </row>
    <row r="1650" spans="1:26" x14ac:dyDescent="0.3">
      <c r="A1650" t="s">
        <v>1681</v>
      </c>
      <c r="B1650">
        <v>1959</v>
      </c>
      <c r="C1650" t="s">
        <v>35</v>
      </c>
      <c r="E1650">
        <v>3</v>
      </c>
      <c r="F1650">
        <v>0</v>
      </c>
      <c r="G1650">
        <v>14451.84</v>
      </c>
      <c r="H1650" t="s">
        <v>11</v>
      </c>
      <c r="I1650" t="s">
        <v>12</v>
      </c>
      <c r="J1650" t="s">
        <v>249</v>
      </c>
      <c r="K1650" t="str">
        <f>SUBSTITUTE(Table14[[#This Row],[year]],"?","")</f>
        <v>1959</v>
      </c>
      <c r="P1650" t="str">
        <f>SUBSTITUTE(Table14[[#This Row],[Customer ID]],"?","unknown")</f>
        <v>Id690</v>
      </c>
      <c r="Q1650" s="9" t="str">
        <f t="shared" si="75"/>
        <v>11 Aug 1959</v>
      </c>
      <c r="R1650">
        <f t="shared" si="76"/>
        <v>63</v>
      </c>
      <c r="S1650" t="str">
        <f t="shared" si="77"/>
        <v>1959</v>
      </c>
      <c r="T1650" t="str">
        <f>SUBSTITUTE(Table14[[#This Row],[month]],"?","sep")</f>
        <v>Aug</v>
      </c>
      <c r="U1650">
        <v>11</v>
      </c>
      <c r="V1650">
        <v>1</v>
      </c>
      <c r="W1650" s="12">
        <v>5976.83</v>
      </c>
      <c r="X1650" t="str">
        <f>SUBSTITUTE(Table14[[#This Row],[Hospital tier]],"?","tier - 2")</f>
        <v>tier - 2</v>
      </c>
      <c r="Y1650" t="str">
        <f>SUBSTITUTE(Table14[[#This Row],[City tier]],"?","tier - 2")</f>
        <v>tier - 3</v>
      </c>
      <c r="Z1650" t="str">
        <f>SUBSTITUTE(Table14[[#This Row],[State ID]],"?","UNKNOWN")</f>
        <v>R1023</v>
      </c>
    </row>
    <row r="1651" spans="1:26" x14ac:dyDescent="0.3">
      <c r="A1651" t="s">
        <v>1682</v>
      </c>
      <c r="B1651">
        <v>1996</v>
      </c>
      <c r="C1651" t="s">
        <v>15</v>
      </c>
      <c r="E1651">
        <v>10</v>
      </c>
      <c r="F1651">
        <v>2</v>
      </c>
      <c r="G1651">
        <v>14455.64</v>
      </c>
      <c r="H1651" t="s">
        <v>11</v>
      </c>
      <c r="I1651" t="s">
        <v>12</v>
      </c>
      <c r="J1651" t="s">
        <v>247</v>
      </c>
      <c r="K1651" t="str">
        <f>SUBSTITUTE(Table14[[#This Row],[year]],"?","")</f>
        <v>1996</v>
      </c>
      <c r="P1651" t="str">
        <f>SUBSTITUTE(Table14[[#This Row],[Customer ID]],"?","unknown")</f>
        <v>Id689</v>
      </c>
      <c r="Q1651" s="9" t="str">
        <f t="shared" si="75"/>
        <v>19 Nov 1996</v>
      </c>
      <c r="R1651">
        <f t="shared" si="76"/>
        <v>26</v>
      </c>
      <c r="S1651" t="str">
        <f t="shared" si="77"/>
        <v>1996</v>
      </c>
      <c r="T1651" t="str">
        <f>SUBSTITUTE(Table14[[#This Row],[month]],"?","sep")</f>
        <v>Nov</v>
      </c>
      <c r="U1651">
        <v>19</v>
      </c>
      <c r="V1651">
        <v>1</v>
      </c>
      <c r="W1651" s="12">
        <v>5974.38</v>
      </c>
      <c r="X1651" t="str">
        <f>SUBSTITUTE(Table14[[#This Row],[Hospital tier]],"?","tier - 2")</f>
        <v>tier - 2</v>
      </c>
      <c r="Y1651" t="str">
        <f>SUBSTITUTE(Table14[[#This Row],[City tier]],"?","tier - 2")</f>
        <v>tier - 3</v>
      </c>
      <c r="Z1651" t="str">
        <f>SUBSTITUTE(Table14[[#This Row],[State ID]],"?","UNKNOWN")</f>
        <v>R1024</v>
      </c>
    </row>
    <row r="1652" spans="1:26" x14ac:dyDescent="0.3">
      <c r="A1652" t="s">
        <v>1683</v>
      </c>
      <c r="B1652">
        <v>1976</v>
      </c>
      <c r="C1652" t="s">
        <v>15</v>
      </c>
      <c r="E1652">
        <v>27</v>
      </c>
      <c r="F1652">
        <v>2</v>
      </c>
      <c r="G1652">
        <v>14470.01</v>
      </c>
      <c r="H1652" t="s">
        <v>11</v>
      </c>
      <c r="I1652" t="s">
        <v>12</v>
      </c>
      <c r="J1652" t="s">
        <v>23</v>
      </c>
      <c r="K1652" t="str">
        <f>SUBSTITUTE(Table14[[#This Row],[year]],"?","")</f>
        <v>1976</v>
      </c>
      <c r="P1652" t="str">
        <f>SUBSTITUTE(Table14[[#This Row],[Customer ID]],"?","unknown")</f>
        <v>Id688</v>
      </c>
      <c r="Q1652" s="9" t="str">
        <f t="shared" si="75"/>
        <v>22 Nov 1976</v>
      </c>
      <c r="R1652">
        <f t="shared" si="76"/>
        <v>46</v>
      </c>
      <c r="S1652" t="str">
        <f t="shared" si="77"/>
        <v>1976</v>
      </c>
      <c r="T1652" t="str">
        <f>SUBSTITUTE(Table14[[#This Row],[month]],"?","sep")</f>
        <v>Nov</v>
      </c>
      <c r="U1652">
        <v>22</v>
      </c>
      <c r="V1652">
        <v>3</v>
      </c>
      <c r="W1652" s="12">
        <v>5972.38</v>
      </c>
      <c r="X1652" t="str">
        <f>SUBSTITUTE(Table14[[#This Row],[Hospital tier]],"?","tier - 2")</f>
        <v>tier - 2</v>
      </c>
      <c r="Y1652" t="str">
        <f>SUBSTITUTE(Table14[[#This Row],[City tier]],"?","tier - 2")</f>
        <v>tier - 3</v>
      </c>
      <c r="Z1652" t="str">
        <f>SUBSTITUTE(Table14[[#This Row],[State ID]],"?","UNKNOWN")</f>
        <v>R1012</v>
      </c>
    </row>
    <row r="1653" spans="1:26" x14ac:dyDescent="0.3">
      <c r="A1653" t="s">
        <v>1684</v>
      </c>
      <c r="B1653">
        <v>1959</v>
      </c>
      <c r="C1653" t="s">
        <v>15</v>
      </c>
      <c r="E1653">
        <v>20</v>
      </c>
      <c r="F1653">
        <v>1</v>
      </c>
      <c r="G1653">
        <v>14474.68</v>
      </c>
      <c r="H1653" t="s">
        <v>11</v>
      </c>
      <c r="I1653" t="s">
        <v>11</v>
      </c>
      <c r="J1653" t="s">
        <v>13</v>
      </c>
      <c r="K1653" t="str">
        <f>SUBSTITUTE(Table14[[#This Row],[year]],"?","")</f>
        <v>1959</v>
      </c>
      <c r="P1653" t="str">
        <f>SUBSTITUTE(Table14[[#This Row],[Customer ID]],"?","unknown")</f>
        <v>Id687</v>
      </c>
      <c r="Q1653" s="9" t="str">
        <f t="shared" si="75"/>
        <v>21 Nov 1959</v>
      </c>
      <c r="R1653">
        <f t="shared" si="76"/>
        <v>63</v>
      </c>
      <c r="S1653" t="str">
        <f t="shared" si="77"/>
        <v>1959</v>
      </c>
      <c r="T1653" t="str">
        <f>SUBSTITUTE(Table14[[#This Row],[month]],"?","sep")</f>
        <v>Nov</v>
      </c>
      <c r="U1653">
        <v>21</v>
      </c>
      <c r="V1653">
        <v>0</v>
      </c>
      <c r="W1653" s="12">
        <v>5969.72</v>
      </c>
      <c r="X1653" t="str">
        <f>SUBSTITUTE(Table14[[#This Row],[Hospital tier]],"?","tier - 2")</f>
        <v>tier - 2</v>
      </c>
      <c r="Y1653" t="str">
        <f>SUBSTITUTE(Table14[[#This Row],[City tier]],"?","tier - 2")</f>
        <v>tier - 2</v>
      </c>
      <c r="Z1653" t="str">
        <f>SUBSTITUTE(Table14[[#This Row],[State ID]],"?","UNKNOWN")</f>
        <v>R1013</v>
      </c>
    </row>
    <row r="1654" spans="1:26" x14ac:dyDescent="0.3">
      <c r="A1654" t="s">
        <v>1685</v>
      </c>
      <c r="B1654">
        <v>1979</v>
      </c>
      <c r="C1654" t="s">
        <v>37</v>
      </c>
      <c r="E1654">
        <v>20</v>
      </c>
      <c r="F1654">
        <v>5</v>
      </c>
      <c r="G1654">
        <v>14478.33</v>
      </c>
      <c r="H1654" t="s">
        <v>11</v>
      </c>
      <c r="I1654" t="s">
        <v>11</v>
      </c>
      <c r="J1654" t="s">
        <v>13</v>
      </c>
      <c r="K1654" t="str">
        <f>SUBSTITUTE(Table14[[#This Row],[year]],"?","")</f>
        <v>1979</v>
      </c>
      <c r="P1654" t="str">
        <f>SUBSTITUTE(Table14[[#This Row],[Customer ID]],"?","unknown")</f>
        <v>Id686</v>
      </c>
      <c r="Q1654" s="9" t="str">
        <f t="shared" si="75"/>
        <v>1 Oct 1979</v>
      </c>
      <c r="R1654">
        <f t="shared" si="76"/>
        <v>43</v>
      </c>
      <c r="S1654" t="str">
        <f t="shared" si="77"/>
        <v>1979</v>
      </c>
      <c r="T1654" t="str">
        <f>SUBSTITUTE(Table14[[#This Row],[month]],"?","sep")</f>
        <v>Oct</v>
      </c>
      <c r="U1654">
        <v>1</v>
      </c>
      <c r="V1654">
        <v>3</v>
      </c>
      <c r="W1654" s="12">
        <v>12485.8</v>
      </c>
      <c r="X1654" t="str">
        <f>SUBSTITUTE(Table14[[#This Row],[Hospital tier]],"?","tier - 2")</f>
        <v>tier - 2</v>
      </c>
      <c r="Y1654" t="str">
        <f>SUBSTITUTE(Table14[[#This Row],[City tier]],"?","tier - 2")</f>
        <v>tier - 2</v>
      </c>
      <c r="Z1654" t="str">
        <f>SUBSTITUTE(Table14[[#This Row],[State ID]],"?","UNKNOWN")</f>
        <v>R1013</v>
      </c>
    </row>
    <row r="1655" spans="1:26" x14ac:dyDescent="0.3">
      <c r="A1655" t="s">
        <v>1686</v>
      </c>
      <c r="B1655">
        <v>1989</v>
      </c>
      <c r="C1655" t="s">
        <v>10</v>
      </c>
      <c r="E1655">
        <v>22</v>
      </c>
      <c r="F1655">
        <v>3</v>
      </c>
      <c r="G1655">
        <v>14507.46</v>
      </c>
      <c r="H1655" t="s">
        <v>11</v>
      </c>
      <c r="I1655" t="s">
        <v>12</v>
      </c>
      <c r="J1655" t="s">
        <v>23</v>
      </c>
      <c r="K1655" t="str">
        <f>SUBSTITUTE(Table14[[#This Row],[year]],"?","")</f>
        <v>1989</v>
      </c>
      <c r="P1655" t="str">
        <f>SUBSTITUTE(Table14[[#This Row],[Customer ID]],"?","unknown")</f>
        <v>Id685</v>
      </c>
      <c r="Q1655" s="9" t="str">
        <f t="shared" si="75"/>
        <v>5 Jul 1989</v>
      </c>
      <c r="R1655">
        <f t="shared" si="76"/>
        <v>33</v>
      </c>
      <c r="S1655" t="str">
        <f t="shared" si="77"/>
        <v>1989</v>
      </c>
      <c r="T1655" t="str">
        <f>SUBSTITUTE(Table14[[#This Row],[month]],"?","sep")</f>
        <v>Jul</v>
      </c>
      <c r="U1655">
        <v>5</v>
      </c>
      <c r="V1655">
        <v>0</v>
      </c>
      <c r="W1655" s="12">
        <v>5966.89</v>
      </c>
      <c r="X1655" t="str">
        <f>SUBSTITUTE(Table14[[#This Row],[Hospital tier]],"?","tier - 2")</f>
        <v>tier - 2</v>
      </c>
      <c r="Y1655" t="str">
        <f>SUBSTITUTE(Table14[[#This Row],[City tier]],"?","tier - 2")</f>
        <v>tier - 3</v>
      </c>
      <c r="Z1655" t="str">
        <f>SUBSTITUTE(Table14[[#This Row],[State ID]],"?","UNKNOWN")</f>
        <v>R1012</v>
      </c>
    </row>
    <row r="1656" spans="1:26" x14ac:dyDescent="0.3">
      <c r="A1656" t="s">
        <v>1687</v>
      </c>
      <c r="B1656">
        <v>1989</v>
      </c>
      <c r="C1656" t="s">
        <v>10</v>
      </c>
      <c r="E1656">
        <v>14</v>
      </c>
      <c r="F1656">
        <v>3</v>
      </c>
      <c r="G1656">
        <v>14547.26</v>
      </c>
      <c r="H1656" t="s">
        <v>11</v>
      </c>
      <c r="I1656" t="s">
        <v>12</v>
      </c>
      <c r="J1656" t="s">
        <v>42</v>
      </c>
      <c r="K1656" t="str">
        <f>SUBSTITUTE(Table14[[#This Row],[year]],"?","")</f>
        <v>1989</v>
      </c>
      <c r="P1656" t="str">
        <f>SUBSTITUTE(Table14[[#This Row],[Customer ID]],"?","unknown")</f>
        <v>Id684</v>
      </c>
      <c r="Q1656" s="9" t="str">
        <f t="shared" si="75"/>
        <v>15 Jul 1989</v>
      </c>
      <c r="R1656">
        <f t="shared" si="76"/>
        <v>33</v>
      </c>
      <c r="S1656" t="str">
        <f t="shared" si="77"/>
        <v>1989</v>
      </c>
      <c r="T1656" t="str">
        <f>SUBSTITUTE(Table14[[#This Row],[month]],"?","sep")</f>
        <v>Jul</v>
      </c>
      <c r="U1656">
        <v>15</v>
      </c>
      <c r="V1656">
        <v>0</v>
      </c>
      <c r="W1656" s="12">
        <v>5960.91</v>
      </c>
      <c r="X1656" t="str">
        <f>SUBSTITUTE(Table14[[#This Row],[Hospital tier]],"?","tier - 2")</f>
        <v>tier - 2</v>
      </c>
      <c r="Y1656" t="str">
        <f>SUBSTITUTE(Table14[[#This Row],[City tier]],"?","tier - 2")</f>
        <v>tier - 3</v>
      </c>
      <c r="Z1656" t="str">
        <f>SUBSTITUTE(Table14[[#This Row],[State ID]],"?","UNKNOWN")</f>
        <v>R1011</v>
      </c>
    </row>
    <row r="1657" spans="1:26" x14ac:dyDescent="0.3">
      <c r="A1657" t="s">
        <v>1688</v>
      </c>
      <c r="B1657">
        <v>1998</v>
      </c>
      <c r="C1657" t="s">
        <v>20</v>
      </c>
      <c r="E1657">
        <v>12</v>
      </c>
      <c r="F1657">
        <v>0</v>
      </c>
      <c r="G1657">
        <v>14571.89</v>
      </c>
      <c r="H1657" t="s">
        <v>11</v>
      </c>
      <c r="I1657" t="s">
        <v>16</v>
      </c>
      <c r="J1657" t="s">
        <v>247</v>
      </c>
      <c r="K1657" t="str">
        <f>SUBSTITUTE(Table14[[#This Row],[year]],"?","")</f>
        <v>1998</v>
      </c>
      <c r="P1657" t="str">
        <f>SUBSTITUTE(Table14[[#This Row],[Customer ID]],"?","unknown")</f>
        <v>Id683</v>
      </c>
      <c r="Q1657" s="9" t="str">
        <f t="shared" si="75"/>
        <v>13 Sep 1998</v>
      </c>
      <c r="R1657">
        <f t="shared" si="76"/>
        <v>24</v>
      </c>
      <c r="S1657" t="str">
        <f t="shared" si="77"/>
        <v>1998</v>
      </c>
      <c r="T1657" t="str">
        <f>SUBSTITUTE(Table14[[#This Row],[month]],"?","sep")</f>
        <v>Sep</v>
      </c>
      <c r="U1657">
        <v>13</v>
      </c>
      <c r="V1657">
        <v>0</v>
      </c>
      <c r="W1657" s="12">
        <v>5957.35</v>
      </c>
      <c r="X1657" t="str">
        <f>SUBSTITUTE(Table14[[#This Row],[Hospital tier]],"?","tier - 2")</f>
        <v>tier - 2</v>
      </c>
      <c r="Y1657" t="str">
        <f>SUBSTITUTE(Table14[[#This Row],[City tier]],"?","tier - 2")</f>
        <v>tier - 1</v>
      </c>
      <c r="Z1657" t="str">
        <f>SUBSTITUTE(Table14[[#This Row],[State ID]],"?","UNKNOWN")</f>
        <v>R1024</v>
      </c>
    </row>
    <row r="1658" spans="1:26" x14ac:dyDescent="0.3">
      <c r="A1658" t="s">
        <v>1689</v>
      </c>
      <c r="B1658">
        <v>1962</v>
      </c>
      <c r="C1658" t="s">
        <v>30</v>
      </c>
      <c r="E1658">
        <v>3</v>
      </c>
      <c r="F1658">
        <v>0</v>
      </c>
      <c r="G1658">
        <v>14574.64</v>
      </c>
      <c r="H1658" t="s">
        <v>11</v>
      </c>
      <c r="I1658" t="s">
        <v>16</v>
      </c>
      <c r="J1658" t="s">
        <v>200</v>
      </c>
      <c r="K1658" t="str">
        <f>SUBSTITUTE(Table14[[#This Row],[year]],"?","")</f>
        <v>1962</v>
      </c>
      <c r="P1658" t="str">
        <f>SUBSTITUTE(Table14[[#This Row],[Customer ID]],"?","unknown")</f>
        <v>Id682</v>
      </c>
      <c r="Q1658" s="9" t="str">
        <f t="shared" si="75"/>
        <v>14 Dec 1962</v>
      </c>
      <c r="R1658">
        <f t="shared" si="76"/>
        <v>60</v>
      </c>
      <c r="S1658" t="str">
        <f t="shared" si="77"/>
        <v>1962</v>
      </c>
      <c r="T1658" t="str">
        <f>SUBSTITUTE(Table14[[#This Row],[month]],"?","sep")</f>
        <v>Dec</v>
      </c>
      <c r="U1658">
        <v>14</v>
      </c>
      <c r="V1658">
        <v>3</v>
      </c>
      <c r="W1658" s="12">
        <v>5934.38</v>
      </c>
      <c r="X1658" t="str">
        <f>SUBSTITUTE(Table14[[#This Row],[Hospital tier]],"?","tier - 2")</f>
        <v>tier - 2</v>
      </c>
      <c r="Y1658" t="str">
        <f>SUBSTITUTE(Table14[[#This Row],[City tier]],"?","tier - 2")</f>
        <v>tier - 1</v>
      </c>
      <c r="Z1658" t="str">
        <f>SUBSTITUTE(Table14[[#This Row],[State ID]],"?","UNKNOWN")</f>
        <v>R1025</v>
      </c>
    </row>
    <row r="1659" spans="1:26" x14ac:dyDescent="0.3">
      <c r="A1659" t="s">
        <v>1690</v>
      </c>
      <c r="B1659">
        <v>1963</v>
      </c>
      <c r="C1659" t="s">
        <v>37</v>
      </c>
      <c r="E1659">
        <v>14</v>
      </c>
      <c r="F1659">
        <v>3</v>
      </c>
      <c r="G1659">
        <v>14590.63</v>
      </c>
      <c r="H1659" t="s">
        <v>11</v>
      </c>
      <c r="I1659" t="s">
        <v>16</v>
      </c>
      <c r="J1659" t="s">
        <v>247</v>
      </c>
      <c r="K1659" t="str">
        <f>SUBSTITUTE(Table14[[#This Row],[year]],"?","")</f>
        <v>1963</v>
      </c>
      <c r="P1659" t="str">
        <f>SUBSTITUTE(Table14[[#This Row],[Customer ID]],"?","unknown")</f>
        <v>Id681</v>
      </c>
      <c r="Q1659" s="9" t="str">
        <f t="shared" si="75"/>
        <v>30 Oct 1963</v>
      </c>
      <c r="R1659">
        <f t="shared" si="76"/>
        <v>59</v>
      </c>
      <c r="S1659" t="str">
        <f t="shared" si="77"/>
        <v>1963</v>
      </c>
      <c r="T1659" t="str">
        <f>SUBSTITUTE(Table14[[#This Row],[month]],"?","sep")</f>
        <v>Oct</v>
      </c>
      <c r="U1659">
        <v>30</v>
      </c>
      <c r="V1659">
        <v>0</v>
      </c>
      <c r="W1659" s="12">
        <v>5927.65</v>
      </c>
      <c r="X1659" t="str">
        <f>SUBSTITUTE(Table14[[#This Row],[Hospital tier]],"?","tier - 2")</f>
        <v>tier - 2</v>
      </c>
      <c r="Y1659" t="str">
        <f>SUBSTITUTE(Table14[[#This Row],[City tier]],"?","tier - 2")</f>
        <v>tier - 1</v>
      </c>
      <c r="Z1659" t="str">
        <f>SUBSTITUTE(Table14[[#This Row],[State ID]],"?","UNKNOWN")</f>
        <v>R1024</v>
      </c>
    </row>
    <row r="1660" spans="1:26" x14ac:dyDescent="0.3">
      <c r="A1660" t="s">
        <v>1691</v>
      </c>
      <c r="B1660">
        <v>1967</v>
      </c>
      <c r="C1660" t="s">
        <v>10</v>
      </c>
      <c r="E1660">
        <v>18</v>
      </c>
      <c r="F1660">
        <v>0</v>
      </c>
      <c r="G1660">
        <v>14600.62</v>
      </c>
      <c r="H1660" t="s">
        <v>11</v>
      </c>
      <c r="I1660" t="s">
        <v>12</v>
      </c>
      <c r="J1660" t="s">
        <v>632</v>
      </c>
      <c r="K1660" t="str">
        <f>SUBSTITUTE(Table14[[#This Row],[year]],"?","")</f>
        <v>1967</v>
      </c>
      <c r="P1660" t="str">
        <f>SUBSTITUTE(Table14[[#This Row],[Customer ID]],"?","unknown")</f>
        <v>Id680</v>
      </c>
      <c r="Q1660" s="9" t="str">
        <f t="shared" si="75"/>
        <v>3 Jul 1967</v>
      </c>
      <c r="R1660">
        <f t="shared" si="76"/>
        <v>55</v>
      </c>
      <c r="S1660" t="str">
        <f t="shared" si="77"/>
        <v>1967</v>
      </c>
      <c r="T1660" t="str">
        <f>SUBSTITUTE(Table14[[#This Row],[month]],"?","sep")</f>
        <v>Jul</v>
      </c>
      <c r="U1660">
        <v>3</v>
      </c>
      <c r="V1660">
        <v>2</v>
      </c>
      <c r="W1660" s="12">
        <v>37425.94</v>
      </c>
      <c r="X1660" t="str">
        <f>SUBSTITUTE(Table14[[#This Row],[Hospital tier]],"?","tier - 2")</f>
        <v>tier - 2</v>
      </c>
      <c r="Y1660" t="str">
        <f>SUBSTITUTE(Table14[[#This Row],[City tier]],"?","tier - 2")</f>
        <v>tier - 3</v>
      </c>
      <c r="Z1660" t="str">
        <f>SUBSTITUTE(Table14[[#This Row],[State ID]],"?","UNKNOWN")</f>
        <v>R1022</v>
      </c>
    </row>
    <row r="1661" spans="1:26" x14ac:dyDescent="0.3">
      <c r="A1661" t="s">
        <v>1692</v>
      </c>
      <c r="B1661">
        <v>1965</v>
      </c>
      <c r="C1661" t="s">
        <v>15</v>
      </c>
      <c r="E1661">
        <v>8</v>
      </c>
      <c r="F1661">
        <v>0</v>
      </c>
      <c r="G1661">
        <v>14612.33</v>
      </c>
      <c r="H1661" t="s">
        <v>11</v>
      </c>
      <c r="I1661" t="s">
        <v>12</v>
      </c>
      <c r="J1661" t="s">
        <v>300</v>
      </c>
      <c r="K1661" t="str">
        <f>SUBSTITUTE(Table14[[#This Row],[year]],"?","")</f>
        <v>1965</v>
      </c>
      <c r="P1661" t="str">
        <f>SUBSTITUTE(Table14[[#This Row],[Customer ID]],"?","unknown")</f>
        <v>Id679</v>
      </c>
      <c r="Q1661" s="9" t="str">
        <f t="shared" si="75"/>
        <v>13 Nov 1965</v>
      </c>
      <c r="R1661">
        <f t="shared" si="76"/>
        <v>57</v>
      </c>
      <c r="S1661" t="str">
        <f t="shared" si="77"/>
        <v>1965</v>
      </c>
      <c r="T1661" t="str">
        <f>SUBSTITUTE(Table14[[#This Row],[month]],"?","sep")</f>
        <v>Nov</v>
      </c>
      <c r="U1661">
        <v>13</v>
      </c>
      <c r="V1661">
        <v>0</v>
      </c>
      <c r="W1661" s="12">
        <v>5926.93</v>
      </c>
      <c r="X1661" t="str">
        <f>SUBSTITUTE(Table14[[#This Row],[Hospital tier]],"?","tier - 2")</f>
        <v>tier - 2</v>
      </c>
      <c r="Y1661" t="str">
        <f>SUBSTITUTE(Table14[[#This Row],[City tier]],"?","tier - 2")</f>
        <v>tier - 3</v>
      </c>
      <c r="Z1661" t="str">
        <f>SUBSTITUTE(Table14[[#This Row],[State ID]],"?","UNKNOWN")</f>
        <v>R1021</v>
      </c>
    </row>
    <row r="1662" spans="1:26" x14ac:dyDescent="0.3">
      <c r="A1662" t="s">
        <v>1693</v>
      </c>
      <c r="B1662">
        <v>1991</v>
      </c>
      <c r="C1662" t="s">
        <v>35</v>
      </c>
      <c r="E1662">
        <v>21</v>
      </c>
      <c r="F1662">
        <v>3</v>
      </c>
      <c r="G1662">
        <v>14630.52</v>
      </c>
      <c r="H1662" t="s">
        <v>11</v>
      </c>
      <c r="I1662" t="s">
        <v>12</v>
      </c>
      <c r="J1662" t="s">
        <v>42</v>
      </c>
      <c r="K1662" t="str">
        <f>SUBSTITUTE(Table14[[#This Row],[year]],"?","")</f>
        <v>1991</v>
      </c>
      <c r="P1662" t="str">
        <f>SUBSTITUTE(Table14[[#This Row],[Customer ID]],"?","unknown")</f>
        <v>Id678</v>
      </c>
      <c r="Q1662" s="9" t="str">
        <f t="shared" si="75"/>
        <v>29 Aug 1991</v>
      </c>
      <c r="R1662">
        <f t="shared" si="76"/>
        <v>31</v>
      </c>
      <c r="S1662" t="str">
        <f t="shared" si="77"/>
        <v>1991</v>
      </c>
      <c r="T1662" t="str">
        <f>SUBSTITUTE(Table14[[#This Row],[month]],"?","sep")</f>
        <v>Aug</v>
      </c>
      <c r="U1662">
        <v>29</v>
      </c>
      <c r="V1662">
        <v>3</v>
      </c>
      <c r="W1662" s="12">
        <v>5926.85</v>
      </c>
      <c r="X1662" t="str">
        <f>SUBSTITUTE(Table14[[#This Row],[Hospital tier]],"?","tier - 2")</f>
        <v>tier - 2</v>
      </c>
      <c r="Y1662" t="str">
        <f>SUBSTITUTE(Table14[[#This Row],[City tier]],"?","tier - 2")</f>
        <v>tier - 3</v>
      </c>
      <c r="Z1662" t="str">
        <f>SUBSTITUTE(Table14[[#This Row],[State ID]],"?","UNKNOWN")</f>
        <v>R1011</v>
      </c>
    </row>
    <row r="1663" spans="1:26" x14ac:dyDescent="0.3">
      <c r="A1663" t="s">
        <v>1694</v>
      </c>
      <c r="B1663">
        <v>1967</v>
      </c>
      <c r="C1663" t="s">
        <v>20</v>
      </c>
      <c r="E1663">
        <v>1</v>
      </c>
      <c r="F1663">
        <v>0</v>
      </c>
      <c r="G1663">
        <v>14640.35</v>
      </c>
      <c r="H1663" t="s">
        <v>11</v>
      </c>
      <c r="I1663" t="s">
        <v>12</v>
      </c>
      <c r="J1663" t="s">
        <v>535</v>
      </c>
      <c r="K1663" t="str">
        <f>SUBSTITUTE(Table14[[#This Row],[year]],"?","")</f>
        <v>1967</v>
      </c>
      <c r="P1663" t="str">
        <f>SUBSTITUTE(Table14[[#This Row],[Customer ID]],"?","unknown")</f>
        <v>Id677</v>
      </c>
      <c r="Q1663" s="9" t="str">
        <f t="shared" si="75"/>
        <v>21 Sep 1967</v>
      </c>
      <c r="R1663">
        <f t="shared" si="76"/>
        <v>55</v>
      </c>
      <c r="S1663" t="str">
        <f t="shared" si="77"/>
        <v>1967</v>
      </c>
      <c r="T1663" t="str">
        <f>SUBSTITUTE(Table14[[#This Row],[month]],"?","sep")</f>
        <v>Sep</v>
      </c>
      <c r="U1663">
        <v>21</v>
      </c>
      <c r="V1663">
        <v>0</v>
      </c>
      <c r="W1663" s="12">
        <v>5920.1</v>
      </c>
      <c r="X1663" t="str">
        <f>SUBSTITUTE(Table14[[#This Row],[Hospital tier]],"?","tier - 2")</f>
        <v>tier - 2</v>
      </c>
      <c r="Y1663" t="str">
        <f>SUBSTITUTE(Table14[[#This Row],[City tier]],"?","tier - 2")</f>
        <v>tier - 3</v>
      </c>
      <c r="Z1663" t="str">
        <f>SUBSTITUTE(Table14[[#This Row],[State ID]],"?","UNKNOWN")</f>
        <v>R1026</v>
      </c>
    </row>
    <row r="1664" spans="1:26" x14ac:dyDescent="0.3">
      <c r="A1664" t="s">
        <v>1695</v>
      </c>
      <c r="B1664">
        <v>1981</v>
      </c>
      <c r="C1664" t="s">
        <v>15</v>
      </c>
      <c r="E1664">
        <v>13</v>
      </c>
      <c r="F1664">
        <v>1</v>
      </c>
      <c r="G1664">
        <v>14657.2</v>
      </c>
      <c r="H1664" t="s">
        <v>11</v>
      </c>
      <c r="I1664" t="s">
        <v>16</v>
      </c>
      <c r="J1664" t="s">
        <v>23</v>
      </c>
      <c r="K1664" t="str">
        <f>SUBSTITUTE(Table14[[#This Row],[year]],"?","")</f>
        <v>1981</v>
      </c>
      <c r="P1664" t="str">
        <f>SUBSTITUTE(Table14[[#This Row],[Customer ID]],"?","unknown")</f>
        <v>Id676</v>
      </c>
      <c r="Q1664" s="9" t="str">
        <f t="shared" si="75"/>
        <v>8 Nov 1981</v>
      </c>
      <c r="R1664">
        <f t="shared" si="76"/>
        <v>41</v>
      </c>
      <c r="S1664" t="str">
        <f t="shared" si="77"/>
        <v>1981</v>
      </c>
      <c r="T1664" t="str">
        <f>SUBSTITUTE(Table14[[#This Row],[month]],"?","sep")</f>
        <v>Nov</v>
      </c>
      <c r="U1664">
        <v>8</v>
      </c>
      <c r="V1664">
        <v>0</v>
      </c>
      <c r="W1664" s="12">
        <v>5910.94</v>
      </c>
      <c r="X1664" t="str">
        <f>SUBSTITUTE(Table14[[#This Row],[Hospital tier]],"?","tier - 2")</f>
        <v>tier - 2</v>
      </c>
      <c r="Y1664" t="str">
        <f>SUBSTITUTE(Table14[[#This Row],[City tier]],"?","tier - 2")</f>
        <v>tier - 1</v>
      </c>
      <c r="Z1664" t="str">
        <f>SUBSTITUTE(Table14[[#This Row],[State ID]],"?","UNKNOWN")</f>
        <v>R1012</v>
      </c>
    </row>
    <row r="1665" spans="1:26" x14ac:dyDescent="0.3">
      <c r="A1665" t="s">
        <v>1696</v>
      </c>
      <c r="B1665">
        <v>1969</v>
      </c>
      <c r="C1665" t="s">
        <v>37</v>
      </c>
      <c r="E1665">
        <v>20</v>
      </c>
      <c r="F1665">
        <v>0</v>
      </c>
      <c r="G1665">
        <v>14665.75</v>
      </c>
      <c r="H1665" t="s">
        <v>11</v>
      </c>
      <c r="I1665" t="s">
        <v>16</v>
      </c>
      <c r="J1665" t="s">
        <v>23</v>
      </c>
      <c r="K1665" t="str">
        <f>SUBSTITUTE(Table14[[#This Row],[year]],"?","")</f>
        <v>1969</v>
      </c>
      <c r="P1665" t="str">
        <f>SUBSTITUTE(Table14[[#This Row],[Customer ID]],"?","unknown")</f>
        <v>Id675</v>
      </c>
      <c r="Q1665" s="9" t="str">
        <f t="shared" si="75"/>
        <v>12 Oct 1969</v>
      </c>
      <c r="R1665">
        <f t="shared" si="76"/>
        <v>53</v>
      </c>
      <c r="S1665" t="str">
        <f t="shared" si="77"/>
        <v>1969</v>
      </c>
      <c r="T1665" t="str">
        <f>SUBSTITUTE(Table14[[#This Row],[month]],"?","sep")</f>
        <v>Oct</v>
      </c>
      <c r="U1665">
        <v>12</v>
      </c>
      <c r="V1665">
        <v>3</v>
      </c>
      <c r="W1665" s="12">
        <v>12479.71</v>
      </c>
      <c r="X1665" t="str">
        <f>SUBSTITUTE(Table14[[#This Row],[Hospital tier]],"?","tier - 2")</f>
        <v>tier - 2</v>
      </c>
      <c r="Y1665" t="str">
        <f>SUBSTITUTE(Table14[[#This Row],[City tier]],"?","tier - 2")</f>
        <v>tier - 1</v>
      </c>
      <c r="Z1665" t="str">
        <f>SUBSTITUTE(Table14[[#This Row],[State ID]],"?","UNKNOWN")</f>
        <v>R1012</v>
      </c>
    </row>
    <row r="1666" spans="1:26" x14ac:dyDescent="0.3">
      <c r="A1666" t="s">
        <v>1697</v>
      </c>
      <c r="B1666">
        <v>1958</v>
      </c>
      <c r="C1666" t="s">
        <v>10</v>
      </c>
      <c r="E1666">
        <v>23</v>
      </c>
      <c r="F1666">
        <v>0</v>
      </c>
      <c r="G1666">
        <v>14692.67</v>
      </c>
      <c r="H1666" t="s">
        <v>11</v>
      </c>
      <c r="I1666" t="s">
        <v>16</v>
      </c>
      <c r="J1666" t="s">
        <v>23</v>
      </c>
      <c r="K1666" t="str">
        <f>SUBSTITUTE(Table14[[#This Row],[year]],"?","")</f>
        <v>1958</v>
      </c>
      <c r="P1666" t="str">
        <f>SUBSTITUTE(Table14[[#This Row],[Customer ID]],"?","unknown")</f>
        <v>Id674</v>
      </c>
      <c r="Q1666" s="9" t="str">
        <f t="shared" ref="Q1666:Q1729" si="78">CONCATENATE(U1666," ",T1666," ",S1666)</f>
        <v>19 Jul 1958</v>
      </c>
      <c r="R1666">
        <f t="shared" ref="R1666:R1729" si="79">DATEDIF(Q1666,$AC$21,"Y")</f>
        <v>64</v>
      </c>
      <c r="S1666" t="str">
        <f t="shared" ref="S1666:S1729" si="80">IF(ISBLANK(K1666),AVERAGE(K1666:K4008),K1666)</f>
        <v>1958</v>
      </c>
      <c r="T1666" t="str">
        <f>SUBSTITUTE(Table14[[#This Row],[month]],"?","sep")</f>
        <v>Jul</v>
      </c>
      <c r="U1666">
        <v>19</v>
      </c>
      <c r="V1666">
        <v>0</v>
      </c>
      <c r="W1666" s="12">
        <v>5877.02</v>
      </c>
      <c r="X1666" t="str">
        <f>SUBSTITUTE(Table14[[#This Row],[Hospital tier]],"?","tier - 2")</f>
        <v>tier - 2</v>
      </c>
      <c r="Y1666" t="str">
        <f>SUBSTITUTE(Table14[[#This Row],[City tier]],"?","tier - 2")</f>
        <v>tier - 1</v>
      </c>
      <c r="Z1666" t="str">
        <f>SUBSTITUTE(Table14[[#This Row],[State ID]],"?","UNKNOWN")</f>
        <v>R1012</v>
      </c>
    </row>
    <row r="1667" spans="1:26" x14ac:dyDescent="0.3">
      <c r="A1667" t="s">
        <v>1698</v>
      </c>
      <c r="B1667">
        <v>1982</v>
      </c>
      <c r="C1667" t="s">
        <v>20</v>
      </c>
      <c r="E1667">
        <v>4</v>
      </c>
      <c r="F1667">
        <v>3</v>
      </c>
      <c r="G1667">
        <v>14696.77</v>
      </c>
      <c r="H1667" t="s">
        <v>11</v>
      </c>
      <c r="I1667" t="s">
        <v>11</v>
      </c>
      <c r="J1667" t="s">
        <v>42</v>
      </c>
      <c r="K1667" t="str">
        <f>SUBSTITUTE(Table14[[#This Row],[year]],"?","")</f>
        <v>1982</v>
      </c>
      <c r="P1667" t="str">
        <f>SUBSTITUTE(Table14[[#This Row],[Customer ID]],"?","unknown")</f>
        <v>Id673</v>
      </c>
      <c r="Q1667" s="9" t="str">
        <f t="shared" si="78"/>
        <v>22 Sep 1982</v>
      </c>
      <c r="R1667">
        <f t="shared" si="79"/>
        <v>40</v>
      </c>
      <c r="S1667" t="str">
        <f t="shared" si="80"/>
        <v>1982</v>
      </c>
      <c r="T1667" t="str">
        <f>SUBSTITUTE(Table14[[#This Row],[month]],"?","sep")</f>
        <v>Sep</v>
      </c>
      <c r="U1667">
        <v>22</v>
      </c>
      <c r="V1667">
        <v>1</v>
      </c>
      <c r="W1667" s="12">
        <v>5855.9</v>
      </c>
      <c r="X1667" t="str">
        <f>SUBSTITUTE(Table14[[#This Row],[Hospital tier]],"?","tier - 2")</f>
        <v>tier - 2</v>
      </c>
      <c r="Y1667" t="str">
        <f>SUBSTITUTE(Table14[[#This Row],[City tier]],"?","tier - 2")</f>
        <v>tier - 2</v>
      </c>
      <c r="Z1667" t="str">
        <f>SUBSTITUTE(Table14[[#This Row],[State ID]],"?","UNKNOWN")</f>
        <v>R1011</v>
      </c>
    </row>
    <row r="1668" spans="1:26" x14ac:dyDescent="0.3">
      <c r="A1668" t="s">
        <v>1699</v>
      </c>
      <c r="B1668">
        <v>2002</v>
      </c>
      <c r="C1668" t="s">
        <v>20</v>
      </c>
      <c r="E1668">
        <v>24</v>
      </c>
      <c r="F1668">
        <v>0</v>
      </c>
      <c r="G1668">
        <v>14711.74</v>
      </c>
      <c r="H1668" t="s">
        <v>11</v>
      </c>
      <c r="I1668" t="s">
        <v>11</v>
      </c>
      <c r="J1668" t="s">
        <v>23</v>
      </c>
      <c r="K1668" t="str">
        <f>SUBSTITUTE(Table14[[#This Row],[year]],"?","")</f>
        <v>2002</v>
      </c>
      <c r="P1668" t="str">
        <f>SUBSTITUTE(Table14[[#This Row],[Customer ID]],"?","unknown")</f>
        <v>Id672</v>
      </c>
      <c r="Q1668" s="9" t="str">
        <f t="shared" si="78"/>
        <v>18 Sep 2002</v>
      </c>
      <c r="R1668">
        <f t="shared" si="79"/>
        <v>20</v>
      </c>
      <c r="S1668" t="str">
        <f t="shared" si="80"/>
        <v>2002</v>
      </c>
      <c r="T1668" t="str">
        <f>SUBSTITUTE(Table14[[#This Row],[month]],"?","sep")</f>
        <v>Sep</v>
      </c>
      <c r="U1668">
        <v>18</v>
      </c>
      <c r="V1668">
        <v>3</v>
      </c>
      <c r="W1668" s="12">
        <v>5847.24</v>
      </c>
      <c r="X1668" t="str">
        <f>SUBSTITUTE(Table14[[#This Row],[Hospital tier]],"?","tier - 2")</f>
        <v>tier - 2</v>
      </c>
      <c r="Y1668" t="str">
        <f>SUBSTITUTE(Table14[[#This Row],[City tier]],"?","tier - 2")</f>
        <v>tier - 2</v>
      </c>
      <c r="Z1668" t="str">
        <f>SUBSTITUTE(Table14[[#This Row],[State ID]],"?","UNKNOWN")</f>
        <v>R1012</v>
      </c>
    </row>
    <row r="1669" spans="1:26" x14ac:dyDescent="0.3">
      <c r="A1669" t="s">
        <v>1700</v>
      </c>
      <c r="B1669">
        <v>1962</v>
      </c>
      <c r="C1669" t="s">
        <v>10</v>
      </c>
      <c r="E1669">
        <v>29</v>
      </c>
      <c r="F1669">
        <v>0</v>
      </c>
      <c r="G1669">
        <v>14738.43</v>
      </c>
      <c r="H1669" t="s">
        <v>11</v>
      </c>
      <c r="I1669" t="s">
        <v>12</v>
      </c>
      <c r="J1669" t="s">
        <v>300</v>
      </c>
      <c r="K1669" t="str">
        <f>SUBSTITUTE(Table14[[#This Row],[year]],"?","")</f>
        <v>1962</v>
      </c>
      <c r="P1669" t="str">
        <f>SUBSTITUTE(Table14[[#This Row],[Customer ID]],"?","unknown")</f>
        <v>Id671</v>
      </c>
      <c r="Q1669" s="9" t="str">
        <f t="shared" si="78"/>
        <v>20 Jul 1962</v>
      </c>
      <c r="R1669">
        <f t="shared" si="79"/>
        <v>60</v>
      </c>
      <c r="S1669" t="str">
        <f t="shared" si="80"/>
        <v>1962</v>
      </c>
      <c r="T1669" t="str">
        <f>SUBSTITUTE(Table14[[#This Row],[month]],"?","sep")</f>
        <v>Jul</v>
      </c>
      <c r="U1669">
        <v>20</v>
      </c>
      <c r="V1669">
        <v>0</v>
      </c>
      <c r="W1669" s="12">
        <v>5843.99</v>
      </c>
      <c r="X1669" t="str">
        <f>SUBSTITUTE(Table14[[#This Row],[Hospital tier]],"?","tier - 2")</f>
        <v>tier - 2</v>
      </c>
      <c r="Y1669" t="str">
        <f>SUBSTITUTE(Table14[[#This Row],[City tier]],"?","tier - 2")</f>
        <v>tier - 3</v>
      </c>
      <c r="Z1669" t="str">
        <f>SUBSTITUTE(Table14[[#This Row],[State ID]],"?","UNKNOWN")</f>
        <v>R1021</v>
      </c>
    </row>
    <row r="1670" spans="1:26" x14ac:dyDescent="0.3">
      <c r="A1670" t="s">
        <v>1701</v>
      </c>
      <c r="B1670">
        <v>1965</v>
      </c>
      <c r="C1670" t="s">
        <v>10</v>
      </c>
      <c r="E1670">
        <v>27</v>
      </c>
      <c r="F1670">
        <v>0</v>
      </c>
      <c r="G1670">
        <v>14750.42</v>
      </c>
      <c r="H1670" t="s">
        <v>11</v>
      </c>
      <c r="I1670" t="s">
        <v>11</v>
      </c>
      <c r="J1670" t="s">
        <v>535</v>
      </c>
      <c r="K1670" t="str">
        <f>SUBSTITUTE(Table14[[#This Row],[year]],"?","")</f>
        <v>1965</v>
      </c>
      <c r="P1670" t="str">
        <f>SUBSTITUTE(Table14[[#This Row],[Customer ID]],"?","unknown")</f>
        <v>Id670</v>
      </c>
      <c r="Q1670" s="9" t="str">
        <f t="shared" si="78"/>
        <v>27 Jul 1965</v>
      </c>
      <c r="R1670">
        <f t="shared" si="79"/>
        <v>57</v>
      </c>
      <c r="S1670" t="str">
        <f t="shared" si="80"/>
        <v>1965</v>
      </c>
      <c r="T1670" t="str">
        <f>SUBSTITUTE(Table14[[#This Row],[month]],"?","sep")</f>
        <v>Jul</v>
      </c>
      <c r="U1670">
        <v>27</v>
      </c>
      <c r="V1670">
        <v>2</v>
      </c>
      <c r="W1670" s="12">
        <v>5836.52</v>
      </c>
      <c r="X1670" t="str">
        <f>SUBSTITUTE(Table14[[#This Row],[Hospital tier]],"?","tier - 2")</f>
        <v>tier - 2</v>
      </c>
      <c r="Y1670" t="str">
        <f>SUBSTITUTE(Table14[[#This Row],[City tier]],"?","tier - 2")</f>
        <v>tier - 2</v>
      </c>
      <c r="Z1670" t="str">
        <f>SUBSTITUTE(Table14[[#This Row],[State ID]],"?","UNKNOWN")</f>
        <v>R1026</v>
      </c>
    </row>
    <row r="1671" spans="1:26" x14ac:dyDescent="0.3">
      <c r="A1671" t="s">
        <v>1702</v>
      </c>
      <c r="B1671">
        <v>1975</v>
      </c>
      <c r="C1671" t="s">
        <v>30</v>
      </c>
      <c r="E1671">
        <v>10</v>
      </c>
      <c r="F1671">
        <v>1</v>
      </c>
      <c r="G1671">
        <v>14819</v>
      </c>
      <c r="H1671" t="s">
        <v>11</v>
      </c>
      <c r="I1671" t="s">
        <v>12</v>
      </c>
      <c r="J1671" t="s">
        <v>249</v>
      </c>
      <c r="K1671" t="str">
        <f>SUBSTITUTE(Table14[[#This Row],[year]],"?","")</f>
        <v>1975</v>
      </c>
      <c r="P1671" t="str">
        <f>SUBSTITUTE(Table14[[#This Row],[Customer ID]],"?","unknown")</f>
        <v>Id669</v>
      </c>
      <c r="Q1671" s="9" t="str">
        <f t="shared" si="78"/>
        <v>30 Dec 1975</v>
      </c>
      <c r="R1671">
        <f t="shared" si="79"/>
        <v>47</v>
      </c>
      <c r="S1671" t="str">
        <f t="shared" si="80"/>
        <v>1975</v>
      </c>
      <c r="T1671" t="str">
        <f>SUBSTITUTE(Table14[[#This Row],[month]],"?","sep")</f>
        <v>Dec</v>
      </c>
      <c r="U1671">
        <v>30</v>
      </c>
      <c r="V1671">
        <v>0</v>
      </c>
      <c r="W1671" s="12">
        <v>37277.269999999997</v>
      </c>
      <c r="X1671" t="str">
        <f>SUBSTITUTE(Table14[[#This Row],[Hospital tier]],"?","tier - 2")</f>
        <v>tier - 2</v>
      </c>
      <c r="Y1671" t="str">
        <f>SUBSTITUTE(Table14[[#This Row],[City tier]],"?","tier - 2")</f>
        <v>tier - 3</v>
      </c>
      <c r="Z1671" t="str">
        <f>SUBSTITUTE(Table14[[#This Row],[State ID]],"?","UNKNOWN")</f>
        <v>R1023</v>
      </c>
    </row>
    <row r="1672" spans="1:26" x14ac:dyDescent="0.3">
      <c r="A1672" t="s">
        <v>1703</v>
      </c>
      <c r="B1672">
        <v>1979</v>
      </c>
      <c r="C1672" t="s">
        <v>37</v>
      </c>
      <c r="E1672">
        <v>18</v>
      </c>
      <c r="F1672">
        <v>2</v>
      </c>
      <c r="G1672">
        <v>14839.34</v>
      </c>
      <c r="H1672" t="s">
        <v>11</v>
      </c>
      <c r="I1672" t="s">
        <v>12</v>
      </c>
      <c r="J1672" t="s">
        <v>535</v>
      </c>
      <c r="K1672" t="str">
        <f>SUBSTITUTE(Table14[[#This Row],[year]],"?","")</f>
        <v>1979</v>
      </c>
      <c r="P1672" t="str">
        <f>SUBSTITUTE(Table14[[#This Row],[Customer ID]],"?","unknown")</f>
        <v>Id668</v>
      </c>
      <c r="Q1672" s="9" t="str">
        <f t="shared" si="78"/>
        <v>27 Oct 1979</v>
      </c>
      <c r="R1672">
        <f t="shared" si="79"/>
        <v>43</v>
      </c>
      <c r="S1672" t="str">
        <f t="shared" si="80"/>
        <v>1979</v>
      </c>
      <c r="T1672" t="str">
        <f>SUBSTITUTE(Table14[[#This Row],[month]],"?","sep")</f>
        <v>Oct</v>
      </c>
      <c r="U1672">
        <v>27</v>
      </c>
      <c r="V1672">
        <v>0</v>
      </c>
      <c r="W1672" s="12">
        <v>5832.6</v>
      </c>
      <c r="X1672" t="str">
        <f>SUBSTITUTE(Table14[[#This Row],[Hospital tier]],"?","tier - 2")</f>
        <v>tier - 2</v>
      </c>
      <c r="Y1672" t="str">
        <f>SUBSTITUTE(Table14[[#This Row],[City tier]],"?","tier - 2")</f>
        <v>tier - 3</v>
      </c>
      <c r="Z1672" t="str">
        <f>SUBSTITUTE(Table14[[#This Row],[State ID]],"?","UNKNOWN")</f>
        <v>R1026</v>
      </c>
    </row>
    <row r="1673" spans="1:26" x14ac:dyDescent="0.3">
      <c r="A1673" t="s">
        <v>1704</v>
      </c>
      <c r="B1673">
        <v>1981</v>
      </c>
      <c r="C1673" t="s">
        <v>18</v>
      </c>
      <c r="E1673">
        <v>5</v>
      </c>
      <c r="F1673">
        <v>1</v>
      </c>
      <c r="G1673">
        <v>14843.96</v>
      </c>
      <c r="H1673" t="s">
        <v>11</v>
      </c>
      <c r="I1673" t="s">
        <v>12</v>
      </c>
      <c r="J1673" t="s">
        <v>535</v>
      </c>
      <c r="K1673" t="str">
        <f>SUBSTITUTE(Table14[[#This Row],[year]],"?","")</f>
        <v>1981</v>
      </c>
      <c r="P1673" t="str">
        <f>SUBSTITUTE(Table14[[#This Row],[Customer ID]],"?","unknown")</f>
        <v>Id667</v>
      </c>
      <c r="Q1673" s="9" t="str">
        <f t="shared" si="78"/>
        <v>22 Jun 1981</v>
      </c>
      <c r="R1673">
        <f t="shared" si="79"/>
        <v>41</v>
      </c>
      <c r="S1673" t="str">
        <f t="shared" si="80"/>
        <v>1981</v>
      </c>
      <c r="T1673" t="str">
        <f>SUBSTITUTE(Table14[[#This Row],[month]],"?","sep")</f>
        <v>Jun</v>
      </c>
      <c r="U1673">
        <v>22</v>
      </c>
      <c r="V1673">
        <v>0</v>
      </c>
      <c r="W1673" s="12">
        <v>5816.58</v>
      </c>
      <c r="X1673" t="str">
        <f>SUBSTITUTE(Table14[[#This Row],[Hospital tier]],"?","tier - 2")</f>
        <v>tier - 2</v>
      </c>
      <c r="Y1673" t="str">
        <f>SUBSTITUTE(Table14[[#This Row],[City tier]],"?","tier - 2")</f>
        <v>tier - 3</v>
      </c>
      <c r="Z1673" t="str">
        <f>SUBSTITUTE(Table14[[#This Row],[State ID]],"?","UNKNOWN")</f>
        <v>R1026</v>
      </c>
    </row>
    <row r="1674" spans="1:26" x14ac:dyDescent="0.3">
      <c r="A1674" t="s">
        <v>1705</v>
      </c>
      <c r="B1674">
        <v>1970</v>
      </c>
      <c r="C1674" t="s">
        <v>15</v>
      </c>
      <c r="E1674">
        <v>11</v>
      </c>
      <c r="F1674">
        <v>0</v>
      </c>
      <c r="G1674">
        <v>14847.63</v>
      </c>
      <c r="H1674" t="s">
        <v>11</v>
      </c>
      <c r="I1674" t="s">
        <v>11</v>
      </c>
      <c r="J1674" t="s">
        <v>249</v>
      </c>
      <c r="K1674" t="str">
        <f>SUBSTITUTE(Table14[[#This Row],[year]],"?","")</f>
        <v>1970</v>
      </c>
      <c r="P1674" t="str">
        <f>SUBSTITUTE(Table14[[#This Row],[Customer ID]],"?","unknown")</f>
        <v>Id666</v>
      </c>
      <c r="Q1674" s="9" t="str">
        <f t="shared" si="78"/>
        <v>2 Nov 1970</v>
      </c>
      <c r="R1674">
        <f t="shared" si="79"/>
        <v>52</v>
      </c>
      <c r="S1674" t="str">
        <f t="shared" si="80"/>
        <v>1970</v>
      </c>
      <c r="T1674" t="str">
        <f>SUBSTITUTE(Table14[[#This Row],[month]],"?","sep")</f>
        <v>Nov</v>
      </c>
      <c r="U1674">
        <v>2</v>
      </c>
      <c r="V1674">
        <v>0</v>
      </c>
      <c r="W1674" s="12">
        <v>5812.9</v>
      </c>
      <c r="X1674" t="str">
        <f>SUBSTITUTE(Table14[[#This Row],[Hospital tier]],"?","tier - 2")</f>
        <v>tier - 2</v>
      </c>
      <c r="Y1674" t="str">
        <f>SUBSTITUTE(Table14[[#This Row],[City tier]],"?","tier - 2")</f>
        <v>tier - 2</v>
      </c>
      <c r="Z1674" t="str">
        <f>SUBSTITUTE(Table14[[#This Row],[State ID]],"?","UNKNOWN")</f>
        <v>R1023</v>
      </c>
    </row>
    <row r="1675" spans="1:26" x14ac:dyDescent="0.3">
      <c r="A1675" t="s">
        <v>1706</v>
      </c>
      <c r="B1675">
        <v>1958</v>
      </c>
      <c r="C1675" t="s">
        <v>37</v>
      </c>
      <c r="E1675">
        <v>17</v>
      </c>
      <c r="F1675">
        <v>0</v>
      </c>
      <c r="G1675">
        <v>14901.52</v>
      </c>
      <c r="H1675" t="s">
        <v>11</v>
      </c>
      <c r="I1675" t="s">
        <v>11</v>
      </c>
      <c r="J1675" t="s">
        <v>247</v>
      </c>
      <c r="K1675" t="str">
        <f>SUBSTITUTE(Table14[[#This Row],[year]],"?","")</f>
        <v>1958</v>
      </c>
      <c r="P1675" t="str">
        <f>SUBSTITUTE(Table14[[#This Row],[Customer ID]],"?","unknown")</f>
        <v>Id665</v>
      </c>
      <c r="Q1675" s="9" t="str">
        <f t="shared" si="78"/>
        <v>18 Oct 1958</v>
      </c>
      <c r="R1675">
        <f t="shared" si="79"/>
        <v>64</v>
      </c>
      <c r="S1675" t="str">
        <f t="shared" si="80"/>
        <v>1958</v>
      </c>
      <c r="T1675" t="str">
        <f>SUBSTITUTE(Table14[[#This Row],[month]],"?","sep")</f>
        <v>Oct</v>
      </c>
      <c r="U1675">
        <v>18</v>
      </c>
      <c r="V1675">
        <v>2</v>
      </c>
      <c r="W1675" s="12">
        <v>5807.06</v>
      </c>
      <c r="X1675" t="str">
        <f>SUBSTITUTE(Table14[[#This Row],[Hospital tier]],"?","tier - 2")</f>
        <v>tier - 2</v>
      </c>
      <c r="Y1675" t="str">
        <f>SUBSTITUTE(Table14[[#This Row],[City tier]],"?","tier - 2")</f>
        <v>tier - 2</v>
      </c>
      <c r="Z1675" t="str">
        <f>SUBSTITUTE(Table14[[#This Row],[State ID]],"?","UNKNOWN")</f>
        <v>R1024</v>
      </c>
    </row>
    <row r="1676" spans="1:26" x14ac:dyDescent="0.3">
      <c r="A1676" t="s">
        <v>1707</v>
      </c>
      <c r="B1676">
        <v>1981</v>
      </c>
      <c r="C1676" t="s">
        <v>10</v>
      </c>
      <c r="E1676">
        <v>4</v>
      </c>
      <c r="F1676">
        <v>1</v>
      </c>
      <c r="G1676">
        <v>14908.27</v>
      </c>
      <c r="H1676" t="s">
        <v>11</v>
      </c>
      <c r="I1676" t="s">
        <v>16</v>
      </c>
      <c r="J1676" t="s">
        <v>42</v>
      </c>
      <c r="K1676" t="str">
        <f>SUBSTITUTE(Table14[[#This Row],[year]],"?","")</f>
        <v>1981</v>
      </c>
      <c r="P1676" t="str">
        <f>SUBSTITUTE(Table14[[#This Row],[Customer ID]],"?","unknown")</f>
        <v>Id664</v>
      </c>
      <c r="Q1676" s="9" t="str">
        <f t="shared" si="78"/>
        <v>12 Jul 1981</v>
      </c>
      <c r="R1676">
        <f t="shared" si="79"/>
        <v>41</v>
      </c>
      <c r="S1676" t="str">
        <f t="shared" si="80"/>
        <v>1981</v>
      </c>
      <c r="T1676" t="str">
        <f>SUBSTITUTE(Table14[[#This Row],[month]],"?","sep")</f>
        <v>Jul</v>
      </c>
      <c r="U1676">
        <v>12</v>
      </c>
      <c r="V1676">
        <v>0</v>
      </c>
      <c r="W1676" s="12">
        <v>41055.29</v>
      </c>
      <c r="X1676" t="str">
        <f>SUBSTITUTE(Table14[[#This Row],[Hospital tier]],"?","tier - 2")</f>
        <v>tier - 2</v>
      </c>
      <c r="Y1676" t="str">
        <f>SUBSTITUTE(Table14[[#This Row],[City tier]],"?","tier - 2")</f>
        <v>tier - 1</v>
      </c>
      <c r="Z1676" t="str">
        <f>SUBSTITUTE(Table14[[#This Row],[State ID]],"?","UNKNOWN")</f>
        <v>R1011</v>
      </c>
    </row>
    <row r="1677" spans="1:26" x14ac:dyDescent="0.3">
      <c r="A1677" t="s">
        <v>1708</v>
      </c>
      <c r="B1677">
        <v>1968</v>
      </c>
      <c r="C1677" t="s">
        <v>15</v>
      </c>
      <c r="E1677">
        <v>8</v>
      </c>
      <c r="F1677">
        <v>0</v>
      </c>
      <c r="G1677">
        <v>14926.97</v>
      </c>
      <c r="H1677" t="s">
        <v>11</v>
      </c>
      <c r="I1677" t="s">
        <v>11</v>
      </c>
      <c r="J1677" t="s">
        <v>23</v>
      </c>
      <c r="K1677" t="str">
        <f>SUBSTITUTE(Table14[[#This Row],[year]],"?","")</f>
        <v>1968</v>
      </c>
      <c r="P1677" t="str">
        <f>SUBSTITUTE(Table14[[#This Row],[Customer ID]],"?","unknown")</f>
        <v>Id663</v>
      </c>
      <c r="Q1677" s="9" t="str">
        <f t="shared" si="78"/>
        <v>6 Nov 1968</v>
      </c>
      <c r="R1677">
        <f t="shared" si="79"/>
        <v>54</v>
      </c>
      <c r="S1677" t="str">
        <f t="shared" si="80"/>
        <v>1968</v>
      </c>
      <c r="T1677" t="str">
        <f>SUBSTITUTE(Table14[[#This Row],[month]],"?","sep")</f>
        <v>Nov</v>
      </c>
      <c r="U1677">
        <v>6</v>
      </c>
      <c r="V1677">
        <v>1</v>
      </c>
      <c r="W1677" s="12">
        <v>11305.93</v>
      </c>
      <c r="X1677" t="str">
        <f>SUBSTITUTE(Table14[[#This Row],[Hospital tier]],"?","tier - 2")</f>
        <v>tier - 2</v>
      </c>
      <c r="Y1677" t="str">
        <f>SUBSTITUTE(Table14[[#This Row],[City tier]],"?","tier - 2")</f>
        <v>tier - 2</v>
      </c>
      <c r="Z1677" t="str">
        <f>SUBSTITUTE(Table14[[#This Row],[State ID]],"?","UNKNOWN")</f>
        <v>R1012</v>
      </c>
    </row>
    <row r="1678" spans="1:26" x14ac:dyDescent="0.3">
      <c r="A1678" t="s">
        <v>1709</v>
      </c>
      <c r="B1678">
        <v>1962</v>
      </c>
      <c r="C1678" t="s">
        <v>15</v>
      </c>
      <c r="E1678">
        <v>29</v>
      </c>
      <c r="F1678">
        <v>0</v>
      </c>
      <c r="G1678">
        <v>14945.34</v>
      </c>
      <c r="H1678" t="s">
        <v>11</v>
      </c>
      <c r="I1678" t="s">
        <v>16</v>
      </c>
      <c r="J1678" t="s">
        <v>300</v>
      </c>
      <c r="K1678" t="str">
        <f>SUBSTITUTE(Table14[[#This Row],[year]],"?","")</f>
        <v>1962</v>
      </c>
      <c r="P1678" t="str">
        <f>SUBSTITUTE(Table14[[#This Row],[Customer ID]],"?","unknown")</f>
        <v>Id662</v>
      </c>
      <c r="Q1678" s="9" t="str">
        <f t="shared" si="78"/>
        <v>1 Nov 1962</v>
      </c>
      <c r="R1678">
        <f t="shared" si="79"/>
        <v>60</v>
      </c>
      <c r="S1678" t="str">
        <f t="shared" si="80"/>
        <v>1962</v>
      </c>
      <c r="T1678" t="str">
        <f>SUBSTITUTE(Table14[[#This Row],[month]],"?","sep")</f>
        <v>Nov</v>
      </c>
      <c r="U1678">
        <v>1</v>
      </c>
      <c r="V1678">
        <v>0</v>
      </c>
      <c r="W1678" s="12">
        <v>5778.71</v>
      </c>
      <c r="X1678" t="str">
        <f>SUBSTITUTE(Table14[[#This Row],[Hospital tier]],"?","tier - 2")</f>
        <v>tier - 2</v>
      </c>
      <c r="Y1678" t="str">
        <f>SUBSTITUTE(Table14[[#This Row],[City tier]],"?","tier - 2")</f>
        <v>tier - 1</v>
      </c>
      <c r="Z1678" t="str">
        <f>SUBSTITUTE(Table14[[#This Row],[State ID]],"?","UNKNOWN")</f>
        <v>R1021</v>
      </c>
    </row>
    <row r="1679" spans="1:26" x14ac:dyDescent="0.3">
      <c r="A1679" t="s">
        <v>1710</v>
      </c>
      <c r="B1679">
        <v>1958</v>
      </c>
      <c r="C1679" t="s">
        <v>10</v>
      </c>
      <c r="E1679">
        <v>29</v>
      </c>
      <c r="F1679">
        <v>2</v>
      </c>
      <c r="G1679">
        <v>14988.43</v>
      </c>
      <c r="H1679" t="s">
        <v>11</v>
      </c>
      <c r="I1679" t="s">
        <v>12</v>
      </c>
      <c r="J1679" t="s">
        <v>42</v>
      </c>
      <c r="K1679" t="str">
        <f>SUBSTITUTE(Table14[[#This Row],[year]],"?","")</f>
        <v>1958</v>
      </c>
      <c r="P1679" t="str">
        <f>SUBSTITUTE(Table14[[#This Row],[Customer ID]],"?","unknown")</f>
        <v>Id661</v>
      </c>
      <c r="Q1679" s="9" t="str">
        <f t="shared" si="78"/>
        <v>30 Jul 1958</v>
      </c>
      <c r="R1679">
        <f t="shared" si="79"/>
        <v>64</v>
      </c>
      <c r="S1679" t="str">
        <f t="shared" si="80"/>
        <v>1958</v>
      </c>
      <c r="T1679" t="str">
        <f>SUBSTITUTE(Table14[[#This Row],[month]],"?","sep")</f>
        <v>Jul</v>
      </c>
      <c r="U1679">
        <v>30</v>
      </c>
      <c r="V1679">
        <v>0</v>
      </c>
      <c r="W1679" s="12">
        <v>5757.41</v>
      </c>
      <c r="X1679" t="str">
        <f>SUBSTITUTE(Table14[[#This Row],[Hospital tier]],"?","tier - 2")</f>
        <v>tier - 2</v>
      </c>
      <c r="Y1679" t="str">
        <f>SUBSTITUTE(Table14[[#This Row],[City tier]],"?","tier - 2")</f>
        <v>tier - 3</v>
      </c>
      <c r="Z1679" t="str">
        <f>SUBSTITUTE(Table14[[#This Row],[State ID]],"?","UNKNOWN")</f>
        <v>R1011</v>
      </c>
    </row>
    <row r="1680" spans="1:26" x14ac:dyDescent="0.3">
      <c r="A1680" t="s">
        <v>1711</v>
      </c>
      <c r="B1680">
        <v>1995</v>
      </c>
      <c r="C1680" t="s">
        <v>35</v>
      </c>
      <c r="E1680">
        <v>2</v>
      </c>
      <c r="F1680">
        <v>2</v>
      </c>
      <c r="G1680">
        <v>15006.58</v>
      </c>
      <c r="H1680" t="s">
        <v>11</v>
      </c>
      <c r="I1680" t="s">
        <v>11</v>
      </c>
      <c r="J1680" t="s">
        <v>247</v>
      </c>
      <c r="K1680" t="str">
        <f>SUBSTITUTE(Table14[[#This Row],[year]],"?","")</f>
        <v>1995</v>
      </c>
      <c r="P1680" t="str">
        <f>SUBSTITUTE(Table14[[#This Row],[Customer ID]],"?","unknown")</f>
        <v>Id660</v>
      </c>
      <c r="Q1680" s="9" t="str">
        <f t="shared" si="78"/>
        <v>10 Aug 1995</v>
      </c>
      <c r="R1680">
        <f t="shared" si="79"/>
        <v>27</v>
      </c>
      <c r="S1680" t="str">
        <f t="shared" si="80"/>
        <v>1995</v>
      </c>
      <c r="T1680" t="str">
        <f>SUBSTITUTE(Table14[[#This Row],[month]],"?","sep")</f>
        <v>Aug</v>
      </c>
      <c r="U1680">
        <v>10</v>
      </c>
      <c r="V1680">
        <v>0</v>
      </c>
      <c r="W1680" s="12">
        <v>5748.13</v>
      </c>
      <c r="X1680" t="str">
        <f>SUBSTITUTE(Table14[[#This Row],[Hospital tier]],"?","tier - 2")</f>
        <v>tier - 2</v>
      </c>
      <c r="Y1680" t="str">
        <f>SUBSTITUTE(Table14[[#This Row],[City tier]],"?","tier - 2")</f>
        <v>tier - 2</v>
      </c>
      <c r="Z1680" t="str">
        <f>SUBSTITUTE(Table14[[#This Row],[State ID]],"?","UNKNOWN")</f>
        <v>R1024</v>
      </c>
    </row>
    <row r="1681" spans="1:26" x14ac:dyDescent="0.3">
      <c r="A1681" t="s">
        <v>1712</v>
      </c>
      <c r="B1681">
        <v>1960</v>
      </c>
      <c r="C1681" t="s">
        <v>35</v>
      </c>
      <c r="E1681">
        <v>8</v>
      </c>
      <c r="F1681">
        <v>2</v>
      </c>
      <c r="G1681">
        <v>15019.76</v>
      </c>
      <c r="H1681" t="s">
        <v>11</v>
      </c>
      <c r="I1681" t="s">
        <v>11</v>
      </c>
      <c r="J1681" t="s">
        <v>23</v>
      </c>
      <c r="K1681" t="str">
        <f>SUBSTITUTE(Table14[[#This Row],[year]],"?","")</f>
        <v>1960</v>
      </c>
      <c r="P1681" t="str">
        <f>SUBSTITUTE(Table14[[#This Row],[Customer ID]],"?","unknown")</f>
        <v>Id659</v>
      </c>
      <c r="Q1681" s="9" t="str">
        <f t="shared" si="78"/>
        <v>21 Aug 1960</v>
      </c>
      <c r="R1681">
        <f t="shared" si="79"/>
        <v>62</v>
      </c>
      <c r="S1681" t="str">
        <f t="shared" si="80"/>
        <v>1960</v>
      </c>
      <c r="T1681" t="str">
        <f>SUBSTITUTE(Table14[[#This Row],[month]],"?","sep")</f>
        <v>Aug</v>
      </c>
      <c r="U1681">
        <v>21</v>
      </c>
      <c r="V1681">
        <v>0</v>
      </c>
      <c r="W1681" s="12">
        <v>5741.67</v>
      </c>
      <c r="X1681" t="str">
        <f>SUBSTITUTE(Table14[[#This Row],[Hospital tier]],"?","tier - 2")</f>
        <v>tier - 2</v>
      </c>
      <c r="Y1681" t="str">
        <f>SUBSTITUTE(Table14[[#This Row],[City tier]],"?","tier - 2")</f>
        <v>tier - 2</v>
      </c>
      <c r="Z1681" t="str">
        <f>SUBSTITUTE(Table14[[#This Row],[State ID]],"?","UNKNOWN")</f>
        <v>R1012</v>
      </c>
    </row>
    <row r="1682" spans="1:26" x14ac:dyDescent="0.3">
      <c r="A1682" t="s">
        <v>1713</v>
      </c>
      <c r="B1682">
        <v>1979</v>
      </c>
      <c r="C1682" t="s">
        <v>15</v>
      </c>
      <c r="E1682">
        <v>25</v>
      </c>
      <c r="F1682">
        <v>2</v>
      </c>
      <c r="G1682">
        <v>15025.76</v>
      </c>
      <c r="H1682" t="s">
        <v>11</v>
      </c>
      <c r="I1682" t="s">
        <v>16</v>
      </c>
      <c r="J1682" t="s">
        <v>42</v>
      </c>
      <c r="K1682" t="str">
        <f>SUBSTITUTE(Table14[[#This Row],[year]],"?","")</f>
        <v>1979</v>
      </c>
      <c r="P1682" t="str">
        <f>SUBSTITUTE(Table14[[#This Row],[Customer ID]],"?","unknown")</f>
        <v>Id658</v>
      </c>
      <c r="Q1682" s="9" t="str">
        <f t="shared" si="78"/>
        <v>19 Nov 1979</v>
      </c>
      <c r="R1682">
        <f t="shared" si="79"/>
        <v>43</v>
      </c>
      <c r="S1682" t="str">
        <f t="shared" si="80"/>
        <v>1979</v>
      </c>
      <c r="T1682" t="str">
        <f>SUBSTITUTE(Table14[[#This Row],[month]],"?","sep")</f>
        <v>Nov</v>
      </c>
      <c r="U1682">
        <v>19</v>
      </c>
      <c r="V1682">
        <v>2</v>
      </c>
      <c r="W1682" s="12">
        <v>5729.01</v>
      </c>
      <c r="X1682" t="str">
        <f>SUBSTITUTE(Table14[[#This Row],[Hospital tier]],"?","tier - 2")</f>
        <v>tier - 2</v>
      </c>
      <c r="Y1682" t="str">
        <f>SUBSTITUTE(Table14[[#This Row],[City tier]],"?","tier - 2")</f>
        <v>tier - 1</v>
      </c>
      <c r="Z1682" t="str">
        <f>SUBSTITUTE(Table14[[#This Row],[State ID]],"?","UNKNOWN")</f>
        <v>R1011</v>
      </c>
    </row>
    <row r="1683" spans="1:26" x14ac:dyDescent="0.3">
      <c r="A1683" t="s">
        <v>1714</v>
      </c>
      <c r="B1683">
        <v>1970</v>
      </c>
      <c r="C1683" t="s">
        <v>20</v>
      </c>
      <c r="E1683">
        <v>11</v>
      </c>
      <c r="F1683">
        <v>0</v>
      </c>
      <c r="G1683">
        <v>15026.3</v>
      </c>
      <c r="H1683" t="s">
        <v>11</v>
      </c>
      <c r="I1683" t="s">
        <v>12</v>
      </c>
      <c r="J1683" t="s">
        <v>42</v>
      </c>
      <c r="K1683" t="str">
        <f>SUBSTITUTE(Table14[[#This Row],[year]],"?","")</f>
        <v>1970</v>
      </c>
      <c r="P1683" t="str">
        <f>SUBSTITUTE(Table14[[#This Row],[Customer ID]],"?","unknown")</f>
        <v>Id657</v>
      </c>
      <c r="Q1683" s="9" t="str">
        <f t="shared" si="78"/>
        <v>18 Sep 1970</v>
      </c>
      <c r="R1683">
        <f t="shared" si="79"/>
        <v>52</v>
      </c>
      <c r="S1683" t="str">
        <f t="shared" si="80"/>
        <v>1970</v>
      </c>
      <c r="T1683" t="str">
        <f>SUBSTITUTE(Table14[[#This Row],[month]],"?","sep")</f>
        <v>Sep</v>
      </c>
      <c r="U1683">
        <v>18</v>
      </c>
      <c r="V1683">
        <v>0</v>
      </c>
      <c r="W1683" s="12">
        <v>5720.38</v>
      </c>
      <c r="X1683" t="str">
        <f>SUBSTITUTE(Table14[[#This Row],[Hospital tier]],"?","tier - 2")</f>
        <v>tier - 2</v>
      </c>
      <c r="Y1683" t="str">
        <f>SUBSTITUTE(Table14[[#This Row],[City tier]],"?","tier - 2")</f>
        <v>tier - 3</v>
      </c>
      <c r="Z1683" t="str">
        <f>SUBSTITUTE(Table14[[#This Row],[State ID]],"?","UNKNOWN")</f>
        <v>R1011</v>
      </c>
    </row>
    <row r="1684" spans="1:26" x14ac:dyDescent="0.3">
      <c r="A1684" t="s">
        <v>1715</v>
      </c>
      <c r="B1684">
        <v>1971</v>
      </c>
      <c r="C1684" t="s">
        <v>35</v>
      </c>
      <c r="E1684">
        <v>15</v>
      </c>
      <c r="F1684">
        <v>0</v>
      </c>
      <c r="G1684">
        <v>15038.51</v>
      </c>
      <c r="H1684" t="s">
        <v>11</v>
      </c>
      <c r="I1684" t="s">
        <v>12</v>
      </c>
      <c r="J1684" t="s">
        <v>249</v>
      </c>
      <c r="K1684" t="str">
        <f>SUBSTITUTE(Table14[[#This Row],[year]],"?","")</f>
        <v>1971</v>
      </c>
      <c r="P1684" t="str">
        <f>SUBSTITUTE(Table14[[#This Row],[Customer ID]],"?","unknown")</f>
        <v>Id656</v>
      </c>
      <c r="Q1684" s="9" t="str">
        <f t="shared" si="78"/>
        <v>9 Aug 1971</v>
      </c>
      <c r="R1684">
        <f t="shared" si="79"/>
        <v>51</v>
      </c>
      <c r="S1684" t="str">
        <f t="shared" si="80"/>
        <v>1971</v>
      </c>
      <c r="T1684" t="str">
        <f>SUBSTITUTE(Table14[[#This Row],[month]],"?","sep")</f>
        <v>Aug</v>
      </c>
      <c r="U1684">
        <v>9</v>
      </c>
      <c r="V1684">
        <v>1</v>
      </c>
      <c r="W1684" s="12">
        <v>37272.339999999997</v>
      </c>
      <c r="X1684" t="str">
        <f>SUBSTITUTE(Table14[[#This Row],[Hospital tier]],"?","tier - 2")</f>
        <v>tier - 2</v>
      </c>
      <c r="Y1684" t="str">
        <f>SUBSTITUTE(Table14[[#This Row],[City tier]],"?","tier - 2")</f>
        <v>tier - 3</v>
      </c>
      <c r="Z1684" t="str">
        <f>SUBSTITUTE(Table14[[#This Row],[State ID]],"?","UNKNOWN")</f>
        <v>R1023</v>
      </c>
    </row>
    <row r="1685" spans="1:26" x14ac:dyDescent="0.3">
      <c r="A1685" t="s">
        <v>1716</v>
      </c>
      <c r="B1685">
        <v>1968</v>
      </c>
      <c r="C1685" t="s">
        <v>18</v>
      </c>
      <c r="E1685">
        <v>12</v>
      </c>
      <c r="F1685">
        <v>0</v>
      </c>
      <c r="G1685">
        <v>15052.68</v>
      </c>
      <c r="H1685" t="s">
        <v>11</v>
      </c>
      <c r="I1685" t="s">
        <v>11</v>
      </c>
      <c r="J1685" t="s">
        <v>632</v>
      </c>
      <c r="K1685" t="str">
        <f>SUBSTITUTE(Table14[[#This Row],[year]],"?","")</f>
        <v>1968</v>
      </c>
      <c r="P1685" t="str">
        <f>SUBSTITUTE(Table14[[#This Row],[Customer ID]],"?","unknown")</f>
        <v>Id655</v>
      </c>
      <c r="Q1685" s="9" t="str">
        <f t="shared" si="78"/>
        <v>30 Jun 1968</v>
      </c>
      <c r="R1685">
        <f t="shared" si="79"/>
        <v>54</v>
      </c>
      <c r="S1685" t="str">
        <f t="shared" si="80"/>
        <v>1968</v>
      </c>
      <c r="T1685" t="str">
        <f>SUBSTITUTE(Table14[[#This Row],[month]],"?","sep")</f>
        <v>Jun</v>
      </c>
      <c r="U1685">
        <v>30</v>
      </c>
      <c r="V1685">
        <v>0</v>
      </c>
      <c r="W1685" s="12">
        <v>5709.16</v>
      </c>
      <c r="X1685" t="str">
        <f>SUBSTITUTE(Table14[[#This Row],[Hospital tier]],"?","tier - 2")</f>
        <v>tier - 2</v>
      </c>
      <c r="Y1685" t="str">
        <f>SUBSTITUTE(Table14[[#This Row],[City tier]],"?","tier - 2")</f>
        <v>tier - 2</v>
      </c>
      <c r="Z1685" t="str">
        <f>SUBSTITUTE(Table14[[#This Row],[State ID]],"?","UNKNOWN")</f>
        <v>R1022</v>
      </c>
    </row>
    <row r="1686" spans="1:26" x14ac:dyDescent="0.3">
      <c r="A1686" t="s">
        <v>1717</v>
      </c>
      <c r="B1686">
        <v>1975</v>
      </c>
      <c r="C1686" t="s">
        <v>37</v>
      </c>
      <c r="E1686">
        <v>26</v>
      </c>
      <c r="F1686">
        <v>1</v>
      </c>
      <c r="G1686">
        <v>15090.35</v>
      </c>
      <c r="H1686" t="s">
        <v>11</v>
      </c>
      <c r="I1686" t="s">
        <v>16</v>
      </c>
      <c r="J1686" t="s">
        <v>249</v>
      </c>
      <c r="K1686" t="str">
        <f>SUBSTITUTE(Table14[[#This Row],[year]],"?","")</f>
        <v>1975</v>
      </c>
      <c r="P1686" t="str">
        <f>SUBSTITUTE(Table14[[#This Row],[Customer ID]],"?","unknown")</f>
        <v>Id654</v>
      </c>
      <c r="Q1686" s="9" t="str">
        <f t="shared" si="78"/>
        <v>3 Oct 1975</v>
      </c>
      <c r="R1686">
        <f t="shared" si="79"/>
        <v>47</v>
      </c>
      <c r="S1686" t="str">
        <f t="shared" si="80"/>
        <v>1975</v>
      </c>
      <c r="T1686" t="str">
        <f>SUBSTITUTE(Table14[[#This Row],[month]],"?","sep")</f>
        <v>Oct</v>
      </c>
      <c r="U1686">
        <v>3</v>
      </c>
      <c r="V1686">
        <v>4</v>
      </c>
      <c r="W1686" s="12">
        <v>5708.87</v>
      </c>
      <c r="X1686" t="str">
        <f>SUBSTITUTE(Table14[[#This Row],[Hospital tier]],"?","tier - 2")</f>
        <v>tier - 2</v>
      </c>
      <c r="Y1686" t="str">
        <f>SUBSTITUTE(Table14[[#This Row],[City tier]],"?","tier - 2")</f>
        <v>tier - 1</v>
      </c>
      <c r="Z1686" t="str">
        <f>SUBSTITUTE(Table14[[#This Row],[State ID]],"?","UNKNOWN")</f>
        <v>R1023</v>
      </c>
    </row>
    <row r="1687" spans="1:26" x14ac:dyDescent="0.3">
      <c r="A1687" t="s">
        <v>1718</v>
      </c>
      <c r="B1687">
        <v>1972</v>
      </c>
      <c r="C1687" t="s">
        <v>15</v>
      </c>
      <c r="E1687">
        <v>7</v>
      </c>
      <c r="F1687">
        <v>0</v>
      </c>
      <c r="G1687">
        <v>15103.69</v>
      </c>
      <c r="H1687" t="s">
        <v>11</v>
      </c>
      <c r="I1687" t="s">
        <v>16</v>
      </c>
      <c r="J1687" t="s">
        <v>23</v>
      </c>
      <c r="K1687" t="str">
        <f>SUBSTITUTE(Table14[[#This Row],[year]],"?","")</f>
        <v>1972</v>
      </c>
      <c r="P1687" t="str">
        <f>SUBSTITUTE(Table14[[#This Row],[Customer ID]],"?","unknown")</f>
        <v>Id653</v>
      </c>
      <c r="Q1687" s="9" t="str">
        <f t="shared" si="78"/>
        <v>15 Nov 1972</v>
      </c>
      <c r="R1687">
        <f t="shared" si="79"/>
        <v>50</v>
      </c>
      <c r="S1687" t="str">
        <f t="shared" si="80"/>
        <v>1972</v>
      </c>
      <c r="T1687" t="str">
        <f>SUBSTITUTE(Table14[[#This Row],[month]],"?","sep")</f>
        <v>Nov</v>
      </c>
      <c r="U1687">
        <v>15</v>
      </c>
      <c r="V1687">
        <v>0</v>
      </c>
      <c r="W1687" s="12">
        <v>5699.84</v>
      </c>
      <c r="X1687" t="str">
        <f>SUBSTITUTE(Table14[[#This Row],[Hospital tier]],"?","tier - 2")</f>
        <v>tier - 2</v>
      </c>
      <c r="Y1687" t="str">
        <f>SUBSTITUTE(Table14[[#This Row],[City tier]],"?","tier - 2")</f>
        <v>tier - 1</v>
      </c>
      <c r="Z1687" t="str">
        <f>SUBSTITUTE(Table14[[#This Row],[State ID]],"?","UNKNOWN")</f>
        <v>R1012</v>
      </c>
    </row>
    <row r="1688" spans="1:26" x14ac:dyDescent="0.3">
      <c r="A1688" t="s">
        <v>1719</v>
      </c>
      <c r="B1688">
        <v>1978</v>
      </c>
      <c r="C1688" t="s">
        <v>20</v>
      </c>
      <c r="E1688">
        <v>5</v>
      </c>
      <c r="F1688">
        <v>2</v>
      </c>
      <c r="G1688">
        <v>15123.19</v>
      </c>
      <c r="H1688" t="s">
        <v>11</v>
      </c>
      <c r="I1688" t="s">
        <v>16</v>
      </c>
      <c r="J1688" t="s">
        <v>42</v>
      </c>
      <c r="K1688" t="str">
        <f>SUBSTITUTE(Table14[[#This Row],[year]],"?","")</f>
        <v>1978</v>
      </c>
      <c r="P1688" t="str">
        <f>SUBSTITUTE(Table14[[#This Row],[Customer ID]],"?","unknown")</f>
        <v>Id652</v>
      </c>
      <c r="Q1688" s="9" t="str">
        <f t="shared" si="78"/>
        <v>26 Sep 1978</v>
      </c>
      <c r="R1688">
        <f t="shared" si="79"/>
        <v>44</v>
      </c>
      <c r="S1688" t="str">
        <f t="shared" si="80"/>
        <v>1978</v>
      </c>
      <c r="T1688" t="str">
        <f>SUBSTITUTE(Table14[[#This Row],[month]],"?","sep")</f>
        <v>Sep</v>
      </c>
      <c r="U1688">
        <v>26</v>
      </c>
      <c r="V1688">
        <v>3</v>
      </c>
      <c r="W1688" s="12">
        <v>12475.35</v>
      </c>
      <c r="X1688" t="str">
        <f>SUBSTITUTE(Table14[[#This Row],[Hospital tier]],"?","tier - 2")</f>
        <v>tier - 2</v>
      </c>
      <c r="Y1688" t="str">
        <f>SUBSTITUTE(Table14[[#This Row],[City tier]],"?","tier - 2")</f>
        <v>tier - 1</v>
      </c>
      <c r="Z1688" t="str">
        <f>SUBSTITUTE(Table14[[#This Row],[State ID]],"?","UNKNOWN")</f>
        <v>R1011</v>
      </c>
    </row>
    <row r="1689" spans="1:26" x14ac:dyDescent="0.3">
      <c r="A1689" t="s">
        <v>1720</v>
      </c>
      <c r="B1689">
        <v>1971</v>
      </c>
      <c r="C1689" t="s">
        <v>15</v>
      </c>
      <c r="E1689">
        <v>25</v>
      </c>
      <c r="F1689">
        <v>0</v>
      </c>
      <c r="G1689">
        <v>15150.44</v>
      </c>
      <c r="H1689" t="s">
        <v>11</v>
      </c>
      <c r="I1689" t="s">
        <v>16</v>
      </c>
      <c r="J1689" t="s">
        <v>249</v>
      </c>
      <c r="K1689" t="str">
        <f>SUBSTITUTE(Table14[[#This Row],[year]],"?","")</f>
        <v>1971</v>
      </c>
      <c r="P1689" t="str">
        <f>SUBSTITUTE(Table14[[#This Row],[Customer ID]],"?","unknown")</f>
        <v>Id651</v>
      </c>
      <c r="Q1689" s="9" t="str">
        <f t="shared" si="78"/>
        <v>6 Nov 1971</v>
      </c>
      <c r="R1689">
        <f t="shared" si="79"/>
        <v>51</v>
      </c>
      <c r="S1689" t="str">
        <f t="shared" si="80"/>
        <v>1971</v>
      </c>
      <c r="T1689" t="str">
        <f>SUBSTITUTE(Table14[[#This Row],[month]],"?","sep")</f>
        <v>Nov</v>
      </c>
      <c r="U1689">
        <v>6</v>
      </c>
      <c r="V1689">
        <v>0</v>
      </c>
      <c r="W1689" s="12">
        <v>5698.74</v>
      </c>
      <c r="X1689" t="str">
        <f>SUBSTITUTE(Table14[[#This Row],[Hospital tier]],"?","tier - 2")</f>
        <v>tier - 2</v>
      </c>
      <c r="Y1689" t="str">
        <f>SUBSTITUTE(Table14[[#This Row],[City tier]],"?","tier - 2")</f>
        <v>tier - 1</v>
      </c>
      <c r="Z1689" t="str">
        <f>SUBSTITUTE(Table14[[#This Row],[State ID]],"?","UNKNOWN")</f>
        <v>R1023</v>
      </c>
    </row>
    <row r="1690" spans="1:26" x14ac:dyDescent="0.3">
      <c r="A1690" t="s">
        <v>1721</v>
      </c>
      <c r="B1690">
        <v>1962</v>
      </c>
      <c r="C1690" t="s">
        <v>37</v>
      </c>
      <c r="E1690">
        <v>25</v>
      </c>
      <c r="F1690">
        <v>0</v>
      </c>
      <c r="G1690">
        <v>15161.25</v>
      </c>
      <c r="H1690" t="s">
        <v>11</v>
      </c>
      <c r="I1690" t="s">
        <v>11</v>
      </c>
      <c r="J1690" t="s">
        <v>23</v>
      </c>
      <c r="K1690" t="str">
        <f>SUBSTITUTE(Table14[[#This Row],[year]],"?","")</f>
        <v>1962</v>
      </c>
      <c r="P1690" t="str">
        <f>SUBSTITUTE(Table14[[#This Row],[Customer ID]],"?","unknown")</f>
        <v>Id650</v>
      </c>
      <c r="Q1690" s="9" t="str">
        <f t="shared" si="78"/>
        <v>3 Oct 1962</v>
      </c>
      <c r="R1690">
        <f t="shared" si="79"/>
        <v>60</v>
      </c>
      <c r="S1690" t="str">
        <f t="shared" si="80"/>
        <v>1962</v>
      </c>
      <c r="T1690" t="str">
        <f>SUBSTITUTE(Table14[[#This Row],[month]],"?","sep")</f>
        <v>Oct</v>
      </c>
      <c r="U1690">
        <v>3</v>
      </c>
      <c r="V1690">
        <v>3</v>
      </c>
      <c r="W1690" s="12">
        <v>5693.43</v>
      </c>
      <c r="X1690" t="str">
        <f>SUBSTITUTE(Table14[[#This Row],[Hospital tier]],"?","tier - 2")</f>
        <v>tier - 2</v>
      </c>
      <c r="Y1690" t="str">
        <f>SUBSTITUTE(Table14[[#This Row],[City tier]],"?","tier - 2")</f>
        <v>tier - 2</v>
      </c>
      <c r="Z1690" t="str">
        <f>SUBSTITUTE(Table14[[#This Row],[State ID]],"?","UNKNOWN")</f>
        <v>R1012</v>
      </c>
    </row>
    <row r="1691" spans="1:26" x14ac:dyDescent="0.3">
      <c r="A1691" t="s">
        <v>1722</v>
      </c>
      <c r="B1691">
        <v>1959</v>
      </c>
      <c r="C1691" t="s">
        <v>18</v>
      </c>
      <c r="E1691">
        <v>4</v>
      </c>
      <c r="F1691">
        <v>3</v>
      </c>
      <c r="G1691">
        <v>15161.53</v>
      </c>
      <c r="H1691" t="s">
        <v>11</v>
      </c>
      <c r="I1691" t="s">
        <v>16</v>
      </c>
      <c r="J1691" t="s">
        <v>13</v>
      </c>
      <c r="K1691" t="str">
        <f>SUBSTITUTE(Table14[[#This Row],[year]],"?","")</f>
        <v>1959</v>
      </c>
      <c r="P1691" t="str">
        <f>SUBSTITUTE(Table14[[#This Row],[Customer ID]],"?","unknown")</f>
        <v>Id649</v>
      </c>
      <c r="Q1691" s="9" t="str">
        <f t="shared" si="78"/>
        <v>28 Jun 1959</v>
      </c>
      <c r="R1691">
        <f t="shared" si="79"/>
        <v>63</v>
      </c>
      <c r="S1691" t="str">
        <f t="shared" si="80"/>
        <v>1959</v>
      </c>
      <c r="T1691" t="str">
        <f>SUBSTITUTE(Table14[[#This Row],[month]],"?","sep")</f>
        <v>Jun</v>
      </c>
      <c r="U1691">
        <v>28</v>
      </c>
      <c r="V1691">
        <v>0</v>
      </c>
      <c r="W1691" s="12">
        <v>5690.79</v>
      </c>
      <c r="X1691" t="str">
        <f>SUBSTITUTE(Table14[[#This Row],[Hospital tier]],"?","tier - 2")</f>
        <v>tier - 2</v>
      </c>
      <c r="Y1691" t="str">
        <f>SUBSTITUTE(Table14[[#This Row],[City tier]],"?","tier - 2")</f>
        <v>tier - 1</v>
      </c>
      <c r="Z1691" t="str">
        <f>SUBSTITUTE(Table14[[#This Row],[State ID]],"?","UNKNOWN")</f>
        <v>R1013</v>
      </c>
    </row>
    <row r="1692" spans="1:26" x14ac:dyDescent="0.3">
      <c r="A1692" t="s">
        <v>1723</v>
      </c>
      <c r="B1692">
        <v>1959</v>
      </c>
      <c r="C1692" t="s">
        <v>30</v>
      </c>
      <c r="E1692">
        <v>3</v>
      </c>
      <c r="F1692">
        <v>3</v>
      </c>
      <c r="G1692">
        <v>15170.07</v>
      </c>
      <c r="H1692" t="s">
        <v>11</v>
      </c>
      <c r="I1692" t="s">
        <v>12</v>
      </c>
      <c r="J1692" t="s">
        <v>42</v>
      </c>
      <c r="K1692" t="str">
        <f>SUBSTITUTE(Table14[[#This Row],[year]],"?","")</f>
        <v>1959</v>
      </c>
      <c r="P1692" t="str">
        <f>SUBSTITUTE(Table14[[#This Row],[Customer ID]],"?","unknown")</f>
        <v>Id648</v>
      </c>
      <c r="Q1692" s="9" t="str">
        <f t="shared" si="78"/>
        <v>12 Dec 1959</v>
      </c>
      <c r="R1692">
        <f t="shared" si="79"/>
        <v>63</v>
      </c>
      <c r="S1692" t="str">
        <f t="shared" si="80"/>
        <v>1959</v>
      </c>
      <c r="T1692" t="str">
        <f>SUBSTITUTE(Table14[[#This Row],[month]],"?","sep")</f>
        <v>Dec</v>
      </c>
      <c r="U1692">
        <v>12</v>
      </c>
      <c r="V1692">
        <v>3</v>
      </c>
      <c r="W1692" s="12">
        <v>5679.13</v>
      </c>
      <c r="X1692" t="str">
        <f>SUBSTITUTE(Table14[[#This Row],[Hospital tier]],"?","tier - 2")</f>
        <v>tier - 2</v>
      </c>
      <c r="Y1692" t="str">
        <f>SUBSTITUTE(Table14[[#This Row],[City tier]],"?","tier - 2")</f>
        <v>tier - 3</v>
      </c>
      <c r="Z1692" t="str">
        <f>SUBSTITUTE(Table14[[#This Row],[State ID]],"?","UNKNOWN")</f>
        <v>R1011</v>
      </c>
    </row>
    <row r="1693" spans="1:26" x14ac:dyDescent="0.3">
      <c r="A1693" t="s">
        <v>1724</v>
      </c>
      <c r="B1693">
        <v>1962</v>
      </c>
      <c r="C1693" t="s">
        <v>18</v>
      </c>
      <c r="E1693">
        <v>17</v>
      </c>
      <c r="F1693">
        <v>0</v>
      </c>
      <c r="G1693">
        <v>15174.81</v>
      </c>
      <c r="H1693" t="s">
        <v>11</v>
      </c>
      <c r="I1693" t="s">
        <v>16</v>
      </c>
      <c r="J1693" t="s">
        <v>23</v>
      </c>
      <c r="K1693" t="str">
        <f>SUBSTITUTE(Table14[[#This Row],[year]],"?","")</f>
        <v>1962</v>
      </c>
      <c r="P1693" t="str">
        <f>SUBSTITUTE(Table14[[#This Row],[Customer ID]],"?","unknown")</f>
        <v>Id647</v>
      </c>
      <c r="Q1693" s="9" t="str">
        <f t="shared" si="78"/>
        <v>3 Jun 1962</v>
      </c>
      <c r="R1693">
        <f t="shared" si="79"/>
        <v>61</v>
      </c>
      <c r="S1693" t="str">
        <f t="shared" si="80"/>
        <v>1962</v>
      </c>
      <c r="T1693" t="str">
        <f>SUBSTITUTE(Table14[[#This Row],[month]],"?","sep")</f>
        <v>Jun</v>
      </c>
      <c r="U1693">
        <v>3</v>
      </c>
      <c r="V1693">
        <v>0</v>
      </c>
      <c r="W1693" s="12">
        <v>5662.23</v>
      </c>
      <c r="X1693" t="str">
        <f>SUBSTITUTE(Table14[[#This Row],[Hospital tier]],"?","tier - 2")</f>
        <v>tier - 2</v>
      </c>
      <c r="Y1693" t="str">
        <f>SUBSTITUTE(Table14[[#This Row],[City tier]],"?","tier - 2")</f>
        <v>tier - 1</v>
      </c>
      <c r="Z1693" t="str">
        <f>SUBSTITUTE(Table14[[#This Row],[State ID]],"?","UNKNOWN")</f>
        <v>R1012</v>
      </c>
    </row>
    <row r="1694" spans="1:26" x14ac:dyDescent="0.3">
      <c r="A1694" t="s">
        <v>1725</v>
      </c>
      <c r="B1694">
        <v>1978</v>
      </c>
      <c r="C1694" t="s">
        <v>15</v>
      </c>
      <c r="E1694">
        <v>23</v>
      </c>
      <c r="F1694">
        <v>2</v>
      </c>
      <c r="G1694">
        <v>15207.92</v>
      </c>
      <c r="H1694" t="s">
        <v>11</v>
      </c>
      <c r="I1694" t="s">
        <v>16</v>
      </c>
      <c r="J1694" t="s">
        <v>23</v>
      </c>
      <c r="K1694" t="str">
        <f>SUBSTITUTE(Table14[[#This Row],[year]],"?","")</f>
        <v>1978</v>
      </c>
      <c r="P1694" t="str">
        <f>SUBSTITUTE(Table14[[#This Row],[Customer ID]],"?","unknown")</f>
        <v>Id646</v>
      </c>
      <c r="Q1694" s="9" t="str">
        <f t="shared" si="78"/>
        <v>27 Nov 1978</v>
      </c>
      <c r="R1694">
        <f t="shared" si="79"/>
        <v>44</v>
      </c>
      <c r="S1694" t="str">
        <f t="shared" si="80"/>
        <v>1978</v>
      </c>
      <c r="T1694" t="str">
        <f>SUBSTITUTE(Table14[[#This Row],[month]],"?","sep")</f>
        <v>Nov</v>
      </c>
      <c r="U1694">
        <v>27</v>
      </c>
      <c r="V1694">
        <v>2</v>
      </c>
      <c r="W1694" s="12">
        <v>5650.14</v>
      </c>
      <c r="X1694" t="str">
        <f>SUBSTITUTE(Table14[[#This Row],[Hospital tier]],"?","tier - 2")</f>
        <v>tier - 2</v>
      </c>
      <c r="Y1694" t="str">
        <f>SUBSTITUTE(Table14[[#This Row],[City tier]],"?","tier - 2")</f>
        <v>tier - 1</v>
      </c>
      <c r="Z1694" t="str">
        <f>SUBSTITUTE(Table14[[#This Row],[State ID]],"?","UNKNOWN")</f>
        <v>R1012</v>
      </c>
    </row>
    <row r="1695" spans="1:26" x14ac:dyDescent="0.3">
      <c r="A1695" t="s">
        <v>1726</v>
      </c>
      <c r="B1695">
        <v>1960</v>
      </c>
      <c r="C1695" t="s">
        <v>10</v>
      </c>
      <c r="E1695">
        <v>25</v>
      </c>
      <c r="F1695">
        <v>2</v>
      </c>
      <c r="G1695">
        <v>15230.32</v>
      </c>
      <c r="H1695" t="s">
        <v>11</v>
      </c>
      <c r="I1695" t="s">
        <v>11</v>
      </c>
      <c r="J1695" t="s">
        <v>247</v>
      </c>
      <c r="K1695" t="str">
        <f>SUBSTITUTE(Table14[[#This Row],[year]],"?","")</f>
        <v>1960</v>
      </c>
      <c r="P1695" t="str">
        <f>SUBSTITUTE(Table14[[#This Row],[Customer ID]],"?","unknown")</f>
        <v>Id645</v>
      </c>
      <c r="Q1695" s="9" t="str">
        <f t="shared" si="78"/>
        <v>8 Jul 1960</v>
      </c>
      <c r="R1695">
        <f t="shared" si="79"/>
        <v>62</v>
      </c>
      <c r="S1695" t="str">
        <f t="shared" si="80"/>
        <v>1960</v>
      </c>
      <c r="T1695" t="str">
        <f>SUBSTITUTE(Table14[[#This Row],[month]],"?","sep")</f>
        <v>Jul</v>
      </c>
      <c r="U1695">
        <v>8</v>
      </c>
      <c r="V1695">
        <v>0</v>
      </c>
      <c r="W1695" s="12">
        <v>5649.72</v>
      </c>
      <c r="X1695" t="str">
        <f>SUBSTITUTE(Table14[[#This Row],[Hospital tier]],"?","tier - 2")</f>
        <v>tier - 2</v>
      </c>
      <c r="Y1695" t="str">
        <f>SUBSTITUTE(Table14[[#This Row],[City tier]],"?","tier - 2")</f>
        <v>tier - 2</v>
      </c>
      <c r="Z1695" t="str">
        <f>SUBSTITUTE(Table14[[#This Row],[State ID]],"?","UNKNOWN")</f>
        <v>R1024</v>
      </c>
    </row>
    <row r="1696" spans="1:26" x14ac:dyDescent="0.3">
      <c r="A1696" t="s">
        <v>1727</v>
      </c>
      <c r="B1696">
        <v>1969</v>
      </c>
      <c r="C1696" t="s">
        <v>20</v>
      </c>
      <c r="E1696">
        <v>16</v>
      </c>
      <c r="F1696">
        <v>0</v>
      </c>
      <c r="G1696">
        <v>15260.52</v>
      </c>
      <c r="H1696" t="s">
        <v>11</v>
      </c>
      <c r="I1696" t="s">
        <v>11</v>
      </c>
      <c r="J1696" t="s">
        <v>249</v>
      </c>
      <c r="K1696" t="str">
        <f>SUBSTITUTE(Table14[[#This Row],[year]],"?","")</f>
        <v>1969</v>
      </c>
      <c r="P1696" t="str">
        <f>SUBSTITUTE(Table14[[#This Row],[Customer ID]],"?","unknown")</f>
        <v>Id644</v>
      </c>
      <c r="Q1696" s="9" t="str">
        <f t="shared" si="78"/>
        <v>17 Sep 1969</v>
      </c>
      <c r="R1696">
        <f t="shared" si="79"/>
        <v>53</v>
      </c>
      <c r="S1696" t="str">
        <f t="shared" si="80"/>
        <v>1969</v>
      </c>
      <c r="T1696" t="str">
        <f>SUBSTITUTE(Table14[[#This Row],[month]],"?","sep")</f>
        <v>Sep</v>
      </c>
      <c r="U1696">
        <v>17</v>
      </c>
      <c r="V1696">
        <v>0</v>
      </c>
      <c r="W1696" s="12">
        <v>37270.15</v>
      </c>
      <c r="X1696" t="str">
        <f>SUBSTITUTE(Table14[[#This Row],[Hospital tier]],"?","tier - 2")</f>
        <v>tier - 2</v>
      </c>
      <c r="Y1696" t="str">
        <f>SUBSTITUTE(Table14[[#This Row],[City tier]],"?","tier - 2")</f>
        <v>tier - 2</v>
      </c>
      <c r="Z1696" t="str">
        <f>SUBSTITUTE(Table14[[#This Row],[State ID]],"?","UNKNOWN")</f>
        <v>R1023</v>
      </c>
    </row>
    <row r="1697" spans="1:26" x14ac:dyDescent="0.3">
      <c r="A1697" t="s">
        <v>1728</v>
      </c>
      <c r="B1697">
        <v>1963</v>
      </c>
      <c r="C1697" t="s">
        <v>30</v>
      </c>
      <c r="E1697">
        <v>13</v>
      </c>
      <c r="F1697">
        <v>0</v>
      </c>
      <c r="G1697">
        <v>15322.77</v>
      </c>
      <c r="H1697" t="s">
        <v>11</v>
      </c>
      <c r="I1697" t="s">
        <v>12</v>
      </c>
      <c r="J1697" t="s">
        <v>300</v>
      </c>
      <c r="K1697" t="str">
        <f>SUBSTITUTE(Table14[[#This Row],[year]],"?","")</f>
        <v>1963</v>
      </c>
      <c r="P1697" t="str">
        <f>SUBSTITUTE(Table14[[#This Row],[Customer ID]],"?","unknown")</f>
        <v>Id643</v>
      </c>
      <c r="Q1697" s="9" t="str">
        <f t="shared" si="78"/>
        <v>9 Dec 1963</v>
      </c>
      <c r="R1697">
        <f t="shared" si="79"/>
        <v>59</v>
      </c>
      <c r="S1697" t="str">
        <f t="shared" si="80"/>
        <v>1963</v>
      </c>
      <c r="T1697" t="str">
        <f>SUBSTITUTE(Table14[[#This Row],[month]],"?","sep")</f>
        <v>Dec</v>
      </c>
      <c r="U1697">
        <v>9</v>
      </c>
      <c r="V1697">
        <v>1</v>
      </c>
      <c r="W1697" s="12">
        <v>5630.46</v>
      </c>
      <c r="X1697" t="str">
        <f>SUBSTITUTE(Table14[[#This Row],[Hospital tier]],"?","tier - 2")</f>
        <v>tier - 2</v>
      </c>
      <c r="Y1697" t="str">
        <f>SUBSTITUTE(Table14[[#This Row],[City tier]],"?","tier - 2")</f>
        <v>tier - 3</v>
      </c>
      <c r="Z1697" t="str">
        <f>SUBSTITUTE(Table14[[#This Row],[State ID]],"?","UNKNOWN")</f>
        <v>R1021</v>
      </c>
    </row>
    <row r="1698" spans="1:26" x14ac:dyDescent="0.3">
      <c r="A1698" t="s">
        <v>1729</v>
      </c>
      <c r="B1698">
        <v>2001</v>
      </c>
      <c r="C1698" t="s">
        <v>10</v>
      </c>
      <c r="E1698">
        <v>14</v>
      </c>
      <c r="F1698">
        <v>1</v>
      </c>
      <c r="G1698">
        <v>15359.1</v>
      </c>
      <c r="H1698" t="s">
        <v>11</v>
      </c>
      <c r="I1698" t="s">
        <v>12</v>
      </c>
      <c r="J1698" t="s">
        <v>247</v>
      </c>
      <c r="K1698" t="str">
        <f>SUBSTITUTE(Table14[[#This Row],[year]],"?","")</f>
        <v>2001</v>
      </c>
      <c r="P1698" t="str">
        <f>SUBSTITUTE(Table14[[#This Row],[Customer ID]],"?","unknown")</f>
        <v>Id642</v>
      </c>
      <c r="Q1698" s="9" t="str">
        <f t="shared" si="78"/>
        <v>15 Jul 2001</v>
      </c>
      <c r="R1698">
        <f t="shared" si="79"/>
        <v>21</v>
      </c>
      <c r="S1698" t="str">
        <f t="shared" si="80"/>
        <v>2001</v>
      </c>
      <c r="T1698" t="str">
        <f>SUBSTITUTE(Table14[[#This Row],[month]],"?","sep")</f>
        <v>Jul</v>
      </c>
      <c r="U1698">
        <v>15</v>
      </c>
      <c r="V1698">
        <v>5</v>
      </c>
      <c r="W1698" s="12">
        <v>5615.37</v>
      </c>
      <c r="X1698" t="str">
        <f>SUBSTITUTE(Table14[[#This Row],[Hospital tier]],"?","tier - 2")</f>
        <v>tier - 2</v>
      </c>
      <c r="Y1698" t="str">
        <f>SUBSTITUTE(Table14[[#This Row],[City tier]],"?","tier - 2")</f>
        <v>tier - 3</v>
      </c>
      <c r="Z1698" t="str">
        <f>SUBSTITUTE(Table14[[#This Row],[State ID]],"?","UNKNOWN")</f>
        <v>R1024</v>
      </c>
    </row>
    <row r="1699" spans="1:26" x14ac:dyDescent="0.3">
      <c r="A1699" t="s">
        <v>1730</v>
      </c>
      <c r="B1699">
        <v>1988</v>
      </c>
      <c r="C1699" t="s">
        <v>30</v>
      </c>
      <c r="E1699">
        <v>17</v>
      </c>
      <c r="F1699">
        <v>3</v>
      </c>
      <c r="G1699">
        <v>15361.5</v>
      </c>
      <c r="H1699" t="s">
        <v>11</v>
      </c>
      <c r="I1699" t="s">
        <v>12</v>
      </c>
      <c r="J1699" t="s">
        <v>249</v>
      </c>
      <c r="K1699" t="str">
        <f>SUBSTITUTE(Table14[[#This Row],[year]],"?","")</f>
        <v>1988</v>
      </c>
      <c r="P1699" t="str">
        <f>SUBSTITUTE(Table14[[#This Row],[Customer ID]],"?","unknown")</f>
        <v>Id641</v>
      </c>
      <c r="Q1699" s="9" t="str">
        <f t="shared" si="78"/>
        <v>9 Dec 1988</v>
      </c>
      <c r="R1699">
        <f t="shared" si="79"/>
        <v>34</v>
      </c>
      <c r="S1699" t="str">
        <f t="shared" si="80"/>
        <v>1988</v>
      </c>
      <c r="T1699" t="str">
        <f>SUBSTITUTE(Table14[[#This Row],[month]],"?","sep")</f>
        <v>Dec</v>
      </c>
      <c r="U1699">
        <v>9</v>
      </c>
      <c r="V1699">
        <v>0</v>
      </c>
      <c r="W1699" s="12">
        <v>12452.25</v>
      </c>
      <c r="X1699" t="str">
        <f>SUBSTITUTE(Table14[[#This Row],[Hospital tier]],"?","tier - 2")</f>
        <v>tier - 2</v>
      </c>
      <c r="Y1699" t="str">
        <f>SUBSTITUTE(Table14[[#This Row],[City tier]],"?","tier - 2")</f>
        <v>tier - 3</v>
      </c>
      <c r="Z1699" t="str">
        <f>SUBSTITUTE(Table14[[#This Row],[State ID]],"?","UNKNOWN")</f>
        <v>R1023</v>
      </c>
    </row>
    <row r="1700" spans="1:26" x14ac:dyDescent="0.3">
      <c r="A1700" t="s">
        <v>1731</v>
      </c>
      <c r="B1700">
        <v>1968</v>
      </c>
      <c r="C1700" t="s">
        <v>10</v>
      </c>
      <c r="E1700">
        <v>18</v>
      </c>
      <c r="F1700">
        <v>0</v>
      </c>
      <c r="G1700">
        <v>15363.77</v>
      </c>
      <c r="H1700" t="s">
        <v>11</v>
      </c>
      <c r="I1700" t="s">
        <v>16</v>
      </c>
      <c r="J1700" t="s">
        <v>535</v>
      </c>
      <c r="K1700" t="str">
        <f>SUBSTITUTE(Table14[[#This Row],[year]],"?","")</f>
        <v>1968</v>
      </c>
      <c r="P1700" t="str">
        <f>SUBSTITUTE(Table14[[#This Row],[Customer ID]],"?","unknown")</f>
        <v>Id640</v>
      </c>
      <c r="Q1700" s="9" t="str">
        <f t="shared" si="78"/>
        <v>11 Jul 1968</v>
      </c>
      <c r="R1700">
        <f t="shared" si="79"/>
        <v>54</v>
      </c>
      <c r="S1700" t="str">
        <f t="shared" si="80"/>
        <v>1968</v>
      </c>
      <c r="T1700" t="str">
        <f>SUBSTITUTE(Table14[[#This Row],[month]],"?","sep")</f>
        <v>Jul</v>
      </c>
      <c r="U1700">
        <v>11</v>
      </c>
      <c r="V1700">
        <v>2</v>
      </c>
      <c r="W1700" s="12">
        <v>5612.83</v>
      </c>
      <c r="X1700" t="str">
        <f>SUBSTITUTE(Table14[[#This Row],[Hospital tier]],"?","tier - 2")</f>
        <v>tier - 2</v>
      </c>
      <c r="Y1700" t="str">
        <f>SUBSTITUTE(Table14[[#This Row],[City tier]],"?","tier - 2")</f>
        <v>tier - 1</v>
      </c>
      <c r="Z1700" t="str">
        <f>SUBSTITUTE(Table14[[#This Row],[State ID]],"?","UNKNOWN")</f>
        <v>R1026</v>
      </c>
    </row>
    <row r="1701" spans="1:26" x14ac:dyDescent="0.3">
      <c r="A1701" t="s">
        <v>1732</v>
      </c>
      <c r="B1701">
        <v>1962</v>
      </c>
      <c r="C1701" t="s">
        <v>20</v>
      </c>
      <c r="E1701">
        <v>6</v>
      </c>
      <c r="F1701">
        <v>0</v>
      </c>
      <c r="G1701">
        <v>15368.22</v>
      </c>
      <c r="H1701" t="s">
        <v>11</v>
      </c>
      <c r="I1701" t="s">
        <v>11</v>
      </c>
      <c r="J1701" t="s">
        <v>42</v>
      </c>
      <c r="K1701" t="str">
        <f>SUBSTITUTE(Table14[[#This Row],[year]],"?","")</f>
        <v>1962</v>
      </c>
      <c r="P1701" t="str">
        <f>SUBSTITUTE(Table14[[#This Row],[Customer ID]],"?","unknown")</f>
        <v>Id639</v>
      </c>
      <c r="Q1701" s="9" t="str">
        <f t="shared" si="78"/>
        <v>18 Sep 1962</v>
      </c>
      <c r="R1701">
        <f t="shared" si="79"/>
        <v>60</v>
      </c>
      <c r="S1701" t="str">
        <f t="shared" si="80"/>
        <v>1962</v>
      </c>
      <c r="T1701" t="str">
        <f>SUBSTITUTE(Table14[[#This Row],[month]],"?","sep")</f>
        <v>Sep</v>
      </c>
      <c r="U1701">
        <v>18</v>
      </c>
      <c r="V1701">
        <v>1</v>
      </c>
      <c r="W1701" s="12">
        <v>5594.85</v>
      </c>
      <c r="X1701" t="str">
        <f>SUBSTITUTE(Table14[[#This Row],[Hospital tier]],"?","tier - 2")</f>
        <v>tier - 2</v>
      </c>
      <c r="Y1701" t="str">
        <f>SUBSTITUTE(Table14[[#This Row],[City tier]],"?","tier - 2")</f>
        <v>tier - 2</v>
      </c>
      <c r="Z1701" t="str">
        <f>SUBSTITUTE(Table14[[#This Row],[State ID]],"?","UNKNOWN")</f>
        <v>R1011</v>
      </c>
    </row>
    <row r="1702" spans="1:26" x14ac:dyDescent="0.3">
      <c r="A1702" t="s">
        <v>1733</v>
      </c>
      <c r="B1702">
        <v>1964</v>
      </c>
      <c r="C1702" t="s">
        <v>20</v>
      </c>
      <c r="E1702">
        <v>4</v>
      </c>
      <c r="F1702">
        <v>0</v>
      </c>
      <c r="G1702">
        <v>15377.77</v>
      </c>
      <c r="H1702" t="s">
        <v>11</v>
      </c>
      <c r="I1702" t="s">
        <v>11</v>
      </c>
      <c r="J1702" t="s">
        <v>23</v>
      </c>
      <c r="K1702" t="str">
        <f>SUBSTITUTE(Table14[[#This Row],[year]],"?","")</f>
        <v>1964</v>
      </c>
      <c r="P1702" t="str">
        <f>SUBSTITUTE(Table14[[#This Row],[Customer ID]],"?","unknown")</f>
        <v>Id638</v>
      </c>
      <c r="Q1702" s="9" t="str">
        <f t="shared" si="78"/>
        <v>3 Sep 1964</v>
      </c>
      <c r="R1702">
        <f t="shared" si="79"/>
        <v>58</v>
      </c>
      <c r="S1702" t="str">
        <f t="shared" si="80"/>
        <v>1964</v>
      </c>
      <c r="T1702" t="str">
        <f>SUBSTITUTE(Table14[[#This Row],[month]],"?","sep")</f>
        <v>Sep</v>
      </c>
      <c r="U1702">
        <v>3</v>
      </c>
      <c r="V1702">
        <v>3</v>
      </c>
      <c r="W1702" s="12">
        <v>5587.59</v>
      </c>
      <c r="X1702" t="str">
        <f>SUBSTITUTE(Table14[[#This Row],[Hospital tier]],"?","tier - 2")</f>
        <v>tier - 2</v>
      </c>
      <c r="Y1702" t="str">
        <f>SUBSTITUTE(Table14[[#This Row],[City tier]],"?","tier - 2")</f>
        <v>tier - 2</v>
      </c>
      <c r="Z1702" t="str">
        <f>SUBSTITUTE(Table14[[#This Row],[State ID]],"?","UNKNOWN")</f>
        <v>R1012</v>
      </c>
    </row>
    <row r="1703" spans="1:26" x14ac:dyDescent="0.3">
      <c r="A1703" t="s">
        <v>1734</v>
      </c>
      <c r="B1703">
        <v>1990</v>
      </c>
      <c r="C1703" t="s">
        <v>37</v>
      </c>
      <c r="E1703">
        <v>25</v>
      </c>
      <c r="F1703">
        <v>3</v>
      </c>
      <c r="G1703">
        <v>15440.2</v>
      </c>
      <c r="H1703" t="s">
        <v>11</v>
      </c>
      <c r="I1703" t="s">
        <v>16</v>
      </c>
      <c r="J1703" t="s">
        <v>23</v>
      </c>
      <c r="K1703" t="str">
        <f>SUBSTITUTE(Table14[[#This Row],[year]],"?","")</f>
        <v>1990</v>
      </c>
      <c r="P1703" t="str">
        <f>SUBSTITUTE(Table14[[#This Row],[Customer ID]],"?","unknown")</f>
        <v>Id637</v>
      </c>
      <c r="Q1703" s="9" t="str">
        <f t="shared" si="78"/>
        <v>21 Oct 1990</v>
      </c>
      <c r="R1703">
        <f t="shared" si="79"/>
        <v>32</v>
      </c>
      <c r="S1703" t="str">
        <f t="shared" si="80"/>
        <v>1990</v>
      </c>
      <c r="T1703" t="str">
        <f>SUBSTITUTE(Table14[[#This Row],[month]],"?","sep")</f>
        <v>Oct</v>
      </c>
      <c r="U1703">
        <v>21</v>
      </c>
      <c r="V1703">
        <v>2</v>
      </c>
      <c r="W1703" s="12">
        <v>5584.31</v>
      </c>
      <c r="X1703" t="str">
        <f>SUBSTITUTE(Table14[[#This Row],[Hospital tier]],"?","tier - 2")</f>
        <v>tier - 2</v>
      </c>
      <c r="Y1703" t="str">
        <f>SUBSTITUTE(Table14[[#This Row],[City tier]],"?","tier - 2")</f>
        <v>tier - 1</v>
      </c>
      <c r="Z1703" t="str">
        <f>SUBSTITUTE(Table14[[#This Row],[State ID]],"?","UNKNOWN")</f>
        <v>R1012</v>
      </c>
    </row>
    <row r="1704" spans="1:26" x14ac:dyDescent="0.3">
      <c r="A1704" t="s">
        <v>1735</v>
      </c>
      <c r="B1704">
        <v>1976</v>
      </c>
      <c r="C1704" t="s">
        <v>10</v>
      </c>
      <c r="E1704">
        <v>20</v>
      </c>
      <c r="F1704">
        <v>2</v>
      </c>
      <c r="G1704">
        <v>15450.48</v>
      </c>
      <c r="H1704" t="s">
        <v>11</v>
      </c>
      <c r="I1704" t="s">
        <v>16</v>
      </c>
      <c r="J1704" t="s">
        <v>535</v>
      </c>
      <c r="K1704" t="str">
        <f>SUBSTITUTE(Table14[[#This Row],[year]],"?","")</f>
        <v>1976</v>
      </c>
      <c r="P1704" t="str">
        <f>SUBSTITUTE(Table14[[#This Row],[Customer ID]],"?","unknown")</f>
        <v>Id636</v>
      </c>
      <c r="Q1704" s="9" t="str">
        <f t="shared" si="78"/>
        <v>5 Jul 1976</v>
      </c>
      <c r="R1704">
        <f t="shared" si="79"/>
        <v>46</v>
      </c>
      <c r="S1704" t="str">
        <f t="shared" si="80"/>
        <v>1976</v>
      </c>
      <c r="T1704" t="str">
        <f>SUBSTITUTE(Table14[[#This Row],[month]],"?","sep")</f>
        <v>Jul</v>
      </c>
      <c r="U1704">
        <v>5</v>
      </c>
      <c r="V1704">
        <v>3</v>
      </c>
      <c r="W1704" s="12">
        <v>5582.95</v>
      </c>
      <c r="X1704" t="str">
        <f>SUBSTITUTE(Table14[[#This Row],[Hospital tier]],"?","tier - 2")</f>
        <v>tier - 2</v>
      </c>
      <c r="Y1704" t="str">
        <f>SUBSTITUTE(Table14[[#This Row],[City tier]],"?","tier - 2")</f>
        <v>tier - 1</v>
      </c>
      <c r="Z1704" t="str">
        <f>SUBSTITUTE(Table14[[#This Row],[State ID]],"?","UNKNOWN")</f>
        <v>R1026</v>
      </c>
    </row>
    <row r="1705" spans="1:26" x14ac:dyDescent="0.3">
      <c r="A1705" t="s">
        <v>1736</v>
      </c>
      <c r="B1705">
        <v>2004</v>
      </c>
      <c r="C1705" t="s">
        <v>10</v>
      </c>
      <c r="E1705">
        <v>17</v>
      </c>
      <c r="F1705">
        <v>0</v>
      </c>
      <c r="G1705">
        <v>15518.18</v>
      </c>
      <c r="H1705" t="s">
        <v>11</v>
      </c>
      <c r="I1705" t="s">
        <v>12</v>
      </c>
      <c r="J1705" t="s">
        <v>164</v>
      </c>
      <c r="K1705" t="str">
        <f>SUBSTITUTE(Table14[[#This Row],[year]],"?","")</f>
        <v>2004</v>
      </c>
      <c r="P1705" t="str">
        <f>SUBSTITUTE(Table14[[#This Row],[Customer ID]],"?","unknown")</f>
        <v>Id635</v>
      </c>
      <c r="Q1705" s="9" t="str">
        <f t="shared" si="78"/>
        <v>18 Jul 2004</v>
      </c>
      <c r="R1705">
        <f t="shared" si="79"/>
        <v>18</v>
      </c>
      <c r="S1705" t="str">
        <f t="shared" si="80"/>
        <v>2004</v>
      </c>
      <c r="T1705" t="str">
        <f>SUBSTITUTE(Table14[[#This Row],[month]],"?","sep")</f>
        <v>Jul</v>
      </c>
      <c r="U1705">
        <v>18</v>
      </c>
      <c r="V1705">
        <v>0</v>
      </c>
      <c r="W1705" s="12">
        <v>5576.35</v>
      </c>
      <c r="X1705" t="str">
        <f>SUBSTITUTE(Table14[[#This Row],[Hospital tier]],"?","tier - 2")</f>
        <v>tier - 2</v>
      </c>
      <c r="Y1705" t="str">
        <f>SUBSTITUTE(Table14[[#This Row],[City tier]],"?","tier - 2")</f>
        <v>tier - 3</v>
      </c>
      <c r="Z1705" t="str">
        <f>SUBSTITUTE(Table14[[#This Row],[State ID]],"?","UNKNOWN")</f>
        <v>R1015</v>
      </c>
    </row>
    <row r="1706" spans="1:26" x14ac:dyDescent="0.3">
      <c r="A1706" t="s">
        <v>1737</v>
      </c>
      <c r="B1706">
        <v>1974</v>
      </c>
      <c r="C1706" t="s">
        <v>18</v>
      </c>
      <c r="E1706">
        <v>28</v>
      </c>
      <c r="F1706">
        <v>0</v>
      </c>
      <c r="G1706">
        <v>15532.16</v>
      </c>
      <c r="H1706" t="s">
        <v>11</v>
      </c>
      <c r="I1706" t="s">
        <v>11</v>
      </c>
      <c r="J1706" t="s">
        <v>535</v>
      </c>
      <c r="K1706" t="str">
        <f>SUBSTITUTE(Table14[[#This Row],[year]],"?","")</f>
        <v>1974</v>
      </c>
      <c r="P1706" t="str">
        <f>SUBSTITUTE(Table14[[#This Row],[Customer ID]],"?","unknown")</f>
        <v>Id634</v>
      </c>
      <c r="Q1706" s="9" t="str">
        <f t="shared" si="78"/>
        <v>22 Jun 1974</v>
      </c>
      <c r="R1706">
        <f t="shared" si="79"/>
        <v>48</v>
      </c>
      <c r="S1706" t="str">
        <f t="shared" si="80"/>
        <v>1974</v>
      </c>
      <c r="T1706" t="str">
        <f>SUBSTITUTE(Table14[[#This Row],[month]],"?","sep")</f>
        <v>Jun</v>
      </c>
      <c r="U1706">
        <v>22</v>
      </c>
      <c r="V1706">
        <v>0</v>
      </c>
      <c r="W1706" s="12">
        <v>5552.61</v>
      </c>
      <c r="X1706" t="str">
        <f>SUBSTITUTE(Table14[[#This Row],[Hospital tier]],"?","tier - 2")</f>
        <v>tier - 2</v>
      </c>
      <c r="Y1706" t="str">
        <f>SUBSTITUTE(Table14[[#This Row],[City tier]],"?","tier - 2")</f>
        <v>tier - 2</v>
      </c>
      <c r="Z1706" t="str">
        <f>SUBSTITUTE(Table14[[#This Row],[State ID]],"?","UNKNOWN")</f>
        <v>R1026</v>
      </c>
    </row>
    <row r="1707" spans="1:26" x14ac:dyDescent="0.3">
      <c r="A1707" t="s">
        <v>1738</v>
      </c>
      <c r="B1707">
        <v>1959</v>
      </c>
      <c r="C1707" t="s">
        <v>37</v>
      </c>
      <c r="E1707">
        <v>2</v>
      </c>
      <c r="F1707">
        <v>3</v>
      </c>
      <c r="G1707">
        <v>15555.19</v>
      </c>
      <c r="H1707" t="s">
        <v>11</v>
      </c>
      <c r="I1707" t="s">
        <v>12</v>
      </c>
      <c r="J1707" t="s">
        <v>23</v>
      </c>
      <c r="K1707" t="str">
        <f>SUBSTITUTE(Table14[[#This Row],[year]],"?","")</f>
        <v>1959</v>
      </c>
      <c r="P1707" t="str">
        <f>SUBSTITUTE(Table14[[#This Row],[Customer ID]],"?","unknown")</f>
        <v>Id633</v>
      </c>
      <c r="Q1707" s="9" t="str">
        <f t="shared" si="78"/>
        <v>7 Oct 1959</v>
      </c>
      <c r="R1707">
        <f t="shared" si="79"/>
        <v>63</v>
      </c>
      <c r="S1707" t="str">
        <f t="shared" si="80"/>
        <v>1959</v>
      </c>
      <c r="T1707" t="str">
        <f>SUBSTITUTE(Table14[[#This Row],[month]],"?","sep")</f>
        <v>Oct</v>
      </c>
      <c r="U1707">
        <v>7</v>
      </c>
      <c r="V1707">
        <v>2</v>
      </c>
      <c r="W1707" s="12">
        <v>5540.35</v>
      </c>
      <c r="X1707" t="str">
        <f>SUBSTITUTE(Table14[[#This Row],[Hospital tier]],"?","tier - 2")</f>
        <v>tier - 2</v>
      </c>
      <c r="Y1707" t="str">
        <f>SUBSTITUTE(Table14[[#This Row],[City tier]],"?","tier - 2")</f>
        <v>tier - 3</v>
      </c>
      <c r="Z1707" t="str">
        <f>SUBSTITUTE(Table14[[#This Row],[State ID]],"?","UNKNOWN")</f>
        <v>R1012</v>
      </c>
    </row>
    <row r="1708" spans="1:26" x14ac:dyDescent="0.3">
      <c r="A1708" t="s">
        <v>1739</v>
      </c>
      <c r="B1708">
        <v>1974</v>
      </c>
      <c r="C1708" t="s">
        <v>10</v>
      </c>
      <c r="E1708">
        <v>30</v>
      </c>
      <c r="F1708">
        <v>0</v>
      </c>
      <c r="G1708">
        <v>15556.67</v>
      </c>
      <c r="H1708" t="s">
        <v>11</v>
      </c>
      <c r="I1708" t="s">
        <v>11</v>
      </c>
      <c r="J1708" t="s">
        <v>23</v>
      </c>
      <c r="K1708" t="str">
        <f>SUBSTITUTE(Table14[[#This Row],[year]],"?","")</f>
        <v>1974</v>
      </c>
      <c r="P1708" t="str">
        <f>SUBSTITUTE(Table14[[#This Row],[Customer ID]],"?","unknown")</f>
        <v>Id632</v>
      </c>
      <c r="Q1708" s="9" t="str">
        <f t="shared" si="78"/>
        <v>17 Jul 1974</v>
      </c>
      <c r="R1708">
        <f t="shared" si="79"/>
        <v>48</v>
      </c>
      <c r="S1708" t="str">
        <f t="shared" si="80"/>
        <v>1974</v>
      </c>
      <c r="T1708" t="str">
        <f>SUBSTITUTE(Table14[[#This Row],[month]],"?","sep")</f>
        <v>Jul</v>
      </c>
      <c r="U1708">
        <v>17</v>
      </c>
      <c r="V1708">
        <v>3</v>
      </c>
      <c r="W1708" s="12">
        <v>37251.22</v>
      </c>
      <c r="X1708" t="str">
        <f>SUBSTITUTE(Table14[[#This Row],[Hospital tier]],"?","tier - 2")</f>
        <v>tier - 2</v>
      </c>
      <c r="Y1708" t="str">
        <f>SUBSTITUTE(Table14[[#This Row],[City tier]],"?","tier - 2")</f>
        <v>tier - 2</v>
      </c>
      <c r="Z1708" t="str">
        <f>SUBSTITUTE(Table14[[#This Row],[State ID]],"?","UNKNOWN")</f>
        <v>R1012</v>
      </c>
    </row>
    <row r="1709" spans="1:26" x14ac:dyDescent="0.3">
      <c r="A1709" t="s">
        <v>1740</v>
      </c>
      <c r="B1709">
        <v>1965</v>
      </c>
      <c r="C1709" t="s">
        <v>37</v>
      </c>
      <c r="E1709">
        <v>28</v>
      </c>
      <c r="F1709">
        <v>0</v>
      </c>
      <c r="G1709">
        <v>15608.58</v>
      </c>
      <c r="H1709" t="s">
        <v>11</v>
      </c>
      <c r="I1709" t="s">
        <v>11</v>
      </c>
      <c r="J1709" t="s">
        <v>535</v>
      </c>
      <c r="K1709" t="str">
        <f>SUBSTITUTE(Table14[[#This Row],[year]],"?","")</f>
        <v>1965</v>
      </c>
      <c r="P1709" t="str">
        <f>SUBSTITUTE(Table14[[#This Row],[Customer ID]],"?","unknown")</f>
        <v>Id631</v>
      </c>
      <c r="Q1709" s="9" t="str">
        <f t="shared" si="78"/>
        <v>7 Oct 1965</v>
      </c>
      <c r="R1709">
        <f t="shared" si="79"/>
        <v>57</v>
      </c>
      <c r="S1709" t="str">
        <f t="shared" si="80"/>
        <v>1965</v>
      </c>
      <c r="T1709" t="str">
        <f>SUBSTITUTE(Table14[[#This Row],[month]],"?","sep")</f>
        <v>Oct</v>
      </c>
      <c r="U1709">
        <v>7</v>
      </c>
      <c r="V1709">
        <v>1</v>
      </c>
      <c r="W1709" s="12">
        <v>5539.4</v>
      </c>
      <c r="X1709" t="str">
        <f>SUBSTITUTE(Table14[[#This Row],[Hospital tier]],"?","tier - 2")</f>
        <v>tier - 2</v>
      </c>
      <c r="Y1709" t="str">
        <f>SUBSTITUTE(Table14[[#This Row],[City tier]],"?","tier - 2")</f>
        <v>tier - 2</v>
      </c>
      <c r="Z1709" t="str">
        <f>SUBSTITUTE(Table14[[#This Row],[State ID]],"?","UNKNOWN")</f>
        <v>R1026</v>
      </c>
    </row>
    <row r="1710" spans="1:26" x14ac:dyDescent="0.3">
      <c r="A1710" t="s">
        <v>1741</v>
      </c>
      <c r="B1710">
        <v>1960</v>
      </c>
      <c r="C1710" t="s">
        <v>18</v>
      </c>
      <c r="E1710">
        <v>6</v>
      </c>
      <c r="F1710">
        <v>3</v>
      </c>
      <c r="G1710">
        <v>15612.19</v>
      </c>
      <c r="H1710" t="s">
        <v>11</v>
      </c>
      <c r="I1710" t="s">
        <v>11</v>
      </c>
      <c r="J1710" t="s">
        <v>23</v>
      </c>
      <c r="K1710" t="str">
        <f>SUBSTITUTE(Table14[[#This Row],[year]],"?","")</f>
        <v>1960</v>
      </c>
      <c r="P1710" t="str">
        <f>SUBSTITUTE(Table14[[#This Row],[Customer ID]],"?","unknown")</f>
        <v>Id630</v>
      </c>
      <c r="Q1710" s="9" t="str">
        <f t="shared" si="78"/>
        <v>4 Jun 1960</v>
      </c>
      <c r="R1710">
        <f t="shared" si="79"/>
        <v>63</v>
      </c>
      <c r="S1710" t="str">
        <f t="shared" si="80"/>
        <v>1960</v>
      </c>
      <c r="T1710" t="str">
        <f>SUBSTITUTE(Table14[[#This Row],[month]],"?","sep")</f>
        <v>Jun</v>
      </c>
      <c r="U1710">
        <v>4</v>
      </c>
      <c r="V1710">
        <v>0</v>
      </c>
      <c r="W1710" s="12">
        <v>12430.95</v>
      </c>
      <c r="X1710" t="str">
        <f>SUBSTITUTE(Table14[[#This Row],[Hospital tier]],"?","tier - 2")</f>
        <v>tier - 2</v>
      </c>
      <c r="Y1710" t="str">
        <f>SUBSTITUTE(Table14[[#This Row],[City tier]],"?","tier - 2")</f>
        <v>tier - 2</v>
      </c>
      <c r="Z1710" t="str">
        <f>SUBSTITUTE(Table14[[#This Row],[State ID]],"?","UNKNOWN")</f>
        <v>R1012</v>
      </c>
    </row>
    <row r="1711" spans="1:26" x14ac:dyDescent="0.3">
      <c r="A1711" t="s">
        <v>1742</v>
      </c>
      <c r="B1711">
        <v>1988</v>
      </c>
      <c r="C1711" t="s">
        <v>30</v>
      </c>
      <c r="E1711">
        <v>22</v>
      </c>
      <c r="F1711">
        <v>3</v>
      </c>
      <c r="G1711">
        <v>15646.28</v>
      </c>
      <c r="H1711" t="s">
        <v>11</v>
      </c>
      <c r="I1711" t="s">
        <v>11</v>
      </c>
      <c r="J1711" t="s">
        <v>42</v>
      </c>
      <c r="K1711" t="str">
        <f>SUBSTITUTE(Table14[[#This Row],[year]],"?","")</f>
        <v>1988</v>
      </c>
      <c r="P1711" t="str">
        <f>SUBSTITUTE(Table14[[#This Row],[Customer ID]],"?","unknown")</f>
        <v>Id629</v>
      </c>
      <c r="Q1711" s="9" t="str">
        <f t="shared" si="78"/>
        <v>29 Dec 1988</v>
      </c>
      <c r="R1711">
        <f t="shared" si="79"/>
        <v>34</v>
      </c>
      <c r="S1711" t="str">
        <f t="shared" si="80"/>
        <v>1988</v>
      </c>
      <c r="T1711" t="str">
        <f>SUBSTITUTE(Table14[[#This Row],[month]],"?","sep")</f>
        <v>Dec</v>
      </c>
      <c r="U1711">
        <v>29</v>
      </c>
      <c r="V1711">
        <v>3</v>
      </c>
      <c r="W1711" s="12">
        <v>5503.36</v>
      </c>
      <c r="X1711" t="str">
        <f>SUBSTITUTE(Table14[[#This Row],[Hospital tier]],"?","tier - 2")</f>
        <v>tier - 2</v>
      </c>
      <c r="Y1711" t="str">
        <f>SUBSTITUTE(Table14[[#This Row],[City tier]],"?","tier - 2")</f>
        <v>tier - 2</v>
      </c>
      <c r="Z1711" t="str">
        <f>SUBSTITUTE(Table14[[#This Row],[State ID]],"?","UNKNOWN")</f>
        <v>R1011</v>
      </c>
    </row>
    <row r="1712" spans="1:26" x14ac:dyDescent="0.3">
      <c r="A1712" t="s">
        <v>1743</v>
      </c>
      <c r="B1712">
        <v>1973</v>
      </c>
      <c r="C1712" t="s">
        <v>18</v>
      </c>
      <c r="E1712">
        <v>26</v>
      </c>
      <c r="F1712">
        <v>0</v>
      </c>
      <c r="G1712">
        <v>15670.3</v>
      </c>
      <c r="H1712" t="s">
        <v>11</v>
      </c>
      <c r="I1712" t="s">
        <v>11</v>
      </c>
      <c r="J1712" t="s">
        <v>535</v>
      </c>
      <c r="K1712" t="str">
        <f>SUBSTITUTE(Table14[[#This Row],[year]],"?","")</f>
        <v>1973</v>
      </c>
      <c r="P1712" t="str">
        <f>SUBSTITUTE(Table14[[#This Row],[Customer ID]],"?","unknown")</f>
        <v>Id628</v>
      </c>
      <c r="Q1712" s="9" t="str">
        <f t="shared" si="78"/>
        <v>17 Jun 1973</v>
      </c>
      <c r="R1712">
        <f t="shared" si="79"/>
        <v>49</v>
      </c>
      <c r="S1712" t="str">
        <f t="shared" si="80"/>
        <v>1973</v>
      </c>
      <c r="T1712" t="str">
        <f>SUBSTITUTE(Table14[[#This Row],[month]],"?","sep")</f>
        <v>Jun</v>
      </c>
      <c r="U1712">
        <v>17</v>
      </c>
      <c r="V1712">
        <v>1</v>
      </c>
      <c r="W1712" s="12">
        <v>5488.26</v>
      </c>
      <c r="X1712" t="str">
        <f>SUBSTITUTE(Table14[[#This Row],[Hospital tier]],"?","tier - 2")</f>
        <v>tier - 2</v>
      </c>
      <c r="Y1712" t="str">
        <f>SUBSTITUTE(Table14[[#This Row],[City tier]],"?","tier - 2")</f>
        <v>tier - 2</v>
      </c>
      <c r="Z1712" t="str">
        <f>SUBSTITUTE(Table14[[#This Row],[State ID]],"?","UNKNOWN")</f>
        <v>R1026</v>
      </c>
    </row>
    <row r="1713" spans="1:26" x14ac:dyDescent="0.3">
      <c r="A1713" t="s">
        <v>1744</v>
      </c>
      <c r="B1713">
        <v>1976</v>
      </c>
      <c r="C1713" t="s">
        <v>20</v>
      </c>
      <c r="E1713">
        <v>20</v>
      </c>
      <c r="F1713">
        <v>2</v>
      </c>
      <c r="G1713">
        <v>15698.86</v>
      </c>
      <c r="H1713" t="s">
        <v>11</v>
      </c>
      <c r="I1713" t="s">
        <v>11</v>
      </c>
      <c r="J1713" t="s">
        <v>23</v>
      </c>
      <c r="K1713" t="str">
        <f>SUBSTITUTE(Table14[[#This Row],[year]],"?","")</f>
        <v>1976</v>
      </c>
      <c r="P1713" t="str">
        <f>SUBSTITUTE(Table14[[#This Row],[Customer ID]],"?","unknown")</f>
        <v>Id627</v>
      </c>
      <c r="Q1713" s="9" t="str">
        <f t="shared" si="78"/>
        <v>26 Sep 1976</v>
      </c>
      <c r="R1713">
        <f t="shared" si="79"/>
        <v>46</v>
      </c>
      <c r="S1713" t="str">
        <f t="shared" si="80"/>
        <v>1976</v>
      </c>
      <c r="T1713" t="str">
        <f>SUBSTITUTE(Table14[[#This Row],[month]],"?","sep")</f>
        <v>Sep</v>
      </c>
      <c r="U1713">
        <v>26</v>
      </c>
      <c r="V1713">
        <v>1</v>
      </c>
      <c r="W1713" s="12">
        <v>5484.47</v>
      </c>
      <c r="X1713" t="str">
        <f>SUBSTITUTE(Table14[[#This Row],[Hospital tier]],"?","tier - 2")</f>
        <v>tier - 2</v>
      </c>
      <c r="Y1713" t="str">
        <f>SUBSTITUTE(Table14[[#This Row],[City tier]],"?","tier - 2")</f>
        <v>tier - 2</v>
      </c>
      <c r="Z1713" t="str">
        <f>SUBSTITUTE(Table14[[#This Row],[State ID]],"?","UNKNOWN")</f>
        <v>R1012</v>
      </c>
    </row>
    <row r="1714" spans="1:26" x14ac:dyDescent="0.3">
      <c r="A1714" t="s">
        <v>1745</v>
      </c>
      <c r="B1714">
        <v>1974</v>
      </c>
      <c r="C1714" t="s">
        <v>35</v>
      </c>
      <c r="E1714">
        <v>29</v>
      </c>
      <c r="F1714">
        <v>0</v>
      </c>
      <c r="G1714">
        <v>15746.62</v>
      </c>
      <c r="H1714" t="s">
        <v>11</v>
      </c>
      <c r="I1714" t="s">
        <v>16</v>
      </c>
      <c r="J1714" t="s">
        <v>23</v>
      </c>
      <c r="K1714" t="str">
        <f>SUBSTITUTE(Table14[[#This Row],[year]],"?","")</f>
        <v>1974</v>
      </c>
      <c r="P1714" t="str">
        <f>SUBSTITUTE(Table14[[#This Row],[Customer ID]],"?","unknown")</f>
        <v>Id626</v>
      </c>
      <c r="Q1714" s="9" t="str">
        <f t="shared" si="78"/>
        <v>30 Aug 1974</v>
      </c>
      <c r="R1714">
        <f t="shared" si="79"/>
        <v>48</v>
      </c>
      <c r="S1714" t="str">
        <f t="shared" si="80"/>
        <v>1974</v>
      </c>
      <c r="T1714" t="str">
        <f>SUBSTITUTE(Table14[[#This Row],[month]],"?","sep")</f>
        <v>Aug</v>
      </c>
      <c r="U1714">
        <v>30</v>
      </c>
      <c r="V1714">
        <v>1</v>
      </c>
      <c r="W1714" s="12">
        <v>5478.04</v>
      </c>
      <c r="X1714" t="str">
        <f>SUBSTITUTE(Table14[[#This Row],[Hospital tier]],"?","tier - 2")</f>
        <v>tier - 2</v>
      </c>
      <c r="Y1714" t="str">
        <f>SUBSTITUTE(Table14[[#This Row],[City tier]],"?","tier - 2")</f>
        <v>tier - 1</v>
      </c>
      <c r="Z1714" t="str">
        <f>SUBSTITUTE(Table14[[#This Row],[State ID]],"?","UNKNOWN")</f>
        <v>R1012</v>
      </c>
    </row>
    <row r="1715" spans="1:26" x14ac:dyDescent="0.3">
      <c r="A1715" t="s">
        <v>1746</v>
      </c>
      <c r="B1715">
        <v>1997</v>
      </c>
      <c r="C1715" t="s">
        <v>37</v>
      </c>
      <c r="E1715">
        <v>9</v>
      </c>
      <c r="F1715">
        <v>0</v>
      </c>
      <c r="G1715">
        <v>15817.99</v>
      </c>
      <c r="H1715" t="s">
        <v>11</v>
      </c>
      <c r="I1715" t="s">
        <v>11</v>
      </c>
      <c r="J1715" t="s">
        <v>23</v>
      </c>
      <c r="K1715" t="str">
        <f>SUBSTITUTE(Table14[[#This Row],[year]],"?","")</f>
        <v>1997</v>
      </c>
      <c r="P1715" t="str">
        <f>SUBSTITUTE(Table14[[#This Row],[Customer ID]],"?","unknown")</f>
        <v>Id625</v>
      </c>
      <c r="Q1715" s="9" t="str">
        <f t="shared" si="78"/>
        <v>12 Oct 1997</v>
      </c>
      <c r="R1715">
        <f t="shared" si="79"/>
        <v>25</v>
      </c>
      <c r="S1715" t="str">
        <f t="shared" si="80"/>
        <v>1997</v>
      </c>
      <c r="T1715" t="str">
        <f>SUBSTITUTE(Table14[[#This Row],[month]],"?","sep")</f>
        <v>Oct</v>
      </c>
      <c r="U1715">
        <v>12</v>
      </c>
      <c r="V1715">
        <v>1</v>
      </c>
      <c r="W1715" s="12">
        <v>5472.45</v>
      </c>
      <c r="X1715" t="str">
        <f>SUBSTITUTE(Table14[[#This Row],[Hospital tier]],"?","tier - 2")</f>
        <v>tier - 2</v>
      </c>
      <c r="Y1715" t="str">
        <f>SUBSTITUTE(Table14[[#This Row],[City tier]],"?","tier - 2")</f>
        <v>tier - 2</v>
      </c>
      <c r="Z1715" t="str">
        <f>SUBSTITUTE(Table14[[#This Row],[State ID]],"?","UNKNOWN")</f>
        <v>R1012</v>
      </c>
    </row>
    <row r="1716" spans="1:26" x14ac:dyDescent="0.3">
      <c r="A1716" t="s">
        <v>1747</v>
      </c>
      <c r="B1716">
        <v>1984</v>
      </c>
      <c r="C1716" t="s">
        <v>18</v>
      </c>
      <c r="E1716">
        <v>26</v>
      </c>
      <c r="F1716">
        <v>0</v>
      </c>
      <c r="G1716">
        <v>15820.7</v>
      </c>
      <c r="H1716" t="s">
        <v>11</v>
      </c>
      <c r="I1716" t="s">
        <v>12</v>
      </c>
      <c r="J1716" t="s">
        <v>42</v>
      </c>
      <c r="K1716" t="str">
        <f>SUBSTITUTE(Table14[[#This Row],[year]],"?","")</f>
        <v>1984</v>
      </c>
      <c r="P1716" t="str">
        <f>SUBSTITUTE(Table14[[#This Row],[Customer ID]],"?","unknown")</f>
        <v>Id624</v>
      </c>
      <c r="Q1716" s="9" t="str">
        <f t="shared" si="78"/>
        <v>2 Jun 1984</v>
      </c>
      <c r="R1716">
        <f t="shared" si="79"/>
        <v>39</v>
      </c>
      <c r="S1716" t="str">
        <f t="shared" si="80"/>
        <v>1984</v>
      </c>
      <c r="T1716" t="str">
        <f>SUBSTITUTE(Table14[[#This Row],[month]],"?","sep")</f>
        <v>Jun</v>
      </c>
      <c r="U1716">
        <v>2</v>
      </c>
      <c r="V1716">
        <v>0</v>
      </c>
      <c r="W1716" s="12">
        <v>5469.01</v>
      </c>
      <c r="X1716" t="str">
        <f>SUBSTITUTE(Table14[[#This Row],[Hospital tier]],"?","tier - 2")</f>
        <v>tier - 2</v>
      </c>
      <c r="Y1716" t="str">
        <f>SUBSTITUTE(Table14[[#This Row],[City tier]],"?","tier - 2")</f>
        <v>tier - 3</v>
      </c>
      <c r="Z1716" t="str">
        <f>SUBSTITUTE(Table14[[#This Row],[State ID]],"?","UNKNOWN")</f>
        <v>R1011</v>
      </c>
    </row>
    <row r="1717" spans="1:26" x14ac:dyDescent="0.3">
      <c r="A1717" t="s">
        <v>1748</v>
      </c>
      <c r="B1717">
        <v>1982</v>
      </c>
      <c r="C1717" t="s">
        <v>15</v>
      </c>
      <c r="E1717">
        <v>11</v>
      </c>
      <c r="F1717">
        <v>4</v>
      </c>
      <c r="G1717">
        <v>15828.82</v>
      </c>
      <c r="H1717" t="s">
        <v>11</v>
      </c>
      <c r="I1717" t="s">
        <v>12</v>
      </c>
      <c r="J1717" t="s">
        <v>42</v>
      </c>
      <c r="K1717" t="str">
        <f>SUBSTITUTE(Table14[[#This Row],[year]],"?","")</f>
        <v>1982</v>
      </c>
      <c r="P1717" t="str">
        <f>SUBSTITUTE(Table14[[#This Row],[Customer ID]],"?","unknown")</f>
        <v>Id623</v>
      </c>
      <c r="Q1717" s="9" t="str">
        <f t="shared" si="78"/>
        <v>24 Nov 1982</v>
      </c>
      <c r="R1717">
        <f t="shared" si="79"/>
        <v>40</v>
      </c>
      <c r="S1717" t="str">
        <f t="shared" si="80"/>
        <v>1982</v>
      </c>
      <c r="T1717" t="str">
        <f>SUBSTITUTE(Table14[[#This Row],[month]],"?","sep")</f>
        <v>Nov</v>
      </c>
      <c r="U1717">
        <v>24</v>
      </c>
      <c r="V1717">
        <v>0</v>
      </c>
      <c r="W1717" s="12">
        <v>5466.88</v>
      </c>
      <c r="X1717" t="str">
        <f>SUBSTITUTE(Table14[[#This Row],[Hospital tier]],"?","tier - 2")</f>
        <v>tier - 2</v>
      </c>
      <c r="Y1717" t="str">
        <f>SUBSTITUTE(Table14[[#This Row],[City tier]],"?","tier - 2")</f>
        <v>tier - 3</v>
      </c>
      <c r="Z1717" t="str">
        <f>SUBSTITUTE(Table14[[#This Row],[State ID]],"?","UNKNOWN")</f>
        <v>R1011</v>
      </c>
    </row>
    <row r="1718" spans="1:26" x14ac:dyDescent="0.3">
      <c r="A1718" t="s">
        <v>1749</v>
      </c>
      <c r="B1718">
        <v>1962</v>
      </c>
      <c r="C1718" t="s">
        <v>30</v>
      </c>
      <c r="E1718">
        <v>25</v>
      </c>
      <c r="F1718">
        <v>0</v>
      </c>
      <c r="G1718">
        <v>15840.81</v>
      </c>
      <c r="H1718" t="s">
        <v>11</v>
      </c>
      <c r="I1718" t="s">
        <v>16</v>
      </c>
      <c r="J1718" t="s">
        <v>632</v>
      </c>
      <c r="K1718" t="str">
        <f>SUBSTITUTE(Table14[[#This Row],[year]],"?","")</f>
        <v>1962</v>
      </c>
      <c r="P1718" t="str">
        <f>SUBSTITUTE(Table14[[#This Row],[Customer ID]],"?","unknown")</f>
        <v>Id622</v>
      </c>
      <c r="Q1718" s="9" t="str">
        <f t="shared" si="78"/>
        <v>25 Dec 1962</v>
      </c>
      <c r="R1718">
        <f t="shared" si="79"/>
        <v>60</v>
      </c>
      <c r="S1718" t="str">
        <f t="shared" si="80"/>
        <v>1962</v>
      </c>
      <c r="T1718" t="str">
        <f>SUBSTITUTE(Table14[[#This Row],[month]],"?","sep")</f>
        <v>Dec</v>
      </c>
      <c r="U1718">
        <v>25</v>
      </c>
      <c r="V1718">
        <v>0</v>
      </c>
      <c r="W1718" s="12">
        <v>5458.05</v>
      </c>
      <c r="X1718" t="str">
        <f>SUBSTITUTE(Table14[[#This Row],[Hospital tier]],"?","tier - 2")</f>
        <v>tier - 2</v>
      </c>
      <c r="Y1718" t="str">
        <f>SUBSTITUTE(Table14[[#This Row],[City tier]],"?","tier - 2")</f>
        <v>tier - 1</v>
      </c>
      <c r="Z1718" t="str">
        <f>SUBSTITUTE(Table14[[#This Row],[State ID]],"?","UNKNOWN")</f>
        <v>R1022</v>
      </c>
    </row>
    <row r="1719" spans="1:26" x14ac:dyDescent="0.3">
      <c r="A1719" t="s">
        <v>1750</v>
      </c>
      <c r="B1719">
        <v>1980</v>
      </c>
      <c r="C1719" t="s">
        <v>37</v>
      </c>
      <c r="E1719">
        <v>12</v>
      </c>
      <c r="F1719">
        <v>2</v>
      </c>
      <c r="G1719">
        <v>15922.29</v>
      </c>
      <c r="H1719" t="s">
        <v>11</v>
      </c>
      <c r="I1719" t="s">
        <v>12</v>
      </c>
      <c r="J1719" t="s">
        <v>535</v>
      </c>
      <c r="K1719" t="str">
        <f>SUBSTITUTE(Table14[[#This Row],[year]],"?","")</f>
        <v>1980</v>
      </c>
      <c r="P1719" t="str">
        <f>SUBSTITUTE(Table14[[#This Row],[Customer ID]],"?","unknown")</f>
        <v>Id621</v>
      </c>
      <c r="Q1719" s="9" t="str">
        <f t="shared" si="78"/>
        <v>25 Oct 1980</v>
      </c>
      <c r="R1719">
        <f t="shared" si="79"/>
        <v>42</v>
      </c>
      <c r="S1719" t="str">
        <f t="shared" si="80"/>
        <v>1980</v>
      </c>
      <c r="T1719" t="str">
        <f>SUBSTITUTE(Table14[[#This Row],[month]],"?","sep")</f>
        <v>Oct</v>
      </c>
      <c r="U1719">
        <v>25</v>
      </c>
      <c r="V1719">
        <v>0</v>
      </c>
      <c r="W1719" s="12">
        <v>5438.75</v>
      </c>
      <c r="X1719" t="str">
        <f>SUBSTITUTE(Table14[[#This Row],[Hospital tier]],"?","tier - 2")</f>
        <v>tier - 2</v>
      </c>
      <c r="Y1719" t="str">
        <f>SUBSTITUTE(Table14[[#This Row],[City tier]],"?","tier - 2")</f>
        <v>tier - 3</v>
      </c>
      <c r="Z1719" t="str">
        <f>SUBSTITUTE(Table14[[#This Row],[State ID]],"?","UNKNOWN")</f>
        <v>R1026</v>
      </c>
    </row>
    <row r="1720" spans="1:26" x14ac:dyDescent="0.3">
      <c r="A1720" t="s">
        <v>1751</v>
      </c>
      <c r="B1720">
        <v>1982</v>
      </c>
      <c r="C1720" t="s">
        <v>10</v>
      </c>
      <c r="E1720">
        <v>24</v>
      </c>
      <c r="F1720">
        <v>3</v>
      </c>
      <c r="G1720">
        <v>15965.29</v>
      </c>
      <c r="H1720" t="s">
        <v>11</v>
      </c>
      <c r="I1720" t="s">
        <v>16</v>
      </c>
      <c r="J1720" t="s">
        <v>23</v>
      </c>
      <c r="K1720" t="str">
        <f>SUBSTITUTE(Table14[[#This Row],[year]],"?","")</f>
        <v>1982</v>
      </c>
      <c r="P1720" t="str">
        <f>SUBSTITUTE(Table14[[#This Row],[Customer ID]],"?","unknown")</f>
        <v>Id620</v>
      </c>
      <c r="Q1720" s="9" t="str">
        <f t="shared" si="78"/>
        <v>16 Jul 1982</v>
      </c>
      <c r="R1720">
        <f t="shared" si="79"/>
        <v>40</v>
      </c>
      <c r="S1720" t="str">
        <f t="shared" si="80"/>
        <v>1982</v>
      </c>
      <c r="T1720" t="str">
        <f>SUBSTITUTE(Table14[[#This Row],[month]],"?","sep")</f>
        <v>Jul</v>
      </c>
      <c r="U1720">
        <v>16</v>
      </c>
      <c r="V1720">
        <v>1</v>
      </c>
      <c r="W1720" s="12">
        <v>47928.03</v>
      </c>
      <c r="X1720" t="str">
        <f>SUBSTITUTE(Table14[[#This Row],[Hospital tier]],"?","tier - 2")</f>
        <v>tier - 2</v>
      </c>
      <c r="Y1720" t="str">
        <f>SUBSTITUTE(Table14[[#This Row],[City tier]],"?","tier - 2")</f>
        <v>tier - 1</v>
      </c>
      <c r="Z1720" t="str">
        <f>SUBSTITUTE(Table14[[#This Row],[State ID]],"?","UNKNOWN")</f>
        <v>R1012</v>
      </c>
    </row>
    <row r="1721" spans="1:26" x14ac:dyDescent="0.3">
      <c r="A1721" t="s">
        <v>1752</v>
      </c>
      <c r="B1721">
        <v>1980</v>
      </c>
      <c r="C1721" t="s">
        <v>20</v>
      </c>
      <c r="E1721">
        <v>19</v>
      </c>
      <c r="F1721">
        <v>2</v>
      </c>
      <c r="G1721">
        <v>15966.19</v>
      </c>
      <c r="H1721" t="s">
        <v>11</v>
      </c>
      <c r="I1721" t="s">
        <v>11</v>
      </c>
      <c r="J1721" t="s">
        <v>23</v>
      </c>
      <c r="K1721" t="str">
        <f>SUBSTITUTE(Table14[[#This Row],[year]],"?","")</f>
        <v>1980</v>
      </c>
      <c r="P1721" t="str">
        <f>SUBSTITUTE(Table14[[#This Row],[Customer ID]],"?","unknown")</f>
        <v>Id619</v>
      </c>
      <c r="Q1721" s="9" t="str">
        <f t="shared" si="78"/>
        <v>14 Sep 1980</v>
      </c>
      <c r="R1721">
        <f t="shared" si="79"/>
        <v>42</v>
      </c>
      <c r="S1721" t="str">
        <f t="shared" si="80"/>
        <v>1980</v>
      </c>
      <c r="T1721" t="str">
        <f>SUBSTITUTE(Table14[[#This Row],[month]],"?","sep")</f>
        <v>Sep</v>
      </c>
      <c r="U1721">
        <v>14</v>
      </c>
      <c r="V1721">
        <v>2</v>
      </c>
      <c r="W1721" s="12">
        <v>12408.29</v>
      </c>
      <c r="X1721" t="str">
        <f>SUBSTITUTE(Table14[[#This Row],[Hospital tier]],"?","tier - 2")</f>
        <v>tier - 2</v>
      </c>
      <c r="Y1721" t="str">
        <f>SUBSTITUTE(Table14[[#This Row],[City tier]],"?","tier - 2")</f>
        <v>tier - 2</v>
      </c>
      <c r="Z1721" t="str">
        <f>SUBSTITUTE(Table14[[#This Row],[State ID]],"?","UNKNOWN")</f>
        <v>R1012</v>
      </c>
    </row>
    <row r="1722" spans="1:26" x14ac:dyDescent="0.3">
      <c r="A1722" t="s">
        <v>1753</v>
      </c>
      <c r="B1722">
        <v>1988</v>
      </c>
      <c r="C1722" t="s">
        <v>30</v>
      </c>
      <c r="E1722">
        <v>5</v>
      </c>
      <c r="F1722">
        <v>3</v>
      </c>
      <c r="G1722">
        <v>16059.06</v>
      </c>
      <c r="H1722" t="s">
        <v>11</v>
      </c>
      <c r="I1722" t="s">
        <v>12</v>
      </c>
      <c r="J1722" t="s">
        <v>23</v>
      </c>
      <c r="K1722" t="str">
        <f>SUBSTITUTE(Table14[[#This Row],[year]],"?","")</f>
        <v>1988</v>
      </c>
      <c r="P1722" t="str">
        <f>SUBSTITUTE(Table14[[#This Row],[Customer ID]],"?","unknown")</f>
        <v>Id618</v>
      </c>
      <c r="Q1722" s="9" t="str">
        <f t="shared" si="78"/>
        <v>5 Dec 1988</v>
      </c>
      <c r="R1722">
        <f t="shared" si="79"/>
        <v>34</v>
      </c>
      <c r="S1722" t="str">
        <f t="shared" si="80"/>
        <v>1988</v>
      </c>
      <c r="T1722" t="str">
        <f>SUBSTITUTE(Table14[[#This Row],[month]],"?","sep")</f>
        <v>Dec</v>
      </c>
      <c r="U1722">
        <v>5</v>
      </c>
      <c r="V1722">
        <v>1</v>
      </c>
      <c r="W1722" s="12">
        <v>37165.160000000003</v>
      </c>
      <c r="X1722" t="str">
        <f>SUBSTITUTE(Table14[[#This Row],[Hospital tier]],"?","tier - 2")</f>
        <v>tier - 2</v>
      </c>
      <c r="Y1722" t="str">
        <f>SUBSTITUTE(Table14[[#This Row],[City tier]],"?","tier - 2")</f>
        <v>tier - 3</v>
      </c>
      <c r="Z1722" t="str">
        <f>SUBSTITUTE(Table14[[#This Row],[State ID]],"?","UNKNOWN")</f>
        <v>R1012</v>
      </c>
    </row>
    <row r="1723" spans="1:26" x14ac:dyDescent="0.3">
      <c r="A1723" t="s">
        <v>1754</v>
      </c>
      <c r="B1723">
        <v>1978</v>
      </c>
      <c r="C1723" t="s">
        <v>20</v>
      </c>
      <c r="E1723">
        <v>16</v>
      </c>
      <c r="F1723">
        <v>2</v>
      </c>
      <c r="G1723">
        <v>16062.89</v>
      </c>
      <c r="H1723" t="s">
        <v>11</v>
      </c>
      <c r="I1723" t="s">
        <v>11</v>
      </c>
      <c r="J1723" t="s">
        <v>535</v>
      </c>
      <c r="K1723" t="str">
        <f>SUBSTITUTE(Table14[[#This Row],[year]],"?","")</f>
        <v>1978</v>
      </c>
      <c r="P1723" t="str">
        <f>SUBSTITUTE(Table14[[#This Row],[Customer ID]],"?","unknown")</f>
        <v>Id617</v>
      </c>
      <c r="Q1723" s="9" t="str">
        <f t="shared" si="78"/>
        <v>8 Sep 1978</v>
      </c>
      <c r="R1723">
        <f t="shared" si="79"/>
        <v>44</v>
      </c>
      <c r="S1723" t="str">
        <f t="shared" si="80"/>
        <v>1978</v>
      </c>
      <c r="T1723" t="str">
        <f>SUBSTITUTE(Table14[[#This Row],[month]],"?","sep")</f>
        <v>Sep</v>
      </c>
      <c r="U1723">
        <v>8</v>
      </c>
      <c r="V1723">
        <v>2</v>
      </c>
      <c r="W1723" s="12">
        <v>5428.98</v>
      </c>
      <c r="X1723" t="str">
        <f>SUBSTITUTE(Table14[[#This Row],[Hospital tier]],"?","tier - 2")</f>
        <v>tier - 2</v>
      </c>
      <c r="Y1723" t="str">
        <f>SUBSTITUTE(Table14[[#This Row],[City tier]],"?","tier - 2")</f>
        <v>tier - 2</v>
      </c>
      <c r="Z1723" t="str">
        <f>SUBSTITUTE(Table14[[#This Row],[State ID]],"?","UNKNOWN")</f>
        <v>R1026</v>
      </c>
    </row>
    <row r="1724" spans="1:26" x14ac:dyDescent="0.3">
      <c r="A1724" t="s">
        <v>1755</v>
      </c>
      <c r="B1724">
        <v>1958</v>
      </c>
      <c r="C1724" t="s">
        <v>37</v>
      </c>
      <c r="E1724">
        <v>22</v>
      </c>
      <c r="F1724">
        <v>2</v>
      </c>
      <c r="G1724">
        <v>16069.08</v>
      </c>
      <c r="H1724" t="s">
        <v>11</v>
      </c>
      <c r="I1724" t="s">
        <v>11</v>
      </c>
      <c r="J1724" t="s">
        <v>247</v>
      </c>
      <c r="K1724" t="str">
        <f>SUBSTITUTE(Table14[[#This Row],[year]],"?","")</f>
        <v>1958</v>
      </c>
      <c r="P1724" t="str">
        <f>SUBSTITUTE(Table14[[#This Row],[Customer ID]],"?","unknown")</f>
        <v>Id616</v>
      </c>
      <c r="Q1724" s="9" t="str">
        <f t="shared" si="78"/>
        <v>17 Oct 1958</v>
      </c>
      <c r="R1724">
        <f t="shared" si="79"/>
        <v>64</v>
      </c>
      <c r="S1724" t="str">
        <f t="shared" si="80"/>
        <v>1958</v>
      </c>
      <c r="T1724" t="str">
        <f>SUBSTITUTE(Table14[[#This Row],[month]],"?","sep")</f>
        <v>Oct</v>
      </c>
      <c r="U1724">
        <v>17</v>
      </c>
      <c r="V1724">
        <v>3</v>
      </c>
      <c r="W1724" s="12">
        <v>5428.73</v>
      </c>
      <c r="X1724" t="str">
        <f>SUBSTITUTE(Table14[[#This Row],[Hospital tier]],"?","tier - 2")</f>
        <v>tier - 2</v>
      </c>
      <c r="Y1724" t="str">
        <f>SUBSTITUTE(Table14[[#This Row],[City tier]],"?","tier - 2")</f>
        <v>tier - 2</v>
      </c>
      <c r="Z1724" t="str">
        <f>SUBSTITUTE(Table14[[#This Row],[State ID]],"?","UNKNOWN")</f>
        <v>R1024</v>
      </c>
    </row>
    <row r="1725" spans="1:26" x14ac:dyDescent="0.3">
      <c r="A1725" t="s">
        <v>1756</v>
      </c>
      <c r="B1725">
        <v>1958</v>
      </c>
      <c r="C1725" t="s">
        <v>18</v>
      </c>
      <c r="E1725">
        <v>21</v>
      </c>
      <c r="F1725">
        <v>3</v>
      </c>
      <c r="G1725">
        <v>16085.13</v>
      </c>
      <c r="H1725" t="s">
        <v>11</v>
      </c>
      <c r="I1725" t="s">
        <v>11</v>
      </c>
      <c r="J1725" t="s">
        <v>13</v>
      </c>
      <c r="K1725" t="str">
        <f>SUBSTITUTE(Table14[[#This Row],[year]],"?","")</f>
        <v>1958</v>
      </c>
      <c r="P1725" t="str">
        <f>SUBSTITUTE(Table14[[#This Row],[Customer ID]],"?","unknown")</f>
        <v>Id615</v>
      </c>
      <c r="Q1725" s="9" t="str">
        <f t="shared" si="78"/>
        <v>6 Jun 1958</v>
      </c>
      <c r="R1725">
        <f t="shared" si="79"/>
        <v>65</v>
      </c>
      <c r="S1725" t="str">
        <f t="shared" si="80"/>
        <v>1958</v>
      </c>
      <c r="T1725" t="str">
        <f>SUBSTITUTE(Table14[[#This Row],[month]],"?","sep")</f>
        <v>Jun</v>
      </c>
      <c r="U1725">
        <v>6</v>
      </c>
      <c r="V1725">
        <v>3</v>
      </c>
      <c r="W1725" s="12">
        <v>5425.02</v>
      </c>
      <c r="X1725" t="str">
        <f>SUBSTITUTE(Table14[[#This Row],[Hospital tier]],"?","tier - 2")</f>
        <v>tier - 2</v>
      </c>
      <c r="Y1725" t="str">
        <f>SUBSTITUTE(Table14[[#This Row],[City tier]],"?","tier - 2")</f>
        <v>tier - 2</v>
      </c>
      <c r="Z1725" t="str">
        <f>SUBSTITUTE(Table14[[#This Row],[State ID]],"?","UNKNOWN")</f>
        <v>R1013</v>
      </c>
    </row>
    <row r="1726" spans="1:26" x14ac:dyDescent="0.3">
      <c r="A1726" t="s">
        <v>1757</v>
      </c>
      <c r="B1726">
        <v>1985</v>
      </c>
      <c r="C1726" t="s">
        <v>35</v>
      </c>
      <c r="E1726">
        <v>27</v>
      </c>
      <c r="F1726">
        <v>3</v>
      </c>
      <c r="G1726">
        <v>16097.94</v>
      </c>
      <c r="H1726" t="s">
        <v>11</v>
      </c>
      <c r="I1726" t="s">
        <v>12</v>
      </c>
      <c r="J1726" t="s">
        <v>23</v>
      </c>
      <c r="K1726" t="str">
        <f>SUBSTITUTE(Table14[[#This Row],[year]],"?","")</f>
        <v>1985</v>
      </c>
      <c r="P1726" t="str">
        <f>SUBSTITUTE(Table14[[#This Row],[Customer ID]],"?","unknown")</f>
        <v>Id614</v>
      </c>
      <c r="Q1726" s="9" t="str">
        <f t="shared" si="78"/>
        <v>27 Aug 1985</v>
      </c>
      <c r="R1726">
        <f t="shared" si="79"/>
        <v>37</v>
      </c>
      <c r="S1726" t="str">
        <f t="shared" si="80"/>
        <v>1985</v>
      </c>
      <c r="T1726" t="str">
        <f>SUBSTITUTE(Table14[[#This Row],[month]],"?","sep")</f>
        <v>Aug</v>
      </c>
      <c r="U1726">
        <v>27</v>
      </c>
      <c r="V1726">
        <v>0</v>
      </c>
      <c r="W1726" s="12">
        <v>5415.66</v>
      </c>
      <c r="X1726" t="str">
        <f>SUBSTITUTE(Table14[[#This Row],[Hospital tier]],"?","tier - 2")</f>
        <v>tier - 2</v>
      </c>
      <c r="Y1726" t="str">
        <f>SUBSTITUTE(Table14[[#This Row],[City tier]],"?","tier - 2")</f>
        <v>tier - 3</v>
      </c>
      <c r="Z1726" t="str">
        <f>SUBSTITUTE(Table14[[#This Row],[State ID]],"?","UNKNOWN")</f>
        <v>R1012</v>
      </c>
    </row>
    <row r="1727" spans="1:26" x14ac:dyDescent="0.3">
      <c r="A1727" t="s">
        <v>1758</v>
      </c>
      <c r="B1727">
        <v>1993</v>
      </c>
      <c r="C1727" t="s">
        <v>35</v>
      </c>
      <c r="E1727">
        <v>8</v>
      </c>
      <c r="F1727">
        <v>0</v>
      </c>
      <c r="G1727">
        <v>16115.3</v>
      </c>
      <c r="H1727" t="s">
        <v>11</v>
      </c>
      <c r="I1727" t="s">
        <v>16</v>
      </c>
      <c r="J1727" t="s">
        <v>247</v>
      </c>
      <c r="K1727" t="str">
        <f>SUBSTITUTE(Table14[[#This Row],[year]],"?","")</f>
        <v>1993</v>
      </c>
      <c r="P1727" t="str">
        <f>SUBSTITUTE(Table14[[#This Row],[Customer ID]],"?","unknown")</f>
        <v>Id613</v>
      </c>
      <c r="Q1727" s="9" t="str">
        <f t="shared" si="78"/>
        <v>27 Aug 1993</v>
      </c>
      <c r="R1727">
        <f t="shared" si="79"/>
        <v>29</v>
      </c>
      <c r="S1727" t="str">
        <f t="shared" si="80"/>
        <v>1993</v>
      </c>
      <c r="T1727" t="str">
        <f>SUBSTITUTE(Table14[[#This Row],[month]],"?","sep")</f>
        <v>Aug</v>
      </c>
      <c r="U1727">
        <v>27</v>
      </c>
      <c r="V1727">
        <v>1</v>
      </c>
      <c r="W1727" s="12">
        <v>5411.99</v>
      </c>
      <c r="X1727" t="str">
        <f>SUBSTITUTE(Table14[[#This Row],[Hospital tier]],"?","tier - 2")</f>
        <v>tier - 2</v>
      </c>
      <c r="Y1727" t="str">
        <f>SUBSTITUTE(Table14[[#This Row],[City tier]],"?","tier - 2")</f>
        <v>tier - 1</v>
      </c>
      <c r="Z1727" t="str">
        <f>SUBSTITUTE(Table14[[#This Row],[State ID]],"?","UNKNOWN")</f>
        <v>R1024</v>
      </c>
    </row>
    <row r="1728" spans="1:26" x14ac:dyDescent="0.3">
      <c r="A1728" t="s">
        <v>1759</v>
      </c>
      <c r="B1728">
        <v>1987</v>
      </c>
      <c r="C1728" t="s">
        <v>37</v>
      </c>
      <c r="E1728">
        <v>6</v>
      </c>
      <c r="F1728">
        <v>3</v>
      </c>
      <c r="G1728">
        <v>16122.65</v>
      </c>
      <c r="H1728" t="s">
        <v>11</v>
      </c>
      <c r="I1728" t="s">
        <v>16</v>
      </c>
      <c r="J1728" t="s">
        <v>42</v>
      </c>
      <c r="K1728" t="str">
        <f>SUBSTITUTE(Table14[[#This Row],[year]],"?","")</f>
        <v>1987</v>
      </c>
      <c r="P1728" t="str">
        <f>SUBSTITUTE(Table14[[#This Row],[Customer ID]],"?","unknown")</f>
        <v>Id612</v>
      </c>
      <c r="Q1728" s="9" t="str">
        <f t="shared" si="78"/>
        <v>23 Oct 1987</v>
      </c>
      <c r="R1728">
        <f t="shared" si="79"/>
        <v>35</v>
      </c>
      <c r="S1728" t="str">
        <f t="shared" si="80"/>
        <v>1987</v>
      </c>
      <c r="T1728" t="str">
        <f>SUBSTITUTE(Table14[[#This Row],[month]],"?","sep")</f>
        <v>Oct</v>
      </c>
      <c r="U1728">
        <v>23</v>
      </c>
      <c r="V1728">
        <v>3</v>
      </c>
      <c r="W1728" s="12">
        <v>5402.89</v>
      </c>
      <c r="X1728" t="str">
        <f>SUBSTITUTE(Table14[[#This Row],[Hospital tier]],"?","tier - 2")</f>
        <v>tier - 2</v>
      </c>
      <c r="Y1728" t="str">
        <f>SUBSTITUTE(Table14[[#This Row],[City tier]],"?","tier - 2")</f>
        <v>tier - 1</v>
      </c>
      <c r="Z1728" t="str">
        <f>SUBSTITUTE(Table14[[#This Row],[State ID]],"?","UNKNOWN")</f>
        <v>R1011</v>
      </c>
    </row>
    <row r="1729" spans="1:26" x14ac:dyDescent="0.3">
      <c r="A1729" t="s">
        <v>1760</v>
      </c>
      <c r="B1729">
        <v>1993</v>
      </c>
      <c r="C1729" t="s">
        <v>30</v>
      </c>
      <c r="E1729">
        <v>12</v>
      </c>
      <c r="F1729">
        <v>0</v>
      </c>
      <c r="G1729">
        <v>16138.76</v>
      </c>
      <c r="H1729" t="s">
        <v>11</v>
      </c>
      <c r="I1729" t="s">
        <v>12</v>
      </c>
      <c r="J1729" t="s">
        <v>356</v>
      </c>
      <c r="K1729" t="str">
        <f>SUBSTITUTE(Table14[[#This Row],[year]],"?","")</f>
        <v>1993</v>
      </c>
      <c r="P1729" t="str">
        <f>SUBSTITUTE(Table14[[#This Row],[Customer ID]],"?","unknown")</f>
        <v>Id611</v>
      </c>
      <c r="Q1729" s="9" t="str">
        <f t="shared" si="78"/>
        <v>1 Dec 1993</v>
      </c>
      <c r="R1729">
        <f t="shared" si="79"/>
        <v>29</v>
      </c>
      <c r="S1729" t="str">
        <f t="shared" si="80"/>
        <v>1993</v>
      </c>
      <c r="T1729" t="str">
        <f>SUBSTITUTE(Table14[[#This Row],[month]],"?","sep")</f>
        <v>Dec</v>
      </c>
      <c r="U1729">
        <v>1</v>
      </c>
      <c r="V1729">
        <v>0</v>
      </c>
      <c r="W1729" s="12">
        <v>5400.98</v>
      </c>
      <c r="X1729" t="str">
        <f>SUBSTITUTE(Table14[[#This Row],[Hospital tier]],"?","tier - 2")</f>
        <v>tier - 2</v>
      </c>
      <c r="Y1729" t="str">
        <f>SUBSTITUTE(Table14[[#This Row],[City tier]],"?","tier - 2")</f>
        <v>tier - 3</v>
      </c>
      <c r="Z1729" t="str">
        <f>SUBSTITUTE(Table14[[#This Row],[State ID]],"?","UNKNOWN")</f>
        <v>R1017</v>
      </c>
    </row>
    <row r="1730" spans="1:26" x14ac:dyDescent="0.3">
      <c r="A1730" t="s">
        <v>1761</v>
      </c>
      <c r="B1730">
        <v>1982</v>
      </c>
      <c r="C1730" t="s">
        <v>10</v>
      </c>
      <c r="E1730">
        <v>6</v>
      </c>
      <c r="F1730">
        <v>3</v>
      </c>
      <c r="G1730">
        <v>16152.04</v>
      </c>
      <c r="H1730" t="s">
        <v>11</v>
      </c>
      <c r="I1730" t="s">
        <v>16</v>
      </c>
      <c r="J1730" t="s">
        <v>535</v>
      </c>
      <c r="K1730" t="str">
        <f>SUBSTITUTE(Table14[[#This Row],[year]],"?","")</f>
        <v>1982</v>
      </c>
      <c r="P1730" t="str">
        <f>SUBSTITUTE(Table14[[#This Row],[Customer ID]],"?","unknown")</f>
        <v>Id610</v>
      </c>
      <c r="Q1730" s="9" t="str">
        <f t="shared" ref="Q1730:Q1793" si="81">CONCATENATE(U1730," ",T1730," ",S1730)</f>
        <v>3 Jul 1982</v>
      </c>
      <c r="R1730">
        <f t="shared" ref="R1730:R1793" si="82">DATEDIF(Q1730,$AC$21,"Y")</f>
        <v>40</v>
      </c>
      <c r="S1730" t="str">
        <f t="shared" ref="S1730:S1793" si="83">IF(ISBLANK(K1730),AVERAGE(K1730:K4072),K1730)</f>
        <v>1982</v>
      </c>
      <c r="T1730" t="str">
        <f>SUBSTITUTE(Table14[[#This Row],[month]],"?","sep")</f>
        <v>Jul</v>
      </c>
      <c r="U1730">
        <v>3</v>
      </c>
      <c r="V1730">
        <v>0</v>
      </c>
      <c r="W1730" s="12">
        <v>5397.62</v>
      </c>
      <c r="X1730" t="str">
        <f>SUBSTITUTE(Table14[[#This Row],[Hospital tier]],"?","tier - 2")</f>
        <v>tier - 2</v>
      </c>
      <c r="Y1730" t="str">
        <f>SUBSTITUTE(Table14[[#This Row],[City tier]],"?","tier - 2")</f>
        <v>tier - 1</v>
      </c>
      <c r="Z1730" t="str">
        <f>SUBSTITUTE(Table14[[#This Row],[State ID]],"?","UNKNOWN")</f>
        <v>R1026</v>
      </c>
    </row>
    <row r="1731" spans="1:26" x14ac:dyDescent="0.3">
      <c r="A1731" t="s">
        <v>1762</v>
      </c>
      <c r="B1731">
        <v>1974</v>
      </c>
      <c r="C1731" t="s">
        <v>20</v>
      </c>
      <c r="E1731">
        <v>11</v>
      </c>
      <c r="F1731">
        <v>0</v>
      </c>
      <c r="G1731">
        <v>16190.97</v>
      </c>
      <c r="H1731" t="s">
        <v>11</v>
      </c>
      <c r="I1731" t="s">
        <v>12</v>
      </c>
      <c r="J1731" t="s">
        <v>23</v>
      </c>
      <c r="K1731" t="str">
        <f>SUBSTITUTE(Table14[[#This Row],[year]],"?","")</f>
        <v>1974</v>
      </c>
      <c r="P1731" t="str">
        <f>SUBSTITUTE(Table14[[#This Row],[Customer ID]],"?","unknown")</f>
        <v>Id609</v>
      </c>
      <c r="Q1731" s="9" t="str">
        <f t="shared" si="81"/>
        <v>6 Sep 1974</v>
      </c>
      <c r="R1731">
        <f t="shared" si="82"/>
        <v>48</v>
      </c>
      <c r="S1731" t="str">
        <f t="shared" si="83"/>
        <v>1974</v>
      </c>
      <c r="T1731" t="str">
        <f>SUBSTITUTE(Table14[[#This Row],[month]],"?","sep")</f>
        <v>Sep</v>
      </c>
      <c r="U1731">
        <v>6</v>
      </c>
      <c r="V1731">
        <v>3</v>
      </c>
      <c r="W1731" s="12">
        <v>5396.44</v>
      </c>
      <c r="X1731" t="str">
        <f>SUBSTITUTE(Table14[[#This Row],[Hospital tier]],"?","tier - 2")</f>
        <v>tier - 2</v>
      </c>
      <c r="Y1731" t="str">
        <f>SUBSTITUTE(Table14[[#This Row],[City tier]],"?","tier - 2")</f>
        <v>tier - 3</v>
      </c>
      <c r="Z1731" t="str">
        <f>SUBSTITUTE(Table14[[#This Row],[State ID]],"?","UNKNOWN")</f>
        <v>R1012</v>
      </c>
    </row>
    <row r="1732" spans="1:26" x14ac:dyDescent="0.3">
      <c r="A1732" t="s">
        <v>1763</v>
      </c>
      <c r="B1732">
        <v>1988</v>
      </c>
      <c r="C1732" t="s">
        <v>35</v>
      </c>
      <c r="E1732">
        <v>6</v>
      </c>
      <c r="F1732">
        <v>3</v>
      </c>
      <c r="G1732">
        <v>16199.1</v>
      </c>
      <c r="H1732" t="s">
        <v>11</v>
      </c>
      <c r="I1732" t="s">
        <v>11</v>
      </c>
      <c r="J1732" t="s">
        <v>23</v>
      </c>
      <c r="K1732" t="str">
        <f>SUBSTITUTE(Table14[[#This Row],[year]],"?","")</f>
        <v>1988</v>
      </c>
      <c r="P1732" t="str">
        <f>SUBSTITUTE(Table14[[#This Row],[Customer ID]],"?","unknown")</f>
        <v>Id608</v>
      </c>
      <c r="Q1732" s="9" t="str">
        <f t="shared" si="81"/>
        <v>21 Aug 1988</v>
      </c>
      <c r="R1732">
        <f t="shared" si="82"/>
        <v>34</v>
      </c>
      <c r="S1732" t="str">
        <f t="shared" si="83"/>
        <v>1988</v>
      </c>
      <c r="T1732" t="str">
        <f>SUBSTITUTE(Table14[[#This Row],[month]],"?","sep")</f>
        <v>Aug</v>
      </c>
      <c r="U1732">
        <v>21</v>
      </c>
      <c r="V1732">
        <v>0</v>
      </c>
      <c r="W1732" s="12">
        <v>12407.3</v>
      </c>
      <c r="X1732" t="str">
        <f>SUBSTITUTE(Table14[[#This Row],[Hospital tier]],"?","tier - 2")</f>
        <v>tier - 2</v>
      </c>
      <c r="Y1732" t="str">
        <f>SUBSTITUTE(Table14[[#This Row],[City tier]],"?","tier - 2")</f>
        <v>tier - 2</v>
      </c>
      <c r="Z1732" t="str">
        <f>SUBSTITUTE(Table14[[#This Row],[State ID]],"?","UNKNOWN")</f>
        <v>R1012</v>
      </c>
    </row>
    <row r="1733" spans="1:26" x14ac:dyDescent="0.3">
      <c r="A1733" t="s">
        <v>1764</v>
      </c>
      <c r="B1733">
        <v>1988</v>
      </c>
      <c r="C1733" t="s">
        <v>35</v>
      </c>
      <c r="E1733">
        <v>21</v>
      </c>
      <c r="F1733">
        <v>3</v>
      </c>
      <c r="G1733">
        <v>16205.88</v>
      </c>
      <c r="H1733" t="s">
        <v>11</v>
      </c>
      <c r="I1733" t="s">
        <v>16</v>
      </c>
      <c r="J1733" t="s">
        <v>23</v>
      </c>
      <c r="K1733" t="str">
        <f>SUBSTITUTE(Table14[[#This Row],[year]],"?","")</f>
        <v>1988</v>
      </c>
      <c r="P1733" t="str">
        <f>SUBSTITUTE(Table14[[#This Row],[Customer ID]],"?","unknown")</f>
        <v>Id607</v>
      </c>
      <c r="Q1733" s="9" t="str">
        <f t="shared" si="81"/>
        <v>8 Aug 1988</v>
      </c>
      <c r="R1733">
        <f t="shared" si="82"/>
        <v>34</v>
      </c>
      <c r="S1733" t="str">
        <f t="shared" si="83"/>
        <v>1988</v>
      </c>
      <c r="T1733" t="str">
        <f>SUBSTITUTE(Table14[[#This Row],[month]],"?","sep")</f>
        <v>Aug</v>
      </c>
      <c r="U1733">
        <v>8</v>
      </c>
      <c r="V1733">
        <v>1</v>
      </c>
      <c r="W1733" s="12">
        <v>5385.34</v>
      </c>
      <c r="X1733" t="str">
        <f>SUBSTITUTE(Table14[[#This Row],[Hospital tier]],"?","tier - 2")</f>
        <v>tier - 2</v>
      </c>
      <c r="Y1733" t="str">
        <f>SUBSTITUTE(Table14[[#This Row],[City tier]],"?","tier - 2")</f>
        <v>tier - 1</v>
      </c>
      <c r="Z1733" t="str">
        <f>SUBSTITUTE(Table14[[#This Row],[State ID]],"?","UNKNOWN")</f>
        <v>R1012</v>
      </c>
    </row>
    <row r="1734" spans="1:26" x14ac:dyDescent="0.3">
      <c r="A1734" t="s">
        <v>1765</v>
      </c>
      <c r="B1734">
        <v>2002</v>
      </c>
      <c r="C1734" t="s">
        <v>20</v>
      </c>
      <c r="E1734">
        <v>8</v>
      </c>
      <c r="F1734">
        <v>0</v>
      </c>
      <c r="G1734">
        <v>16232.85</v>
      </c>
      <c r="H1734" t="s">
        <v>11</v>
      </c>
      <c r="I1734" t="s">
        <v>16</v>
      </c>
      <c r="J1734" t="s">
        <v>42</v>
      </c>
      <c r="K1734" t="str">
        <f>SUBSTITUTE(Table14[[#This Row],[year]],"?","")</f>
        <v>2002</v>
      </c>
      <c r="P1734" t="str">
        <f>SUBSTITUTE(Table14[[#This Row],[Customer ID]],"?","unknown")</f>
        <v>Id606</v>
      </c>
      <c r="Q1734" s="9" t="str">
        <f t="shared" si="81"/>
        <v>30 Sep 2002</v>
      </c>
      <c r="R1734">
        <f t="shared" si="82"/>
        <v>20</v>
      </c>
      <c r="S1734" t="str">
        <f t="shared" si="83"/>
        <v>2002</v>
      </c>
      <c r="T1734" t="str">
        <f>SUBSTITUTE(Table14[[#This Row],[month]],"?","sep")</f>
        <v>Sep</v>
      </c>
      <c r="U1734">
        <v>30</v>
      </c>
      <c r="V1734">
        <v>0</v>
      </c>
      <c r="W1734" s="12">
        <v>37133.9</v>
      </c>
      <c r="X1734" t="str">
        <f>SUBSTITUTE(Table14[[#This Row],[Hospital tier]],"?","tier - 2")</f>
        <v>tier - 2</v>
      </c>
      <c r="Y1734" t="str">
        <f>SUBSTITUTE(Table14[[#This Row],[City tier]],"?","tier - 2")</f>
        <v>tier - 1</v>
      </c>
      <c r="Z1734" t="str">
        <f>SUBSTITUTE(Table14[[#This Row],[State ID]],"?","UNKNOWN")</f>
        <v>R1011</v>
      </c>
    </row>
    <row r="1735" spans="1:26" x14ac:dyDescent="0.3">
      <c r="A1735" t="s">
        <v>1766</v>
      </c>
      <c r="B1735">
        <v>1972</v>
      </c>
      <c r="C1735" t="s">
        <v>10</v>
      </c>
      <c r="E1735">
        <v>30</v>
      </c>
      <c r="F1735">
        <v>0</v>
      </c>
      <c r="G1735">
        <v>16267.32</v>
      </c>
      <c r="H1735" t="s">
        <v>11</v>
      </c>
      <c r="I1735" t="s">
        <v>11</v>
      </c>
      <c r="J1735" t="s">
        <v>249</v>
      </c>
      <c r="K1735" t="str">
        <f>SUBSTITUTE(Table14[[#This Row],[year]],"?","")</f>
        <v>1972</v>
      </c>
      <c r="P1735" t="str">
        <f>SUBSTITUTE(Table14[[#This Row],[Customer ID]],"?","unknown")</f>
        <v>Id605</v>
      </c>
      <c r="Q1735" s="9" t="str">
        <f t="shared" si="81"/>
        <v>1 Jul 1972</v>
      </c>
      <c r="R1735">
        <f t="shared" si="82"/>
        <v>50</v>
      </c>
      <c r="S1735" t="str">
        <f t="shared" si="83"/>
        <v>1972</v>
      </c>
      <c r="T1735" t="str">
        <f>SUBSTITUTE(Table14[[#This Row],[month]],"?","sep")</f>
        <v>Jul</v>
      </c>
      <c r="U1735">
        <v>1</v>
      </c>
      <c r="V1735">
        <v>0</v>
      </c>
      <c r="W1735" s="12">
        <v>5383.54</v>
      </c>
      <c r="X1735" t="str">
        <f>SUBSTITUTE(Table14[[#This Row],[Hospital tier]],"?","tier - 2")</f>
        <v>tier - 2</v>
      </c>
      <c r="Y1735" t="str">
        <f>SUBSTITUTE(Table14[[#This Row],[City tier]],"?","tier - 2")</f>
        <v>tier - 2</v>
      </c>
      <c r="Z1735" t="str">
        <f>SUBSTITUTE(Table14[[#This Row],[State ID]],"?","UNKNOWN")</f>
        <v>R1023</v>
      </c>
    </row>
    <row r="1736" spans="1:26" x14ac:dyDescent="0.3">
      <c r="A1736" t="s">
        <v>1767</v>
      </c>
      <c r="B1736">
        <v>2003</v>
      </c>
      <c r="C1736" t="s">
        <v>35</v>
      </c>
      <c r="E1736">
        <v>24</v>
      </c>
      <c r="F1736">
        <v>0</v>
      </c>
      <c r="G1736">
        <v>16297.85</v>
      </c>
      <c r="H1736" t="s">
        <v>11</v>
      </c>
      <c r="I1736" t="s">
        <v>12</v>
      </c>
      <c r="J1736" t="s">
        <v>42</v>
      </c>
      <c r="K1736" t="str">
        <f>SUBSTITUTE(Table14[[#This Row],[year]],"?","")</f>
        <v>2003</v>
      </c>
      <c r="P1736" t="str">
        <f>SUBSTITUTE(Table14[[#This Row],[Customer ID]],"?","unknown")</f>
        <v>Id604</v>
      </c>
      <c r="Q1736" s="9" t="str">
        <f t="shared" si="81"/>
        <v>22 Aug 2003</v>
      </c>
      <c r="R1736">
        <f t="shared" si="82"/>
        <v>19</v>
      </c>
      <c r="S1736" t="str">
        <f t="shared" si="83"/>
        <v>2003</v>
      </c>
      <c r="T1736" t="str">
        <f>SUBSTITUTE(Table14[[#This Row],[month]],"?","sep")</f>
        <v>Aug</v>
      </c>
      <c r="U1736">
        <v>22</v>
      </c>
      <c r="V1736">
        <v>1</v>
      </c>
      <c r="W1736" s="12">
        <v>5377.46</v>
      </c>
      <c r="X1736" t="str">
        <f>SUBSTITUTE(Table14[[#This Row],[Hospital tier]],"?","tier - 2")</f>
        <v>tier - 2</v>
      </c>
      <c r="Y1736" t="str">
        <f>SUBSTITUTE(Table14[[#This Row],[City tier]],"?","tier - 2")</f>
        <v>tier - 3</v>
      </c>
      <c r="Z1736" t="str">
        <f>SUBSTITUTE(Table14[[#This Row],[State ID]],"?","UNKNOWN")</f>
        <v>R1011</v>
      </c>
    </row>
    <row r="1737" spans="1:26" x14ac:dyDescent="0.3">
      <c r="A1737" t="s">
        <v>1768</v>
      </c>
      <c r="B1737">
        <v>1969</v>
      </c>
      <c r="C1737" t="s">
        <v>35</v>
      </c>
      <c r="E1737">
        <v>8</v>
      </c>
      <c r="F1737">
        <v>0</v>
      </c>
      <c r="G1737">
        <v>16311.05</v>
      </c>
      <c r="H1737" t="s">
        <v>11</v>
      </c>
      <c r="I1737" t="s">
        <v>12</v>
      </c>
      <c r="J1737" t="s">
        <v>535</v>
      </c>
      <c r="K1737" t="str">
        <f>SUBSTITUTE(Table14[[#This Row],[year]],"?","")</f>
        <v>1969</v>
      </c>
      <c r="P1737" t="str">
        <f>SUBSTITUTE(Table14[[#This Row],[Customer ID]],"?","unknown")</f>
        <v>Id603</v>
      </c>
      <c r="Q1737" s="9" t="str">
        <f t="shared" si="81"/>
        <v>18 Aug 1969</v>
      </c>
      <c r="R1737">
        <f t="shared" si="82"/>
        <v>53</v>
      </c>
      <c r="S1737" t="str">
        <f t="shared" si="83"/>
        <v>1969</v>
      </c>
      <c r="T1737" t="str">
        <f>SUBSTITUTE(Table14[[#This Row],[month]],"?","sep")</f>
        <v>Aug</v>
      </c>
      <c r="U1737">
        <v>18</v>
      </c>
      <c r="V1737">
        <v>2</v>
      </c>
      <c r="W1737" s="12">
        <v>5375.04</v>
      </c>
      <c r="X1737" t="str">
        <f>SUBSTITUTE(Table14[[#This Row],[Hospital tier]],"?","tier - 2")</f>
        <v>tier - 2</v>
      </c>
      <c r="Y1737" t="str">
        <f>SUBSTITUTE(Table14[[#This Row],[City tier]],"?","tier - 2")</f>
        <v>tier - 3</v>
      </c>
      <c r="Z1737" t="str">
        <f>SUBSTITUTE(Table14[[#This Row],[State ID]],"?","UNKNOWN")</f>
        <v>R1026</v>
      </c>
    </row>
    <row r="1738" spans="1:26" x14ac:dyDescent="0.3">
      <c r="A1738" t="s">
        <v>1769</v>
      </c>
      <c r="B1738">
        <v>1965</v>
      </c>
      <c r="C1738" t="s">
        <v>30</v>
      </c>
      <c r="E1738">
        <v>5</v>
      </c>
      <c r="F1738">
        <v>0</v>
      </c>
      <c r="G1738">
        <v>16351.42</v>
      </c>
      <c r="H1738" t="s">
        <v>11</v>
      </c>
      <c r="I1738" t="s">
        <v>12</v>
      </c>
      <c r="J1738" t="s">
        <v>535</v>
      </c>
      <c r="K1738" t="str">
        <f>SUBSTITUTE(Table14[[#This Row],[year]],"?","")</f>
        <v>1965</v>
      </c>
      <c r="P1738" t="str">
        <f>SUBSTITUTE(Table14[[#This Row],[Customer ID]],"?","unknown")</f>
        <v>Id602</v>
      </c>
      <c r="Q1738" s="9" t="str">
        <f t="shared" si="81"/>
        <v>1 Dec 1965</v>
      </c>
      <c r="R1738">
        <f t="shared" si="82"/>
        <v>57</v>
      </c>
      <c r="S1738" t="str">
        <f t="shared" si="83"/>
        <v>1965</v>
      </c>
      <c r="T1738" t="str">
        <f>SUBSTITUTE(Table14[[#This Row],[month]],"?","sep")</f>
        <v>Dec</v>
      </c>
      <c r="U1738">
        <v>1</v>
      </c>
      <c r="V1738">
        <v>1</v>
      </c>
      <c r="W1738" s="12">
        <v>5373.36</v>
      </c>
      <c r="X1738" t="str">
        <f>SUBSTITUTE(Table14[[#This Row],[Hospital tier]],"?","tier - 2")</f>
        <v>tier - 2</v>
      </c>
      <c r="Y1738" t="str">
        <f>SUBSTITUTE(Table14[[#This Row],[City tier]],"?","tier - 2")</f>
        <v>tier - 3</v>
      </c>
      <c r="Z1738" t="str">
        <f>SUBSTITUTE(Table14[[#This Row],[State ID]],"?","UNKNOWN")</f>
        <v>R1026</v>
      </c>
    </row>
    <row r="1739" spans="1:26" x14ac:dyDescent="0.3">
      <c r="A1739" t="s">
        <v>1770</v>
      </c>
      <c r="B1739">
        <v>1995</v>
      </c>
      <c r="C1739" t="s">
        <v>20</v>
      </c>
      <c r="E1739">
        <v>28</v>
      </c>
      <c r="F1739">
        <v>3</v>
      </c>
      <c r="G1739">
        <v>16420.490000000002</v>
      </c>
      <c r="H1739" t="s">
        <v>11</v>
      </c>
      <c r="I1739" t="s">
        <v>12</v>
      </c>
      <c r="J1739" t="s">
        <v>23</v>
      </c>
      <c r="K1739" t="str">
        <f>SUBSTITUTE(Table14[[#This Row],[year]],"?","")</f>
        <v>1995</v>
      </c>
      <c r="P1739" t="str">
        <f>SUBSTITUTE(Table14[[#This Row],[Customer ID]],"?","unknown")</f>
        <v>Id601</v>
      </c>
      <c r="Q1739" s="9" t="str">
        <f t="shared" si="81"/>
        <v>7 Sep 1995</v>
      </c>
      <c r="R1739">
        <f t="shared" si="82"/>
        <v>27</v>
      </c>
      <c r="S1739" t="str">
        <f t="shared" si="83"/>
        <v>1995</v>
      </c>
      <c r="T1739" t="str">
        <f>SUBSTITUTE(Table14[[#This Row],[month]],"?","sep")</f>
        <v>Sep</v>
      </c>
      <c r="U1739">
        <v>7</v>
      </c>
      <c r="V1739">
        <v>0</v>
      </c>
      <c r="W1739" s="12">
        <v>5364.66</v>
      </c>
      <c r="X1739" t="str">
        <f>SUBSTITUTE(Table14[[#This Row],[Hospital tier]],"?","tier - 2")</f>
        <v>tier - 2</v>
      </c>
      <c r="Y1739" t="str">
        <f>SUBSTITUTE(Table14[[#This Row],[City tier]],"?","tier - 2")</f>
        <v>tier - 3</v>
      </c>
      <c r="Z1739" t="str">
        <f>SUBSTITUTE(Table14[[#This Row],[State ID]],"?","UNKNOWN")</f>
        <v>R1012</v>
      </c>
    </row>
    <row r="1740" spans="1:26" x14ac:dyDescent="0.3">
      <c r="A1740" t="s">
        <v>1771</v>
      </c>
      <c r="B1740">
        <v>2003</v>
      </c>
      <c r="C1740" t="s">
        <v>30</v>
      </c>
      <c r="E1740">
        <v>20</v>
      </c>
      <c r="F1740">
        <v>1</v>
      </c>
      <c r="G1740">
        <v>16450.89</v>
      </c>
      <c r="H1740" t="s">
        <v>11</v>
      </c>
      <c r="I1740" t="s">
        <v>16</v>
      </c>
      <c r="J1740" t="s">
        <v>23</v>
      </c>
      <c r="K1740" t="str">
        <f>SUBSTITUTE(Table14[[#This Row],[year]],"?","")</f>
        <v>2003</v>
      </c>
      <c r="P1740" t="str">
        <f>SUBSTITUTE(Table14[[#This Row],[Customer ID]],"?","unknown")</f>
        <v>Id600</v>
      </c>
      <c r="Q1740" s="9" t="str">
        <f t="shared" si="81"/>
        <v>7 Dec 2003</v>
      </c>
      <c r="R1740">
        <f t="shared" si="82"/>
        <v>19</v>
      </c>
      <c r="S1740" t="str">
        <f t="shared" si="83"/>
        <v>2003</v>
      </c>
      <c r="T1740" t="str">
        <f>SUBSTITUTE(Table14[[#This Row],[month]],"?","sep")</f>
        <v>Dec</v>
      </c>
      <c r="U1740">
        <v>7</v>
      </c>
      <c r="V1740">
        <v>1</v>
      </c>
      <c r="W1740" s="12">
        <v>5354.07</v>
      </c>
      <c r="X1740" t="str">
        <f>SUBSTITUTE(Table14[[#This Row],[Hospital tier]],"?","tier - 2")</f>
        <v>tier - 2</v>
      </c>
      <c r="Y1740" t="str">
        <f>SUBSTITUTE(Table14[[#This Row],[City tier]],"?","tier - 2")</f>
        <v>tier - 1</v>
      </c>
      <c r="Z1740" t="str">
        <f>SUBSTITUTE(Table14[[#This Row],[State ID]],"?","UNKNOWN")</f>
        <v>R1012</v>
      </c>
    </row>
    <row r="1741" spans="1:26" x14ac:dyDescent="0.3">
      <c r="A1741" t="s">
        <v>1772</v>
      </c>
      <c r="B1741">
        <v>1958</v>
      </c>
      <c r="C1741" t="s">
        <v>37</v>
      </c>
      <c r="E1741">
        <v>10</v>
      </c>
      <c r="F1741">
        <v>3</v>
      </c>
      <c r="G1741">
        <v>16455.71</v>
      </c>
      <c r="H1741" t="s">
        <v>11</v>
      </c>
      <c r="I1741" t="s">
        <v>11</v>
      </c>
      <c r="J1741" t="s">
        <v>23</v>
      </c>
      <c r="K1741" t="str">
        <f>SUBSTITUTE(Table14[[#This Row],[year]],"?","")</f>
        <v>1958</v>
      </c>
      <c r="P1741" t="str">
        <f>SUBSTITUTE(Table14[[#This Row],[Customer ID]],"?","unknown")</f>
        <v>Id599</v>
      </c>
      <c r="Q1741" s="9" t="str">
        <f t="shared" si="81"/>
        <v>15 Oct 1958</v>
      </c>
      <c r="R1741">
        <f t="shared" si="82"/>
        <v>64</v>
      </c>
      <c r="S1741" t="str">
        <f t="shared" si="83"/>
        <v>1958</v>
      </c>
      <c r="T1741" t="str">
        <f>SUBSTITUTE(Table14[[#This Row],[month]],"?","sep")</f>
        <v>Oct</v>
      </c>
      <c r="U1741">
        <v>15</v>
      </c>
      <c r="V1741">
        <v>0</v>
      </c>
      <c r="W1741" s="12">
        <v>5344.81</v>
      </c>
      <c r="X1741" t="str">
        <f>SUBSTITUTE(Table14[[#This Row],[Hospital tier]],"?","tier - 2")</f>
        <v>tier - 2</v>
      </c>
      <c r="Y1741" t="str">
        <f>SUBSTITUTE(Table14[[#This Row],[City tier]],"?","tier - 2")</f>
        <v>tier - 2</v>
      </c>
      <c r="Z1741" t="str">
        <f>SUBSTITUTE(Table14[[#This Row],[State ID]],"?","UNKNOWN")</f>
        <v>R1012</v>
      </c>
    </row>
    <row r="1742" spans="1:26" x14ac:dyDescent="0.3">
      <c r="A1742" t="s">
        <v>1773</v>
      </c>
      <c r="B1742">
        <v>1995</v>
      </c>
      <c r="C1742" t="s">
        <v>30</v>
      </c>
      <c r="E1742">
        <v>23</v>
      </c>
      <c r="F1742">
        <v>0</v>
      </c>
      <c r="G1742">
        <v>16577.78</v>
      </c>
      <c r="H1742" t="s">
        <v>11</v>
      </c>
      <c r="I1742" t="s">
        <v>16</v>
      </c>
      <c r="J1742" t="s">
        <v>13</v>
      </c>
      <c r="K1742" t="str">
        <f>SUBSTITUTE(Table14[[#This Row],[year]],"?","")</f>
        <v>1995</v>
      </c>
      <c r="P1742" t="str">
        <f>SUBSTITUTE(Table14[[#This Row],[Customer ID]],"?","unknown")</f>
        <v>Id598</v>
      </c>
      <c r="Q1742" s="9" t="str">
        <f t="shared" si="81"/>
        <v>28 Dec 1995</v>
      </c>
      <c r="R1742">
        <f t="shared" si="82"/>
        <v>27</v>
      </c>
      <c r="S1742" t="str">
        <f t="shared" si="83"/>
        <v>1995</v>
      </c>
      <c r="T1742" t="str">
        <f>SUBSTITUTE(Table14[[#This Row],[month]],"?","sep")</f>
        <v>Dec</v>
      </c>
      <c r="U1742">
        <v>28</v>
      </c>
      <c r="V1742">
        <v>2</v>
      </c>
      <c r="W1742" s="12">
        <v>5327.4</v>
      </c>
      <c r="X1742" t="str">
        <f>SUBSTITUTE(Table14[[#This Row],[Hospital tier]],"?","tier - 2")</f>
        <v>tier - 2</v>
      </c>
      <c r="Y1742" t="str">
        <f>SUBSTITUTE(Table14[[#This Row],[City tier]],"?","tier - 2")</f>
        <v>tier - 1</v>
      </c>
      <c r="Z1742" t="str">
        <f>SUBSTITUTE(Table14[[#This Row],[State ID]],"?","UNKNOWN")</f>
        <v>R1013</v>
      </c>
    </row>
    <row r="1743" spans="1:26" x14ac:dyDescent="0.3">
      <c r="A1743" t="s">
        <v>1774</v>
      </c>
      <c r="B1743">
        <v>2001</v>
      </c>
      <c r="C1743" t="s">
        <v>18</v>
      </c>
      <c r="E1743">
        <v>25</v>
      </c>
      <c r="F1743">
        <v>0</v>
      </c>
      <c r="G1743">
        <v>16586.5</v>
      </c>
      <c r="H1743" t="s">
        <v>11</v>
      </c>
      <c r="I1743" t="s">
        <v>16</v>
      </c>
      <c r="J1743" t="s">
        <v>13</v>
      </c>
      <c r="K1743" t="str">
        <f>SUBSTITUTE(Table14[[#This Row],[year]],"?","")</f>
        <v>2001</v>
      </c>
      <c r="P1743" t="str">
        <f>SUBSTITUTE(Table14[[#This Row],[Customer ID]],"?","unknown")</f>
        <v>Id597</v>
      </c>
      <c r="Q1743" s="9" t="str">
        <f t="shared" si="81"/>
        <v>29 Jun 2001</v>
      </c>
      <c r="R1743">
        <f t="shared" si="82"/>
        <v>21</v>
      </c>
      <c r="S1743" t="str">
        <f t="shared" si="83"/>
        <v>2001</v>
      </c>
      <c r="T1743" t="str">
        <f>SUBSTITUTE(Table14[[#This Row],[month]],"?","sep")</f>
        <v>Jun</v>
      </c>
      <c r="U1743">
        <v>29</v>
      </c>
      <c r="V1743">
        <v>0</v>
      </c>
      <c r="W1743" s="12">
        <v>12404.88</v>
      </c>
      <c r="X1743" t="str">
        <f>SUBSTITUTE(Table14[[#This Row],[Hospital tier]],"?","tier - 2")</f>
        <v>tier - 2</v>
      </c>
      <c r="Y1743" t="str">
        <f>SUBSTITUTE(Table14[[#This Row],[City tier]],"?","tier - 2")</f>
        <v>tier - 1</v>
      </c>
      <c r="Z1743" t="str">
        <f>SUBSTITUTE(Table14[[#This Row],[State ID]],"?","UNKNOWN")</f>
        <v>R1013</v>
      </c>
    </row>
    <row r="1744" spans="1:26" x14ac:dyDescent="0.3">
      <c r="A1744" t="s">
        <v>1775</v>
      </c>
      <c r="B1744">
        <v>1963</v>
      </c>
      <c r="C1744" t="s">
        <v>18</v>
      </c>
      <c r="E1744">
        <v>25</v>
      </c>
      <c r="F1744">
        <v>0</v>
      </c>
      <c r="G1744">
        <v>16587.96</v>
      </c>
      <c r="H1744" t="s">
        <v>11</v>
      </c>
      <c r="I1744" t="s">
        <v>11</v>
      </c>
      <c r="J1744" t="s">
        <v>249</v>
      </c>
      <c r="K1744" t="str">
        <f>SUBSTITUTE(Table14[[#This Row],[year]],"?","")</f>
        <v>1963</v>
      </c>
      <c r="P1744" t="str">
        <f>SUBSTITUTE(Table14[[#This Row],[Customer ID]],"?","unknown")</f>
        <v>Id596</v>
      </c>
      <c r="Q1744" s="9" t="str">
        <f t="shared" si="81"/>
        <v>18 Jun 1963</v>
      </c>
      <c r="R1744">
        <f t="shared" si="82"/>
        <v>59</v>
      </c>
      <c r="S1744" t="str">
        <f t="shared" si="83"/>
        <v>1963</v>
      </c>
      <c r="T1744" t="str">
        <f>SUBSTITUTE(Table14[[#This Row],[month]],"?","sep")</f>
        <v>Jun</v>
      </c>
      <c r="U1744">
        <v>18</v>
      </c>
      <c r="V1744">
        <v>3</v>
      </c>
      <c r="W1744" s="12">
        <v>5325.65</v>
      </c>
      <c r="X1744" t="str">
        <f>SUBSTITUTE(Table14[[#This Row],[Hospital tier]],"?","tier - 2")</f>
        <v>tier - 2</v>
      </c>
      <c r="Y1744" t="str">
        <f>SUBSTITUTE(Table14[[#This Row],[City tier]],"?","tier - 2")</f>
        <v>tier - 2</v>
      </c>
      <c r="Z1744" t="str">
        <f>SUBSTITUTE(Table14[[#This Row],[State ID]],"?","UNKNOWN")</f>
        <v>R1023</v>
      </c>
    </row>
    <row r="1745" spans="1:26" x14ac:dyDescent="0.3">
      <c r="A1745" t="s">
        <v>1776</v>
      </c>
      <c r="B1745">
        <v>1970</v>
      </c>
      <c r="C1745" t="s">
        <v>10</v>
      </c>
      <c r="E1745">
        <v>10</v>
      </c>
      <c r="F1745">
        <v>0</v>
      </c>
      <c r="G1745">
        <v>16600.16</v>
      </c>
      <c r="H1745" t="s">
        <v>11</v>
      </c>
      <c r="I1745" t="s">
        <v>11</v>
      </c>
      <c r="J1745" t="s">
        <v>42</v>
      </c>
      <c r="K1745" t="str">
        <f>SUBSTITUTE(Table14[[#This Row],[year]],"?","")</f>
        <v>1970</v>
      </c>
      <c r="P1745" t="str">
        <f>SUBSTITUTE(Table14[[#This Row],[Customer ID]],"?","unknown")</f>
        <v>Id595</v>
      </c>
      <c r="Q1745" s="9" t="str">
        <f t="shared" si="81"/>
        <v>2 Jul 1970</v>
      </c>
      <c r="R1745">
        <f t="shared" si="82"/>
        <v>52</v>
      </c>
      <c r="S1745" t="str">
        <f t="shared" si="83"/>
        <v>1970</v>
      </c>
      <c r="T1745" t="str">
        <f>SUBSTITUTE(Table14[[#This Row],[month]],"?","sep")</f>
        <v>Jul</v>
      </c>
      <c r="U1745">
        <v>2</v>
      </c>
      <c r="V1745">
        <v>0</v>
      </c>
      <c r="W1745" s="12">
        <v>5322.24</v>
      </c>
      <c r="X1745" t="str">
        <f>SUBSTITUTE(Table14[[#This Row],[Hospital tier]],"?","tier - 2")</f>
        <v>tier - 2</v>
      </c>
      <c r="Y1745" t="str">
        <f>SUBSTITUTE(Table14[[#This Row],[City tier]],"?","tier - 2")</f>
        <v>tier - 2</v>
      </c>
      <c r="Z1745" t="str">
        <f>SUBSTITUTE(Table14[[#This Row],[State ID]],"?","UNKNOWN")</f>
        <v>R1011</v>
      </c>
    </row>
    <row r="1746" spans="1:26" x14ac:dyDescent="0.3">
      <c r="A1746" t="s">
        <v>1777</v>
      </c>
      <c r="B1746">
        <v>1975</v>
      </c>
      <c r="C1746" t="s">
        <v>10</v>
      </c>
      <c r="E1746">
        <v>24</v>
      </c>
      <c r="F1746">
        <v>1</v>
      </c>
      <c r="G1746">
        <v>16602.18</v>
      </c>
      <c r="H1746" t="s">
        <v>11</v>
      </c>
      <c r="I1746" t="s">
        <v>16</v>
      </c>
      <c r="J1746" t="s">
        <v>535</v>
      </c>
      <c r="K1746" t="str">
        <f>SUBSTITUTE(Table14[[#This Row],[year]],"?","")</f>
        <v>1975</v>
      </c>
      <c r="P1746" t="str">
        <f>SUBSTITUTE(Table14[[#This Row],[Customer ID]],"?","unknown")</f>
        <v>Id594</v>
      </c>
      <c r="Q1746" s="9" t="str">
        <f t="shared" si="81"/>
        <v>10 Jul 1975</v>
      </c>
      <c r="R1746">
        <f t="shared" si="82"/>
        <v>47</v>
      </c>
      <c r="S1746" t="str">
        <f t="shared" si="83"/>
        <v>1975</v>
      </c>
      <c r="T1746" t="str">
        <f>SUBSTITUTE(Table14[[#This Row],[month]],"?","sep")</f>
        <v>Jul</v>
      </c>
      <c r="U1746">
        <v>10</v>
      </c>
      <c r="V1746">
        <v>0</v>
      </c>
      <c r="W1746" s="12">
        <v>37079.370000000003</v>
      </c>
      <c r="X1746" t="str">
        <f>SUBSTITUTE(Table14[[#This Row],[Hospital tier]],"?","tier - 2")</f>
        <v>tier - 2</v>
      </c>
      <c r="Y1746" t="str">
        <f>SUBSTITUTE(Table14[[#This Row],[City tier]],"?","tier - 2")</f>
        <v>tier - 1</v>
      </c>
      <c r="Z1746" t="str">
        <f>SUBSTITUTE(Table14[[#This Row],[State ID]],"?","UNKNOWN")</f>
        <v>R1026</v>
      </c>
    </row>
    <row r="1747" spans="1:26" x14ac:dyDescent="0.3">
      <c r="A1747" t="s">
        <v>1778</v>
      </c>
      <c r="B1747">
        <v>1977</v>
      </c>
      <c r="C1747" t="s">
        <v>20</v>
      </c>
      <c r="E1747">
        <v>25</v>
      </c>
      <c r="F1747">
        <v>2</v>
      </c>
      <c r="G1747">
        <v>16631.61</v>
      </c>
      <c r="H1747" t="s">
        <v>11</v>
      </c>
      <c r="I1747" t="s">
        <v>16</v>
      </c>
      <c r="J1747" t="s">
        <v>23</v>
      </c>
      <c r="K1747" t="str">
        <f>SUBSTITUTE(Table14[[#This Row],[year]],"?","")</f>
        <v>1977</v>
      </c>
      <c r="P1747" t="str">
        <f>SUBSTITUTE(Table14[[#This Row],[Customer ID]],"?","unknown")</f>
        <v>Id593</v>
      </c>
      <c r="Q1747" s="9" t="str">
        <f t="shared" si="81"/>
        <v>13 Sep 1977</v>
      </c>
      <c r="R1747">
        <f t="shared" si="82"/>
        <v>45</v>
      </c>
      <c r="S1747" t="str">
        <f t="shared" si="83"/>
        <v>1977</v>
      </c>
      <c r="T1747" t="str">
        <f>SUBSTITUTE(Table14[[#This Row],[month]],"?","sep")</f>
        <v>Sep</v>
      </c>
      <c r="U1747">
        <v>13</v>
      </c>
      <c r="V1747">
        <v>3</v>
      </c>
      <c r="W1747" s="12">
        <v>5312.17</v>
      </c>
      <c r="X1747" t="str">
        <f>SUBSTITUTE(Table14[[#This Row],[Hospital tier]],"?","tier - 2")</f>
        <v>tier - 2</v>
      </c>
      <c r="Y1747" t="str">
        <f>SUBSTITUTE(Table14[[#This Row],[City tier]],"?","tier - 2")</f>
        <v>tier - 1</v>
      </c>
      <c r="Z1747" t="str">
        <f>SUBSTITUTE(Table14[[#This Row],[State ID]],"?","UNKNOWN")</f>
        <v>R1012</v>
      </c>
    </row>
    <row r="1748" spans="1:26" x14ac:dyDescent="0.3">
      <c r="A1748" t="s">
        <v>1779</v>
      </c>
      <c r="B1748">
        <v>1993</v>
      </c>
      <c r="C1748" t="s">
        <v>15</v>
      </c>
      <c r="E1748">
        <v>5</v>
      </c>
      <c r="F1748">
        <v>1</v>
      </c>
      <c r="G1748">
        <v>16657.72</v>
      </c>
      <c r="H1748" t="s">
        <v>11</v>
      </c>
      <c r="I1748" t="s">
        <v>16</v>
      </c>
      <c r="J1748" t="s">
        <v>247</v>
      </c>
      <c r="K1748" t="str">
        <f>SUBSTITUTE(Table14[[#This Row],[year]],"?","")</f>
        <v>1993</v>
      </c>
      <c r="P1748" t="str">
        <f>SUBSTITUTE(Table14[[#This Row],[Customer ID]],"?","unknown")</f>
        <v>Id592</v>
      </c>
      <c r="Q1748" s="9" t="str">
        <f t="shared" si="81"/>
        <v>9 Nov 1993</v>
      </c>
      <c r="R1748">
        <f t="shared" si="82"/>
        <v>29</v>
      </c>
      <c r="S1748" t="str">
        <f t="shared" si="83"/>
        <v>1993</v>
      </c>
      <c r="T1748" t="str">
        <f>SUBSTITUTE(Table14[[#This Row],[month]],"?","sep")</f>
        <v>Nov</v>
      </c>
      <c r="U1748">
        <v>9</v>
      </c>
      <c r="V1748">
        <v>0</v>
      </c>
      <c r="W1748" s="12">
        <v>5306.7</v>
      </c>
      <c r="X1748" t="str">
        <f>SUBSTITUTE(Table14[[#This Row],[Hospital tier]],"?","tier - 2")</f>
        <v>tier - 2</v>
      </c>
      <c r="Y1748" t="str">
        <f>SUBSTITUTE(Table14[[#This Row],[City tier]],"?","tier - 2")</f>
        <v>tier - 1</v>
      </c>
      <c r="Z1748" t="str">
        <f>SUBSTITUTE(Table14[[#This Row],[State ID]],"?","UNKNOWN")</f>
        <v>R1024</v>
      </c>
    </row>
    <row r="1749" spans="1:26" x14ac:dyDescent="0.3">
      <c r="A1749" t="s">
        <v>1780</v>
      </c>
      <c r="B1749">
        <v>1974</v>
      </c>
      <c r="C1749" t="s">
        <v>35</v>
      </c>
      <c r="E1749">
        <v>28</v>
      </c>
      <c r="F1749">
        <v>0</v>
      </c>
      <c r="G1749">
        <v>16770.990000000002</v>
      </c>
      <c r="H1749" t="s">
        <v>11</v>
      </c>
      <c r="I1749" t="s">
        <v>16</v>
      </c>
      <c r="J1749" t="s">
        <v>23</v>
      </c>
      <c r="K1749" t="str">
        <f>SUBSTITUTE(Table14[[#This Row],[year]],"?","")</f>
        <v>1974</v>
      </c>
      <c r="P1749" t="str">
        <f>SUBSTITUTE(Table14[[#This Row],[Customer ID]],"?","unknown")</f>
        <v>Id591</v>
      </c>
      <c r="Q1749" s="9" t="str">
        <f t="shared" si="81"/>
        <v>22 Aug 1974</v>
      </c>
      <c r="R1749">
        <f t="shared" si="82"/>
        <v>48</v>
      </c>
      <c r="S1749" t="str">
        <f t="shared" si="83"/>
        <v>1974</v>
      </c>
      <c r="T1749" t="str">
        <f>SUBSTITUTE(Table14[[#This Row],[month]],"?","sep")</f>
        <v>Aug</v>
      </c>
      <c r="U1749">
        <v>22</v>
      </c>
      <c r="V1749">
        <v>0</v>
      </c>
      <c r="W1749" s="12">
        <v>5293.67</v>
      </c>
      <c r="X1749" t="str">
        <f>SUBSTITUTE(Table14[[#This Row],[Hospital tier]],"?","tier - 2")</f>
        <v>tier - 2</v>
      </c>
      <c r="Y1749" t="str">
        <f>SUBSTITUTE(Table14[[#This Row],[City tier]],"?","tier - 2")</f>
        <v>tier - 1</v>
      </c>
      <c r="Z1749" t="str">
        <f>SUBSTITUTE(Table14[[#This Row],[State ID]],"?","UNKNOWN")</f>
        <v>R1012</v>
      </c>
    </row>
    <row r="1750" spans="1:26" x14ac:dyDescent="0.3">
      <c r="A1750" t="s">
        <v>1781</v>
      </c>
      <c r="B1750">
        <v>1989</v>
      </c>
      <c r="C1750" t="s">
        <v>20</v>
      </c>
      <c r="E1750">
        <v>23</v>
      </c>
      <c r="F1750">
        <v>2</v>
      </c>
      <c r="G1750">
        <v>16776.3</v>
      </c>
      <c r="H1750" t="s">
        <v>11</v>
      </c>
      <c r="I1750" t="s">
        <v>11</v>
      </c>
      <c r="J1750" t="s">
        <v>247</v>
      </c>
      <c r="K1750" t="str">
        <f>SUBSTITUTE(Table14[[#This Row],[year]],"?","")</f>
        <v>1989</v>
      </c>
      <c r="P1750" t="str">
        <f>SUBSTITUTE(Table14[[#This Row],[Customer ID]],"?","unknown")</f>
        <v>Id590</v>
      </c>
      <c r="Q1750" s="9" t="str">
        <f t="shared" si="81"/>
        <v>12 Sep 1989</v>
      </c>
      <c r="R1750">
        <f t="shared" si="82"/>
        <v>33</v>
      </c>
      <c r="S1750" t="str">
        <f t="shared" si="83"/>
        <v>1989</v>
      </c>
      <c r="T1750" t="str">
        <f>SUBSTITUTE(Table14[[#This Row],[month]],"?","sep")</f>
        <v>Sep</v>
      </c>
      <c r="U1750">
        <v>12</v>
      </c>
      <c r="V1750">
        <v>0</v>
      </c>
      <c r="W1750" s="12">
        <v>5291.71</v>
      </c>
      <c r="X1750" t="str">
        <f>SUBSTITUTE(Table14[[#This Row],[Hospital tier]],"?","tier - 2")</f>
        <v>tier - 2</v>
      </c>
      <c r="Y1750" t="str">
        <f>SUBSTITUTE(Table14[[#This Row],[City tier]],"?","tier - 2")</f>
        <v>tier - 2</v>
      </c>
      <c r="Z1750" t="str">
        <f>SUBSTITUTE(Table14[[#This Row],[State ID]],"?","UNKNOWN")</f>
        <v>R1024</v>
      </c>
    </row>
    <row r="1751" spans="1:26" x14ac:dyDescent="0.3">
      <c r="A1751" t="s">
        <v>1782</v>
      </c>
      <c r="B1751">
        <v>1962</v>
      </c>
      <c r="C1751" t="s">
        <v>10</v>
      </c>
      <c r="E1751">
        <v>29</v>
      </c>
      <c r="F1751">
        <v>0</v>
      </c>
      <c r="G1751">
        <v>16779.400000000001</v>
      </c>
      <c r="H1751" t="s">
        <v>11</v>
      </c>
      <c r="I1751" t="s">
        <v>11</v>
      </c>
      <c r="J1751" t="s">
        <v>535</v>
      </c>
      <c r="K1751" t="str">
        <f>SUBSTITUTE(Table14[[#This Row],[year]],"?","")</f>
        <v>1962</v>
      </c>
      <c r="P1751" t="str">
        <f>SUBSTITUTE(Table14[[#This Row],[Customer ID]],"?","unknown")</f>
        <v>Id589</v>
      </c>
      <c r="Q1751" s="9" t="str">
        <f t="shared" si="81"/>
        <v>1 Jul 1962</v>
      </c>
      <c r="R1751">
        <f t="shared" si="82"/>
        <v>60</v>
      </c>
      <c r="S1751" t="str">
        <f t="shared" si="83"/>
        <v>1962</v>
      </c>
      <c r="T1751" t="str">
        <f>SUBSTITUTE(Table14[[#This Row],[month]],"?","sep")</f>
        <v>Jul</v>
      </c>
      <c r="U1751">
        <v>1</v>
      </c>
      <c r="V1751">
        <v>3</v>
      </c>
      <c r="W1751" s="12">
        <v>5275.86</v>
      </c>
      <c r="X1751" t="str">
        <f>SUBSTITUTE(Table14[[#This Row],[Hospital tier]],"?","tier - 2")</f>
        <v>tier - 2</v>
      </c>
      <c r="Y1751" t="str">
        <f>SUBSTITUTE(Table14[[#This Row],[City tier]],"?","tier - 2")</f>
        <v>tier - 2</v>
      </c>
      <c r="Z1751" t="str">
        <f>SUBSTITUTE(Table14[[#This Row],[State ID]],"?","UNKNOWN")</f>
        <v>R1026</v>
      </c>
    </row>
    <row r="1752" spans="1:26" x14ac:dyDescent="0.3">
      <c r="A1752" t="s">
        <v>1783</v>
      </c>
      <c r="B1752">
        <v>1995</v>
      </c>
      <c r="C1752" t="s">
        <v>37</v>
      </c>
      <c r="E1752">
        <v>19</v>
      </c>
      <c r="F1752">
        <v>1</v>
      </c>
      <c r="G1752">
        <v>16796.41</v>
      </c>
      <c r="H1752" t="s">
        <v>11</v>
      </c>
      <c r="I1752" t="s">
        <v>12</v>
      </c>
      <c r="J1752" t="s">
        <v>247</v>
      </c>
      <c r="K1752" t="str">
        <f>SUBSTITUTE(Table14[[#This Row],[year]],"?","")</f>
        <v>1995</v>
      </c>
      <c r="P1752" t="str">
        <f>SUBSTITUTE(Table14[[#This Row],[Customer ID]],"?","unknown")</f>
        <v>Id588</v>
      </c>
      <c r="Q1752" s="9" t="str">
        <f t="shared" si="81"/>
        <v>20 Oct 1995</v>
      </c>
      <c r="R1752">
        <f t="shared" si="82"/>
        <v>27</v>
      </c>
      <c r="S1752" t="str">
        <f t="shared" si="83"/>
        <v>1995</v>
      </c>
      <c r="T1752" t="str">
        <f>SUBSTITUTE(Table14[[#This Row],[month]],"?","sep")</f>
        <v>Oct</v>
      </c>
      <c r="U1752">
        <v>20</v>
      </c>
      <c r="V1752">
        <v>0</v>
      </c>
      <c r="W1752" s="12">
        <v>5272.18</v>
      </c>
      <c r="X1752" t="str">
        <f>SUBSTITUTE(Table14[[#This Row],[Hospital tier]],"?","tier - 2")</f>
        <v>tier - 2</v>
      </c>
      <c r="Y1752" t="str">
        <f>SUBSTITUTE(Table14[[#This Row],[City tier]],"?","tier - 2")</f>
        <v>tier - 3</v>
      </c>
      <c r="Z1752" t="str">
        <f>SUBSTITUTE(Table14[[#This Row],[State ID]],"?","UNKNOWN")</f>
        <v>R1024</v>
      </c>
    </row>
    <row r="1753" spans="1:26" x14ac:dyDescent="0.3">
      <c r="A1753" t="s">
        <v>1784</v>
      </c>
      <c r="B1753">
        <v>1974</v>
      </c>
      <c r="C1753" t="s">
        <v>35</v>
      </c>
      <c r="E1753">
        <v>8</v>
      </c>
      <c r="F1753">
        <v>0</v>
      </c>
      <c r="G1753">
        <v>16841.32</v>
      </c>
      <c r="H1753" t="s">
        <v>11</v>
      </c>
      <c r="I1753" t="s">
        <v>12</v>
      </c>
      <c r="J1753" t="s">
        <v>42</v>
      </c>
      <c r="K1753" t="str">
        <f>SUBSTITUTE(Table14[[#This Row],[year]],"?","")</f>
        <v>1974</v>
      </c>
      <c r="P1753" t="str">
        <f>SUBSTITUTE(Table14[[#This Row],[Customer ID]],"?","unknown")</f>
        <v>Id587</v>
      </c>
      <c r="Q1753" s="9" t="str">
        <f t="shared" si="81"/>
        <v>20 Aug 1974</v>
      </c>
      <c r="R1753">
        <f t="shared" si="82"/>
        <v>48</v>
      </c>
      <c r="S1753" t="str">
        <f t="shared" si="83"/>
        <v>1974</v>
      </c>
      <c r="T1753" t="str">
        <f>SUBSTITUTE(Table14[[#This Row],[month]],"?","sep")</f>
        <v>Aug</v>
      </c>
      <c r="U1753">
        <v>20</v>
      </c>
      <c r="V1753">
        <v>0</v>
      </c>
      <c r="W1753" s="12">
        <v>5267.82</v>
      </c>
      <c r="X1753" t="str">
        <f>SUBSTITUTE(Table14[[#This Row],[Hospital tier]],"?","tier - 2")</f>
        <v>tier - 2</v>
      </c>
      <c r="Y1753" t="str">
        <f>SUBSTITUTE(Table14[[#This Row],[City tier]],"?","tier - 2")</f>
        <v>tier - 3</v>
      </c>
      <c r="Z1753" t="str">
        <f>SUBSTITUTE(Table14[[#This Row],[State ID]],"?","UNKNOWN")</f>
        <v>R1011</v>
      </c>
    </row>
    <row r="1754" spans="1:26" x14ac:dyDescent="0.3">
      <c r="A1754" t="s">
        <v>1785</v>
      </c>
      <c r="B1754">
        <v>2003</v>
      </c>
      <c r="C1754" t="s">
        <v>20</v>
      </c>
      <c r="E1754">
        <v>10</v>
      </c>
      <c r="F1754">
        <v>0</v>
      </c>
      <c r="G1754">
        <v>16884.919999999998</v>
      </c>
      <c r="H1754" t="s">
        <v>11</v>
      </c>
      <c r="I1754" t="s">
        <v>11</v>
      </c>
      <c r="J1754" t="s">
        <v>42</v>
      </c>
      <c r="K1754" t="str">
        <f>SUBSTITUTE(Table14[[#This Row],[year]],"?","")</f>
        <v>2003</v>
      </c>
      <c r="P1754" t="str">
        <f>SUBSTITUTE(Table14[[#This Row],[Customer ID]],"?","unknown")</f>
        <v>Id586</v>
      </c>
      <c r="Q1754" s="9" t="str">
        <f t="shared" si="81"/>
        <v>26 Sep 2003</v>
      </c>
      <c r="R1754">
        <f t="shared" si="82"/>
        <v>19</v>
      </c>
      <c r="S1754" t="str">
        <f t="shared" si="83"/>
        <v>2003</v>
      </c>
      <c r="T1754" t="str">
        <f>SUBSTITUTE(Table14[[#This Row],[month]],"?","sep")</f>
        <v>Sep</v>
      </c>
      <c r="U1754">
        <v>26</v>
      </c>
      <c r="V1754">
        <v>0</v>
      </c>
      <c r="W1754" s="12">
        <v>12369.89</v>
      </c>
      <c r="X1754" t="str">
        <f>SUBSTITUTE(Table14[[#This Row],[Hospital tier]],"?","tier - 2")</f>
        <v>tier - 2</v>
      </c>
      <c r="Y1754" t="str">
        <f>SUBSTITUTE(Table14[[#This Row],[City tier]],"?","tier - 2")</f>
        <v>tier - 2</v>
      </c>
      <c r="Z1754" t="str">
        <f>SUBSTITUTE(Table14[[#This Row],[State ID]],"?","UNKNOWN")</f>
        <v>R1011</v>
      </c>
    </row>
    <row r="1755" spans="1:26" x14ac:dyDescent="0.3">
      <c r="A1755" t="s">
        <v>1786</v>
      </c>
      <c r="B1755">
        <v>1968</v>
      </c>
      <c r="C1755" t="s">
        <v>37</v>
      </c>
      <c r="E1755">
        <v>21</v>
      </c>
      <c r="F1755">
        <v>0</v>
      </c>
      <c r="G1755">
        <v>16903.5</v>
      </c>
      <c r="H1755" t="s">
        <v>11</v>
      </c>
      <c r="I1755" t="s">
        <v>12</v>
      </c>
      <c r="J1755" t="s">
        <v>23</v>
      </c>
      <c r="K1755" t="str">
        <f>SUBSTITUTE(Table14[[#This Row],[year]],"?","")</f>
        <v>1968</v>
      </c>
      <c r="P1755" t="str">
        <f>SUBSTITUTE(Table14[[#This Row],[Customer ID]],"?","unknown")</f>
        <v>Id585</v>
      </c>
      <c r="Q1755" s="9" t="str">
        <f t="shared" si="81"/>
        <v>25 Oct 1968</v>
      </c>
      <c r="R1755">
        <f t="shared" si="82"/>
        <v>54</v>
      </c>
      <c r="S1755" t="str">
        <f t="shared" si="83"/>
        <v>1968</v>
      </c>
      <c r="T1755" t="str">
        <f>SUBSTITUTE(Table14[[#This Row],[month]],"?","sep")</f>
        <v>Oct</v>
      </c>
      <c r="U1755">
        <v>25</v>
      </c>
      <c r="V1755">
        <v>0</v>
      </c>
      <c r="W1755" s="12">
        <v>5266.37</v>
      </c>
      <c r="X1755" t="str">
        <f>SUBSTITUTE(Table14[[#This Row],[Hospital tier]],"?","tier - 2")</f>
        <v>tier - 2</v>
      </c>
      <c r="Y1755" t="str">
        <f>SUBSTITUTE(Table14[[#This Row],[City tier]],"?","tier - 2")</f>
        <v>tier - 3</v>
      </c>
      <c r="Z1755" t="str">
        <f>SUBSTITUTE(Table14[[#This Row],[State ID]],"?","UNKNOWN")</f>
        <v>R1012</v>
      </c>
    </row>
    <row r="1756" spans="1:26" x14ac:dyDescent="0.3">
      <c r="A1756" t="s">
        <v>1787</v>
      </c>
      <c r="B1756">
        <v>1977</v>
      </c>
      <c r="C1756" t="s">
        <v>35</v>
      </c>
      <c r="E1756">
        <v>25</v>
      </c>
      <c r="F1756">
        <v>2</v>
      </c>
      <c r="G1756">
        <v>16921.09</v>
      </c>
      <c r="H1756" t="s">
        <v>11</v>
      </c>
      <c r="I1756" t="s">
        <v>12</v>
      </c>
      <c r="J1756" t="s">
        <v>249</v>
      </c>
      <c r="K1756" t="str">
        <f>SUBSTITUTE(Table14[[#This Row],[year]],"?","")</f>
        <v>1977</v>
      </c>
      <c r="P1756" t="str">
        <f>SUBSTITUTE(Table14[[#This Row],[Customer ID]],"?","unknown")</f>
        <v>Id584</v>
      </c>
      <c r="Q1756" s="9" t="str">
        <f t="shared" si="81"/>
        <v>19 Aug 1977</v>
      </c>
      <c r="R1756">
        <f t="shared" si="82"/>
        <v>45</v>
      </c>
      <c r="S1756" t="str">
        <f t="shared" si="83"/>
        <v>1977</v>
      </c>
      <c r="T1756" t="str">
        <f>SUBSTITUTE(Table14[[#This Row],[month]],"?","sep")</f>
        <v>Aug</v>
      </c>
      <c r="U1756">
        <v>19</v>
      </c>
      <c r="V1756">
        <v>2</v>
      </c>
      <c r="W1756" s="12">
        <v>5261.47</v>
      </c>
      <c r="X1756" t="str">
        <f>SUBSTITUTE(Table14[[#This Row],[Hospital tier]],"?","tier - 2")</f>
        <v>tier - 2</v>
      </c>
      <c r="Y1756" t="str">
        <f>SUBSTITUTE(Table14[[#This Row],[City tier]],"?","tier - 2")</f>
        <v>tier - 3</v>
      </c>
      <c r="Z1756" t="str">
        <f>SUBSTITUTE(Table14[[#This Row],[State ID]],"?","UNKNOWN")</f>
        <v>R1023</v>
      </c>
    </row>
    <row r="1757" spans="1:26" x14ac:dyDescent="0.3">
      <c r="A1757" t="s">
        <v>1788</v>
      </c>
      <c r="B1757">
        <v>1980</v>
      </c>
      <c r="C1757" t="s">
        <v>10</v>
      </c>
      <c r="E1757">
        <v>16</v>
      </c>
      <c r="F1757">
        <v>2</v>
      </c>
      <c r="G1757">
        <v>16990.55</v>
      </c>
      <c r="H1757" t="s">
        <v>11</v>
      </c>
      <c r="I1757" t="s">
        <v>12</v>
      </c>
      <c r="J1757" t="s">
        <v>23</v>
      </c>
      <c r="K1757" t="str">
        <f>SUBSTITUTE(Table14[[#This Row],[year]],"?","")</f>
        <v>1980</v>
      </c>
      <c r="P1757" t="str">
        <f>SUBSTITUTE(Table14[[#This Row],[Customer ID]],"?","unknown")</f>
        <v>Id583</v>
      </c>
      <c r="Q1757" s="9" t="str">
        <f t="shared" si="81"/>
        <v>25 Jul 1980</v>
      </c>
      <c r="R1757">
        <f t="shared" si="82"/>
        <v>42</v>
      </c>
      <c r="S1757" t="str">
        <f t="shared" si="83"/>
        <v>1980</v>
      </c>
      <c r="T1757" t="str">
        <f>SUBSTITUTE(Table14[[#This Row],[month]],"?","sep")</f>
        <v>Jul</v>
      </c>
      <c r="U1757">
        <v>25</v>
      </c>
      <c r="V1757">
        <v>2</v>
      </c>
      <c r="W1757" s="12">
        <v>5257.51</v>
      </c>
      <c r="X1757" t="str">
        <f>SUBSTITUTE(Table14[[#This Row],[Hospital tier]],"?","tier - 2")</f>
        <v>tier - 2</v>
      </c>
      <c r="Y1757" t="str">
        <f>SUBSTITUTE(Table14[[#This Row],[City tier]],"?","tier - 2")</f>
        <v>tier - 3</v>
      </c>
      <c r="Z1757" t="str">
        <f>SUBSTITUTE(Table14[[#This Row],[State ID]],"?","UNKNOWN")</f>
        <v>R1012</v>
      </c>
    </row>
    <row r="1758" spans="1:26" x14ac:dyDescent="0.3">
      <c r="A1758" t="s">
        <v>1789</v>
      </c>
      <c r="B1758">
        <v>1971</v>
      </c>
      <c r="C1758" t="s">
        <v>35</v>
      </c>
      <c r="E1758">
        <v>22</v>
      </c>
      <c r="F1758">
        <v>0</v>
      </c>
      <c r="G1758">
        <v>17016.009999999998</v>
      </c>
      <c r="H1758" t="s">
        <v>11</v>
      </c>
      <c r="I1758" t="s">
        <v>11</v>
      </c>
      <c r="J1758" t="s">
        <v>249</v>
      </c>
      <c r="K1758" t="str">
        <f>SUBSTITUTE(Table14[[#This Row],[year]],"?","")</f>
        <v>1971</v>
      </c>
      <c r="P1758" t="str">
        <f>SUBSTITUTE(Table14[[#This Row],[Customer ID]],"?","unknown")</f>
        <v>Id582</v>
      </c>
      <c r="Q1758" s="9" t="str">
        <f t="shared" si="81"/>
        <v>17 Aug 1971</v>
      </c>
      <c r="R1758">
        <f t="shared" si="82"/>
        <v>51</v>
      </c>
      <c r="S1758" t="str">
        <f t="shared" si="83"/>
        <v>1971</v>
      </c>
      <c r="T1758" t="str">
        <f>SUBSTITUTE(Table14[[#This Row],[month]],"?","sep")</f>
        <v>Aug</v>
      </c>
      <c r="U1758">
        <v>17</v>
      </c>
      <c r="V1758">
        <v>3</v>
      </c>
      <c r="W1758" s="12">
        <v>37076.370000000003</v>
      </c>
      <c r="X1758" t="str">
        <f>SUBSTITUTE(Table14[[#This Row],[Hospital tier]],"?","tier - 2")</f>
        <v>tier - 2</v>
      </c>
      <c r="Y1758" t="str">
        <f>SUBSTITUTE(Table14[[#This Row],[City tier]],"?","tier - 2")</f>
        <v>tier - 2</v>
      </c>
      <c r="Z1758" t="str">
        <f>SUBSTITUTE(Table14[[#This Row],[State ID]],"?","UNKNOWN")</f>
        <v>R1023</v>
      </c>
    </row>
    <row r="1759" spans="1:26" x14ac:dyDescent="0.3">
      <c r="A1759" t="s">
        <v>1790</v>
      </c>
      <c r="B1759">
        <v>1996</v>
      </c>
      <c r="C1759" t="s">
        <v>18</v>
      </c>
      <c r="E1759">
        <v>10</v>
      </c>
      <c r="F1759">
        <v>0</v>
      </c>
      <c r="G1759">
        <v>17043.34</v>
      </c>
      <c r="H1759" t="s">
        <v>11</v>
      </c>
      <c r="I1759" t="s">
        <v>12</v>
      </c>
      <c r="J1759" t="s">
        <v>13</v>
      </c>
      <c r="K1759" t="str">
        <f>SUBSTITUTE(Table14[[#This Row],[year]],"?","")</f>
        <v>1996</v>
      </c>
      <c r="P1759" t="str">
        <f>SUBSTITUTE(Table14[[#This Row],[Customer ID]],"?","unknown")</f>
        <v>Id581</v>
      </c>
      <c r="Q1759" s="9" t="str">
        <f t="shared" si="81"/>
        <v>6 Jun 1996</v>
      </c>
      <c r="R1759">
        <f t="shared" si="82"/>
        <v>27</v>
      </c>
      <c r="S1759" t="str">
        <f t="shared" si="83"/>
        <v>1996</v>
      </c>
      <c r="T1759" t="str">
        <f>SUBSTITUTE(Table14[[#This Row],[month]],"?","sep")</f>
        <v>Jun</v>
      </c>
      <c r="U1759">
        <v>6</v>
      </c>
      <c r="V1759">
        <v>3</v>
      </c>
      <c r="W1759" s="12">
        <v>5253.52</v>
      </c>
      <c r="X1759" t="str">
        <f>SUBSTITUTE(Table14[[#This Row],[Hospital tier]],"?","tier - 2")</f>
        <v>tier - 2</v>
      </c>
      <c r="Y1759" t="str">
        <f>SUBSTITUTE(Table14[[#This Row],[City tier]],"?","tier - 2")</f>
        <v>tier - 3</v>
      </c>
      <c r="Z1759" t="str">
        <f>SUBSTITUTE(Table14[[#This Row],[State ID]],"?","UNKNOWN")</f>
        <v>R1013</v>
      </c>
    </row>
    <row r="1760" spans="1:26" x14ac:dyDescent="0.3">
      <c r="A1760" t="s">
        <v>1791</v>
      </c>
      <c r="B1760">
        <v>2003</v>
      </c>
      <c r="C1760" t="s">
        <v>30</v>
      </c>
      <c r="E1760">
        <v>26</v>
      </c>
      <c r="F1760">
        <v>0</v>
      </c>
      <c r="G1760">
        <v>17081.080000000002</v>
      </c>
      <c r="H1760" t="s">
        <v>11</v>
      </c>
      <c r="I1760" t="s">
        <v>11</v>
      </c>
      <c r="J1760" t="s">
        <v>42</v>
      </c>
      <c r="K1760" t="str">
        <f>SUBSTITUTE(Table14[[#This Row],[year]],"?","")</f>
        <v>2003</v>
      </c>
      <c r="P1760" t="str">
        <f>SUBSTITUTE(Table14[[#This Row],[Customer ID]],"?","unknown")</f>
        <v>Id580</v>
      </c>
      <c r="Q1760" s="9" t="str">
        <f t="shared" si="81"/>
        <v>9 Dec 2003</v>
      </c>
      <c r="R1760">
        <f t="shared" si="82"/>
        <v>19</v>
      </c>
      <c r="S1760" t="str">
        <f t="shared" si="83"/>
        <v>2003</v>
      </c>
      <c r="T1760" t="str">
        <f>SUBSTITUTE(Table14[[#This Row],[month]],"?","sep")</f>
        <v>Dec</v>
      </c>
      <c r="U1760">
        <v>9</v>
      </c>
      <c r="V1760">
        <v>1</v>
      </c>
      <c r="W1760" s="12">
        <v>5246.05</v>
      </c>
      <c r="X1760" t="str">
        <f>SUBSTITUTE(Table14[[#This Row],[Hospital tier]],"?","tier - 2")</f>
        <v>tier - 2</v>
      </c>
      <c r="Y1760" t="str">
        <f>SUBSTITUTE(Table14[[#This Row],[City tier]],"?","tier - 2")</f>
        <v>tier - 2</v>
      </c>
      <c r="Z1760" t="str">
        <f>SUBSTITUTE(Table14[[#This Row],[State ID]],"?","UNKNOWN")</f>
        <v>R1011</v>
      </c>
    </row>
    <row r="1761" spans="1:26" x14ac:dyDescent="0.3">
      <c r="A1761" t="s">
        <v>1792</v>
      </c>
      <c r="B1761">
        <v>2002</v>
      </c>
      <c r="C1761" t="s">
        <v>18</v>
      </c>
      <c r="E1761">
        <v>28</v>
      </c>
      <c r="F1761">
        <v>1</v>
      </c>
      <c r="G1761">
        <v>17085.27</v>
      </c>
      <c r="H1761" t="s">
        <v>11</v>
      </c>
      <c r="I1761" t="s">
        <v>12</v>
      </c>
      <c r="J1761" t="s">
        <v>13</v>
      </c>
      <c r="K1761" t="str">
        <f>SUBSTITUTE(Table14[[#This Row],[year]],"?","")</f>
        <v>2002</v>
      </c>
      <c r="P1761" t="str">
        <f>SUBSTITUTE(Table14[[#This Row],[Customer ID]],"?","unknown")</f>
        <v>Id579</v>
      </c>
      <c r="Q1761" s="9" t="str">
        <f t="shared" si="81"/>
        <v>5 Jun 2002</v>
      </c>
      <c r="R1761">
        <f t="shared" si="82"/>
        <v>21</v>
      </c>
      <c r="S1761" t="str">
        <f t="shared" si="83"/>
        <v>2002</v>
      </c>
      <c r="T1761" t="str">
        <f>SUBSTITUTE(Table14[[#This Row],[month]],"?","sep")</f>
        <v>Jun</v>
      </c>
      <c r="U1761">
        <v>5</v>
      </c>
      <c r="V1761">
        <v>1</v>
      </c>
      <c r="W1761" s="12">
        <v>5245.23</v>
      </c>
      <c r="X1761" t="str">
        <f>SUBSTITUTE(Table14[[#This Row],[Hospital tier]],"?","tier - 2")</f>
        <v>tier - 2</v>
      </c>
      <c r="Y1761" t="str">
        <f>SUBSTITUTE(Table14[[#This Row],[City tier]],"?","tier - 2")</f>
        <v>tier - 3</v>
      </c>
      <c r="Z1761" t="str">
        <f>SUBSTITUTE(Table14[[#This Row],[State ID]],"?","UNKNOWN")</f>
        <v>R1013</v>
      </c>
    </row>
    <row r="1762" spans="1:26" x14ac:dyDescent="0.3">
      <c r="A1762" t="s">
        <v>1793</v>
      </c>
      <c r="B1762">
        <v>1998</v>
      </c>
      <c r="C1762" t="s">
        <v>18</v>
      </c>
      <c r="E1762">
        <v>3</v>
      </c>
      <c r="F1762">
        <v>4</v>
      </c>
      <c r="G1762">
        <v>17128.43</v>
      </c>
      <c r="H1762" t="s">
        <v>11</v>
      </c>
      <c r="I1762" t="s">
        <v>12</v>
      </c>
      <c r="J1762" t="s">
        <v>168</v>
      </c>
      <c r="K1762" t="str">
        <f>SUBSTITUTE(Table14[[#This Row],[year]],"?","")</f>
        <v>1998</v>
      </c>
      <c r="P1762" t="str">
        <f>SUBSTITUTE(Table14[[#This Row],[Customer ID]],"?","unknown")</f>
        <v>Id578</v>
      </c>
      <c r="Q1762" s="9" t="str">
        <f t="shared" si="81"/>
        <v>26 Jun 1998</v>
      </c>
      <c r="R1762">
        <f t="shared" si="82"/>
        <v>24</v>
      </c>
      <c r="S1762" t="str">
        <f t="shared" si="83"/>
        <v>1998</v>
      </c>
      <c r="T1762" t="str">
        <f>SUBSTITUTE(Table14[[#This Row],[month]],"?","sep")</f>
        <v>Jun</v>
      </c>
      <c r="U1762">
        <v>26</v>
      </c>
      <c r="V1762">
        <v>1</v>
      </c>
      <c r="W1762" s="12">
        <v>5240.7700000000004</v>
      </c>
      <c r="X1762" t="str">
        <f>SUBSTITUTE(Table14[[#This Row],[Hospital tier]],"?","tier - 2")</f>
        <v>tier - 2</v>
      </c>
      <c r="Y1762" t="str">
        <f>SUBSTITUTE(Table14[[#This Row],[City tier]],"?","tier - 2")</f>
        <v>tier - 3</v>
      </c>
      <c r="Z1762" t="str">
        <f>SUBSTITUTE(Table14[[#This Row],[State ID]],"?","UNKNOWN")</f>
        <v>R1016</v>
      </c>
    </row>
    <row r="1763" spans="1:26" x14ac:dyDescent="0.3">
      <c r="A1763" t="s">
        <v>1794</v>
      </c>
      <c r="B1763">
        <v>1965</v>
      </c>
      <c r="C1763" t="s">
        <v>20</v>
      </c>
      <c r="E1763">
        <v>16</v>
      </c>
      <c r="F1763">
        <v>0</v>
      </c>
      <c r="G1763">
        <v>17172.27</v>
      </c>
      <c r="H1763" t="s">
        <v>11</v>
      </c>
      <c r="I1763" t="s">
        <v>11</v>
      </c>
      <c r="J1763" t="s">
        <v>535</v>
      </c>
      <c r="K1763" t="str">
        <f>SUBSTITUTE(Table14[[#This Row],[year]],"?","")</f>
        <v>1965</v>
      </c>
      <c r="P1763" t="str">
        <f>SUBSTITUTE(Table14[[#This Row],[Customer ID]],"?","unknown")</f>
        <v>Id577</v>
      </c>
      <c r="Q1763" s="9" t="str">
        <f t="shared" si="81"/>
        <v>29 Sep 1965</v>
      </c>
      <c r="R1763">
        <f t="shared" si="82"/>
        <v>57</v>
      </c>
      <c r="S1763" t="str">
        <f t="shared" si="83"/>
        <v>1965</v>
      </c>
      <c r="T1763" t="str">
        <f>SUBSTITUTE(Table14[[#This Row],[month]],"?","sep")</f>
        <v>Sep</v>
      </c>
      <c r="U1763">
        <v>29</v>
      </c>
      <c r="V1763">
        <v>0</v>
      </c>
      <c r="W1763" s="12">
        <v>5227.99</v>
      </c>
      <c r="X1763" t="str">
        <f>SUBSTITUTE(Table14[[#This Row],[Hospital tier]],"?","tier - 2")</f>
        <v>tier - 2</v>
      </c>
      <c r="Y1763" t="str">
        <f>SUBSTITUTE(Table14[[#This Row],[City tier]],"?","tier - 2")</f>
        <v>tier - 2</v>
      </c>
      <c r="Z1763" t="str">
        <f>SUBSTITUTE(Table14[[#This Row],[State ID]],"?","UNKNOWN")</f>
        <v>R1026</v>
      </c>
    </row>
    <row r="1764" spans="1:26" x14ac:dyDescent="0.3">
      <c r="A1764" t="s">
        <v>1795</v>
      </c>
      <c r="B1764">
        <v>1964</v>
      </c>
      <c r="C1764" t="s">
        <v>18</v>
      </c>
      <c r="E1764">
        <v>7</v>
      </c>
      <c r="F1764">
        <v>0</v>
      </c>
      <c r="G1764">
        <v>17174.52</v>
      </c>
      <c r="H1764" t="s">
        <v>11</v>
      </c>
      <c r="I1764" t="s">
        <v>11</v>
      </c>
      <c r="J1764" t="s">
        <v>23</v>
      </c>
      <c r="K1764" t="str">
        <f>SUBSTITUTE(Table14[[#This Row],[year]],"?","")</f>
        <v>1964</v>
      </c>
      <c r="P1764" t="str">
        <f>SUBSTITUTE(Table14[[#This Row],[Customer ID]],"?","unknown")</f>
        <v>Id576</v>
      </c>
      <c r="Q1764" s="9" t="str">
        <f t="shared" si="81"/>
        <v>6 Jun 1964</v>
      </c>
      <c r="R1764">
        <f t="shared" si="82"/>
        <v>59</v>
      </c>
      <c r="S1764" t="str">
        <f t="shared" si="83"/>
        <v>1964</v>
      </c>
      <c r="T1764" t="str">
        <f>SUBSTITUTE(Table14[[#This Row],[month]],"?","sep")</f>
        <v>Jun</v>
      </c>
      <c r="U1764">
        <v>6</v>
      </c>
      <c r="V1764">
        <v>0</v>
      </c>
      <c r="W1764" s="12">
        <v>5216.4799999999996</v>
      </c>
      <c r="X1764" t="str">
        <f>SUBSTITUTE(Table14[[#This Row],[Hospital tier]],"?","tier - 2")</f>
        <v>tier - 2</v>
      </c>
      <c r="Y1764" t="str">
        <f>SUBSTITUTE(Table14[[#This Row],[City tier]],"?","tier - 2")</f>
        <v>tier - 2</v>
      </c>
      <c r="Z1764" t="str">
        <f>SUBSTITUTE(Table14[[#This Row],[State ID]],"?","UNKNOWN")</f>
        <v>R1012</v>
      </c>
    </row>
    <row r="1765" spans="1:26" x14ac:dyDescent="0.3">
      <c r="A1765" t="s">
        <v>1796</v>
      </c>
      <c r="B1765">
        <v>2004</v>
      </c>
      <c r="C1765" t="s">
        <v>35</v>
      </c>
      <c r="E1765">
        <v>18</v>
      </c>
      <c r="F1765">
        <v>1</v>
      </c>
      <c r="G1765">
        <v>17178.68</v>
      </c>
      <c r="H1765" t="s">
        <v>11</v>
      </c>
      <c r="I1765" t="s">
        <v>11</v>
      </c>
      <c r="J1765" t="s">
        <v>166</v>
      </c>
      <c r="K1765" t="str">
        <f>SUBSTITUTE(Table14[[#This Row],[year]],"?","")</f>
        <v>2004</v>
      </c>
      <c r="P1765" t="str">
        <f>SUBSTITUTE(Table14[[#This Row],[Customer ID]],"?","unknown")</f>
        <v>Id575</v>
      </c>
      <c r="Q1765" s="9" t="str">
        <f t="shared" si="81"/>
        <v>29 Aug 2004</v>
      </c>
      <c r="R1765">
        <f t="shared" si="82"/>
        <v>18</v>
      </c>
      <c r="S1765" t="str">
        <f t="shared" si="83"/>
        <v>2004</v>
      </c>
      <c r="T1765" t="str">
        <f>SUBSTITUTE(Table14[[#This Row],[month]],"?","sep")</f>
        <v>Aug</v>
      </c>
      <c r="U1765">
        <v>29</v>
      </c>
      <c r="V1765">
        <v>3</v>
      </c>
      <c r="W1765" s="12">
        <v>12363.55</v>
      </c>
      <c r="X1765" t="str">
        <f>SUBSTITUTE(Table14[[#This Row],[Hospital tier]],"?","tier - 2")</f>
        <v>tier - 2</v>
      </c>
      <c r="Y1765" t="str">
        <f>SUBSTITUTE(Table14[[#This Row],[City tier]],"?","tier - 2")</f>
        <v>tier - 2</v>
      </c>
      <c r="Z1765" t="str">
        <f>SUBSTITUTE(Table14[[#This Row],[State ID]],"?","UNKNOWN")</f>
        <v>R1019</v>
      </c>
    </row>
    <row r="1766" spans="1:26" x14ac:dyDescent="0.3">
      <c r="A1766" t="s">
        <v>1797</v>
      </c>
      <c r="B1766">
        <v>1982</v>
      </c>
      <c r="C1766" t="s">
        <v>37</v>
      </c>
      <c r="E1766">
        <v>22</v>
      </c>
      <c r="F1766">
        <v>1</v>
      </c>
      <c r="G1766">
        <v>17179.52</v>
      </c>
      <c r="H1766" t="s">
        <v>11</v>
      </c>
      <c r="I1766" t="s">
        <v>16</v>
      </c>
      <c r="J1766" t="s">
        <v>13</v>
      </c>
      <c r="K1766" t="str">
        <f>SUBSTITUTE(Table14[[#This Row],[year]],"?","")</f>
        <v>1982</v>
      </c>
      <c r="P1766" t="str">
        <f>SUBSTITUTE(Table14[[#This Row],[Customer ID]],"?","unknown")</f>
        <v>Id574</v>
      </c>
      <c r="Q1766" s="9" t="str">
        <f t="shared" si="81"/>
        <v>1 Oct 1982</v>
      </c>
      <c r="R1766">
        <f t="shared" si="82"/>
        <v>40</v>
      </c>
      <c r="S1766" t="str">
        <f t="shared" si="83"/>
        <v>1982</v>
      </c>
      <c r="T1766" t="str">
        <f>SUBSTITUTE(Table14[[#This Row],[month]],"?","sep")</f>
        <v>Oct</v>
      </c>
      <c r="U1766">
        <v>1</v>
      </c>
      <c r="V1766">
        <v>0</v>
      </c>
      <c r="W1766" s="12">
        <v>5213.22</v>
      </c>
      <c r="X1766" t="str">
        <f>SUBSTITUTE(Table14[[#This Row],[Hospital tier]],"?","tier - 2")</f>
        <v>tier - 2</v>
      </c>
      <c r="Y1766" t="str">
        <f>SUBSTITUTE(Table14[[#This Row],[City tier]],"?","tier - 2")</f>
        <v>tier - 1</v>
      </c>
      <c r="Z1766" t="str">
        <f>SUBSTITUTE(Table14[[#This Row],[State ID]],"?","UNKNOWN")</f>
        <v>R1013</v>
      </c>
    </row>
    <row r="1767" spans="1:26" x14ac:dyDescent="0.3">
      <c r="A1767" t="s">
        <v>1798</v>
      </c>
      <c r="B1767">
        <v>1975</v>
      </c>
      <c r="C1767" t="s">
        <v>35</v>
      </c>
      <c r="E1767">
        <v>25</v>
      </c>
      <c r="F1767">
        <v>1</v>
      </c>
      <c r="G1767">
        <v>17253.43</v>
      </c>
      <c r="H1767" t="s">
        <v>11</v>
      </c>
      <c r="I1767" t="s">
        <v>12</v>
      </c>
      <c r="J1767" t="s">
        <v>535</v>
      </c>
      <c r="K1767" t="str">
        <f>SUBSTITUTE(Table14[[#This Row],[year]],"?","")</f>
        <v>1975</v>
      </c>
      <c r="P1767" t="str">
        <f>SUBSTITUTE(Table14[[#This Row],[Customer ID]],"?","unknown")</f>
        <v>Id573</v>
      </c>
      <c r="Q1767" s="9" t="str">
        <f t="shared" si="81"/>
        <v>17 Aug 1975</v>
      </c>
      <c r="R1767">
        <f t="shared" si="82"/>
        <v>47</v>
      </c>
      <c r="S1767" t="str">
        <f t="shared" si="83"/>
        <v>1975</v>
      </c>
      <c r="T1767" t="str">
        <f>SUBSTITUTE(Table14[[#This Row],[month]],"?","sep")</f>
        <v>Aug</v>
      </c>
      <c r="U1767">
        <v>17</v>
      </c>
      <c r="V1767">
        <v>3</v>
      </c>
      <c r="W1767" s="12">
        <v>5209.58</v>
      </c>
      <c r="X1767" t="str">
        <f>SUBSTITUTE(Table14[[#This Row],[Hospital tier]],"?","tier - 2")</f>
        <v>tier - 2</v>
      </c>
      <c r="Y1767" t="str">
        <f>SUBSTITUTE(Table14[[#This Row],[City tier]],"?","tier - 2")</f>
        <v>tier - 3</v>
      </c>
      <c r="Z1767" t="str">
        <f>SUBSTITUTE(Table14[[#This Row],[State ID]],"?","UNKNOWN")</f>
        <v>R1026</v>
      </c>
    </row>
    <row r="1768" spans="1:26" x14ac:dyDescent="0.3">
      <c r="A1768" t="s">
        <v>1799</v>
      </c>
      <c r="B1768">
        <v>1963</v>
      </c>
      <c r="C1768" t="s">
        <v>10</v>
      </c>
      <c r="E1768">
        <v>12</v>
      </c>
      <c r="F1768">
        <v>0</v>
      </c>
      <c r="G1768">
        <v>17337.580000000002</v>
      </c>
      <c r="H1768" t="s">
        <v>11</v>
      </c>
      <c r="I1768" t="s">
        <v>12</v>
      </c>
      <c r="J1768" t="s">
        <v>249</v>
      </c>
      <c r="K1768" t="str">
        <f>SUBSTITUTE(Table14[[#This Row],[year]],"?","")</f>
        <v>1963</v>
      </c>
      <c r="P1768" t="str">
        <f>SUBSTITUTE(Table14[[#This Row],[Customer ID]],"?","unknown")</f>
        <v>Id572</v>
      </c>
      <c r="Q1768" s="9" t="str">
        <f t="shared" si="81"/>
        <v>24 Jul 1963</v>
      </c>
      <c r="R1768">
        <f t="shared" si="82"/>
        <v>59</v>
      </c>
      <c r="S1768" t="str">
        <f t="shared" si="83"/>
        <v>1963</v>
      </c>
      <c r="T1768" t="str">
        <f>SUBSTITUTE(Table14[[#This Row],[month]],"?","sep")</f>
        <v>Jul</v>
      </c>
      <c r="U1768">
        <v>24</v>
      </c>
      <c r="V1768">
        <v>3</v>
      </c>
      <c r="W1768" s="12">
        <v>5207.97</v>
      </c>
      <c r="X1768" t="str">
        <f>SUBSTITUTE(Table14[[#This Row],[Hospital tier]],"?","tier - 2")</f>
        <v>tier - 2</v>
      </c>
      <c r="Y1768" t="str">
        <f>SUBSTITUTE(Table14[[#This Row],[City tier]],"?","tier - 2")</f>
        <v>tier - 3</v>
      </c>
      <c r="Z1768" t="str">
        <f>SUBSTITUTE(Table14[[#This Row],[State ID]],"?","UNKNOWN")</f>
        <v>R1023</v>
      </c>
    </row>
    <row r="1769" spans="1:26" x14ac:dyDescent="0.3">
      <c r="A1769" t="s">
        <v>1800</v>
      </c>
      <c r="B1769">
        <v>2003</v>
      </c>
      <c r="C1769" t="s">
        <v>15</v>
      </c>
      <c r="E1769">
        <v>1</v>
      </c>
      <c r="F1769">
        <v>0</v>
      </c>
      <c r="G1769">
        <v>17352.68</v>
      </c>
      <c r="H1769" t="s">
        <v>11</v>
      </c>
      <c r="I1769" t="s">
        <v>12</v>
      </c>
      <c r="J1769" t="s">
        <v>23</v>
      </c>
      <c r="K1769" t="str">
        <f>SUBSTITUTE(Table14[[#This Row],[year]],"?","")</f>
        <v>2003</v>
      </c>
      <c r="P1769" t="str">
        <f>SUBSTITUTE(Table14[[#This Row],[Customer ID]],"?","unknown")</f>
        <v>Id571</v>
      </c>
      <c r="Q1769" s="9" t="str">
        <f t="shared" si="81"/>
        <v>6 Nov 2003</v>
      </c>
      <c r="R1769">
        <f t="shared" si="82"/>
        <v>19</v>
      </c>
      <c r="S1769" t="str">
        <f t="shared" si="83"/>
        <v>2003</v>
      </c>
      <c r="T1769" t="str">
        <f>SUBSTITUTE(Table14[[#This Row],[month]],"?","sep")</f>
        <v>Nov</v>
      </c>
      <c r="U1769">
        <v>6</v>
      </c>
      <c r="V1769">
        <v>0</v>
      </c>
      <c r="W1769" s="12">
        <v>5198.6899999999996</v>
      </c>
      <c r="X1769" t="str">
        <f>SUBSTITUTE(Table14[[#This Row],[Hospital tier]],"?","tier - 2")</f>
        <v>tier - 2</v>
      </c>
      <c r="Y1769" t="str">
        <f>SUBSTITUTE(Table14[[#This Row],[City tier]],"?","tier - 2")</f>
        <v>tier - 3</v>
      </c>
      <c r="Z1769" t="str">
        <f>SUBSTITUTE(Table14[[#This Row],[State ID]],"?","UNKNOWN")</f>
        <v>R1012</v>
      </c>
    </row>
    <row r="1770" spans="1:26" x14ac:dyDescent="0.3">
      <c r="A1770" t="s">
        <v>1801</v>
      </c>
      <c r="B1770">
        <v>1992</v>
      </c>
      <c r="C1770" t="s">
        <v>37</v>
      </c>
      <c r="E1770">
        <v>18</v>
      </c>
      <c r="F1770">
        <v>2</v>
      </c>
      <c r="G1770">
        <v>17361.77</v>
      </c>
      <c r="H1770" t="s">
        <v>11</v>
      </c>
      <c r="I1770" t="s">
        <v>16</v>
      </c>
      <c r="J1770" t="s">
        <v>23</v>
      </c>
      <c r="K1770" t="str">
        <f>SUBSTITUTE(Table14[[#This Row],[year]],"?","")</f>
        <v>1992</v>
      </c>
      <c r="P1770" t="str">
        <f>SUBSTITUTE(Table14[[#This Row],[Customer ID]],"?","unknown")</f>
        <v>Id570</v>
      </c>
      <c r="Q1770" s="9" t="str">
        <f t="shared" si="81"/>
        <v>1 Oct 1992</v>
      </c>
      <c r="R1770">
        <f t="shared" si="82"/>
        <v>30</v>
      </c>
      <c r="S1770" t="str">
        <f t="shared" si="83"/>
        <v>1992</v>
      </c>
      <c r="T1770" t="str">
        <f>SUBSTITUTE(Table14[[#This Row],[month]],"?","sep")</f>
        <v>Oct</v>
      </c>
      <c r="U1770">
        <v>1</v>
      </c>
      <c r="V1770">
        <v>3</v>
      </c>
      <c r="W1770" s="12">
        <v>37040.879999999997</v>
      </c>
      <c r="X1770" t="str">
        <f>SUBSTITUTE(Table14[[#This Row],[Hospital tier]],"?","tier - 2")</f>
        <v>tier - 2</v>
      </c>
      <c r="Y1770" t="str">
        <f>SUBSTITUTE(Table14[[#This Row],[City tier]],"?","tier - 2")</f>
        <v>tier - 1</v>
      </c>
      <c r="Z1770" t="str">
        <f>SUBSTITUTE(Table14[[#This Row],[State ID]],"?","UNKNOWN")</f>
        <v>R1012</v>
      </c>
    </row>
    <row r="1771" spans="1:26" x14ac:dyDescent="0.3">
      <c r="A1771" t="s">
        <v>1802</v>
      </c>
      <c r="B1771">
        <v>2003</v>
      </c>
      <c r="C1771" t="s">
        <v>15</v>
      </c>
      <c r="E1771">
        <v>2</v>
      </c>
      <c r="F1771">
        <v>0</v>
      </c>
      <c r="G1771">
        <v>17468.98</v>
      </c>
      <c r="H1771" t="s">
        <v>11</v>
      </c>
      <c r="I1771" t="s">
        <v>16</v>
      </c>
      <c r="J1771" t="s">
        <v>23</v>
      </c>
      <c r="K1771" t="str">
        <f>SUBSTITUTE(Table14[[#This Row],[year]],"?","")</f>
        <v>2003</v>
      </c>
      <c r="P1771" t="str">
        <f>SUBSTITUTE(Table14[[#This Row],[Customer ID]],"?","unknown")</f>
        <v>Id569</v>
      </c>
      <c r="Q1771" s="9" t="str">
        <f t="shared" si="81"/>
        <v>12 Nov 2003</v>
      </c>
      <c r="R1771">
        <f t="shared" si="82"/>
        <v>19</v>
      </c>
      <c r="S1771" t="str">
        <f t="shared" si="83"/>
        <v>2003</v>
      </c>
      <c r="T1771" t="str">
        <f>SUBSTITUTE(Table14[[#This Row],[month]],"?","sep")</f>
        <v>Nov</v>
      </c>
      <c r="U1771">
        <v>12</v>
      </c>
      <c r="V1771">
        <v>2</v>
      </c>
      <c r="W1771" s="12">
        <v>5195.58</v>
      </c>
      <c r="X1771" t="str">
        <f>SUBSTITUTE(Table14[[#This Row],[Hospital tier]],"?","tier - 2")</f>
        <v>tier - 2</v>
      </c>
      <c r="Y1771" t="str">
        <f>SUBSTITUTE(Table14[[#This Row],[City tier]],"?","tier - 2")</f>
        <v>tier - 1</v>
      </c>
      <c r="Z1771" t="str">
        <f>SUBSTITUTE(Table14[[#This Row],[State ID]],"?","UNKNOWN")</f>
        <v>R1012</v>
      </c>
    </row>
    <row r="1772" spans="1:26" x14ac:dyDescent="0.3">
      <c r="A1772" t="s">
        <v>1803</v>
      </c>
      <c r="B1772">
        <v>1971</v>
      </c>
      <c r="C1772" t="s">
        <v>18</v>
      </c>
      <c r="E1772">
        <v>8</v>
      </c>
      <c r="F1772">
        <v>0</v>
      </c>
      <c r="G1772">
        <v>17479.53</v>
      </c>
      <c r="H1772" t="s">
        <v>16</v>
      </c>
      <c r="I1772" t="s">
        <v>16</v>
      </c>
      <c r="J1772" t="s">
        <v>23</v>
      </c>
      <c r="K1772" t="str">
        <f>SUBSTITUTE(Table14[[#This Row],[year]],"?","")</f>
        <v>1971</v>
      </c>
      <c r="P1772" t="str">
        <f>SUBSTITUTE(Table14[[#This Row],[Customer ID]],"?","unknown")</f>
        <v>Id568</v>
      </c>
      <c r="Q1772" s="9" t="str">
        <f t="shared" si="81"/>
        <v>16 Jun 1971</v>
      </c>
      <c r="R1772">
        <f t="shared" si="82"/>
        <v>51</v>
      </c>
      <c r="S1772" t="str">
        <f t="shared" si="83"/>
        <v>1971</v>
      </c>
      <c r="T1772" t="str">
        <f>SUBSTITUTE(Table14[[#This Row],[month]],"?","sep")</f>
        <v>Jun</v>
      </c>
      <c r="U1772">
        <v>16</v>
      </c>
      <c r="V1772">
        <v>3</v>
      </c>
      <c r="W1772" s="12">
        <v>5177.12</v>
      </c>
      <c r="X1772" t="str">
        <f>SUBSTITUTE(Table14[[#This Row],[Hospital tier]],"?","tier - 2")</f>
        <v>tier - 1</v>
      </c>
      <c r="Y1772" t="str">
        <f>SUBSTITUTE(Table14[[#This Row],[City tier]],"?","tier - 2")</f>
        <v>tier - 1</v>
      </c>
      <c r="Z1772" t="str">
        <f>SUBSTITUTE(Table14[[#This Row],[State ID]],"?","UNKNOWN")</f>
        <v>R1012</v>
      </c>
    </row>
    <row r="1773" spans="1:26" x14ac:dyDescent="0.3">
      <c r="A1773" t="s">
        <v>1804</v>
      </c>
      <c r="B1773">
        <v>1990</v>
      </c>
      <c r="C1773" t="s">
        <v>30</v>
      </c>
      <c r="E1773">
        <v>29</v>
      </c>
      <c r="F1773">
        <v>0</v>
      </c>
      <c r="G1773">
        <v>17496.310000000001</v>
      </c>
      <c r="H1773" t="s">
        <v>16</v>
      </c>
      <c r="I1773" t="s">
        <v>11</v>
      </c>
      <c r="J1773" t="s">
        <v>42</v>
      </c>
      <c r="K1773" t="str">
        <f>SUBSTITUTE(Table14[[#This Row],[year]],"?","")</f>
        <v>1990</v>
      </c>
      <c r="P1773" t="str">
        <f>SUBSTITUTE(Table14[[#This Row],[Customer ID]],"?","unknown")</f>
        <v>Id567</v>
      </c>
      <c r="Q1773" s="9" t="str">
        <f t="shared" si="81"/>
        <v>29 Dec 1990</v>
      </c>
      <c r="R1773">
        <f t="shared" si="82"/>
        <v>32</v>
      </c>
      <c r="S1773" t="str">
        <f t="shared" si="83"/>
        <v>1990</v>
      </c>
      <c r="T1773" t="str">
        <f>SUBSTITUTE(Table14[[#This Row],[month]],"?","sep")</f>
        <v>Dec</v>
      </c>
      <c r="U1773">
        <v>29</v>
      </c>
      <c r="V1773">
        <v>3</v>
      </c>
      <c r="W1773" s="12">
        <v>5166.96</v>
      </c>
      <c r="X1773" t="str">
        <f>SUBSTITUTE(Table14[[#This Row],[Hospital tier]],"?","tier - 2")</f>
        <v>tier - 1</v>
      </c>
      <c r="Y1773" t="str">
        <f>SUBSTITUTE(Table14[[#This Row],[City tier]],"?","tier - 2")</f>
        <v>tier - 2</v>
      </c>
      <c r="Z1773" t="str">
        <f>SUBSTITUTE(Table14[[#This Row],[State ID]],"?","UNKNOWN")</f>
        <v>R1011</v>
      </c>
    </row>
    <row r="1774" spans="1:26" x14ac:dyDescent="0.3">
      <c r="A1774" t="s">
        <v>1805</v>
      </c>
      <c r="B1774">
        <v>1965</v>
      </c>
      <c r="C1774" t="s">
        <v>18</v>
      </c>
      <c r="E1774">
        <v>16</v>
      </c>
      <c r="F1774">
        <v>0</v>
      </c>
      <c r="G1774">
        <v>17505.650000000001</v>
      </c>
      <c r="H1774" t="s">
        <v>16</v>
      </c>
      <c r="I1774" t="s">
        <v>11</v>
      </c>
      <c r="J1774" t="s">
        <v>249</v>
      </c>
      <c r="K1774" t="str">
        <f>SUBSTITUTE(Table14[[#This Row],[year]],"?","")</f>
        <v>1965</v>
      </c>
      <c r="P1774" t="str">
        <f>SUBSTITUTE(Table14[[#This Row],[Customer ID]],"?","unknown")</f>
        <v>Id566</v>
      </c>
      <c r="Q1774" s="9" t="str">
        <f t="shared" si="81"/>
        <v>9 Jun 1965</v>
      </c>
      <c r="R1774">
        <f t="shared" si="82"/>
        <v>57</v>
      </c>
      <c r="S1774" t="str">
        <f t="shared" si="83"/>
        <v>1965</v>
      </c>
      <c r="T1774" t="str">
        <f>SUBSTITUTE(Table14[[#This Row],[month]],"?","sep")</f>
        <v>Jun</v>
      </c>
      <c r="U1774">
        <v>9</v>
      </c>
      <c r="V1774">
        <v>2</v>
      </c>
      <c r="W1774" s="12">
        <v>5152.13</v>
      </c>
      <c r="X1774" t="str">
        <f>SUBSTITUTE(Table14[[#This Row],[Hospital tier]],"?","tier - 2")</f>
        <v>tier - 1</v>
      </c>
      <c r="Y1774" t="str">
        <f>SUBSTITUTE(Table14[[#This Row],[City tier]],"?","tier - 2")</f>
        <v>tier - 2</v>
      </c>
      <c r="Z1774" t="str">
        <f>SUBSTITUTE(Table14[[#This Row],[State ID]],"?","UNKNOWN")</f>
        <v>R1023</v>
      </c>
    </row>
    <row r="1775" spans="1:26" x14ac:dyDescent="0.3">
      <c r="A1775" t="s">
        <v>1806</v>
      </c>
      <c r="B1775">
        <v>1968</v>
      </c>
      <c r="C1775" t="s">
        <v>10</v>
      </c>
      <c r="E1775">
        <v>12</v>
      </c>
      <c r="F1775">
        <v>0</v>
      </c>
      <c r="G1775">
        <v>17507.47</v>
      </c>
      <c r="H1775" t="s">
        <v>16</v>
      </c>
      <c r="I1775" t="s">
        <v>16</v>
      </c>
      <c r="J1775" t="s">
        <v>535</v>
      </c>
      <c r="K1775" t="str">
        <f>SUBSTITUTE(Table14[[#This Row],[year]],"?","")</f>
        <v>1968</v>
      </c>
      <c r="P1775" t="str">
        <f>SUBSTITUTE(Table14[[#This Row],[Customer ID]],"?","unknown")</f>
        <v>Id565</v>
      </c>
      <c r="Q1775" s="9" t="str">
        <f t="shared" si="81"/>
        <v>22 Jul 1968</v>
      </c>
      <c r="R1775">
        <f t="shared" si="82"/>
        <v>54</v>
      </c>
      <c r="S1775" t="str">
        <f t="shared" si="83"/>
        <v>1968</v>
      </c>
      <c r="T1775" t="str">
        <f>SUBSTITUTE(Table14[[#This Row],[month]],"?","sep")</f>
        <v>Jul</v>
      </c>
      <c r="U1775">
        <v>22</v>
      </c>
      <c r="V1775">
        <v>1</v>
      </c>
      <c r="W1775" s="12">
        <v>5148.55</v>
      </c>
      <c r="X1775" t="str">
        <f>SUBSTITUTE(Table14[[#This Row],[Hospital tier]],"?","tier - 2")</f>
        <v>tier - 1</v>
      </c>
      <c r="Y1775" t="str">
        <f>SUBSTITUTE(Table14[[#This Row],[City tier]],"?","tier - 2")</f>
        <v>tier - 1</v>
      </c>
      <c r="Z1775" t="str">
        <f>SUBSTITUTE(Table14[[#This Row],[State ID]],"?","UNKNOWN")</f>
        <v>R1026</v>
      </c>
    </row>
    <row r="1776" spans="1:26" x14ac:dyDescent="0.3">
      <c r="A1776" t="s">
        <v>1807</v>
      </c>
      <c r="B1776">
        <v>1963</v>
      </c>
      <c r="C1776" t="s">
        <v>15</v>
      </c>
      <c r="E1776">
        <v>16</v>
      </c>
      <c r="F1776">
        <v>0</v>
      </c>
      <c r="G1776">
        <v>17556.88</v>
      </c>
      <c r="H1776" t="s">
        <v>16</v>
      </c>
      <c r="I1776" t="s">
        <v>11</v>
      </c>
      <c r="J1776" t="s">
        <v>23</v>
      </c>
      <c r="K1776" t="str">
        <f>SUBSTITUTE(Table14[[#This Row],[year]],"?","")</f>
        <v>1963</v>
      </c>
      <c r="P1776" t="str">
        <f>SUBSTITUTE(Table14[[#This Row],[Customer ID]],"?","unknown")</f>
        <v>Id564</v>
      </c>
      <c r="Q1776" s="9" t="str">
        <f t="shared" si="81"/>
        <v>22 Nov 1963</v>
      </c>
      <c r="R1776">
        <f t="shared" si="82"/>
        <v>59</v>
      </c>
      <c r="S1776" t="str">
        <f t="shared" si="83"/>
        <v>1963</v>
      </c>
      <c r="T1776" t="str">
        <f>SUBSTITUTE(Table14[[#This Row],[month]],"?","sep")</f>
        <v>Nov</v>
      </c>
      <c r="U1776">
        <v>22</v>
      </c>
      <c r="V1776">
        <v>1</v>
      </c>
      <c r="W1776" s="12">
        <v>12347.17</v>
      </c>
      <c r="X1776" t="str">
        <f>SUBSTITUTE(Table14[[#This Row],[Hospital tier]],"?","tier - 2")</f>
        <v>tier - 1</v>
      </c>
      <c r="Y1776" t="str">
        <f>SUBSTITUTE(Table14[[#This Row],[City tier]],"?","tier - 2")</f>
        <v>tier - 2</v>
      </c>
      <c r="Z1776" t="str">
        <f>SUBSTITUTE(Table14[[#This Row],[State ID]],"?","UNKNOWN")</f>
        <v>R1012</v>
      </c>
    </row>
    <row r="1777" spans="1:26" x14ac:dyDescent="0.3">
      <c r="A1777" t="s">
        <v>1808</v>
      </c>
      <c r="B1777">
        <v>2002</v>
      </c>
      <c r="C1777" t="s">
        <v>35</v>
      </c>
      <c r="E1777">
        <v>25</v>
      </c>
      <c r="F1777">
        <v>1</v>
      </c>
      <c r="G1777">
        <v>17560.38</v>
      </c>
      <c r="H1777" t="s">
        <v>16</v>
      </c>
      <c r="I1777" t="s">
        <v>16</v>
      </c>
      <c r="J1777" t="s">
        <v>23</v>
      </c>
      <c r="K1777" t="str">
        <f>SUBSTITUTE(Table14[[#This Row],[year]],"?","")</f>
        <v>2002</v>
      </c>
      <c r="P1777" t="str">
        <f>SUBSTITUTE(Table14[[#This Row],[Customer ID]],"?","unknown")</f>
        <v>Id563</v>
      </c>
      <c r="Q1777" s="9" t="str">
        <f t="shared" si="81"/>
        <v>22 Aug 2002</v>
      </c>
      <c r="R1777">
        <f t="shared" si="82"/>
        <v>20</v>
      </c>
      <c r="S1777" t="str">
        <f t="shared" si="83"/>
        <v>2002</v>
      </c>
      <c r="T1777" t="str">
        <f>SUBSTITUTE(Table14[[#This Row],[month]],"?","sep")</f>
        <v>Aug</v>
      </c>
      <c r="U1777">
        <v>22</v>
      </c>
      <c r="V1777">
        <v>3</v>
      </c>
      <c r="W1777" s="12">
        <v>5144.18</v>
      </c>
      <c r="X1777" t="str">
        <f>SUBSTITUTE(Table14[[#This Row],[Hospital tier]],"?","tier - 2")</f>
        <v>tier - 1</v>
      </c>
      <c r="Y1777" t="str">
        <f>SUBSTITUTE(Table14[[#This Row],[City tier]],"?","tier - 2")</f>
        <v>tier - 1</v>
      </c>
      <c r="Z1777" t="str">
        <f>SUBSTITUTE(Table14[[#This Row],[State ID]],"?","UNKNOWN")</f>
        <v>R1012</v>
      </c>
    </row>
    <row r="1778" spans="1:26" x14ac:dyDescent="0.3">
      <c r="A1778" t="s">
        <v>1809</v>
      </c>
      <c r="B1778">
        <v>1970</v>
      </c>
      <c r="C1778" t="s">
        <v>10</v>
      </c>
      <c r="E1778">
        <v>26</v>
      </c>
      <c r="F1778">
        <v>0</v>
      </c>
      <c r="G1778">
        <v>17584.72</v>
      </c>
      <c r="H1778" t="s">
        <v>16</v>
      </c>
      <c r="I1778" t="s">
        <v>12</v>
      </c>
      <c r="J1778" t="s">
        <v>23</v>
      </c>
      <c r="K1778" t="str">
        <f>SUBSTITUTE(Table14[[#This Row],[year]],"?","")</f>
        <v>1970</v>
      </c>
      <c r="P1778" t="str">
        <f>SUBSTITUTE(Table14[[#This Row],[Customer ID]],"?","unknown")</f>
        <v>Id562</v>
      </c>
      <c r="Q1778" s="9" t="str">
        <f t="shared" si="81"/>
        <v>10 Jul 1970</v>
      </c>
      <c r="R1778">
        <f t="shared" si="82"/>
        <v>52</v>
      </c>
      <c r="S1778" t="str">
        <f t="shared" si="83"/>
        <v>1970</v>
      </c>
      <c r="T1778" t="str">
        <f>SUBSTITUTE(Table14[[#This Row],[month]],"?","sep")</f>
        <v>Jul</v>
      </c>
      <c r="U1778">
        <v>10</v>
      </c>
      <c r="V1778">
        <v>3</v>
      </c>
      <c r="W1778" s="12">
        <v>5138.26</v>
      </c>
      <c r="X1778" t="str">
        <f>SUBSTITUTE(Table14[[#This Row],[Hospital tier]],"?","tier - 2")</f>
        <v>tier - 1</v>
      </c>
      <c r="Y1778" t="str">
        <f>SUBSTITUTE(Table14[[#This Row],[City tier]],"?","tier - 2")</f>
        <v>tier - 3</v>
      </c>
      <c r="Z1778" t="str">
        <f>SUBSTITUTE(Table14[[#This Row],[State ID]],"?","UNKNOWN")</f>
        <v>R1012</v>
      </c>
    </row>
    <row r="1779" spans="1:26" x14ac:dyDescent="0.3">
      <c r="A1779" t="s">
        <v>1810</v>
      </c>
      <c r="B1779">
        <v>1990</v>
      </c>
      <c r="C1779" t="s">
        <v>37</v>
      </c>
      <c r="E1779">
        <v>25</v>
      </c>
      <c r="F1779">
        <v>1</v>
      </c>
      <c r="G1779">
        <v>17626.240000000002</v>
      </c>
      <c r="H1779" t="s">
        <v>16</v>
      </c>
      <c r="I1779" t="s">
        <v>12</v>
      </c>
      <c r="J1779" t="s">
        <v>13</v>
      </c>
      <c r="K1779" t="str">
        <f>SUBSTITUTE(Table14[[#This Row],[year]],"?","")</f>
        <v>1990</v>
      </c>
      <c r="P1779" t="str">
        <f>SUBSTITUTE(Table14[[#This Row],[Customer ID]],"?","unknown")</f>
        <v>Id561</v>
      </c>
      <c r="Q1779" s="9" t="str">
        <f t="shared" si="81"/>
        <v>15 Oct 1990</v>
      </c>
      <c r="R1779">
        <f t="shared" si="82"/>
        <v>32</v>
      </c>
      <c r="S1779" t="str">
        <f t="shared" si="83"/>
        <v>1990</v>
      </c>
      <c r="T1779" t="str">
        <f>SUBSTITUTE(Table14[[#This Row],[month]],"?","sep")</f>
        <v>Oct</v>
      </c>
      <c r="U1779">
        <v>15</v>
      </c>
      <c r="V1779">
        <v>3</v>
      </c>
      <c r="W1779" s="12">
        <v>5136.75</v>
      </c>
      <c r="X1779" t="str">
        <f>SUBSTITUTE(Table14[[#This Row],[Hospital tier]],"?","tier - 2")</f>
        <v>tier - 1</v>
      </c>
      <c r="Y1779" t="str">
        <f>SUBSTITUTE(Table14[[#This Row],[City tier]],"?","tier - 2")</f>
        <v>tier - 3</v>
      </c>
      <c r="Z1779" t="str">
        <f>SUBSTITUTE(Table14[[#This Row],[State ID]],"?","UNKNOWN")</f>
        <v>R1013</v>
      </c>
    </row>
    <row r="1780" spans="1:26" x14ac:dyDescent="0.3">
      <c r="A1780" t="s">
        <v>1811</v>
      </c>
      <c r="B1780">
        <v>1994</v>
      </c>
      <c r="C1780" t="s">
        <v>10</v>
      </c>
      <c r="E1780">
        <v>1</v>
      </c>
      <c r="F1780">
        <v>3</v>
      </c>
      <c r="G1780">
        <v>17663.14</v>
      </c>
      <c r="H1780" t="s">
        <v>16</v>
      </c>
      <c r="I1780" t="s">
        <v>12</v>
      </c>
      <c r="J1780" t="s">
        <v>13</v>
      </c>
      <c r="K1780" t="str">
        <f>SUBSTITUTE(Table14[[#This Row],[year]],"?","")</f>
        <v>1994</v>
      </c>
      <c r="P1780" t="str">
        <f>SUBSTITUTE(Table14[[#This Row],[Customer ID]],"?","unknown")</f>
        <v>Id560</v>
      </c>
      <c r="Q1780" s="9" t="str">
        <f t="shared" si="81"/>
        <v>13 Jul 1994</v>
      </c>
      <c r="R1780">
        <f t="shared" si="82"/>
        <v>28</v>
      </c>
      <c r="S1780" t="str">
        <f t="shared" si="83"/>
        <v>1994</v>
      </c>
      <c r="T1780" t="str">
        <f>SUBSTITUTE(Table14[[#This Row],[month]],"?","sep")</f>
        <v>Jul</v>
      </c>
      <c r="U1780">
        <v>13</v>
      </c>
      <c r="V1780">
        <v>1</v>
      </c>
      <c r="W1780" s="12">
        <v>5125.22</v>
      </c>
      <c r="X1780" t="str">
        <f>SUBSTITUTE(Table14[[#This Row],[Hospital tier]],"?","tier - 2")</f>
        <v>tier - 1</v>
      </c>
      <c r="Y1780" t="str">
        <f>SUBSTITUTE(Table14[[#This Row],[City tier]],"?","tier - 2")</f>
        <v>tier - 3</v>
      </c>
      <c r="Z1780" t="str">
        <f>SUBSTITUTE(Table14[[#This Row],[State ID]],"?","UNKNOWN")</f>
        <v>R1013</v>
      </c>
    </row>
    <row r="1781" spans="1:26" x14ac:dyDescent="0.3">
      <c r="A1781" t="s">
        <v>1812</v>
      </c>
      <c r="B1781">
        <v>2003</v>
      </c>
      <c r="C1781" t="s">
        <v>10</v>
      </c>
      <c r="E1781">
        <v>14</v>
      </c>
      <c r="F1781">
        <v>0</v>
      </c>
      <c r="G1781">
        <v>17748.509999999998</v>
      </c>
      <c r="H1781" t="s">
        <v>16</v>
      </c>
      <c r="I1781" t="s">
        <v>16</v>
      </c>
      <c r="J1781" t="s">
        <v>23</v>
      </c>
      <c r="K1781" t="str">
        <f>SUBSTITUTE(Table14[[#This Row],[year]],"?","")</f>
        <v>2003</v>
      </c>
      <c r="P1781" t="str">
        <f>SUBSTITUTE(Table14[[#This Row],[Customer ID]],"?","unknown")</f>
        <v>Id559</v>
      </c>
      <c r="Q1781" s="9" t="str">
        <f t="shared" si="81"/>
        <v>1 Jul 2003</v>
      </c>
      <c r="R1781">
        <f t="shared" si="82"/>
        <v>19</v>
      </c>
      <c r="S1781" t="str">
        <f t="shared" si="83"/>
        <v>2003</v>
      </c>
      <c r="T1781" t="str">
        <f>SUBSTITUTE(Table14[[#This Row],[month]],"?","sep")</f>
        <v>Jul</v>
      </c>
      <c r="U1781">
        <v>1</v>
      </c>
      <c r="V1781">
        <v>2</v>
      </c>
      <c r="W1781" s="12">
        <v>5124.1899999999996</v>
      </c>
      <c r="X1781" t="str">
        <f>SUBSTITUTE(Table14[[#This Row],[Hospital tier]],"?","tier - 2")</f>
        <v>tier - 1</v>
      </c>
      <c r="Y1781" t="str">
        <f>SUBSTITUTE(Table14[[#This Row],[City tier]],"?","tier - 2")</f>
        <v>tier - 1</v>
      </c>
      <c r="Z1781" t="str">
        <f>SUBSTITUTE(Table14[[#This Row],[State ID]],"?","UNKNOWN")</f>
        <v>R1012</v>
      </c>
    </row>
    <row r="1782" spans="1:26" x14ac:dyDescent="0.3">
      <c r="A1782" t="s">
        <v>1813</v>
      </c>
      <c r="B1782">
        <v>1966</v>
      </c>
      <c r="C1782" t="s">
        <v>18</v>
      </c>
      <c r="E1782">
        <v>21</v>
      </c>
      <c r="F1782">
        <v>0</v>
      </c>
      <c r="G1782">
        <v>17777.73</v>
      </c>
      <c r="H1782" t="s">
        <v>16</v>
      </c>
      <c r="I1782" t="s">
        <v>12</v>
      </c>
      <c r="J1782" t="s">
        <v>23</v>
      </c>
      <c r="K1782" t="str">
        <f>SUBSTITUTE(Table14[[#This Row],[year]],"?","")</f>
        <v>1966</v>
      </c>
      <c r="P1782" t="str">
        <f>SUBSTITUTE(Table14[[#This Row],[Customer ID]],"?","unknown")</f>
        <v>Id558</v>
      </c>
      <c r="Q1782" s="9" t="str">
        <f t="shared" si="81"/>
        <v>13 Jun 1966</v>
      </c>
      <c r="R1782">
        <f t="shared" si="82"/>
        <v>56</v>
      </c>
      <c r="S1782" t="str">
        <f t="shared" si="83"/>
        <v>1966</v>
      </c>
      <c r="T1782" t="str">
        <f>SUBSTITUTE(Table14[[#This Row],[month]],"?","sep")</f>
        <v>Jun</v>
      </c>
      <c r="U1782">
        <v>13</v>
      </c>
      <c r="V1782">
        <v>0</v>
      </c>
      <c r="W1782" s="12">
        <v>36976.449999999997</v>
      </c>
      <c r="X1782" t="str">
        <f>SUBSTITUTE(Table14[[#This Row],[Hospital tier]],"?","tier - 2")</f>
        <v>tier - 1</v>
      </c>
      <c r="Y1782" t="str">
        <f>SUBSTITUTE(Table14[[#This Row],[City tier]],"?","tier - 2")</f>
        <v>tier - 3</v>
      </c>
      <c r="Z1782" t="str">
        <f>SUBSTITUTE(Table14[[#This Row],[State ID]],"?","UNKNOWN")</f>
        <v>R1012</v>
      </c>
    </row>
    <row r="1783" spans="1:26" x14ac:dyDescent="0.3">
      <c r="A1783" t="s">
        <v>1814</v>
      </c>
      <c r="B1783">
        <v>1979</v>
      </c>
      <c r="C1783" t="s">
        <v>37</v>
      </c>
      <c r="E1783">
        <v>10</v>
      </c>
      <c r="F1783">
        <v>2</v>
      </c>
      <c r="G1783">
        <v>17779.939999999999</v>
      </c>
      <c r="H1783" t="s">
        <v>16</v>
      </c>
      <c r="I1783" t="s">
        <v>11</v>
      </c>
      <c r="J1783" t="s">
        <v>23</v>
      </c>
      <c r="K1783" t="str">
        <f>SUBSTITUTE(Table14[[#This Row],[year]],"?","")</f>
        <v>1979</v>
      </c>
      <c r="P1783" t="str">
        <f>SUBSTITUTE(Table14[[#This Row],[Customer ID]],"?","unknown")</f>
        <v>Id557</v>
      </c>
      <c r="Q1783" s="9" t="str">
        <f t="shared" si="81"/>
        <v>18 Oct 1979</v>
      </c>
      <c r="R1783">
        <f t="shared" si="82"/>
        <v>43</v>
      </c>
      <c r="S1783" t="str">
        <f t="shared" si="83"/>
        <v>1979</v>
      </c>
      <c r="T1783" t="str">
        <f>SUBSTITUTE(Table14[[#This Row],[month]],"?","sep")</f>
        <v>Oct</v>
      </c>
      <c r="U1783">
        <v>18</v>
      </c>
      <c r="V1783">
        <v>1</v>
      </c>
      <c r="W1783" s="12">
        <v>5116.5</v>
      </c>
      <c r="X1783" t="str">
        <f>SUBSTITUTE(Table14[[#This Row],[Hospital tier]],"?","tier - 2")</f>
        <v>tier - 1</v>
      </c>
      <c r="Y1783" t="str">
        <f>SUBSTITUTE(Table14[[#This Row],[City tier]],"?","tier - 2")</f>
        <v>tier - 2</v>
      </c>
      <c r="Z1783" t="str">
        <f>SUBSTITUTE(Table14[[#This Row],[State ID]],"?","UNKNOWN")</f>
        <v>R1012</v>
      </c>
    </row>
    <row r="1784" spans="1:26" x14ac:dyDescent="0.3">
      <c r="A1784" t="s">
        <v>1815</v>
      </c>
      <c r="B1784">
        <v>1963</v>
      </c>
      <c r="C1784" t="s">
        <v>30</v>
      </c>
      <c r="E1784">
        <v>8</v>
      </c>
      <c r="F1784">
        <v>0</v>
      </c>
      <c r="G1784">
        <v>17832.599999999999</v>
      </c>
      <c r="H1784" t="s">
        <v>16</v>
      </c>
      <c r="I1784" t="s">
        <v>11</v>
      </c>
      <c r="J1784" t="s">
        <v>23</v>
      </c>
      <c r="K1784" t="str">
        <f>SUBSTITUTE(Table14[[#This Row],[year]],"?","")</f>
        <v>1963</v>
      </c>
      <c r="P1784" t="str">
        <f>SUBSTITUTE(Table14[[#This Row],[Customer ID]],"?","unknown")</f>
        <v>Id556</v>
      </c>
      <c r="Q1784" s="9" t="str">
        <f t="shared" si="81"/>
        <v>19 Dec 1963</v>
      </c>
      <c r="R1784">
        <f t="shared" si="82"/>
        <v>59</v>
      </c>
      <c r="S1784" t="str">
        <f t="shared" si="83"/>
        <v>1963</v>
      </c>
      <c r="T1784" t="str">
        <f>SUBSTITUTE(Table14[[#This Row],[month]],"?","sep")</f>
        <v>Dec</v>
      </c>
      <c r="U1784">
        <v>19</v>
      </c>
      <c r="V1784">
        <v>0</v>
      </c>
      <c r="W1784" s="12">
        <v>5087.92</v>
      </c>
      <c r="X1784" t="str">
        <f>SUBSTITUTE(Table14[[#This Row],[Hospital tier]],"?","tier - 2")</f>
        <v>tier - 1</v>
      </c>
      <c r="Y1784" t="str">
        <f>SUBSTITUTE(Table14[[#This Row],[City tier]],"?","tier - 2")</f>
        <v>tier - 2</v>
      </c>
      <c r="Z1784" t="str">
        <f>SUBSTITUTE(Table14[[#This Row],[State ID]],"?","UNKNOWN")</f>
        <v>R1012</v>
      </c>
    </row>
    <row r="1785" spans="1:26" x14ac:dyDescent="0.3">
      <c r="A1785" t="s">
        <v>1816</v>
      </c>
      <c r="B1785">
        <v>1976</v>
      </c>
      <c r="C1785" t="s">
        <v>30</v>
      </c>
      <c r="E1785">
        <v>12</v>
      </c>
      <c r="F1785">
        <v>2</v>
      </c>
      <c r="G1785">
        <v>17862.919999999998</v>
      </c>
      <c r="H1785" t="s">
        <v>16</v>
      </c>
      <c r="I1785" t="s">
        <v>11</v>
      </c>
      <c r="J1785" t="s">
        <v>23</v>
      </c>
      <c r="K1785" t="str">
        <f>SUBSTITUTE(Table14[[#This Row],[year]],"?","")</f>
        <v>1976</v>
      </c>
      <c r="P1785" t="str">
        <f>SUBSTITUTE(Table14[[#This Row],[Customer ID]],"?","unknown")</f>
        <v>Id555</v>
      </c>
      <c r="Q1785" s="9" t="str">
        <f t="shared" si="81"/>
        <v>14 Dec 1976</v>
      </c>
      <c r="R1785">
        <f t="shared" si="82"/>
        <v>46</v>
      </c>
      <c r="S1785" t="str">
        <f t="shared" si="83"/>
        <v>1976</v>
      </c>
      <c r="T1785" t="str">
        <f>SUBSTITUTE(Table14[[#This Row],[month]],"?","sep")</f>
        <v>Dec</v>
      </c>
      <c r="U1785">
        <v>14</v>
      </c>
      <c r="V1785">
        <v>5</v>
      </c>
      <c r="W1785" s="12">
        <v>5080.1000000000004</v>
      </c>
      <c r="X1785" t="str">
        <f>SUBSTITUTE(Table14[[#This Row],[Hospital tier]],"?","tier - 2")</f>
        <v>tier - 1</v>
      </c>
      <c r="Y1785" t="str">
        <f>SUBSTITUTE(Table14[[#This Row],[City tier]],"?","tier - 2")</f>
        <v>tier - 2</v>
      </c>
      <c r="Z1785" t="str">
        <f>SUBSTITUTE(Table14[[#This Row],[State ID]],"?","UNKNOWN")</f>
        <v>R1012</v>
      </c>
    </row>
    <row r="1786" spans="1:26" x14ac:dyDescent="0.3">
      <c r="A1786" t="s">
        <v>1817</v>
      </c>
      <c r="B1786">
        <v>1997</v>
      </c>
      <c r="C1786" t="s">
        <v>35</v>
      </c>
      <c r="E1786">
        <v>26</v>
      </c>
      <c r="F1786">
        <v>0</v>
      </c>
      <c r="G1786">
        <v>17878.900000000001</v>
      </c>
      <c r="H1786" t="s">
        <v>16</v>
      </c>
      <c r="I1786" t="s">
        <v>11</v>
      </c>
      <c r="J1786" t="s">
        <v>247</v>
      </c>
      <c r="K1786" t="str">
        <f>SUBSTITUTE(Table14[[#This Row],[year]],"?","")</f>
        <v>1997</v>
      </c>
      <c r="P1786" t="str">
        <f>SUBSTITUTE(Table14[[#This Row],[Customer ID]],"?","unknown")</f>
        <v>Id554</v>
      </c>
      <c r="Q1786" s="9" t="str">
        <f t="shared" si="81"/>
        <v>22 Aug 1997</v>
      </c>
      <c r="R1786">
        <f t="shared" si="82"/>
        <v>25</v>
      </c>
      <c r="S1786" t="str">
        <f t="shared" si="83"/>
        <v>1997</v>
      </c>
      <c r="T1786" t="str">
        <f>SUBSTITUTE(Table14[[#This Row],[month]],"?","sep")</f>
        <v>Aug</v>
      </c>
      <c r="U1786">
        <v>22</v>
      </c>
      <c r="V1786">
        <v>2</v>
      </c>
      <c r="W1786" s="12">
        <v>5077.1899999999996</v>
      </c>
      <c r="X1786" t="str">
        <f>SUBSTITUTE(Table14[[#This Row],[Hospital tier]],"?","tier - 2")</f>
        <v>tier - 1</v>
      </c>
      <c r="Y1786" t="str">
        <f>SUBSTITUTE(Table14[[#This Row],[City tier]],"?","tier - 2")</f>
        <v>tier - 2</v>
      </c>
      <c r="Z1786" t="str">
        <f>SUBSTITUTE(Table14[[#This Row],[State ID]],"?","UNKNOWN")</f>
        <v>R1024</v>
      </c>
    </row>
    <row r="1787" spans="1:26" x14ac:dyDescent="0.3">
      <c r="A1787" t="s">
        <v>1818</v>
      </c>
      <c r="B1787">
        <v>1979</v>
      </c>
      <c r="C1787" t="s">
        <v>15</v>
      </c>
      <c r="E1787">
        <v>12</v>
      </c>
      <c r="F1787">
        <v>2</v>
      </c>
      <c r="G1787">
        <v>17882.669999999998</v>
      </c>
      <c r="H1787" t="s">
        <v>16</v>
      </c>
      <c r="I1787" t="s">
        <v>12</v>
      </c>
      <c r="J1787" t="s">
        <v>23</v>
      </c>
      <c r="K1787" t="str">
        <f>SUBSTITUTE(Table14[[#This Row],[year]],"?","")</f>
        <v>1979</v>
      </c>
      <c r="P1787" t="str">
        <f>SUBSTITUTE(Table14[[#This Row],[Customer ID]],"?","unknown")</f>
        <v>Id553</v>
      </c>
      <c r="Q1787" s="9" t="str">
        <f t="shared" si="81"/>
        <v>2 Nov 1979</v>
      </c>
      <c r="R1787">
        <f t="shared" si="82"/>
        <v>43</v>
      </c>
      <c r="S1787" t="str">
        <f t="shared" si="83"/>
        <v>1979</v>
      </c>
      <c r="T1787" t="str">
        <f>SUBSTITUTE(Table14[[#This Row],[month]],"?","sep")</f>
        <v>Nov</v>
      </c>
      <c r="U1787">
        <v>2</v>
      </c>
      <c r="V1787">
        <v>1</v>
      </c>
      <c r="W1787" s="12">
        <v>12333.83</v>
      </c>
      <c r="X1787" t="str">
        <f>SUBSTITUTE(Table14[[#This Row],[Hospital tier]],"?","tier - 2")</f>
        <v>tier - 1</v>
      </c>
      <c r="Y1787" t="str">
        <f>SUBSTITUTE(Table14[[#This Row],[City tier]],"?","tier - 2")</f>
        <v>tier - 3</v>
      </c>
      <c r="Z1787" t="str">
        <f>SUBSTITUTE(Table14[[#This Row],[State ID]],"?","UNKNOWN")</f>
        <v>R1012</v>
      </c>
    </row>
    <row r="1788" spans="1:26" x14ac:dyDescent="0.3">
      <c r="A1788" t="s">
        <v>1819</v>
      </c>
      <c r="B1788">
        <v>1989</v>
      </c>
      <c r="C1788" t="s">
        <v>30</v>
      </c>
      <c r="E1788">
        <v>4</v>
      </c>
      <c r="F1788">
        <v>0</v>
      </c>
      <c r="G1788">
        <v>17904.53</v>
      </c>
      <c r="H1788" t="s">
        <v>16</v>
      </c>
      <c r="I1788" t="s">
        <v>11</v>
      </c>
      <c r="J1788" t="s">
        <v>356</v>
      </c>
      <c r="K1788" t="str">
        <f>SUBSTITUTE(Table14[[#This Row],[year]],"?","")</f>
        <v>1989</v>
      </c>
      <c r="P1788" t="str">
        <f>SUBSTITUTE(Table14[[#This Row],[Customer ID]],"?","unknown")</f>
        <v>Id552</v>
      </c>
      <c r="Q1788" s="9" t="str">
        <f t="shared" si="81"/>
        <v>25 Dec 1989</v>
      </c>
      <c r="R1788">
        <f t="shared" si="82"/>
        <v>33</v>
      </c>
      <c r="S1788" t="str">
        <f t="shared" si="83"/>
        <v>1989</v>
      </c>
      <c r="T1788" t="str">
        <f>SUBSTITUTE(Table14[[#This Row],[month]],"?","sep")</f>
        <v>Dec</v>
      </c>
      <c r="U1788">
        <v>25</v>
      </c>
      <c r="V1788">
        <v>4</v>
      </c>
      <c r="W1788" s="12">
        <v>11299.34</v>
      </c>
      <c r="X1788" t="str">
        <f>SUBSTITUTE(Table14[[#This Row],[Hospital tier]],"?","tier - 2")</f>
        <v>tier - 1</v>
      </c>
      <c r="Y1788" t="str">
        <f>SUBSTITUTE(Table14[[#This Row],[City tier]],"?","tier - 2")</f>
        <v>tier - 2</v>
      </c>
      <c r="Z1788" t="str">
        <f>SUBSTITUTE(Table14[[#This Row],[State ID]],"?","UNKNOWN")</f>
        <v>R1017</v>
      </c>
    </row>
    <row r="1789" spans="1:26" x14ac:dyDescent="0.3">
      <c r="A1789" t="s">
        <v>1820</v>
      </c>
      <c r="B1789">
        <v>1977</v>
      </c>
      <c r="C1789" t="s">
        <v>37</v>
      </c>
      <c r="E1789">
        <v>17</v>
      </c>
      <c r="F1789">
        <v>0</v>
      </c>
      <c r="G1789">
        <v>17929.3</v>
      </c>
      <c r="H1789" t="s">
        <v>16</v>
      </c>
      <c r="I1789" t="s">
        <v>11</v>
      </c>
      <c r="J1789" t="s">
        <v>13</v>
      </c>
      <c r="K1789" t="str">
        <f>SUBSTITUTE(Table14[[#This Row],[year]],"?","")</f>
        <v>1977</v>
      </c>
      <c r="P1789" t="str">
        <f>SUBSTITUTE(Table14[[#This Row],[Customer ID]],"?","unknown")</f>
        <v>Id551</v>
      </c>
      <c r="Q1789" s="9" t="str">
        <f t="shared" si="81"/>
        <v>11 Oct 1977</v>
      </c>
      <c r="R1789">
        <f t="shared" si="82"/>
        <v>45</v>
      </c>
      <c r="S1789" t="str">
        <f t="shared" si="83"/>
        <v>1977</v>
      </c>
      <c r="T1789" t="str">
        <f>SUBSTITUTE(Table14[[#This Row],[month]],"?","sep")</f>
        <v>Oct</v>
      </c>
      <c r="U1789">
        <v>11</v>
      </c>
      <c r="V1789">
        <v>0</v>
      </c>
      <c r="W1789" s="12">
        <v>5059.5600000000004</v>
      </c>
      <c r="X1789" t="str">
        <f>SUBSTITUTE(Table14[[#This Row],[Hospital tier]],"?","tier - 2")</f>
        <v>tier - 1</v>
      </c>
      <c r="Y1789" t="str">
        <f>SUBSTITUTE(Table14[[#This Row],[City tier]],"?","tier - 2")</f>
        <v>tier - 2</v>
      </c>
      <c r="Z1789" t="str">
        <f>SUBSTITUTE(Table14[[#This Row],[State ID]],"?","UNKNOWN")</f>
        <v>R1013</v>
      </c>
    </row>
    <row r="1790" spans="1:26" x14ac:dyDescent="0.3">
      <c r="A1790" t="s">
        <v>1821</v>
      </c>
      <c r="B1790">
        <v>2001</v>
      </c>
      <c r="C1790" t="s">
        <v>20</v>
      </c>
      <c r="E1790">
        <v>28</v>
      </c>
      <c r="F1790">
        <v>4</v>
      </c>
      <c r="G1790">
        <v>17942.11</v>
      </c>
      <c r="H1790" t="s">
        <v>16</v>
      </c>
      <c r="I1790" t="s">
        <v>11</v>
      </c>
      <c r="J1790" t="s">
        <v>42</v>
      </c>
      <c r="K1790" t="str">
        <f>SUBSTITUTE(Table14[[#This Row],[year]],"?","")</f>
        <v>2001</v>
      </c>
      <c r="P1790" t="str">
        <f>SUBSTITUTE(Table14[[#This Row],[Customer ID]],"?","unknown")</f>
        <v>Id550</v>
      </c>
      <c r="Q1790" s="9" t="str">
        <f t="shared" si="81"/>
        <v>7 Sep 2001</v>
      </c>
      <c r="R1790">
        <f t="shared" si="82"/>
        <v>21</v>
      </c>
      <c r="S1790" t="str">
        <f t="shared" si="83"/>
        <v>2001</v>
      </c>
      <c r="T1790" t="str">
        <f>SUBSTITUTE(Table14[[#This Row],[month]],"?","sep")</f>
        <v>Sep</v>
      </c>
      <c r="U1790">
        <v>7</v>
      </c>
      <c r="V1790">
        <v>2</v>
      </c>
      <c r="W1790" s="12">
        <v>5054.05</v>
      </c>
      <c r="X1790" t="str">
        <f>SUBSTITUTE(Table14[[#This Row],[Hospital tier]],"?","tier - 2")</f>
        <v>tier - 1</v>
      </c>
      <c r="Y1790" t="str">
        <f>SUBSTITUTE(Table14[[#This Row],[City tier]],"?","tier - 2")</f>
        <v>tier - 2</v>
      </c>
      <c r="Z1790" t="str">
        <f>SUBSTITUTE(Table14[[#This Row],[State ID]],"?","UNKNOWN")</f>
        <v>R1011</v>
      </c>
    </row>
    <row r="1791" spans="1:26" x14ac:dyDescent="0.3">
      <c r="A1791" t="s">
        <v>1822</v>
      </c>
      <c r="B1791">
        <v>1975</v>
      </c>
      <c r="C1791" t="s">
        <v>18</v>
      </c>
      <c r="E1791">
        <v>27</v>
      </c>
      <c r="F1791">
        <v>1</v>
      </c>
      <c r="G1791">
        <v>18031.16</v>
      </c>
      <c r="H1791" t="s">
        <v>16</v>
      </c>
      <c r="I1791" t="s">
        <v>12</v>
      </c>
      <c r="J1791" t="s">
        <v>249</v>
      </c>
      <c r="K1791" t="str">
        <f>SUBSTITUTE(Table14[[#This Row],[year]],"?","")</f>
        <v>1975</v>
      </c>
      <c r="P1791" t="str">
        <f>SUBSTITUTE(Table14[[#This Row],[Customer ID]],"?","unknown")</f>
        <v>Id549</v>
      </c>
      <c r="Q1791" s="9" t="str">
        <f t="shared" si="81"/>
        <v>29 Jun 1975</v>
      </c>
      <c r="R1791">
        <f t="shared" si="82"/>
        <v>47</v>
      </c>
      <c r="S1791" t="str">
        <f t="shared" si="83"/>
        <v>1975</v>
      </c>
      <c r="T1791" t="str">
        <f>SUBSTITUTE(Table14[[#This Row],[month]],"?","sep")</f>
        <v>Jun</v>
      </c>
      <c r="U1791">
        <v>29</v>
      </c>
      <c r="V1791">
        <v>0</v>
      </c>
      <c r="W1791" s="12">
        <v>5045.1499999999996</v>
      </c>
      <c r="X1791" t="str">
        <f>SUBSTITUTE(Table14[[#This Row],[Hospital tier]],"?","tier - 2")</f>
        <v>tier - 1</v>
      </c>
      <c r="Y1791" t="str">
        <f>SUBSTITUTE(Table14[[#This Row],[City tier]],"?","tier - 2")</f>
        <v>tier - 3</v>
      </c>
      <c r="Z1791" t="str">
        <f>SUBSTITUTE(Table14[[#This Row],[State ID]],"?","UNKNOWN")</f>
        <v>R1023</v>
      </c>
    </row>
    <row r="1792" spans="1:26" x14ac:dyDescent="0.3">
      <c r="A1792" t="s">
        <v>1823</v>
      </c>
      <c r="B1792">
        <v>1965</v>
      </c>
      <c r="C1792" t="s">
        <v>37</v>
      </c>
      <c r="E1792">
        <v>17</v>
      </c>
      <c r="F1792">
        <v>0</v>
      </c>
      <c r="G1792">
        <v>18031.189999999999</v>
      </c>
      <c r="H1792" t="s">
        <v>16</v>
      </c>
      <c r="I1792" t="s">
        <v>11</v>
      </c>
      <c r="J1792" t="s">
        <v>23</v>
      </c>
      <c r="K1792" t="str">
        <f>SUBSTITUTE(Table14[[#This Row],[year]],"?","")</f>
        <v>1965</v>
      </c>
      <c r="P1792" t="str">
        <f>SUBSTITUTE(Table14[[#This Row],[Customer ID]],"?","unknown")</f>
        <v>Id548</v>
      </c>
      <c r="Q1792" s="9" t="str">
        <f t="shared" si="81"/>
        <v>16 Oct 1965</v>
      </c>
      <c r="R1792">
        <f t="shared" si="82"/>
        <v>57</v>
      </c>
      <c r="S1792" t="str">
        <f t="shared" si="83"/>
        <v>1965</v>
      </c>
      <c r="T1792" t="str">
        <f>SUBSTITUTE(Table14[[#This Row],[month]],"?","sep")</f>
        <v>Oct</v>
      </c>
      <c r="U1792">
        <v>16</v>
      </c>
      <c r="V1792">
        <v>0</v>
      </c>
      <c r="W1792" s="12">
        <v>5043.13</v>
      </c>
      <c r="X1792" t="str">
        <f>SUBSTITUTE(Table14[[#This Row],[Hospital tier]],"?","tier - 2")</f>
        <v>tier - 1</v>
      </c>
      <c r="Y1792" t="str">
        <f>SUBSTITUTE(Table14[[#This Row],[City tier]],"?","tier - 2")</f>
        <v>tier - 2</v>
      </c>
      <c r="Z1792" t="str">
        <f>SUBSTITUTE(Table14[[#This Row],[State ID]],"?","UNKNOWN")</f>
        <v>R1012</v>
      </c>
    </row>
    <row r="1793" spans="1:26" x14ac:dyDescent="0.3">
      <c r="A1793" t="s">
        <v>1824</v>
      </c>
      <c r="B1793">
        <v>1999</v>
      </c>
      <c r="C1793" t="s">
        <v>37</v>
      </c>
      <c r="E1793">
        <v>24</v>
      </c>
      <c r="F1793">
        <v>0</v>
      </c>
      <c r="G1793">
        <v>18033.97</v>
      </c>
      <c r="H1793" t="s">
        <v>16</v>
      </c>
      <c r="I1793" t="s">
        <v>16</v>
      </c>
      <c r="J1793" t="s">
        <v>23</v>
      </c>
      <c r="K1793" t="str">
        <f>SUBSTITUTE(Table14[[#This Row],[year]],"?","")</f>
        <v>1999</v>
      </c>
      <c r="P1793" t="str">
        <f>SUBSTITUTE(Table14[[#This Row],[Customer ID]],"?","unknown")</f>
        <v>Id547</v>
      </c>
      <c r="Q1793" s="9" t="str">
        <f t="shared" si="81"/>
        <v>4 Oct 1999</v>
      </c>
      <c r="R1793">
        <f t="shared" si="82"/>
        <v>23</v>
      </c>
      <c r="S1793" t="str">
        <f t="shared" si="83"/>
        <v>1999</v>
      </c>
      <c r="T1793" t="str">
        <f>SUBSTITUTE(Table14[[#This Row],[month]],"?","sep")</f>
        <v>Oct</v>
      </c>
      <c r="U1793">
        <v>4</v>
      </c>
      <c r="V1793">
        <v>0</v>
      </c>
      <c r="W1793" s="12">
        <v>5038.57</v>
      </c>
      <c r="X1793" t="str">
        <f>SUBSTITUTE(Table14[[#This Row],[Hospital tier]],"?","tier - 2")</f>
        <v>tier - 1</v>
      </c>
      <c r="Y1793" t="str">
        <f>SUBSTITUTE(Table14[[#This Row],[City tier]],"?","tier - 2")</f>
        <v>tier - 1</v>
      </c>
      <c r="Z1793" t="str">
        <f>SUBSTITUTE(Table14[[#This Row],[State ID]],"?","UNKNOWN")</f>
        <v>R1012</v>
      </c>
    </row>
    <row r="1794" spans="1:26" x14ac:dyDescent="0.3">
      <c r="A1794" t="s">
        <v>1825</v>
      </c>
      <c r="B1794">
        <v>1993</v>
      </c>
      <c r="C1794" t="s">
        <v>10</v>
      </c>
      <c r="E1794">
        <v>12</v>
      </c>
      <c r="F1794">
        <v>2</v>
      </c>
      <c r="G1794">
        <v>18157.88</v>
      </c>
      <c r="H1794" t="s">
        <v>16</v>
      </c>
      <c r="I1794" t="s">
        <v>16</v>
      </c>
      <c r="J1794" t="s">
        <v>23</v>
      </c>
      <c r="K1794" t="str">
        <f>SUBSTITUTE(Table14[[#This Row],[year]],"?","")</f>
        <v>1993</v>
      </c>
      <c r="P1794" t="str">
        <f>SUBSTITUTE(Table14[[#This Row],[Customer ID]],"?","unknown")</f>
        <v>Id546</v>
      </c>
      <c r="Q1794" s="9" t="str">
        <f t="shared" ref="Q1794:Q1857" si="84">CONCATENATE(U1794," ",T1794," ",S1794)</f>
        <v>29 Jul 1993</v>
      </c>
      <c r="R1794">
        <f t="shared" ref="R1794:R1857" si="85">DATEDIF(Q1794,$AC$21,"Y")</f>
        <v>29</v>
      </c>
      <c r="S1794" t="str">
        <f t="shared" ref="S1794:S1857" si="86">IF(ISBLANK(K1794),AVERAGE(K1794:K4136),K1794)</f>
        <v>1993</v>
      </c>
      <c r="T1794" t="str">
        <f>SUBSTITUTE(Table14[[#This Row],[month]],"?","sep")</f>
        <v>Jul</v>
      </c>
      <c r="U1794">
        <v>29</v>
      </c>
      <c r="V1794">
        <v>3</v>
      </c>
      <c r="W1794" s="12">
        <v>5034.1000000000004</v>
      </c>
      <c r="X1794" t="str">
        <f>SUBSTITUTE(Table14[[#This Row],[Hospital tier]],"?","tier - 2")</f>
        <v>tier - 1</v>
      </c>
      <c r="Y1794" t="str">
        <f>SUBSTITUTE(Table14[[#This Row],[City tier]],"?","tier - 2")</f>
        <v>tier - 1</v>
      </c>
      <c r="Z1794" t="str">
        <f>SUBSTITUTE(Table14[[#This Row],[State ID]],"?","UNKNOWN")</f>
        <v>R1012</v>
      </c>
    </row>
    <row r="1795" spans="1:26" x14ac:dyDescent="0.3">
      <c r="A1795" t="s">
        <v>1826</v>
      </c>
      <c r="B1795">
        <v>1963</v>
      </c>
      <c r="C1795" t="s">
        <v>10</v>
      </c>
      <c r="E1795">
        <v>4</v>
      </c>
      <c r="F1795">
        <v>0</v>
      </c>
      <c r="G1795">
        <v>18208.34</v>
      </c>
      <c r="H1795" t="s">
        <v>16</v>
      </c>
      <c r="I1795" t="s">
        <v>11</v>
      </c>
      <c r="J1795" t="s">
        <v>535</v>
      </c>
      <c r="K1795" t="str">
        <f>SUBSTITUTE(Table14[[#This Row],[year]],"?","")</f>
        <v>1963</v>
      </c>
      <c r="P1795" t="str">
        <f>SUBSTITUTE(Table14[[#This Row],[Customer ID]],"?","unknown")</f>
        <v>Id545</v>
      </c>
      <c r="Q1795" s="9" t="str">
        <f t="shared" si="84"/>
        <v>25 Jul 1963</v>
      </c>
      <c r="R1795">
        <f t="shared" si="85"/>
        <v>59</v>
      </c>
      <c r="S1795" t="str">
        <f t="shared" si="86"/>
        <v>1963</v>
      </c>
      <c r="T1795" t="str">
        <f>SUBSTITUTE(Table14[[#This Row],[month]],"?","sep")</f>
        <v>Jul</v>
      </c>
      <c r="U1795">
        <v>25</v>
      </c>
      <c r="V1795">
        <v>0</v>
      </c>
      <c r="W1795" s="12">
        <v>36950.26</v>
      </c>
      <c r="X1795" t="str">
        <f>SUBSTITUTE(Table14[[#This Row],[Hospital tier]],"?","tier - 2")</f>
        <v>tier - 1</v>
      </c>
      <c r="Y1795" t="str">
        <f>SUBSTITUTE(Table14[[#This Row],[City tier]],"?","tier - 2")</f>
        <v>tier - 2</v>
      </c>
      <c r="Z1795" t="str">
        <f>SUBSTITUTE(Table14[[#This Row],[State ID]],"?","UNKNOWN")</f>
        <v>R1026</v>
      </c>
    </row>
    <row r="1796" spans="1:26" x14ac:dyDescent="0.3">
      <c r="A1796" t="s">
        <v>1827</v>
      </c>
      <c r="B1796">
        <v>1997</v>
      </c>
      <c r="C1796" t="s">
        <v>18</v>
      </c>
      <c r="E1796">
        <v>15</v>
      </c>
      <c r="F1796">
        <v>1</v>
      </c>
      <c r="G1796">
        <v>18218.16</v>
      </c>
      <c r="H1796" t="s">
        <v>16</v>
      </c>
      <c r="I1796" t="s">
        <v>16</v>
      </c>
      <c r="J1796" t="s">
        <v>13</v>
      </c>
      <c r="K1796" t="str">
        <f>SUBSTITUTE(Table14[[#This Row],[year]],"?","")</f>
        <v>1997</v>
      </c>
      <c r="P1796" t="str">
        <f>SUBSTITUTE(Table14[[#This Row],[Customer ID]],"?","unknown")</f>
        <v>Id544</v>
      </c>
      <c r="Q1796" s="9" t="str">
        <f t="shared" si="84"/>
        <v>10 Jun 1997</v>
      </c>
      <c r="R1796">
        <f t="shared" si="85"/>
        <v>25</v>
      </c>
      <c r="S1796" t="str">
        <f t="shared" si="86"/>
        <v>1997</v>
      </c>
      <c r="T1796" t="str">
        <f>SUBSTITUTE(Table14[[#This Row],[month]],"?","sep")</f>
        <v>Jun</v>
      </c>
      <c r="U1796">
        <v>10</v>
      </c>
      <c r="V1796">
        <v>2</v>
      </c>
      <c r="W1796" s="12">
        <v>5031.2700000000004</v>
      </c>
      <c r="X1796" t="str">
        <f>SUBSTITUTE(Table14[[#This Row],[Hospital tier]],"?","tier - 2")</f>
        <v>tier - 1</v>
      </c>
      <c r="Y1796" t="str">
        <f>SUBSTITUTE(Table14[[#This Row],[City tier]],"?","tier - 2")</f>
        <v>tier - 1</v>
      </c>
      <c r="Z1796" t="str">
        <f>SUBSTITUTE(Table14[[#This Row],[State ID]],"?","UNKNOWN")</f>
        <v>R1013</v>
      </c>
    </row>
    <row r="1797" spans="1:26" x14ac:dyDescent="0.3">
      <c r="A1797" t="s">
        <v>1828</v>
      </c>
      <c r="B1797">
        <v>2004</v>
      </c>
      <c r="C1797" t="s">
        <v>20</v>
      </c>
      <c r="E1797">
        <v>10</v>
      </c>
      <c r="F1797">
        <v>3</v>
      </c>
      <c r="G1797">
        <v>18223.45</v>
      </c>
      <c r="H1797" t="s">
        <v>16</v>
      </c>
      <c r="I1797" t="s">
        <v>12</v>
      </c>
      <c r="J1797" t="s">
        <v>13</v>
      </c>
      <c r="K1797" t="str">
        <f>SUBSTITUTE(Table14[[#This Row],[year]],"?","")</f>
        <v>2004</v>
      </c>
      <c r="P1797" t="str">
        <f>SUBSTITUTE(Table14[[#This Row],[Customer ID]],"?","unknown")</f>
        <v>Id543</v>
      </c>
      <c r="Q1797" s="9" t="str">
        <f t="shared" si="84"/>
        <v>28 Sep 2004</v>
      </c>
      <c r="R1797">
        <f t="shared" si="85"/>
        <v>18</v>
      </c>
      <c r="S1797" t="str">
        <f t="shared" si="86"/>
        <v>2004</v>
      </c>
      <c r="T1797" t="str">
        <f>SUBSTITUTE(Table14[[#This Row],[month]],"?","sep")</f>
        <v>Sep</v>
      </c>
      <c r="U1797">
        <v>28</v>
      </c>
      <c r="V1797">
        <v>0</v>
      </c>
      <c r="W1797" s="12">
        <v>5028.1499999999996</v>
      </c>
      <c r="X1797" t="str">
        <f>SUBSTITUTE(Table14[[#This Row],[Hospital tier]],"?","tier - 2")</f>
        <v>tier - 1</v>
      </c>
      <c r="Y1797" t="str">
        <f>SUBSTITUTE(Table14[[#This Row],[City tier]],"?","tier - 2")</f>
        <v>tier - 3</v>
      </c>
      <c r="Z1797" t="str">
        <f>SUBSTITUTE(Table14[[#This Row],[State ID]],"?","UNKNOWN")</f>
        <v>R1013</v>
      </c>
    </row>
    <row r="1798" spans="1:26" x14ac:dyDescent="0.3">
      <c r="A1798" t="s">
        <v>1829</v>
      </c>
      <c r="B1798">
        <v>1995</v>
      </c>
      <c r="C1798" t="s">
        <v>35</v>
      </c>
      <c r="E1798">
        <v>3</v>
      </c>
      <c r="F1798">
        <v>0</v>
      </c>
      <c r="G1798">
        <v>18246.5</v>
      </c>
      <c r="H1798" t="s">
        <v>16</v>
      </c>
      <c r="I1798" t="s">
        <v>16</v>
      </c>
      <c r="J1798" t="s">
        <v>13</v>
      </c>
      <c r="K1798" t="str">
        <f>SUBSTITUTE(Table14[[#This Row],[year]],"?","")</f>
        <v>1995</v>
      </c>
      <c r="P1798" t="str">
        <f>SUBSTITUTE(Table14[[#This Row],[Customer ID]],"?","unknown")</f>
        <v>Id542</v>
      </c>
      <c r="Q1798" s="9" t="str">
        <f t="shared" si="84"/>
        <v>9 Aug 1995</v>
      </c>
      <c r="R1798">
        <f t="shared" si="85"/>
        <v>27</v>
      </c>
      <c r="S1798" t="str">
        <f t="shared" si="86"/>
        <v>1995</v>
      </c>
      <c r="T1798" t="str">
        <f>SUBSTITUTE(Table14[[#This Row],[month]],"?","sep")</f>
        <v>Aug</v>
      </c>
      <c r="U1798">
        <v>9</v>
      </c>
      <c r="V1798">
        <v>1</v>
      </c>
      <c r="W1798" s="12">
        <v>5012.47</v>
      </c>
      <c r="X1798" t="str">
        <f>SUBSTITUTE(Table14[[#This Row],[Hospital tier]],"?","tier - 2")</f>
        <v>tier - 1</v>
      </c>
      <c r="Y1798" t="str">
        <f>SUBSTITUTE(Table14[[#This Row],[City tier]],"?","tier - 2")</f>
        <v>tier - 1</v>
      </c>
      <c r="Z1798" t="str">
        <f>SUBSTITUTE(Table14[[#This Row],[State ID]],"?","UNKNOWN")</f>
        <v>R1013</v>
      </c>
    </row>
    <row r="1799" spans="1:26" x14ac:dyDescent="0.3">
      <c r="A1799" t="s">
        <v>1830</v>
      </c>
      <c r="B1799">
        <v>1992</v>
      </c>
      <c r="C1799" t="s">
        <v>30</v>
      </c>
      <c r="E1799">
        <v>25</v>
      </c>
      <c r="F1799">
        <v>3</v>
      </c>
      <c r="G1799">
        <v>18259.22</v>
      </c>
      <c r="H1799" t="s">
        <v>16</v>
      </c>
      <c r="I1799" t="s">
        <v>12</v>
      </c>
      <c r="J1799" t="s">
        <v>42</v>
      </c>
      <c r="K1799" t="str">
        <f>SUBSTITUTE(Table14[[#This Row],[year]],"?","")</f>
        <v>1992</v>
      </c>
      <c r="P1799" t="str">
        <f>SUBSTITUTE(Table14[[#This Row],[Customer ID]],"?","unknown")</f>
        <v>Id541</v>
      </c>
      <c r="Q1799" s="9" t="str">
        <f t="shared" si="84"/>
        <v>11 Dec 1992</v>
      </c>
      <c r="R1799">
        <f t="shared" si="85"/>
        <v>30</v>
      </c>
      <c r="S1799" t="str">
        <f t="shared" si="86"/>
        <v>1992</v>
      </c>
      <c r="T1799" t="str">
        <f>SUBSTITUTE(Table14[[#This Row],[month]],"?","sep")</f>
        <v>Dec</v>
      </c>
      <c r="U1799">
        <v>11</v>
      </c>
      <c r="V1799">
        <v>1</v>
      </c>
      <c r="W1799" s="12">
        <v>41034.22</v>
      </c>
      <c r="X1799" t="str">
        <f>SUBSTITUTE(Table14[[#This Row],[Hospital tier]],"?","tier - 2")</f>
        <v>tier - 1</v>
      </c>
      <c r="Y1799" t="str">
        <f>SUBSTITUTE(Table14[[#This Row],[City tier]],"?","tier - 2")</f>
        <v>tier - 3</v>
      </c>
      <c r="Z1799" t="str">
        <f>SUBSTITUTE(Table14[[#This Row],[State ID]],"?","UNKNOWN")</f>
        <v>R1011</v>
      </c>
    </row>
    <row r="1800" spans="1:26" x14ac:dyDescent="0.3">
      <c r="A1800" t="s">
        <v>1831</v>
      </c>
      <c r="B1800">
        <v>1995</v>
      </c>
      <c r="C1800" t="s">
        <v>10</v>
      </c>
      <c r="E1800">
        <v>4</v>
      </c>
      <c r="F1800">
        <v>0</v>
      </c>
      <c r="G1800">
        <v>18310.740000000002</v>
      </c>
      <c r="H1800" t="s">
        <v>16</v>
      </c>
      <c r="I1800" t="s">
        <v>12</v>
      </c>
      <c r="J1800" t="s">
        <v>23</v>
      </c>
      <c r="K1800" t="str">
        <f>SUBSTITUTE(Table14[[#This Row],[year]],"?","")</f>
        <v>1995</v>
      </c>
      <c r="P1800" t="str">
        <f>SUBSTITUTE(Table14[[#This Row],[Customer ID]],"?","unknown")</f>
        <v>Id540</v>
      </c>
      <c r="Q1800" s="9" t="str">
        <f t="shared" si="84"/>
        <v>8 Jul 1995</v>
      </c>
      <c r="R1800">
        <f t="shared" si="85"/>
        <v>27</v>
      </c>
      <c r="S1800" t="str">
        <f t="shared" si="86"/>
        <v>1995</v>
      </c>
      <c r="T1800" t="str">
        <f>SUBSTITUTE(Table14[[#This Row],[month]],"?","sep")</f>
        <v>Jul</v>
      </c>
      <c r="U1800">
        <v>8</v>
      </c>
      <c r="V1800">
        <v>1</v>
      </c>
      <c r="W1800" s="12">
        <v>5003.8500000000004</v>
      </c>
      <c r="X1800" t="str">
        <f>SUBSTITUTE(Table14[[#This Row],[Hospital tier]],"?","tier - 2")</f>
        <v>tier - 1</v>
      </c>
      <c r="Y1800" t="str">
        <f>SUBSTITUTE(Table14[[#This Row],[City tier]],"?","tier - 2")</f>
        <v>tier - 3</v>
      </c>
      <c r="Z1800" t="str">
        <f>SUBSTITUTE(Table14[[#This Row],[State ID]],"?","UNKNOWN")</f>
        <v>R1012</v>
      </c>
    </row>
    <row r="1801" spans="1:26" x14ac:dyDescent="0.3">
      <c r="A1801" t="s">
        <v>1832</v>
      </c>
      <c r="B1801">
        <v>1999</v>
      </c>
      <c r="C1801" t="s">
        <v>30</v>
      </c>
      <c r="E1801">
        <v>15</v>
      </c>
      <c r="F1801">
        <v>1</v>
      </c>
      <c r="G1801">
        <v>18328.240000000002</v>
      </c>
      <c r="H1801" t="s">
        <v>16</v>
      </c>
      <c r="I1801" t="s">
        <v>11</v>
      </c>
      <c r="J1801" t="s">
        <v>13</v>
      </c>
      <c r="K1801" t="str">
        <f>SUBSTITUTE(Table14[[#This Row],[year]],"?","")</f>
        <v>1999</v>
      </c>
      <c r="P1801" t="str">
        <f>SUBSTITUTE(Table14[[#This Row],[Customer ID]],"?","unknown")</f>
        <v>Id539</v>
      </c>
      <c r="Q1801" s="9" t="str">
        <f t="shared" si="84"/>
        <v>9 Dec 1999</v>
      </c>
      <c r="R1801">
        <f t="shared" si="85"/>
        <v>23</v>
      </c>
      <c r="S1801" t="str">
        <f t="shared" si="86"/>
        <v>1999</v>
      </c>
      <c r="T1801" t="str">
        <f>SUBSTITUTE(Table14[[#This Row],[month]],"?","sep")</f>
        <v>Dec</v>
      </c>
      <c r="U1801">
        <v>9</v>
      </c>
      <c r="V1801">
        <v>2</v>
      </c>
      <c r="W1801" s="12">
        <v>5003.7700000000004</v>
      </c>
      <c r="X1801" t="str">
        <f>SUBSTITUTE(Table14[[#This Row],[Hospital tier]],"?","tier - 2")</f>
        <v>tier - 1</v>
      </c>
      <c r="Y1801" t="str">
        <f>SUBSTITUTE(Table14[[#This Row],[City tier]],"?","tier - 2")</f>
        <v>tier - 2</v>
      </c>
      <c r="Z1801" t="str">
        <f>SUBSTITUTE(Table14[[#This Row],[State ID]],"?","UNKNOWN")</f>
        <v>R1013</v>
      </c>
    </row>
    <row r="1802" spans="1:26" x14ac:dyDescent="0.3">
      <c r="A1802" t="s">
        <v>1833</v>
      </c>
      <c r="B1802">
        <v>1964</v>
      </c>
      <c r="C1802" t="s">
        <v>20</v>
      </c>
      <c r="E1802">
        <v>26</v>
      </c>
      <c r="F1802">
        <v>0</v>
      </c>
      <c r="G1802">
        <v>18443.11</v>
      </c>
      <c r="H1802" t="s">
        <v>16</v>
      </c>
      <c r="I1802" t="s">
        <v>11</v>
      </c>
      <c r="J1802" t="s">
        <v>23</v>
      </c>
      <c r="K1802" t="str">
        <f>SUBSTITUTE(Table14[[#This Row],[year]],"?","")</f>
        <v>1964</v>
      </c>
      <c r="P1802" t="str">
        <f>SUBSTITUTE(Table14[[#This Row],[Customer ID]],"?","unknown")</f>
        <v>Id538</v>
      </c>
      <c r="Q1802" s="9" t="str">
        <f t="shared" si="84"/>
        <v>4 Sep 1964</v>
      </c>
      <c r="R1802">
        <f t="shared" si="85"/>
        <v>58</v>
      </c>
      <c r="S1802" t="str">
        <f t="shared" si="86"/>
        <v>1964</v>
      </c>
      <c r="T1802" t="str">
        <f>SUBSTITUTE(Table14[[#This Row],[month]],"?","sep")</f>
        <v>Sep</v>
      </c>
      <c r="U1802">
        <v>4</v>
      </c>
      <c r="V1802">
        <v>1</v>
      </c>
      <c r="W1802" s="12">
        <v>5002.78</v>
      </c>
      <c r="X1802" t="str">
        <f>SUBSTITUTE(Table14[[#This Row],[Hospital tier]],"?","tier - 2")</f>
        <v>tier - 1</v>
      </c>
      <c r="Y1802" t="str">
        <f>SUBSTITUTE(Table14[[#This Row],[City tier]],"?","tier - 2")</f>
        <v>tier - 2</v>
      </c>
      <c r="Z1802" t="str">
        <f>SUBSTITUTE(Table14[[#This Row],[State ID]],"?","UNKNOWN")</f>
        <v>R1012</v>
      </c>
    </row>
    <row r="1803" spans="1:26" x14ac:dyDescent="0.3">
      <c r="A1803" t="s">
        <v>1834</v>
      </c>
      <c r="B1803">
        <v>1986</v>
      </c>
      <c r="C1803" t="s">
        <v>35</v>
      </c>
      <c r="E1803">
        <v>12</v>
      </c>
      <c r="F1803">
        <v>2</v>
      </c>
      <c r="G1803">
        <v>18608.259999999998</v>
      </c>
      <c r="H1803" t="s">
        <v>16</v>
      </c>
      <c r="I1803" t="s">
        <v>12</v>
      </c>
      <c r="J1803" t="s">
        <v>42</v>
      </c>
      <c r="K1803" t="str">
        <f>SUBSTITUTE(Table14[[#This Row],[year]],"?","")</f>
        <v>1986</v>
      </c>
      <c r="P1803" t="str">
        <f>SUBSTITUTE(Table14[[#This Row],[Customer ID]],"?","unknown")</f>
        <v>Id537</v>
      </c>
      <c r="Q1803" s="9" t="str">
        <f t="shared" si="84"/>
        <v>5 Aug 1986</v>
      </c>
      <c r="R1803">
        <f t="shared" si="85"/>
        <v>36</v>
      </c>
      <c r="S1803" t="str">
        <f t="shared" si="86"/>
        <v>1986</v>
      </c>
      <c r="T1803" t="str">
        <f>SUBSTITUTE(Table14[[#This Row],[month]],"?","sep")</f>
        <v>Aug</v>
      </c>
      <c r="U1803">
        <v>5</v>
      </c>
      <c r="V1803">
        <v>0</v>
      </c>
      <c r="W1803" s="12">
        <v>4999.04</v>
      </c>
      <c r="X1803" t="str">
        <f>SUBSTITUTE(Table14[[#This Row],[Hospital tier]],"?","tier - 2")</f>
        <v>tier - 1</v>
      </c>
      <c r="Y1803" t="str">
        <f>SUBSTITUTE(Table14[[#This Row],[City tier]],"?","tier - 2")</f>
        <v>tier - 3</v>
      </c>
      <c r="Z1803" t="str">
        <f>SUBSTITUTE(Table14[[#This Row],[State ID]],"?","UNKNOWN")</f>
        <v>R1011</v>
      </c>
    </row>
    <row r="1804" spans="1:26" x14ac:dyDescent="0.3">
      <c r="A1804" t="s">
        <v>1835</v>
      </c>
      <c r="B1804">
        <v>1998</v>
      </c>
      <c r="C1804" t="s">
        <v>20</v>
      </c>
      <c r="E1804">
        <v>23</v>
      </c>
      <c r="F1804">
        <v>0</v>
      </c>
      <c r="G1804">
        <v>18648.419999999998</v>
      </c>
      <c r="H1804" t="s">
        <v>16</v>
      </c>
      <c r="I1804" t="s">
        <v>16</v>
      </c>
      <c r="J1804" t="s">
        <v>166</v>
      </c>
      <c r="K1804" t="str">
        <f>SUBSTITUTE(Table14[[#This Row],[year]],"?","")</f>
        <v>1998</v>
      </c>
      <c r="P1804" t="str">
        <f>SUBSTITUTE(Table14[[#This Row],[Customer ID]],"?","unknown")</f>
        <v>Id536</v>
      </c>
      <c r="Q1804" s="9" t="str">
        <f t="shared" si="84"/>
        <v>24 Sep 1998</v>
      </c>
      <c r="R1804">
        <f t="shared" si="85"/>
        <v>24</v>
      </c>
      <c r="S1804" t="str">
        <f t="shared" si="86"/>
        <v>1998</v>
      </c>
      <c r="T1804" t="str">
        <f>SUBSTITUTE(Table14[[#This Row],[month]],"?","sep")</f>
        <v>Sep</v>
      </c>
      <c r="U1804">
        <v>24</v>
      </c>
      <c r="V1804">
        <v>0</v>
      </c>
      <c r="W1804" s="12">
        <v>4992.38</v>
      </c>
      <c r="X1804" t="str">
        <f>SUBSTITUTE(Table14[[#This Row],[Hospital tier]],"?","tier - 2")</f>
        <v>tier - 1</v>
      </c>
      <c r="Y1804" t="str">
        <f>SUBSTITUTE(Table14[[#This Row],[City tier]],"?","tier - 2")</f>
        <v>tier - 1</v>
      </c>
      <c r="Z1804" t="str">
        <f>SUBSTITUTE(Table14[[#This Row],[State ID]],"?","UNKNOWN")</f>
        <v>R1019</v>
      </c>
    </row>
    <row r="1805" spans="1:26" x14ac:dyDescent="0.3">
      <c r="A1805" t="s">
        <v>1836</v>
      </c>
      <c r="B1805">
        <v>1970</v>
      </c>
      <c r="C1805" t="s">
        <v>37</v>
      </c>
      <c r="E1805">
        <v>17</v>
      </c>
      <c r="F1805">
        <v>0</v>
      </c>
      <c r="G1805">
        <v>18682.740000000002</v>
      </c>
      <c r="H1805" t="s">
        <v>16</v>
      </c>
      <c r="I1805" t="s">
        <v>12</v>
      </c>
      <c r="J1805" t="s">
        <v>23</v>
      </c>
      <c r="K1805" t="str">
        <f>SUBSTITUTE(Table14[[#This Row],[year]],"?","")</f>
        <v>1970</v>
      </c>
      <c r="P1805" t="str">
        <f>SUBSTITUTE(Table14[[#This Row],[Customer ID]],"?","unknown")</f>
        <v>Id535</v>
      </c>
      <c r="Q1805" s="9" t="str">
        <f t="shared" si="84"/>
        <v>7 Oct 1970</v>
      </c>
      <c r="R1805">
        <f t="shared" si="85"/>
        <v>52</v>
      </c>
      <c r="S1805" t="str">
        <f t="shared" si="86"/>
        <v>1970</v>
      </c>
      <c r="T1805" t="str">
        <f>SUBSTITUTE(Table14[[#This Row],[month]],"?","sep")</f>
        <v>Oct</v>
      </c>
      <c r="U1805">
        <v>7</v>
      </c>
      <c r="V1805">
        <v>0</v>
      </c>
      <c r="W1805" s="12">
        <v>4985.22</v>
      </c>
      <c r="X1805" t="str">
        <f>SUBSTITUTE(Table14[[#This Row],[Hospital tier]],"?","tier - 2")</f>
        <v>tier - 1</v>
      </c>
      <c r="Y1805" t="str">
        <f>SUBSTITUTE(Table14[[#This Row],[City tier]],"?","tier - 2")</f>
        <v>tier - 3</v>
      </c>
      <c r="Z1805" t="str">
        <f>SUBSTITUTE(Table14[[#This Row],[State ID]],"?","UNKNOWN")</f>
        <v>R1012</v>
      </c>
    </row>
    <row r="1806" spans="1:26" x14ac:dyDescent="0.3">
      <c r="A1806" t="s">
        <v>1837</v>
      </c>
      <c r="B1806">
        <v>1967</v>
      </c>
      <c r="C1806" t="s">
        <v>35</v>
      </c>
      <c r="E1806">
        <v>30</v>
      </c>
      <c r="F1806">
        <v>0</v>
      </c>
      <c r="G1806">
        <v>18694.689999999999</v>
      </c>
      <c r="H1806" t="s">
        <v>16</v>
      </c>
      <c r="I1806" t="s">
        <v>16</v>
      </c>
      <c r="J1806" t="s">
        <v>249</v>
      </c>
      <c r="K1806" t="str">
        <f>SUBSTITUTE(Table14[[#This Row],[year]],"?","")</f>
        <v>1967</v>
      </c>
      <c r="P1806" t="str">
        <f>SUBSTITUTE(Table14[[#This Row],[Customer ID]],"?","unknown")</f>
        <v>Id534</v>
      </c>
      <c r="Q1806" s="9" t="str">
        <f t="shared" si="84"/>
        <v>30 Aug 1967</v>
      </c>
      <c r="R1806">
        <f t="shared" si="85"/>
        <v>55</v>
      </c>
      <c r="S1806" t="str">
        <f t="shared" si="86"/>
        <v>1967</v>
      </c>
      <c r="T1806" t="str">
        <f>SUBSTITUTE(Table14[[#This Row],[month]],"?","sep")</f>
        <v>Aug</v>
      </c>
      <c r="U1806">
        <v>30</v>
      </c>
      <c r="V1806">
        <v>2</v>
      </c>
      <c r="W1806" s="12">
        <v>4949.76</v>
      </c>
      <c r="X1806" t="str">
        <f>SUBSTITUTE(Table14[[#This Row],[Hospital tier]],"?","tier - 2")</f>
        <v>tier - 1</v>
      </c>
      <c r="Y1806" t="str">
        <f>SUBSTITUTE(Table14[[#This Row],[City tier]],"?","tier - 2")</f>
        <v>tier - 1</v>
      </c>
      <c r="Z1806" t="str">
        <f>SUBSTITUTE(Table14[[#This Row],[State ID]],"?","UNKNOWN")</f>
        <v>R1023</v>
      </c>
    </row>
    <row r="1807" spans="1:26" x14ac:dyDescent="0.3">
      <c r="A1807" t="s">
        <v>1838</v>
      </c>
      <c r="B1807">
        <v>1992</v>
      </c>
      <c r="C1807" t="s">
        <v>30</v>
      </c>
      <c r="E1807">
        <v>27</v>
      </c>
      <c r="F1807">
        <v>3</v>
      </c>
      <c r="G1807">
        <v>18765.88</v>
      </c>
      <c r="H1807" t="s">
        <v>16</v>
      </c>
      <c r="I1807" t="s">
        <v>11</v>
      </c>
      <c r="J1807" t="s">
        <v>23</v>
      </c>
      <c r="K1807" t="str">
        <f>SUBSTITUTE(Table14[[#This Row],[year]],"?","")</f>
        <v>1992</v>
      </c>
      <c r="P1807" t="str">
        <f>SUBSTITUTE(Table14[[#This Row],[Customer ID]],"?","unknown")</f>
        <v>Id533</v>
      </c>
      <c r="Q1807" s="9" t="str">
        <f t="shared" si="84"/>
        <v>13 Dec 1992</v>
      </c>
      <c r="R1807">
        <f t="shared" si="85"/>
        <v>30</v>
      </c>
      <c r="S1807" t="str">
        <f t="shared" si="86"/>
        <v>1992</v>
      </c>
      <c r="T1807" t="str">
        <f>SUBSTITUTE(Table14[[#This Row],[month]],"?","sep")</f>
        <v>Dec</v>
      </c>
      <c r="U1807">
        <v>13</v>
      </c>
      <c r="V1807">
        <v>2</v>
      </c>
      <c r="W1807" s="12">
        <v>36935.64</v>
      </c>
      <c r="X1807" t="str">
        <f>SUBSTITUTE(Table14[[#This Row],[Hospital tier]],"?","tier - 2")</f>
        <v>tier - 1</v>
      </c>
      <c r="Y1807" t="str">
        <f>SUBSTITUTE(Table14[[#This Row],[City tier]],"?","tier - 2")</f>
        <v>tier - 2</v>
      </c>
      <c r="Z1807" t="str">
        <f>SUBSTITUTE(Table14[[#This Row],[State ID]],"?","UNKNOWN")</f>
        <v>R1012</v>
      </c>
    </row>
    <row r="1808" spans="1:26" x14ac:dyDescent="0.3">
      <c r="A1808" t="s">
        <v>1839</v>
      </c>
      <c r="B1808">
        <v>1979</v>
      </c>
      <c r="C1808" t="s">
        <v>15</v>
      </c>
      <c r="E1808">
        <v>19</v>
      </c>
      <c r="F1808">
        <v>2</v>
      </c>
      <c r="G1808">
        <v>18767.740000000002</v>
      </c>
      <c r="H1808" t="s">
        <v>16</v>
      </c>
      <c r="I1808" t="s">
        <v>16</v>
      </c>
      <c r="J1808" t="s">
        <v>13</v>
      </c>
      <c r="K1808" t="str">
        <f>SUBSTITUTE(Table14[[#This Row],[year]],"?","")</f>
        <v>1979</v>
      </c>
      <c r="P1808" t="str">
        <f>SUBSTITUTE(Table14[[#This Row],[Customer ID]],"?","unknown")</f>
        <v>Id532</v>
      </c>
      <c r="Q1808" s="9" t="str">
        <f t="shared" si="84"/>
        <v>26 Nov 1979</v>
      </c>
      <c r="R1808">
        <f t="shared" si="85"/>
        <v>43</v>
      </c>
      <c r="S1808" t="str">
        <f t="shared" si="86"/>
        <v>1979</v>
      </c>
      <c r="T1808" t="str">
        <f>SUBSTITUTE(Table14[[#This Row],[month]],"?","sep")</f>
        <v>Nov</v>
      </c>
      <c r="U1808">
        <v>26</v>
      </c>
      <c r="V1808">
        <v>0</v>
      </c>
      <c r="W1808" s="12">
        <v>4942.0600000000004</v>
      </c>
      <c r="X1808" t="str">
        <f>SUBSTITUTE(Table14[[#This Row],[Hospital tier]],"?","tier - 2")</f>
        <v>tier - 1</v>
      </c>
      <c r="Y1808" t="str">
        <f>SUBSTITUTE(Table14[[#This Row],[City tier]],"?","tier - 2")</f>
        <v>tier - 1</v>
      </c>
      <c r="Z1808" t="str">
        <f>SUBSTITUTE(Table14[[#This Row],[State ID]],"?","UNKNOWN")</f>
        <v>R1013</v>
      </c>
    </row>
    <row r="1809" spans="1:26" x14ac:dyDescent="0.3">
      <c r="A1809" t="s">
        <v>1840</v>
      </c>
      <c r="B1809">
        <v>1995</v>
      </c>
      <c r="C1809" t="s">
        <v>15</v>
      </c>
      <c r="E1809">
        <v>28</v>
      </c>
      <c r="F1809">
        <v>3</v>
      </c>
      <c r="G1809">
        <v>18804.75</v>
      </c>
      <c r="H1809" t="s">
        <v>16</v>
      </c>
      <c r="I1809" t="s">
        <v>16</v>
      </c>
      <c r="J1809" t="s">
        <v>23</v>
      </c>
      <c r="K1809" t="str">
        <f>SUBSTITUTE(Table14[[#This Row],[year]],"?","")</f>
        <v>1995</v>
      </c>
      <c r="P1809" t="str">
        <f>SUBSTITUTE(Table14[[#This Row],[Customer ID]],"?","unknown")</f>
        <v>Id531</v>
      </c>
      <c r="Q1809" s="9" t="str">
        <f t="shared" si="84"/>
        <v>27 Nov 1995</v>
      </c>
      <c r="R1809">
        <f t="shared" si="85"/>
        <v>27</v>
      </c>
      <c r="S1809" t="str">
        <f t="shared" si="86"/>
        <v>1995</v>
      </c>
      <c r="T1809" t="str">
        <f>SUBSTITUTE(Table14[[#This Row],[month]],"?","sep")</f>
        <v>Nov</v>
      </c>
      <c r="U1809">
        <v>27</v>
      </c>
      <c r="V1809">
        <v>2</v>
      </c>
      <c r="W1809" s="12">
        <v>4934.71</v>
      </c>
      <c r="X1809" t="str">
        <f>SUBSTITUTE(Table14[[#This Row],[Hospital tier]],"?","tier - 2")</f>
        <v>tier - 1</v>
      </c>
      <c r="Y1809" t="str">
        <f>SUBSTITUTE(Table14[[#This Row],[City tier]],"?","tier - 2")</f>
        <v>tier - 1</v>
      </c>
      <c r="Z1809" t="str">
        <f>SUBSTITUTE(Table14[[#This Row],[State ID]],"?","UNKNOWN")</f>
        <v>R1012</v>
      </c>
    </row>
    <row r="1810" spans="1:26" x14ac:dyDescent="0.3">
      <c r="A1810" t="s">
        <v>1841</v>
      </c>
      <c r="B1810">
        <v>1979</v>
      </c>
      <c r="C1810" t="s">
        <v>37</v>
      </c>
      <c r="E1810">
        <v>15</v>
      </c>
      <c r="F1810">
        <v>2</v>
      </c>
      <c r="G1810">
        <v>18806.150000000001</v>
      </c>
      <c r="H1810" t="s">
        <v>16</v>
      </c>
      <c r="I1810" t="s">
        <v>11</v>
      </c>
      <c r="J1810" t="s">
        <v>13</v>
      </c>
      <c r="K1810" t="str">
        <f>SUBSTITUTE(Table14[[#This Row],[year]],"?","")</f>
        <v>1979</v>
      </c>
      <c r="P1810" t="str">
        <f>SUBSTITUTE(Table14[[#This Row],[Customer ID]],"?","unknown")</f>
        <v>Id530</v>
      </c>
      <c r="Q1810" s="9" t="str">
        <f t="shared" si="84"/>
        <v>29 Oct 1979</v>
      </c>
      <c r="R1810">
        <f t="shared" si="85"/>
        <v>43</v>
      </c>
      <c r="S1810" t="str">
        <f t="shared" si="86"/>
        <v>1979</v>
      </c>
      <c r="T1810" t="str">
        <f>SUBSTITUTE(Table14[[#This Row],[month]],"?","sep")</f>
        <v>Oct</v>
      </c>
      <c r="U1810">
        <v>29</v>
      </c>
      <c r="V1810">
        <v>0</v>
      </c>
      <c r="W1810" s="12">
        <v>12323.94</v>
      </c>
      <c r="X1810" t="str">
        <f>SUBSTITUTE(Table14[[#This Row],[Hospital tier]],"?","tier - 2")</f>
        <v>tier - 1</v>
      </c>
      <c r="Y1810" t="str">
        <f>SUBSTITUTE(Table14[[#This Row],[City tier]],"?","tier - 2")</f>
        <v>tier - 2</v>
      </c>
      <c r="Z1810" t="str">
        <f>SUBSTITUTE(Table14[[#This Row],[State ID]],"?","UNKNOWN")</f>
        <v>R1013</v>
      </c>
    </row>
    <row r="1811" spans="1:26" x14ac:dyDescent="0.3">
      <c r="A1811" t="s">
        <v>1842</v>
      </c>
      <c r="B1811">
        <v>1962</v>
      </c>
      <c r="C1811" t="s">
        <v>30</v>
      </c>
      <c r="E1811">
        <v>18</v>
      </c>
      <c r="F1811">
        <v>0</v>
      </c>
      <c r="G1811">
        <v>18815.53</v>
      </c>
      <c r="H1811" t="s">
        <v>16</v>
      </c>
      <c r="I1811" t="s">
        <v>16</v>
      </c>
      <c r="J1811" t="s">
        <v>249</v>
      </c>
      <c r="K1811" t="str">
        <f>SUBSTITUTE(Table14[[#This Row],[year]],"?","")</f>
        <v>1962</v>
      </c>
      <c r="P1811" t="str">
        <f>SUBSTITUTE(Table14[[#This Row],[Customer ID]],"?","unknown")</f>
        <v>Id529</v>
      </c>
      <c r="Q1811" s="9" t="str">
        <f t="shared" si="84"/>
        <v>23 Dec 1962</v>
      </c>
      <c r="R1811">
        <f t="shared" si="85"/>
        <v>60</v>
      </c>
      <c r="S1811" t="str">
        <f t="shared" si="86"/>
        <v>1962</v>
      </c>
      <c r="T1811" t="str">
        <f>SUBSTITUTE(Table14[[#This Row],[month]],"?","sep")</f>
        <v>Dec</v>
      </c>
      <c r="U1811">
        <v>23</v>
      </c>
      <c r="V1811">
        <v>2</v>
      </c>
      <c r="W1811" s="12">
        <v>4931.6499999999996</v>
      </c>
      <c r="X1811" t="str">
        <f>SUBSTITUTE(Table14[[#This Row],[Hospital tier]],"?","tier - 2")</f>
        <v>tier - 1</v>
      </c>
      <c r="Y1811" t="str">
        <f>SUBSTITUTE(Table14[[#This Row],[City tier]],"?","tier - 2")</f>
        <v>tier - 1</v>
      </c>
      <c r="Z1811" t="str">
        <f>SUBSTITUTE(Table14[[#This Row],[State ID]],"?","UNKNOWN")</f>
        <v>R1023</v>
      </c>
    </row>
    <row r="1812" spans="1:26" x14ac:dyDescent="0.3">
      <c r="A1812" t="s">
        <v>1843</v>
      </c>
      <c r="B1812">
        <v>2003</v>
      </c>
      <c r="C1812" t="s">
        <v>10</v>
      </c>
      <c r="E1812">
        <v>24</v>
      </c>
      <c r="F1812">
        <v>3</v>
      </c>
      <c r="G1812">
        <v>18838.7</v>
      </c>
      <c r="H1812" t="s">
        <v>16</v>
      </c>
      <c r="I1812" t="s">
        <v>12</v>
      </c>
      <c r="J1812" t="s">
        <v>23</v>
      </c>
      <c r="K1812" t="str">
        <f>SUBSTITUTE(Table14[[#This Row],[year]],"?","")</f>
        <v>2003</v>
      </c>
      <c r="P1812" t="str">
        <f>SUBSTITUTE(Table14[[#This Row],[Customer ID]],"?","unknown")</f>
        <v>Id528</v>
      </c>
      <c r="Q1812" s="9" t="str">
        <f t="shared" si="84"/>
        <v>10 Jul 2003</v>
      </c>
      <c r="R1812">
        <f t="shared" si="85"/>
        <v>19</v>
      </c>
      <c r="S1812" t="str">
        <f t="shared" si="86"/>
        <v>2003</v>
      </c>
      <c r="T1812" t="str">
        <f>SUBSTITUTE(Table14[[#This Row],[month]],"?","sep")</f>
        <v>Jul</v>
      </c>
      <c r="U1812">
        <v>10</v>
      </c>
      <c r="V1812">
        <v>2</v>
      </c>
      <c r="W1812" s="12">
        <v>4922.92</v>
      </c>
      <c r="X1812" t="str">
        <f>SUBSTITUTE(Table14[[#This Row],[Hospital tier]],"?","tier - 2")</f>
        <v>tier - 1</v>
      </c>
      <c r="Y1812" t="str">
        <f>SUBSTITUTE(Table14[[#This Row],[City tier]],"?","tier - 2")</f>
        <v>tier - 3</v>
      </c>
      <c r="Z1812" t="str">
        <f>SUBSTITUTE(Table14[[#This Row],[State ID]],"?","UNKNOWN")</f>
        <v>R1012</v>
      </c>
    </row>
    <row r="1813" spans="1:26" x14ac:dyDescent="0.3">
      <c r="A1813" t="s">
        <v>1844</v>
      </c>
      <c r="B1813">
        <v>1963</v>
      </c>
      <c r="C1813" t="s">
        <v>30</v>
      </c>
      <c r="E1813">
        <v>6</v>
      </c>
      <c r="F1813">
        <v>0</v>
      </c>
      <c r="G1813">
        <v>18883.330000000002</v>
      </c>
      <c r="H1813" t="s">
        <v>16</v>
      </c>
      <c r="I1813" t="s">
        <v>16</v>
      </c>
      <c r="J1813" t="s">
        <v>535</v>
      </c>
      <c r="K1813" t="str">
        <f>SUBSTITUTE(Table14[[#This Row],[year]],"?","")</f>
        <v>1963</v>
      </c>
      <c r="P1813" t="str">
        <f>SUBSTITUTE(Table14[[#This Row],[Customer ID]],"?","unknown")</f>
        <v>Id527</v>
      </c>
      <c r="Q1813" s="9" t="str">
        <f t="shared" si="84"/>
        <v>21 Dec 1963</v>
      </c>
      <c r="R1813">
        <f t="shared" si="85"/>
        <v>59</v>
      </c>
      <c r="S1813" t="str">
        <f t="shared" si="86"/>
        <v>1963</v>
      </c>
      <c r="T1813" t="str">
        <f>SUBSTITUTE(Table14[[#This Row],[month]],"?","sep")</f>
        <v>Dec</v>
      </c>
      <c r="U1813">
        <v>21</v>
      </c>
      <c r="V1813">
        <v>5</v>
      </c>
      <c r="W1813" s="12">
        <v>4915.0600000000004</v>
      </c>
      <c r="X1813" t="str">
        <f>SUBSTITUTE(Table14[[#This Row],[Hospital tier]],"?","tier - 2")</f>
        <v>tier - 1</v>
      </c>
      <c r="Y1813" t="str">
        <f>SUBSTITUTE(Table14[[#This Row],[City tier]],"?","tier - 2")</f>
        <v>tier - 1</v>
      </c>
      <c r="Z1813" t="str">
        <f>SUBSTITUTE(Table14[[#This Row],[State ID]],"?","UNKNOWN")</f>
        <v>R1026</v>
      </c>
    </row>
    <row r="1814" spans="1:26" x14ac:dyDescent="0.3">
      <c r="A1814" t="s">
        <v>1845</v>
      </c>
      <c r="B1814">
        <v>1995</v>
      </c>
      <c r="C1814" t="s">
        <v>20</v>
      </c>
      <c r="E1814">
        <v>27</v>
      </c>
      <c r="F1814">
        <v>1</v>
      </c>
      <c r="G1814">
        <v>18903.490000000002</v>
      </c>
      <c r="H1814" t="s">
        <v>16</v>
      </c>
      <c r="I1814" t="s">
        <v>11</v>
      </c>
      <c r="J1814" t="s">
        <v>247</v>
      </c>
      <c r="K1814" t="str">
        <f>SUBSTITUTE(Table14[[#This Row],[year]],"?","")</f>
        <v>1995</v>
      </c>
      <c r="P1814" t="str">
        <f>SUBSTITUTE(Table14[[#This Row],[Customer ID]],"?","unknown")</f>
        <v>Id526</v>
      </c>
      <c r="Q1814" s="9" t="str">
        <f t="shared" si="84"/>
        <v>18 Sep 1995</v>
      </c>
      <c r="R1814">
        <f t="shared" si="85"/>
        <v>27</v>
      </c>
      <c r="S1814" t="str">
        <f t="shared" si="86"/>
        <v>1995</v>
      </c>
      <c r="T1814" t="str">
        <f>SUBSTITUTE(Table14[[#This Row],[month]],"?","sep")</f>
        <v>Sep</v>
      </c>
      <c r="U1814">
        <v>18</v>
      </c>
      <c r="V1814">
        <v>1</v>
      </c>
      <c r="W1814" s="12">
        <v>4911.8900000000003</v>
      </c>
      <c r="X1814" t="str">
        <f>SUBSTITUTE(Table14[[#This Row],[Hospital tier]],"?","tier - 2")</f>
        <v>tier - 1</v>
      </c>
      <c r="Y1814" t="str">
        <f>SUBSTITUTE(Table14[[#This Row],[City tier]],"?","tier - 2")</f>
        <v>tier - 2</v>
      </c>
      <c r="Z1814" t="str">
        <f>SUBSTITUTE(Table14[[#This Row],[State ID]],"?","UNKNOWN")</f>
        <v>R1024</v>
      </c>
    </row>
    <row r="1815" spans="1:26" x14ac:dyDescent="0.3">
      <c r="A1815" t="s">
        <v>1846</v>
      </c>
      <c r="B1815">
        <v>1969</v>
      </c>
      <c r="C1815" t="s">
        <v>35</v>
      </c>
      <c r="E1815">
        <v>3</v>
      </c>
      <c r="F1815">
        <v>0</v>
      </c>
      <c r="G1815">
        <v>18932.810000000001</v>
      </c>
      <c r="H1815" t="s">
        <v>16</v>
      </c>
      <c r="I1815" t="s">
        <v>12</v>
      </c>
      <c r="J1815" t="s">
        <v>23</v>
      </c>
      <c r="K1815" t="str">
        <f>SUBSTITUTE(Table14[[#This Row],[year]],"?","")</f>
        <v>1969</v>
      </c>
      <c r="P1815" t="str">
        <f>SUBSTITUTE(Table14[[#This Row],[Customer ID]],"?","unknown")</f>
        <v>Id525</v>
      </c>
      <c r="Q1815" s="9" t="str">
        <f t="shared" si="84"/>
        <v>10 Aug 1969</v>
      </c>
      <c r="R1815">
        <f t="shared" si="85"/>
        <v>53</v>
      </c>
      <c r="S1815" t="str">
        <f t="shared" si="86"/>
        <v>1969</v>
      </c>
      <c r="T1815" t="str">
        <f>SUBSTITUTE(Table14[[#This Row],[month]],"?","sep")</f>
        <v>Aug</v>
      </c>
      <c r="U1815">
        <v>10</v>
      </c>
      <c r="V1815">
        <v>2</v>
      </c>
      <c r="W1815" s="12">
        <v>4906.41</v>
      </c>
      <c r="X1815" t="str">
        <f>SUBSTITUTE(Table14[[#This Row],[Hospital tier]],"?","tier - 2")</f>
        <v>tier - 1</v>
      </c>
      <c r="Y1815" t="str">
        <f>SUBSTITUTE(Table14[[#This Row],[City tier]],"?","tier - 2")</f>
        <v>tier - 3</v>
      </c>
      <c r="Z1815" t="str">
        <f>SUBSTITUTE(Table14[[#This Row],[State ID]],"?","UNKNOWN")</f>
        <v>R1012</v>
      </c>
    </row>
    <row r="1816" spans="1:26" x14ac:dyDescent="0.3">
      <c r="A1816" t="s">
        <v>1847</v>
      </c>
      <c r="B1816">
        <v>1963</v>
      </c>
      <c r="C1816" t="s">
        <v>37</v>
      </c>
      <c r="E1816">
        <v>20</v>
      </c>
      <c r="F1816">
        <v>0</v>
      </c>
      <c r="G1816">
        <v>18954.560000000001</v>
      </c>
      <c r="H1816" t="s">
        <v>16</v>
      </c>
      <c r="I1816" t="s">
        <v>16</v>
      </c>
      <c r="J1816" t="s">
        <v>535</v>
      </c>
      <c r="K1816" t="str">
        <f>SUBSTITUTE(Table14[[#This Row],[year]],"?","")</f>
        <v>1963</v>
      </c>
      <c r="P1816" t="str">
        <f>SUBSTITUTE(Table14[[#This Row],[Customer ID]],"?","unknown")</f>
        <v>Id524</v>
      </c>
      <c r="Q1816" s="9" t="str">
        <f t="shared" si="84"/>
        <v>23 Oct 1963</v>
      </c>
      <c r="R1816">
        <f t="shared" si="85"/>
        <v>59</v>
      </c>
      <c r="S1816" t="str">
        <f t="shared" si="86"/>
        <v>1963</v>
      </c>
      <c r="T1816" t="str">
        <f>SUBSTITUTE(Table14[[#This Row],[month]],"?","sep")</f>
        <v>Oct</v>
      </c>
      <c r="U1816">
        <v>23</v>
      </c>
      <c r="V1816">
        <v>1</v>
      </c>
      <c r="W1816" s="12">
        <v>4894.75</v>
      </c>
      <c r="X1816" t="str">
        <f>SUBSTITUTE(Table14[[#This Row],[Hospital tier]],"?","tier - 2")</f>
        <v>tier - 1</v>
      </c>
      <c r="Y1816" t="str">
        <f>SUBSTITUTE(Table14[[#This Row],[City tier]],"?","tier - 2")</f>
        <v>tier - 1</v>
      </c>
      <c r="Z1816" t="str">
        <f>SUBSTITUTE(Table14[[#This Row],[State ID]],"?","UNKNOWN")</f>
        <v>R1026</v>
      </c>
    </row>
    <row r="1817" spans="1:26" x14ac:dyDescent="0.3">
      <c r="A1817" t="s">
        <v>1848</v>
      </c>
      <c r="B1817">
        <v>1998</v>
      </c>
      <c r="C1817" t="s">
        <v>35</v>
      </c>
      <c r="E1817">
        <v>6</v>
      </c>
      <c r="F1817">
        <v>0</v>
      </c>
      <c r="G1817">
        <v>18955.22</v>
      </c>
      <c r="H1817" t="s">
        <v>16</v>
      </c>
      <c r="I1817" t="s">
        <v>12</v>
      </c>
      <c r="J1817" t="s">
        <v>42</v>
      </c>
      <c r="K1817" t="str">
        <f>SUBSTITUTE(Table14[[#This Row],[year]],"?","")</f>
        <v>1998</v>
      </c>
      <c r="P1817" t="str">
        <f>SUBSTITUTE(Table14[[#This Row],[Customer ID]],"?","unknown")</f>
        <v>Id523</v>
      </c>
      <c r="Q1817" s="9" t="str">
        <f t="shared" si="84"/>
        <v>28 Aug 1998</v>
      </c>
      <c r="R1817">
        <f t="shared" si="85"/>
        <v>24</v>
      </c>
      <c r="S1817" t="str">
        <f t="shared" si="86"/>
        <v>1998</v>
      </c>
      <c r="T1817" t="str">
        <f>SUBSTITUTE(Table14[[#This Row],[month]],"?","sep")</f>
        <v>Aug</v>
      </c>
      <c r="U1817">
        <v>28</v>
      </c>
      <c r="V1817">
        <v>3</v>
      </c>
      <c r="W1817" s="12">
        <v>4894.3900000000003</v>
      </c>
      <c r="X1817" t="str">
        <f>SUBSTITUTE(Table14[[#This Row],[Hospital tier]],"?","tier - 2")</f>
        <v>tier - 1</v>
      </c>
      <c r="Y1817" t="str">
        <f>SUBSTITUTE(Table14[[#This Row],[City tier]],"?","tier - 2")</f>
        <v>tier - 3</v>
      </c>
      <c r="Z1817" t="str">
        <f>SUBSTITUTE(Table14[[#This Row],[State ID]],"?","UNKNOWN")</f>
        <v>R1011</v>
      </c>
    </row>
    <row r="1818" spans="1:26" x14ac:dyDescent="0.3">
      <c r="A1818" t="s">
        <v>1849</v>
      </c>
      <c r="B1818">
        <v>1992</v>
      </c>
      <c r="C1818" t="s">
        <v>15</v>
      </c>
      <c r="E1818">
        <v>30</v>
      </c>
      <c r="F1818">
        <v>1</v>
      </c>
      <c r="G1818">
        <v>18963.169999999998</v>
      </c>
      <c r="H1818" t="s">
        <v>16</v>
      </c>
      <c r="I1818" t="s">
        <v>16</v>
      </c>
      <c r="J1818" t="s">
        <v>13</v>
      </c>
      <c r="K1818" t="str">
        <f>SUBSTITUTE(Table14[[#This Row],[year]],"?","")</f>
        <v>1992</v>
      </c>
      <c r="P1818" t="str">
        <f>SUBSTITUTE(Table14[[#This Row],[Customer ID]],"?","unknown")</f>
        <v>Id522</v>
      </c>
      <c r="Q1818" s="9" t="str">
        <f t="shared" si="84"/>
        <v>10 Nov 1992</v>
      </c>
      <c r="R1818">
        <f t="shared" si="85"/>
        <v>30</v>
      </c>
      <c r="S1818" t="str">
        <f t="shared" si="86"/>
        <v>1992</v>
      </c>
      <c r="T1818" t="str">
        <f>SUBSTITUTE(Table14[[#This Row],[month]],"?","sep")</f>
        <v>Nov</v>
      </c>
      <c r="U1818">
        <v>10</v>
      </c>
      <c r="V1818">
        <v>2</v>
      </c>
      <c r="W1818" s="12">
        <v>4890</v>
      </c>
      <c r="X1818" t="str">
        <f>SUBSTITUTE(Table14[[#This Row],[Hospital tier]],"?","tier - 2")</f>
        <v>tier - 1</v>
      </c>
      <c r="Y1818" t="str">
        <f>SUBSTITUTE(Table14[[#This Row],[City tier]],"?","tier - 2")</f>
        <v>tier - 1</v>
      </c>
      <c r="Z1818" t="str">
        <f>SUBSTITUTE(Table14[[#This Row],[State ID]],"?","UNKNOWN")</f>
        <v>R1013</v>
      </c>
    </row>
    <row r="1819" spans="1:26" x14ac:dyDescent="0.3">
      <c r="A1819" t="s">
        <v>1850</v>
      </c>
      <c r="B1819">
        <v>1988</v>
      </c>
      <c r="C1819" t="s">
        <v>37</v>
      </c>
      <c r="E1819">
        <v>24</v>
      </c>
      <c r="F1819">
        <v>2</v>
      </c>
      <c r="G1819">
        <v>18972.5</v>
      </c>
      <c r="H1819" t="s">
        <v>16</v>
      </c>
      <c r="I1819" t="s">
        <v>12</v>
      </c>
      <c r="J1819" t="s">
        <v>13</v>
      </c>
      <c r="K1819" t="str">
        <f>SUBSTITUTE(Table14[[#This Row],[year]],"?","")</f>
        <v>1988</v>
      </c>
      <c r="P1819" t="str">
        <f>SUBSTITUTE(Table14[[#This Row],[Customer ID]],"?","unknown")</f>
        <v>Id521</v>
      </c>
      <c r="Q1819" s="9" t="str">
        <f t="shared" si="84"/>
        <v>22 Oct 1988</v>
      </c>
      <c r="R1819">
        <f t="shared" si="85"/>
        <v>34</v>
      </c>
      <c r="S1819" t="str">
        <f t="shared" si="86"/>
        <v>1988</v>
      </c>
      <c r="T1819" t="str">
        <f>SUBSTITUTE(Table14[[#This Row],[month]],"?","sep")</f>
        <v>Oct</v>
      </c>
      <c r="U1819">
        <v>22</v>
      </c>
      <c r="V1819">
        <v>0</v>
      </c>
      <c r="W1819" s="12">
        <v>36922.61</v>
      </c>
      <c r="X1819" t="str">
        <f>SUBSTITUTE(Table14[[#This Row],[Hospital tier]],"?","tier - 2")</f>
        <v>tier - 1</v>
      </c>
      <c r="Y1819" t="str">
        <f>SUBSTITUTE(Table14[[#This Row],[City tier]],"?","tier - 2")</f>
        <v>tier - 3</v>
      </c>
      <c r="Z1819" t="str">
        <f>SUBSTITUTE(Table14[[#This Row],[State ID]],"?","UNKNOWN")</f>
        <v>R1013</v>
      </c>
    </row>
    <row r="1820" spans="1:26" x14ac:dyDescent="0.3">
      <c r="A1820" t="s">
        <v>1851</v>
      </c>
      <c r="B1820">
        <v>1983</v>
      </c>
      <c r="C1820" t="s">
        <v>30</v>
      </c>
      <c r="E1820">
        <v>19</v>
      </c>
      <c r="F1820">
        <v>5</v>
      </c>
      <c r="G1820">
        <v>19023.259999999998</v>
      </c>
      <c r="H1820" t="s">
        <v>16</v>
      </c>
      <c r="I1820" t="s">
        <v>12</v>
      </c>
      <c r="J1820" t="s">
        <v>42</v>
      </c>
      <c r="K1820" t="str">
        <f>SUBSTITUTE(Table14[[#This Row],[year]],"?","")</f>
        <v>1983</v>
      </c>
      <c r="P1820" t="str">
        <f>SUBSTITUTE(Table14[[#This Row],[Customer ID]],"?","unknown")</f>
        <v>Id520</v>
      </c>
      <c r="Q1820" s="9" t="str">
        <f t="shared" si="84"/>
        <v>27 Dec 1983</v>
      </c>
      <c r="R1820">
        <f t="shared" si="85"/>
        <v>39</v>
      </c>
      <c r="S1820" t="str">
        <f t="shared" si="86"/>
        <v>1983</v>
      </c>
      <c r="T1820" t="str">
        <f>SUBSTITUTE(Table14[[#This Row],[month]],"?","sep")</f>
        <v>Dec</v>
      </c>
      <c r="U1820">
        <v>27</v>
      </c>
      <c r="V1820">
        <v>0</v>
      </c>
      <c r="W1820" s="12">
        <v>4889.04</v>
      </c>
      <c r="X1820" t="str">
        <f>SUBSTITUTE(Table14[[#This Row],[Hospital tier]],"?","tier - 2")</f>
        <v>tier - 1</v>
      </c>
      <c r="Y1820" t="str">
        <f>SUBSTITUTE(Table14[[#This Row],[City tier]],"?","tier - 2")</f>
        <v>tier - 3</v>
      </c>
      <c r="Z1820" t="str">
        <f>SUBSTITUTE(Table14[[#This Row],[State ID]],"?","UNKNOWN")</f>
        <v>R1011</v>
      </c>
    </row>
    <row r="1821" spans="1:26" x14ac:dyDescent="0.3">
      <c r="A1821" t="s">
        <v>1852</v>
      </c>
      <c r="B1821">
        <v>1989</v>
      </c>
      <c r="C1821" t="s">
        <v>18</v>
      </c>
      <c r="E1821">
        <v>5</v>
      </c>
      <c r="F1821">
        <v>1</v>
      </c>
      <c r="G1821">
        <v>19040.88</v>
      </c>
      <c r="H1821" t="s">
        <v>16</v>
      </c>
      <c r="I1821" t="s">
        <v>12</v>
      </c>
      <c r="J1821" t="s">
        <v>42</v>
      </c>
      <c r="K1821" t="str">
        <f>SUBSTITUTE(Table14[[#This Row],[year]],"?","")</f>
        <v>1989</v>
      </c>
      <c r="P1821" t="str">
        <f>SUBSTITUTE(Table14[[#This Row],[Customer ID]],"?","unknown")</f>
        <v>Id519</v>
      </c>
      <c r="Q1821" s="9" t="str">
        <f t="shared" si="84"/>
        <v>28 Jun 1989</v>
      </c>
      <c r="R1821">
        <f t="shared" si="85"/>
        <v>33</v>
      </c>
      <c r="S1821" t="str">
        <f t="shared" si="86"/>
        <v>1989</v>
      </c>
      <c r="T1821" t="str">
        <f>SUBSTITUTE(Table14[[#This Row],[month]],"?","sep")</f>
        <v>Jun</v>
      </c>
      <c r="U1821">
        <v>28</v>
      </c>
      <c r="V1821">
        <v>0</v>
      </c>
      <c r="W1821" s="12">
        <v>12299.59</v>
      </c>
      <c r="X1821" t="str">
        <f>SUBSTITUTE(Table14[[#This Row],[Hospital tier]],"?","tier - 2")</f>
        <v>tier - 1</v>
      </c>
      <c r="Y1821" t="str">
        <f>SUBSTITUTE(Table14[[#This Row],[City tier]],"?","tier - 2")</f>
        <v>tier - 3</v>
      </c>
      <c r="Z1821" t="str">
        <f>SUBSTITUTE(Table14[[#This Row],[State ID]],"?","UNKNOWN")</f>
        <v>R1011</v>
      </c>
    </row>
    <row r="1822" spans="1:26" x14ac:dyDescent="0.3">
      <c r="A1822" t="s">
        <v>1853</v>
      </c>
      <c r="B1822">
        <v>1993</v>
      </c>
      <c r="C1822" t="s">
        <v>20</v>
      </c>
      <c r="E1822">
        <v>28</v>
      </c>
      <c r="F1822">
        <v>1</v>
      </c>
      <c r="G1822">
        <v>19107.78</v>
      </c>
      <c r="H1822" t="s">
        <v>16</v>
      </c>
      <c r="I1822" t="s">
        <v>11</v>
      </c>
      <c r="J1822" t="s">
        <v>13</v>
      </c>
      <c r="K1822" t="str">
        <f>SUBSTITUTE(Table14[[#This Row],[year]],"?","")</f>
        <v>1993</v>
      </c>
      <c r="P1822" t="str">
        <f>SUBSTITUTE(Table14[[#This Row],[Customer ID]],"?","unknown")</f>
        <v>Id518</v>
      </c>
      <c r="Q1822" s="9" t="str">
        <f t="shared" si="84"/>
        <v>23 Sep 1993</v>
      </c>
      <c r="R1822">
        <f t="shared" si="85"/>
        <v>29</v>
      </c>
      <c r="S1822" t="str">
        <f t="shared" si="86"/>
        <v>1993</v>
      </c>
      <c r="T1822" t="str">
        <f>SUBSTITUTE(Table14[[#This Row],[month]],"?","sep")</f>
        <v>Sep</v>
      </c>
      <c r="U1822">
        <v>23</v>
      </c>
      <c r="V1822">
        <v>0</v>
      </c>
      <c r="W1822" s="12">
        <v>4883.87</v>
      </c>
      <c r="X1822" t="str">
        <f>SUBSTITUTE(Table14[[#This Row],[Hospital tier]],"?","tier - 2")</f>
        <v>tier - 1</v>
      </c>
      <c r="Y1822" t="str">
        <f>SUBSTITUTE(Table14[[#This Row],[City tier]],"?","tier - 2")</f>
        <v>tier - 2</v>
      </c>
      <c r="Z1822" t="str">
        <f>SUBSTITUTE(Table14[[#This Row],[State ID]],"?","UNKNOWN")</f>
        <v>R1013</v>
      </c>
    </row>
    <row r="1823" spans="1:26" x14ac:dyDescent="0.3">
      <c r="A1823" t="s">
        <v>1854</v>
      </c>
      <c r="B1823">
        <v>1979</v>
      </c>
      <c r="C1823" t="s">
        <v>10</v>
      </c>
      <c r="E1823">
        <v>2</v>
      </c>
      <c r="F1823">
        <v>2</v>
      </c>
      <c r="G1823">
        <v>19144.580000000002</v>
      </c>
      <c r="H1823" t="s">
        <v>16</v>
      </c>
      <c r="I1823" t="s">
        <v>16</v>
      </c>
      <c r="J1823" t="s">
        <v>247</v>
      </c>
      <c r="K1823" t="str">
        <f>SUBSTITUTE(Table14[[#This Row],[year]],"?","")</f>
        <v>1979</v>
      </c>
      <c r="P1823" t="str">
        <f>SUBSTITUTE(Table14[[#This Row],[Customer ID]],"?","unknown")</f>
        <v>Id517</v>
      </c>
      <c r="Q1823" s="9" t="str">
        <f t="shared" si="84"/>
        <v>29 Jul 1979</v>
      </c>
      <c r="R1823">
        <f t="shared" si="85"/>
        <v>43</v>
      </c>
      <c r="S1823" t="str">
        <f t="shared" si="86"/>
        <v>1979</v>
      </c>
      <c r="T1823" t="str">
        <f>SUBSTITUTE(Table14[[#This Row],[month]],"?","sep")</f>
        <v>Jul</v>
      </c>
      <c r="U1823">
        <v>29</v>
      </c>
      <c r="V1823">
        <v>4</v>
      </c>
      <c r="W1823" s="12">
        <v>4877.9799999999996</v>
      </c>
      <c r="X1823" t="str">
        <f>SUBSTITUTE(Table14[[#This Row],[Hospital tier]],"?","tier - 2")</f>
        <v>tier - 1</v>
      </c>
      <c r="Y1823" t="str">
        <f>SUBSTITUTE(Table14[[#This Row],[City tier]],"?","tier - 2")</f>
        <v>tier - 1</v>
      </c>
      <c r="Z1823" t="str">
        <f>SUBSTITUTE(Table14[[#This Row],[State ID]],"?","UNKNOWN")</f>
        <v>R1024</v>
      </c>
    </row>
    <row r="1824" spans="1:26" x14ac:dyDescent="0.3">
      <c r="A1824" t="s">
        <v>1855</v>
      </c>
      <c r="B1824">
        <v>1991</v>
      </c>
      <c r="C1824" t="s">
        <v>20</v>
      </c>
      <c r="E1824">
        <v>16</v>
      </c>
      <c r="F1824">
        <v>3</v>
      </c>
      <c r="G1824">
        <v>19199.939999999999</v>
      </c>
      <c r="H1824" t="s">
        <v>16</v>
      </c>
      <c r="I1824" t="s">
        <v>12</v>
      </c>
      <c r="J1824" t="s">
        <v>42</v>
      </c>
      <c r="K1824" t="str">
        <f>SUBSTITUTE(Table14[[#This Row],[year]],"?","")</f>
        <v>1991</v>
      </c>
      <c r="P1824" t="str">
        <f>SUBSTITUTE(Table14[[#This Row],[Customer ID]],"?","unknown")</f>
        <v>Id516</v>
      </c>
      <c r="Q1824" s="9" t="str">
        <f t="shared" si="84"/>
        <v>1 Sep 1991</v>
      </c>
      <c r="R1824">
        <f t="shared" si="85"/>
        <v>31</v>
      </c>
      <c r="S1824" t="str">
        <f t="shared" si="86"/>
        <v>1991</v>
      </c>
      <c r="T1824" t="str">
        <f>SUBSTITUTE(Table14[[#This Row],[month]],"?","sep")</f>
        <v>Sep</v>
      </c>
      <c r="U1824">
        <v>1</v>
      </c>
      <c r="V1824">
        <v>3</v>
      </c>
      <c r="W1824" s="12">
        <v>4859.8900000000003</v>
      </c>
      <c r="X1824" t="str">
        <f>SUBSTITUTE(Table14[[#This Row],[Hospital tier]],"?","tier - 2")</f>
        <v>tier - 1</v>
      </c>
      <c r="Y1824" t="str">
        <f>SUBSTITUTE(Table14[[#This Row],[City tier]],"?","tier - 2")</f>
        <v>tier - 3</v>
      </c>
      <c r="Z1824" t="str">
        <f>SUBSTITUTE(Table14[[#This Row],[State ID]],"?","UNKNOWN")</f>
        <v>R1011</v>
      </c>
    </row>
    <row r="1825" spans="1:26" x14ac:dyDescent="0.3">
      <c r="A1825" t="s">
        <v>1856</v>
      </c>
      <c r="B1825">
        <v>1985</v>
      </c>
      <c r="C1825" t="s">
        <v>30</v>
      </c>
      <c r="E1825">
        <v>28</v>
      </c>
      <c r="F1825">
        <v>0</v>
      </c>
      <c r="G1825">
        <v>19214.71</v>
      </c>
      <c r="H1825" t="s">
        <v>16</v>
      </c>
      <c r="I1825" t="s">
        <v>12</v>
      </c>
      <c r="J1825" t="s">
        <v>13</v>
      </c>
      <c r="K1825" t="str">
        <f>SUBSTITUTE(Table14[[#This Row],[year]],"?","")</f>
        <v>1985</v>
      </c>
      <c r="P1825" t="str">
        <f>SUBSTITUTE(Table14[[#This Row],[Customer ID]],"?","unknown")</f>
        <v>Id515</v>
      </c>
      <c r="Q1825" s="9" t="str">
        <f t="shared" si="84"/>
        <v>27 Dec 1985</v>
      </c>
      <c r="R1825">
        <f t="shared" si="85"/>
        <v>37</v>
      </c>
      <c r="S1825" t="str">
        <f t="shared" si="86"/>
        <v>1985</v>
      </c>
      <c r="T1825" t="str">
        <f>SUBSTITUTE(Table14[[#This Row],[month]],"?","sep")</f>
        <v>Dec</v>
      </c>
      <c r="U1825">
        <v>27</v>
      </c>
      <c r="V1825">
        <v>3</v>
      </c>
      <c r="W1825" s="12">
        <v>4846.92</v>
      </c>
      <c r="X1825" t="str">
        <f>SUBSTITUTE(Table14[[#This Row],[Hospital tier]],"?","tier - 2")</f>
        <v>tier - 1</v>
      </c>
      <c r="Y1825" t="str">
        <f>SUBSTITUTE(Table14[[#This Row],[City tier]],"?","tier - 2")</f>
        <v>tier - 3</v>
      </c>
      <c r="Z1825" t="str">
        <f>SUBSTITUTE(Table14[[#This Row],[State ID]],"?","UNKNOWN")</f>
        <v>R1013</v>
      </c>
    </row>
    <row r="1826" spans="1:26" x14ac:dyDescent="0.3">
      <c r="A1826" t="s">
        <v>1857</v>
      </c>
      <c r="B1826">
        <v>1967</v>
      </c>
      <c r="C1826" t="s">
        <v>10</v>
      </c>
      <c r="E1826">
        <v>29</v>
      </c>
      <c r="F1826">
        <v>0</v>
      </c>
      <c r="G1826">
        <v>19259.96</v>
      </c>
      <c r="H1826" t="s">
        <v>16</v>
      </c>
      <c r="I1826" t="s">
        <v>16</v>
      </c>
      <c r="J1826" t="s">
        <v>23</v>
      </c>
      <c r="K1826" t="str">
        <f>SUBSTITUTE(Table14[[#This Row],[year]],"?","")</f>
        <v>1967</v>
      </c>
      <c r="P1826" t="str">
        <f>SUBSTITUTE(Table14[[#This Row],[Customer ID]],"?","unknown")</f>
        <v>Id514</v>
      </c>
      <c r="Q1826" s="9" t="str">
        <f t="shared" si="84"/>
        <v>7 Jul 1967</v>
      </c>
      <c r="R1826">
        <f t="shared" si="85"/>
        <v>55</v>
      </c>
      <c r="S1826" t="str">
        <f t="shared" si="86"/>
        <v>1967</v>
      </c>
      <c r="T1826" t="str">
        <f>SUBSTITUTE(Table14[[#This Row],[month]],"?","sep")</f>
        <v>Jul</v>
      </c>
      <c r="U1826">
        <v>7</v>
      </c>
      <c r="V1826">
        <v>0</v>
      </c>
      <c r="W1826" s="12">
        <v>4846.53</v>
      </c>
      <c r="X1826" t="str">
        <f>SUBSTITUTE(Table14[[#This Row],[Hospital tier]],"?","tier - 2")</f>
        <v>tier - 1</v>
      </c>
      <c r="Y1826" t="str">
        <f>SUBSTITUTE(Table14[[#This Row],[City tier]],"?","tier - 2")</f>
        <v>tier - 1</v>
      </c>
      <c r="Z1826" t="str">
        <f>SUBSTITUTE(Table14[[#This Row],[State ID]],"?","UNKNOWN")</f>
        <v>R1012</v>
      </c>
    </row>
    <row r="1827" spans="1:26" x14ac:dyDescent="0.3">
      <c r="A1827" t="s">
        <v>1858</v>
      </c>
      <c r="B1827">
        <v>1966</v>
      </c>
      <c r="C1827" t="s">
        <v>15</v>
      </c>
      <c r="E1827">
        <v>15</v>
      </c>
      <c r="F1827">
        <v>0</v>
      </c>
      <c r="G1827">
        <v>19321.060000000001</v>
      </c>
      <c r="H1827" t="s">
        <v>16</v>
      </c>
      <c r="I1827" t="s">
        <v>16</v>
      </c>
      <c r="J1827" t="s">
        <v>23</v>
      </c>
      <c r="K1827" t="str">
        <f>SUBSTITUTE(Table14[[#This Row],[year]],"?","")</f>
        <v>1966</v>
      </c>
      <c r="P1827" t="str">
        <f>SUBSTITUTE(Table14[[#This Row],[Customer ID]],"?","unknown")</f>
        <v>Id513</v>
      </c>
      <c r="Q1827" s="9" t="str">
        <f t="shared" si="84"/>
        <v>11 Nov 1966</v>
      </c>
      <c r="R1827">
        <f t="shared" si="85"/>
        <v>56</v>
      </c>
      <c r="S1827" t="str">
        <f t="shared" si="86"/>
        <v>1966</v>
      </c>
      <c r="T1827" t="str">
        <f>SUBSTITUTE(Table14[[#This Row],[month]],"?","sep")</f>
        <v>Nov</v>
      </c>
      <c r="U1827">
        <v>11</v>
      </c>
      <c r="V1827">
        <v>0</v>
      </c>
      <c r="W1827" s="12">
        <v>4844.67</v>
      </c>
      <c r="X1827" t="str">
        <f>SUBSTITUTE(Table14[[#This Row],[Hospital tier]],"?","tier - 2")</f>
        <v>tier - 1</v>
      </c>
      <c r="Y1827" t="str">
        <f>SUBSTITUTE(Table14[[#This Row],[City tier]],"?","tier - 2")</f>
        <v>tier - 1</v>
      </c>
      <c r="Z1827" t="str">
        <f>SUBSTITUTE(Table14[[#This Row],[State ID]],"?","UNKNOWN")</f>
        <v>R1012</v>
      </c>
    </row>
    <row r="1828" spans="1:26" x14ac:dyDescent="0.3">
      <c r="A1828" t="s">
        <v>1859</v>
      </c>
      <c r="B1828">
        <v>1991</v>
      </c>
      <c r="C1828" t="s">
        <v>35</v>
      </c>
      <c r="E1828">
        <v>24</v>
      </c>
      <c r="F1828">
        <v>0</v>
      </c>
      <c r="G1828">
        <v>19350.37</v>
      </c>
      <c r="H1828" t="s">
        <v>16</v>
      </c>
      <c r="I1828" t="s">
        <v>12</v>
      </c>
      <c r="J1828" t="s">
        <v>13</v>
      </c>
      <c r="K1828" t="str">
        <f>SUBSTITUTE(Table14[[#This Row],[year]],"?","")</f>
        <v>1991</v>
      </c>
      <c r="P1828" t="str">
        <f>SUBSTITUTE(Table14[[#This Row],[Customer ID]],"?","unknown")</f>
        <v>Id512</v>
      </c>
      <c r="Q1828" s="9" t="str">
        <f t="shared" si="84"/>
        <v>13 Aug 1991</v>
      </c>
      <c r="R1828">
        <f t="shared" si="85"/>
        <v>31</v>
      </c>
      <c r="S1828" t="str">
        <f t="shared" si="86"/>
        <v>1991</v>
      </c>
      <c r="T1828" t="str">
        <f>SUBSTITUTE(Table14[[#This Row],[month]],"?","sep")</f>
        <v>Aug</v>
      </c>
      <c r="U1828">
        <v>13</v>
      </c>
      <c r="V1828">
        <v>2</v>
      </c>
      <c r="W1828" s="12">
        <v>4843.79</v>
      </c>
      <c r="X1828" t="str">
        <f>SUBSTITUTE(Table14[[#This Row],[Hospital tier]],"?","tier - 2")</f>
        <v>tier - 1</v>
      </c>
      <c r="Y1828" t="str">
        <f>SUBSTITUTE(Table14[[#This Row],[City tier]],"?","tier - 2")</f>
        <v>tier - 3</v>
      </c>
      <c r="Z1828" t="str">
        <f>SUBSTITUTE(Table14[[#This Row],[State ID]],"?","UNKNOWN")</f>
        <v>R1013</v>
      </c>
    </row>
    <row r="1829" spans="1:26" x14ac:dyDescent="0.3">
      <c r="A1829" t="s">
        <v>1860</v>
      </c>
      <c r="B1829">
        <v>1987</v>
      </c>
      <c r="C1829" t="s">
        <v>18</v>
      </c>
      <c r="E1829">
        <v>30</v>
      </c>
      <c r="F1829">
        <v>3</v>
      </c>
      <c r="G1829">
        <v>19362</v>
      </c>
      <c r="H1829" t="s">
        <v>16</v>
      </c>
      <c r="I1829" t="s">
        <v>12</v>
      </c>
      <c r="J1829" t="s">
        <v>13</v>
      </c>
      <c r="K1829" t="str">
        <f>SUBSTITUTE(Table14[[#This Row],[year]],"?","")</f>
        <v>1987</v>
      </c>
      <c r="P1829" t="str">
        <f>SUBSTITUTE(Table14[[#This Row],[Customer ID]],"?","unknown")</f>
        <v>Id511</v>
      </c>
      <c r="Q1829" s="9" t="str">
        <f t="shared" si="84"/>
        <v>29 Jun 1987</v>
      </c>
      <c r="R1829">
        <f t="shared" si="85"/>
        <v>35</v>
      </c>
      <c r="S1829" t="str">
        <f t="shared" si="86"/>
        <v>1987</v>
      </c>
      <c r="T1829" t="str">
        <f>SUBSTITUTE(Table14[[#This Row],[month]],"?","sep")</f>
        <v>Jun</v>
      </c>
      <c r="U1829">
        <v>29</v>
      </c>
      <c r="V1829">
        <v>0</v>
      </c>
      <c r="W1829" s="12">
        <v>4840.95</v>
      </c>
      <c r="X1829" t="str">
        <f>SUBSTITUTE(Table14[[#This Row],[Hospital tier]],"?","tier - 2")</f>
        <v>tier - 1</v>
      </c>
      <c r="Y1829" t="str">
        <f>SUBSTITUTE(Table14[[#This Row],[City tier]],"?","tier - 2")</f>
        <v>tier - 3</v>
      </c>
      <c r="Z1829" t="str">
        <f>SUBSTITUTE(Table14[[#This Row],[State ID]],"?","UNKNOWN")</f>
        <v>R1013</v>
      </c>
    </row>
    <row r="1830" spans="1:26" x14ac:dyDescent="0.3">
      <c r="A1830" t="s">
        <v>1861</v>
      </c>
      <c r="B1830">
        <v>1993</v>
      </c>
      <c r="C1830" t="s">
        <v>20</v>
      </c>
      <c r="E1830">
        <v>6</v>
      </c>
      <c r="F1830">
        <v>2</v>
      </c>
      <c r="G1830">
        <v>19442.349999999999</v>
      </c>
      <c r="H1830" t="s">
        <v>16</v>
      </c>
      <c r="I1830" t="s">
        <v>12</v>
      </c>
      <c r="J1830" t="s">
        <v>23</v>
      </c>
      <c r="K1830" t="str">
        <f>SUBSTITUTE(Table14[[#This Row],[year]],"?","")</f>
        <v>1993</v>
      </c>
      <c r="P1830" t="str">
        <f>SUBSTITUTE(Table14[[#This Row],[Customer ID]],"?","unknown")</f>
        <v>Id510</v>
      </c>
      <c r="Q1830" s="9" t="str">
        <f t="shared" si="84"/>
        <v>15 Sep 1993</v>
      </c>
      <c r="R1830">
        <f t="shared" si="85"/>
        <v>29</v>
      </c>
      <c r="S1830" t="str">
        <f t="shared" si="86"/>
        <v>1993</v>
      </c>
      <c r="T1830" t="str">
        <f>SUBSTITUTE(Table14[[#This Row],[month]],"?","sep")</f>
        <v>Sep</v>
      </c>
      <c r="U1830">
        <v>15</v>
      </c>
      <c r="V1830">
        <v>3</v>
      </c>
      <c r="W1830" s="12">
        <v>4839.18</v>
      </c>
      <c r="X1830" t="str">
        <f>SUBSTITUTE(Table14[[#This Row],[Hospital tier]],"?","tier - 2")</f>
        <v>tier - 1</v>
      </c>
      <c r="Y1830" t="str">
        <f>SUBSTITUTE(Table14[[#This Row],[City tier]],"?","tier - 2")</f>
        <v>tier - 3</v>
      </c>
      <c r="Z1830" t="str">
        <f>SUBSTITUTE(Table14[[#This Row],[State ID]],"?","UNKNOWN")</f>
        <v>R1012</v>
      </c>
    </row>
    <row r="1831" spans="1:26" x14ac:dyDescent="0.3">
      <c r="A1831" t="s">
        <v>1862</v>
      </c>
      <c r="B1831">
        <v>1982</v>
      </c>
      <c r="C1831" t="s">
        <v>30</v>
      </c>
      <c r="E1831">
        <v>15</v>
      </c>
      <c r="F1831">
        <v>2</v>
      </c>
      <c r="G1831">
        <v>19444.27</v>
      </c>
      <c r="H1831" t="s">
        <v>16</v>
      </c>
      <c r="I1831" t="s">
        <v>16</v>
      </c>
      <c r="J1831" t="s">
        <v>13</v>
      </c>
      <c r="K1831" t="str">
        <f>SUBSTITUTE(Table14[[#This Row],[year]],"?","")</f>
        <v>1982</v>
      </c>
      <c r="P1831" t="str">
        <f>SUBSTITUTE(Table14[[#This Row],[Customer ID]],"?","unknown")</f>
        <v>Id509</v>
      </c>
      <c r="Q1831" s="9" t="str">
        <f t="shared" si="84"/>
        <v>10 Dec 1982</v>
      </c>
      <c r="R1831">
        <f t="shared" si="85"/>
        <v>40</v>
      </c>
      <c r="S1831" t="str">
        <f t="shared" si="86"/>
        <v>1982</v>
      </c>
      <c r="T1831" t="str">
        <f>SUBSTITUTE(Table14[[#This Row],[month]],"?","sep")</f>
        <v>Dec</v>
      </c>
      <c r="U1831">
        <v>10</v>
      </c>
      <c r="V1831">
        <v>3</v>
      </c>
      <c r="W1831" s="12">
        <v>36911.99</v>
      </c>
      <c r="X1831" t="str">
        <f>SUBSTITUTE(Table14[[#This Row],[Hospital tier]],"?","tier - 2")</f>
        <v>tier - 1</v>
      </c>
      <c r="Y1831" t="str">
        <f>SUBSTITUTE(Table14[[#This Row],[City tier]],"?","tier - 2")</f>
        <v>tier - 1</v>
      </c>
      <c r="Z1831" t="str">
        <f>SUBSTITUTE(Table14[[#This Row],[State ID]],"?","UNKNOWN")</f>
        <v>R1013</v>
      </c>
    </row>
    <row r="1832" spans="1:26" x14ac:dyDescent="0.3">
      <c r="A1832" t="s">
        <v>1863</v>
      </c>
      <c r="B1832">
        <v>1987</v>
      </c>
      <c r="C1832" t="s">
        <v>15</v>
      </c>
      <c r="E1832">
        <v>30</v>
      </c>
      <c r="F1832">
        <v>4</v>
      </c>
      <c r="G1832">
        <v>19496.72</v>
      </c>
      <c r="H1832" t="s">
        <v>16</v>
      </c>
      <c r="I1832" t="s">
        <v>12</v>
      </c>
      <c r="J1832" t="s">
        <v>166</v>
      </c>
      <c r="K1832" t="str">
        <f>SUBSTITUTE(Table14[[#This Row],[year]],"?","")</f>
        <v>1987</v>
      </c>
      <c r="P1832" t="str">
        <f>SUBSTITUTE(Table14[[#This Row],[Customer ID]],"?","unknown")</f>
        <v>Id508</v>
      </c>
      <c r="Q1832" s="9" t="str">
        <f t="shared" si="84"/>
        <v>29 Nov 1987</v>
      </c>
      <c r="R1832">
        <f t="shared" si="85"/>
        <v>35</v>
      </c>
      <c r="S1832" t="str">
        <f t="shared" si="86"/>
        <v>1987</v>
      </c>
      <c r="T1832" t="str">
        <f>SUBSTITUTE(Table14[[#This Row],[month]],"?","sep")</f>
        <v>Nov</v>
      </c>
      <c r="U1832">
        <v>29</v>
      </c>
      <c r="V1832">
        <v>3</v>
      </c>
      <c r="W1832" s="12">
        <v>12282.38</v>
      </c>
      <c r="X1832" t="str">
        <f>SUBSTITUTE(Table14[[#This Row],[Hospital tier]],"?","tier - 2")</f>
        <v>tier - 1</v>
      </c>
      <c r="Y1832" t="str">
        <f>SUBSTITUTE(Table14[[#This Row],[City tier]],"?","tier - 2")</f>
        <v>tier - 3</v>
      </c>
      <c r="Z1832" t="str">
        <f>SUBSTITUTE(Table14[[#This Row],[State ID]],"?","UNKNOWN")</f>
        <v>R1019</v>
      </c>
    </row>
    <row r="1833" spans="1:26" x14ac:dyDescent="0.3">
      <c r="A1833" t="s">
        <v>1864</v>
      </c>
      <c r="B1833">
        <v>1980</v>
      </c>
      <c r="C1833" t="s">
        <v>15</v>
      </c>
      <c r="E1833">
        <v>8</v>
      </c>
      <c r="F1833">
        <v>0</v>
      </c>
      <c r="G1833">
        <v>19515.54</v>
      </c>
      <c r="H1833" t="s">
        <v>16</v>
      </c>
      <c r="I1833" t="s">
        <v>16</v>
      </c>
      <c r="J1833" t="s">
        <v>13</v>
      </c>
      <c r="K1833" t="str">
        <f>SUBSTITUTE(Table14[[#This Row],[year]],"?","")</f>
        <v>1980</v>
      </c>
      <c r="P1833" t="str">
        <f>SUBSTITUTE(Table14[[#This Row],[Customer ID]],"?","unknown")</f>
        <v>Id507</v>
      </c>
      <c r="Q1833" s="9" t="str">
        <f t="shared" si="84"/>
        <v>10 Nov 1980</v>
      </c>
      <c r="R1833">
        <f t="shared" si="85"/>
        <v>42</v>
      </c>
      <c r="S1833" t="str">
        <f t="shared" si="86"/>
        <v>1980</v>
      </c>
      <c r="T1833" t="str">
        <f>SUBSTITUTE(Table14[[#This Row],[month]],"?","sep")</f>
        <v>Nov</v>
      </c>
      <c r="U1833">
        <v>10</v>
      </c>
      <c r="V1833">
        <v>3</v>
      </c>
      <c r="W1833" s="12">
        <v>4837.58</v>
      </c>
      <c r="X1833" t="str">
        <f>SUBSTITUTE(Table14[[#This Row],[Hospital tier]],"?","tier - 2")</f>
        <v>tier - 1</v>
      </c>
      <c r="Y1833" t="str">
        <f>SUBSTITUTE(Table14[[#This Row],[City tier]],"?","tier - 2")</f>
        <v>tier - 1</v>
      </c>
      <c r="Z1833" t="str">
        <f>SUBSTITUTE(Table14[[#This Row],[State ID]],"?","UNKNOWN")</f>
        <v>R1013</v>
      </c>
    </row>
    <row r="1834" spans="1:26" x14ac:dyDescent="0.3">
      <c r="A1834" t="s">
        <v>1865</v>
      </c>
      <c r="B1834">
        <v>1992</v>
      </c>
      <c r="C1834" t="s">
        <v>35</v>
      </c>
      <c r="E1834">
        <v>19</v>
      </c>
      <c r="F1834">
        <v>1</v>
      </c>
      <c r="G1834">
        <v>19521.97</v>
      </c>
      <c r="H1834" t="s">
        <v>16</v>
      </c>
      <c r="I1834" t="s">
        <v>11</v>
      </c>
      <c r="J1834" t="s">
        <v>13</v>
      </c>
      <c r="K1834" t="str">
        <f>SUBSTITUTE(Table14[[#This Row],[year]],"?","")</f>
        <v>1992</v>
      </c>
      <c r="P1834" t="str">
        <f>SUBSTITUTE(Table14[[#This Row],[Customer ID]],"?","unknown")</f>
        <v>Id506</v>
      </c>
      <c r="Q1834" s="9" t="str">
        <f t="shared" si="84"/>
        <v>11 Aug 1992</v>
      </c>
      <c r="R1834">
        <f t="shared" si="85"/>
        <v>30</v>
      </c>
      <c r="S1834" t="str">
        <f t="shared" si="86"/>
        <v>1992</v>
      </c>
      <c r="T1834" t="str">
        <f>SUBSTITUTE(Table14[[#This Row],[month]],"?","sep")</f>
        <v>Aug</v>
      </c>
      <c r="U1834">
        <v>11</v>
      </c>
      <c r="V1834">
        <v>0</v>
      </c>
      <c r="W1834" s="12">
        <v>4835.43</v>
      </c>
      <c r="X1834" t="str">
        <f>SUBSTITUTE(Table14[[#This Row],[Hospital tier]],"?","tier - 2")</f>
        <v>tier - 1</v>
      </c>
      <c r="Y1834" t="str">
        <f>SUBSTITUTE(Table14[[#This Row],[City tier]],"?","tier - 2")</f>
        <v>tier - 2</v>
      </c>
      <c r="Z1834" t="str">
        <f>SUBSTITUTE(Table14[[#This Row],[State ID]],"?","UNKNOWN")</f>
        <v>R1013</v>
      </c>
    </row>
    <row r="1835" spans="1:26" x14ac:dyDescent="0.3">
      <c r="A1835" t="s">
        <v>1866</v>
      </c>
      <c r="B1835">
        <v>1985</v>
      </c>
      <c r="C1835" t="s">
        <v>20</v>
      </c>
      <c r="E1835">
        <v>17</v>
      </c>
      <c r="F1835">
        <v>0</v>
      </c>
      <c r="G1835">
        <v>19539.240000000002</v>
      </c>
      <c r="H1835" t="s">
        <v>16</v>
      </c>
      <c r="I1835" t="s">
        <v>16</v>
      </c>
      <c r="J1835" t="s">
        <v>13</v>
      </c>
      <c r="K1835" t="str">
        <f>SUBSTITUTE(Table14[[#This Row],[year]],"?","")</f>
        <v>1985</v>
      </c>
      <c r="P1835" t="str">
        <f>SUBSTITUTE(Table14[[#This Row],[Customer ID]],"?","unknown")</f>
        <v>Id505</v>
      </c>
      <c r="Q1835" s="9" t="str">
        <f t="shared" si="84"/>
        <v>27 Sep 1985</v>
      </c>
      <c r="R1835">
        <f t="shared" si="85"/>
        <v>37</v>
      </c>
      <c r="S1835" t="str">
        <f t="shared" si="86"/>
        <v>1985</v>
      </c>
      <c r="T1835" t="str">
        <f>SUBSTITUTE(Table14[[#This Row],[month]],"?","sep")</f>
        <v>Sep</v>
      </c>
      <c r="U1835">
        <v>27</v>
      </c>
      <c r="V1835">
        <v>5</v>
      </c>
      <c r="W1835" s="12">
        <v>4830.63</v>
      </c>
      <c r="X1835" t="str">
        <f>SUBSTITUTE(Table14[[#This Row],[Hospital tier]],"?","tier - 2")</f>
        <v>tier - 1</v>
      </c>
      <c r="Y1835" t="str">
        <f>SUBSTITUTE(Table14[[#This Row],[City tier]],"?","tier - 2")</f>
        <v>tier - 1</v>
      </c>
      <c r="Z1835" t="str">
        <f>SUBSTITUTE(Table14[[#This Row],[State ID]],"?","UNKNOWN")</f>
        <v>R1013</v>
      </c>
    </row>
    <row r="1836" spans="1:26" x14ac:dyDescent="0.3">
      <c r="A1836" t="s">
        <v>1867</v>
      </c>
      <c r="B1836">
        <v>1963</v>
      </c>
      <c r="C1836" t="s">
        <v>10</v>
      </c>
      <c r="E1836">
        <v>14</v>
      </c>
      <c r="F1836">
        <v>0</v>
      </c>
      <c r="G1836">
        <v>19551.34</v>
      </c>
      <c r="H1836" t="s">
        <v>16</v>
      </c>
      <c r="I1836" t="s">
        <v>12</v>
      </c>
      <c r="J1836" t="s">
        <v>23</v>
      </c>
      <c r="K1836" t="str">
        <f>SUBSTITUTE(Table14[[#This Row],[year]],"?","")</f>
        <v>1963</v>
      </c>
      <c r="P1836" t="str">
        <f>SUBSTITUTE(Table14[[#This Row],[Customer ID]],"?","unknown")</f>
        <v>Id504</v>
      </c>
      <c r="Q1836" s="9" t="str">
        <f t="shared" si="84"/>
        <v>1 Jul 1963</v>
      </c>
      <c r="R1836">
        <f t="shared" si="85"/>
        <v>59</v>
      </c>
      <c r="S1836" t="str">
        <f t="shared" si="86"/>
        <v>1963</v>
      </c>
      <c r="T1836" t="str">
        <f>SUBSTITUTE(Table14[[#This Row],[month]],"?","sep")</f>
        <v>Jul</v>
      </c>
      <c r="U1836">
        <v>1</v>
      </c>
      <c r="V1836">
        <v>3</v>
      </c>
      <c r="W1836" s="12">
        <v>4827.8999999999996</v>
      </c>
      <c r="X1836" t="str">
        <f>SUBSTITUTE(Table14[[#This Row],[Hospital tier]],"?","tier - 2")</f>
        <v>tier - 1</v>
      </c>
      <c r="Y1836" t="str">
        <f>SUBSTITUTE(Table14[[#This Row],[City tier]],"?","tier - 2")</f>
        <v>tier - 3</v>
      </c>
      <c r="Z1836" t="str">
        <f>SUBSTITUTE(Table14[[#This Row],[State ID]],"?","UNKNOWN")</f>
        <v>R1012</v>
      </c>
    </row>
    <row r="1837" spans="1:26" x14ac:dyDescent="0.3">
      <c r="A1837" t="s">
        <v>1868</v>
      </c>
      <c r="B1837">
        <v>1978</v>
      </c>
      <c r="C1837" t="s">
        <v>20</v>
      </c>
      <c r="E1837">
        <v>24</v>
      </c>
      <c r="F1837">
        <v>1</v>
      </c>
      <c r="G1837">
        <v>19594.810000000001</v>
      </c>
      <c r="H1837" t="s">
        <v>16</v>
      </c>
      <c r="I1837" t="s">
        <v>16</v>
      </c>
      <c r="J1837" t="s">
        <v>247</v>
      </c>
      <c r="K1837" t="str">
        <f>SUBSTITUTE(Table14[[#This Row],[year]],"?","")</f>
        <v>1978</v>
      </c>
      <c r="P1837" t="str">
        <f>SUBSTITUTE(Table14[[#This Row],[Customer ID]],"?","unknown")</f>
        <v>Id503</v>
      </c>
      <c r="Q1837" s="9" t="str">
        <f t="shared" si="84"/>
        <v>3 Sep 1978</v>
      </c>
      <c r="R1837">
        <f t="shared" si="85"/>
        <v>44</v>
      </c>
      <c r="S1837" t="str">
        <f t="shared" si="86"/>
        <v>1978</v>
      </c>
      <c r="T1837" t="str">
        <f>SUBSTITUTE(Table14[[#This Row],[month]],"?","sep")</f>
        <v>Sep</v>
      </c>
      <c r="U1837">
        <v>3</v>
      </c>
      <c r="V1837">
        <v>1</v>
      </c>
      <c r="W1837" s="12">
        <v>4827.1000000000004</v>
      </c>
      <c r="X1837" t="str">
        <f>SUBSTITUTE(Table14[[#This Row],[Hospital tier]],"?","tier - 2")</f>
        <v>tier - 1</v>
      </c>
      <c r="Y1837" t="str">
        <f>SUBSTITUTE(Table14[[#This Row],[City tier]],"?","tier - 2")</f>
        <v>tier - 1</v>
      </c>
      <c r="Z1837" t="str">
        <f>SUBSTITUTE(Table14[[#This Row],[State ID]],"?","UNKNOWN")</f>
        <v>R1024</v>
      </c>
    </row>
    <row r="1838" spans="1:26" x14ac:dyDescent="0.3">
      <c r="A1838" t="s">
        <v>1869</v>
      </c>
      <c r="B1838">
        <v>1994</v>
      </c>
      <c r="C1838" t="s">
        <v>35</v>
      </c>
      <c r="E1838">
        <v>27</v>
      </c>
      <c r="F1838">
        <v>0</v>
      </c>
      <c r="G1838">
        <v>19673.34</v>
      </c>
      <c r="H1838" t="s">
        <v>16</v>
      </c>
      <c r="I1838" t="s">
        <v>11</v>
      </c>
      <c r="J1838" t="s">
        <v>23</v>
      </c>
      <c r="K1838" t="str">
        <f>SUBSTITUTE(Table14[[#This Row],[year]],"?","")</f>
        <v>1994</v>
      </c>
      <c r="P1838" t="str">
        <f>SUBSTITUTE(Table14[[#This Row],[Customer ID]],"?","unknown")</f>
        <v>Id502</v>
      </c>
      <c r="Q1838" s="9" t="str">
        <f t="shared" si="84"/>
        <v>3 Aug 1994</v>
      </c>
      <c r="R1838">
        <f t="shared" si="85"/>
        <v>28</v>
      </c>
      <c r="S1838" t="str">
        <f t="shared" si="86"/>
        <v>1994</v>
      </c>
      <c r="T1838" t="str">
        <f>SUBSTITUTE(Table14[[#This Row],[month]],"?","sep")</f>
        <v>Aug</v>
      </c>
      <c r="U1838">
        <v>3</v>
      </c>
      <c r="V1838">
        <v>2</v>
      </c>
      <c r="W1838" s="12">
        <v>4812.34</v>
      </c>
      <c r="X1838" t="str">
        <f>SUBSTITUTE(Table14[[#This Row],[Hospital tier]],"?","tier - 2")</f>
        <v>tier - 1</v>
      </c>
      <c r="Y1838" t="str">
        <f>SUBSTITUTE(Table14[[#This Row],[City tier]],"?","tier - 2")</f>
        <v>tier - 2</v>
      </c>
      <c r="Z1838" t="str">
        <f>SUBSTITUTE(Table14[[#This Row],[State ID]],"?","UNKNOWN")</f>
        <v>R1012</v>
      </c>
    </row>
    <row r="1839" spans="1:26" x14ac:dyDescent="0.3">
      <c r="A1839" t="s">
        <v>1870</v>
      </c>
      <c r="B1839">
        <v>1990</v>
      </c>
      <c r="C1839" t="s">
        <v>35</v>
      </c>
      <c r="E1839">
        <v>8</v>
      </c>
      <c r="F1839">
        <v>1</v>
      </c>
      <c r="G1839">
        <v>19719.689999999999</v>
      </c>
      <c r="H1839" t="s">
        <v>16</v>
      </c>
      <c r="I1839" t="s">
        <v>11</v>
      </c>
      <c r="J1839" t="s">
        <v>13</v>
      </c>
      <c r="K1839" t="str">
        <f>SUBSTITUTE(Table14[[#This Row],[year]],"?","")</f>
        <v>1990</v>
      </c>
      <c r="P1839" t="str">
        <f>SUBSTITUTE(Table14[[#This Row],[Customer ID]],"?","unknown")</f>
        <v>Id501</v>
      </c>
      <c r="Q1839" s="9" t="str">
        <f t="shared" si="84"/>
        <v>16 Aug 1990</v>
      </c>
      <c r="R1839">
        <f t="shared" si="85"/>
        <v>32</v>
      </c>
      <c r="S1839" t="str">
        <f t="shared" si="86"/>
        <v>1990</v>
      </c>
      <c r="T1839" t="str">
        <f>SUBSTITUTE(Table14[[#This Row],[month]],"?","sep")</f>
        <v>Aug</v>
      </c>
      <c r="U1839">
        <v>16</v>
      </c>
      <c r="V1839">
        <v>1</v>
      </c>
      <c r="W1839" s="12">
        <v>4795.66</v>
      </c>
      <c r="X1839" t="str">
        <f>SUBSTITUTE(Table14[[#This Row],[Hospital tier]],"?","tier - 2")</f>
        <v>tier - 1</v>
      </c>
      <c r="Y1839" t="str">
        <f>SUBSTITUTE(Table14[[#This Row],[City tier]],"?","tier - 2")</f>
        <v>tier - 2</v>
      </c>
      <c r="Z1839" t="str">
        <f>SUBSTITUTE(Table14[[#This Row],[State ID]],"?","UNKNOWN")</f>
        <v>R1013</v>
      </c>
    </row>
    <row r="1840" spans="1:26" x14ac:dyDescent="0.3">
      <c r="A1840" t="s">
        <v>1871</v>
      </c>
      <c r="B1840">
        <v>1972</v>
      </c>
      <c r="C1840" t="s">
        <v>18</v>
      </c>
      <c r="E1840">
        <v>14</v>
      </c>
      <c r="F1840">
        <v>3</v>
      </c>
      <c r="G1840">
        <v>19749.38</v>
      </c>
      <c r="H1840" t="s">
        <v>16</v>
      </c>
      <c r="I1840" t="s">
        <v>12</v>
      </c>
      <c r="J1840" t="s">
        <v>13</v>
      </c>
      <c r="K1840" t="str">
        <f>SUBSTITUTE(Table14[[#This Row],[year]],"?","")</f>
        <v>1972</v>
      </c>
      <c r="P1840" t="str">
        <f>SUBSTITUTE(Table14[[#This Row],[Customer ID]],"?","unknown")</f>
        <v>Id500</v>
      </c>
      <c r="Q1840" s="9" t="str">
        <f t="shared" si="84"/>
        <v>22 Jun 1972</v>
      </c>
      <c r="R1840">
        <f t="shared" si="85"/>
        <v>50</v>
      </c>
      <c r="S1840" t="str">
        <f t="shared" si="86"/>
        <v>1972</v>
      </c>
      <c r="T1840" t="str">
        <f>SUBSTITUTE(Table14[[#This Row],[month]],"?","sep")</f>
        <v>Jun</v>
      </c>
      <c r="U1840">
        <v>22</v>
      </c>
      <c r="V1840">
        <v>3</v>
      </c>
      <c r="W1840" s="12">
        <v>4787.42</v>
      </c>
      <c r="X1840" t="str">
        <f>SUBSTITUTE(Table14[[#This Row],[Hospital tier]],"?","tier - 2")</f>
        <v>tier - 1</v>
      </c>
      <c r="Y1840" t="str">
        <f>SUBSTITUTE(Table14[[#This Row],[City tier]],"?","tier - 2")</f>
        <v>tier - 3</v>
      </c>
      <c r="Z1840" t="str">
        <f>SUBSTITUTE(Table14[[#This Row],[State ID]],"?","UNKNOWN")</f>
        <v>R1013</v>
      </c>
    </row>
    <row r="1841" spans="1:26" x14ac:dyDescent="0.3">
      <c r="A1841" t="s">
        <v>1872</v>
      </c>
      <c r="B1841">
        <v>1979</v>
      </c>
      <c r="C1841" t="s">
        <v>37</v>
      </c>
      <c r="E1841">
        <v>30</v>
      </c>
      <c r="F1841">
        <v>2</v>
      </c>
      <c r="G1841">
        <v>19798.05</v>
      </c>
      <c r="H1841" t="s">
        <v>16</v>
      </c>
      <c r="I1841" t="s">
        <v>16</v>
      </c>
      <c r="J1841" t="s">
        <v>247</v>
      </c>
      <c r="K1841" t="str">
        <f>SUBSTITUTE(Table14[[#This Row],[year]],"?","")</f>
        <v>1979</v>
      </c>
      <c r="P1841" t="str">
        <f>SUBSTITUTE(Table14[[#This Row],[Customer ID]],"?","unknown")</f>
        <v>Id499</v>
      </c>
      <c r="Q1841" s="9" t="str">
        <f t="shared" si="84"/>
        <v>9 Oct 1979</v>
      </c>
      <c r="R1841">
        <f t="shared" si="85"/>
        <v>43</v>
      </c>
      <c r="S1841" t="str">
        <f t="shared" si="86"/>
        <v>1979</v>
      </c>
      <c r="T1841" t="str">
        <f>SUBSTITUTE(Table14[[#This Row],[month]],"?","sep")</f>
        <v>Oct</v>
      </c>
      <c r="U1841">
        <v>9</v>
      </c>
      <c r="V1841">
        <v>1</v>
      </c>
      <c r="W1841" s="12">
        <v>4779.6000000000004</v>
      </c>
      <c r="X1841" t="str">
        <f>SUBSTITUTE(Table14[[#This Row],[Hospital tier]],"?","tier - 2")</f>
        <v>tier - 1</v>
      </c>
      <c r="Y1841" t="str">
        <f>SUBSTITUTE(Table14[[#This Row],[City tier]],"?","tier - 2")</f>
        <v>tier - 1</v>
      </c>
      <c r="Z1841" t="str">
        <f>SUBSTITUTE(Table14[[#This Row],[State ID]],"?","UNKNOWN")</f>
        <v>R1024</v>
      </c>
    </row>
    <row r="1842" spans="1:26" x14ac:dyDescent="0.3">
      <c r="A1842" t="s">
        <v>1873</v>
      </c>
      <c r="B1842">
        <v>1997</v>
      </c>
      <c r="C1842" t="s">
        <v>37</v>
      </c>
      <c r="E1842">
        <v>18</v>
      </c>
      <c r="F1842">
        <v>3</v>
      </c>
      <c r="G1842">
        <v>19933.46</v>
      </c>
      <c r="H1842" t="s">
        <v>16</v>
      </c>
      <c r="I1842" t="s">
        <v>12</v>
      </c>
      <c r="J1842" t="s">
        <v>42</v>
      </c>
      <c r="K1842" t="str">
        <f>SUBSTITUTE(Table14[[#This Row],[year]],"?","")</f>
        <v>1997</v>
      </c>
      <c r="P1842" t="str">
        <f>SUBSTITUTE(Table14[[#This Row],[Customer ID]],"?","unknown")</f>
        <v>Id498</v>
      </c>
      <c r="Q1842" s="9" t="str">
        <f t="shared" si="84"/>
        <v>1 Oct 1997</v>
      </c>
      <c r="R1842">
        <f t="shared" si="85"/>
        <v>25</v>
      </c>
      <c r="S1842" t="str">
        <f t="shared" si="86"/>
        <v>1997</v>
      </c>
      <c r="T1842" t="str">
        <f>SUBSTITUTE(Table14[[#This Row],[month]],"?","sep")</f>
        <v>Oct</v>
      </c>
      <c r="U1842">
        <v>1</v>
      </c>
      <c r="V1842">
        <v>1</v>
      </c>
      <c r="W1842" s="12">
        <v>4766.0200000000004</v>
      </c>
      <c r="X1842" t="str">
        <f>SUBSTITUTE(Table14[[#This Row],[Hospital tier]],"?","tier - 2")</f>
        <v>tier - 1</v>
      </c>
      <c r="Y1842" t="str">
        <f>SUBSTITUTE(Table14[[#This Row],[City tier]],"?","tier - 2")</f>
        <v>tier - 3</v>
      </c>
      <c r="Z1842" t="str">
        <f>SUBSTITUTE(Table14[[#This Row],[State ID]],"?","UNKNOWN")</f>
        <v>R1011</v>
      </c>
    </row>
    <row r="1843" spans="1:26" x14ac:dyDescent="0.3">
      <c r="A1843" t="s">
        <v>1874</v>
      </c>
      <c r="B1843">
        <v>1980</v>
      </c>
      <c r="C1843" t="s">
        <v>37</v>
      </c>
      <c r="E1843">
        <v>9</v>
      </c>
      <c r="F1843">
        <v>0</v>
      </c>
      <c r="G1843">
        <v>19964.75</v>
      </c>
      <c r="H1843" t="s">
        <v>16</v>
      </c>
      <c r="I1843" t="s">
        <v>11</v>
      </c>
      <c r="J1843" t="s">
        <v>247</v>
      </c>
      <c r="K1843" t="str">
        <f>SUBSTITUTE(Table14[[#This Row],[year]],"?","")</f>
        <v>1980</v>
      </c>
      <c r="P1843" t="str">
        <f>SUBSTITUTE(Table14[[#This Row],[Customer ID]],"?","unknown")</f>
        <v>Id497</v>
      </c>
      <c r="Q1843" s="9" t="str">
        <f t="shared" si="84"/>
        <v>16 Oct 1980</v>
      </c>
      <c r="R1843">
        <f t="shared" si="85"/>
        <v>42</v>
      </c>
      <c r="S1843" t="str">
        <f t="shared" si="86"/>
        <v>1980</v>
      </c>
      <c r="T1843" t="str">
        <f>SUBSTITUTE(Table14[[#This Row],[month]],"?","sep")</f>
        <v>Oct</v>
      </c>
      <c r="U1843">
        <v>16</v>
      </c>
      <c r="V1843">
        <v>0</v>
      </c>
      <c r="W1843" s="12">
        <v>12282.03</v>
      </c>
      <c r="X1843" t="str">
        <f>SUBSTITUTE(Table14[[#This Row],[Hospital tier]],"?","tier - 2")</f>
        <v>tier - 1</v>
      </c>
      <c r="Y1843" t="str">
        <f>SUBSTITUTE(Table14[[#This Row],[City tier]],"?","tier - 2")</f>
        <v>tier - 2</v>
      </c>
      <c r="Z1843" t="str">
        <f>SUBSTITUTE(Table14[[#This Row],[State ID]],"?","UNKNOWN")</f>
        <v>R1024</v>
      </c>
    </row>
    <row r="1844" spans="1:26" x14ac:dyDescent="0.3">
      <c r="A1844" t="s">
        <v>1875</v>
      </c>
      <c r="B1844">
        <v>1966</v>
      </c>
      <c r="C1844" t="s">
        <v>35</v>
      </c>
      <c r="E1844">
        <v>10</v>
      </c>
      <c r="F1844">
        <v>0</v>
      </c>
      <c r="G1844">
        <v>19995.29</v>
      </c>
      <c r="H1844" t="s">
        <v>16</v>
      </c>
      <c r="I1844" t="s">
        <v>12</v>
      </c>
      <c r="J1844" t="s">
        <v>535</v>
      </c>
      <c r="K1844" t="str">
        <f>SUBSTITUTE(Table14[[#This Row],[year]],"?","")</f>
        <v>1966</v>
      </c>
      <c r="P1844" t="str">
        <f>SUBSTITUTE(Table14[[#This Row],[Customer ID]],"?","unknown")</f>
        <v>Id496</v>
      </c>
      <c r="Q1844" s="9" t="str">
        <f t="shared" si="84"/>
        <v>5 Aug 1966</v>
      </c>
      <c r="R1844">
        <f t="shared" si="85"/>
        <v>56</v>
      </c>
      <c r="S1844" t="str">
        <f t="shared" si="86"/>
        <v>1966</v>
      </c>
      <c r="T1844" t="str">
        <f>SUBSTITUTE(Table14[[#This Row],[month]],"?","sep")</f>
        <v>Aug</v>
      </c>
      <c r="U1844">
        <v>5</v>
      </c>
      <c r="V1844">
        <v>1</v>
      </c>
      <c r="W1844" s="12">
        <v>47896.79</v>
      </c>
      <c r="X1844" t="str">
        <f>SUBSTITUTE(Table14[[#This Row],[Hospital tier]],"?","tier - 2")</f>
        <v>tier - 1</v>
      </c>
      <c r="Y1844" t="str">
        <f>SUBSTITUTE(Table14[[#This Row],[City tier]],"?","tier - 2")</f>
        <v>tier - 3</v>
      </c>
      <c r="Z1844" t="str">
        <f>SUBSTITUTE(Table14[[#This Row],[State ID]],"?","UNKNOWN")</f>
        <v>R1026</v>
      </c>
    </row>
    <row r="1845" spans="1:26" x14ac:dyDescent="0.3">
      <c r="A1845" t="s">
        <v>1876</v>
      </c>
      <c r="B1845">
        <v>1988</v>
      </c>
      <c r="C1845" t="s">
        <v>10</v>
      </c>
      <c r="E1845">
        <v>25</v>
      </c>
      <c r="F1845">
        <v>1</v>
      </c>
      <c r="G1845">
        <v>20009.63</v>
      </c>
      <c r="H1845" t="s">
        <v>11</v>
      </c>
      <c r="I1845" t="s">
        <v>16</v>
      </c>
      <c r="J1845" t="s">
        <v>23</v>
      </c>
      <c r="K1845" t="str">
        <f>SUBSTITUTE(Table14[[#This Row],[year]],"?","")</f>
        <v>1988</v>
      </c>
      <c r="P1845" t="str">
        <f>SUBSTITUTE(Table14[[#This Row],[Customer ID]],"?","unknown")</f>
        <v>Id495</v>
      </c>
      <c r="Q1845" s="9" t="str">
        <f t="shared" si="84"/>
        <v>24 Jul 1988</v>
      </c>
      <c r="R1845">
        <f t="shared" si="85"/>
        <v>34</v>
      </c>
      <c r="S1845" t="str">
        <f t="shared" si="86"/>
        <v>1988</v>
      </c>
      <c r="T1845" t="str">
        <f>SUBSTITUTE(Table14[[#This Row],[month]],"?","sep")</f>
        <v>Jul</v>
      </c>
      <c r="U1845">
        <v>24</v>
      </c>
      <c r="V1845">
        <v>2</v>
      </c>
      <c r="W1845" s="12">
        <v>36910.61</v>
      </c>
      <c r="X1845" t="str">
        <f>SUBSTITUTE(Table14[[#This Row],[Hospital tier]],"?","tier - 2")</f>
        <v>tier - 2</v>
      </c>
      <c r="Y1845" t="str">
        <f>SUBSTITUTE(Table14[[#This Row],[City tier]],"?","tier - 2")</f>
        <v>tier - 1</v>
      </c>
      <c r="Z1845" t="str">
        <f>SUBSTITUTE(Table14[[#This Row],[State ID]],"?","UNKNOWN")</f>
        <v>R1012</v>
      </c>
    </row>
    <row r="1846" spans="1:26" x14ac:dyDescent="0.3">
      <c r="A1846" t="s">
        <v>1877</v>
      </c>
      <c r="B1846">
        <v>1983</v>
      </c>
      <c r="C1846" t="s">
        <v>37</v>
      </c>
      <c r="E1846">
        <v>6</v>
      </c>
      <c r="F1846">
        <v>0</v>
      </c>
      <c r="G1846">
        <v>20149.32</v>
      </c>
      <c r="H1846" t="s">
        <v>11</v>
      </c>
      <c r="I1846" t="s">
        <v>16</v>
      </c>
      <c r="J1846" t="s">
        <v>168</v>
      </c>
      <c r="K1846" t="str">
        <f>SUBSTITUTE(Table14[[#This Row],[year]],"?","")</f>
        <v>1983</v>
      </c>
      <c r="P1846" t="str">
        <f>SUBSTITUTE(Table14[[#This Row],[Customer ID]],"?","unknown")</f>
        <v>Id494</v>
      </c>
      <c r="Q1846" s="9" t="str">
        <f t="shared" si="84"/>
        <v>27 Oct 1983</v>
      </c>
      <c r="R1846">
        <f t="shared" si="85"/>
        <v>39</v>
      </c>
      <c r="S1846" t="str">
        <f t="shared" si="86"/>
        <v>1983</v>
      </c>
      <c r="T1846" t="str">
        <f>SUBSTITUTE(Table14[[#This Row],[month]],"?","sep")</f>
        <v>Oct</v>
      </c>
      <c r="U1846">
        <v>27</v>
      </c>
      <c r="V1846">
        <v>1</v>
      </c>
      <c r="W1846" s="12">
        <v>4762.33</v>
      </c>
      <c r="X1846" t="str">
        <f>SUBSTITUTE(Table14[[#This Row],[Hospital tier]],"?","tier - 2")</f>
        <v>tier - 2</v>
      </c>
      <c r="Y1846" t="str">
        <f>SUBSTITUTE(Table14[[#This Row],[City tier]],"?","tier - 2")</f>
        <v>tier - 1</v>
      </c>
      <c r="Z1846" t="str">
        <f>SUBSTITUTE(Table14[[#This Row],[State ID]],"?","UNKNOWN")</f>
        <v>R1016</v>
      </c>
    </row>
    <row r="1847" spans="1:26" x14ac:dyDescent="0.3">
      <c r="A1847" t="s">
        <v>1878</v>
      </c>
      <c r="B1847">
        <v>2002</v>
      </c>
      <c r="C1847" t="s">
        <v>10</v>
      </c>
      <c r="E1847">
        <v>9</v>
      </c>
      <c r="F1847">
        <v>0</v>
      </c>
      <c r="G1847">
        <v>20167.34</v>
      </c>
      <c r="H1847" t="s">
        <v>12</v>
      </c>
      <c r="I1847" t="s">
        <v>12</v>
      </c>
      <c r="J1847" t="s">
        <v>42</v>
      </c>
      <c r="K1847" t="str">
        <f>SUBSTITUTE(Table14[[#This Row],[year]],"?","")</f>
        <v>2002</v>
      </c>
      <c r="P1847" t="str">
        <f>SUBSTITUTE(Table14[[#This Row],[Customer ID]],"?","unknown")</f>
        <v>Id493</v>
      </c>
      <c r="Q1847" s="9" t="str">
        <f t="shared" si="84"/>
        <v>16 Jul 2002</v>
      </c>
      <c r="R1847">
        <f t="shared" si="85"/>
        <v>20</v>
      </c>
      <c r="S1847" t="str">
        <f t="shared" si="86"/>
        <v>2002</v>
      </c>
      <c r="T1847" t="str">
        <f>SUBSTITUTE(Table14[[#This Row],[month]],"?","sep")</f>
        <v>Jul</v>
      </c>
      <c r="U1847">
        <v>16</v>
      </c>
      <c r="V1847">
        <v>2</v>
      </c>
      <c r="W1847" s="12">
        <v>4753.6400000000003</v>
      </c>
      <c r="X1847" t="str">
        <f>SUBSTITUTE(Table14[[#This Row],[Hospital tier]],"?","tier - 2")</f>
        <v>tier - 3</v>
      </c>
      <c r="Y1847" t="str">
        <f>SUBSTITUTE(Table14[[#This Row],[City tier]],"?","tier - 2")</f>
        <v>tier - 3</v>
      </c>
      <c r="Z1847" t="str">
        <f>SUBSTITUTE(Table14[[#This Row],[State ID]],"?","UNKNOWN")</f>
        <v>R1011</v>
      </c>
    </row>
    <row r="1848" spans="1:26" x14ac:dyDescent="0.3">
      <c r="A1848" t="s">
        <v>1879</v>
      </c>
      <c r="B1848">
        <v>1994</v>
      </c>
      <c r="C1848" t="s">
        <v>18</v>
      </c>
      <c r="E1848">
        <v>8</v>
      </c>
      <c r="F1848">
        <v>2</v>
      </c>
      <c r="G1848">
        <v>20177.669999999998</v>
      </c>
      <c r="H1848" t="s">
        <v>11</v>
      </c>
      <c r="I1848" t="s">
        <v>16</v>
      </c>
      <c r="J1848" t="s">
        <v>42</v>
      </c>
      <c r="K1848" t="str">
        <f>SUBSTITUTE(Table14[[#This Row],[year]],"?","")</f>
        <v>1994</v>
      </c>
      <c r="P1848" t="str">
        <f>SUBSTITUTE(Table14[[#This Row],[Customer ID]],"?","unknown")</f>
        <v>Id492</v>
      </c>
      <c r="Q1848" s="9" t="str">
        <f t="shared" si="84"/>
        <v>22 Jun 1994</v>
      </c>
      <c r="R1848">
        <f t="shared" si="85"/>
        <v>28</v>
      </c>
      <c r="S1848" t="str">
        <f t="shared" si="86"/>
        <v>1994</v>
      </c>
      <c r="T1848" t="str">
        <f>SUBSTITUTE(Table14[[#This Row],[month]],"?","sep")</f>
        <v>Jun</v>
      </c>
      <c r="U1848">
        <v>22</v>
      </c>
      <c r="V1848">
        <v>1</v>
      </c>
      <c r="W1848" s="12">
        <v>4751.07</v>
      </c>
      <c r="X1848" t="str">
        <f>SUBSTITUTE(Table14[[#This Row],[Hospital tier]],"?","tier - 2")</f>
        <v>tier - 2</v>
      </c>
      <c r="Y1848" t="str">
        <f>SUBSTITUTE(Table14[[#This Row],[City tier]],"?","tier - 2")</f>
        <v>tier - 1</v>
      </c>
      <c r="Z1848" t="str">
        <f>SUBSTITUTE(Table14[[#This Row],[State ID]],"?","UNKNOWN")</f>
        <v>R1011</v>
      </c>
    </row>
    <row r="1849" spans="1:26" x14ac:dyDescent="0.3">
      <c r="A1849" t="s">
        <v>1880</v>
      </c>
      <c r="B1849">
        <v>1987</v>
      </c>
      <c r="C1849" t="s">
        <v>37</v>
      </c>
      <c r="E1849">
        <v>17</v>
      </c>
      <c r="F1849">
        <v>0</v>
      </c>
      <c r="G1849">
        <v>20234.849999999999</v>
      </c>
      <c r="H1849" t="s">
        <v>11</v>
      </c>
      <c r="I1849" t="s">
        <v>12</v>
      </c>
      <c r="J1849" t="s">
        <v>23</v>
      </c>
      <c r="K1849" t="str">
        <f>SUBSTITUTE(Table14[[#This Row],[year]],"?","")</f>
        <v>1987</v>
      </c>
      <c r="P1849" t="str">
        <f>SUBSTITUTE(Table14[[#This Row],[Customer ID]],"?","unknown")</f>
        <v>Id491</v>
      </c>
      <c r="Q1849" s="9" t="str">
        <f t="shared" si="84"/>
        <v>2 Oct 1987</v>
      </c>
      <c r="R1849">
        <f t="shared" si="85"/>
        <v>35</v>
      </c>
      <c r="S1849" t="str">
        <f t="shared" si="86"/>
        <v>1987</v>
      </c>
      <c r="T1849" t="str">
        <f>SUBSTITUTE(Table14[[#This Row],[month]],"?","sep")</f>
        <v>Oct</v>
      </c>
      <c r="U1849">
        <v>2</v>
      </c>
      <c r="V1849">
        <v>1</v>
      </c>
      <c r="W1849" s="12">
        <v>4747.05</v>
      </c>
      <c r="X1849" t="str">
        <f>SUBSTITUTE(Table14[[#This Row],[Hospital tier]],"?","tier - 2")</f>
        <v>tier - 2</v>
      </c>
      <c r="Y1849" t="str">
        <f>SUBSTITUTE(Table14[[#This Row],[City tier]],"?","tier - 2")</f>
        <v>tier - 3</v>
      </c>
      <c r="Z1849" t="str">
        <f>SUBSTITUTE(Table14[[#This Row],[State ID]],"?","UNKNOWN")</f>
        <v>R1012</v>
      </c>
    </row>
    <row r="1850" spans="1:26" x14ac:dyDescent="0.3">
      <c r="A1850" t="s">
        <v>1881</v>
      </c>
      <c r="B1850">
        <v>1966</v>
      </c>
      <c r="C1850" t="s">
        <v>35</v>
      </c>
      <c r="E1850">
        <v>22</v>
      </c>
      <c r="F1850">
        <v>0</v>
      </c>
      <c r="G1850">
        <v>20253.84</v>
      </c>
      <c r="H1850" t="s">
        <v>11</v>
      </c>
      <c r="I1850" t="s">
        <v>12</v>
      </c>
      <c r="J1850" t="s">
        <v>23</v>
      </c>
      <c r="K1850" t="str">
        <f>SUBSTITUTE(Table14[[#This Row],[year]],"?","")</f>
        <v>1966</v>
      </c>
      <c r="P1850" t="str">
        <f>SUBSTITUTE(Table14[[#This Row],[Customer ID]],"?","unknown")</f>
        <v>Id490</v>
      </c>
      <c r="Q1850" s="9" t="str">
        <f t="shared" si="84"/>
        <v>5 Aug 1966</v>
      </c>
      <c r="R1850">
        <f t="shared" si="85"/>
        <v>56</v>
      </c>
      <c r="S1850" t="str">
        <f t="shared" si="86"/>
        <v>1966</v>
      </c>
      <c r="T1850" t="str">
        <f>SUBSTITUTE(Table14[[#This Row],[month]],"?","sep")</f>
        <v>Aug</v>
      </c>
      <c r="U1850">
        <v>5</v>
      </c>
      <c r="V1850">
        <v>1</v>
      </c>
      <c r="W1850" s="12">
        <v>4746.34</v>
      </c>
      <c r="X1850" t="str">
        <f>SUBSTITUTE(Table14[[#This Row],[Hospital tier]],"?","tier - 2")</f>
        <v>tier - 2</v>
      </c>
      <c r="Y1850" t="str">
        <f>SUBSTITUTE(Table14[[#This Row],[City tier]],"?","tier - 2")</f>
        <v>tier - 3</v>
      </c>
      <c r="Z1850" t="str">
        <f>SUBSTITUTE(Table14[[#This Row],[State ID]],"?","UNKNOWN")</f>
        <v>R1012</v>
      </c>
    </row>
    <row r="1851" spans="1:26" x14ac:dyDescent="0.3">
      <c r="A1851" t="s">
        <v>1882</v>
      </c>
      <c r="B1851">
        <v>1993</v>
      </c>
      <c r="C1851" t="s">
        <v>20</v>
      </c>
      <c r="E1851">
        <v>7</v>
      </c>
      <c r="F1851">
        <v>1</v>
      </c>
      <c r="G1851">
        <v>20277.810000000001</v>
      </c>
      <c r="H1851" t="s">
        <v>12</v>
      </c>
      <c r="I1851" t="s">
        <v>12</v>
      </c>
      <c r="J1851" t="s">
        <v>168</v>
      </c>
      <c r="K1851" t="str">
        <f>SUBSTITUTE(Table14[[#This Row],[year]],"?","")</f>
        <v>1993</v>
      </c>
      <c r="P1851" t="str">
        <f>SUBSTITUTE(Table14[[#This Row],[Customer ID]],"?","unknown")</f>
        <v>Id489</v>
      </c>
      <c r="Q1851" s="9" t="str">
        <f t="shared" si="84"/>
        <v>24 Sep 1993</v>
      </c>
      <c r="R1851">
        <f t="shared" si="85"/>
        <v>29</v>
      </c>
      <c r="S1851" t="str">
        <f t="shared" si="86"/>
        <v>1993</v>
      </c>
      <c r="T1851" t="str">
        <f>SUBSTITUTE(Table14[[#This Row],[month]],"?","sep")</f>
        <v>Sep</v>
      </c>
      <c r="U1851">
        <v>24</v>
      </c>
      <c r="V1851">
        <v>0</v>
      </c>
      <c r="W1851" s="12">
        <v>4740.78</v>
      </c>
      <c r="X1851" t="str">
        <f>SUBSTITUTE(Table14[[#This Row],[Hospital tier]],"?","tier - 2")</f>
        <v>tier - 3</v>
      </c>
      <c r="Y1851" t="str">
        <f>SUBSTITUTE(Table14[[#This Row],[City tier]],"?","tier - 2")</f>
        <v>tier - 3</v>
      </c>
      <c r="Z1851" t="str">
        <f>SUBSTITUTE(Table14[[#This Row],[State ID]],"?","UNKNOWN")</f>
        <v>R1016</v>
      </c>
    </row>
    <row r="1852" spans="1:26" x14ac:dyDescent="0.3">
      <c r="A1852" t="s">
        <v>1883</v>
      </c>
      <c r="B1852">
        <v>1985</v>
      </c>
      <c r="C1852" t="s">
        <v>20</v>
      </c>
      <c r="E1852">
        <v>17</v>
      </c>
      <c r="F1852">
        <v>1</v>
      </c>
      <c r="G1852">
        <v>20296.86</v>
      </c>
      <c r="H1852" t="s">
        <v>12</v>
      </c>
      <c r="I1852" t="s">
        <v>16</v>
      </c>
      <c r="J1852" t="s">
        <v>247</v>
      </c>
      <c r="K1852" t="str">
        <f>SUBSTITUTE(Table14[[#This Row],[year]],"?","")</f>
        <v>1985</v>
      </c>
      <c r="P1852" t="str">
        <f>SUBSTITUTE(Table14[[#This Row],[Customer ID]],"?","unknown")</f>
        <v>Id488</v>
      </c>
      <c r="Q1852" s="9" t="str">
        <f t="shared" si="84"/>
        <v>12 Sep 1985</v>
      </c>
      <c r="R1852">
        <f t="shared" si="85"/>
        <v>37</v>
      </c>
      <c r="S1852" t="str">
        <f t="shared" si="86"/>
        <v>1985</v>
      </c>
      <c r="T1852" t="str">
        <f>SUBSTITUTE(Table14[[#This Row],[month]],"?","sep")</f>
        <v>Sep</v>
      </c>
      <c r="U1852">
        <v>12</v>
      </c>
      <c r="V1852">
        <v>1</v>
      </c>
      <c r="W1852" s="12">
        <v>4738.2700000000004</v>
      </c>
      <c r="X1852" t="str">
        <f>SUBSTITUTE(Table14[[#This Row],[Hospital tier]],"?","tier - 2")</f>
        <v>tier - 3</v>
      </c>
      <c r="Y1852" t="str">
        <f>SUBSTITUTE(Table14[[#This Row],[City tier]],"?","tier - 2")</f>
        <v>tier - 1</v>
      </c>
      <c r="Z1852" t="str">
        <f>SUBSTITUTE(Table14[[#This Row],[State ID]],"?","UNKNOWN")</f>
        <v>R1024</v>
      </c>
    </row>
    <row r="1853" spans="1:26" x14ac:dyDescent="0.3">
      <c r="A1853" t="s">
        <v>1884</v>
      </c>
      <c r="B1853">
        <v>1962</v>
      </c>
      <c r="C1853" t="s">
        <v>10</v>
      </c>
      <c r="E1853">
        <v>2</v>
      </c>
      <c r="F1853">
        <v>0</v>
      </c>
      <c r="G1853">
        <v>20354.5</v>
      </c>
      <c r="H1853" t="s">
        <v>12</v>
      </c>
      <c r="I1853" t="s">
        <v>11</v>
      </c>
      <c r="J1853" t="s">
        <v>535</v>
      </c>
      <c r="K1853" t="str">
        <f>SUBSTITUTE(Table14[[#This Row],[year]],"?","")</f>
        <v>1962</v>
      </c>
      <c r="P1853" t="str">
        <f>SUBSTITUTE(Table14[[#This Row],[Customer ID]],"?","unknown")</f>
        <v>Id487</v>
      </c>
      <c r="Q1853" s="9" t="str">
        <f t="shared" si="84"/>
        <v>5 Jul 1962</v>
      </c>
      <c r="R1853">
        <f t="shared" si="85"/>
        <v>60</v>
      </c>
      <c r="S1853" t="str">
        <f t="shared" si="86"/>
        <v>1962</v>
      </c>
      <c r="T1853" t="str">
        <f>SUBSTITUTE(Table14[[#This Row],[month]],"?","sep")</f>
        <v>Jul</v>
      </c>
      <c r="U1853">
        <v>5</v>
      </c>
      <c r="V1853">
        <v>3</v>
      </c>
      <c r="W1853" s="12">
        <v>4734.6400000000003</v>
      </c>
      <c r="X1853" t="str">
        <f>SUBSTITUTE(Table14[[#This Row],[Hospital tier]],"?","tier - 2")</f>
        <v>tier - 3</v>
      </c>
      <c r="Y1853" t="str">
        <f>SUBSTITUTE(Table14[[#This Row],[City tier]],"?","tier - 2")</f>
        <v>tier - 2</v>
      </c>
      <c r="Z1853" t="str">
        <f>SUBSTITUTE(Table14[[#This Row],[State ID]],"?","UNKNOWN")</f>
        <v>R1026</v>
      </c>
    </row>
    <row r="1854" spans="1:26" x14ac:dyDescent="0.3">
      <c r="A1854" t="s">
        <v>1885</v>
      </c>
      <c r="B1854">
        <v>1985</v>
      </c>
      <c r="C1854" t="s">
        <v>10</v>
      </c>
      <c r="E1854">
        <v>12</v>
      </c>
      <c r="F1854">
        <v>0</v>
      </c>
      <c r="G1854">
        <v>20420.599999999999</v>
      </c>
      <c r="H1854" t="s">
        <v>12</v>
      </c>
      <c r="I1854" t="s">
        <v>11</v>
      </c>
      <c r="J1854" t="s">
        <v>42</v>
      </c>
      <c r="K1854" t="str">
        <f>SUBSTITUTE(Table14[[#This Row],[year]],"?","")</f>
        <v>1985</v>
      </c>
      <c r="P1854" t="str">
        <f>SUBSTITUTE(Table14[[#This Row],[Customer ID]],"?","unknown")</f>
        <v>Id486</v>
      </c>
      <c r="Q1854" s="9" t="str">
        <f t="shared" si="84"/>
        <v>28 Jul 1985</v>
      </c>
      <c r="R1854">
        <f t="shared" si="85"/>
        <v>37</v>
      </c>
      <c r="S1854" t="str">
        <f t="shared" si="86"/>
        <v>1985</v>
      </c>
      <c r="T1854" t="str">
        <f>SUBSTITUTE(Table14[[#This Row],[month]],"?","sep")</f>
        <v>Jul</v>
      </c>
      <c r="U1854">
        <v>28</v>
      </c>
      <c r="V1854">
        <v>2</v>
      </c>
      <c r="W1854" s="12">
        <v>12269.69</v>
      </c>
      <c r="X1854" t="str">
        <f>SUBSTITUTE(Table14[[#This Row],[Hospital tier]],"?","tier - 2")</f>
        <v>tier - 3</v>
      </c>
      <c r="Y1854" t="str">
        <f>SUBSTITUTE(Table14[[#This Row],[City tier]],"?","tier - 2")</f>
        <v>tier - 2</v>
      </c>
      <c r="Z1854" t="str">
        <f>SUBSTITUTE(Table14[[#This Row],[State ID]],"?","UNKNOWN")</f>
        <v>R1011</v>
      </c>
    </row>
    <row r="1855" spans="1:26" x14ac:dyDescent="0.3">
      <c r="A1855" t="s">
        <v>1886</v>
      </c>
      <c r="B1855">
        <v>1962</v>
      </c>
      <c r="C1855" t="s">
        <v>37</v>
      </c>
      <c r="E1855">
        <v>18</v>
      </c>
      <c r="F1855">
        <v>0</v>
      </c>
      <c r="G1855">
        <v>20446.849999999999</v>
      </c>
      <c r="H1855" t="s">
        <v>11</v>
      </c>
      <c r="I1855" t="s">
        <v>16</v>
      </c>
      <c r="J1855" t="s">
        <v>23</v>
      </c>
      <c r="K1855" t="str">
        <f>SUBSTITUTE(Table14[[#This Row],[year]],"?","")</f>
        <v>1962</v>
      </c>
      <c r="P1855" t="str">
        <f>SUBSTITUTE(Table14[[#This Row],[Customer ID]],"?","unknown")</f>
        <v>Id485</v>
      </c>
      <c r="Q1855" s="9" t="str">
        <f t="shared" si="84"/>
        <v>2 Oct 1962</v>
      </c>
      <c r="R1855">
        <f t="shared" si="85"/>
        <v>60</v>
      </c>
      <c r="S1855" t="str">
        <f t="shared" si="86"/>
        <v>1962</v>
      </c>
      <c r="T1855" t="str">
        <f>SUBSTITUTE(Table14[[#This Row],[month]],"?","sep")</f>
        <v>Oct</v>
      </c>
      <c r="U1855">
        <v>2</v>
      </c>
      <c r="V1855">
        <v>2</v>
      </c>
      <c r="W1855" s="12">
        <v>4728.71</v>
      </c>
      <c r="X1855" t="str">
        <f>SUBSTITUTE(Table14[[#This Row],[Hospital tier]],"?","tier - 2")</f>
        <v>tier - 2</v>
      </c>
      <c r="Y1855" t="str">
        <f>SUBSTITUTE(Table14[[#This Row],[City tier]],"?","tier - 2")</f>
        <v>tier - 1</v>
      </c>
      <c r="Z1855" t="str">
        <f>SUBSTITUTE(Table14[[#This Row],[State ID]],"?","UNKNOWN")</f>
        <v>R1012</v>
      </c>
    </row>
    <row r="1856" spans="1:26" x14ac:dyDescent="0.3">
      <c r="A1856" t="s">
        <v>1887</v>
      </c>
      <c r="B1856">
        <v>1969</v>
      </c>
      <c r="C1856" t="s">
        <v>37</v>
      </c>
      <c r="E1856">
        <v>13</v>
      </c>
      <c r="F1856">
        <v>3</v>
      </c>
      <c r="G1856">
        <v>20463</v>
      </c>
      <c r="H1856" t="s">
        <v>11</v>
      </c>
      <c r="I1856" t="s">
        <v>11</v>
      </c>
      <c r="J1856" t="s">
        <v>13</v>
      </c>
      <c r="K1856" t="str">
        <f>SUBSTITUTE(Table14[[#This Row],[year]],"?","")</f>
        <v>1969</v>
      </c>
      <c r="P1856" t="str">
        <f>SUBSTITUTE(Table14[[#This Row],[Customer ID]],"?","unknown")</f>
        <v>Id484</v>
      </c>
      <c r="Q1856" s="9" t="str">
        <f t="shared" si="84"/>
        <v>12 Oct 1969</v>
      </c>
      <c r="R1856">
        <f t="shared" si="85"/>
        <v>53</v>
      </c>
      <c r="S1856" t="str">
        <f t="shared" si="86"/>
        <v>1969</v>
      </c>
      <c r="T1856" t="str">
        <f>SUBSTITUTE(Table14[[#This Row],[month]],"?","sep")</f>
        <v>Oct</v>
      </c>
      <c r="U1856">
        <v>12</v>
      </c>
      <c r="V1856">
        <v>2</v>
      </c>
      <c r="W1856" s="12">
        <v>4719.74</v>
      </c>
      <c r="X1856" t="str">
        <f>SUBSTITUTE(Table14[[#This Row],[Hospital tier]],"?","tier - 2")</f>
        <v>tier - 2</v>
      </c>
      <c r="Y1856" t="str">
        <f>SUBSTITUTE(Table14[[#This Row],[City tier]],"?","tier - 2")</f>
        <v>tier - 2</v>
      </c>
      <c r="Z1856" t="str">
        <f>SUBSTITUTE(Table14[[#This Row],[State ID]],"?","UNKNOWN")</f>
        <v>R1013</v>
      </c>
    </row>
    <row r="1857" spans="1:26" x14ac:dyDescent="0.3">
      <c r="A1857" t="s">
        <v>1888</v>
      </c>
      <c r="B1857">
        <v>1966</v>
      </c>
      <c r="C1857" t="s">
        <v>10</v>
      </c>
      <c r="E1857">
        <v>9</v>
      </c>
      <c r="F1857">
        <v>0</v>
      </c>
      <c r="G1857">
        <v>20568.32</v>
      </c>
      <c r="H1857" t="s">
        <v>12</v>
      </c>
      <c r="I1857" t="s">
        <v>11</v>
      </c>
      <c r="J1857" t="s">
        <v>23</v>
      </c>
      <c r="K1857" t="str">
        <f>SUBSTITUTE(Table14[[#This Row],[year]],"?","")</f>
        <v>1966</v>
      </c>
      <c r="P1857" t="str">
        <f>SUBSTITUTE(Table14[[#This Row],[Customer ID]],"?","unknown")</f>
        <v>Id483</v>
      </c>
      <c r="Q1857" s="9" t="str">
        <f t="shared" si="84"/>
        <v>21 Jul 1966</v>
      </c>
      <c r="R1857">
        <f t="shared" si="85"/>
        <v>56</v>
      </c>
      <c r="S1857" t="str">
        <f t="shared" si="86"/>
        <v>1966</v>
      </c>
      <c r="T1857" t="str">
        <f>SUBSTITUTE(Table14[[#This Row],[month]],"?","sep")</f>
        <v>Jul</v>
      </c>
      <c r="U1857">
        <v>21</v>
      </c>
      <c r="V1857">
        <v>0</v>
      </c>
      <c r="W1857" s="12">
        <v>36898.730000000003</v>
      </c>
      <c r="X1857" t="str">
        <f>SUBSTITUTE(Table14[[#This Row],[Hospital tier]],"?","tier - 2")</f>
        <v>tier - 3</v>
      </c>
      <c r="Y1857" t="str">
        <f>SUBSTITUTE(Table14[[#This Row],[City tier]],"?","tier - 2")</f>
        <v>tier - 2</v>
      </c>
      <c r="Z1857" t="str">
        <f>SUBSTITUTE(Table14[[#This Row],[State ID]],"?","UNKNOWN")</f>
        <v>R1012</v>
      </c>
    </row>
    <row r="1858" spans="1:26" x14ac:dyDescent="0.3">
      <c r="A1858" t="s">
        <v>1889</v>
      </c>
      <c r="B1858">
        <v>1967</v>
      </c>
      <c r="C1858" t="s">
        <v>30</v>
      </c>
      <c r="E1858">
        <v>17</v>
      </c>
      <c r="F1858">
        <v>0</v>
      </c>
      <c r="G1858">
        <v>20630.28</v>
      </c>
      <c r="H1858" t="s">
        <v>11</v>
      </c>
      <c r="I1858" t="s">
        <v>12</v>
      </c>
      <c r="J1858" t="s">
        <v>42</v>
      </c>
      <c r="K1858" t="str">
        <f>SUBSTITUTE(Table14[[#This Row],[year]],"?","")</f>
        <v>1967</v>
      </c>
      <c r="P1858" t="str">
        <f>SUBSTITUTE(Table14[[#This Row],[Customer ID]],"?","unknown")</f>
        <v>Id482</v>
      </c>
      <c r="Q1858" s="9" t="str">
        <f t="shared" ref="Q1858:Q1921" si="87">CONCATENATE(U1858," ",T1858," ",S1858)</f>
        <v>28 Dec 1967</v>
      </c>
      <c r="R1858">
        <f t="shared" ref="R1858:R1921" si="88">DATEDIF(Q1858,$AC$21,"Y")</f>
        <v>55</v>
      </c>
      <c r="S1858" t="str">
        <f t="shared" ref="S1858:S1921" si="89">IF(ISBLANK(K1858),AVERAGE(K1858:K4200),K1858)</f>
        <v>1967</v>
      </c>
      <c r="T1858" t="str">
        <f>SUBSTITUTE(Table14[[#This Row],[month]],"?","sep")</f>
        <v>Dec</v>
      </c>
      <c r="U1858">
        <v>28</v>
      </c>
      <c r="V1858">
        <v>1</v>
      </c>
      <c r="W1858" s="12">
        <v>4719.5200000000004</v>
      </c>
      <c r="X1858" t="str">
        <f>SUBSTITUTE(Table14[[#This Row],[Hospital tier]],"?","tier - 2")</f>
        <v>tier - 2</v>
      </c>
      <c r="Y1858" t="str">
        <f>SUBSTITUTE(Table14[[#This Row],[City tier]],"?","tier - 2")</f>
        <v>tier - 3</v>
      </c>
      <c r="Z1858" t="str">
        <f>SUBSTITUTE(Table14[[#This Row],[State ID]],"?","UNKNOWN")</f>
        <v>R1011</v>
      </c>
    </row>
    <row r="1859" spans="1:26" x14ac:dyDescent="0.3">
      <c r="A1859" t="s">
        <v>1890</v>
      </c>
      <c r="B1859">
        <v>1965</v>
      </c>
      <c r="C1859" t="s">
        <v>35</v>
      </c>
      <c r="E1859">
        <v>1</v>
      </c>
      <c r="F1859">
        <v>0</v>
      </c>
      <c r="G1859">
        <v>20709.02</v>
      </c>
      <c r="H1859" t="s">
        <v>12</v>
      </c>
      <c r="I1859" t="s">
        <v>11</v>
      </c>
      <c r="J1859" t="s">
        <v>166</v>
      </c>
      <c r="K1859" t="str">
        <f>SUBSTITUTE(Table14[[#This Row],[year]],"?","")</f>
        <v>1965</v>
      </c>
      <c r="P1859" t="str">
        <f>SUBSTITUTE(Table14[[#This Row],[Customer ID]],"?","unknown")</f>
        <v>Id481</v>
      </c>
      <c r="Q1859" s="9" t="str">
        <f t="shared" si="87"/>
        <v>9 Aug 1965</v>
      </c>
      <c r="R1859">
        <f t="shared" si="88"/>
        <v>57</v>
      </c>
      <c r="S1859" t="str">
        <f t="shared" si="89"/>
        <v>1965</v>
      </c>
      <c r="T1859" t="str">
        <f>SUBSTITUTE(Table14[[#This Row],[month]],"?","sep")</f>
        <v>Aug</v>
      </c>
      <c r="U1859">
        <v>9</v>
      </c>
      <c r="V1859">
        <v>1</v>
      </c>
      <c r="W1859" s="12">
        <v>4718.2</v>
      </c>
      <c r="X1859" t="str">
        <f>SUBSTITUTE(Table14[[#This Row],[Hospital tier]],"?","tier - 2")</f>
        <v>tier - 3</v>
      </c>
      <c r="Y1859" t="str">
        <f>SUBSTITUTE(Table14[[#This Row],[City tier]],"?","tier - 2")</f>
        <v>tier - 2</v>
      </c>
      <c r="Z1859" t="str">
        <f>SUBSTITUTE(Table14[[#This Row],[State ID]],"?","UNKNOWN")</f>
        <v>R1019</v>
      </c>
    </row>
    <row r="1860" spans="1:26" x14ac:dyDescent="0.3">
      <c r="A1860" t="s">
        <v>1891</v>
      </c>
      <c r="B1860">
        <v>1992</v>
      </c>
      <c r="C1860" t="s">
        <v>20</v>
      </c>
      <c r="E1860">
        <v>14</v>
      </c>
      <c r="F1860">
        <v>3</v>
      </c>
      <c r="G1860">
        <v>20745.990000000002</v>
      </c>
      <c r="H1860" t="s">
        <v>12</v>
      </c>
      <c r="I1860" t="s">
        <v>16</v>
      </c>
      <c r="J1860" t="s">
        <v>23</v>
      </c>
      <c r="K1860" t="str">
        <f>SUBSTITUTE(Table14[[#This Row],[year]],"?","")</f>
        <v>1992</v>
      </c>
      <c r="P1860" t="str">
        <f>SUBSTITUTE(Table14[[#This Row],[Customer ID]],"?","unknown")</f>
        <v>Id480</v>
      </c>
      <c r="Q1860" s="9" t="str">
        <f t="shared" si="87"/>
        <v>12 Sep 1992</v>
      </c>
      <c r="R1860">
        <f t="shared" si="88"/>
        <v>30</v>
      </c>
      <c r="S1860" t="str">
        <f t="shared" si="89"/>
        <v>1992</v>
      </c>
      <c r="T1860" t="str">
        <f>SUBSTITUTE(Table14[[#This Row],[month]],"?","sep")</f>
        <v>Sep</v>
      </c>
      <c r="U1860">
        <v>12</v>
      </c>
      <c r="V1860">
        <v>1</v>
      </c>
      <c r="W1860" s="12">
        <v>4712.12</v>
      </c>
      <c r="X1860" t="str">
        <f>SUBSTITUTE(Table14[[#This Row],[Hospital tier]],"?","tier - 2")</f>
        <v>tier - 3</v>
      </c>
      <c r="Y1860" t="str">
        <f>SUBSTITUTE(Table14[[#This Row],[City tier]],"?","tier - 2")</f>
        <v>tier - 1</v>
      </c>
      <c r="Z1860" t="str">
        <f>SUBSTITUTE(Table14[[#This Row],[State ID]],"?","UNKNOWN")</f>
        <v>R1012</v>
      </c>
    </row>
    <row r="1861" spans="1:26" x14ac:dyDescent="0.3">
      <c r="A1861" t="s">
        <v>1892</v>
      </c>
      <c r="B1861">
        <v>1986</v>
      </c>
      <c r="C1861" t="s">
        <v>35</v>
      </c>
      <c r="E1861">
        <v>4</v>
      </c>
      <c r="F1861">
        <v>1</v>
      </c>
      <c r="G1861">
        <v>20773.63</v>
      </c>
      <c r="H1861" t="s">
        <v>11</v>
      </c>
      <c r="I1861" t="s">
        <v>12</v>
      </c>
      <c r="J1861" t="s">
        <v>356</v>
      </c>
      <c r="K1861" t="str">
        <f>SUBSTITUTE(Table14[[#This Row],[year]],"?","")</f>
        <v>1986</v>
      </c>
      <c r="P1861" t="str">
        <f>SUBSTITUTE(Table14[[#This Row],[Customer ID]],"?","unknown")</f>
        <v>Id479</v>
      </c>
      <c r="Q1861" s="9" t="str">
        <f t="shared" si="87"/>
        <v>4 Aug 1986</v>
      </c>
      <c r="R1861">
        <f t="shared" si="88"/>
        <v>36</v>
      </c>
      <c r="S1861" t="str">
        <f t="shared" si="89"/>
        <v>1986</v>
      </c>
      <c r="T1861" t="str">
        <f>SUBSTITUTE(Table14[[#This Row],[month]],"?","sep")</f>
        <v>Aug</v>
      </c>
      <c r="U1861">
        <v>4</v>
      </c>
      <c r="V1861">
        <v>2</v>
      </c>
      <c r="W1861" s="12">
        <v>4699.47</v>
      </c>
      <c r="X1861" t="str">
        <f>SUBSTITUTE(Table14[[#This Row],[Hospital tier]],"?","tier - 2")</f>
        <v>tier - 2</v>
      </c>
      <c r="Y1861" t="str">
        <f>SUBSTITUTE(Table14[[#This Row],[City tier]],"?","tier - 2")</f>
        <v>tier - 3</v>
      </c>
      <c r="Z1861" t="str">
        <f>SUBSTITUTE(Table14[[#This Row],[State ID]],"?","UNKNOWN")</f>
        <v>R1017</v>
      </c>
    </row>
    <row r="1862" spans="1:26" x14ac:dyDescent="0.3">
      <c r="A1862" t="s">
        <v>1893</v>
      </c>
      <c r="B1862">
        <v>1967</v>
      </c>
      <c r="C1862" t="s">
        <v>20</v>
      </c>
      <c r="E1862">
        <v>8</v>
      </c>
      <c r="F1862">
        <v>0</v>
      </c>
      <c r="G1862">
        <v>20781.490000000002</v>
      </c>
      <c r="H1862" t="s">
        <v>11</v>
      </c>
      <c r="I1862" t="s">
        <v>12</v>
      </c>
      <c r="J1862" t="s">
        <v>13</v>
      </c>
      <c r="K1862" t="str">
        <f>SUBSTITUTE(Table14[[#This Row],[year]],"?","")</f>
        <v>1967</v>
      </c>
      <c r="P1862" t="str">
        <f>SUBSTITUTE(Table14[[#This Row],[Customer ID]],"?","unknown")</f>
        <v>Id478</v>
      </c>
      <c r="Q1862" s="9" t="str">
        <f t="shared" si="87"/>
        <v>22 Sep 1967</v>
      </c>
      <c r="R1862">
        <f t="shared" si="88"/>
        <v>55</v>
      </c>
      <c r="S1862" t="str">
        <f t="shared" si="89"/>
        <v>1967</v>
      </c>
      <c r="T1862" t="str">
        <f>SUBSTITUTE(Table14[[#This Row],[month]],"?","sep")</f>
        <v>Sep</v>
      </c>
      <c r="U1862">
        <v>22</v>
      </c>
      <c r="V1862">
        <v>5</v>
      </c>
      <c r="W1862" s="12">
        <v>4687.8</v>
      </c>
      <c r="X1862" t="str">
        <f>SUBSTITUTE(Table14[[#This Row],[Hospital tier]],"?","tier - 2")</f>
        <v>tier - 2</v>
      </c>
      <c r="Y1862" t="str">
        <f>SUBSTITUTE(Table14[[#This Row],[City tier]],"?","tier - 2")</f>
        <v>tier - 3</v>
      </c>
      <c r="Z1862" t="str">
        <f>SUBSTITUTE(Table14[[#This Row],[State ID]],"?","UNKNOWN")</f>
        <v>R1013</v>
      </c>
    </row>
    <row r="1863" spans="1:26" x14ac:dyDescent="0.3">
      <c r="A1863" t="s">
        <v>1894</v>
      </c>
      <c r="B1863">
        <v>1975</v>
      </c>
      <c r="C1863" t="s">
        <v>30</v>
      </c>
      <c r="E1863">
        <v>8</v>
      </c>
      <c r="F1863">
        <v>0</v>
      </c>
      <c r="G1863">
        <v>20878.78</v>
      </c>
      <c r="H1863" t="s">
        <v>11</v>
      </c>
      <c r="I1863" t="s">
        <v>16</v>
      </c>
      <c r="J1863" t="s">
        <v>247</v>
      </c>
      <c r="K1863" t="str">
        <f>SUBSTITUTE(Table14[[#This Row],[year]],"?","")</f>
        <v>1975</v>
      </c>
      <c r="P1863" t="str">
        <f>SUBSTITUTE(Table14[[#This Row],[Customer ID]],"?","unknown")</f>
        <v>Id477</v>
      </c>
      <c r="Q1863" s="9" t="str">
        <f t="shared" si="87"/>
        <v>4 Dec 1975</v>
      </c>
      <c r="R1863">
        <f t="shared" si="88"/>
        <v>47</v>
      </c>
      <c r="S1863" t="str">
        <f t="shared" si="89"/>
        <v>1975</v>
      </c>
      <c r="T1863" t="str">
        <f>SUBSTITUTE(Table14[[#This Row],[month]],"?","sep")</f>
        <v>Dec</v>
      </c>
      <c r="U1863">
        <v>4</v>
      </c>
      <c r="V1863">
        <v>2</v>
      </c>
      <c r="W1863" s="12">
        <v>4686.3900000000003</v>
      </c>
      <c r="X1863" t="str">
        <f>SUBSTITUTE(Table14[[#This Row],[Hospital tier]],"?","tier - 2")</f>
        <v>tier - 2</v>
      </c>
      <c r="Y1863" t="str">
        <f>SUBSTITUTE(Table14[[#This Row],[City tier]],"?","tier - 2")</f>
        <v>tier - 1</v>
      </c>
      <c r="Z1863" t="str">
        <f>SUBSTITUTE(Table14[[#This Row],[State ID]],"?","UNKNOWN")</f>
        <v>R1024</v>
      </c>
    </row>
    <row r="1864" spans="1:26" x14ac:dyDescent="0.3">
      <c r="A1864" t="s">
        <v>1895</v>
      </c>
      <c r="B1864">
        <v>1964</v>
      </c>
      <c r="C1864" t="s">
        <v>15</v>
      </c>
      <c r="E1864">
        <v>19</v>
      </c>
      <c r="F1864">
        <v>0</v>
      </c>
      <c r="G1864">
        <v>20893.060000000001</v>
      </c>
      <c r="H1864" t="s">
        <v>11</v>
      </c>
      <c r="I1864" t="s">
        <v>12</v>
      </c>
      <c r="J1864" t="s">
        <v>23</v>
      </c>
      <c r="K1864" t="str">
        <f>SUBSTITUTE(Table14[[#This Row],[year]],"?","")</f>
        <v>1964</v>
      </c>
      <c r="P1864" t="str">
        <f>SUBSTITUTE(Table14[[#This Row],[Customer ID]],"?","unknown")</f>
        <v>Id476</v>
      </c>
      <c r="Q1864" s="9" t="str">
        <f t="shared" si="87"/>
        <v>4 Nov 1964</v>
      </c>
      <c r="R1864">
        <f t="shared" si="88"/>
        <v>58</v>
      </c>
      <c r="S1864" t="str">
        <f t="shared" si="89"/>
        <v>1964</v>
      </c>
      <c r="T1864" t="str">
        <f>SUBSTITUTE(Table14[[#This Row],[month]],"?","sep")</f>
        <v>Nov</v>
      </c>
      <c r="U1864">
        <v>4</v>
      </c>
      <c r="V1864">
        <v>0</v>
      </c>
      <c r="W1864" s="12">
        <v>4678.8</v>
      </c>
      <c r="X1864" t="str">
        <f>SUBSTITUTE(Table14[[#This Row],[Hospital tier]],"?","tier - 2")</f>
        <v>tier - 2</v>
      </c>
      <c r="Y1864" t="str">
        <f>SUBSTITUTE(Table14[[#This Row],[City tier]],"?","tier - 2")</f>
        <v>tier - 3</v>
      </c>
      <c r="Z1864" t="str">
        <f>SUBSTITUTE(Table14[[#This Row],[State ID]],"?","UNKNOWN")</f>
        <v>R1012</v>
      </c>
    </row>
    <row r="1865" spans="1:26" x14ac:dyDescent="0.3">
      <c r="A1865" t="s">
        <v>1896</v>
      </c>
      <c r="B1865">
        <v>1987</v>
      </c>
      <c r="C1865" t="s">
        <v>15</v>
      </c>
      <c r="E1865">
        <v>27</v>
      </c>
      <c r="F1865">
        <v>2</v>
      </c>
      <c r="G1865">
        <v>20984.09</v>
      </c>
      <c r="H1865" t="s">
        <v>11</v>
      </c>
      <c r="I1865" t="s">
        <v>11</v>
      </c>
      <c r="J1865" t="s">
        <v>164</v>
      </c>
      <c r="K1865" t="str">
        <f>SUBSTITUTE(Table14[[#This Row],[year]],"?","")</f>
        <v>1987</v>
      </c>
      <c r="P1865" t="str">
        <f>SUBSTITUTE(Table14[[#This Row],[Customer ID]],"?","unknown")</f>
        <v>id2444</v>
      </c>
      <c r="Q1865" s="9" t="str">
        <f t="shared" si="87"/>
        <v>30 Nov 1987</v>
      </c>
      <c r="R1865">
        <f t="shared" si="88"/>
        <v>35</v>
      </c>
      <c r="S1865" t="str">
        <f t="shared" si="89"/>
        <v>1987</v>
      </c>
      <c r="T1865" t="str">
        <f>SUBSTITUTE(Table14[[#This Row],[month]],"?","sep")</f>
        <v>Nov</v>
      </c>
      <c r="U1865">
        <v>30</v>
      </c>
      <c r="V1865">
        <v>2</v>
      </c>
      <c r="W1865" s="12">
        <v>12268.63</v>
      </c>
      <c r="X1865" t="str">
        <f>SUBSTITUTE(Table14[[#This Row],[Hospital tier]],"?","tier - 2")</f>
        <v>tier - 2</v>
      </c>
      <c r="Y1865" t="str">
        <f>SUBSTITUTE(Table14[[#This Row],[City tier]],"?","tier - 2")</f>
        <v>tier - 2</v>
      </c>
      <c r="Z1865" t="str">
        <f>SUBSTITUTE(Table14[[#This Row],[State ID]],"?","UNKNOWN")</f>
        <v>R1015</v>
      </c>
    </row>
    <row r="1866" spans="1:26" x14ac:dyDescent="0.3">
      <c r="A1866" t="s">
        <v>1897</v>
      </c>
      <c r="B1866">
        <v>1983</v>
      </c>
      <c r="C1866" t="s">
        <v>10</v>
      </c>
      <c r="E1866">
        <v>2</v>
      </c>
      <c r="F1866">
        <v>1</v>
      </c>
      <c r="G1866">
        <v>21082.16</v>
      </c>
      <c r="H1866" t="s">
        <v>12</v>
      </c>
      <c r="I1866" t="s">
        <v>11</v>
      </c>
      <c r="J1866" t="s">
        <v>42</v>
      </c>
      <c r="K1866" t="str">
        <f>SUBSTITUTE(Table14[[#This Row],[year]],"?","")</f>
        <v>1983</v>
      </c>
      <c r="P1866" t="str">
        <f>SUBSTITUTE(Table14[[#This Row],[Customer ID]],"?","unknown")</f>
        <v>Id475</v>
      </c>
      <c r="Q1866" s="9" t="str">
        <f t="shared" si="87"/>
        <v>18 Jul 1983</v>
      </c>
      <c r="R1866">
        <f t="shared" si="88"/>
        <v>39</v>
      </c>
      <c r="S1866" t="str">
        <f t="shared" si="89"/>
        <v>1983</v>
      </c>
      <c r="T1866" t="str">
        <f>SUBSTITUTE(Table14[[#This Row],[month]],"?","sep")</f>
        <v>Jul</v>
      </c>
      <c r="U1866">
        <v>18</v>
      </c>
      <c r="V1866">
        <v>2</v>
      </c>
      <c r="W1866" s="12">
        <v>4674.2</v>
      </c>
      <c r="X1866" t="str">
        <f>SUBSTITUTE(Table14[[#This Row],[Hospital tier]],"?","tier - 2")</f>
        <v>tier - 3</v>
      </c>
      <c r="Y1866" t="str">
        <f>SUBSTITUTE(Table14[[#This Row],[City tier]],"?","tier - 2")</f>
        <v>tier - 2</v>
      </c>
      <c r="Z1866" t="str">
        <f>SUBSTITUTE(Table14[[#This Row],[State ID]],"?","UNKNOWN")</f>
        <v>R1011</v>
      </c>
    </row>
    <row r="1867" spans="1:26" x14ac:dyDescent="0.3">
      <c r="A1867" t="s">
        <v>1898</v>
      </c>
      <c r="B1867">
        <v>1977</v>
      </c>
      <c r="C1867" t="s">
        <v>15</v>
      </c>
      <c r="E1867">
        <v>23</v>
      </c>
      <c r="F1867">
        <v>2</v>
      </c>
      <c r="G1867">
        <v>21098.55</v>
      </c>
      <c r="H1867" t="s">
        <v>12</v>
      </c>
      <c r="I1867" t="s">
        <v>12</v>
      </c>
      <c r="J1867" t="s">
        <v>23</v>
      </c>
      <c r="K1867" t="str">
        <f>SUBSTITUTE(Table14[[#This Row],[year]],"?","")</f>
        <v>1977</v>
      </c>
      <c r="P1867" t="str">
        <f>SUBSTITUTE(Table14[[#This Row],[Customer ID]],"?","unknown")</f>
        <v>Id474</v>
      </c>
      <c r="Q1867" s="9" t="str">
        <f t="shared" si="87"/>
        <v>13 Nov 1977</v>
      </c>
      <c r="R1867">
        <f t="shared" si="88"/>
        <v>45</v>
      </c>
      <c r="S1867" t="str">
        <f t="shared" si="89"/>
        <v>1977</v>
      </c>
      <c r="T1867" t="str">
        <f>SUBSTITUTE(Table14[[#This Row],[month]],"?","sep")</f>
        <v>Nov</v>
      </c>
      <c r="U1867">
        <v>13</v>
      </c>
      <c r="V1867">
        <v>2</v>
      </c>
      <c r="W1867" s="12">
        <v>4673.3900000000003</v>
      </c>
      <c r="X1867" t="str">
        <f>SUBSTITUTE(Table14[[#This Row],[Hospital tier]],"?","tier - 2")</f>
        <v>tier - 3</v>
      </c>
      <c r="Y1867" t="str">
        <f>SUBSTITUTE(Table14[[#This Row],[City tier]],"?","tier - 2")</f>
        <v>tier - 3</v>
      </c>
      <c r="Z1867" t="str">
        <f>SUBSTITUTE(Table14[[#This Row],[State ID]],"?","UNKNOWN")</f>
        <v>R1012</v>
      </c>
    </row>
    <row r="1868" spans="1:26" x14ac:dyDescent="0.3">
      <c r="A1868" t="s">
        <v>1899</v>
      </c>
      <c r="B1868">
        <v>1969</v>
      </c>
      <c r="C1868" t="s">
        <v>35</v>
      </c>
      <c r="E1868">
        <v>26</v>
      </c>
      <c r="F1868">
        <v>0</v>
      </c>
      <c r="G1868">
        <v>21195.82</v>
      </c>
      <c r="H1868" t="s">
        <v>12</v>
      </c>
      <c r="I1868" t="s">
        <v>16</v>
      </c>
      <c r="J1868" t="s">
        <v>13</v>
      </c>
      <c r="K1868" t="str">
        <f>SUBSTITUTE(Table14[[#This Row],[year]],"?","")</f>
        <v>1969</v>
      </c>
      <c r="P1868" t="str">
        <f>SUBSTITUTE(Table14[[#This Row],[Customer ID]],"?","unknown")</f>
        <v>Id473</v>
      </c>
      <c r="Q1868" s="9" t="str">
        <f t="shared" si="87"/>
        <v>26 Aug 1969</v>
      </c>
      <c r="R1868">
        <f t="shared" si="88"/>
        <v>53</v>
      </c>
      <c r="S1868" t="str">
        <f t="shared" si="89"/>
        <v>1969</v>
      </c>
      <c r="T1868" t="str">
        <f>SUBSTITUTE(Table14[[#This Row],[month]],"?","sep")</f>
        <v>Aug</v>
      </c>
      <c r="U1868">
        <v>26</v>
      </c>
      <c r="V1868">
        <v>2</v>
      </c>
      <c r="W1868" s="12">
        <v>4670.6400000000003</v>
      </c>
      <c r="X1868" t="str">
        <f>SUBSTITUTE(Table14[[#This Row],[Hospital tier]],"?","tier - 2")</f>
        <v>tier - 3</v>
      </c>
      <c r="Y1868" t="str">
        <f>SUBSTITUTE(Table14[[#This Row],[City tier]],"?","tier - 2")</f>
        <v>tier - 1</v>
      </c>
      <c r="Z1868" t="str">
        <f>SUBSTITUTE(Table14[[#This Row],[State ID]],"?","UNKNOWN")</f>
        <v>R1013</v>
      </c>
    </row>
    <row r="1869" spans="1:26" x14ac:dyDescent="0.3">
      <c r="A1869" t="s">
        <v>1900</v>
      </c>
      <c r="B1869">
        <v>1974</v>
      </c>
      <c r="C1869" t="s">
        <v>37</v>
      </c>
      <c r="E1869">
        <v>14</v>
      </c>
      <c r="F1869">
        <v>0</v>
      </c>
      <c r="G1869">
        <v>21223.68</v>
      </c>
      <c r="H1869" t="s">
        <v>12</v>
      </c>
      <c r="I1869" t="s">
        <v>11</v>
      </c>
      <c r="J1869" t="s">
        <v>13</v>
      </c>
      <c r="K1869" t="str">
        <f>SUBSTITUTE(Table14[[#This Row],[year]],"?","")</f>
        <v>1974</v>
      </c>
      <c r="P1869" t="str">
        <f>SUBSTITUTE(Table14[[#This Row],[Customer ID]],"?","unknown")</f>
        <v>Id472</v>
      </c>
      <c r="Q1869" s="9" t="str">
        <f t="shared" si="87"/>
        <v>5 Oct 1974</v>
      </c>
      <c r="R1869">
        <f t="shared" si="88"/>
        <v>48</v>
      </c>
      <c r="S1869" t="str">
        <f t="shared" si="89"/>
        <v>1974</v>
      </c>
      <c r="T1869" t="str">
        <f>SUBSTITUTE(Table14[[#This Row],[month]],"?","sep")</f>
        <v>Oct</v>
      </c>
      <c r="U1869">
        <v>5</v>
      </c>
      <c r="V1869">
        <v>0</v>
      </c>
      <c r="W1869" s="12">
        <v>36889.99</v>
      </c>
      <c r="X1869" t="str">
        <f>SUBSTITUTE(Table14[[#This Row],[Hospital tier]],"?","tier - 2")</f>
        <v>tier - 3</v>
      </c>
      <c r="Y1869" t="str">
        <f>SUBSTITUTE(Table14[[#This Row],[City tier]],"?","tier - 2")</f>
        <v>tier - 2</v>
      </c>
      <c r="Z1869" t="str">
        <f>SUBSTITUTE(Table14[[#This Row],[State ID]],"?","UNKNOWN")</f>
        <v>R1013</v>
      </c>
    </row>
    <row r="1870" spans="1:26" x14ac:dyDescent="0.3">
      <c r="A1870" t="s">
        <v>1901</v>
      </c>
      <c r="B1870">
        <v>1974</v>
      </c>
      <c r="C1870" t="s">
        <v>20</v>
      </c>
      <c r="E1870">
        <v>3</v>
      </c>
      <c r="F1870">
        <v>0</v>
      </c>
      <c r="G1870">
        <v>21232.18</v>
      </c>
      <c r="H1870" t="s">
        <v>12</v>
      </c>
      <c r="I1870" t="s">
        <v>11</v>
      </c>
      <c r="J1870" t="s">
        <v>42</v>
      </c>
      <c r="K1870" t="str">
        <f>SUBSTITUTE(Table14[[#This Row],[year]],"?","")</f>
        <v>1974</v>
      </c>
      <c r="P1870" t="str">
        <f>SUBSTITUTE(Table14[[#This Row],[Customer ID]],"?","unknown")</f>
        <v>Id471</v>
      </c>
      <c r="Q1870" s="9" t="str">
        <f t="shared" si="87"/>
        <v>5 Sep 1974</v>
      </c>
      <c r="R1870">
        <f t="shared" si="88"/>
        <v>48</v>
      </c>
      <c r="S1870" t="str">
        <f t="shared" si="89"/>
        <v>1974</v>
      </c>
      <c r="T1870" t="str">
        <f>SUBSTITUTE(Table14[[#This Row],[month]],"?","sep")</f>
        <v>Sep</v>
      </c>
      <c r="U1870">
        <v>5</v>
      </c>
      <c r="V1870">
        <v>1</v>
      </c>
      <c r="W1870" s="12">
        <v>4667.6099999999997</v>
      </c>
      <c r="X1870" t="str">
        <f>SUBSTITUTE(Table14[[#This Row],[Hospital tier]],"?","tier - 2")</f>
        <v>tier - 3</v>
      </c>
      <c r="Y1870" t="str">
        <f>SUBSTITUTE(Table14[[#This Row],[City tier]],"?","tier - 2")</f>
        <v>tier - 2</v>
      </c>
      <c r="Z1870" t="str">
        <f>SUBSTITUTE(Table14[[#This Row],[State ID]],"?","UNKNOWN")</f>
        <v>R1011</v>
      </c>
    </row>
    <row r="1871" spans="1:26" x14ac:dyDescent="0.3">
      <c r="A1871" t="s">
        <v>1902</v>
      </c>
      <c r="B1871">
        <v>1980</v>
      </c>
      <c r="C1871" t="s">
        <v>30</v>
      </c>
      <c r="E1871">
        <v>10</v>
      </c>
      <c r="F1871">
        <v>2</v>
      </c>
      <c r="G1871">
        <v>21259.38</v>
      </c>
      <c r="H1871" t="s">
        <v>12</v>
      </c>
      <c r="I1871" t="s">
        <v>12</v>
      </c>
      <c r="J1871" t="s">
        <v>166</v>
      </c>
      <c r="K1871" t="str">
        <f>SUBSTITUTE(Table14[[#This Row],[year]],"?","")</f>
        <v>1980</v>
      </c>
      <c r="P1871" t="str">
        <f>SUBSTITUTE(Table14[[#This Row],[Customer ID]],"?","unknown")</f>
        <v>Id470</v>
      </c>
      <c r="Q1871" s="9" t="str">
        <f t="shared" si="87"/>
        <v>25 Dec 1980</v>
      </c>
      <c r="R1871">
        <f t="shared" si="88"/>
        <v>42</v>
      </c>
      <c r="S1871" t="str">
        <f t="shared" si="89"/>
        <v>1980</v>
      </c>
      <c r="T1871" t="str">
        <f>SUBSTITUTE(Table14[[#This Row],[month]],"?","sep")</f>
        <v>Dec</v>
      </c>
      <c r="U1871">
        <v>25</v>
      </c>
      <c r="V1871">
        <v>3</v>
      </c>
      <c r="W1871" s="12">
        <v>4661.29</v>
      </c>
      <c r="X1871" t="str">
        <f>SUBSTITUTE(Table14[[#This Row],[Hospital tier]],"?","tier - 2")</f>
        <v>tier - 3</v>
      </c>
      <c r="Y1871" t="str">
        <f>SUBSTITUTE(Table14[[#This Row],[City tier]],"?","tier - 2")</f>
        <v>tier - 3</v>
      </c>
      <c r="Z1871" t="str">
        <f>SUBSTITUTE(Table14[[#This Row],[State ID]],"?","UNKNOWN")</f>
        <v>R1019</v>
      </c>
    </row>
    <row r="1872" spans="1:26" x14ac:dyDescent="0.3">
      <c r="A1872" t="s">
        <v>1903</v>
      </c>
      <c r="B1872">
        <v>2004</v>
      </c>
      <c r="C1872" t="s">
        <v>35</v>
      </c>
      <c r="E1872">
        <v>4</v>
      </c>
      <c r="F1872">
        <v>0</v>
      </c>
      <c r="G1872">
        <v>21344.85</v>
      </c>
      <c r="H1872" t="s">
        <v>12</v>
      </c>
      <c r="I1872" t="s">
        <v>16</v>
      </c>
      <c r="J1872" t="s">
        <v>247</v>
      </c>
      <c r="K1872" t="str">
        <f>SUBSTITUTE(Table14[[#This Row],[year]],"?","")</f>
        <v>2004</v>
      </c>
      <c r="P1872" t="str">
        <f>SUBSTITUTE(Table14[[#This Row],[Customer ID]],"?","unknown")</f>
        <v>Id469</v>
      </c>
      <c r="Q1872" s="9" t="str">
        <f t="shared" si="87"/>
        <v>22 Aug 2004</v>
      </c>
      <c r="R1872">
        <f t="shared" si="88"/>
        <v>18</v>
      </c>
      <c r="S1872" t="str">
        <f t="shared" si="89"/>
        <v>2004</v>
      </c>
      <c r="T1872" t="str">
        <f>SUBSTITUTE(Table14[[#This Row],[month]],"?","sep")</f>
        <v>Aug</v>
      </c>
      <c r="U1872">
        <v>22</v>
      </c>
      <c r="V1872">
        <v>0</v>
      </c>
      <c r="W1872" s="12">
        <v>4646.76</v>
      </c>
      <c r="X1872" t="str">
        <f>SUBSTITUTE(Table14[[#This Row],[Hospital tier]],"?","tier - 2")</f>
        <v>tier - 3</v>
      </c>
      <c r="Y1872" t="str">
        <f>SUBSTITUTE(Table14[[#This Row],[City tier]],"?","tier - 2")</f>
        <v>tier - 1</v>
      </c>
      <c r="Z1872" t="str">
        <f>SUBSTITUTE(Table14[[#This Row],[State ID]],"?","UNKNOWN")</f>
        <v>R1024</v>
      </c>
    </row>
    <row r="1873" spans="1:26" x14ac:dyDescent="0.3">
      <c r="A1873" t="s">
        <v>1904</v>
      </c>
      <c r="B1873">
        <v>1980</v>
      </c>
      <c r="C1873" t="s">
        <v>20</v>
      </c>
      <c r="E1873">
        <v>4</v>
      </c>
      <c r="F1873">
        <v>0</v>
      </c>
      <c r="G1873">
        <v>21348.71</v>
      </c>
      <c r="H1873" t="s">
        <v>11</v>
      </c>
      <c r="I1873" t="s">
        <v>16</v>
      </c>
      <c r="J1873" t="s">
        <v>23</v>
      </c>
      <c r="K1873" t="str">
        <f>SUBSTITUTE(Table14[[#This Row],[year]],"?","")</f>
        <v>1980</v>
      </c>
      <c r="P1873" t="str">
        <f>SUBSTITUTE(Table14[[#This Row],[Customer ID]],"?","unknown")</f>
        <v>Id468</v>
      </c>
      <c r="Q1873" s="9" t="str">
        <f t="shared" si="87"/>
        <v>29 Sep 1980</v>
      </c>
      <c r="R1873">
        <f t="shared" si="88"/>
        <v>42</v>
      </c>
      <c r="S1873" t="str">
        <f t="shared" si="89"/>
        <v>1980</v>
      </c>
      <c r="T1873" t="str">
        <f>SUBSTITUTE(Table14[[#This Row],[month]],"?","sep")</f>
        <v>Sep</v>
      </c>
      <c r="U1873">
        <v>29</v>
      </c>
      <c r="V1873">
        <v>3</v>
      </c>
      <c r="W1873" s="12">
        <v>4618.08</v>
      </c>
      <c r="X1873" t="str">
        <f>SUBSTITUTE(Table14[[#This Row],[Hospital tier]],"?","tier - 2")</f>
        <v>tier - 2</v>
      </c>
      <c r="Y1873" t="str">
        <f>SUBSTITUTE(Table14[[#This Row],[City tier]],"?","tier - 2")</f>
        <v>tier - 1</v>
      </c>
      <c r="Z1873" t="str">
        <f>SUBSTITUTE(Table14[[#This Row],[State ID]],"?","UNKNOWN")</f>
        <v>R1012</v>
      </c>
    </row>
    <row r="1874" spans="1:26" x14ac:dyDescent="0.3">
      <c r="A1874" t="s">
        <v>1905</v>
      </c>
      <c r="B1874">
        <v>1990</v>
      </c>
      <c r="C1874" t="s">
        <v>15</v>
      </c>
      <c r="E1874">
        <v>21</v>
      </c>
      <c r="F1874">
        <v>4</v>
      </c>
      <c r="G1874">
        <v>21472.48</v>
      </c>
      <c r="H1874" t="s">
        <v>11</v>
      </c>
      <c r="I1874" t="s">
        <v>11</v>
      </c>
      <c r="J1874" t="s">
        <v>23</v>
      </c>
      <c r="K1874" t="str">
        <f>SUBSTITUTE(Table14[[#This Row],[year]],"?","")</f>
        <v>1990</v>
      </c>
      <c r="P1874" t="str">
        <f>SUBSTITUTE(Table14[[#This Row],[Customer ID]],"?","unknown")</f>
        <v>Id467</v>
      </c>
      <c r="Q1874" s="9" t="str">
        <f t="shared" si="87"/>
        <v>2 Nov 1990</v>
      </c>
      <c r="R1874">
        <f t="shared" si="88"/>
        <v>32</v>
      </c>
      <c r="S1874" t="str">
        <f t="shared" si="89"/>
        <v>1990</v>
      </c>
      <c r="T1874" t="str">
        <f>SUBSTITUTE(Table14[[#This Row],[month]],"?","sep")</f>
        <v>Nov</v>
      </c>
      <c r="U1874">
        <v>2</v>
      </c>
      <c r="V1874">
        <v>0</v>
      </c>
      <c r="W1874" s="12">
        <v>4608.03</v>
      </c>
      <c r="X1874" t="str">
        <f>SUBSTITUTE(Table14[[#This Row],[Hospital tier]],"?","tier - 2")</f>
        <v>tier - 2</v>
      </c>
      <c r="Y1874" t="str">
        <f>SUBSTITUTE(Table14[[#This Row],[City tier]],"?","tier - 2")</f>
        <v>tier - 2</v>
      </c>
      <c r="Z1874" t="str">
        <f>SUBSTITUTE(Table14[[#This Row],[State ID]],"?","UNKNOWN")</f>
        <v>R1012</v>
      </c>
    </row>
    <row r="1875" spans="1:26" x14ac:dyDescent="0.3">
      <c r="A1875" t="s">
        <v>1906</v>
      </c>
      <c r="B1875">
        <v>1999</v>
      </c>
      <c r="C1875" t="s">
        <v>18</v>
      </c>
      <c r="E1875">
        <v>12</v>
      </c>
      <c r="F1875">
        <v>0</v>
      </c>
      <c r="G1875">
        <v>21595.38</v>
      </c>
      <c r="H1875" t="s">
        <v>11</v>
      </c>
      <c r="I1875" t="s">
        <v>12</v>
      </c>
      <c r="J1875" t="s">
        <v>23</v>
      </c>
      <c r="K1875" t="str">
        <f>SUBSTITUTE(Table14[[#This Row],[year]],"?","")</f>
        <v>1999</v>
      </c>
      <c r="P1875" t="str">
        <f>SUBSTITUTE(Table14[[#This Row],[Customer ID]],"?","unknown")</f>
        <v>Id466</v>
      </c>
      <c r="Q1875" s="9" t="str">
        <f t="shared" si="87"/>
        <v>18 Jun 1999</v>
      </c>
      <c r="R1875">
        <f t="shared" si="88"/>
        <v>23</v>
      </c>
      <c r="S1875" t="str">
        <f t="shared" si="89"/>
        <v>1999</v>
      </c>
      <c r="T1875" t="str">
        <f>SUBSTITUTE(Table14[[#This Row],[month]],"?","sep")</f>
        <v>Jun</v>
      </c>
      <c r="U1875">
        <v>18</v>
      </c>
      <c r="V1875">
        <v>0</v>
      </c>
      <c r="W1875" s="12">
        <v>4571.41</v>
      </c>
      <c r="X1875" t="str">
        <f>SUBSTITUTE(Table14[[#This Row],[Hospital tier]],"?","tier - 2")</f>
        <v>tier - 2</v>
      </c>
      <c r="Y1875" t="str">
        <f>SUBSTITUTE(Table14[[#This Row],[City tier]],"?","tier - 2")</f>
        <v>tier - 3</v>
      </c>
      <c r="Z1875" t="str">
        <f>SUBSTITUTE(Table14[[#This Row],[State ID]],"?","UNKNOWN")</f>
        <v>R1012</v>
      </c>
    </row>
    <row r="1876" spans="1:26" x14ac:dyDescent="0.3">
      <c r="A1876" t="s">
        <v>1907</v>
      </c>
      <c r="B1876">
        <v>1983</v>
      </c>
      <c r="C1876" t="s">
        <v>30</v>
      </c>
      <c r="E1876">
        <v>25</v>
      </c>
      <c r="F1876">
        <v>3</v>
      </c>
      <c r="G1876">
        <v>21659.93</v>
      </c>
      <c r="H1876" t="s">
        <v>12</v>
      </c>
      <c r="I1876" t="s">
        <v>12</v>
      </c>
      <c r="J1876" t="s">
        <v>247</v>
      </c>
      <c r="K1876" t="str">
        <f>SUBSTITUTE(Table14[[#This Row],[year]],"?","")</f>
        <v>1983</v>
      </c>
      <c r="P1876" t="str">
        <f>SUBSTITUTE(Table14[[#This Row],[Customer ID]],"?","unknown")</f>
        <v>Id465</v>
      </c>
      <c r="Q1876" s="9" t="str">
        <f t="shared" si="87"/>
        <v>6 Dec 1983</v>
      </c>
      <c r="R1876">
        <f t="shared" si="88"/>
        <v>39</v>
      </c>
      <c r="S1876" t="str">
        <f t="shared" si="89"/>
        <v>1983</v>
      </c>
      <c r="T1876" t="str">
        <f>SUBSTITUTE(Table14[[#This Row],[month]],"?","sep")</f>
        <v>Dec</v>
      </c>
      <c r="U1876">
        <v>6</v>
      </c>
      <c r="V1876">
        <v>2</v>
      </c>
      <c r="W1876" s="12">
        <v>12265.51</v>
      </c>
      <c r="X1876" t="str">
        <f>SUBSTITUTE(Table14[[#This Row],[Hospital tier]],"?","tier - 2")</f>
        <v>tier - 3</v>
      </c>
      <c r="Y1876" t="str">
        <f>SUBSTITUTE(Table14[[#This Row],[City tier]],"?","tier - 2")</f>
        <v>tier - 3</v>
      </c>
      <c r="Z1876" t="str">
        <f>SUBSTITUTE(Table14[[#This Row],[State ID]],"?","UNKNOWN")</f>
        <v>R1024</v>
      </c>
    </row>
    <row r="1877" spans="1:26" x14ac:dyDescent="0.3">
      <c r="A1877" t="s">
        <v>1908</v>
      </c>
      <c r="B1877">
        <v>1962</v>
      </c>
      <c r="C1877" t="s">
        <v>15</v>
      </c>
      <c r="E1877">
        <v>16</v>
      </c>
      <c r="F1877">
        <v>0</v>
      </c>
      <c r="G1877">
        <v>21661.16</v>
      </c>
      <c r="H1877" t="s">
        <v>11</v>
      </c>
      <c r="I1877" t="s">
        <v>11</v>
      </c>
      <c r="J1877" t="s">
        <v>23</v>
      </c>
      <c r="K1877" t="str">
        <f>SUBSTITUTE(Table14[[#This Row],[year]],"?","")</f>
        <v>1962</v>
      </c>
      <c r="P1877" t="str">
        <f>SUBSTITUTE(Table14[[#This Row],[Customer ID]],"?","unknown")</f>
        <v>Id464</v>
      </c>
      <c r="Q1877" s="9" t="str">
        <f t="shared" si="87"/>
        <v>25 Nov 1962</v>
      </c>
      <c r="R1877">
        <f t="shared" si="88"/>
        <v>60</v>
      </c>
      <c r="S1877" t="str">
        <f t="shared" si="89"/>
        <v>1962</v>
      </c>
      <c r="T1877" t="str">
        <f>SUBSTITUTE(Table14[[#This Row],[month]],"?","sep")</f>
        <v>Nov</v>
      </c>
      <c r="U1877">
        <v>25</v>
      </c>
      <c r="V1877">
        <v>2</v>
      </c>
      <c r="W1877" s="12">
        <v>4564.1899999999996</v>
      </c>
      <c r="X1877" t="str">
        <f>SUBSTITUTE(Table14[[#This Row],[Hospital tier]],"?","tier - 2")</f>
        <v>tier - 2</v>
      </c>
      <c r="Y1877" t="str">
        <f>SUBSTITUTE(Table14[[#This Row],[City tier]],"?","tier - 2")</f>
        <v>tier - 2</v>
      </c>
      <c r="Z1877" t="str">
        <f>SUBSTITUTE(Table14[[#This Row],[State ID]],"?","UNKNOWN")</f>
        <v>R1012</v>
      </c>
    </row>
    <row r="1878" spans="1:26" x14ac:dyDescent="0.3">
      <c r="A1878" t="s">
        <v>1909</v>
      </c>
      <c r="B1878">
        <v>1976</v>
      </c>
      <c r="C1878" t="s">
        <v>10</v>
      </c>
      <c r="E1878">
        <v>18</v>
      </c>
      <c r="F1878">
        <v>1</v>
      </c>
      <c r="G1878">
        <v>21677.279999999999</v>
      </c>
      <c r="H1878" t="s">
        <v>12</v>
      </c>
      <c r="I1878" t="s">
        <v>16</v>
      </c>
      <c r="J1878" t="s">
        <v>23</v>
      </c>
      <c r="K1878" t="str">
        <f>SUBSTITUTE(Table14[[#This Row],[year]],"?","")</f>
        <v>1976</v>
      </c>
      <c r="P1878" t="str">
        <f>SUBSTITUTE(Table14[[#This Row],[Customer ID]],"?","unknown")</f>
        <v>Id463</v>
      </c>
      <c r="Q1878" s="9" t="str">
        <f t="shared" si="87"/>
        <v>20 Jul 1976</v>
      </c>
      <c r="R1878">
        <f t="shared" si="88"/>
        <v>46</v>
      </c>
      <c r="S1878" t="str">
        <f t="shared" si="89"/>
        <v>1976</v>
      </c>
      <c r="T1878" t="str">
        <f>SUBSTITUTE(Table14[[#This Row],[month]],"?","sep")</f>
        <v>Jul</v>
      </c>
      <c r="U1878">
        <v>20</v>
      </c>
      <c r="V1878">
        <v>1</v>
      </c>
      <c r="W1878" s="12">
        <v>4562.84</v>
      </c>
      <c r="X1878" t="str">
        <f>SUBSTITUTE(Table14[[#This Row],[Hospital tier]],"?","tier - 2")</f>
        <v>tier - 3</v>
      </c>
      <c r="Y1878" t="str">
        <f>SUBSTITUTE(Table14[[#This Row],[City tier]],"?","tier - 2")</f>
        <v>tier - 1</v>
      </c>
      <c r="Z1878" t="str">
        <f>SUBSTITUTE(Table14[[#This Row],[State ID]],"?","UNKNOWN")</f>
        <v>R1012</v>
      </c>
    </row>
    <row r="1879" spans="1:26" x14ac:dyDescent="0.3">
      <c r="A1879" t="s">
        <v>1910</v>
      </c>
      <c r="B1879">
        <v>1979</v>
      </c>
      <c r="C1879" t="s">
        <v>20</v>
      </c>
      <c r="E1879">
        <v>20</v>
      </c>
      <c r="F1879">
        <v>1</v>
      </c>
      <c r="G1879">
        <v>21771.34</v>
      </c>
      <c r="H1879" t="s">
        <v>12</v>
      </c>
      <c r="I1879" t="s">
        <v>16</v>
      </c>
      <c r="J1879" t="s">
        <v>247</v>
      </c>
      <c r="K1879" t="str">
        <f>SUBSTITUTE(Table14[[#This Row],[year]],"?","")</f>
        <v>1979</v>
      </c>
      <c r="P1879" t="str">
        <f>SUBSTITUTE(Table14[[#This Row],[Customer ID]],"?","unknown")</f>
        <v>Id462</v>
      </c>
      <c r="Q1879" s="9" t="str">
        <f t="shared" si="87"/>
        <v>22 Sep 1979</v>
      </c>
      <c r="R1879">
        <f t="shared" si="88"/>
        <v>43</v>
      </c>
      <c r="S1879" t="str">
        <f t="shared" si="89"/>
        <v>1979</v>
      </c>
      <c r="T1879" t="str">
        <f>SUBSTITUTE(Table14[[#This Row],[month]],"?","sep")</f>
        <v>Sep</v>
      </c>
      <c r="U1879">
        <v>22</v>
      </c>
      <c r="V1879">
        <v>4</v>
      </c>
      <c r="W1879" s="12">
        <v>4561.1899999999996</v>
      </c>
      <c r="X1879" t="str">
        <f>SUBSTITUTE(Table14[[#This Row],[Hospital tier]],"?","tier - 2")</f>
        <v>tier - 3</v>
      </c>
      <c r="Y1879" t="str">
        <f>SUBSTITUTE(Table14[[#This Row],[City tier]],"?","tier - 2")</f>
        <v>tier - 1</v>
      </c>
      <c r="Z1879" t="str">
        <f>SUBSTITUTE(Table14[[#This Row],[State ID]],"?","UNKNOWN")</f>
        <v>R1024</v>
      </c>
    </row>
    <row r="1880" spans="1:26" x14ac:dyDescent="0.3">
      <c r="A1880" t="s">
        <v>1911</v>
      </c>
      <c r="B1880">
        <v>1979</v>
      </c>
      <c r="C1880" t="s">
        <v>20</v>
      </c>
      <c r="E1880">
        <v>28</v>
      </c>
      <c r="F1880">
        <v>0</v>
      </c>
      <c r="G1880">
        <v>21774.32</v>
      </c>
      <c r="H1880" t="s">
        <v>12</v>
      </c>
      <c r="I1880" t="s">
        <v>11</v>
      </c>
      <c r="J1880" t="s">
        <v>23</v>
      </c>
      <c r="K1880" t="str">
        <f>SUBSTITUTE(Table14[[#This Row],[year]],"?","")</f>
        <v>1979</v>
      </c>
      <c r="P1880" t="str">
        <f>SUBSTITUTE(Table14[[#This Row],[Customer ID]],"?","unknown")</f>
        <v>Id461</v>
      </c>
      <c r="Q1880" s="9" t="str">
        <f t="shared" si="87"/>
        <v>17 Sep 1979</v>
      </c>
      <c r="R1880">
        <f t="shared" si="88"/>
        <v>43</v>
      </c>
      <c r="S1880" t="str">
        <f t="shared" si="89"/>
        <v>1979</v>
      </c>
      <c r="T1880" t="str">
        <f>SUBSTITUTE(Table14[[#This Row],[month]],"?","sep")</f>
        <v>Sep</v>
      </c>
      <c r="U1880">
        <v>17</v>
      </c>
      <c r="V1880">
        <v>0</v>
      </c>
      <c r="W1880" s="12">
        <v>4544.2299999999996</v>
      </c>
      <c r="X1880" t="str">
        <f>SUBSTITUTE(Table14[[#This Row],[Hospital tier]],"?","tier - 2")</f>
        <v>tier - 3</v>
      </c>
      <c r="Y1880" t="str">
        <f>SUBSTITUTE(Table14[[#This Row],[City tier]],"?","tier - 2")</f>
        <v>tier - 2</v>
      </c>
      <c r="Z1880" t="str">
        <f>SUBSTITUTE(Table14[[#This Row],[State ID]],"?","UNKNOWN")</f>
        <v>R1012</v>
      </c>
    </row>
    <row r="1881" spans="1:26" x14ac:dyDescent="0.3">
      <c r="A1881" t="s">
        <v>1912</v>
      </c>
      <c r="B1881">
        <v>1963</v>
      </c>
      <c r="C1881" t="s">
        <v>35</v>
      </c>
      <c r="E1881">
        <v>27</v>
      </c>
      <c r="F1881">
        <v>0</v>
      </c>
      <c r="G1881">
        <v>21797</v>
      </c>
      <c r="H1881" t="s">
        <v>12</v>
      </c>
      <c r="I1881" t="s">
        <v>16</v>
      </c>
      <c r="J1881" t="s">
        <v>42</v>
      </c>
      <c r="K1881" t="str">
        <f>SUBSTITUTE(Table14[[#This Row],[year]],"?","")</f>
        <v>1963</v>
      </c>
      <c r="P1881" t="str">
        <f>SUBSTITUTE(Table14[[#This Row],[Customer ID]],"?","unknown")</f>
        <v>Id460</v>
      </c>
      <c r="Q1881" s="9" t="str">
        <f t="shared" si="87"/>
        <v>4 Aug 1963</v>
      </c>
      <c r="R1881">
        <f t="shared" si="88"/>
        <v>59</v>
      </c>
      <c r="S1881" t="str">
        <f t="shared" si="89"/>
        <v>1963</v>
      </c>
      <c r="T1881" t="str">
        <f>SUBSTITUTE(Table14[[#This Row],[month]],"?","sep")</f>
        <v>Aug</v>
      </c>
      <c r="U1881">
        <v>4</v>
      </c>
      <c r="V1881">
        <v>0</v>
      </c>
      <c r="W1881" s="12">
        <v>36837.47</v>
      </c>
      <c r="X1881" t="str">
        <f>SUBSTITUTE(Table14[[#This Row],[Hospital tier]],"?","tier - 2")</f>
        <v>tier - 3</v>
      </c>
      <c r="Y1881" t="str">
        <f>SUBSTITUTE(Table14[[#This Row],[City tier]],"?","tier - 2")</f>
        <v>tier - 1</v>
      </c>
      <c r="Z1881" t="str">
        <f>SUBSTITUTE(Table14[[#This Row],[State ID]],"?","UNKNOWN")</f>
        <v>R1011</v>
      </c>
    </row>
    <row r="1882" spans="1:26" x14ac:dyDescent="0.3">
      <c r="A1882" t="s">
        <v>1913</v>
      </c>
      <c r="B1882">
        <v>1979</v>
      </c>
      <c r="C1882" t="s">
        <v>35</v>
      </c>
      <c r="E1882">
        <v>17</v>
      </c>
      <c r="F1882">
        <v>2</v>
      </c>
      <c r="G1882">
        <v>21880.82</v>
      </c>
      <c r="H1882" t="s">
        <v>12</v>
      </c>
      <c r="I1882" t="s">
        <v>16</v>
      </c>
      <c r="J1882" t="s">
        <v>23</v>
      </c>
      <c r="K1882" t="str">
        <f>SUBSTITUTE(Table14[[#This Row],[year]],"?","")</f>
        <v>1979</v>
      </c>
      <c r="P1882" t="str">
        <f>SUBSTITUTE(Table14[[#This Row],[Customer ID]],"?","unknown")</f>
        <v>Id459</v>
      </c>
      <c r="Q1882" s="9" t="str">
        <f t="shared" si="87"/>
        <v>13 Aug 1979</v>
      </c>
      <c r="R1882">
        <f t="shared" si="88"/>
        <v>43</v>
      </c>
      <c r="S1882" t="str">
        <f t="shared" si="89"/>
        <v>1979</v>
      </c>
      <c r="T1882" t="str">
        <f>SUBSTITUTE(Table14[[#This Row],[month]],"?","sep")</f>
        <v>Aug</v>
      </c>
      <c r="U1882">
        <v>13</v>
      </c>
      <c r="V1882">
        <v>1</v>
      </c>
      <c r="W1882" s="12">
        <v>4536.26</v>
      </c>
      <c r="X1882" t="str">
        <f>SUBSTITUTE(Table14[[#This Row],[Hospital tier]],"?","tier - 2")</f>
        <v>tier - 3</v>
      </c>
      <c r="Y1882" t="str">
        <f>SUBSTITUTE(Table14[[#This Row],[City tier]],"?","tier - 2")</f>
        <v>tier - 1</v>
      </c>
      <c r="Z1882" t="str">
        <f>SUBSTITUTE(Table14[[#This Row],[State ID]],"?","UNKNOWN")</f>
        <v>R1012</v>
      </c>
    </row>
    <row r="1883" spans="1:26" x14ac:dyDescent="0.3">
      <c r="A1883" t="s">
        <v>1914</v>
      </c>
      <c r="B1883">
        <v>2003</v>
      </c>
      <c r="C1883" t="s">
        <v>20</v>
      </c>
      <c r="E1883">
        <v>28</v>
      </c>
      <c r="F1883">
        <v>0</v>
      </c>
      <c r="G1883">
        <v>21882.400000000001</v>
      </c>
      <c r="H1883" t="s">
        <v>11</v>
      </c>
      <c r="I1883" t="s">
        <v>16</v>
      </c>
      <c r="J1883" t="s">
        <v>42</v>
      </c>
      <c r="K1883" t="str">
        <f>SUBSTITUTE(Table14[[#This Row],[year]],"?","")</f>
        <v>2003</v>
      </c>
      <c r="P1883" t="str">
        <f>SUBSTITUTE(Table14[[#This Row],[Customer ID]],"?","unknown")</f>
        <v>Id458</v>
      </c>
      <c r="Q1883" s="9" t="str">
        <f t="shared" si="87"/>
        <v>29 Sep 2003</v>
      </c>
      <c r="R1883">
        <f t="shared" si="88"/>
        <v>19</v>
      </c>
      <c r="S1883" t="str">
        <f t="shared" si="89"/>
        <v>2003</v>
      </c>
      <c r="T1883" t="str">
        <f>SUBSTITUTE(Table14[[#This Row],[month]],"?","sep")</f>
        <v>Sep</v>
      </c>
      <c r="U1883">
        <v>29</v>
      </c>
      <c r="V1883">
        <v>2</v>
      </c>
      <c r="W1883" s="12">
        <v>4529.4799999999996</v>
      </c>
      <c r="X1883" t="str">
        <f>SUBSTITUTE(Table14[[#This Row],[Hospital tier]],"?","tier - 2")</f>
        <v>tier - 2</v>
      </c>
      <c r="Y1883" t="str">
        <f>SUBSTITUTE(Table14[[#This Row],[City tier]],"?","tier - 2")</f>
        <v>tier - 1</v>
      </c>
      <c r="Z1883" t="str">
        <f>SUBSTITUTE(Table14[[#This Row],[State ID]],"?","UNKNOWN")</f>
        <v>R1011</v>
      </c>
    </row>
    <row r="1884" spans="1:26" x14ac:dyDescent="0.3">
      <c r="A1884" t="s">
        <v>1915</v>
      </c>
      <c r="B1884">
        <v>1975</v>
      </c>
      <c r="C1884" t="s">
        <v>30</v>
      </c>
      <c r="E1884">
        <v>19</v>
      </c>
      <c r="F1884">
        <v>1</v>
      </c>
      <c r="G1884">
        <v>21978.68</v>
      </c>
      <c r="H1884" t="s">
        <v>12</v>
      </c>
      <c r="I1884" t="s">
        <v>12</v>
      </c>
      <c r="J1884" t="s">
        <v>13</v>
      </c>
      <c r="K1884" t="str">
        <f>SUBSTITUTE(Table14[[#This Row],[year]],"?","")</f>
        <v>1975</v>
      </c>
      <c r="P1884" t="str">
        <f>SUBSTITUTE(Table14[[#This Row],[Customer ID]],"?","unknown")</f>
        <v>Id457</v>
      </c>
      <c r="Q1884" s="9" t="str">
        <f t="shared" si="87"/>
        <v>13 Dec 1975</v>
      </c>
      <c r="R1884">
        <f t="shared" si="88"/>
        <v>47</v>
      </c>
      <c r="S1884" t="str">
        <f t="shared" si="89"/>
        <v>1975</v>
      </c>
      <c r="T1884" t="str">
        <f>SUBSTITUTE(Table14[[#This Row],[month]],"?","sep")</f>
        <v>Dec</v>
      </c>
      <c r="U1884">
        <v>13</v>
      </c>
      <c r="V1884">
        <v>1</v>
      </c>
      <c r="W1884" s="12">
        <v>4527.18</v>
      </c>
      <c r="X1884" t="str">
        <f>SUBSTITUTE(Table14[[#This Row],[Hospital tier]],"?","tier - 2")</f>
        <v>tier - 3</v>
      </c>
      <c r="Y1884" t="str">
        <f>SUBSTITUTE(Table14[[#This Row],[City tier]],"?","tier - 2")</f>
        <v>tier - 3</v>
      </c>
      <c r="Z1884" t="str">
        <f>SUBSTITUTE(Table14[[#This Row],[State ID]],"?","UNKNOWN")</f>
        <v>R1013</v>
      </c>
    </row>
    <row r="1885" spans="1:26" x14ac:dyDescent="0.3">
      <c r="A1885" t="s">
        <v>1916</v>
      </c>
      <c r="B1885">
        <v>1989</v>
      </c>
      <c r="C1885" t="s">
        <v>37</v>
      </c>
      <c r="E1885">
        <v>14</v>
      </c>
      <c r="F1885">
        <v>0</v>
      </c>
      <c r="G1885">
        <v>21984.47</v>
      </c>
      <c r="H1885" t="s">
        <v>12</v>
      </c>
      <c r="I1885" t="s">
        <v>16</v>
      </c>
      <c r="J1885" t="s">
        <v>23</v>
      </c>
      <c r="K1885" t="str">
        <f>SUBSTITUTE(Table14[[#This Row],[year]],"?","")</f>
        <v>1989</v>
      </c>
      <c r="P1885" t="str">
        <f>SUBSTITUTE(Table14[[#This Row],[Customer ID]],"?","unknown")</f>
        <v>Id456</v>
      </c>
      <c r="Q1885" s="9" t="str">
        <f t="shared" si="87"/>
        <v>21 Oct 1989</v>
      </c>
      <c r="R1885">
        <f t="shared" si="88"/>
        <v>33</v>
      </c>
      <c r="S1885" t="str">
        <f t="shared" si="89"/>
        <v>1989</v>
      </c>
      <c r="T1885" t="str">
        <f>SUBSTITUTE(Table14[[#This Row],[month]],"?","sep")</f>
        <v>Oct</v>
      </c>
      <c r="U1885">
        <v>21</v>
      </c>
      <c r="V1885">
        <v>0</v>
      </c>
      <c r="W1885" s="12">
        <v>4518.83</v>
      </c>
      <c r="X1885" t="str">
        <f>SUBSTITUTE(Table14[[#This Row],[Hospital tier]],"?","tier - 2")</f>
        <v>tier - 3</v>
      </c>
      <c r="Y1885" t="str">
        <f>SUBSTITUTE(Table14[[#This Row],[City tier]],"?","tier - 2")</f>
        <v>tier - 1</v>
      </c>
      <c r="Z1885" t="str">
        <f>SUBSTITUTE(Table14[[#This Row],[State ID]],"?","UNKNOWN")</f>
        <v>R1012</v>
      </c>
    </row>
    <row r="1886" spans="1:26" x14ac:dyDescent="0.3">
      <c r="A1886" t="s">
        <v>1917</v>
      </c>
      <c r="B1886">
        <v>2001</v>
      </c>
      <c r="C1886" t="s">
        <v>35</v>
      </c>
      <c r="E1886">
        <v>28</v>
      </c>
      <c r="F1886">
        <v>0</v>
      </c>
      <c r="G1886">
        <v>22097.62</v>
      </c>
      <c r="H1886" t="s">
        <v>12</v>
      </c>
      <c r="I1886" t="s">
        <v>16</v>
      </c>
      <c r="J1886" t="s">
        <v>42</v>
      </c>
      <c r="K1886" t="str">
        <f>SUBSTITUTE(Table14[[#This Row],[year]],"?","")</f>
        <v>2001</v>
      </c>
      <c r="P1886" t="str">
        <f>SUBSTITUTE(Table14[[#This Row],[Customer ID]],"?","unknown")</f>
        <v>Id455</v>
      </c>
      <c r="Q1886" s="9" t="str">
        <f t="shared" si="87"/>
        <v>5 Aug 2001</v>
      </c>
      <c r="R1886">
        <f t="shared" si="88"/>
        <v>21</v>
      </c>
      <c r="S1886" t="str">
        <f t="shared" si="89"/>
        <v>2001</v>
      </c>
      <c r="T1886" t="str">
        <f>SUBSTITUTE(Table14[[#This Row],[month]],"?","sep")</f>
        <v>Aug</v>
      </c>
      <c r="U1886">
        <v>5</v>
      </c>
      <c r="V1886">
        <v>3</v>
      </c>
      <c r="W1886" s="12">
        <v>4518.7700000000004</v>
      </c>
      <c r="X1886" t="str">
        <f>SUBSTITUTE(Table14[[#This Row],[Hospital tier]],"?","tier - 2")</f>
        <v>tier - 3</v>
      </c>
      <c r="Y1886" t="str">
        <f>SUBSTITUTE(Table14[[#This Row],[City tier]],"?","tier - 2")</f>
        <v>tier - 1</v>
      </c>
      <c r="Z1886" t="str">
        <f>SUBSTITUTE(Table14[[#This Row],[State ID]],"?","UNKNOWN")</f>
        <v>R1011</v>
      </c>
    </row>
    <row r="1887" spans="1:26" x14ac:dyDescent="0.3">
      <c r="A1887" t="s">
        <v>1918</v>
      </c>
      <c r="B1887">
        <v>1980</v>
      </c>
      <c r="C1887" t="s">
        <v>20</v>
      </c>
      <c r="E1887">
        <v>12</v>
      </c>
      <c r="F1887">
        <v>0</v>
      </c>
      <c r="G1887">
        <v>22144.03</v>
      </c>
      <c r="H1887" t="s">
        <v>11</v>
      </c>
      <c r="I1887" t="s">
        <v>11</v>
      </c>
      <c r="J1887" t="s">
        <v>42</v>
      </c>
      <c r="K1887" t="str">
        <f>SUBSTITUTE(Table14[[#This Row],[year]],"?","")</f>
        <v>1980</v>
      </c>
      <c r="P1887" t="str">
        <f>SUBSTITUTE(Table14[[#This Row],[Customer ID]],"?","unknown")</f>
        <v>Id454</v>
      </c>
      <c r="Q1887" s="9" t="str">
        <f t="shared" si="87"/>
        <v>13 Sep 1980</v>
      </c>
      <c r="R1887">
        <f t="shared" si="88"/>
        <v>42</v>
      </c>
      <c r="S1887" t="str">
        <f t="shared" si="89"/>
        <v>1980</v>
      </c>
      <c r="T1887" t="str">
        <f>SUBSTITUTE(Table14[[#This Row],[month]],"?","sep")</f>
        <v>Sep</v>
      </c>
      <c r="U1887">
        <v>13</v>
      </c>
      <c r="V1887">
        <v>3</v>
      </c>
      <c r="W1887" s="12">
        <v>12255.04</v>
      </c>
      <c r="X1887" t="str">
        <f>SUBSTITUTE(Table14[[#This Row],[Hospital tier]],"?","tier - 2")</f>
        <v>tier - 2</v>
      </c>
      <c r="Y1887" t="str">
        <f>SUBSTITUTE(Table14[[#This Row],[City tier]],"?","tier - 2")</f>
        <v>tier - 2</v>
      </c>
      <c r="Z1887" t="str">
        <f>SUBSTITUTE(Table14[[#This Row],[State ID]],"?","UNKNOWN")</f>
        <v>R1011</v>
      </c>
    </row>
    <row r="1888" spans="1:26" x14ac:dyDescent="0.3">
      <c r="A1888" t="s">
        <v>1919</v>
      </c>
      <c r="B1888">
        <v>1965</v>
      </c>
      <c r="C1888" t="s">
        <v>35</v>
      </c>
      <c r="E1888">
        <v>24</v>
      </c>
      <c r="F1888">
        <v>1</v>
      </c>
      <c r="G1888">
        <v>22192.44</v>
      </c>
      <c r="H1888" t="s">
        <v>12</v>
      </c>
      <c r="I1888" t="s">
        <v>16</v>
      </c>
      <c r="J1888" t="s">
        <v>13</v>
      </c>
      <c r="K1888" t="str">
        <f>SUBSTITUTE(Table14[[#This Row],[year]],"?","")</f>
        <v>1965</v>
      </c>
      <c r="P1888" t="str">
        <f>SUBSTITUTE(Table14[[#This Row],[Customer ID]],"?","unknown")</f>
        <v>Id453</v>
      </c>
      <c r="Q1888" s="9" t="str">
        <f t="shared" si="87"/>
        <v>2 Aug 1965</v>
      </c>
      <c r="R1888">
        <f t="shared" si="88"/>
        <v>57</v>
      </c>
      <c r="S1888" t="str">
        <f t="shared" si="89"/>
        <v>1965</v>
      </c>
      <c r="T1888" t="str">
        <f>SUBSTITUTE(Table14[[#This Row],[month]],"?","sep")</f>
        <v>Aug</v>
      </c>
      <c r="U1888">
        <v>2</v>
      </c>
      <c r="V1888">
        <v>0</v>
      </c>
      <c r="W1888" s="12">
        <v>4518.3999999999996</v>
      </c>
      <c r="X1888" t="str">
        <f>SUBSTITUTE(Table14[[#This Row],[Hospital tier]],"?","tier - 2")</f>
        <v>tier - 3</v>
      </c>
      <c r="Y1888" t="str">
        <f>SUBSTITUTE(Table14[[#This Row],[City tier]],"?","tier - 2")</f>
        <v>tier - 1</v>
      </c>
      <c r="Z1888" t="str">
        <f>SUBSTITUTE(Table14[[#This Row],[State ID]],"?","UNKNOWN")</f>
        <v>R1013</v>
      </c>
    </row>
    <row r="1889" spans="1:26" x14ac:dyDescent="0.3">
      <c r="A1889" t="s">
        <v>1920</v>
      </c>
      <c r="B1889">
        <v>1971</v>
      </c>
      <c r="C1889" t="s">
        <v>18</v>
      </c>
      <c r="E1889">
        <v>16</v>
      </c>
      <c r="F1889">
        <v>1</v>
      </c>
      <c r="G1889">
        <v>22218.11</v>
      </c>
      <c r="H1889" t="s">
        <v>11</v>
      </c>
      <c r="I1889" t="s">
        <v>12</v>
      </c>
      <c r="J1889" t="s">
        <v>13</v>
      </c>
      <c r="K1889" t="str">
        <f>SUBSTITUTE(Table14[[#This Row],[year]],"?","")</f>
        <v>1971</v>
      </c>
      <c r="P1889" t="str">
        <f>SUBSTITUTE(Table14[[#This Row],[Customer ID]],"?","unknown")</f>
        <v>Id452</v>
      </c>
      <c r="Q1889" s="9" t="str">
        <f t="shared" si="87"/>
        <v>16 Jun 1971</v>
      </c>
      <c r="R1889">
        <f t="shared" si="88"/>
        <v>51</v>
      </c>
      <c r="S1889" t="str">
        <f t="shared" si="89"/>
        <v>1971</v>
      </c>
      <c r="T1889" t="str">
        <f>SUBSTITUTE(Table14[[#This Row],[month]],"?","sep")</f>
        <v>Jun</v>
      </c>
      <c r="U1889">
        <v>16</v>
      </c>
      <c r="V1889">
        <v>2</v>
      </c>
      <c r="W1889" s="12">
        <v>4515.71</v>
      </c>
      <c r="X1889" t="str">
        <f>SUBSTITUTE(Table14[[#This Row],[Hospital tier]],"?","tier - 2")</f>
        <v>tier - 2</v>
      </c>
      <c r="Y1889" t="str">
        <f>SUBSTITUTE(Table14[[#This Row],[City tier]],"?","tier - 2")</f>
        <v>tier - 3</v>
      </c>
      <c r="Z1889" t="str">
        <f>SUBSTITUTE(Table14[[#This Row],[State ID]],"?","UNKNOWN")</f>
        <v>R1013</v>
      </c>
    </row>
    <row r="1890" spans="1:26" x14ac:dyDescent="0.3">
      <c r="A1890" t="s">
        <v>1921</v>
      </c>
      <c r="B1890">
        <v>1982</v>
      </c>
      <c r="C1890" t="s">
        <v>30</v>
      </c>
      <c r="E1890">
        <v>27</v>
      </c>
      <c r="F1890">
        <v>1</v>
      </c>
      <c r="G1890">
        <v>22331.57</v>
      </c>
      <c r="H1890" t="s">
        <v>11</v>
      </c>
      <c r="I1890" t="s">
        <v>12</v>
      </c>
      <c r="J1890" t="s">
        <v>247</v>
      </c>
      <c r="K1890" t="str">
        <f>SUBSTITUTE(Table14[[#This Row],[year]],"?","")</f>
        <v>1982</v>
      </c>
      <c r="P1890" t="str">
        <f>SUBSTITUTE(Table14[[#This Row],[Customer ID]],"?","unknown")</f>
        <v>Id451</v>
      </c>
      <c r="Q1890" s="9" t="str">
        <f t="shared" si="87"/>
        <v>27 Dec 1982</v>
      </c>
      <c r="R1890">
        <f t="shared" si="88"/>
        <v>40</v>
      </c>
      <c r="S1890" t="str">
        <f t="shared" si="89"/>
        <v>1982</v>
      </c>
      <c r="T1890" t="str">
        <f>SUBSTITUTE(Table14[[#This Row],[month]],"?","sep")</f>
        <v>Dec</v>
      </c>
      <c r="U1890">
        <v>27</v>
      </c>
      <c r="V1890">
        <v>3</v>
      </c>
      <c r="W1890" s="12">
        <v>4511.41</v>
      </c>
      <c r="X1890" t="str">
        <f>SUBSTITUTE(Table14[[#This Row],[Hospital tier]],"?","tier - 2")</f>
        <v>tier - 2</v>
      </c>
      <c r="Y1890" t="str">
        <f>SUBSTITUTE(Table14[[#This Row],[City tier]],"?","tier - 2")</f>
        <v>tier - 3</v>
      </c>
      <c r="Z1890" t="str">
        <f>SUBSTITUTE(Table14[[#This Row],[State ID]],"?","UNKNOWN")</f>
        <v>R1024</v>
      </c>
    </row>
    <row r="1891" spans="1:26" x14ac:dyDescent="0.3">
      <c r="A1891" t="s">
        <v>1922</v>
      </c>
      <c r="B1891">
        <v>1999</v>
      </c>
      <c r="C1891" t="s">
        <v>35</v>
      </c>
      <c r="E1891">
        <v>26</v>
      </c>
      <c r="F1891">
        <v>2</v>
      </c>
      <c r="G1891">
        <v>22395.74</v>
      </c>
      <c r="H1891" t="s">
        <v>12</v>
      </c>
      <c r="I1891" t="s">
        <v>11</v>
      </c>
      <c r="J1891" t="s">
        <v>247</v>
      </c>
      <c r="K1891" t="str">
        <f>SUBSTITUTE(Table14[[#This Row],[year]],"?","")</f>
        <v>1999</v>
      </c>
      <c r="P1891" t="str">
        <f>SUBSTITUTE(Table14[[#This Row],[Customer ID]],"?","unknown")</f>
        <v>Id450</v>
      </c>
      <c r="Q1891" s="9" t="str">
        <f t="shared" si="87"/>
        <v>13 Aug 1999</v>
      </c>
      <c r="R1891">
        <f t="shared" si="88"/>
        <v>23</v>
      </c>
      <c r="S1891" t="str">
        <f t="shared" si="89"/>
        <v>1999</v>
      </c>
      <c r="T1891" t="str">
        <f>SUBSTITUTE(Table14[[#This Row],[month]],"?","sep")</f>
        <v>Aug</v>
      </c>
      <c r="U1891">
        <v>13</v>
      </c>
      <c r="V1891">
        <v>4</v>
      </c>
      <c r="W1891" s="12">
        <v>4504.66</v>
      </c>
      <c r="X1891" t="str">
        <f>SUBSTITUTE(Table14[[#This Row],[Hospital tier]],"?","tier - 2")</f>
        <v>tier - 3</v>
      </c>
      <c r="Y1891" t="str">
        <f>SUBSTITUTE(Table14[[#This Row],[City tier]],"?","tier - 2")</f>
        <v>tier - 2</v>
      </c>
      <c r="Z1891" t="str">
        <f>SUBSTITUTE(Table14[[#This Row],[State ID]],"?","UNKNOWN")</f>
        <v>R1024</v>
      </c>
    </row>
    <row r="1892" spans="1:26" x14ac:dyDescent="0.3">
      <c r="A1892" t="s">
        <v>1923</v>
      </c>
      <c r="B1892">
        <v>1966</v>
      </c>
      <c r="C1892" t="s">
        <v>35</v>
      </c>
      <c r="E1892">
        <v>18</v>
      </c>
      <c r="F1892">
        <v>0</v>
      </c>
      <c r="G1892">
        <v>22412.65</v>
      </c>
      <c r="H1892" t="s">
        <v>12</v>
      </c>
      <c r="I1892" t="s">
        <v>12</v>
      </c>
      <c r="J1892" t="s">
        <v>276</v>
      </c>
      <c r="K1892" t="str">
        <f>SUBSTITUTE(Table14[[#This Row],[year]],"?","")</f>
        <v>1966</v>
      </c>
      <c r="P1892" t="str">
        <f>SUBSTITUTE(Table14[[#This Row],[Customer ID]],"?","unknown")</f>
        <v>Id449</v>
      </c>
      <c r="Q1892" s="9" t="str">
        <f t="shared" si="87"/>
        <v>26 Aug 1966</v>
      </c>
      <c r="R1892">
        <f t="shared" si="88"/>
        <v>56</v>
      </c>
      <c r="S1892" t="str">
        <f t="shared" si="89"/>
        <v>1966</v>
      </c>
      <c r="T1892" t="str">
        <f>SUBSTITUTE(Table14[[#This Row],[month]],"?","sep")</f>
        <v>Aug</v>
      </c>
      <c r="U1892">
        <v>26</v>
      </c>
      <c r="V1892">
        <v>0</v>
      </c>
      <c r="W1892" s="12">
        <v>4500.34</v>
      </c>
      <c r="X1892" t="str">
        <f>SUBSTITUTE(Table14[[#This Row],[Hospital tier]],"?","tier - 2")</f>
        <v>tier - 3</v>
      </c>
      <c r="Y1892" t="str">
        <f>SUBSTITUTE(Table14[[#This Row],[City tier]],"?","tier - 2")</f>
        <v>tier - 3</v>
      </c>
      <c r="Z1892" t="str">
        <f>SUBSTITUTE(Table14[[#This Row],[State ID]],"?","UNKNOWN")</f>
        <v>R1014</v>
      </c>
    </row>
    <row r="1893" spans="1:26" x14ac:dyDescent="0.3">
      <c r="A1893" t="s">
        <v>1924</v>
      </c>
      <c r="B1893">
        <v>1983</v>
      </c>
      <c r="C1893" t="s">
        <v>30</v>
      </c>
      <c r="E1893">
        <v>21</v>
      </c>
      <c r="F1893">
        <v>1</v>
      </c>
      <c r="G1893">
        <v>22462.04</v>
      </c>
      <c r="H1893" t="s">
        <v>12</v>
      </c>
      <c r="I1893" t="s">
        <v>16</v>
      </c>
      <c r="J1893" t="s">
        <v>166</v>
      </c>
      <c r="K1893" t="str">
        <f>SUBSTITUTE(Table14[[#This Row],[year]],"?","")</f>
        <v>1983</v>
      </c>
      <c r="P1893" t="str">
        <f>SUBSTITUTE(Table14[[#This Row],[Customer ID]],"?","unknown")</f>
        <v>Id448</v>
      </c>
      <c r="Q1893" s="9" t="str">
        <f t="shared" si="87"/>
        <v>28 Dec 1983</v>
      </c>
      <c r="R1893">
        <f t="shared" si="88"/>
        <v>39</v>
      </c>
      <c r="S1893" t="str">
        <f t="shared" si="89"/>
        <v>1983</v>
      </c>
      <c r="T1893" t="str">
        <f>SUBSTITUTE(Table14[[#This Row],[month]],"?","sep")</f>
        <v>Dec</v>
      </c>
      <c r="U1893">
        <v>28</v>
      </c>
      <c r="V1893">
        <v>0</v>
      </c>
      <c r="W1893" s="12">
        <v>36795.29</v>
      </c>
      <c r="X1893" t="str">
        <f>SUBSTITUTE(Table14[[#This Row],[Hospital tier]],"?","tier - 2")</f>
        <v>tier - 3</v>
      </c>
      <c r="Y1893" t="str">
        <f>SUBSTITUTE(Table14[[#This Row],[City tier]],"?","tier - 2")</f>
        <v>tier - 1</v>
      </c>
      <c r="Z1893" t="str">
        <f>SUBSTITUTE(Table14[[#This Row],[State ID]],"?","UNKNOWN")</f>
        <v>R1019</v>
      </c>
    </row>
    <row r="1894" spans="1:26" x14ac:dyDescent="0.3">
      <c r="A1894" t="s">
        <v>1925</v>
      </c>
      <c r="B1894">
        <v>1979</v>
      </c>
      <c r="C1894" t="s">
        <v>15</v>
      </c>
      <c r="E1894">
        <v>14</v>
      </c>
      <c r="F1894">
        <v>2</v>
      </c>
      <c r="G1894">
        <v>22478.6</v>
      </c>
      <c r="H1894" t="s">
        <v>12</v>
      </c>
      <c r="I1894" t="s">
        <v>11</v>
      </c>
      <c r="J1894" t="s">
        <v>42</v>
      </c>
      <c r="K1894" t="str">
        <f>SUBSTITUTE(Table14[[#This Row],[year]],"?","")</f>
        <v>1979</v>
      </c>
      <c r="P1894" t="str">
        <f>SUBSTITUTE(Table14[[#This Row],[Customer ID]],"?","unknown")</f>
        <v>Id447</v>
      </c>
      <c r="Q1894" s="9" t="str">
        <f t="shared" si="87"/>
        <v>12 Nov 1979</v>
      </c>
      <c r="R1894">
        <f t="shared" si="88"/>
        <v>43</v>
      </c>
      <c r="S1894" t="str">
        <f t="shared" si="89"/>
        <v>1979</v>
      </c>
      <c r="T1894" t="str">
        <f>SUBSTITUTE(Table14[[#This Row],[month]],"?","sep")</f>
        <v>Nov</v>
      </c>
      <c r="U1894">
        <v>12</v>
      </c>
      <c r="V1894">
        <v>0</v>
      </c>
      <c r="W1894" s="12">
        <v>4488.58</v>
      </c>
      <c r="X1894" t="str">
        <f>SUBSTITUTE(Table14[[#This Row],[Hospital tier]],"?","tier - 2")</f>
        <v>tier - 3</v>
      </c>
      <c r="Y1894" t="str">
        <f>SUBSTITUTE(Table14[[#This Row],[City tier]],"?","tier - 2")</f>
        <v>tier - 2</v>
      </c>
      <c r="Z1894" t="str">
        <f>SUBSTITUTE(Table14[[#This Row],[State ID]],"?","UNKNOWN")</f>
        <v>R1011</v>
      </c>
    </row>
    <row r="1895" spans="1:26" x14ac:dyDescent="0.3">
      <c r="A1895" t="s">
        <v>1926</v>
      </c>
      <c r="B1895">
        <v>2003</v>
      </c>
      <c r="C1895" t="s">
        <v>10</v>
      </c>
      <c r="E1895">
        <v>25</v>
      </c>
      <c r="F1895">
        <v>2</v>
      </c>
      <c r="G1895">
        <v>22493.66</v>
      </c>
      <c r="H1895" t="s">
        <v>11</v>
      </c>
      <c r="I1895" t="s">
        <v>16</v>
      </c>
      <c r="J1895" t="s">
        <v>23</v>
      </c>
      <c r="K1895" t="str">
        <f>SUBSTITUTE(Table14[[#This Row],[year]],"?","")</f>
        <v>2003</v>
      </c>
      <c r="P1895" t="str">
        <f>SUBSTITUTE(Table14[[#This Row],[Customer ID]],"?","unknown")</f>
        <v>Id446</v>
      </c>
      <c r="Q1895" s="9" t="str">
        <f t="shared" si="87"/>
        <v>18 Jul 2003</v>
      </c>
      <c r="R1895">
        <f t="shared" si="88"/>
        <v>19</v>
      </c>
      <c r="S1895" t="str">
        <f t="shared" si="89"/>
        <v>2003</v>
      </c>
      <c r="T1895" t="str">
        <f>SUBSTITUTE(Table14[[#This Row],[month]],"?","sep")</f>
        <v>Jul</v>
      </c>
      <c r="U1895">
        <v>18</v>
      </c>
      <c r="V1895">
        <v>0</v>
      </c>
      <c r="W1895" s="12">
        <v>4468.25</v>
      </c>
      <c r="X1895" t="str">
        <f>SUBSTITUTE(Table14[[#This Row],[Hospital tier]],"?","tier - 2")</f>
        <v>tier - 2</v>
      </c>
      <c r="Y1895" t="str">
        <f>SUBSTITUTE(Table14[[#This Row],[City tier]],"?","tier - 2")</f>
        <v>tier - 1</v>
      </c>
      <c r="Z1895" t="str">
        <f>SUBSTITUTE(Table14[[#This Row],[State ID]],"?","UNKNOWN")</f>
        <v>R1012</v>
      </c>
    </row>
    <row r="1896" spans="1:26" x14ac:dyDescent="0.3">
      <c r="A1896" t="s">
        <v>1927</v>
      </c>
      <c r="B1896">
        <v>1970</v>
      </c>
      <c r="C1896" t="s">
        <v>15</v>
      </c>
      <c r="E1896">
        <v>9</v>
      </c>
      <c r="F1896">
        <v>0</v>
      </c>
      <c r="G1896">
        <v>23045.57</v>
      </c>
      <c r="H1896" t="s">
        <v>11</v>
      </c>
      <c r="I1896" t="s">
        <v>11</v>
      </c>
      <c r="J1896" t="s">
        <v>247</v>
      </c>
      <c r="K1896" t="str">
        <f>SUBSTITUTE(Table14[[#This Row],[year]],"?","")</f>
        <v>1970</v>
      </c>
      <c r="P1896" t="str">
        <f>SUBSTITUTE(Table14[[#This Row],[Customer ID]],"?","unknown")</f>
        <v>Id445</v>
      </c>
      <c r="Q1896" s="9" t="str">
        <f t="shared" si="87"/>
        <v>20 Nov 1970</v>
      </c>
      <c r="R1896">
        <f t="shared" si="88"/>
        <v>52</v>
      </c>
      <c r="S1896" t="str">
        <f t="shared" si="89"/>
        <v>1970</v>
      </c>
      <c r="T1896" t="str">
        <f>SUBSTITUTE(Table14[[#This Row],[month]],"?","sep")</f>
        <v>Nov</v>
      </c>
      <c r="U1896">
        <v>20</v>
      </c>
      <c r="V1896">
        <v>3</v>
      </c>
      <c r="W1896" s="12">
        <v>4466.62</v>
      </c>
      <c r="X1896" t="str">
        <f>SUBSTITUTE(Table14[[#This Row],[Hospital tier]],"?","tier - 2")</f>
        <v>tier - 2</v>
      </c>
      <c r="Y1896" t="str">
        <f>SUBSTITUTE(Table14[[#This Row],[City tier]],"?","tier - 2")</f>
        <v>tier - 2</v>
      </c>
      <c r="Z1896" t="str">
        <f>SUBSTITUTE(Table14[[#This Row],[State ID]],"?","UNKNOWN")</f>
        <v>R1024</v>
      </c>
    </row>
    <row r="1897" spans="1:26" x14ac:dyDescent="0.3">
      <c r="A1897" t="s">
        <v>1928</v>
      </c>
      <c r="B1897">
        <v>1975</v>
      </c>
      <c r="C1897" t="s">
        <v>20</v>
      </c>
      <c r="E1897">
        <v>9</v>
      </c>
      <c r="F1897">
        <v>0</v>
      </c>
      <c r="G1897">
        <v>23065.42</v>
      </c>
      <c r="H1897" t="s">
        <v>11</v>
      </c>
      <c r="I1897" t="s">
        <v>11</v>
      </c>
      <c r="J1897" t="s">
        <v>13</v>
      </c>
      <c r="K1897" t="str">
        <f>SUBSTITUTE(Table14[[#This Row],[year]],"?","")</f>
        <v>1975</v>
      </c>
      <c r="P1897" t="str">
        <f>SUBSTITUTE(Table14[[#This Row],[Customer ID]],"?","unknown")</f>
        <v>Id444</v>
      </c>
      <c r="Q1897" s="9" t="str">
        <f t="shared" si="87"/>
        <v>4 Sep 1975</v>
      </c>
      <c r="R1897">
        <f t="shared" si="88"/>
        <v>47</v>
      </c>
      <c r="S1897" t="str">
        <f t="shared" si="89"/>
        <v>1975</v>
      </c>
      <c r="T1897" t="str">
        <f>SUBSTITUTE(Table14[[#This Row],[month]],"?","sep")</f>
        <v>Sep</v>
      </c>
      <c r="U1897">
        <v>4</v>
      </c>
      <c r="V1897">
        <v>2</v>
      </c>
      <c r="W1897" s="12">
        <v>4463.21</v>
      </c>
      <c r="X1897" t="str">
        <f>SUBSTITUTE(Table14[[#This Row],[Hospital tier]],"?","tier - 2")</f>
        <v>tier - 2</v>
      </c>
      <c r="Y1897" t="str">
        <f>SUBSTITUTE(Table14[[#This Row],[City tier]],"?","tier - 2")</f>
        <v>tier - 2</v>
      </c>
      <c r="Z1897" t="str">
        <f>SUBSTITUTE(Table14[[#This Row],[State ID]],"?","UNKNOWN")</f>
        <v>R1013</v>
      </c>
    </row>
    <row r="1898" spans="1:26" x14ac:dyDescent="0.3">
      <c r="A1898" t="s">
        <v>1929</v>
      </c>
      <c r="B1898">
        <v>2003</v>
      </c>
      <c r="C1898" t="s">
        <v>30</v>
      </c>
      <c r="E1898">
        <v>14</v>
      </c>
      <c r="F1898">
        <v>0</v>
      </c>
      <c r="G1898">
        <v>23082.959999999999</v>
      </c>
      <c r="H1898" t="s">
        <v>11</v>
      </c>
      <c r="I1898" t="s">
        <v>11</v>
      </c>
      <c r="J1898" t="s">
        <v>42</v>
      </c>
      <c r="K1898" t="str">
        <f>SUBSTITUTE(Table14[[#This Row],[year]],"?","")</f>
        <v>2003</v>
      </c>
      <c r="P1898" t="str">
        <f>SUBSTITUTE(Table14[[#This Row],[Customer ID]],"?","unknown")</f>
        <v>Id443</v>
      </c>
      <c r="Q1898" s="9" t="str">
        <f t="shared" si="87"/>
        <v>23 Dec 2003</v>
      </c>
      <c r="R1898">
        <f t="shared" si="88"/>
        <v>19</v>
      </c>
      <c r="S1898" t="str">
        <f t="shared" si="89"/>
        <v>2003</v>
      </c>
      <c r="T1898" t="str">
        <f>SUBSTITUTE(Table14[[#This Row],[month]],"?","sep")</f>
        <v>Dec</v>
      </c>
      <c r="U1898">
        <v>23</v>
      </c>
      <c r="V1898">
        <v>0</v>
      </c>
      <c r="W1898" s="12">
        <v>12245.17</v>
      </c>
      <c r="X1898" t="str">
        <f>SUBSTITUTE(Table14[[#This Row],[Hospital tier]],"?","tier - 2")</f>
        <v>tier - 2</v>
      </c>
      <c r="Y1898" t="str">
        <f>SUBSTITUTE(Table14[[#This Row],[City tier]],"?","tier - 2")</f>
        <v>tier - 2</v>
      </c>
      <c r="Z1898" t="str">
        <f>SUBSTITUTE(Table14[[#This Row],[State ID]],"?","UNKNOWN")</f>
        <v>R1011</v>
      </c>
    </row>
    <row r="1899" spans="1:26" x14ac:dyDescent="0.3">
      <c r="A1899" t="s">
        <v>1930</v>
      </c>
      <c r="B1899">
        <v>1997</v>
      </c>
      <c r="C1899" t="s">
        <v>35</v>
      </c>
      <c r="E1899">
        <v>7</v>
      </c>
      <c r="F1899">
        <v>2</v>
      </c>
      <c r="G1899">
        <v>23241.47</v>
      </c>
      <c r="H1899" t="s">
        <v>11</v>
      </c>
      <c r="I1899" t="s">
        <v>12</v>
      </c>
      <c r="J1899" t="s">
        <v>170</v>
      </c>
      <c r="K1899" t="str">
        <f>SUBSTITUTE(Table14[[#This Row],[year]],"?","")</f>
        <v>1997</v>
      </c>
      <c r="P1899" t="str">
        <f>SUBSTITUTE(Table14[[#This Row],[Customer ID]],"?","unknown")</f>
        <v>Id442</v>
      </c>
      <c r="Q1899" s="9" t="str">
        <f t="shared" si="87"/>
        <v>14 Aug 1997</v>
      </c>
      <c r="R1899">
        <f t="shared" si="88"/>
        <v>25</v>
      </c>
      <c r="S1899" t="str">
        <f t="shared" si="89"/>
        <v>1997</v>
      </c>
      <c r="T1899" t="str">
        <f>SUBSTITUTE(Table14[[#This Row],[month]],"?","sep")</f>
        <v>Aug</v>
      </c>
      <c r="U1899">
        <v>14</v>
      </c>
      <c r="V1899">
        <v>3</v>
      </c>
      <c r="W1899" s="12">
        <v>11294.57</v>
      </c>
      <c r="X1899" t="str">
        <f>SUBSTITUTE(Table14[[#This Row],[Hospital tier]],"?","tier - 2")</f>
        <v>tier - 2</v>
      </c>
      <c r="Y1899" t="str">
        <f>SUBSTITUTE(Table14[[#This Row],[City tier]],"?","tier - 2")</f>
        <v>tier - 3</v>
      </c>
      <c r="Z1899" t="str">
        <f>SUBSTITUTE(Table14[[#This Row],[State ID]],"?","UNKNOWN")</f>
        <v>R1018</v>
      </c>
    </row>
    <row r="1900" spans="1:26" x14ac:dyDescent="0.3">
      <c r="A1900" t="s">
        <v>1931</v>
      </c>
      <c r="B1900">
        <v>1969</v>
      </c>
      <c r="C1900" t="s">
        <v>15</v>
      </c>
      <c r="E1900">
        <v>14</v>
      </c>
      <c r="F1900">
        <v>1</v>
      </c>
      <c r="G1900">
        <v>23244.79</v>
      </c>
      <c r="H1900" t="s">
        <v>11</v>
      </c>
      <c r="I1900" t="s">
        <v>12</v>
      </c>
      <c r="J1900" t="s">
        <v>13</v>
      </c>
      <c r="K1900" t="str">
        <f>SUBSTITUTE(Table14[[#This Row],[year]],"?","")</f>
        <v>1969</v>
      </c>
      <c r="P1900" t="str">
        <f>SUBSTITUTE(Table14[[#This Row],[Customer ID]],"?","unknown")</f>
        <v>Id441</v>
      </c>
      <c r="Q1900" s="9" t="str">
        <f t="shared" si="87"/>
        <v>15 Nov 1969</v>
      </c>
      <c r="R1900">
        <f t="shared" si="88"/>
        <v>53</v>
      </c>
      <c r="S1900" t="str">
        <f t="shared" si="89"/>
        <v>1969</v>
      </c>
      <c r="T1900" t="str">
        <f>SUBSTITUTE(Table14[[#This Row],[month]],"?","sep")</f>
        <v>Nov</v>
      </c>
      <c r="U1900">
        <v>15</v>
      </c>
      <c r="V1900">
        <v>1</v>
      </c>
      <c r="W1900" s="12">
        <v>4462.72</v>
      </c>
      <c r="X1900" t="str">
        <f>SUBSTITUTE(Table14[[#This Row],[Hospital tier]],"?","tier - 2")</f>
        <v>tier - 2</v>
      </c>
      <c r="Y1900" t="str">
        <f>SUBSTITUTE(Table14[[#This Row],[City tier]],"?","tier - 2")</f>
        <v>tier - 3</v>
      </c>
      <c r="Z1900" t="str">
        <f>SUBSTITUTE(Table14[[#This Row],[State ID]],"?","UNKNOWN")</f>
        <v>R1013</v>
      </c>
    </row>
    <row r="1901" spans="1:26" x14ac:dyDescent="0.3">
      <c r="A1901" t="s">
        <v>1932</v>
      </c>
      <c r="B1901">
        <v>1994</v>
      </c>
      <c r="C1901" t="s">
        <v>37</v>
      </c>
      <c r="E1901">
        <v>3</v>
      </c>
      <c r="F1901">
        <v>1</v>
      </c>
      <c r="G1901">
        <v>23288.93</v>
      </c>
      <c r="H1901" t="s">
        <v>11</v>
      </c>
      <c r="I1901" t="s">
        <v>12</v>
      </c>
      <c r="J1901" t="s">
        <v>247</v>
      </c>
      <c r="K1901" t="str">
        <f>SUBSTITUTE(Table14[[#This Row],[year]],"?","")</f>
        <v>1994</v>
      </c>
      <c r="P1901" t="str">
        <f>SUBSTITUTE(Table14[[#This Row],[Customer ID]],"?","unknown")</f>
        <v>Id440</v>
      </c>
      <c r="Q1901" s="9" t="str">
        <f t="shared" si="87"/>
        <v>8 Oct 1994</v>
      </c>
      <c r="R1901">
        <f t="shared" si="88"/>
        <v>28</v>
      </c>
      <c r="S1901" t="str">
        <f t="shared" si="89"/>
        <v>1994</v>
      </c>
      <c r="T1901" t="str">
        <f>SUBSTITUTE(Table14[[#This Row],[month]],"?","sep")</f>
        <v>Oct</v>
      </c>
      <c r="U1901">
        <v>8</v>
      </c>
      <c r="V1901">
        <v>1</v>
      </c>
      <c r="W1901" s="12">
        <v>4454.3999999999996</v>
      </c>
      <c r="X1901" t="str">
        <f>SUBSTITUTE(Table14[[#This Row],[Hospital tier]],"?","tier - 2")</f>
        <v>tier - 2</v>
      </c>
      <c r="Y1901" t="str">
        <f>SUBSTITUTE(Table14[[#This Row],[City tier]],"?","tier - 2")</f>
        <v>tier - 3</v>
      </c>
      <c r="Z1901" t="str">
        <f>SUBSTITUTE(Table14[[#This Row],[State ID]],"?","UNKNOWN")</f>
        <v>R1024</v>
      </c>
    </row>
    <row r="1902" spans="1:26" x14ac:dyDescent="0.3">
      <c r="A1902" t="s">
        <v>1933</v>
      </c>
      <c r="B1902">
        <v>1973</v>
      </c>
      <c r="C1902" t="s">
        <v>37</v>
      </c>
      <c r="E1902">
        <v>22</v>
      </c>
      <c r="F1902">
        <v>2</v>
      </c>
      <c r="G1902">
        <v>23306.55</v>
      </c>
      <c r="H1902" t="s">
        <v>11</v>
      </c>
      <c r="I1902" t="s">
        <v>11</v>
      </c>
      <c r="J1902" t="s">
        <v>42</v>
      </c>
      <c r="K1902" t="str">
        <f>SUBSTITUTE(Table14[[#This Row],[year]],"?","")</f>
        <v>1973</v>
      </c>
      <c r="P1902" t="str">
        <f>SUBSTITUTE(Table14[[#This Row],[Customer ID]],"?","unknown")</f>
        <v>Id439</v>
      </c>
      <c r="Q1902" s="9" t="str">
        <f t="shared" si="87"/>
        <v>28 Oct 1973</v>
      </c>
      <c r="R1902">
        <f t="shared" si="88"/>
        <v>49</v>
      </c>
      <c r="S1902" t="str">
        <f t="shared" si="89"/>
        <v>1973</v>
      </c>
      <c r="T1902" t="str">
        <f>SUBSTITUTE(Table14[[#This Row],[month]],"?","sep")</f>
        <v>Oct</v>
      </c>
      <c r="U1902">
        <v>28</v>
      </c>
      <c r="V1902">
        <v>3</v>
      </c>
      <c r="W1902" s="12">
        <v>4449.46</v>
      </c>
      <c r="X1902" t="str">
        <f>SUBSTITUTE(Table14[[#This Row],[Hospital tier]],"?","tier - 2")</f>
        <v>tier - 2</v>
      </c>
      <c r="Y1902" t="str">
        <f>SUBSTITUTE(Table14[[#This Row],[City tier]],"?","tier - 2")</f>
        <v>tier - 2</v>
      </c>
      <c r="Z1902" t="str">
        <f>SUBSTITUTE(Table14[[#This Row],[State ID]],"?","UNKNOWN")</f>
        <v>R1011</v>
      </c>
    </row>
    <row r="1903" spans="1:26" x14ac:dyDescent="0.3">
      <c r="A1903" t="s">
        <v>1934</v>
      </c>
      <c r="B1903">
        <v>1975</v>
      </c>
      <c r="C1903" t="s">
        <v>15</v>
      </c>
      <c r="E1903">
        <v>13</v>
      </c>
      <c r="F1903">
        <v>1</v>
      </c>
      <c r="G1903">
        <v>23401.31</v>
      </c>
      <c r="H1903" t="s">
        <v>11</v>
      </c>
      <c r="I1903" t="s">
        <v>12</v>
      </c>
      <c r="J1903" t="s">
        <v>247</v>
      </c>
      <c r="K1903" t="str">
        <f>SUBSTITUTE(Table14[[#This Row],[year]],"?","")</f>
        <v>1975</v>
      </c>
      <c r="P1903" t="str">
        <f>SUBSTITUTE(Table14[[#This Row],[Customer ID]],"?","unknown")</f>
        <v>Id438</v>
      </c>
      <c r="Q1903" s="9" t="str">
        <f t="shared" si="87"/>
        <v>3 Nov 1975</v>
      </c>
      <c r="R1903">
        <f t="shared" si="88"/>
        <v>47</v>
      </c>
      <c r="S1903" t="str">
        <f t="shared" si="89"/>
        <v>1975</v>
      </c>
      <c r="T1903" t="str">
        <f>SUBSTITUTE(Table14[[#This Row],[month]],"?","sep")</f>
        <v>Nov</v>
      </c>
      <c r="U1903">
        <v>3</v>
      </c>
      <c r="V1903">
        <v>1</v>
      </c>
      <c r="W1903" s="12">
        <v>4441.21</v>
      </c>
      <c r="X1903" t="str">
        <f>SUBSTITUTE(Table14[[#This Row],[Hospital tier]],"?","tier - 2")</f>
        <v>tier - 2</v>
      </c>
      <c r="Y1903" t="str">
        <f>SUBSTITUTE(Table14[[#This Row],[City tier]],"?","tier - 2")</f>
        <v>tier - 3</v>
      </c>
      <c r="Z1903" t="str">
        <f>SUBSTITUTE(Table14[[#This Row],[State ID]],"?","UNKNOWN")</f>
        <v>R1024</v>
      </c>
    </row>
    <row r="1904" spans="1:26" x14ac:dyDescent="0.3">
      <c r="A1904" t="s">
        <v>1935</v>
      </c>
      <c r="B1904">
        <v>1983</v>
      </c>
      <c r="C1904" t="s">
        <v>35</v>
      </c>
      <c r="E1904">
        <v>26</v>
      </c>
      <c r="F1904">
        <v>2</v>
      </c>
      <c r="G1904">
        <v>23563.02</v>
      </c>
      <c r="H1904" t="s">
        <v>11</v>
      </c>
      <c r="I1904" t="s">
        <v>11</v>
      </c>
      <c r="J1904" t="s">
        <v>13</v>
      </c>
      <c r="K1904" t="str">
        <f>SUBSTITUTE(Table14[[#This Row],[year]],"?","")</f>
        <v>1983</v>
      </c>
      <c r="P1904" t="str">
        <f>SUBSTITUTE(Table14[[#This Row],[Customer ID]],"?","unknown")</f>
        <v>Id437</v>
      </c>
      <c r="Q1904" s="9" t="str">
        <f t="shared" si="87"/>
        <v>24 Aug 1983</v>
      </c>
      <c r="R1904">
        <f t="shared" si="88"/>
        <v>39</v>
      </c>
      <c r="S1904" t="str">
        <f t="shared" si="89"/>
        <v>1983</v>
      </c>
      <c r="T1904" t="str">
        <f>SUBSTITUTE(Table14[[#This Row],[month]],"?","sep")</f>
        <v>Aug</v>
      </c>
      <c r="U1904">
        <v>24</v>
      </c>
      <c r="V1904">
        <v>2</v>
      </c>
      <c r="W1904" s="12">
        <v>4438.26</v>
      </c>
      <c r="X1904" t="str">
        <f>SUBSTITUTE(Table14[[#This Row],[Hospital tier]],"?","tier - 2")</f>
        <v>tier - 2</v>
      </c>
      <c r="Y1904" t="str">
        <f>SUBSTITUTE(Table14[[#This Row],[City tier]],"?","tier - 2")</f>
        <v>tier - 2</v>
      </c>
      <c r="Z1904" t="str">
        <f>SUBSTITUTE(Table14[[#This Row],[State ID]],"?","UNKNOWN")</f>
        <v>R1013</v>
      </c>
    </row>
    <row r="1905" spans="1:26" x14ac:dyDescent="0.3">
      <c r="A1905" t="s">
        <v>1936</v>
      </c>
      <c r="B1905">
        <v>1974</v>
      </c>
      <c r="C1905" t="s">
        <v>18</v>
      </c>
      <c r="E1905">
        <v>2</v>
      </c>
      <c r="F1905">
        <v>1</v>
      </c>
      <c r="G1905">
        <v>23568.27</v>
      </c>
      <c r="H1905" t="s">
        <v>11</v>
      </c>
      <c r="I1905" t="s">
        <v>11</v>
      </c>
      <c r="J1905" t="s">
        <v>42</v>
      </c>
      <c r="K1905" t="str">
        <f>SUBSTITUTE(Table14[[#This Row],[year]],"?","")</f>
        <v>1974</v>
      </c>
      <c r="P1905" t="str">
        <f>SUBSTITUTE(Table14[[#This Row],[Customer ID]],"?","unknown")</f>
        <v>Id436</v>
      </c>
      <c r="Q1905" s="9" t="str">
        <f t="shared" si="87"/>
        <v>8 Jun 1974</v>
      </c>
      <c r="R1905">
        <f t="shared" si="88"/>
        <v>49</v>
      </c>
      <c r="S1905" t="str">
        <f t="shared" si="89"/>
        <v>1974</v>
      </c>
      <c r="T1905" t="str">
        <f>SUBSTITUTE(Table14[[#This Row],[month]],"?","sep")</f>
        <v>Jun</v>
      </c>
      <c r="U1905">
        <v>8</v>
      </c>
      <c r="V1905">
        <v>2</v>
      </c>
      <c r="W1905" s="12">
        <v>4435.09</v>
      </c>
      <c r="X1905" t="str">
        <f>SUBSTITUTE(Table14[[#This Row],[Hospital tier]],"?","tier - 2")</f>
        <v>tier - 2</v>
      </c>
      <c r="Y1905" t="str">
        <f>SUBSTITUTE(Table14[[#This Row],[City tier]],"?","tier - 2")</f>
        <v>tier - 2</v>
      </c>
      <c r="Z1905" t="str">
        <f>SUBSTITUTE(Table14[[#This Row],[State ID]],"?","UNKNOWN")</f>
        <v>R1011</v>
      </c>
    </row>
    <row r="1906" spans="1:26" x14ac:dyDescent="0.3">
      <c r="A1906" t="s">
        <v>1937</v>
      </c>
      <c r="B1906">
        <v>1973</v>
      </c>
      <c r="C1906" t="s">
        <v>18</v>
      </c>
      <c r="E1906">
        <v>27</v>
      </c>
      <c r="F1906">
        <v>2</v>
      </c>
      <c r="G1906">
        <v>23807.24</v>
      </c>
      <c r="H1906" t="s">
        <v>11</v>
      </c>
      <c r="I1906" t="s">
        <v>12</v>
      </c>
      <c r="J1906" t="s">
        <v>23</v>
      </c>
      <c r="K1906" t="str">
        <f>SUBSTITUTE(Table14[[#This Row],[year]],"?","")</f>
        <v>1973</v>
      </c>
      <c r="P1906" t="str">
        <f>SUBSTITUTE(Table14[[#This Row],[Customer ID]],"?","unknown")</f>
        <v>Id435</v>
      </c>
      <c r="Q1906" s="9" t="str">
        <f t="shared" si="87"/>
        <v>14 Jun 1973</v>
      </c>
      <c r="R1906">
        <f t="shared" si="88"/>
        <v>49</v>
      </c>
      <c r="S1906" t="str">
        <f t="shared" si="89"/>
        <v>1973</v>
      </c>
      <c r="T1906" t="str">
        <f>SUBSTITUTE(Table14[[#This Row],[month]],"?","sep")</f>
        <v>Jun</v>
      </c>
      <c r="U1906">
        <v>14</v>
      </c>
      <c r="V1906">
        <v>0</v>
      </c>
      <c r="W1906" s="12">
        <v>36786.370000000003</v>
      </c>
      <c r="X1906" t="str">
        <f>SUBSTITUTE(Table14[[#This Row],[Hospital tier]],"?","tier - 2")</f>
        <v>tier - 2</v>
      </c>
      <c r="Y1906" t="str">
        <f>SUBSTITUTE(Table14[[#This Row],[City tier]],"?","tier - 2")</f>
        <v>tier - 3</v>
      </c>
      <c r="Z1906" t="str">
        <f>SUBSTITUTE(Table14[[#This Row],[State ID]],"?","UNKNOWN")</f>
        <v>R1012</v>
      </c>
    </row>
    <row r="1907" spans="1:26" x14ac:dyDescent="0.3">
      <c r="A1907" t="s">
        <v>1938</v>
      </c>
      <c r="B1907">
        <v>1970</v>
      </c>
      <c r="C1907" t="s">
        <v>35</v>
      </c>
      <c r="E1907">
        <v>8</v>
      </c>
      <c r="F1907">
        <v>1</v>
      </c>
      <c r="G1907">
        <v>23887.66</v>
      </c>
      <c r="H1907" t="s">
        <v>11</v>
      </c>
      <c r="I1907" t="s">
        <v>12</v>
      </c>
      <c r="J1907" t="s">
        <v>23</v>
      </c>
      <c r="K1907" t="str">
        <f>SUBSTITUTE(Table14[[#This Row],[year]],"?","")</f>
        <v>1970</v>
      </c>
      <c r="P1907" t="str">
        <f>SUBSTITUTE(Table14[[#This Row],[Customer ID]],"?","unknown")</f>
        <v>Id434</v>
      </c>
      <c r="Q1907" s="9" t="str">
        <f t="shared" si="87"/>
        <v>23 Aug 1970</v>
      </c>
      <c r="R1907">
        <f t="shared" si="88"/>
        <v>52</v>
      </c>
      <c r="S1907" t="str">
        <f t="shared" si="89"/>
        <v>1970</v>
      </c>
      <c r="T1907" t="str">
        <f>SUBSTITUTE(Table14[[#This Row],[month]],"?","sep")</f>
        <v>Aug</v>
      </c>
      <c r="U1907">
        <v>23</v>
      </c>
      <c r="V1907">
        <v>2</v>
      </c>
      <c r="W1907" s="12">
        <v>4433.92</v>
      </c>
      <c r="X1907" t="str">
        <f>SUBSTITUTE(Table14[[#This Row],[Hospital tier]],"?","tier - 2")</f>
        <v>tier - 2</v>
      </c>
      <c r="Y1907" t="str">
        <f>SUBSTITUTE(Table14[[#This Row],[City tier]],"?","tier - 2")</f>
        <v>tier - 3</v>
      </c>
      <c r="Z1907" t="str">
        <f>SUBSTITUTE(Table14[[#This Row],[State ID]],"?","UNKNOWN")</f>
        <v>R1012</v>
      </c>
    </row>
    <row r="1908" spans="1:26" x14ac:dyDescent="0.3">
      <c r="A1908" t="s">
        <v>1939</v>
      </c>
      <c r="B1908">
        <v>1971</v>
      </c>
      <c r="C1908" t="s">
        <v>10</v>
      </c>
      <c r="E1908">
        <v>10</v>
      </c>
      <c r="F1908">
        <v>2</v>
      </c>
      <c r="G1908">
        <v>23967.38</v>
      </c>
      <c r="H1908" t="s">
        <v>11</v>
      </c>
      <c r="I1908" t="s">
        <v>11</v>
      </c>
      <c r="J1908" t="s">
        <v>23</v>
      </c>
      <c r="K1908" t="str">
        <f>SUBSTITUTE(Table14[[#This Row],[year]],"?","")</f>
        <v>1971</v>
      </c>
      <c r="P1908" t="str">
        <f>SUBSTITUTE(Table14[[#This Row],[Customer ID]],"?","unknown")</f>
        <v>Id433</v>
      </c>
      <c r="Q1908" s="9" t="str">
        <f t="shared" si="87"/>
        <v>4 Jul 1971</v>
      </c>
      <c r="R1908">
        <f t="shared" si="88"/>
        <v>51</v>
      </c>
      <c r="S1908" t="str">
        <f t="shared" si="89"/>
        <v>1971</v>
      </c>
      <c r="T1908" t="str">
        <f>SUBSTITUTE(Table14[[#This Row],[month]],"?","sep")</f>
        <v>Jul</v>
      </c>
      <c r="U1908">
        <v>4</v>
      </c>
      <c r="V1908">
        <v>2</v>
      </c>
      <c r="W1908" s="12">
        <v>4433.3900000000003</v>
      </c>
      <c r="X1908" t="str">
        <f>SUBSTITUTE(Table14[[#This Row],[Hospital tier]],"?","tier - 2")</f>
        <v>tier - 2</v>
      </c>
      <c r="Y1908" t="str">
        <f>SUBSTITUTE(Table14[[#This Row],[City tier]],"?","tier - 2")</f>
        <v>tier - 2</v>
      </c>
      <c r="Z1908" t="str">
        <f>SUBSTITUTE(Table14[[#This Row],[State ID]],"?","UNKNOWN")</f>
        <v>R1012</v>
      </c>
    </row>
    <row r="1909" spans="1:26" x14ac:dyDescent="0.3">
      <c r="A1909" t="s">
        <v>1940</v>
      </c>
      <c r="B1909">
        <v>2003</v>
      </c>
      <c r="C1909" t="s">
        <v>30</v>
      </c>
      <c r="E1909">
        <v>30</v>
      </c>
      <c r="F1909">
        <v>2</v>
      </c>
      <c r="G1909">
        <v>24059.68</v>
      </c>
      <c r="H1909" t="s">
        <v>11</v>
      </c>
      <c r="I1909" t="s">
        <v>11</v>
      </c>
      <c r="J1909" t="s">
        <v>23</v>
      </c>
      <c r="K1909" t="str">
        <f>SUBSTITUTE(Table14[[#This Row],[year]],"?","")</f>
        <v>2003</v>
      </c>
      <c r="P1909" t="str">
        <f>SUBSTITUTE(Table14[[#This Row],[Customer ID]],"?","unknown")</f>
        <v>Id432</v>
      </c>
      <c r="Q1909" s="9" t="str">
        <f t="shared" si="87"/>
        <v>29 Dec 2003</v>
      </c>
      <c r="R1909">
        <f t="shared" si="88"/>
        <v>19</v>
      </c>
      <c r="S1909" t="str">
        <f t="shared" si="89"/>
        <v>2003</v>
      </c>
      <c r="T1909" t="str">
        <f>SUBSTITUTE(Table14[[#This Row],[month]],"?","sep")</f>
        <v>Dec</v>
      </c>
      <c r="U1909">
        <v>29</v>
      </c>
      <c r="V1909">
        <v>2</v>
      </c>
      <c r="W1909" s="12">
        <v>4428.8900000000003</v>
      </c>
      <c r="X1909" t="str">
        <f>SUBSTITUTE(Table14[[#This Row],[Hospital tier]],"?","tier - 2")</f>
        <v>tier - 2</v>
      </c>
      <c r="Y1909" t="str">
        <f>SUBSTITUTE(Table14[[#This Row],[City tier]],"?","tier - 2")</f>
        <v>tier - 2</v>
      </c>
      <c r="Z1909" t="str">
        <f>SUBSTITUTE(Table14[[#This Row],[State ID]],"?","UNKNOWN")</f>
        <v>R1012</v>
      </c>
    </row>
    <row r="1910" spans="1:26" x14ac:dyDescent="0.3">
      <c r="A1910" t="s">
        <v>1941</v>
      </c>
      <c r="B1910">
        <v>1973</v>
      </c>
      <c r="C1910" t="s">
        <v>18</v>
      </c>
      <c r="E1910">
        <v>13</v>
      </c>
      <c r="F1910">
        <v>3</v>
      </c>
      <c r="G1910">
        <v>24106.91</v>
      </c>
      <c r="H1910" t="s">
        <v>11</v>
      </c>
      <c r="I1910" t="s">
        <v>11</v>
      </c>
      <c r="J1910" t="s">
        <v>247</v>
      </c>
      <c r="K1910" t="str">
        <f>SUBSTITUTE(Table14[[#This Row],[year]],"?","")</f>
        <v>1973</v>
      </c>
      <c r="P1910" t="str">
        <f>SUBSTITUTE(Table14[[#This Row],[Customer ID]],"?","unknown")</f>
        <v>Id431</v>
      </c>
      <c r="Q1910" s="9" t="str">
        <f t="shared" si="87"/>
        <v>5 Jun 1973</v>
      </c>
      <c r="R1910">
        <f t="shared" si="88"/>
        <v>50</v>
      </c>
      <c r="S1910" t="str">
        <f t="shared" si="89"/>
        <v>1973</v>
      </c>
      <c r="T1910" t="str">
        <f>SUBSTITUTE(Table14[[#This Row],[month]],"?","sep")</f>
        <v>Jun</v>
      </c>
      <c r="U1910">
        <v>5</v>
      </c>
      <c r="V1910">
        <v>0</v>
      </c>
      <c r="W1910" s="12">
        <v>40974.160000000003</v>
      </c>
      <c r="X1910" t="str">
        <f>SUBSTITUTE(Table14[[#This Row],[Hospital tier]],"?","tier - 2")</f>
        <v>tier - 2</v>
      </c>
      <c r="Y1910" t="str">
        <f>SUBSTITUTE(Table14[[#This Row],[City tier]],"?","tier - 2")</f>
        <v>tier - 2</v>
      </c>
      <c r="Z1910" t="str">
        <f>SUBSTITUTE(Table14[[#This Row],[State ID]],"?","UNKNOWN")</f>
        <v>R1024</v>
      </c>
    </row>
    <row r="1911" spans="1:26" x14ac:dyDescent="0.3">
      <c r="A1911" t="s">
        <v>1942</v>
      </c>
      <c r="B1911">
        <v>1974</v>
      </c>
      <c r="C1911" t="s">
        <v>20</v>
      </c>
      <c r="E1911">
        <v>10</v>
      </c>
      <c r="F1911">
        <v>3</v>
      </c>
      <c r="G1911">
        <v>24180.93</v>
      </c>
      <c r="H1911" t="s">
        <v>11</v>
      </c>
      <c r="I1911" t="s">
        <v>16</v>
      </c>
      <c r="J1911" t="s">
        <v>13</v>
      </c>
      <c r="K1911" t="str">
        <f>SUBSTITUTE(Table14[[#This Row],[year]],"?","")</f>
        <v>1974</v>
      </c>
      <c r="P1911" t="str">
        <f>SUBSTITUTE(Table14[[#This Row],[Customer ID]],"?","unknown")</f>
        <v>Id430</v>
      </c>
      <c r="Q1911" s="9" t="str">
        <f t="shared" si="87"/>
        <v>15 Sep 1974</v>
      </c>
      <c r="R1911">
        <f t="shared" si="88"/>
        <v>48</v>
      </c>
      <c r="S1911" t="str">
        <f t="shared" si="89"/>
        <v>1974</v>
      </c>
      <c r="T1911" t="str">
        <f>SUBSTITUTE(Table14[[#This Row],[month]],"?","sep")</f>
        <v>Sep</v>
      </c>
      <c r="U1911">
        <v>15</v>
      </c>
      <c r="V1911">
        <v>0</v>
      </c>
      <c r="W1911" s="12">
        <v>4420.95</v>
      </c>
      <c r="X1911" t="str">
        <f>SUBSTITUTE(Table14[[#This Row],[Hospital tier]],"?","tier - 2")</f>
        <v>tier - 2</v>
      </c>
      <c r="Y1911" t="str">
        <f>SUBSTITUTE(Table14[[#This Row],[City tier]],"?","tier - 2")</f>
        <v>tier - 1</v>
      </c>
      <c r="Z1911" t="str">
        <f>SUBSTITUTE(Table14[[#This Row],[State ID]],"?","UNKNOWN")</f>
        <v>R1013</v>
      </c>
    </row>
    <row r="1912" spans="1:26" x14ac:dyDescent="0.3">
      <c r="A1912" t="s">
        <v>1943</v>
      </c>
      <c r="B1912">
        <v>1964</v>
      </c>
      <c r="C1912" t="s">
        <v>30</v>
      </c>
      <c r="E1912">
        <v>16</v>
      </c>
      <c r="F1912">
        <v>0</v>
      </c>
      <c r="G1912">
        <v>24227.34</v>
      </c>
      <c r="H1912" t="s">
        <v>11</v>
      </c>
      <c r="I1912" t="s">
        <v>16</v>
      </c>
      <c r="J1912" t="s">
        <v>13</v>
      </c>
      <c r="K1912" t="str">
        <f>SUBSTITUTE(Table14[[#This Row],[year]],"?","")</f>
        <v>1964</v>
      </c>
      <c r="P1912" t="str">
        <f>SUBSTITUTE(Table14[[#This Row],[Customer ID]],"?","unknown")</f>
        <v>Id429</v>
      </c>
      <c r="Q1912" s="9" t="str">
        <f t="shared" si="87"/>
        <v>16 Dec 1964</v>
      </c>
      <c r="R1912">
        <f t="shared" si="88"/>
        <v>58</v>
      </c>
      <c r="S1912" t="str">
        <f t="shared" si="89"/>
        <v>1964</v>
      </c>
      <c r="T1912" t="str">
        <f>SUBSTITUTE(Table14[[#This Row],[month]],"?","sep")</f>
        <v>Dec</v>
      </c>
      <c r="U1912">
        <v>16</v>
      </c>
      <c r="V1912">
        <v>0</v>
      </c>
      <c r="W1912" s="12">
        <v>4415.16</v>
      </c>
      <c r="X1912" t="str">
        <f>SUBSTITUTE(Table14[[#This Row],[Hospital tier]],"?","tier - 2")</f>
        <v>tier - 2</v>
      </c>
      <c r="Y1912" t="str">
        <f>SUBSTITUTE(Table14[[#This Row],[City tier]],"?","tier - 2")</f>
        <v>tier - 1</v>
      </c>
      <c r="Z1912" t="str">
        <f>SUBSTITUTE(Table14[[#This Row],[State ID]],"?","UNKNOWN")</f>
        <v>R1013</v>
      </c>
    </row>
    <row r="1913" spans="1:26" x14ac:dyDescent="0.3">
      <c r="A1913" t="s">
        <v>1944</v>
      </c>
      <c r="B1913">
        <v>2004</v>
      </c>
      <c r="C1913" t="s">
        <v>35</v>
      </c>
      <c r="E1913">
        <v>3</v>
      </c>
      <c r="F1913">
        <v>0</v>
      </c>
      <c r="G1913">
        <v>24294.02</v>
      </c>
      <c r="H1913" t="s">
        <v>11</v>
      </c>
      <c r="I1913" t="s">
        <v>16</v>
      </c>
      <c r="J1913" t="s">
        <v>42</v>
      </c>
      <c r="K1913" t="str">
        <f>SUBSTITUTE(Table14[[#This Row],[year]],"?","")</f>
        <v>2004</v>
      </c>
      <c r="P1913" t="str">
        <f>SUBSTITUTE(Table14[[#This Row],[Customer ID]],"?","unknown")</f>
        <v>Id428</v>
      </c>
      <c r="Q1913" s="9" t="str">
        <f t="shared" si="87"/>
        <v>13 Aug 2004</v>
      </c>
      <c r="R1913">
        <f t="shared" si="88"/>
        <v>18</v>
      </c>
      <c r="S1913" t="str">
        <f t="shared" si="89"/>
        <v>2004</v>
      </c>
      <c r="T1913" t="str">
        <f>SUBSTITUTE(Table14[[#This Row],[month]],"?","sep")</f>
        <v>Aug</v>
      </c>
      <c r="U1913">
        <v>13</v>
      </c>
      <c r="V1913">
        <v>0</v>
      </c>
      <c r="W1913" s="12">
        <v>4402.2299999999996</v>
      </c>
      <c r="X1913" t="str">
        <f>SUBSTITUTE(Table14[[#This Row],[Hospital tier]],"?","tier - 2")</f>
        <v>tier - 2</v>
      </c>
      <c r="Y1913" t="str">
        <f>SUBSTITUTE(Table14[[#This Row],[City tier]],"?","tier - 2")</f>
        <v>tier - 1</v>
      </c>
      <c r="Z1913" t="str">
        <f>SUBSTITUTE(Table14[[#This Row],[State ID]],"?","UNKNOWN")</f>
        <v>R1011</v>
      </c>
    </row>
    <row r="1914" spans="1:26" x14ac:dyDescent="0.3">
      <c r="A1914" t="s">
        <v>1945</v>
      </c>
      <c r="B1914">
        <v>1999</v>
      </c>
      <c r="C1914" t="s">
        <v>37</v>
      </c>
      <c r="E1914">
        <v>7</v>
      </c>
      <c r="F1914">
        <v>0</v>
      </c>
      <c r="G1914">
        <v>24387.74</v>
      </c>
      <c r="H1914" t="s">
        <v>11</v>
      </c>
      <c r="I1914" t="s">
        <v>16</v>
      </c>
      <c r="J1914" t="s">
        <v>42</v>
      </c>
      <c r="K1914" t="str">
        <f>SUBSTITUTE(Table14[[#This Row],[year]],"?","")</f>
        <v>1999</v>
      </c>
      <c r="P1914" t="str">
        <f>SUBSTITUTE(Table14[[#This Row],[Customer ID]],"?","unknown")</f>
        <v>Id427</v>
      </c>
      <c r="Q1914" s="9" t="str">
        <f t="shared" si="87"/>
        <v>11 Oct 1999</v>
      </c>
      <c r="R1914">
        <f t="shared" si="88"/>
        <v>23</v>
      </c>
      <c r="S1914" t="str">
        <f t="shared" si="89"/>
        <v>1999</v>
      </c>
      <c r="T1914" t="str">
        <f>SUBSTITUTE(Table14[[#This Row],[month]],"?","sep")</f>
        <v>Oct</v>
      </c>
      <c r="U1914">
        <v>11</v>
      </c>
      <c r="V1914">
        <v>0</v>
      </c>
      <c r="W1914" s="12">
        <v>4399.7299999999996</v>
      </c>
      <c r="X1914" t="str">
        <f>SUBSTITUTE(Table14[[#This Row],[Hospital tier]],"?","tier - 2")</f>
        <v>tier - 2</v>
      </c>
      <c r="Y1914" t="str">
        <f>SUBSTITUTE(Table14[[#This Row],[City tier]],"?","tier - 2")</f>
        <v>tier - 1</v>
      </c>
      <c r="Z1914" t="str">
        <f>SUBSTITUTE(Table14[[#This Row],[State ID]],"?","UNKNOWN")</f>
        <v>R1011</v>
      </c>
    </row>
    <row r="1915" spans="1:26" x14ac:dyDescent="0.3">
      <c r="A1915" t="s">
        <v>1946</v>
      </c>
      <c r="B1915">
        <v>1970</v>
      </c>
      <c r="C1915" t="s">
        <v>15</v>
      </c>
      <c r="E1915">
        <v>30</v>
      </c>
      <c r="F1915">
        <v>0</v>
      </c>
      <c r="G1915">
        <v>24393.62</v>
      </c>
      <c r="H1915" t="s">
        <v>11</v>
      </c>
      <c r="I1915" t="s">
        <v>12</v>
      </c>
      <c r="J1915" t="s">
        <v>23</v>
      </c>
      <c r="K1915" t="str">
        <f>SUBSTITUTE(Table14[[#This Row],[year]],"?","")</f>
        <v>1970</v>
      </c>
      <c r="P1915" t="str">
        <f>SUBSTITUTE(Table14[[#This Row],[Customer ID]],"?","unknown")</f>
        <v>Id426</v>
      </c>
      <c r="Q1915" s="9" t="str">
        <f t="shared" si="87"/>
        <v>18 Nov 1970</v>
      </c>
      <c r="R1915">
        <f t="shared" si="88"/>
        <v>52</v>
      </c>
      <c r="S1915" t="str">
        <f t="shared" si="89"/>
        <v>1970</v>
      </c>
      <c r="T1915" t="str">
        <f>SUBSTITUTE(Table14[[#This Row],[month]],"?","sep")</f>
        <v>Nov</v>
      </c>
      <c r="U1915">
        <v>18</v>
      </c>
      <c r="V1915">
        <v>3</v>
      </c>
      <c r="W1915" s="12">
        <v>4397.3100000000004</v>
      </c>
      <c r="X1915" t="str">
        <f>SUBSTITUTE(Table14[[#This Row],[Hospital tier]],"?","tier - 2")</f>
        <v>tier - 2</v>
      </c>
      <c r="Y1915" t="str">
        <f>SUBSTITUTE(Table14[[#This Row],[City tier]],"?","tier - 2")</f>
        <v>tier - 3</v>
      </c>
      <c r="Z1915" t="str">
        <f>SUBSTITUTE(Table14[[#This Row],[State ID]],"?","UNKNOWN")</f>
        <v>R1012</v>
      </c>
    </row>
    <row r="1916" spans="1:26" x14ac:dyDescent="0.3">
      <c r="A1916" t="s">
        <v>1947</v>
      </c>
      <c r="B1916">
        <v>1968</v>
      </c>
      <c r="C1916" t="s">
        <v>10</v>
      </c>
      <c r="E1916">
        <v>6</v>
      </c>
      <c r="F1916">
        <v>0</v>
      </c>
      <c r="G1916">
        <v>24476.48</v>
      </c>
      <c r="H1916" t="s">
        <v>11</v>
      </c>
      <c r="I1916" t="s">
        <v>11</v>
      </c>
      <c r="J1916" t="s">
        <v>23</v>
      </c>
      <c r="K1916" t="str">
        <f>SUBSTITUTE(Table14[[#This Row],[year]],"?","")</f>
        <v>1968</v>
      </c>
      <c r="P1916" t="str">
        <f>SUBSTITUTE(Table14[[#This Row],[Customer ID]],"?","unknown")</f>
        <v>Id425</v>
      </c>
      <c r="Q1916" s="9" t="str">
        <f t="shared" si="87"/>
        <v>29 Jul 1968</v>
      </c>
      <c r="R1916">
        <f t="shared" si="88"/>
        <v>54</v>
      </c>
      <c r="S1916" t="str">
        <f t="shared" si="89"/>
        <v>1968</v>
      </c>
      <c r="T1916" t="str">
        <f>SUBSTITUTE(Table14[[#This Row],[month]],"?","sep")</f>
        <v>Jul</v>
      </c>
      <c r="U1916">
        <v>29</v>
      </c>
      <c r="V1916">
        <v>3</v>
      </c>
      <c r="W1916" s="12">
        <v>4392.7</v>
      </c>
      <c r="X1916" t="str">
        <f>SUBSTITUTE(Table14[[#This Row],[Hospital tier]],"?","tier - 2")</f>
        <v>tier - 2</v>
      </c>
      <c r="Y1916" t="str">
        <f>SUBSTITUTE(Table14[[#This Row],[City tier]],"?","tier - 2")</f>
        <v>tier - 2</v>
      </c>
      <c r="Z1916" t="str">
        <f>SUBSTITUTE(Table14[[#This Row],[State ID]],"?","UNKNOWN")</f>
        <v>R1012</v>
      </c>
    </row>
    <row r="1917" spans="1:26" x14ac:dyDescent="0.3">
      <c r="A1917" t="s">
        <v>1948</v>
      </c>
      <c r="B1917">
        <v>1961</v>
      </c>
      <c r="C1917" t="s">
        <v>37</v>
      </c>
      <c r="E1917">
        <v>21</v>
      </c>
      <c r="F1917">
        <v>0</v>
      </c>
      <c r="G1917">
        <v>24513.09</v>
      </c>
      <c r="H1917" t="s">
        <v>11</v>
      </c>
      <c r="I1917" t="s">
        <v>11</v>
      </c>
      <c r="J1917" t="s">
        <v>13</v>
      </c>
      <c r="K1917" t="str">
        <f>SUBSTITUTE(Table14[[#This Row],[year]],"?","")</f>
        <v>1961</v>
      </c>
      <c r="P1917" t="str">
        <f>SUBSTITUTE(Table14[[#This Row],[Customer ID]],"?","unknown")</f>
        <v>Id424</v>
      </c>
      <c r="Q1917" s="9" t="str">
        <f t="shared" si="87"/>
        <v>29 Oct 1961</v>
      </c>
      <c r="R1917">
        <f t="shared" si="88"/>
        <v>61</v>
      </c>
      <c r="S1917" t="str">
        <f t="shared" si="89"/>
        <v>1961</v>
      </c>
      <c r="T1917" t="str">
        <f>SUBSTITUTE(Table14[[#This Row],[month]],"?","sep")</f>
        <v>Oct</v>
      </c>
      <c r="U1917">
        <v>29</v>
      </c>
      <c r="V1917">
        <v>3</v>
      </c>
      <c r="W1917" s="12">
        <v>4391.6499999999996</v>
      </c>
      <c r="X1917" t="str">
        <f>SUBSTITUTE(Table14[[#This Row],[Hospital tier]],"?","tier - 2")</f>
        <v>tier - 2</v>
      </c>
      <c r="Y1917" t="str">
        <f>SUBSTITUTE(Table14[[#This Row],[City tier]],"?","tier - 2")</f>
        <v>tier - 2</v>
      </c>
      <c r="Z1917" t="str">
        <f>SUBSTITUTE(Table14[[#This Row],[State ID]],"?","UNKNOWN")</f>
        <v>R1013</v>
      </c>
    </row>
    <row r="1918" spans="1:26" x14ac:dyDescent="0.3">
      <c r="A1918" t="s">
        <v>1949</v>
      </c>
      <c r="B1918">
        <v>1972</v>
      </c>
      <c r="C1918" t="s">
        <v>20</v>
      </c>
      <c r="E1918">
        <v>14</v>
      </c>
      <c r="F1918">
        <v>1</v>
      </c>
      <c r="G1918">
        <v>24520.26</v>
      </c>
      <c r="H1918" t="s">
        <v>11</v>
      </c>
      <c r="I1918" t="s">
        <v>12</v>
      </c>
      <c r="J1918" t="s">
        <v>42</v>
      </c>
      <c r="K1918" t="str">
        <f>SUBSTITUTE(Table14[[#This Row],[year]],"?","")</f>
        <v>1972</v>
      </c>
      <c r="P1918" t="str">
        <f>SUBSTITUTE(Table14[[#This Row],[Customer ID]],"?","unknown")</f>
        <v>Id423</v>
      </c>
      <c r="Q1918" s="9" t="str">
        <f t="shared" si="87"/>
        <v>29 Sep 1972</v>
      </c>
      <c r="R1918">
        <f t="shared" si="88"/>
        <v>50</v>
      </c>
      <c r="S1918" t="str">
        <f t="shared" si="89"/>
        <v>1972</v>
      </c>
      <c r="T1918" t="str">
        <f>SUBSTITUTE(Table14[[#This Row],[month]],"?","sep")</f>
        <v>Sep</v>
      </c>
      <c r="U1918">
        <v>29</v>
      </c>
      <c r="V1918">
        <v>4</v>
      </c>
      <c r="W1918" s="12">
        <v>36580.28</v>
      </c>
      <c r="X1918" t="str">
        <f>SUBSTITUTE(Table14[[#This Row],[Hospital tier]],"?","tier - 2")</f>
        <v>tier - 2</v>
      </c>
      <c r="Y1918" t="str">
        <f>SUBSTITUTE(Table14[[#This Row],[City tier]],"?","tier - 2")</f>
        <v>tier - 3</v>
      </c>
      <c r="Z1918" t="str">
        <f>SUBSTITUTE(Table14[[#This Row],[State ID]],"?","UNKNOWN")</f>
        <v>R1011</v>
      </c>
    </row>
    <row r="1919" spans="1:26" x14ac:dyDescent="0.3">
      <c r="A1919" t="s">
        <v>1950</v>
      </c>
      <c r="B1919">
        <v>1975</v>
      </c>
      <c r="C1919" t="s">
        <v>18</v>
      </c>
      <c r="E1919">
        <v>13</v>
      </c>
      <c r="F1919">
        <v>2</v>
      </c>
      <c r="G1919">
        <v>24535.7</v>
      </c>
      <c r="H1919" t="s">
        <v>11</v>
      </c>
      <c r="I1919" t="s">
        <v>11</v>
      </c>
      <c r="J1919" t="s">
        <v>23</v>
      </c>
      <c r="K1919" t="str">
        <f>SUBSTITUTE(Table14[[#This Row],[year]],"?","")</f>
        <v>1975</v>
      </c>
      <c r="P1919" t="str">
        <f>SUBSTITUTE(Table14[[#This Row],[Customer ID]],"?","unknown")</f>
        <v>Id422</v>
      </c>
      <c r="Q1919" s="9" t="str">
        <f t="shared" si="87"/>
        <v>28 Jun 1975</v>
      </c>
      <c r="R1919">
        <f t="shared" si="88"/>
        <v>47</v>
      </c>
      <c r="S1919" t="str">
        <f t="shared" si="89"/>
        <v>1975</v>
      </c>
      <c r="T1919" t="str">
        <f>SUBSTITUTE(Table14[[#This Row],[month]],"?","sep")</f>
        <v>Jun</v>
      </c>
      <c r="U1919">
        <v>28</v>
      </c>
      <c r="V1919">
        <v>0</v>
      </c>
      <c r="W1919" s="12">
        <v>4357.04</v>
      </c>
      <c r="X1919" t="str">
        <f>SUBSTITUTE(Table14[[#This Row],[Hospital tier]],"?","tier - 2")</f>
        <v>tier - 2</v>
      </c>
      <c r="Y1919" t="str">
        <f>SUBSTITUTE(Table14[[#This Row],[City tier]],"?","tier - 2")</f>
        <v>tier - 2</v>
      </c>
      <c r="Z1919" t="str">
        <f>SUBSTITUTE(Table14[[#This Row],[State ID]],"?","UNKNOWN")</f>
        <v>R1012</v>
      </c>
    </row>
    <row r="1920" spans="1:26" x14ac:dyDescent="0.3">
      <c r="A1920" t="s">
        <v>1951</v>
      </c>
      <c r="B1920">
        <v>1976</v>
      </c>
      <c r="C1920" t="s">
        <v>37</v>
      </c>
      <c r="E1920">
        <v>12</v>
      </c>
      <c r="F1920">
        <v>0</v>
      </c>
      <c r="G1920">
        <v>24603.05</v>
      </c>
      <c r="H1920" t="s">
        <v>11</v>
      </c>
      <c r="I1920" t="s">
        <v>11</v>
      </c>
      <c r="J1920" t="s">
        <v>42</v>
      </c>
      <c r="K1920" t="str">
        <f>SUBSTITUTE(Table14[[#This Row],[year]],"?","")</f>
        <v>1976</v>
      </c>
      <c r="P1920" t="str">
        <f>SUBSTITUTE(Table14[[#This Row],[Customer ID]],"?","unknown")</f>
        <v>Id421</v>
      </c>
      <c r="Q1920" s="9" t="str">
        <f t="shared" si="87"/>
        <v>13 Oct 1976</v>
      </c>
      <c r="R1920">
        <f t="shared" si="88"/>
        <v>46</v>
      </c>
      <c r="S1920" t="str">
        <f t="shared" si="89"/>
        <v>1976</v>
      </c>
      <c r="T1920" t="str">
        <f>SUBSTITUTE(Table14[[#This Row],[month]],"?","sep")</f>
        <v>Oct</v>
      </c>
      <c r="U1920">
        <v>13</v>
      </c>
      <c r="V1920">
        <v>1</v>
      </c>
      <c r="W1920" s="12">
        <v>4350.51</v>
      </c>
      <c r="X1920" t="str">
        <f>SUBSTITUTE(Table14[[#This Row],[Hospital tier]],"?","tier - 2")</f>
        <v>tier - 2</v>
      </c>
      <c r="Y1920" t="str">
        <f>SUBSTITUTE(Table14[[#This Row],[City tier]],"?","tier - 2")</f>
        <v>tier - 2</v>
      </c>
      <c r="Z1920" t="str">
        <f>SUBSTITUTE(Table14[[#This Row],[State ID]],"?","UNKNOWN")</f>
        <v>R1011</v>
      </c>
    </row>
    <row r="1921" spans="1:26" x14ac:dyDescent="0.3">
      <c r="A1921" t="s">
        <v>1952</v>
      </c>
      <c r="B1921">
        <v>1970</v>
      </c>
      <c r="C1921" t="s">
        <v>18</v>
      </c>
      <c r="E1921">
        <v>12</v>
      </c>
      <c r="F1921">
        <v>2</v>
      </c>
      <c r="G1921">
        <v>24667.42</v>
      </c>
      <c r="H1921" t="s">
        <v>11</v>
      </c>
      <c r="I1921" t="s">
        <v>12</v>
      </c>
      <c r="J1921" t="s">
        <v>13</v>
      </c>
      <c r="K1921" t="str">
        <f>SUBSTITUTE(Table14[[#This Row],[year]],"?","")</f>
        <v>1970</v>
      </c>
      <c r="P1921" t="str">
        <f>SUBSTITUTE(Table14[[#This Row],[Customer ID]],"?","unknown")</f>
        <v>Id420</v>
      </c>
      <c r="Q1921" s="9" t="str">
        <f t="shared" si="87"/>
        <v>17 Jun 1970</v>
      </c>
      <c r="R1921">
        <f t="shared" si="88"/>
        <v>52</v>
      </c>
      <c r="S1921" t="str">
        <f t="shared" si="89"/>
        <v>1970</v>
      </c>
      <c r="T1921" t="str">
        <f>SUBSTITUTE(Table14[[#This Row],[month]],"?","sep")</f>
        <v>Jun</v>
      </c>
      <c r="U1921">
        <v>17</v>
      </c>
      <c r="V1921">
        <v>0</v>
      </c>
      <c r="W1921" s="12">
        <v>12244.53</v>
      </c>
      <c r="X1921" t="str">
        <f>SUBSTITUTE(Table14[[#This Row],[Hospital tier]],"?","tier - 2")</f>
        <v>tier - 2</v>
      </c>
      <c r="Y1921" t="str">
        <f>SUBSTITUTE(Table14[[#This Row],[City tier]],"?","tier - 2")</f>
        <v>tier - 3</v>
      </c>
      <c r="Z1921" t="str">
        <f>SUBSTITUTE(Table14[[#This Row],[State ID]],"?","UNKNOWN")</f>
        <v>R1013</v>
      </c>
    </row>
    <row r="1922" spans="1:26" x14ac:dyDescent="0.3">
      <c r="A1922" t="s">
        <v>1953</v>
      </c>
      <c r="B1922">
        <v>1996</v>
      </c>
      <c r="C1922" t="s">
        <v>35</v>
      </c>
      <c r="E1922">
        <v>28</v>
      </c>
      <c r="F1922">
        <v>4</v>
      </c>
      <c r="G1922">
        <v>24671.66</v>
      </c>
      <c r="H1922" t="s">
        <v>11</v>
      </c>
      <c r="I1922" t="s">
        <v>16</v>
      </c>
      <c r="J1922" t="s">
        <v>247</v>
      </c>
      <c r="K1922" t="str">
        <f>SUBSTITUTE(Table14[[#This Row],[year]],"?","")</f>
        <v>1996</v>
      </c>
      <c r="P1922" t="str">
        <f>SUBSTITUTE(Table14[[#This Row],[Customer ID]],"?","unknown")</f>
        <v>Id419</v>
      </c>
      <c r="Q1922" s="9" t="str">
        <f t="shared" ref="Q1922:Q1985" si="90">CONCATENATE(U1922," ",T1922," ",S1922)</f>
        <v>1 Aug 1996</v>
      </c>
      <c r="R1922">
        <f t="shared" ref="R1922:R1985" si="91">DATEDIF(Q1922,$AC$21,"Y")</f>
        <v>26</v>
      </c>
      <c r="S1922" t="str">
        <f t="shared" ref="S1922:S1985" si="92">IF(ISBLANK(K1922),AVERAGE(K1922:K4264),K1922)</f>
        <v>1996</v>
      </c>
      <c r="T1922" t="str">
        <f>SUBSTITUTE(Table14[[#This Row],[month]],"?","sep")</f>
        <v>Aug</v>
      </c>
      <c r="U1922">
        <v>1</v>
      </c>
      <c r="V1922">
        <v>2</v>
      </c>
      <c r="W1922" s="12">
        <v>4349.46</v>
      </c>
      <c r="X1922" t="str">
        <f>SUBSTITUTE(Table14[[#This Row],[Hospital tier]],"?","tier - 2")</f>
        <v>tier - 2</v>
      </c>
      <c r="Y1922" t="str">
        <f>SUBSTITUTE(Table14[[#This Row],[City tier]],"?","tier - 2")</f>
        <v>tier - 1</v>
      </c>
      <c r="Z1922" t="str">
        <f>SUBSTITUTE(Table14[[#This Row],[State ID]],"?","UNKNOWN")</f>
        <v>R1024</v>
      </c>
    </row>
    <row r="1923" spans="1:26" x14ac:dyDescent="0.3">
      <c r="A1923" t="s">
        <v>1954</v>
      </c>
      <c r="B1923">
        <v>1992</v>
      </c>
      <c r="C1923" t="s">
        <v>37</v>
      </c>
      <c r="E1923">
        <v>11</v>
      </c>
      <c r="F1923">
        <v>0</v>
      </c>
      <c r="G1923">
        <v>24795.040000000001</v>
      </c>
      <c r="H1923" t="s">
        <v>11</v>
      </c>
      <c r="I1923" t="s">
        <v>12</v>
      </c>
      <c r="J1923" t="s">
        <v>42</v>
      </c>
      <c r="K1923" t="str">
        <f>SUBSTITUTE(Table14[[#This Row],[year]],"?","")</f>
        <v>1992</v>
      </c>
      <c r="P1923" t="str">
        <f>SUBSTITUTE(Table14[[#This Row],[Customer ID]],"?","unknown")</f>
        <v>Id418</v>
      </c>
      <c r="Q1923" s="9" t="str">
        <f t="shared" si="90"/>
        <v>1 Oct 1992</v>
      </c>
      <c r="R1923">
        <f t="shared" si="91"/>
        <v>30</v>
      </c>
      <c r="S1923" t="str">
        <f t="shared" si="92"/>
        <v>1992</v>
      </c>
      <c r="T1923" t="str">
        <f>SUBSTITUTE(Table14[[#This Row],[month]],"?","sep")</f>
        <v>Oct</v>
      </c>
      <c r="U1923">
        <v>1</v>
      </c>
      <c r="V1923">
        <v>0</v>
      </c>
      <c r="W1923" s="12">
        <v>4347.0200000000004</v>
      </c>
      <c r="X1923" t="str">
        <f>SUBSTITUTE(Table14[[#This Row],[Hospital tier]],"?","tier - 2")</f>
        <v>tier - 2</v>
      </c>
      <c r="Y1923" t="str">
        <f>SUBSTITUTE(Table14[[#This Row],[City tier]],"?","tier - 2")</f>
        <v>tier - 3</v>
      </c>
      <c r="Z1923" t="str">
        <f>SUBSTITUTE(Table14[[#This Row],[State ID]],"?","UNKNOWN")</f>
        <v>R1011</v>
      </c>
    </row>
    <row r="1924" spans="1:26" x14ac:dyDescent="0.3">
      <c r="A1924" t="s">
        <v>1955</v>
      </c>
      <c r="B1924">
        <v>1994</v>
      </c>
      <c r="C1924" t="s">
        <v>20</v>
      </c>
      <c r="E1924">
        <v>9</v>
      </c>
      <c r="F1924">
        <v>0</v>
      </c>
      <c r="G1924">
        <v>24817.25</v>
      </c>
      <c r="H1924" t="s">
        <v>11</v>
      </c>
      <c r="I1924" t="s">
        <v>11</v>
      </c>
      <c r="J1924" t="s">
        <v>42</v>
      </c>
      <c r="K1924" t="str">
        <f>SUBSTITUTE(Table14[[#This Row],[year]],"?","")</f>
        <v>1994</v>
      </c>
      <c r="P1924" t="str">
        <f>SUBSTITUTE(Table14[[#This Row],[Customer ID]],"?","unknown")</f>
        <v>Id417</v>
      </c>
      <c r="Q1924" s="9" t="str">
        <f t="shared" si="90"/>
        <v>26 Sep 1994</v>
      </c>
      <c r="R1924">
        <f t="shared" si="91"/>
        <v>28</v>
      </c>
      <c r="S1924" t="str">
        <f t="shared" si="92"/>
        <v>1994</v>
      </c>
      <c r="T1924" t="str">
        <f>SUBSTITUTE(Table14[[#This Row],[month]],"?","sep")</f>
        <v>Sep</v>
      </c>
      <c r="U1924">
        <v>26</v>
      </c>
      <c r="V1924">
        <v>2</v>
      </c>
      <c r="W1924" s="12">
        <v>4340.4399999999996</v>
      </c>
      <c r="X1924" t="str">
        <f>SUBSTITUTE(Table14[[#This Row],[Hospital tier]],"?","tier - 2")</f>
        <v>tier - 2</v>
      </c>
      <c r="Y1924" t="str">
        <f>SUBSTITUTE(Table14[[#This Row],[City tier]],"?","tier - 2")</f>
        <v>tier - 2</v>
      </c>
      <c r="Z1924" t="str">
        <f>SUBSTITUTE(Table14[[#This Row],[State ID]],"?","UNKNOWN")</f>
        <v>R1011</v>
      </c>
    </row>
    <row r="1925" spans="1:26" x14ac:dyDescent="0.3">
      <c r="A1925" t="s">
        <v>1956</v>
      </c>
      <c r="B1925">
        <v>1995</v>
      </c>
      <c r="C1925" t="s">
        <v>18</v>
      </c>
      <c r="E1925">
        <v>10</v>
      </c>
      <c r="F1925">
        <v>0</v>
      </c>
      <c r="G1925">
        <v>24863.25</v>
      </c>
      <c r="H1925" t="s">
        <v>11</v>
      </c>
      <c r="I1925" t="s">
        <v>12</v>
      </c>
      <c r="J1925" t="s">
        <v>42</v>
      </c>
      <c r="K1925" t="str">
        <f>SUBSTITUTE(Table14[[#This Row],[year]],"?","")</f>
        <v>1995</v>
      </c>
      <c r="P1925" t="str">
        <f>SUBSTITUTE(Table14[[#This Row],[Customer ID]],"?","unknown")</f>
        <v>Id416</v>
      </c>
      <c r="Q1925" s="9" t="str">
        <f t="shared" si="90"/>
        <v>2 Jun 1995</v>
      </c>
      <c r="R1925">
        <f t="shared" si="91"/>
        <v>28</v>
      </c>
      <c r="S1925" t="str">
        <f t="shared" si="92"/>
        <v>1995</v>
      </c>
      <c r="T1925" t="str">
        <f>SUBSTITUTE(Table14[[#This Row],[month]],"?","sep")</f>
        <v>Jun</v>
      </c>
      <c r="U1925">
        <v>2</v>
      </c>
      <c r="V1925">
        <v>1</v>
      </c>
      <c r="W1925" s="12">
        <v>4337.74</v>
      </c>
      <c r="X1925" t="str">
        <f>SUBSTITUTE(Table14[[#This Row],[Hospital tier]],"?","tier - 2")</f>
        <v>tier - 2</v>
      </c>
      <c r="Y1925" t="str">
        <f>SUBSTITUTE(Table14[[#This Row],[City tier]],"?","tier - 2")</f>
        <v>tier - 3</v>
      </c>
      <c r="Z1925" t="str">
        <f>SUBSTITUTE(Table14[[#This Row],[State ID]],"?","UNKNOWN")</f>
        <v>R1011</v>
      </c>
    </row>
    <row r="1926" spans="1:26" x14ac:dyDescent="0.3">
      <c r="A1926" t="s">
        <v>1957</v>
      </c>
      <c r="B1926">
        <v>1970</v>
      </c>
      <c r="C1926" t="s">
        <v>15</v>
      </c>
      <c r="E1926">
        <v>26</v>
      </c>
      <c r="F1926">
        <v>3</v>
      </c>
      <c r="G1926">
        <v>24869.84</v>
      </c>
      <c r="H1926" t="s">
        <v>11</v>
      </c>
      <c r="I1926" t="s">
        <v>11</v>
      </c>
      <c r="J1926" t="s">
        <v>168</v>
      </c>
      <c r="K1926" t="str">
        <f>SUBSTITUTE(Table14[[#This Row],[year]],"?","")</f>
        <v>1970</v>
      </c>
      <c r="P1926" t="str">
        <f>SUBSTITUTE(Table14[[#This Row],[Customer ID]],"?","unknown")</f>
        <v>Id415</v>
      </c>
      <c r="Q1926" s="9" t="str">
        <f t="shared" si="90"/>
        <v>19 Nov 1970</v>
      </c>
      <c r="R1926">
        <f t="shared" si="91"/>
        <v>52</v>
      </c>
      <c r="S1926" t="str">
        <f t="shared" si="92"/>
        <v>1970</v>
      </c>
      <c r="T1926" t="str">
        <f>SUBSTITUTE(Table14[[#This Row],[month]],"?","sep")</f>
        <v>Nov</v>
      </c>
      <c r="U1926">
        <v>19</v>
      </c>
      <c r="V1926">
        <v>0</v>
      </c>
      <c r="W1926" s="12">
        <v>4320.41</v>
      </c>
      <c r="X1926" t="str">
        <f>SUBSTITUTE(Table14[[#This Row],[Hospital tier]],"?","tier - 2")</f>
        <v>tier - 2</v>
      </c>
      <c r="Y1926" t="str">
        <f>SUBSTITUTE(Table14[[#This Row],[City tier]],"?","tier - 2")</f>
        <v>tier - 2</v>
      </c>
      <c r="Z1926" t="str">
        <f>SUBSTITUTE(Table14[[#This Row],[State ID]],"?","UNKNOWN")</f>
        <v>R1016</v>
      </c>
    </row>
    <row r="1927" spans="1:26" x14ac:dyDescent="0.3">
      <c r="A1927" t="s">
        <v>1958</v>
      </c>
      <c r="B1927">
        <v>1969</v>
      </c>
      <c r="C1927" t="s">
        <v>10</v>
      </c>
      <c r="E1927">
        <v>23</v>
      </c>
      <c r="F1927">
        <v>3</v>
      </c>
      <c r="G1927">
        <v>24873.38</v>
      </c>
      <c r="H1927" t="s">
        <v>11</v>
      </c>
      <c r="I1927" t="s">
        <v>16</v>
      </c>
      <c r="J1927" t="s">
        <v>247</v>
      </c>
      <c r="K1927" t="str">
        <f>SUBSTITUTE(Table14[[#This Row],[year]],"?","")</f>
        <v>1969</v>
      </c>
      <c r="P1927" t="str">
        <f>SUBSTITUTE(Table14[[#This Row],[Customer ID]],"?","unknown")</f>
        <v>Id414</v>
      </c>
      <c r="Q1927" s="9" t="str">
        <f t="shared" si="90"/>
        <v>25 Jul 1969</v>
      </c>
      <c r="R1927">
        <f t="shared" si="91"/>
        <v>53</v>
      </c>
      <c r="S1927" t="str">
        <f t="shared" si="92"/>
        <v>1969</v>
      </c>
      <c r="T1927" t="str">
        <f>SUBSTITUTE(Table14[[#This Row],[month]],"?","sep")</f>
        <v>Jul</v>
      </c>
      <c r="U1927">
        <v>25</v>
      </c>
      <c r="V1927">
        <v>3</v>
      </c>
      <c r="W1927" s="12">
        <v>4296.2700000000004</v>
      </c>
      <c r="X1927" t="str">
        <f>SUBSTITUTE(Table14[[#This Row],[Hospital tier]],"?","tier - 2")</f>
        <v>tier - 2</v>
      </c>
      <c r="Y1927" t="str">
        <f>SUBSTITUTE(Table14[[#This Row],[City tier]],"?","tier - 2")</f>
        <v>tier - 1</v>
      </c>
      <c r="Z1927" t="str">
        <f>SUBSTITUTE(Table14[[#This Row],[State ID]],"?","UNKNOWN")</f>
        <v>R1024</v>
      </c>
    </row>
    <row r="1928" spans="1:26" x14ac:dyDescent="0.3">
      <c r="A1928" t="s">
        <v>1959</v>
      </c>
      <c r="B1928">
        <v>1987</v>
      </c>
      <c r="C1928" t="s">
        <v>18</v>
      </c>
      <c r="E1928">
        <v>14</v>
      </c>
      <c r="F1928">
        <v>2</v>
      </c>
      <c r="G1928">
        <v>24915.05</v>
      </c>
      <c r="H1928" t="s">
        <v>11</v>
      </c>
      <c r="I1928" t="s">
        <v>16</v>
      </c>
      <c r="J1928" t="s">
        <v>247</v>
      </c>
      <c r="K1928" t="str">
        <f>SUBSTITUTE(Table14[[#This Row],[year]],"?","")</f>
        <v>1987</v>
      </c>
      <c r="P1928" t="str">
        <f>SUBSTITUTE(Table14[[#This Row],[Customer ID]],"?","unknown")</f>
        <v>Id413</v>
      </c>
      <c r="Q1928" s="9" t="str">
        <f t="shared" si="90"/>
        <v>8 Jun 1987</v>
      </c>
      <c r="R1928">
        <f t="shared" si="91"/>
        <v>36</v>
      </c>
      <c r="S1928" t="str">
        <f t="shared" si="92"/>
        <v>1987</v>
      </c>
      <c r="T1928" t="str">
        <f>SUBSTITUTE(Table14[[#This Row],[month]],"?","sep")</f>
        <v>Jun</v>
      </c>
      <c r="U1928">
        <v>8</v>
      </c>
      <c r="V1928">
        <v>0</v>
      </c>
      <c r="W1928" s="12">
        <v>4278.55</v>
      </c>
      <c r="X1928" t="str">
        <f>SUBSTITUTE(Table14[[#This Row],[Hospital tier]],"?","tier - 2")</f>
        <v>tier - 2</v>
      </c>
      <c r="Y1928" t="str">
        <f>SUBSTITUTE(Table14[[#This Row],[City tier]],"?","tier - 2")</f>
        <v>tier - 1</v>
      </c>
      <c r="Z1928" t="str">
        <f>SUBSTITUTE(Table14[[#This Row],[State ID]],"?","UNKNOWN")</f>
        <v>R1024</v>
      </c>
    </row>
    <row r="1929" spans="1:26" x14ac:dyDescent="0.3">
      <c r="A1929" t="s">
        <v>1960</v>
      </c>
      <c r="B1929">
        <v>1975</v>
      </c>
      <c r="C1929" t="s">
        <v>15</v>
      </c>
      <c r="E1929">
        <v>14</v>
      </c>
      <c r="F1929">
        <v>3</v>
      </c>
      <c r="G1929">
        <v>24915.22</v>
      </c>
      <c r="H1929" t="s">
        <v>11</v>
      </c>
      <c r="I1929" t="s">
        <v>12</v>
      </c>
      <c r="J1929" t="s">
        <v>23</v>
      </c>
      <c r="K1929" t="str">
        <f>SUBSTITUTE(Table14[[#This Row],[year]],"?","")</f>
        <v>1975</v>
      </c>
      <c r="P1929" t="str">
        <f>SUBSTITUTE(Table14[[#This Row],[Customer ID]],"?","unknown")</f>
        <v>Id412</v>
      </c>
      <c r="Q1929" s="9" t="str">
        <f t="shared" si="90"/>
        <v>18 Nov 1975</v>
      </c>
      <c r="R1929">
        <f t="shared" si="91"/>
        <v>47</v>
      </c>
      <c r="S1929" t="str">
        <f t="shared" si="92"/>
        <v>1975</v>
      </c>
      <c r="T1929" t="str">
        <f>SUBSTITUTE(Table14[[#This Row],[month]],"?","sep")</f>
        <v>Nov</v>
      </c>
      <c r="U1929">
        <v>18</v>
      </c>
      <c r="V1929">
        <v>2</v>
      </c>
      <c r="W1929" s="12">
        <v>4266.17</v>
      </c>
      <c r="X1929" t="str">
        <f>SUBSTITUTE(Table14[[#This Row],[Hospital tier]],"?","tier - 2")</f>
        <v>tier - 2</v>
      </c>
      <c r="Y1929" t="str">
        <f>SUBSTITUTE(Table14[[#This Row],[City tier]],"?","tier - 2")</f>
        <v>tier - 3</v>
      </c>
      <c r="Z1929" t="str">
        <f>SUBSTITUTE(Table14[[#This Row],[State ID]],"?","UNKNOWN")</f>
        <v>R1012</v>
      </c>
    </row>
    <row r="1930" spans="1:26" x14ac:dyDescent="0.3">
      <c r="A1930" t="s">
        <v>1961</v>
      </c>
      <c r="B1930">
        <v>1995</v>
      </c>
      <c r="C1930" t="s">
        <v>30</v>
      </c>
      <c r="E1930">
        <v>4</v>
      </c>
      <c r="F1930">
        <v>0</v>
      </c>
      <c r="G1930">
        <v>25075.97</v>
      </c>
      <c r="H1930" t="s">
        <v>11</v>
      </c>
      <c r="I1930" t="s">
        <v>11</v>
      </c>
      <c r="J1930" t="s">
        <v>42</v>
      </c>
      <c r="K1930" t="str">
        <f>SUBSTITUTE(Table14[[#This Row],[year]],"?","")</f>
        <v>1995</v>
      </c>
      <c r="P1930" t="str">
        <f>SUBSTITUTE(Table14[[#This Row],[Customer ID]],"?","unknown")</f>
        <v>Id411</v>
      </c>
      <c r="Q1930" s="9" t="str">
        <f t="shared" si="90"/>
        <v>9 Dec 1995</v>
      </c>
      <c r="R1930">
        <f t="shared" si="91"/>
        <v>27</v>
      </c>
      <c r="S1930" t="str">
        <f t="shared" si="92"/>
        <v>1995</v>
      </c>
      <c r="T1930" t="str">
        <f>SUBSTITUTE(Table14[[#This Row],[month]],"?","sep")</f>
        <v>Dec</v>
      </c>
      <c r="U1930">
        <v>9</v>
      </c>
      <c r="V1930">
        <v>0</v>
      </c>
      <c r="W1930" s="12">
        <v>36572.800000000003</v>
      </c>
      <c r="X1930" t="str">
        <f>SUBSTITUTE(Table14[[#This Row],[Hospital tier]],"?","tier - 2")</f>
        <v>tier - 2</v>
      </c>
      <c r="Y1930" t="str">
        <f>SUBSTITUTE(Table14[[#This Row],[City tier]],"?","tier - 2")</f>
        <v>tier - 2</v>
      </c>
      <c r="Z1930" t="str">
        <f>SUBSTITUTE(Table14[[#This Row],[State ID]],"?","UNKNOWN")</f>
        <v>R1011</v>
      </c>
    </row>
    <row r="1931" spans="1:26" x14ac:dyDescent="0.3">
      <c r="A1931" t="s">
        <v>1962</v>
      </c>
      <c r="B1931">
        <v>1998</v>
      </c>
      <c r="C1931" t="s">
        <v>18</v>
      </c>
      <c r="E1931">
        <v>14</v>
      </c>
      <c r="F1931">
        <v>0</v>
      </c>
      <c r="G1931">
        <v>25081.77</v>
      </c>
      <c r="H1931" t="s">
        <v>11</v>
      </c>
      <c r="I1931" t="s">
        <v>11</v>
      </c>
      <c r="J1931" t="s">
        <v>13</v>
      </c>
      <c r="K1931" t="str">
        <f>SUBSTITUTE(Table14[[#This Row],[year]],"?","")</f>
        <v>1998</v>
      </c>
      <c r="P1931" t="str">
        <f>SUBSTITUTE(Table14[[#This Row],[Customer ID]],"?","unknown")</f>
        <v>Id410</v>
      </c>
      <c r="Q1931" s="9" t="str">
        <f t="shared" si="90"/>
        <v>20 Jun 1998</v>
      </c>
      <c r="R1931">
        <f t="shared" si="91"/>
        <v>24</v>
      </c>
      <c r="S1931" t="str">
        <f t="shared" si="92"/>
        <v>1998</v>
      </c>
      <c r="T1931" t="str">
        <f>SUBSTITUTE(Table14[[#This Row],[month]],"?","sep")</f>
        <v>Jun</v>
      </c>
      <c r="U1931">
        <v>20</v>
      </c>
      <c r="V1931">
        <v>3</v>
      </c>
      <c r="W1931" s="12">
        <v>4265.01</v>
      </c>
      <c r="X1931" t="str">
        <f>SUBSTITUTE(Table14[[#This Row],[Hospital tier]],"?","tier - 2")</f>
        <v>tier - 2</v>
      </c>
      <c r="Y1931" t="str">
        <f>SUBSTITUTE(Table14[[#This Row],[City tier]],"?","tier - 2")</f>
        <v>tier - 2</v>
      </c>
      <c r="Z1931" t="str">
        <f>SUBSTITUTE(Table14[[#This Row],[State ID]],"?","UNKNOWN")</f>
        <v>R1013</v>
      </c>
    </row>
    <row r="1932" spans="1:26" x14ac:dyDescent="0.3">
      <c r="A1932" t="s">
        <v>1963</v>
      </c>
      <c r="B1932">
        <v>1998</v>
      </c>
      <c r="C1932" t="s">
        <v>15</v>
      </c>
      <c r="E1932">
        <v>24</v>
      </c>
      <c r="F1932">
        <v>0</v>
      </c>
      <c r="G1932">
        <v>25127.22</v>
      </c>
      <c r="H1932" t="s">
        <v>11</v>
      </c>
      <c r="I1932" t="s">
        <v>12</v>
      </c>
      <c r="J1932" t="s">
        <v>42</v>
      </c>
      <c r="K1932" t="str">
        <f>SUBSTITUTE(Table14[[#This Row],[year]],"?","")</f>
        <v>1998</v>
      </c>
      <c r="P1932" t="str">
        <f>SUBSTITUTE(Table14[[#This Row],[Customer ID]],"?","unknown")</f>
        <v>Id409</v>
      </c>
      <c r="Q1932" s="9" t="str">
        <f t="shared" si="90"/>
        <v>29 Nov 1998</v>
      </c>
      <c r="R1932">
        <f t="shared" si="91"/>
        <v>24</v>
      </c>
      <c r="S1932" t="str">
        <f t="shared" si="92"/>
        <v>1998</v>
      </c>
      <c r="T1932" t="str">
        <f>SUBSTITUTE(Table14[[#This Row],[month]],"?","sep")</f>
        <v>Nov</v>
      </c>
      <c r="U1932">
        <v>29</v>
      </c>
      <c r="V1932">
        <v>0</v>
      </c>
      <c r="W1932" s="12">
        <v>12237.73</v>
      </c>
      <c r="X1932" t="str">
        <f>SUBSTITUTE(Table14[[#This Row],[Hospital tier]],"?","tier - 2")</f>
        <v>tier - 2</v>
      </c>
      <c r="Y1932" t="str">
        <f>SUBSTITUTE(Table14[[#This Row],[City tier]],"?","tier - 2")</f>
        <v>tier - 3</v>
      </c>
      <c r="Z1932" t="str">
        <f>SUBSTITUTE(Table14[[#This Row],[State ID]],"?","UNKNOWN")</f>
        <v>R1011</v>
      </c>
    </row>
    <row r="1933" spans="1:26" x14ac:dyDescent="0.3">
      <c r="A1933" t="s">
        <v>1964</v>
      </c>
      <c r="B1933">
        <v>1975</v>
      </c>
      <c r="C1933" t="s">
        <v>30</v>
      </c>
      <c r="E1933">
        <v>14</v>
      </c>
      <c r="F1933">
        <v>3</v>
      </c>
      <c r="G1933">
        <v>25309.49</v>
      </c>
      <c r="H1933" t="s">
        <v>11</v>
      </c>
      <c r="I1933" t="s">
        <v>16</v>
      </c>
      <c r="J1933" t="s">
        <v>42</v>
      </c>
      <c r="K1933" t="str">
        <f>SUBSTITUTE(Table14[[#This Row],[year]],"?","")</f>
        <v>1975</v>
      </c>
      <c r="P1933" t="str">
        <f>SUBSTITUTE(Table14[[#This Row],[Customer ID]],"?","unknown")</f>
        <v>Id408</v>
      </c>
      <c r="Q1933" s="9" t="str">
        <f t="shared" si="90"/>
        <v>14 Dec 1975</v>
      </c>
      <c r="R1933">
        <f t="shared" si="91"/>
        <v>47</v>
      </c>
      <c r="S1933" t="str">
        <f t="shared" si="92"/>
        <v>1975</v>
      </c>
      <c r="T1933" t="str">
        <f>SUBSTITUTE(Table14[[#This Row],[month]],"?","sep")</f>
        <v>Dec</v>
      </c>
      <c r="U1933">
        <v>14</v>
      </c>
      <c r="V1933">
        <v>3</v>
      </c>
      <c r="W1933" s="12">
        <v>4260.74</v>
      </c>
      <c r="X1933" t="str">
        <f>SUBSTITUTE(Table14[[#This Row],[Hospital tier]],"?","tier - 2")</f>
        <v>tier - 2</v>
      </c>
      <c r="Y1933" t="str">
        <f>SUBSTITUTE(Table14[[#This Row],[City tier]],"?","tier - 2")</f>
        <v>tier - 1</v>
      </c>
      <c r="Z1933" t="str">
        <f>SUBSTITUTE(Table14[[#This Row],[State ID]],"?","UNKNOWN")</f>
        <v>R1011</v>
      </c>
    </row>
    <row r="1934" spans="1:26" x14ac:dyDescent="0.3">
      <c r="A1934" t="s">
        <v>1965</v>
      </c>
      <c r="B1934">
        <v>1972</v>
      </c>
      <c r="C1934" t="s">
        <v>20</v>
      </c>
      <c r="E1934">
        <v>26</v>
      </c>
      <c r="F1934">
        <v>2</v>
      </c>
      <c r="G1934">
        <v>25333.33</v>
      </c>
      <c r="H1934" t="s">
        <v>11</v>
      </c>
      <c r="I1934" t="s">
        <v>11</v>
      </c>
      <c r="J1934" t="s">
        <v>356</v>
      </c>
      <c r="K1934" t="str">
        <f>SUBSTITUTE(Table14[[#This Row],[year]],"?","")</f>
        <v>1972</v>
      </c>
      <c r="P1934" t="str">
        <f>SUBSTITUTE(Table14[[#This Row],[Customer ID]],"?","unknown")</f>
        <v>Id407</v>
      </c>
      <c r="Q1934" s="9" t="str">
        <f t="shared" si="90"/>
        <v>16 Sep 1972</v>
      </c>
      <c r="R1934">
        <f t="shared" si="91"/>
        <v>50</v>
      </c>
      <c r="S1934" t="str">
        <f t="shared" si="92"/>
        <v>1972</v>
      </c>
      <c r="T1934" t="str">
        <f>SUBSTITUTE(Table14[[#This Row],[month]],"?","sep")</f>
        <v>Sep</v>
      </c>
      <c r="U1934">
        <v>16</v>
      </c>
      <c r="V1934">
        <v>3</v>
      </c>
      <c r="W1934" s="12">
        <v>4250.24</v>
      </c>
      <c r="X1934" t="str">
        <f>SUBSTITUTE(Table14[[#This Row],[Hospital tier]],"?","tier - 2")</f>
        <v>tier - 2</v>
      </c>
      <c r="Y1934" t="str">
        <f>SUBSTITUTE(Table14[[#This Row],[City tier]],"?","tier - 2")</f>
        <v>tier - 2</v>
      </c>
      <c r="Z1934" t="str">
        <f>SUBSTITUTE(Table14[[#This Row],[State ID]],"?","UNKNOWN")</f>
        <v>R1017</v>
      </c>
    </row>
    <row r="1935" spans="1:26" x14ac:dyDescent="0.3">
      <c r="A1935" t="s">
        <v>1966</v>
      </c>
      <c r="B1935">
        <v>1968</v>
      </c>
      <c r="C1935" t="s">
        <v>35</v>
      </c>
      <c r="E1935">
        <v>22</v>
      </c>
      <c r="F1935">
        <v>3</v>
      </c>
      <c r="G1935">
        <v>25382.3</v>
      </c>
      <c r="H1935" t="s">
        <v>11</v>
      </c>
      <c r="I1935" t="s">
        <v>11</v>
      </c>
      <c r="J1935" t="s">
        <v>42</v>
      </c>
      <c r="K1935" t="str">
        <f>SUBSTITUTE(Table14[[#This Row],[year]],"?","")</f>
        <v>1968</v>
      </c>
      <c r="P1935" t="str">
        <f>SUBSTITUTE(Table14[[#This Row],[Customer ID]],"?","unknown")</f>
        <v>Id406</v>
      </c>
      <c r="Q1935" s="9" t="str">
        <f t="shared" si="90"/>
        <v>1 Aug 1968</v>
      </c>
      <c r="R1935">
        <f t="shared" si="91"/>
        <v>54</v>
      </c>
      <c r="S1935" t="str">
        <f t="shared" si="92"/>
        <v>1968</v>
      </c>
      <c r="T1935" t="str">
        <f>SUBSTITUTE(Table14[[#This Row],[month]],"?","sep")</f>
        <v>Aug</v>
      </c>
      <c r="U1935">
        <v>1</v>
      </c>
      <c r="V1935">
        <v>1</v>
      </c>
      <c r="W1935" s="12">
        <v>4243.59</v>
      </c>
      <c r="X1935" t="str">
        <f>SUBSTITUTE(Table14[[#This Row],[Hospital tier]],"?","tier - 2")</f>
        <v>tier - 2</v>
      </c>
      <c r="Y1935" t="str">
        <f>SUBSTITUTE(Table14[[#This Row],[City tier]],"?","tier - 2")</f>
        <v>tier - 2</v>
      </c>
      <c r="Z1935" t="str">
        <f>SUBSTITUTE(Table14[[#This Row],[State ID]],"?","UNKNOWN")</f>
        <v>R1011</v>
      </c>
    </row>
    <row r="1936" spans="1:26" x14ac:dyDescent="0.3">
      <c r="A1936" t="s">
        <v>1967</v>
      </c>
      <c r="B1936">
        <v>1968</v>
      </c>
      <c r="C1936" t="s">
        <v>30</v>
      </c>
      <c r="E1936">
        <v>11</v>
      </c>
      <c r="F1936">
        <v>1</v>
      </c>
      <c r="G1936">
        <v>25517.11</v>
      </c>
      <c r="H1936" t="s">
        <v>11</v>
      </c>
      <c r="I1936" t="s">
        <v>12</v>
      </c>
      <c r="J1936" t="s">
        <v>356</v>
      </c>
      <c r="K1936" t="str">
        <f>SUBSTITUTE(Table14[[#This Row],[year]],"?","")</f>
        <v>1968</v>
      </c>
      <c r="P1936" t="str">
        <f>SUBSTITUTE(Table14[[#This Row],[Customer ID]],"?","unknown")</f>
        <v>Id405</v>
      </c>
      <c r="Q1936" s="9" t="str">
        <f t="shared" si="90"/>
        <v>3 Dec 1968</v>
      </c>
      <c r="R1936">
        <f t="shared" si="91"/>
        <v>54</v>
      </c>
      <c r="S1936" t="str">
        <f t="shared" si="92"/>
        <v>1968</v>
      </c>
      <c r="T1936" t="str">
        <f>SUBSTITUTE(Table14[[#This Row],[month]],"?","sep")</f>
        <v>Dec</v>
      </c>
      <c r="U1936">
        <v>3</v>
      </c>
      <c r="V1936">
        <v>1</v>
      </c>
      <c r="W1936" s="12">
        <v>4239.8900000000003</v>
      </c>
      <c r="X1936" t="str">
        <f>SUBSTITUTE(Table14[[#This Row],[Hospital tier]],"?","tier - 2")</f>
        <v>tier - 2</v>
      </c>
      <c r="Y1936" t="str">
        <f>SUBSTITUTE(Table14[[#This Row],[City tier]],"?","tier - 2")</f>
        <v>tier - 3</v>
      </c>
      <c r="Z1936" t="str">
        <f>SUBSTITUTE(Table14[[#This Row],[State ID]],"?","UNKNOWN")</f>
        <v>R1017</v>
      </c>
    </row>
    <row r="1937" spans="1:26" x14ac:dyDescent="0.3">
      <c r="A1937" t="s">
        <v>1968</v>
      </c>
      <c r="B1937">
        <v>2001</v>
      </c>
      <c r="C1937" t="s">
        <v>35</v>
      </c>
      <c r="E1937">
        <v>2</v>
      </c>
      <c r="F1937">
        <v>0</v>
      </c>
      <c r="G1937">
        <v>25648.98</v>
      </c>
      <c r="H1937" t="s">
        <v>11</v>
      </c>
      <c r="I1937" t="s">
        <v>16</v>
      </c>
      <c r="J1937" t="s">
        <v>42</v>
      </c>
      <c r="K1937" t="str">
        <f>SUBSTITUTE(Table14[[#This Row],[year]],"?","")</f>
        <v>2001</v>
      </c>
      <c r="P1937" t="str">
        <f>SUBSTITUTE(Table14[[#This Row],[Customer ID]],"?","unknown")</f>
        <v>Id404</v>
      </c>
      <c r="Q1937" s="9" t="str">
        <f t="shared" si="90"/>
        <v>27 Aug 2001</v>
      </c>
      <c r="R1937">
        <f t="shared" si="91"/>
        <v>21</v>
      </c>
      <c r="S1937" t="str">
        <f t="shared" si="92"/>
        <v>2001</v>
      </c>
      <c r="T1937" t="str">
        <f>SUBSTITUTE(Table14[[#This Row],[month]],"?","sep")</f>
        <v>Aug</v>
      </c>
      <c r="U1937">
        <v>27</v>
      </c>
      <c r="V1937">
        <v>1</v>
      </c>
      <c r="W1937" s="12">
        <v>4237.13</v>
      </c>
      <c r="X1937" t="str">
        <f>SUBSTITUTE(Table14[[#This Row],[Hospital tier]],"?","tier - 2")</f>
        <v>tier - 2</v>
      </c>
      <c r="Y1937" t="str">
        <f>SUBSTITUTE(Table14[[#This Row],[City tier]],"?","tier - 2")</f>
        <v>tier - 1</v>
      </c>
      <c r="Z1937" t="str">
        <f>SUBSTITUTE(Table14[[#This Row],[State ID]],"?","UNKNOWN")</f>
        <v>R1011</v>
      </c>
    </row>
    <row r="1938" spans="1:26" x14ac:dyDescent="0.3">
      <c r="A1938" t="s">
        <v>1969</v>
      </c>
      <c r="B1938">
        <v>1972</v>
      </c>
      <c r="C1938" t="s">
        <v>10</v>
      </c>
      <c r="E1938">
        <v>17</v>
      </c>
      <c r="F1938">
        <v>0</v>
      </c>
      <c r="G1938">
        <v>25656.58</v>
      </c>
      <c r="H1938" t="s">
        <v>11</v>
      </c>
      <c r="I1938" t="s">
        <v>12</v>
      </c>
      <c r="J1938" t="s">
        <v>247</v>
      </c>
      <c r="K1938" t="str">
        <f>SUBSTITUTE(Table14[[#This Row],[year]],"?","")</f>
        <v>1972</v>
      </c>
      <c r="P1938" t="str">
        <f>SUBSTITUTE(Table14[[#This Row],[Customer ID]],"?","unknown")</f>
        <v>Id403</v>
      </c>
      <c r="Q1938" s="9" t="str">
        <f t="shared" si="90"/>
        <v>14 Jul 1972</v>
      </c>
      <c r="R1938">
        <f t="shared" si="91"/>
        <v>50</v>
      </c>
      <c r="S1938" t="str">
        <f t="shared" si="92"/>
        <v>1972</v>
      </c>
      <c r="T1938" t="str">
        <f>SUBSTITUTE(Table14[[#This Row],[month]],"?","sep")</f>
        <v>Jul</v>
      </c>
      <c r="U1938">
        <v>14</v>
      </c>
      <c r="V1938">
        <v>3</v>
      </c>
      <c r="W1938" s="12">
        <v>4234.93</v>
      </c>
      <c r="X1938" t="str">
        <f>SUBSTITUTE(Table14[[#This Row],[Hospital tier]],"?","tier - 2")</f>
        <v>tier - 2</v>
      </c>
      <c r="Y1938" t="str">
        <f>SUBSTITUTE(Table14[[#This Row],[City tier]],"?","tier - 2")</f>
        <v>tier - 3</v>
      </c>
      <c r="Z1938" t="str">
        <f>SUBSTITUTE(Table14[[#This Row],[State ID]],"?","UNKNOWN")</f>
        <v>R1024</v>
      </c>
    </row>
    <row r="1939" spans="1:26" x14ac:dyDescent="0.3">
      <c r="A1939" t="s">
        <v>1970</v>
      </c>
      <c r="B1939">
        <v>1963</v>
      </c>
      <c r="C1939" t="s">
        <v>35</v>
      </c>
      <c r="E1939">
        <v>21</v>
      </c>
      <c r="F1939">
        <v>0</v>
      </c>
      <c r="G1939">
        <v>25678.78</v>
      </c>
      <c r="H1939" t="s">
        <v>11</v>
      </c>
      <c r="I1939" t="s">
        <v>12</v>
      </c>
      <c r="J1939" t="s">
        <v>23</v>
      </c>
      <c r="K1939" t="str">
        <f>SUBSTITUTE(Table14[[#This Row],[year]],"?","")</f>
        <v>1963</v>
      </c>
      <c r="P1939" t="str">
        <f>SUBSTITUTE(Table14[[#This Row],[Customer ID]],"?","unknown")</f>
        <v>Id402</v>
      </c>
      <c r="Q1939" s="9" t="str">
        <f t="shared" si="90"/>
        <v>6 Aug 1963</v>
      </c>
      <c r="R1939">
        <f t="shared" si="91"/>
        <v>59</v>
      </c>
      <c r="S1939" t="str">
        <f t="shared" si="92"/>
        <v>1963</v>
      </c>
      <c r="T1939" t="str">
        <f>SUBSTITUTE(Table14[[#This Row],[month]],"?","sep")</f>
        <v>Aug</v>
      </c>
      <c r="U1939">
        <v>6</v>
      </c>
      <c r="V1939">
        <v>2</v>
      </c>
      <c r="W1939" s="12">
        <v>4189.1099999999997</v>
      </c>
      <c r="X1939" t="str">
        <f>SUBSTITUTE(Table14[[#This Row],[Hospital tier]],"?","tier - 2")</f>
        <v>tier - 2</v>
      </c>
      <c r="Y1939" t="str">
        <f>SUBSTITUTE(Table14[[#This Row],[City tier]],"?","tier - 2")</f>
        <v>tier - 3</v>
      </c>
      <c r="Z1939" t="str">
        <f>SUBSTITUTE(Table14[[#This Row],[State ID]],"?","UNKNOWN")</f>
        <v>R1012</v>
      </c>
    </row>
    <row r="1940" spans="1:26" x14ac:dyDescent="0.3">
      <c r="A1940" t="s">
        <v>1971</v>
      </c>
      <c r="B1940">
        <v>1970</v>
      </c>
      <c r="C1940" t="s">
        <v>30</v>
      </c>
      <c r="E1940">
        <v>3</v>
      </c>
      <c r="F1940">
        <v>3</v>
      </c>
      <c r="G1940">
        <v>25992.82</v>
      </c>
      <c r="H1940" t="s">
        <v>11</v>
      </c>
      <c r="I1940" t="s">
        <v>11</v>
      </c>
      <c r="J1940" t="s">
        <v>13</v>
      </c>
      <c r="K1940" t="str">
        <f>SUBSTITUTE(Table14[[#This Row],[year]],"?","")</f>
        <v>1970</v>
      </c>
      <c r="P1940" t="str">
        <f>SUBSTITUTE(Table14[[#This Row],[Customer ID]],"?","unknown")</f>
        <v>Id401</v>
      </c>
      <c r="Q1940" s="9" t="str">
        <f t="shared" si="90"/>
        <v>3 Dec 1970</v>
      </c>
      <c r="R1940">
        <f t="shared" si="91"/>
        <v>52</v>
      </c>
      <c r="S1940" t="str">
        <f t="shared" si="92"/>
        <v>1970</v>
      </c>
      <c r="T1940" t="str">
        <f>SUBSTITUTE(Table14[[#This Row],[month]],"?","sep")</f>
        <v>Dec</v>
      </c>
      <c r="U1940">
        <v>3</v>
      </c>
      <c r="V1940">
        <v>0</v>
      </c>
      <c r="W1940" s="12">
        <v>4188.7299999999996</v>
      </c>
      <c r="X1940" t="str">
        <f>SUBSTITUTE(Table14[[#This Row],[Hospital tier]],"?","tier - 2")</f>
        <v>tier - 2</v>
      </c>
      <c r="Y1940" t="str">
        <f>SUBSTITUTE(Table14[[#This Row],[City tier]],"?","tier - 2")</f>
        <v>tier - 2</v>
      </c>
      <c r="Z1940" t="str">
        <f>SUBSTITUTE(Table14[[#This Row],[State ID]],"?","UNKNOWN")</f>
        <v>R1013</v>
      </c>
    </row>
    <row r="1941" spans="1:26" x14ac:dyDescent="0.3">
      <c r="A1941" t="s">
        <v>1972</v>
      </c>
      <c r="B1941">
        <v>2001</v>
      </c>
      <c r="C1941" t="s">
        <v>18</v>
      </c>
      <c r="E1941">
        <v>5</v>
      </c>
      <c r="F1941">
        <v>2</v>
      </c>
      <c r="G1941">
        <v>26018.95</v>
      </c>
      <c r="H1941" t="s">
        <v>11</v>
      </c>
      <c r="I1941" t="s">
        <v>11</v>
      </c>
      <c r="J1941" t="s">
        <v>23</v>
      </c>
      <c r="K1941" t="str">
        <f>SUBSTITUTE(Table14[[#This Row],[year]],"?","")</f>
        <v>2001</v>
      </c>
      <c r="P1941" t="str">
        <f>SUBSTITUTE(Table14[[#This Row],[Customer ID]],"?","unknown")</f>
        <v>Id400</v>
      </c>
      <c r="Q1941" s="9" t="str">
        <f t="shared" si="90"/>
        <v>25 Jun 2001</v>
      </c>
      <c r="R1941">
        <f t="shared" si="91"/>
        <v>21</v>
      </c>
      <c r="S1941" t="str">
        <f t="shared" si="92"/>
        <v>2001</v>
      </c>
      <c r="T1941" t="str">
        <f>SUBSTITUTE(Table14[[#This Row],[month]],"?","sep")</f>
        <v>Jun</v>
      </c>
      <c r="U1941">
        <v>25</v>
      </c>
      <c r="V1941">
        <v>0</v>
      </c>
      <c r="W1941" s="12">
        <v>4185.1000000000004</v>
      </c>
      <c r="X1941" t="str">
        <f>SUBSTITUTE(Table14[[#This Row],[Hospital tier]],"?","tier - 2")</f>
        <v>tier - 2</v>
      </c>
      <c r="Y1941" t="str">
        <f>SUBSTITUTE(Table14[[#This Row],[City tier]],"?","tier - 2")</f>
        <v>tier - 2</v>
      </c>
      <c r="Z1941" t="str">
        <f>SUBSTITUTE(Table14[[#This Row],[State ID]],"?","UNKNOWN")</f>
        <v>R1012</v>
      </c>
    </row>
    <row r="1942" spans="1:26" x14ac:dyDescent="0.3">
      <c r="A1942" t="s">
        <v>1973</v>
      </c>
      <c r="B1942">
        <v>2000</v>
      </c>
      <c r="C1942" t="s">
        <v>30</v>
      </c>
      <c r="E1942">
        <v>26</v>
      </c>
      <c r="F1942">
        <v>0</v>
      </c>
      <c r="G1942">
        <v>26026.97</v>
      </c>
      <c r="H1942" t="s">
        <v>11</v>
      </c>
      <c r="I1942" t="s">
        <v>12</v>
      </c>
      <c r="J1942" t="s">
        <v>42</v>
      </c>
      <c r="K1942" t="str">
        <f>SUBSTITUTE(Table14[[#This Row],[year]],"?","")</f>
        <v>2000</v>
      </c>
      <c r="P1942" t="str">
        <f>SUBSTITUTE(Table14[[#This Row],[Customer ID]],"?","unknown")</f>
        <v>Id399</v>
      </c>
      <c r="Q1942" s="9" t="str">
        <f t="shared" si="90"/>
        <v>9 Dec 2000</v>
      </c>
      <c r="R1942">
        <f t="shared" si="91"/>
        <v>22</v>
      </c>
      <c r="S1942" t="str">
        <f t="shared" si="92"/>
        <v>2000</v>
      </c>
      <c r="T1942" t="str">
        <f>SUBSTITUTE(Table14[[#This Row],[month]],"?","sep")</f>
        <v>Dec</v>
      </c>
      <c r="U1942">
        <v>9</v>
      </c>
      <c r="V1942">
        <v>0</v>
      </c>
      <c r="W1942" s="12">
        <v>36541.550000000003</v>
      </c>
      <c r="X1942" t="str">
        <f>SUBSTITUTE(Table14[[#This Row],[Hospital tier]],"?","tier - 2")</f>
        <v>tier - 2</v>
      </c>
      <c r="Y1942" t="str">
        <f>SUBSTITUTE(Table14[[#This Row],[City tier]],"?","tier - 2")</f>
        <v>tier - 3</v>
      </c>
      <c r="Z1942" t="str">
        <f>SUBSTITUTE(Table14[[#This Row],[State ID]],"?","UNKNOWN")</f>
        <v>R1011</v>
      </c>
    </row>
    <row r="1943" spans="1:26" x14ac:dyDescent="0.3">
      <c r="A1943" t="s">
        <v>1974</v>
      </c>
      <c r="B1943">
        <v>1966</v>
      </c>
      <c r="C1943" t="s">
        <v>10</v>
      </c>
      <c r="E1943">
        <v>9</v>
      </c>
      <c r="F1943">
        <v>1</v>
      </c>
      <c r="G1943">
        <v>26109.33</v>
      </c>
      <c r="H1943" t="s">
        <v>11</v>
      </c>
      <c r="I1943" t="s">
        <v>12</v>
      </c>
      <c r="J1943" t="s">
        <v>23</v>
      </c>
      <c r="K1943" t="str">
        <f>SUBSTITUTE(Table14[[#This Row],[year]],"?","")</f>
        <v>1966</v>
      </c>
      <c r="P1943" t="str">
        <f>SUBSTITUTE(Table14[[#This Row],[Customer ID]],"?","unknown")</f>
        <v>Id398</v>
      </c>
      <c r="Q1943" s="9" t="str">
        <f t="shared" si="90"/>
        <v>15 Jul 1966</v>
      </c>
      <c r="R1943">
        <f t="shared" si="91"/>
        <v>56</v>
      </c>
      <c r="S1943" t="str">
        <f t="shared" si="92"/>
        <v>1966</v>
      </c>
      <c r="T1943" t="str">
        <f>SUBSTITUTE(Table14[[#This Row],[month]],"?","sep")</f>
        <v>Jul</v>
      </c>
      <c r="U1943">
        <v>15</v>
      </c>
      <c r="V1943">
        <v>0</v>
      </c>
      <c r="W1943" s="12">
        <v>12235.84</v>
      </c>
      <c r="X1943" t="str">
        <f>SUBSTITUTE(Table14[[#This Row],[Hospital tier]],"?","tier - 2")</f>
        <v>tier - 2</v>
      </c>
      <c r="Y1943" t="str">
        <f>SUBSTITUTE(Table14[[#This Row],[City tier]],"?","tier - 2")</f>
        <v>tier - 3</v>
      </c>
      <c r="Z1943" t="str">
        <f>SUBSTITUTE(Table14[[#This Row],[State ID]],"?","UNKNOWN")</f>
        <v>R1012</v>
      </c>
    </row>
    <row r="1944" spans="1:26" x14ac:dyDescent="0.3">
      <c r="A1944" t="s">
        <v>1975</v>
      </c>
      <c r="B1944">
        <v>2002</v>
      </c>
      <c r="C1944" t="s">
        <v>37</v>
      </c>
      <c r="E1944">
        <v>11</v>
      </c>
      <c r="F1944">
        <v>0</v>
      </c>
      <c r="G1944">
        <v>26125.67</v>
      </c>
      <c r="H1944" t="s">
        <v>11</v>
      </c>
      <c r="I1944" t="s">
        <v>16</v>
      </c>
      <c r="J1944" t="s">
        <v>13</v>
      </c>
      <c r="K1944" t="str">
        <f>SUBSTITUTE(Table14[[#This Row],[year]],"?","")</f>
        <v>2002</v>
      </c>
      <c r="P1944" t="str">
        <f>SUBSTITUTE(Table14[[#This Row],[Customer ID]],"?","unknown")</f>
        <v>Id397</v>
      </c>
      <c r="Q1944" s="9" t="str">
        <f t="shared" si="90"/>
        <v>16 Oct 2002</v>
      </c>
      <c r="R1944">
        <f t="shared" si="91"/>
        <v>20</v>
      </c>
      <c r="S1944" t="str">
        <f t="shared" si="92"/>
        <v>2002</v>
      </c>
      <c r="T1944" t="str">
        <f>SUBSTITUTE(Table14[[#This Row],[month]],"?","sep")</f>
        <v>Oct</v>
      </c>
      <c r="U1944">
        <v>16</v>
      </c>
      <c r="V1944">
        <v>3</v>
      </c>
      <c r="W1944" s="12">
        <v>4163.21</v>
      </c>
      <c r="X1944" t="str">
        <f>SUBSTITUTE(Table14[[#This Row],[Hospital tier]],"?","tier - 2")</f>
        <v>tier - 2</v>
      </c>
      <c r="Y1944" t="str">
        <f>SUBSTITUTE(Table14[[#This Row],[City tier]],"?","tier - 2")</f>
        <v>tier - 1</v>
      </c>
      <c r="Z1944" t="str">
        <f>SUBSTITUTE(Table14[[#This Row],[State ID]],"?","UNKNOWN")</f>
        <v>R1013</v>
      </c>
    </row>
    <row r="1945" spans="1:26" x14ac:dyDescent="0.3">
      <c r="A1945" t="s">
        <v>1976</v>
      </c>
      <c r="B1945">
        <v>1973</v>
      </c>
      <c r="C1945" t="s">
        <v>10</v>
      </c>
      <c r="E1945">
        <v>7</v>
      </c>
      <c r="F1945">
        <v>1</v>
      </c>
      <c r="G1945">
        <v>26140.36</v>
      </c>
      <c r="H1945" t="s">
        <v>11</v>
      </c>
      <c r="I1945" t="s">
        <v>12</v>
      </c>
      <c r="J1945" t="s">
        <v>42</v>
      </c>
      <c r="K1945" t="str">
        <f>SUBSTITUTE(Table14[[#This Row],[year]],"?","")</f>
        <v>1973</v>
      </c>
      <c r="P1945" t="str">
        <f>SUBSTITUTE(Table14[[#This Row],[Customer ID]],"?","unknown")</f>
        <v>Id396</v>
      </c>
      <c r="Q1945" s="9" t="str">
        <f t="shared" si="90"/>
        <v>26 Jul 1973</v>
      </c>
      <c r="R1945">
        <f t="shared" si="91"/>
        <v>49</v>
      </c>
      <c r="S1945" t="str">
        <f t="shared" si="92"/>
        <v>1973</v>
      </c>
      <c r="T1945" t="str">
        <f>SUBSTITUTE(Table14[[#This Row],[month]],"?","sep")</f>
        <v>Jul</v>
      </c>
      <c r="U1945">
        <v>26</v>
      </c>
      <c r="V1945">
        <v>0</v>
      </c>
      <c r="W1945" s="12">
        <v>4154.97</v>
      </c>
      <c r="X1945" t="str">
        <f>SUBSTITUTE(Table14[[#This Row],[Hospital tier]],"?","tier - 2")</f>
        <v>tier - 2</v>
      </c>
      <c r="Y1945" t="str">
        <f>SUBSTITUTE(Table14[[#This Row],[City tier]],"?","tier - 2")</f>
        <v>tier - 3</v>
      </c>
      <c r="Z1945" t="str">
        <f>SUBSTITUTE(Table14[[#This Row],[State ID]],"?","UNKNOWN")</f>
        <v>R1011</v>
      </c>
    </row>
    <row r="1946" spans="1:26" x14ac:dyDescent="0.3">
      <c r="A1946" t="s">
        <v>1977</v>
      </c>
      <c r="B1946">
        <v>1975</v>
      </c>
      <c r="C1946" t="s">
        <v>18</v>
      </c>
      <c r="E1946">
        <v>4</v>
      </c>
      <c r="F1946">
        <v>1</v>
      </c>
      <c r="G1946">
        <v>26236.58</v>
      </c>
      <c r="H1946" t="s">
        <v>11</v>
      </c>
      <c r="I1946" t="s">
        <v>16</v>
      </c>
      <c r="J1946" t="s">
        <v>42</v>
      </c>
      <c r="K1946" t="str">
        <f>SUBSTITUTE(Table14[[#This Row],[year]],"?","")</f>
        <v>1975</v>
      </c>
      <c r="P1946" t="str">
        <f>SUBSTITUTE(Table14[[#This Row],[Customer ID]],"?","unknown")</f>
        <v>Id395</v>
      </c>
      <c r="Q1946" s="9" t="str">
        <f t="shared" si="90"/>
        <v>4 Jun 1975</v>
      </c>
      <c r="R1946">
        <f t="shared" si="91"/>
        <v>48</v>
      </c>
      <c r="S1946" t="str">
        <f t="shared" si="92"/>
        <v>1975</v>
      </c>
      <c r="T1946" t="str">
        <f>SUBSTITUTE(Table14[[#This Row],[month]],"?","sep")</f>
        <v>Jun</v>
      </c>
      <c r="U1946">
        <v>4</v>
      </c>
      <c r="V1946">
        <v>1</v>
      </c>
      <c r="W1946" s="12">
        <v>4151.03</v>
      </c>
      <c r="X1946" t="str">
        <f>SUBSTITUTE(Table14[[#This Row],[Hospital tier]],"?","tier - 2")</f>
        <v>tier - 2</v>
      </c>
      <c r="Y1946" t="str">
        <f>SUBSTITUTE(Table14[[#This Row],[City tier]],"?","tier - 2")</f>
        <v>tier - 1</v>
      </c>
      <c r="Z1946" t="str">
        <f>SUBSTITUTE(Table14[[#This Row],[State ID]],"?","UNKNOWN")</f>
        <v>R1011</v>
      </c>
    </row>
    <row r="1947" spans="1:26" x14ac:dyDescent="0.3">
      <c r="A1947" t="s">
        <v>1978</v>
      </c>
      <c r="B1947">
        <v>2004</v>
      </c>
      <c r="C1947" t="s">
        <v>30</v>
      </c>
      <c r="E1947">
        <v>5</v>
      </c>
      <c r="F1947">
        <v>0</v>
      </c>
      <c r="G1947">
        <v>26316.59</v>
      </c>
      <c r="H1947" t="s">
        <v>11</v>
      </c>
      <c r="I1947" t="s">
        <v>12</v>
      </c>
      <c r="J1947" t="s">
        <v>42</v>
      </c>
      <c r="K1947" t="str">
        <f>SUBSTITUTE(Table14[[#This Row],[year]],"?","")</f>
        <v>2004</v>
      </c>
      <c r="P1947" t="str">
        <f>SUBSTITUTE(Table14[[#This Row],[Customer ID]],"?","unknown")</f>
        <v>Id394</v>
      </c>
      <c r="Q1947" s="9" t="str">
        <f t="shared" si="90"/>
        <v>28 Dec 2004</v>
      </c>
      <c r="R1947">
        <f t="shared" si="91"/>
        <v>18</v>
      </c>
      <c r="S1947" t="str">
        <f t="shared" si="92"/>
        <v>2004</v>
      </c>
      <c r="T1947" t="str">
        <f>SUBSTITUTE(Table14[[#This Row],[month]],"?","sep")</f>
        <v>Dec</v>
      </c>
      <c r="U1947">
        <v>28</v>
      </c>
      <c r="V1947">
        <v>1</v>
      </c>
      <c r="W1947" s="12">
        <v>4149.74</v>
      </c>
      <c r="X1947" t="str">
        <f>SUBSTITUTE(Table14[[#This Row],[Hospital tier]],"?","tier - 2")</f>
        <v>tier - 2</v>
      </c>
      <c r="Y1947" t="str">
        <f>SUBSTITUTE(Table14[[#This Row],[City tier]],"?","tier - 2")</f>
        <v>tier - 3</v>
      </c>
      <c r="Z1947" t="str">
        <f>SUBSTITUTE(Table14[[#This Row],[State ID]],"?","UNKNOWN")</f>
        <v>R1011</v>
      </c>
    </row>
    <row r="1948" spans="1:26" x14ac:dyDescent="0.3">
      <c r="A1948" t="s">
        <v>1979</v>
      </c>
      <c r="B1948">
        <v>1974</v>
      </c>
      <c r="C1948" t="s">
        <v>20</v>
      </c>
      <c r="E1948">
        <v>21</v>
      </c>
      <c r="F1948">
        <v>1</v>
      </c>
      <c r="G1948">
        <v>26392.26</v>
      </c>
      <c r="H1948" t="s">
        <v>11</v>
      </c>
      <c r="I1948" t="s">
        <v>11</v>
      </c>
      <c r="J1948" t="s">
        <v>247</v>
      </c>
      <c r="K1948" t="str">
        <f>SUBSTITUTE(Table14[[#This Row],[year]],"?","")</f>
        <v>1974</v>
      </c>
      <c r="P1948" t="str">
        <f>SUBSTITUTE(Table14[[#This Row],[Customer ID]],"?","unknown")</f>
        <v>Id393</v>
      </c>
      <c r="Q1948" s="9" t="str">
        <f t="shared" si="90"/>
        <v>18 Sep 1974</v>
      </c>
      <c r="R1948">
        <f t="shared" si="91"/>
        <v>48</v>
      </c>
      <c r="S1948" t="str">
        <f t="shared" si="92"/>
        <v>1974</v>
      </c>
      <c r="T1948" t="str">
        <f>SUBSTITUTE(Table14[[#This Row],[month]],"?","sep")</f>
        <v>Sep</v>
      </c>
      <c r="U1948">
        <v>18</v>
      </c>
      <c r="V1948">
        <v>0</v>
      </c>
      <c r="W1948" s="12">
        <v>4137.5200000000004</v>
      </c>
      <c r="X1948" t="str">
        <f>SUBSTITUTE(Table14[[#This Row],[Hospital tier]],"?","tier - 2")</f>
        <v>tier - 2</v>
      </c>
      <c r="Y1948" t="str">
        <f>SUBSTITUTE(Table14[[#This Row],[City tier]],"?","tier - 2")</f>
        <v>tier - 2</v>
      </c>
      <c r="Z1948" t="str">
        <f>SUBSTITUTE(Table14[[#This Row],[State ID]],"?","UNKNOWN")</f>
        <v>R1024</v>
      </c>
    </row>
    <row r="1949" spans="1:26" x14ac:dyDescent="0.3">
      <c r="A1949" t="s">
        <v>1980</v>
      </c>
      <c r="B1949">
        <v>1970</v>
      </c>
      <c r="C1949" t="s">
        <v>35</v>
      </c>
      <c r="E1949">
        <v>27</v>
      </c>
      <c r="F1949">
        <v>2</v>
      </c>
      <c r="G1949">
        <v>26467.1</v>
      </c>
      <c r="H1949" t="s">
        <v>11</v>
      </c>
      <c r="I1949" t="s">
        <v>12</v>
      </c>
      <c r="J1949" t="s">
        <v>23</v>
      </c>
      <c r="K1949" t="str">
        <f>SUBSTITUTE(Table14[[#This Row],[year]],"?","")</f>
        <v>1970</v>
      </c>
      <c r="P1949" t="str">
        <f>SUBSTITUTE(Table14[[#This Row],[Customer ID]],"?","unknown")</f>
        <v>Id392</v>
      </c>
      <c r="Q1949" s="9" t="str">
        <f t="shared" si="90"/>
        <v>6 Aug 1970</v>
      </c>
      <c r="R1949">
        <f t="shared" si="91"/>
        <v>52</v>
      </c>
      <c r="S1949" t="str">
        <f t="shared" si="92"/>
        <v>1970</v>
      </c>
      <c r="T1949" t="str">
        <f>SUBSTITUTE(Table14[[#This Row],[month]],"?","sep")</f>
        <v>Aug</v>
      </c>
      <c r="U1949">
        <v>6</v>
      </c>
      <c r="V1949">
        <v>0</v>
      </c>
      <c r="W1949" s="12">
        <v>4134.08</v>
      </c>
      <c r="X1949" t="str">
        <f>SUBSTITUTE(Table14[[#This Row],[Hospital tier]],"?","tier - 2")</f>
        <v>tier - 2</v>
      </c>
      <c r="Y1949" t="str">
        <f>SUBSTITUTE(Table14[[#This Row],[City tier]],"?","tier - 2")</f>
        <v>tier - 3</v>
      </c>
      <c r="Z1949" t="str">
        <f>SUBSTITUTE(Table14[[#This Row],[State ID]],"?","UNKNOWN")</f>
        <v>R1012</v>
      </c>
    </row>
    <row r="1950" spans="1:26" x14ac:dyDescent="0.3">
      <c r="A1950" t="s">
        <v>1981</v>
      </c>
      <c r="B1950">
        <v>2004</v>
      </c>
      <c r="C1950" t="s">
        <v>20</v>
      </c>
      <c r="E1950">
        <v>5</v>
      </c>
      <c r="F1950">
        <v>0</v>
      </c>
      <c r="G1950">
        <v>26479.4</v>
      </c>
      <c r="H1950" t="s">
        <v>11</v>
      </c>
      <c r="I1950" t="s">
        <v>11</v>
      </c>
      <c r="J1950" t="s">
        <v>42</v>
      </c>
      <c r="K1950" t="str">
        <f>SUBSTITUTE(Table14[[#This Row],[year]],"?","")</f>
        <v>2004</v>
      </c>
      <c r="P1950" t="str">
        <f>SUBSTITUTE(Table14[[#This Row],[Customer ID]],"?","unknown")</f>
        <v>Id391</v>
      </c>
      <c r="Q1950" s="9" t="str">
        <f t="shared" si="90"/>
        <v>21 Sep 2004</v>
      </c>
      <c r="R1950">
        <f t="shared" si="91"/>
        <v>18</v>
      </c>
      <c r="S1950" t="str">
        <f t="shared" si="92"/>
        <v>2004</v>
      </c>
      <c r="T1950" t="str">
        <f>SUBSTITUTE(Table14[[#This Row],[month]],"?","sep")</f>
        <v>Sep</v>
      </c>
      <c r="U1950">
        <v>21</v>
      </c>
      <c r="V1950">
        <v>1</v>
      </c>
      <c r="W1950" s="12">
        <v>4133.6400000000003</v>
      </c>
      <c r="X1950" t="str">
        <f>SUBSTITUTE(Table14[[#This Row],[Hospital tier]],"?","tier - 2")</f>
        <v>tier - 2</v>
      </c>
      <c r="Y1950" t="str">
        <f>SUBSTITUTE(Table14[[#This Row],[City tier]],"?","tier - 2")</f>
        <v>tier - 2</v>
      </c>
      <c r="Z1950" t="str">
        <f>SUBSTITUTE(Table14[[#This Row],[State ID]],"?","UNKNOWN")</f>
        <v>R1011</v>
      </c>
    </row>
    <row r="1951" spans="1:26" x14ac:dyDescent="0.3">
      <c r="A1951" t="s">
        <v>1982</v>
      </c>
      <c r="B1951">
        <v>1988</v>
      </c>
      <c r="C1951" t="s">
        <v>10</v>
      </c>
      <c r="E1951">
        <v>22</v>
      </c>
      <c r="F1951">
        <v>3</v>
      </c>
      <c r="G1951">
        <v>26607.89</v>
      </c>
      <c r="H1951" t="s">
        <v>11</v>
      </c>
      <c r="I1951" t="s">
        <v>16</v>
      </c>
      <c r="J1951" t="s">
        <v>42</v>
      </c>
      <c r="K1951" t="str">
        <f>SUBSTITUTE(Table14[[#This Row],[year]],"?","")</f>
        <v>1988</v>
      </c>
      <c r="P1951" t="str">
        <f>SUBSTITUTE(Table14[[#This Row],[Customer ID]],"?","unknown")</f>
        <v>Id390</v>
      </c>
      <c r="Q1951" s="9" t="str">
        <f t="shared" si="90"/>
        <v>14 Jul 1988</v>
      </c>
      <c r="R1951">
        <f t="shared" si="91"/>
        <v>34</v>
      </c>
      <c r="S1951" t="str">
        <f t="shared" si="92"/>
        <v>1988</v>
      </c>
      <c r="T1951" t="str">
        <f>SUBSTITUTE(Table14[[#This Row],[month]],"?","sep")</f>
        <v>Jul</v>
      </c>
      <c r="U1951">
        <v>14</v>
      </c>
      <c r="V1951">
        <v>1</v>
      </c>
      <c r="W1951" s="12">
        <v>4076.5</v>
      </c>
      <c r="X1951" t="str">
        <f>SUBSTITUTE(Table14[[#This Row],[Hospital tier]],"?","tier - 2")</f>
        <v>tier - 2</v>
      </c>
      <c r="Y1951" t="str">
        <f>SUBSTITUTE(Table14[[#This Row],[City tier]],"?","tier - 2")</f>
        <v>tier - 1</v>
      </c>
      <c r="Z1951" t="str">
        <f>SUBSTITUTE(Table14[[#This Row],[State ID]],"?","UNKNOWN")</f>
        <v>R1011</v>
      </c>
    </row>
    <row r="1952" spans="1:26" x14ac:dyDescent="0.3">
      <c r="A1952" t="s">
        <v>1983</v>
      </c>
      <c r="B1952">
        <v>1991</v>
      </c>
      <c r="C1952" t="s">
        <v>35</v>
      </c>
      <c r="E1952">
        <v>22</v>
      </c>
      <c r="F1952">
        <v>3</v>
      </c>
      <c r="G1952">
        <v>26912.560000000001</v>
      </c>
      <c r="H1952" t="s">
        <v>11</v>
      </c>
      <c r="I1952" t="s">
        <v>11</v>
      </c>
      <c r="J1952" t="s">
        <v>42</v>
      </c>
      <c r="K1952" t="str">
        <f>SUBSTITUTE(Table14[[#This Row],[year]],"?","")</f>
        <v>1991</v>
      </c>
      <c r="P1952" t="str">
        <f>SUBSTITUTE(Table14[[#This Row],[Customer ID]],"?","unknown")</f>
        <v>Id389</v>
      </c>
      <c r="Q1952" s="9" t="str">
        <f t="shared" si="90"/>
        <v>1 Aug 1991</v>
      </c>
      <c r="R1952">
        <f t="shared" si="91"/>
        <v>31</v>
      </c>
      <c r="S1952" t="str">
        <f t="shared" si="92"/>
        <v>1991</v>
      </c>
      <c r="T1952" t="str">
        <f>SUBSTITUTE(Table14[[#This Row],[month]],"?","sep")</f>
        <v>Aug</v>
      </c>
      <c r="U1952">
        <v>1</v>
      </c>
      <c r="V1952">
        <v>1</v>
      </c>
      <c r="W1952" s="12">
        <v>4074.45</v>
      </c>
      <c r="X1952" t="str">
        <f>SUBSTITUTE(Table14[[#This Row],[Hospital tier]],"?","tier - 2")</f>
        <v>tier - 2</v>
      </c>
      <c r="Y1952" t="str">
        <f>SUBSTITUTE(Table14[[#This Row],[City tier]],"?","tier - 2")</f>
        <v>tier - 2</v>
      </c>
      <c r="Z1952" t="str">
        <f>SUBSTITUTE(Table14[[#This Row],[State ID]],"?","UNKNOWN")</f>
        <v>R1011</v>
      </c>
    </row>
    <row r="1953" spans="1:26" x14ac:dyDescent="0.3">
      <c r="A1953" t="s">
        <v>1984</v>
      </c>
      <c r="B1953">
        <v>1958</v>
      </c>
      <c r="C1953" t="s">
        <v>30</v>
      </c>
      <c r="E1953">
        <v>25</v>
      </c>
      <c r="F1953">
        <v>0</v>
      </c>
      <c r="G1953">
        <v>26926.51</v>
      </c>
      <c r="H1953" t="s">
        <v>11</v>
      </c>
      <c r="I1953" t="s">
        <v>16</v>
      </c>
      <c r="J1953" t="s">
        <v>13</v>
      </c>
      <c r="K1953" t="str">
        <f>SUBSTITUTE(Table14[[#This Row],[year]],"?","")</f>
        <v>1958</v>
      </c>
      <c r="P1953" t="str">
        <f>SUBSTITUTE(Table14[[#This Row],[Customer ID]],"?","unknown")</f>
        <v>Id388</v>
      </c>
      <c r="Q1953" s="9" t="str">
        <f t="shared" si="90"/>
        <v>18 Dec 1958</v>
      </c>
      <c r="R1953">
        <f t="shared" si="91"/>
        <v>64</v>
      </c>
      <c r="S1953" t="str">
        <f t="shared" si="92"/>
        <v>1958</v>
      </c>
      <c r="T1953" t="str">
        <f>SUBSTITUTE(Table14[[#This Row],[month]],"?","sep")</f>
        <v>Dec</v>
      </c>
      <c r="U1953">
        <v>18</v>
      </c>
      <c r="V1953">
        <v>0</v>
      </c>
      <c r="W1953" s="12">
        <v>4070.51</v>
      </c>
      <c r="X1953" t="str">
        <f>SUBSTITUTE(Table14[[#This Row],[Hospital tier]],"?","tier - 2")</f>
        <v>tier - 2</v>
      </c>
      <c r="Y1953" t="str">
        <f>SUBSTITUTE(Table14[[#This Row],[City tier]],"?","tier - 2")</f>
        <v>tier - 1</v>
      </c>
      <c r="Z1953" t="str">
        <f>SUBSTITUTE(Table14[[#This Row],[State ID]],"?","UNKNOWN")</f>
        <v>R1013</v>
      </c>
    </row>
    <row r="1954" spans="1:26" x14ac:dyDescent="0.3">
      <c r="A1954" t="s">
        <v>1985</v>
      </c>
      <c r="B1954">
        <v>2002</v>
      </c>
      <c r="C1954" t="s">
        <v>18</v>
      </c>
      <c r="E1954">
        <v>17</v>
      </c>
      <c r="F1954">
        <v>0</v>
      </c>
      <c r="G1954">
        <v>26927.69</v>
      </c>
      <c r="H1954" t="s">
        <v>11</v>
      </c>
      <c r="I1954" t="s">
        <v>11</v>
      </c>
      <c r="J1954" t="s">
        <v>42</v>
      </c>
      <c r="K1954" t="str">
        <f>SUBSTITUTE(Table14[[#This Row],[year]],"?","")</f>
        <v>2002</v>
      </c>
      <c r="P1954" t="str">
        <f>SUBSTITUTE(Table14[[#This Row],[Customer ID]],"?","unknown")</f>
        <v>Id387</v>
      </c>
      <c r="Q1954" s="9" t="str">
        <f t="shared" si="90"/>
        <v>19 Jun 2002</v>
      </c>
      <c r="R1954">
        <f t="shared" si="91"/>
        <v>20</v>
      </c>
      <c r="S1954" t="str">
        <f t="shared" si="92"/>
        <v>2002</v>
      </c>
      <c r="T1954" t="str">
        <f>SUBSTITUTE(Table14[[#This Row],[month]],"?","sep")</f>
        <v>Jun</v>
      </c>
      <c r="U1954">
        <v>19</v>
      </c>
      <c r="V1954">
        <v>0</v>
      </c>
      <c r="W1954" s="12">
        <v>12233.83</v>
      </c>
      <c r="X1954" t="str">
        <f>SUBSTITUTE(Table14[[#This Row],[Hospital tier]],"?","tier - 2")</f>
        <v>tier - 2</v>
      </c>
      <c r="Y1954" t="str">
        <f>SUBSTITUTE(Table14[[#This Row],[City tier]],"?","tier - 2")</f>
        <v>tier - 2</v>
      </c>
      <c r="Z1954" t="str">
        <f>SUBSTITUTE(Table14[[#This Row],[State ID]],"?","UNKNOWN")</f>
        <v>R1011</v>
      </c>
    </row>
    <row r="1955" spans="1:26" x14ac:dyDescent="0.3">
      <c r="A1955" t="s">
        <v>1986</v>
      </c>
      <c r="B1955">
        <v>2000</v>
      </c>
      <c r="C1955" t="s">
        <v>15</v>
      </c>
      <c r="E1955">
        <v>9</v>
      </c>
      <c r="F1955">
        <v>0</v>
      </c>
      <c r="G1955">
        <v>26936.98</v>
      </c>
      <c r="H1955" t="s">
        <v>11</v>
      </c>
      <c r="I1955" t="s">
        <v>12</v>
      </c>
      <c r="J1955" t="s">
        <v>42</v>
      </c>
      <c r="K1955" t="str">
        <f>SUBSTITUTE(Table14[[#This Row],[year]],"?","")</f>
        <v>2000</v>
      </c>
      <c r="P1955" t="str">
        <f>SUBSTITUTE(Table14[[#This Row],[Customer ID]],"?","unknown")</f>
        <v>Id386</v>
      </c>
      <c r="Q1955" s="9" t="str">
        <f t="shared" si="90"/>
        <v>19 Nov 2000</v>
      </c>
      <c r="R1955">
        <f t="shared" si="91"/>
        <v>22</v>
      </c>
      <c r="S1955" t="str">
        <f t="shared" si="92"/>
        <v>2000</v>
      </c>
      <c r="T1955" t="str">
        <f>SUBSTITUTE(Table14[[#This Row],[month]],"?","sep")</f>
        <v>Nov</v>
      </c>
      <c r="U1955">
        <v>19</v>
      </c>
      <c r="V1955">
        <v>0</v>
      </c>
      <c r="W1955" s="12">
        <v>36445.550000000003</v>
      </c>
      <c r="X1955" t="str">
        <f>SUBSTITUTE(Table14[[#This Row],[Hospital tier]],"?","tier - 2")</f>
        <v>tier - 2</v>
      </c>
      <c r="Y1955" t="str">
        <f>SUBSTITUTE(Table14[[#This Row],[City tier]],"?","tier - 2")</f>
        <v>tier - 3</v>
      </c>
      <c r="Z1955" t="str">
        <f>SUBSTITUTE(Table14[[#This Row],[State ID]],"?","UNKNOWN")</f>
        <v>R1011</v>
      </c>
    </row>
    <row r="1956" spans="1:26" x14ac:dyDescent="0.3">
      <c r="A1956" t="s">
        <v>1987</v>
      </c>
      <c r="B1956">
        <v>1960</v>
      </c>
      <c r="C1956" t="s">
        <v>10</v>
      </c>
      <c r="E1956">
        <v>9</v>
      </c>
      <c r="F1956">
        <v>1</v>
      </c>
      <c r="G1956">
        <v>27000.98</v>
      </c>
      <c r="H1956" t="s">
        <v>11</v>
      </c>
      <c r="I1956" t="s">
        <v>11</v>
      </c>
      <c r="J1956" t="s">
        <v>13</v>
      </c>
      <c r="K1956" t="str">
        <f>SUBSTITUTE(Table14[[#This Row],[year]],"?","")</f>
        <v>1960</v>
      </c>
      <c r="P1956" t="str">
        <f>SUBSTITUTE(Table14[[#This Row],[Customer ID]],"?","unknown")</f>
        <v>Id385</v>
      </c>
      <c r="Q1956" s="9" t="str">
        <f t="shared" si="90"/>
        <v>16 Jul 1960</v>
      </c>
      <c r="R1956">
        <f t="shared" si="91"/>
        <v>62</v>
      </c>
      <c r="S1956" t="str">
        <f t="shared" si="92"/>
        <v>1960</v>
      </c>
      <c r="T1956" t="str">
        <f>SUBSTITUTE(Table14[[#This Row],[month]],"?","sep")</f>
        <v>Jul</v>
      </c>
      <c r="U1956">
        <v>16</v>
      </c>
      <c r="V1956">
        <v>3</v>
      </c>
      <c r="W1956" s="12">
        <v>4070.42</v>
      </c>
      <c r="X1956" t="str">
        <f>SUBSTITUTE(Table14[[#This Row],[Hospital tier]],"?","tier - 2")</f>
        <v>tier - 2</v>
      </c>
      <c r="Y1956" t="str">
        <f>SUBSTITUTE(Table14[[#This Row],[City tier]],"?","tier - 2")</f>
        <v>tier - 2</v>
      </c>
      <c r="Z1956" t="str">
        <f>SUBSTITUTE(Table14[[#This Row],[State ID]],"?","UNKNOWN")</f>
        <v>R1013</v>
      </c>
    </row>
    <row r="1957" spans="1:26" x14ac:dyDescent="0.3">
      <c r="A1957" t="s">
        <v>1988</v>
      </c>
      <c r="B1957">
        <v>1958</v>
      </c>
      <c r="C1957" t="s">
        <v>18</v>
      </c>
      <c r="E1957">
        <v>30</v>
      </c>
      <c r="F1957">
        <v>0</v>
      </c>
      <c r="G1957">
        <v>27037.91</v>
      </c>
      <c r="H1957" t="s">
        <v>11</v>
      </c>
      <c r="I1957" t="s">
        <v>11</v>
      </c>
      <c r="J1957" t="s">
        <v>13</v>
      </c>
      <c r="K1957" t="str">
        <f>SUBSTITUTE(Table14[[#This Row],[year]],"?","")</f>
        <v>1958</v>
      </c>
      <c r="P1957" t="str">
        <f>SUBSTITUTE(Table14[[#This Row],[Customer ID]],"?","unknown")</f>
        <v>Id384</v>
      </c>
      <c r="Q1957" s="9" t="str">
        <f t="shared" si="90"/>
        <v>14 Jun 1958</v>
      </c>
      <c r="R1957">
        <f t="shared" si="91"/>
        <v>64</v>
      </c>
      <c r="S1957" t="str">
        <f t="shared" si="92"/>
        <v>1958</v>
      </c>
      <c r="T1957" t="str">
        <f>SUBSTITUTE(Table14[[#This Row],[month]],"?","sep")</f>
        <v>Jun</v>
      </c>
      <c r="U1957">
        <v>14</v>
      </c>
      <c r="V1957">
        <v>2</v>
      </c>
      <c r="W1957" s="12">
        <v>4058.71</v>
      </c>
      <c r="X1957" t="str">
        <f>SUBSTITUTE(Table14[[#This Row],[Hospital tier]],"?","tier - 2")</f>
        <v>tier - 2</v>
      </c>
      <c r="Y1957" t="str">
        <f>SUBSTITUTE(Table14[[#This Row],[City tier]],"?","tier - 2")</f>
        <v>tier - 2</v>
      </c>
      <c r="Z1957" t="str">
        <f>SUBSTITUTE(Table14[[#This Row],[State ID]],"?","UNKNOWN")</f>
        <v>R1013</v>
      </c>
    </row>
    <row r="1958" spans="1:26" x14ac:dyDescent="0.3">
      <c r="A1958" t="s">
        <v>1989</v>
      </c>
      <c r="B1958">
        <v>1994</v>
      </c>
      <c r="C1958" t="s">
        <v>10</v>
      </c>
      <c r="E1958">
        <v>2</v>
      </c>
      <c r="F1958">
        <v>0</v>
      </c>
      <c r="G1958">
        <v>27080.639999999999</v>
      </c>
      <c r="H1958" t="s">
        <v>11</v>
      </c>
      <c r="I1958" t="s">
        <v>11</v>
      </c>
      <c r="J1958" t="s">
        <v>42</v>
      </c>
      <c r="K1958" t="str">
        <f>SUBSTITUTE(Table14[[#This Row],[year]],"?","")</f>
        <v>1994</v>
      </c>
      <c r="P1958" t="str">
        <f>SUBSTITUTE(Table14[[#This Row],[Customer ID]],"?","unknown")</f>
        <v>Id383</v>
      </c>
      <c r="Q1958" s="9" t="str">
        <f t="shared" si="90"/>
        <v>13 Jul 1994</v>
      </c>
      <c r="R1958">
        <f t="shared" si="91"/>
        <v>28</v>
      </c>
      <c r="S1958" t="str">
        <f t="shared" si="92"/>
        <v>1994</v>
      </c>
      <c r="T1958" t="str">
        <f>SUBSTITUTE(Table14[[#This Row],[month]],"?","sep")</f>
        <v>Jul</v>
      </c>
      <c r="U1958">
        <v>13</v>
      </c>
      <c r="V1958">
        <v>2</v>
      </c>
      <c r="W1958" s="12">
        <v>4058.12</v>
      </c>
      <c r="X1958" t="str">
        <f>SUBSTITUTE(Table14[[#This Row],[Hospital tier]],"?","tier - 2")</f>
        <v>tier - 2</v>
      </c>
      <c r="Y1958" t="str">
        <f>SUBSTITUTE(Table14[[#This Row],[City tier]],"?","tier - 2")</f>
        <v>tier - 2</v>
      </c>
      <c r="Z1958" t="str">
        <f>SUBSTITUTE(Table14[[#This Row],[State ID]],"?","UNKNOWN")</f>
        <v>R1011</v>
      </c>
    </row>
    <row r="1959" spans="1:26" x14ac:dyDescent="0.3">
      <c r="A1959" t="s">
        <v>1990</v>
      </c>
      <c r="B1959">
        <v>1990</v>
      </c>
      <c r="C1959" t="s">
        <v>30</v>
      </c>
      <c r="E1959">
        <v>13</v>
      </c>
      <c r="F1959">
        <v>3</v>
      </c>
      <c r="G1959">
        <v>27092.38</v>
      </c>
      <c r="H1959" t="s">
        <v>11</v>
      </c>
      <c r="I1959" t="s">
        <v>12</v>
      </c>
      <c r="J1959" t="s">
        <v>42</v>
      </c>
      <c r="K1959" t="str">
        <f>SUBSTITUTE(Table14[[#This Row],[year]],"?","")</f>
        <v>1990</v>
      </c>
      <c r="P1959" t="str">
        <f>SUBSTITUTE(Table14[[#This Row],[Customer ID]],"?","unknown")</f>
        <v>Id382</v>
      </c>
      <c r="Q1959" s="9" t="str">
        <f t="shared" si="90"/>
        <v>30 Dec 1990</v>
      </c>
      <c r="R1959">
        <f t="shared" si="91"/>
        <v>32</v>
      </c>
      <c r="S1959" t="str">
        <f t="shared" si="92"/>
        <v>1990</v>
      </c>
      <c r="T1959" t="str">
        <f>SUBSTITUTE(Table14[[#This Row],[month]],"?","sep")</f>
        <v>Dec</v>
      </c>
      <c r="U1959">
        <v>30</v>
      </c>
      <c r="V1959">
        <v>3</v>
      </c>
      <c r="W1959" s="12">
        <v>4047.94</v>
      </c>
      <c r="X1959" t="str">
        <f>SUBSTITUTE(Table14[[#This Row],[Hospital tier]],"?","tier - 2")</f>
        <v>tier - 2</v>
      </c>
      <c r="Y1959" t="str">
        <f>SUBSTITUTE(Table14[[#This Row],[City tier]],"?","tier - 2")</f>
        <v>tier - 3</v>
      </c>
      <c r="Z1959" t="str">
        <f>SUBSTITUTE(Table14[[#This Row],[State ID]],"?","UNKNOWN")</f>
        <v>R1011</v>
      </c>
    </row>
    <row r="1960" spans="1:26" x14ac:dyDescent="0.3">
      <c r="A1960" t="s">
        <v>1991</v>
      </c>
      <c r="B1960">
        <v>1970</v>
      </c>
      <c r="C1960" t="s">
        <v>37</v>
      </c>
      <c r="E1960">
        <v>2</v>
      </c>
      <c r="F1960">
        <v>0</v>
      </c>
      <c r="G1960">
        <v>27117.99</v>
      </c>
      <c r="H1960" t="s">
        <v>11</v>
      </c>
      <c r="I1960" t="s">
        <v>11</v>
      </c>
      <c r="J1960" t="s">
        <v>13</v>
      </c>
      <c r="K1960" t="str">
        <f>SUBSTITUTE(Table14[[#This Row],[year]],"?","")</f>
        <v>1970</v>
      </c>
      <c r="P1960" t="str">
        <f>SUBSTITUTE(Table14[[#This Row],[Customer ID]],"?","unknown")</f>
        <v>Id381</v>
      </c>
      <c r="Q1960" s="9" t="str">
        <f t="shared" si="90"/>
        <v>26 Oct 1970</v>
      </c>
      <c r="R1960">
        <f t="shared" si="91"/>
        <v>52</v>
      </c>
      <c r="S1960" t="str">
        <f t="shared" si="92"/>
        <v>1970</v>
      </c>
      <c r="T1960" t="str">
        <f>SUBSTITUTE(Table14[[#This Row],[month]],"?","sep")</f>
        <v>Oct</v>
      </c>
      <c r="U1960">
        <v>26</v>
      </c>
      <c r="V1960">
        <v>1</v>
      </c>
      <c r="W1960" s="12">
        <v>4040.56</v>
      </c>
      <c r="X1960" t="str">
        <f>SUBSTITUTE(Table14[[#This Row],[Hospital tier]],"?","tier - 2")</f>
        <v>tier - 2</v>
      </c>
      <c r="Y1960" t="str">
        <f>SUBSTITUTE(Table14[[#This Row],[City tier]],"?","tier - 2")</f>
        <v>tier - 2</v>
      </c>
      <c r="Z1960" t="str">
        <f>SUBSTITUTE(Table14[[#This Row],[State ID]],"?","UNKNOWN")</f>
        <v>R1013</v>
      </c>
    </row>
    <row r="1961" spans="1:26" x14ac:dyDescent="0.3">
      <c r="A1961" t="s">
        <v>1992</v>
      </c>
      <c r="B1961">
        <v>1965</v>
      </c>
      <c r="C1961" t="s">
        <v>30</v>
      </c>
      <c r="E1961">
        <v>21</v>
      </c>
      <c r="F1961">
        <v>0</v>
      </c>
      <c r="G1961">
        <v>27218.44</v>
      </c>
      <c r="H1961" t="s">
        <v>11</v>
      </c>
      <c r="I1961" t="s">
        <v>16</v>
      </c>
      <c r="J1961" t="s">
        <v>356</v>
      </c>
      <c r="K1961" t="str">
        <f>SUBSTITUTE(Table14[[#This Row],[year]],"?","")</f>
        <v>1965</v>
      </c>
      <c r="P1961" t="str">
        <f>SUBSTITUTE(Table14[[#This Row],[Customer ID]],"?","unknown")</f>
        <v>Id380</v>
      </c>
      <c r="Q1961" s="9" t="str">
        <f t="shared" si="90"/>
        <v>10 Dec 1965</v>
      </c>
      <c r="R1961">
        <f t="shared" si="91"/>
        <v>57</v>
      </c>
      <c r="S1961" t="str">
        <f t="shared" si="92"/>
        <v>1965</v>
      </c>
      <c r="T1961" t="str">
        <f>SUBSTITUTE(Table14[[#This Row],[month]],"?","sep")</f>
        <v>Dec</v>
      </c>
      <c r="U1961">
        <v>10</v>
      </c>
      <c r="V1961">
        <v>3</v>
      </c>
      <c r="W1961" s="12">
        <v>4039.9</v>
      </c>
      <c r="X1961" t="str">
        <f>SUBSTITUTE(Table14[[#This Row],[Hospital tier]],"?","tier - 2")</f>
        <v>tier - 2</v>
      </c>
      <c r="Y1961" t="str">
        <f>SUBSTITUTE(Table14[[#This Row],[City tier]],"?","tier - 2")</f>
        <v>tier - 1</v>
      </c>
      <c r="Z1961" t="str">
        <f>SUBSTITUTE(Table14[[#This Row],[State ID]],"?","UNKNOWN")</f>
        <v>R1017</v>
      </c>
    </row>
    <row r="1962" spans="1:26" x14ac:dyDescent="0.3">
      <c r="A1962" t="s">
        <v>1993</v>
      </c>
      <c r="B1962">
        <v>1999</v>
      </c>
      <c r="C1962" t="s">
        <v>30</v>
      </c>
      <c r="E1962">
        <v>2</v>
      </c>
      <c r="F1962">
        <v>0</v>
      </c>
      <c r="G1962">
        <v>27236.959999999999</v>
      </c>
      <c r="H1962" t="s">
        <v>11</v>
      </c>
      <c r="I1962" t="s">
        <v>16</v>
      </c>
      <c r="J1962" t="s">
        <v>42</v>
      </c>
      <c r="K1962" t="str">
        <f>SUBSTITUTE(Table14[[#This Row],[year]],"?","")</f>
        <v>1999</v>
      </c>
      <c r="P1962" t="str">
        <f>SUBSTITUTE(Table14[[#This Row],[Customer ID]],"?","unknown")</f>
        <v>Id379</v>
      </c>
      <c r="Q1962" s="9" t="str">
        <f t="shared" si="90"/>
        <v>7 Dec 1999</v>
      </c>
      <c r="R1962">
        <f t="shared" si="91"/>
        <v>23</v>
      </c>
      <c r="S1962" t="str">
        <f t="shared" si="92"/>
        <v>1999</v>
      </c>
      <c r="T1962" t="str">
        <f>SUBSTITUTE(Table14[[#This Row],[month]],"?","sep")</f>
        <v>Dec</v>
      </c>
      <c r="U1962">
        <v>7</v>
      </c>
      <c r="V1962">
        <v>3</v>
      </c>
      <c r="W1962" s="12">
        <v>4038.41</v>
      </c>
      <c r="X1962" t="str">
        <f>SUBSTITUTE(Table14[[#This Row],[Hospital tier]],"?","tier - 2")</f>
        <v>tier - 2</v>
      </c>
      <c r="Y1962" t="str">
        <f>SUBSTITUTE(Table14[[#This Row],[City tier]],"?","tier - 2")</f>
        <v>tier - 1</v>
      </c>
      <c r="Z1962" t="str">
        <f>SUBSTITUTE(Table14[[#This Row],[State ID]],"?","UNKNOWN")</f>
        <v>R1011</v>
      </c>
    </row>
    <row r="1963" spans="1:26" x14ac:dyDescent="0.3">
      <c r="A1963" t="s">
        <v>1994</v>
      </c>
      <c r="B1963">
        <v>1968</v>
      </c>
      <c r="C1963" t="s">
        <v>18</v>
      </c>
      <c r="E1963">
        <v>6</v>
      </c>
      <c r="F1963">
        <v>3</v>
      </c>
      <c r="G1963">
        <v>27322.73</v>
      </c>
      <c r="H1963" t="s">
        <v>11</v>
      </c>
      <c r="I1963" t="s">
        <v>11</v>
      </c>
      <c r="J1963" t="s">
        <v>13</v>
      </c>
      <c r="K1963" t="str">
        <f>SUBSTITUTE(Table14[[#This Row],[year]],"?","")</f>
        <v>1968</v>
      </c>
      <c r="P1963" t="str">
        <f>SUBSTITUTE(Table14[[#This Row],[Customer ID]],"?","unknown")</f>
        <v>Id378</v>
      </c>
      <c r="Q1963" s="9" t="str">
        <f t="shared" si="90"/>
        <v>11 Jun 1968</v>
      </c>
      <c r="R1963">
        <f t="shared" si="91"/>
        <v>54</v>
      </c>
      <c r="S1963" t="str">
        <f t="shared" si="92"/>
        <v>1968</v>
      </c>
      <c r="T1963" t="str">
        <f>SUBSTITUTE(Table14[[#This Row],[month]],"?","sep")</f>
        <v>Jun</v>
      </c>
      <c r="U1963">
        <v>11</v>
      </c>
      <c r="V1963">
        <v>1</v>
      </c>
      <c r="W1963" s="12">
        <v>4032.24</v>
      </c>
      <c r="X1963" t="str">
        <f>SUBSTITUTE(Table14[[#This Row],[Hospital tier]],"?","tier - 2")</f>
        <v>tier - 2</v>
      </c>
      <c r="Y1963" t="str">
        <f>SUBSTITUTE(Table14[[#This Row],[City tier]],"?","tier - 2")</f>
        <v>tier - 2</v>
      </c>
      <c r="Z1963" t="str">
        <f>SUBSTITUTE(Table14[[#This Row],[State ID]],"?","UNKNOWN")</f>
        <v>R1013</v>
      </c>
    </row>
    <row r="1964" spans="1:26" x14ac:dyDescent="0.3">
      <c r="A1964" t="s">
        <v>1995</v>
      </c>
      <c r="B1964">
        <v>1969</v>
      </c>
      <c r="C1964" t="s">
        <v>37</v>
      </c>
      <c r="E1964">
        <v>16</v>
      </c>
      <c r="F1964">
        <v>0</v>
      </c>
      <c r="G1964">
        <v>27346.04</v>
      </c>
      <c r="H1964" t="s">
        <v>11</v>
      </c>
      <c r="I1964" t="s">
        <v>11</v>
      </c>
      <c r="J1964" t="s">
        <v>13</v>
      </c>
      <c r="K1964" t="str">
        <f>SUBSTITUTE(Table14[[#This Row],[year]],"?","")</f>
        <v>1969</v>
      </c>
      <c r="P1964" t="str">
        <f>SUBSTITUTE(Table14[[#This Row],[Customer ID]],"?","unknown")</f>
        <v>Id377</v>
      </c>
      <c r="Q1964" s="9" t="str">
        <f t="shared" si="90"/>
        <v>13 Oct 1969</v>
      </c>
      <c r="R1964">
        <f t="shared" si="91"/>
        <v>53</v>
      </c>
      <c r="S1964" t="str">
        <f t="shared" si="92"/>
        <v>1969</v>
      </c>
      <c r="T1964" t="str">
        <f>SUBSTITUTE(Table14[[#This Row],[month]],"?","sep")</f>
        <v>Oct</v>
      </c>
      <c r="U1964">
        <v>13</v>
      </c>
      <c r="V1964">
        <v>3</v>
      </c>
      <c r="W1964" s="12">
        <v>4005.42</v>
      </c>
      <c r="X1964" t="str">
        <f>SUBSTITUTE(Table14[[#This Row],[Hospital tier]],"?","tier - 2")</f>
        <v>tier - 2</v>
      </c>
      <c r="Y1964" t="str">
        <f>SUBSTITUTE(Table14[[#This Row],[City tier]],"?","tier - 2")</f>
        <v>tier - 2</v>
      </c>
      <c r="Z1964" t="str">
        <f>SUBSTITUTE(Table14[[#This Row],[State ID]],"?","UNKNOWN")</f>
        <v>R1013</v>
      </c>
    </row>
    <row r="1965" spans="1:26" x14ac:dyDescent="0.3">
      <c r="A1965" t="s">
        <v>1996</v>
      </c>
      <c r="B1965">
        <v>1988</v>
      </c>
      <c r="C1965" t="s">
        <v>20</v>
      </c>
      <c r="E1965">
        <v>15</v>
      </c>
      <c r="F1965">
        <v>2</v>
      </c>
      <c r="G1965">
        <v>27375.9</v>
      </c>
      <c r="H1965" t="s">
        <v>11</v>
      </c>
      <c r="I1965" t="s">
        <v>12</v>
      </c>
      <c r="J1965" t="s">
        <v>164</v>
      </c>
      <c r="K1965" t="str">
        <f>SUBSTITUTE(Table14[[#This Row],[year]],"?","")</f>
        <v>1988</v>
      </c>
      <c r="P1965" t="str">
        <f>SUBSTITUTE(Table14[[#This Row],[Customer ID]],"?","unknown")</f>
        <v>Id376</v>
      </c>
      <c r="Q1965" s="9" t="str">
        <f t="shared" si="90"/>
        <v>24 Sep 1988</v>
      </c>
      <c r="R1965">
        <f t="shared" si="91"/>
        <v>34</v>
      </c>
      <c r="S1965" t="str">
        <f t="shared" si="92"/>
        <v>1988</v>
      </c>
      <c r="T1965" t="str">
        <f>SUBSTITUTE(Table14[[#This Row],[month]],"?","sep")</f>
        <v>Sep</v>
      </c>
      <c r="U1965">
        <v>24</v>
      </c>
      <c r="V1965">
        <v>0</v>
      </c>
      <c r="W1965" s="12">
        <v>12231.61</v>
      </c>
      <c r="X1965" t="str">
        <f>SUBSTITUTE(Table14[[#This Row],[Hospital tier]],"?","tier - 2")</f>
        <v>tier - 2</v>
      </c>
      <c r="Y1965" t="str">
        <f>SUBSTITUTE(Table14[[#This Row],[City tier]],"?","tier - 2")</f>
        <v>tier - 3</v>
      </c>
      <c r="Z1965" t="str">
        <f>SUBSTITUTE(Table14[[#This Row],[State ID]],"?","UNKNOWN")</f>
        <v>R1015</v>
      </c>
    </row>
    <row r="1966" spans="1:26" x14ac:dyDescent="0.3">
      <c r="A1966" t="s">
        <v>1997</v>
      </c>
      <c r="B1966">
        <v>1985</v>
      </c>
      <c r="C1966" t="s">
        <v>30</v>
      </c>
      <c r="E1966">
        <v>5</v>
      </c>
      <c r="F1966">
        <v>3</v>
      </c>
      <c r="G1966">
        <v>27432.73</v>
      </c>
      <c r="H1966" t="s">
        <v>11</v>
      </c>
      <c r="I1966" t="s">
        <v>16</v>
      </c>
      <c r="J1966" t="s">
        <v>42</v>
      </c>
      <c r="K1966" t="str">
        <f>SUBSTITUTE(Table14[[#This Row],[year]],"?","")</f>
        <v>1985</v>
      </c>
      <c r="P1966" t="str">
        <f>SUBSTITUTE(Table14[[#This Row],[Customer ID]],"?","unknown")</f>
        <v>Id375</v>
      </c>
      <c r="Q1966" s="9" t="str">
        <f t="shared" si="90"/>
        <v>10 Dec 1985</v>
      </c>
      <c r="R1966">
        <f t="shared" si="91"/>
        <v>37</v>
      </c>
      <c r="S1966" t="str">
        <f t="shared" si="92"/>
        <v>1985</v>
      </c>
      <c r="T1966" t="str">
        <f>SUBSTITUTE(Table14[[#This Row],[month]],"?","sep")</f>
        <v>Dec</v>
      </c>
      <c r="U1966">
        <v>10</v>
      </c>
      <c r="V1966">
        <v>3</v>
      </c>
      <c r="W1966" s="12">
        <v>4002.36</v>
      </c>
      <c r="X1966" t="str">
        <f>SUBSTITUTE(Table14[[#This Row],[Hospital tier]],"?","tier - 2")</f>
        <v>tier - 2</v>
      </c>
      <c r="Y1966" t="str">
        <f>SUBSTITUTE(Table14[[#This Row],[City tier]],"?","tier - 2")</f>
        <v>tier - 1</v>
      </c>
      <c r="Z1966" t="str">
        <f>SUBSTITUTE(Table14[[#This Row],[State ID]],"?","UNKNOWN")</f>
        <v>R1011</v>
      </c>
    </row>
    <row r="1967" spans="1:26" x14ac:dyDescent="0.3">
      <c r="A1967" t="s">
        <v>1998</v>
      </c>
      <c r="B1967">
        <v>1981</v>
      </c>
      <c r="C1967" t="s">
        <v>37</v>
      </c>
      <c r="E1967">
        <v>3</v>
      </c>
      <c r="F1967">
        <v>1</v>
      </c>
      <c r="G1967">
        <v>27495.59</v>
      </c>
      <c r="H1967" t="s">
        <v>11</v>
      </c>
      <c r="I1967" t="s">
        <v>16</v>
      </c>
      <c r="J1967" t="s">
        <v>42</v>
      </c>
      <c r="K1967" t="str">
        <f>SUBSTITUTE(Table14[[#This Row],[year]],"?","")</f>
        <v>1981</v>
      </c>
      <c r="P1967" t="str">
        <f>SUBSTITUTE(Table14[[#This Row],[Customer ID]],"?","unknown")</f>
        <v>Id374</v>
      </c>
      <c r="Q1967" s="9" t="str">
        <f t="shared" si="90"/>
        <v>7 Oct 1981</v>
      </c>
      <c r="R1967">
        <f t="shared" si="91"/>
        <v>41</v>
      </c>
      <c r="S1967" t="str">
        <f t="shared" si="92"/>
        <v>1981</v>
      </c>
      <c r="T1967" t="str">
        <f>SUBSTITUTE(Table14[[#This Row],[month]],"?","sep")</f>
        <v>Oct</v>
      </c>
      <c r="U1967">
        <v>7</v>
      </c>
      <c r="V1967">
        <v>2</v>
      </c>
      <c r="W1967" s="12">
        <v>47496.49</v>
      </c>
      <c r="X1967" t="str">
        <f>SUBSTITUTE(Table14[[#This Row],[Hospital tier]],"?","tier - 2")</f>
        <v>tier - 2</v>
      </c>
      <c r="Y1967" t="str">
        <f>SUBSTITUTE(Table14[[#This Row],[City tier]],"?","tier - 2")</f>
        <v>tier - 1</v>
      </c>
      <c r="Z1967" t="str">
        <f>SUBSTITUTE(Table14[[#This Row],[State ID]],"?","UNKNOWN")</f>
        <v>R1011</v>
      </c>
    </row>
    <row r="1968" spans="1:26" x14ac:dyDescent="0.3">
      <c r="A1968" t="s">
        <v>1999</v>
      </c>
      <c r="B1968">
        <v>1965</v>
      </c>
      <c r="C1968" t="s">
        <v>37</v>
      </c>
      <c r="E1968">
        <v>19</v>
      </c>
      <c r="F1968">
        <v>0</v>
      </c>
      <c r="G1968">
        <v>27533.91</v>
      </c>
      <c r="H1968" t="s">
        <v>11</v>
      </c>
      <c r="I1968" t="s">
        <v>12</v>
      </c>
      <c r="J1968" t="s">
        <v>13</v>
      </c>
      <c r="K1968" t="str">
        <f>SUBSTITUTE(Table14[[#This Row],[year]],"?","")</f>
        <v>1965</v>
      </c>
      <c r="P1968" t="str">
        <f>SUBSTITUTE(Table14[[#This Row],[Customer ID]],"?","unknown")</f>
        <v>Id373</v>
      </c>
      <c r="Q1968" s="9" t="str">
        <f t="shared" si="90"/>
        <v>9 Oct 1965</v>
      </c>
      <c r="R1968">
        <f t="shared" si="91"/>
        <v>57</v>
      </c>
      <c r="S1968" t="str">
        <f t="shared" si="92"/>
        <v>1965</v>
      </c>
      <c r="T1968" t="str">
        <f>SUBSTITUTE(Table14[[#This Row],[month]],"?","sep")</f>
        <v>Oct</v>
      </c>
      <c r="U1968">
        <v>9</v>
      </c>
      <c r="V1968">
        <v>2</v>
      </c>
      <c r="W1968" s="12">
        <v>36397.58</v>
      </c>
      <c r="X1968" t="str">
        <f>SUBSTITUTE(Table14[[#This Row],[Hospital tier]],"?","tier - 2")</f>
        <v>tier - 2</v>
      </c>
      <c r="Y1968" t="str">
        <f>SUBSTITUTE(Table14[[#This Row],[City tier]],"?","tier - 2")</f>
        <v>tier - 3</v>
      </c>
      <c r="Z1968" t="str">
        <f>SUBSTITUTE(Table14[[#This Row],[State ID]],"?","UNKNOWN")</f>
        <v>R1013</v>
      </c>
    </row>
    <row r="1969" spans="1:26" x14ac:dyDescent="0.3">
      <c r="A1969" t="s">
        <v>2000</v>
      </c>
      <c r="B1969">
        <v>1984</v>
      </c>
      <c r="C1969" t="s">
        <v>10</v>
      </c>
      <c r="E1969">
        <v>22</v>
      </c>
      <c r="F1969">
        <v>3</v>
      </c>
      <c r="G1969">
        <v>27534.53</v>
      </c>
      <c r="H1969" t="s">
        <v>11</v>
      </c>
      <c r="I1969" t="s">
        <v>11</v>
      </c>
      <c r="J1969" t="s">
        <v>42</v>
      </c>
      <c r="K1969" t="str">
        <f>SUBSTITUTE(Table14[[#This Row],[year]],"?","")</f>
        <v>1984</v>
      </c>
      <c r="P1969" t="str">
        <f>SUBSTITUTE(Table14[[#This Row],[Customer ID]],"?","unknown")</f>
        <v>Id372</v>
      </c>
      <c r="Q1969" s="9" t="str">
        <f t="shared" si="90"/>
        <v>1 Jul 1984</v>
      </c>
      <c r="R1969">
        <f t="shared" si="91"/>
        <v>38</v>
      </c>
      <c r="S1969" t="str">
        <f t="shared" si="92"/>
        <v>1984</v>
      </c>
      <c r="T1969" t="str">
        <f>SUBSTITUTE(Table14[[#This Row],[month]],"?","sep")</f>
        <v>Jul</v>
      </c>
      <c r="U1969">
        <v>1</v>
      </c>
      <c r="V1969">
        <v>0</v>
      </c>
      <c r="W1969" s="12">
        <v>3994.18</v>
      </c>
      <c r="X1969" t="str">
        <f>SUBSTITUTE(Table14[[#This Row],[Hospital tier]],"?","tier - 2")</f>
        <v>tier - 2</v>
      </c>
      <c r="Y1969" t="str">
        <f>SUBSTITUTE(Table14[[#This Row],[City tier]],"?","tier - 2")</f>
        <v>tier - 2</v>
      </c>
      <c r="Z1969" t="str">
        <f>SUBSTITUTE(Table14[[#This Row],[State ID]],"?","UNKNOWN")</f>
        <v>R1011</v>
      </c>
    </row>
    <row r="1970" spans="1:26" x14ac:dyDescent="0.3">
      <c r="A1970" t="s">
        <v>2001</v>
      </c>
      <c r="B1970">
        <v>1985</v>
      </c>
      <c r="C1970" t="s">
        <v>15</v>
      </c>
      <c r="E1970">
        <v>6</v>
      </c>
      <c r="F1970">
        <v>3</v>
      </c>
      <c r="G1970">
        <v>27598.93</v>
      </c>
      <c r="H1970" t="s">
        <v>11</v>
      </c>
      <c r="I1970" t="s">
        <v>16</v>
      </c>
      <c r="J1970" t="s">
        <v>42</v>
      </c>
      <c r="K1970" t="str">
        <f>SUBSTITUTE(Table14[[#This Row],[year]],"?","")</f>
        <v>1985</v>
      </c>
      <c r="P1970" t="str">
        <f>SUBSTITUTE(Table14[[#This Row],[Customer ID]],"?","unknown")</f>
        <v>Id371</v>
      </c>
      <c r="Q1970" s="9" t="str">
        <f t="shared" si="90"/>
        <v>22 Nov 1985</v>
      </c>
      <c r="R1970">
        <f t="shared" si="91"/>
        <v>37</v>
      </c>
      <c r="S1970" t="str">
        <f t="shared" si="92"/>
        <v>1985</v>
      </c>
      <c r="T1970" t="str">
        <f>SUBSTITUTE(Table14[[#This Row],[month]],"?","sep")</f>
        <v>Nov</v>
      </c>
      <c r="U1970">
        <v>22</v>
      </c>
      <c r="V1970">
        <v>0</v>
      </c>
      <c r="W1970" s="12">
        <v>3989.84</v>
      </c>
      <c r="X1970" t="str">
        <f>SUBSTITUTE(Table14[[#This Row],[Hospital tier]],"?","tier - 2")</f>
        <v>tier - 2</v>
      </c>
      <c r="Y1970" t="str">
        <f>SUBSTITUTE(Table14[[#This Row],[City tier]],"?","tier - 2")</f>
        <v>tier - 1</v>
      </c>
      <c r="Z1970" t="str">
        <f>SUBSTITUTE(Table14[[#This Row],[State ID]],"?","UNKNOWN")</f>
        <v>R1011</v>
      </c>
    </row>
    <row r="1971" spans="1:26" x14ac:dyDescent="0.3">
      <c r="A1971" t="s">
        <v>2002</v>
      </c>
      <c r="B1971">
        <v>1992</v>
      </c>
      <c r="C1971" t="s">
        <v>18</v>
      </c>
      <c r="E1971">
        <v>11</v>
      </c>
      <c r="F1971">
        <v>0</v>
      </c>
      <c r="G1971">
        <v>27614.71</v>
      </c>
      <c r="H1971" t="s">
        <v>11</v>
      </c>
      <c r="I1971" t="s">
        <v>12</v>
      </c>
      <c r="J1971" t="s">
        <v>42</v>
      </c>
      <c r="K1971" t="str">
        <f>SUBSTITUTE(Table14[[#This Row],[year]],"?","")</f>
        <v>1992</v>
      </c>
      <c r="P1971" t="str">
        <f>SUBSTITUTE(Table14[[#This Row],[Customer ID]],"?","unknown")</f>
        <v>Id370</v>
      </c>
      <c r="Q1971" s="9" t="str">
        <f t="shared" si="90"/>
        <v>8 Jun 1992</v>
      </c>
      <c r="R1971">
        <f t="shared" si="91"/>
        <v>31</v>
      </c>
      <c r="S1971" t="str">
        <f t="shared" si="92"/>
        <v>1992</v>
      </c>
      <c r="T1971" t="str">
        <f>SUBSTITUTE(Table14[[#This Row],[month]],"?","sep")</f>
        <v>Jun</v>
      </c>
      <c r="U1971">
        <v>8</v>
      </c>
      <c r="V1971">
        <v>2</v>
      </c>
      <c r="W1971" s="12">
        <v>3987.93</v>
      </c>
      <c r="X1971" t="str">
        <f>SUBSTITUTE(Table14[[#This Row],[Hospital tier]],"?","tier - 2")</f>
        <v>tier - 2</v>
      </c>
      <c r="Y1971" t="str">
        <f>SUBSTITUTE(Table14[[#This Row],[City tier]],"?","tier - 2")</f>
        <v>tier - 3</v>
      </c>
      <c r="Z1971" t="str">
        <f>SUBSTITUTE(Table14[[#This Row],[State ID]],"?","UNKNOWN")</f>
        <v>R1011</v>
      </c>
    </row>
    <row r="1972" spans="1:26" x14ac:dyDescent="0.3">
      <c r="A1972" t="s">
        <v>2003</v>
      </c>
      <c r="B1972">
        <v>1997</v>
      </c>
      <c r="C1972" t="s">
        <v>20</v>
      </c>
      <c r="E1972">
        <v>9</v>
      </c>
      <c r="F1972">
        <v>0</v>
      </c>
      <c r="G1972">
        <v>27619.360000000001</v>
      </c>
      <c r="H1972" t="s">
        <v>11</v>
      </c>
      <c r="I1972" t="s">
        <v>12</v>
      </c>
      <c r="J1972" t="s">
        <v>42</v>
      </c>
      <c r="K1972" t="str">
        <f>SUBSTITUTE(Table14[[#This Row],[year]],"?","")</f>
        <v>1997</v>
      </c>
      <c r="P1972" t="str">
        <f>SUBSTITUTE(Table14[[#This Row],[Customer ID]],"?","unknown")</f>
        <v>Id369</v>
      </c>
      <c r="Q1972" s="9" t="str">
        <f t="shared" si="90"/>
        <v>17 Sep 1997</v>
      </c>
      <c r="R1972">
        <f t="shared" si="91"/>
        <v>25</v>
      </c>
      <c r="S1972" t="str">
        <f t="shared" si="92"/>
        <v>1997</v>
      </c>
      <c r="T1972" t="str">
        <f>SUBSTITUTE(Table14[[#This Row],[month]],"?","sep")</f>
        <v>Sep</v>
      </c>
      <c r="U1972">
        <v>17</v>
      </c>
      <c r="V1972">
        <v>2</v>
      </c>
      <c r="W1972" s="12">
        <v>3981.98</v>
      </c>
      <c r="X1972" t="str">
        <f>SUBSTITUTE(Table14[[#This Row],[Hospital tier]],"?","tier - 2")</f>
        <v>tier - 2</v>
      </c>
      <c r="Y1972" t="str">
        <f>SUBSTITUTE(Table14[[#This Row],[City tier]],"?","tier - 2")</f>
        <v>tier - 3</v>
      </c>
      <c r="Z1972" t="str">
        <f>SUBSTITUTE(Table14[[#This Row],[State ID]],"?","UNKNOWN")</f>
        <v>R1011</v>
      </c>
    </row>
    <row r="1973" spans="1:26" x14ac:dyDescent="0.3">
      <c r="A1973" t="s">
        <v>2004</v>
      </c>
      <c r="B1973">
        <v>1997</v>
      </c>
      <c r="C1973" t="s">
        <v>37</v>
      </c>
      <c r="E1973">
        <v>7</v>
      </c>
      <c r="F1973">
        <v>0</v>
      </c>
      <c r="G1973">
        <v>27625.17</v>
      </c>
      <c r="H1973" t="s">
        <v>16</v>
      </c>
      <c r="I1973" t="s">
        <v>16</v>
      </c>
      <c r="J1973" t="s">
        <v>42</v>
      </c>
      <c r="K1973" t="str">
        <f>SUBSTITUTE(Table14[[#This Row],[year]],"?","")</f>
        <v>1997</v>
      </c>
      <c r="P1973" t="str">
        <f>SUBSTITUTE(Table14[[#This Row],[Customer ID]],"?","unknown")</f>
        <v>Id368</v>
      </c>
      <c r="Q1973" s="9" t="str">
        <f t="shared" si="90"/>
        <v>29 Oct 1997</v>
      </c>
      <c r="R1973">
        <f t="shared" si="91"/>
        <v>25</v>
      </c>
      <c r="S1973" t="str">
        <f t="shared" si="92"/>
        <v>1997</v>
      </c>
      <c r="T1973" t="str">
        <f>SUBSTITUTE(Table14[[#This Row],[month]],"?","sep")</f>
        <v>Oct</v>
      </c>
      <c r="U1973">
        <v>29</v>
      </c>
      <c r="V1973">
        <v>0</v>
      </c>
      <c r="W1973" s="12">
        <v>3972.92</v>
      </c>
      <c r="X1973" t="str">
        <f>SUBSTITUTE(Table14[[#This Row],[Hospital tier]],"?","tier - 2")</f>
        <v>tier - 1</v>
      </c>
      <c r="Y1973" t="str">
        <f>SUBSTITUTE(Table14[[#This Row],[City tier]],"?","tier - 2")</f>
        <v>tier - 1</v>
      </c>
      <c r="Z1973" t="str">
        <f>SUBSTITUTE(Table14[[#This Row],[State ID]],"?","UNKNOWN")</f>
        <v>R1011</v>
      </c>
    </row>
    <row r="1974" spans="1:26" x14ac:dyDescent="0.3">
      <c r="A1974" t="s">
        <v>2005</v>
      </c>
      <c r="B1974">
        <v>1992</v>
      </c>
      <c r="C1974" t="s">
        <v>10</v>
      </c>
      <c r="E1974">
        <v>3</v>
      </c>
      <c r="F1974">
        <v>0</v>
      </c>
      <c r="G1974">
        <v>27696.11</v>
      </c>
      <c r="H1974" t="s">
        <v>16</v>
      </c>
      <c r="I1974" t="s">
        <v>11</v>
      </c>
      <c r="J1974" t="s">
        <v>42</v>
      </c>
      <c r="K1974" t="str">
        <f>SUBSTITUTE(Table14[[#This Row],[year]],"?","")</f>
        <v>1992</v>
      </c>
      <c r="P1974" t="str">
        <f>SUBSTITUTE(Table14[[#This Row],[Customer ID]],"?","unknown")</f>
        <v>Id367</v>
      </c>
      <c r="Q1974" s="9" t="str">
        <f t="shared" si="90"/>
        <v>11 Jul 1992</v>
      </c>
      <c r="R1974">
        <f t="shared" si="91"/>
        <v>30</v>
      </c>
      <c r="S1974" t="str">
        <f t="shared" si="92"/>
        <v>1992</v>
      </c>
      <c r="T1974" t="str">
        <f>SUBSTITUTE(Table14[[#This Row],[month]],"?","sep")</f>
        <v>Jul</v>
      </c>
      <c r="U1974">
        <v>11</v>
      </c>
      <c r="V1974">
        <v>1</v>
      </c>
      <c r="W1974" s="12">
        <v>3956.07</v>
      </c>
      <c r="X1974" t="str">
        <f>SUBSTITUTE(Table14[[#This Row],[Hospital tier]],"?","tier - 2")</f>
        <v>tier - 1</v>
      </c>
      <c r="Y1974" t="str">
        <f>SUBSTITUTE(Table14[[#This Row],[City tier]],"?","tier - 2")</f>
        <v>tier - 2</v>
      </c>
      <c r="Z1974" t="str">
        <f>SUBSTITUTE(Table14[[#This Row],[State ID]],"?","UNKNOWN")</f>
        <v>R1011</v>
      </c>
    </row>
    <row r="1975" spans="1:26" x14ac:dyDescent="0.3">
      <c r="A1975" t="s">
        <v>2006</v>
      </c>
      <c r="B1975">
        <v>2002</v>
      </c>
      <c r="C1975" t="s">
        <v>30</v>
      </c>
      <c r="E1975">
        <v>6</v>
      </c>
      <c r="F1975">
        <v>1</v>
      </c>
      <c r="G1975">
        <v>27724.29</v>
      </c>
      <c r="H1975" t="s">
        <v>16</v>
      </c>
      <c r="I1975" t="s">
        <v>12</v>
      </c>
      <c r="J1975" t="s">
        <v>13</v>
      </c>
      <c r="K1975" t="str">
        <f>SUBSTITUTE(Table14[[#This Row],[year]],"?","")</f>
        <v>2002</v>
      </c>
      <c r="P1975" t="str">
        <f>SUBSTITUTE(Table14[[#This Row],[Customer ID]],"?","unknown")</f>
        <v>Id366</v>
      </c>
      <c r="Q1975" s="9" t="str">
        <f t="shared" si="90"/>
        <v>10 Dec 2002</v>
      </c>
      <c r="R1975">
        <f t="shared" si="91"/>
        <v>20</v>
      </c>
      <c r="S1975" t="str">
        <f t="shared" si="92"/>
        <v>2002</v>
      </c>
      <c r="T1975" t="str">
        <f>SUBSTITUTE(Table14[[#This Row],[month]],"?","sep")</f>
        <v>Dec</v>
      </c>
      <c r="U1975">
        <v>10</v>
      </c>
      <c r="V1975">
        <v>0</v>
      </c>
      <c r="W1975" s="12">
        <v>3955.98</v>
      </c>
      <c r="X1975" t="str">
        <f>SUBSTITUTE(Table14[[#This Row],[Hospital tier]],"?","tier - 2")</f>
        <v>tier - 1</v>
      </c>
      <c r="Y1975" t="str">
        <f>SUBSTITUTE(Table14[[#This Row],[City tier]],"?","tier - 2")</f>
        <v>tier - 3</v>
      </c>
      <c r="Z1975" t="str">
        <f>SUBSTITUTE(Table14[[#This Row],[State ID]],"?","UNKNOWN")</f>
        <v>R1013</v>
      </c>
    </row>
    <row r="1976" spans="1:26" x14ac:dyDescent="0.3">
      <c r="A1976" t="s">
        <v>2007</v>
      </c>
      <c r="B1976">
        <v>1960</v>
      </c>
      <c r="C1976" t="s">
        <v>10</v>
      </c>
      <c r="E1976">
        <v>6</v>
      </c>
      <c r="F1976">
        <v>0</v>
      </c>
      <c r="G1976">
        <v>27808.73</v>
      </c>
      <c r="H1976" t="s">
        <v>16</v>
      </c>
      <c r="I1976" t="s">
        <v>16</v>
      </c>
      <c r="J1976" t="s">
        <v>13</v>
      </c>
      <c r="K1976" t="str">
        <f>SUBSTITUTE(Table14[[#This Row],[year]],"?","")</f>
        <v>1960</v>
      </c>
      <c r="P1976" t="str">
        <f>SUBSTITUTE(Table14[[#This Row],[Customer ID]],"?","unknown")</f>
        <v>Id365</v>
      </c>
      <c r="Q1976" s="9" t="str">
        <f t="shared" si="90"/>
        <v>2 Jul 1960</v>
      </c>
      <c r="R1976">
        <f t="shared" si="91"/>
        <v>62</v>
      </c>
      <c r="S1976" t="str">
        <f t="shared" si="92"/>
        <v>1960</v>
      </c>
      <c r="T1976" t="str">
        <f>SUBSTITUTE(Table14[[#This Row],[month]],"?","sep")</f>
        <v>Jul</v>
      </c>
      <c r="U1976">
        <v>2</v>
      </c>
      <c r="V1976">
        <v>0</v>
      </c>
      <c r="W1976" s="12">
        <v>12224.35</v>
      </c>
      <c r="X1976" t="str">
        <f>SUBSTITUTE(Table14[[#This Row],[Hospital tier]],"?","tier - 2")</f>
        <v>tier - 1</v>
      </c>
      <c r="Y1976" t="str">
        <f>SUBSTITUTE(Table14[[#This Row],[City tier]],"?","tier - 2")</f>
        <v>tier - 1</v>
      </c>
      <c r="Z1976" t="str">
        <f>SUBSTITUTE(Table14[[#This Row],[State ID]],"?","UNKNOWN")</f>
        <v>R1013</v>
      </c>
    </row>
    <row r="1977" spans="1:26" x14ac:dyDescent="0.3">
      <c r="A1977" t="s">
        <v>2008</v>
      </c>
      <c r="B1977">
        <v>1985</v>
      </c>
      <c r="C1977" t="s">
        <v>30</v>
      </c>
      <c r="E1977">
        <v>4</v>
      </c>
      <c r="F1977">
        <v>3</v>
      </c>
      <c r="G1977">
        <v>27849.94</v>
      </c>
      <c r="H1977" t="s">
        <v>16</v>
      </c>
      <c r="I1977" t="s">
        <v>16</v>
      </c>
      <c r="J1977" t="s">
        <v>42</v>
      </c>
      <c r="K1977" t="str">
        <f>SUBSTITUTE(Table14[[#This Row],[year]],"?","")</f>
        <v>1985</v>
      </c>
      <c r="P1977" t="str">
        <f>SUBSTITUTE(Table14[[#This Row],[Customer ID]],"?","unknown")</f>
        <v>Id364</v>
      </c>
      <c r="Q1977" s="9" t="str">
        <f t="shared" si="90"/>
        <v>11 Dec 1985</v>
      </c>
      <c r="R1977">
        <f t="shared" si="91"/>
        <v>37</v>
      </c>
      <c r="S1977" t="str">
        <f t="shared" si="92"/>
        <v>1985</v>
      </c>
      <c r="T1977" t="str">
        <f>SUBSTITUTE(Table14[[#This Row],[month]],"?","sep")</f>
        <v>Dec</v>
      </c>
      <c r="U1977">
        <v>11</v>
      </c>
      <c r="V1977">
        <v>1</v>
      </c>
      <c r="W1977" s="12">
        <v>3947.41</v>
      </c>
      <c r="X1977" t="str">
        <f>SUBSTITUTE(Table14[[#This Row],[Hospital tier]],"?","tier - 2")</f>
        <v>tier - 1</v>
      </c>
      <c r="Y1977" t="str">
        <f>SUBSTITUTE(Table14[[#This Row],[City tier]],"?","tier - 2")</f>
        <v>tier - 1</v>
      </c>
      <c r="Z1977" t="str">
        <f>SUBSTITUTE(Table14[[#This Row],[State ID]],"?","UNKNOWN")</f>
        <v>R1011</v>
      </c>
    </row>
    <row r="1978" spans="1:26" x14ac:dyDescent="0.3">
      <c r="A1978" t="s">
        <v>2009</v>
      </c>
      <c r="B1978">
        <v>1989</v>
      </c>
      <c r="C1978" t="s">
        <v>15</v>
      </c>
      <c r="E1978">
        <v>21</v>
      </c>
      <c r="F1978">
        <v>3</v>
      </c>
      <c r="G1978">
        <v>27925.86</v>
      </c>
      <c r="H1978" t="s">
        <v>16</v>
      </c>
      <c r="I1978" t="s">
        <v>11</v>
      </c>
      <c r="J1978" t="s">
        <v>42</v>
      </c>
      <c r="K1978" t="str">
        <f>SUBSTITUTE(Table14[[#This Row],[year]],"?","")</f>
        <v>1989</v>
      </c>
      <c r="P1978" t="str">
        <f>SUBSTITUTE(Table14[[#This Row],[Customer ID]],"?","unknown")</f>
        <v>Id363</v>
      </c>
      <c r="Q1978" s="9" t="str">
        <f t="shared" si="90"/>
        <v>29 Nov 1989</v>
      </c>
      <c r="R1978">
        <f t="shared" si="91"/>
        <v>33</v>
      </c>
      <c r="S1978" t="str">
        <f t="shared" si="92"/>
        <v>1989</v>
      </c>
      <c r="T1978" t="str">
        <f>SUBSTITUTE(Table14[[#This Row],[month]],"?","sep")</f>
        <v>Nov</v>
      </c>
      <c r="U1978">
        <v>29</v>
      </c>
      <c r="V1978">
        <v>0</v>
      </c>
      <c r="W1978" s="12">
        <v>3943.6</v>
      </c>
      <c r="X1978" t="str">
        <f>SUBSTITUTE(Table14[[#This Row],[Hospital tier]],"?","tier - 2")</f>
        <v>tier - 1</v>
      </c>
      <c r="Y1978" t="str">
        <f>SUBSTITUTE(Table14[[#This Row],[City tier]],"?","tier - 2")</f>
        <v>tier - 2</v>
      </c>
      <c r="Z1978" t="str">
        <f>SUBSTITUTE(Table14[[#This Row],[State ID]],"?","UNKNOWN")</f>
        <v>R1011</v>
      </c>
    </row>
    <row r="1979" spans="1:26" x14ac:dyDescent="0.3">
      <c r="A1979" t="s">
        <v>2010</v>
      </c>
      <c r="B1979">
        <v>1991</v>
      </c>
      <c r="C1979" t="s">
        <v>18</v>
      </c>
      <c r="E1979">
        <v>4</v>
      </c>
      <c r="F1979">
        <v>3</v>
      </c>
      <c r="G1979">
        <v>27931.11</v>
      </c>
      <c r="H1979" t="s">
        <v>16</v>
      </c>
      <c r="I1979" t="s">
        <v>12</v>
      </c>
      <c r="J1979" t="s">
        <v>42</v>
      </c>
      <c r="K1979" t="str">
        <f>SUBSTITUTE(Table14[[#This Row],[year]],"?","")</f>
        <v>1991</v>
      </c>
      <c r="P1979" t="str">
        <f>SUBSTITUTE(Table14[[#This Row],[Customer ID]],"?","unknown")</f>
        <v>Id362</v>
      </c>
      <c r="Q1979" s="9" t="str">
        <f t="shared" si="90"/>
        <v>24 Jun 1991</v>
      </c>
      <c r="R1979">
        <f t="shared" si="91"/>
        <v>31</v>
      </c>
      <c r="S1979" t="str">
        <f t="shared" si="92"/>
        <v>1991</v>
      </c>
      <c r="T1979" t="str">
        <f>SUBSTITUTE(Table14[[#This Row],[month]],"?","sep")</f>
        <v>Jun</v>
      </c>
      <c r="U1979">
        <v>24</v>
      </c>
      <c r="V1979">
        <v>0</v>
      </c>
      <c r="W1979" s="12">
        <v>3935.18</v>
      </c>
      <c r="X1979" t="str">
        <f>SUBSTITUTE(Table14[[#This Row],[Hospital tier]],"?","tier - 2")</f>
        <v>tier - 1</v>
      </c>
      <c r="Y1979" t="str">
        <f>SUBSTITUTE(Table14[[#This Row],[City tier]],"?","tier - 2")</f>
        <v>tier - 3</v>
      </c>
      <c r="Z1979" t="str">
        <f>SUBSTITUTE(Table14[[#This Row],[State ID]],"?","UNKNOWN")</f>
        <v>R1011</v>
      </c>
    </row>
    <row r="1980" spans="1:26" x14ac:dyDescent="0.3">
      <c r="A1980" t="s">
        <v>2011</v>
      </c>
      <c r="B1980">
        <v>1961</v>
      </c>
      <c r="C1980" t="s">
        <v>10</v>
      </c>
      <c r="E1980">
        <v>28</v>
      </c>
      <c r="F1980">
        <v>3</v>
      </c>
      <c r="G1980">
        <v>27941.29</v>
      </c>
      <c r="H1980" t="s">
        <v>16</v>
      </c>
      <c r="I1980" t="s">
        <v>12</v>
      </c>
      <c r="J1980" t="s">
        <v>42</v>
      </c>
      <c r="K1980" t="str">
        <f>SUBSTITUTE(Table14[[#This Row],[year]],"?","")</f>
        <v>1961</v>
      </c>
      <c r="P1980" t="str">
        <f>SUBSTITUTE(Table14[[#This Row],[Customer ID]],"?","unknown")</f>
        <v>Id361</v>
      </c>
      <c r="Q1980" s="9" t="str">
        <f t="shared" si="90"/>
        <v>5 Jul 1961</v>
      </c>
      <c r="R1980">
        <f t="shared" si="91"/>
        <v>61</v>
      </c>
      <c r="S1980" t="str">
        <f t="shared" si="92"/>
        <v>1961</v>
      </c>
      <c r="T1980" t="str">
        <f>SUBSTITUTE(Table14[[#This Row],[month]],"?","sep")</f>
        <v>Jul</v>
      </c>
      <c r="U1980">
        <v>5</v>
      </c>
      <c r="V1980">
        <v>1</v>
      </c>
      <c r="W1980" s="12">
        <v>36350.71</v>
      </c>
      <c r="X1980" t="str">
        <f>SUBSTITUTE(Table14[[#This Row],[Hospital tier]],"?","tier - 2")</f>
        <v>tier - 1</v>
      </c>
      <c r="Y1980" t="str">
        <f>SUBSTITUTE(Table14[[#This Row],[City tier]],"?","tier - 2")</f>
        <v>tier - 3</v>
      </c>
      <c r="Z1980" t="str">
        <f>SUBSTITUTE(Table14[[#This Row],[State ID]],"?","UNKNOWN")</f>
        <v>R1011</v>
      </c>
    </row>
    <row r="1981" spans="1:26" x14ac:dyDescent="0.3">
      <c r="A1981" t="s">
        <v>2012</v>
      </c>
      <c r="B1981">
        <v>1999</v>
      </c>
      <c r="C1981" t="s">
        <v>30</v>
      </c>
      <c r="E1981">
        <v>21</v>
      </c>
      <c r="F1981">
        <v>0</v>
      </c>
      <c r="G1981">
        <v>27980.77</v>
      </c>
      <c r="H1981" t="s">
        <v>16</v>
      </c>
      <c r="I1981" t="s">
        <v>16</v>
      </c>
      <c r="J1981" t="s">
        <v>42</v>
      </c>
      <c r="K1981" t="str">
        <f>SUBSTITUTE(Table14[[#This Row],[year]],"?","")</f>
        <v>1999</v>
      </c>
      <c r="P1981" t="str">
        <f>SUBSTITUTE(Table14[[#This Row],[Customer ID]],"?","unknown")</f>
        <v>Id360</v>
      </c>
      <c r="Q1981" s="9" t="str">
        <f t="shared" si="90"/>
        <v>15 Dec 1999</v>
      </c>
      <c r="R1981">
        <f t="shared" si="91"/>
        <v>23</v>
      </c>
      <c r="S1981" t="str">
        <f t="shared" si="92"/>
        <v>1999</v>
      </c>
      <c r="T1981" t="str">
        <f>SUBSTITUTE(Table14[[#This Row],[month]],"?","sep")</f>
        <v>Dec</v>
      </c>
      <c r="U1981">
        <v>15</v>
      </c>
      <c r="V1981">
        <v>0</v>
      </c>
      <c r="W1981" s="12">
        <v>3931.51</v>
      </c>
      <c r="X1981" t="str">
        <f>SUBSTITUTE(Table14[[#This Row],[Hospital tier]],"?","tier - 2")</f>
        <v>tier - 1</v>
      </c>
      <c r="Y1981" t="str">
        <f>SUBSTITUTE(Table14[[#This Row],[City tier]],"?","tier - 2")</f>
        <v>tier - 1</v>
      </c>
      <c r="Z1981" t="str">
        <f>SUBSTITUTE(Table14[[#This Row],[State ID]],"?","UNKNOWN")</f>
        <v>R1011</v>
      </c>
    </row>
    <row r="1982" spans="1:26" x14ac:dyDescent="0.3">
      <c r="A1982" t="s">
        <v>2013</v>
      </c>
      <c r="B1982">
        <v>1985</v>
      </c>
      <c r="C1982" t="s">
        <v>15</v>
      </c>
      <c r="E1982">
        <v>29</v>
      </c>
      <c r="F1982">
        <v>3</v>
      </c>
      <c r="G1982">
        <v>28006.94</v>
      </c>
      <c r="H1982" t="s">
        <v>16</v>
      </c>
      <c r="I1982" t="s">
        <v>11</v>
      </c>
      <c r="J1982" t="s">
        <v>42</v>
      </c>
      <c r="K1982" t="str">
        <f>SUBSTITUTE(Table14[[#This Row],[year]],"?","")</f>
        <v>1985</v>
      </c>
      <c r="P1982" t="str">
        <f>SUBSTITUTE(Table14[[#This Row],[Customer ID]],"?","unknown")</f>
        <v>Id359</v>
      </c>
      <c r="Q1982" s="9" t="str">
        <f t="shared" si="90"/>
        <v>10 Nov 1985</v>
      </c>
      <c r="R1982">
        <f t="shared" si="91"/>
        <v>37</v>
      </c>
      <c r="S1982" t="str">
        <f t="shared" si="92"/>
        <v>1985</v>
      </c>
      <c r="T1982" t="str">
        <f>SUBSTITUTE(Table14[[#This Row],[month]],"?","sep")</f>
        <v>Nov</v>
      </c>
      <c r="U1982">
        <v>10</v>
      </c>
      <c r="V1982">
        <v>2</v>
      </c>
      <c r="W1982" s="12">
        <v>3925.76</v>
      </c>
      <c r="X1982" t="str">
        <f>SUBSTITUTE(Table14[[#This Row],[Hospital tier]],"?","tier - 2")</f>
        <v>tier - 1</v>
      </c>
      <c r="Y1982" t="str">
        <f>SUBSTITUTE(Table14[[#This Row],[City tier]],"?","tier - 2")</f>
        <v>tier - 2</v>
      </c>
      <c r="Z1982" t="str">
        <f>SUBSTITUTE(Table14[[#This Row],[State ID]],"?","UNKNOWN")</f>
        <v>R1011</v>
      </c>
    </row>
    <row r="1983" spans="1:26" x14ac:dyDescent="0.3">
      <c r="A1983" t="s">
        <v>2014</v>
      </c>
      <c r="B1983">
        <v>1960</v>
      </c>
      <c r="C1983" t="s">
        <v>15</v>
      </c>
      <c r="E1983">
        <v>22</v>
      </c>
      <c r="F1983">
        <v>0</v>
      </c>
      <c r="G1983">
        <v>28101.33</v>
      </c>
      <c r="H1983" t="s">
        <v>16</v>
      </c>
      <c r="I1983" t="s">
        <v>11</v>
      </c>
      <c r="J1983" t="s">
        <v>166</v>
      </c>
      <c r="K1983" t="str">
        <f>SUBSTITUTE(Table14[[#This Row],[year]],"?","")</f>
        <v>1960</v>
      </c>
      <c r="P1983" t="str">
        <f>SUBSTITUTE(Table14[[#This Row],[Customer ID]],"?","unknown")</f>
        <v>Id358</v>
      </c>
      <c r="Q1983" s="9" t="str">
        <f t="shared" si="90"/>
        <v>5 Nov 1960</v>
      </c>
      <c r="R1983">
        <f t="shared" si="91"/>
        <v>62</v>
      </c>
      <c r="S1983" t="str">
        <f t="shared" si="92"/>
        <v>1960</v>
      </c>
      <c r="T1983" t="str">
        <f>SUBSTITUTE(Table14[[#This Row],[month]],"?","sep")</f>
        <v>Nov</v>
      </c>
      <c r="U1983">
        <v>5</v>
      </c>
      <c r="V1983">
        <v>3</v>
      </c>
      <c r="W1983" s="12">
        <v>3910.44</v>
      </c>
      <c r="X1983" t="str">
        <f>SUBSTITUTE(Table14[[#This Row],[Hospital tier]],"?","tier - 2")</f>
        <v>tier - 1</v>
      </c>
      <c r="Y1983" t="str">
        <f>SUBSTITUTE(Table14[[#This Row],[City tier]],"?","tier - 2")</f>
        <v>tier - 2</v>
      </c>
      <c r="Z1983" t="str">
        <f>SUBSTITUTE(Table14[[#This Row],[State ID]],"?","UNKNOWN")</f>
        <v>R1019</v>
      </c>
    </row>
    <row r="1984" spans="1:26" x14ac:dyDescent="0.3">
      <c r="A1984" t="s">
        <v>2015</v>
      </c>
      <c r="B1984">
        <v>1999</v>
      </c>
      <c r="C1984" t="s">
        <v>20</v>
      </c>
      <c r="E1984">
        <v>6</v>
      </c>
      <c r="F1984">
        <v>0</v>
      </c>
      <c r="G1984">
        <v>28245.34</v>
      </c>
      <c r="H1984" t="s">
        <v>16</v>
      </c>
      <c r="I1984" t="s">
        <v>12</v>
      </c>
      <c r="J1984" t="s">
        <v>42</v>
      </c>
      <c r="K1984" t="str">
        <f>SUBSTITUTE(Table14[[#This Row],[year]],"?","")</f>
        <v>1999</v>
      </c>
      <c r="P1984" t="str">
        <f>SUBSTITUTE(Table14[[#This Row],[Customer ID]],"?","unknown")</f>
        <v>Id357</v>
      </c>
      <c r="Q1984" s="9" t="str">
        <f t="shared" si="90"/>
        <v>24 Sep 1999</v>
      </c>
      <c r="R1984">
        <f t="shared" si="91"/>
        <v>23</v>
      </c>
      <c r="S1984" t="str">
        <f t="shared" si="92"/>
        <v>1999</v>
      </c>
      <c r="T1984" t="str">
        <f>SUBSTITUTE(Table14[[#This Row],[month]],"?","sep")</f>
        <v>Sep</v>
      </c>
      <c r="U1984">
        <v>24</v>
      </c>
      <c r="V1984">
        <v>3</v>
      </c>
      <c r="W1984" s="12">
        <v>3906.13</v>
      </c>
      <c r="X1984" t="str">
        <f>SUBSTITUTE(Table14[[#This Row],[Hospital tier]],"?","tier - 2")</f>
        <v>tier - 1</v>
      </c>
      <c r="Y1984" t="str">
        <f>SUBSTITUTE(Table14[[#This Row],[City tier]],"?","tier - 2")</f>
        <v>tier - 3</v>
      </c>
      <c r="Z1984" t="str">
        <f>SUBSTITUTE(Table14[[#This Row],[State ID]],"?","UNKNOWN")</f>
        <v>R1011</v>
      </c>
    </row>
    <row r="1985" spans="1:26" x14ac:dyDescent="0.3">
      <c r="A1985" t="s">
        <v>2016</v>
      </c>
      <c r="B1985">
        <v>1963</v>
      </c>
      <c r="C1985" t="s">
        <v>15</v>
      </c>
      <c r="E1985">
        <v>25</v>
      </c>
      <c r="F1985">
        <v>1</v>
      </c>
      <c r="G1985">
        <v>28287.9</v>
      </c>
      <c r="H1985" t="s">
        <v>16</v>
      </c>
      <c r="I1985" t="s">
        <v>16</v>
      </c>
      <c r="J1985" t="s">
        <v>13</v>
      </c>
      <c r="K1985" t="str">
        <f>SUBSTITUTE(Table14[[#This Row],[year]],"?","")</f>
        <v>1963</v>
      </c>
      <c r="P1985" t="str">
        <f>SUBSTITUTE(Table14[[#This Row],[Customer ID]],"?","unknown")</f>
        <v>Id356</v>
      </c>
      <c r="Q1985" s="9" t="str">
        <f t="shared" si="90"/>
        <v>27 Nov 1963</v>
      </c>
      <c r="R1985">
        <f t="shared" si="91"/>
        <v>59</v>
      </c>
      <c r="S1985" t="str">
        <f t="shared" si="92"/>
        <v>1963</v>
      </c>
      <c r="T1985" t="str">
        <f>SUBSTITUTE(Table14[[#This Row],[month]],"?","sep")</f>
        <v>Nov</v>
      </c>
      <c r="U1985">
        <v>27</v>
      </c>
      <c r="V1985">
        <v>1</v>
      </c>
      <c r="W1985" s="12">
        <v>3902.07</v>
      </c>
      <c r="X1985" t="str">
        <f>SUBSTITUTE(Table14[[#This Row],[Hospital tier]],"?","tier - 2")</f>
        <v>tier - 1</v>
      </c>
      <c r="Y1985" t="str">
        <f>SUBSTITUTE(Table14[[#This Row],[City tier]],"?","tier - 2")</f>
        <v>tier - 1</v>
      </c>
      <c r="Z1985" t="str">
        <f>SUBSTITUTE(Table14[[#This Row],[State ID]],"?","UNKNOWN")</f>
        <v>R1013</v>
      </c>
    </row>
    <row r="1986" spans="1:26" x14ac:dyDescent="0.3">
      <c r="A1986" t="s">
        <v>2017</v>
      </c>
      <c r="B1986">
        <v>1990</v>
      </c>
      <c r="C1986" t="s">
        <v>30</v>
      </c>
      <c r="E1986">
        <v>24</v>
      </c>
      <c r="F1986">
        <v>3</v>
      </c>
      <c r="G1986">
        <v>28302.33</v>
      </c>
      <c r="H1986" t="s">
        <v>16</v>
      </c>
      <c r="I1986" t="s">
        <v>11</v>
      </c>
      <c r="J1986" t="s">
        <v>42</v>
      </c>
      <c r="K1986" t="str">
        <f>SUBSTITUTE(Table14[[#This Row],[year]],"?","")</f>
        <v>1990</v>
      </c>
      <c r="P1986" t="str">
        <f>SUBSTITUTE(Table14[[#This Row],[Customer ID]],"?","unknown")</f>
        <v>Id355</v>
      </c>
      <c r="Q1986" s="9" t="str">
        <f t="shared" ref="Q1986:Q2049" si="93">CONCATENATE(U1986," ",T1986," ",S1986)</f>
        <v>14 Dec 1990</v>
      </c>
      <c r="R1986">
        <f t="shared" ref="R1986:R2049" si="94">DATEDIF(Q1986,$AC$21,"Y")</f>
        <v>32</v>
      </c>
      <c r="S1986" t="str">
        <f t="shared" ref="S1986:S2049" si="95">IF(ISBLANK(K1986),AVERAGE(K1986:K4328),K1986)</f>
        <v>1990</v>
      </c>
      <c r="T1986" t="str">
        <f>SUBSTITUTE(Table14[[#This Row],[month]],"?","sep")</f>
        <v>Dec</v>
      </c>
      <c r="U1986">
        <v>14</v>
      </c>
      <c r="V1986">
        <v>0</v>
      </c>
      <c r="W1986" s="12">
        <v>3898.35</v>
      </c>
      <c r="X1986" t="str">
        <f>SUBSTITUTE(Table14[[#This Row],[Hospital tier]],"?","tier - 2")</f>
        <v>tier - 1</v>
      </c>
      <c r="Y1986" t="str">
        <f>SUBSTITUTE(Table14[[#This Row],[City tier]],"?","tier - 2")</f>
        <v>tier - 2</v>
      </c>
      <c r="Z1986" t="str">
        <f>SUBSTITUTE(Table14[[#This Row],[State ID]],"?","UNKNOWN")</f>
        <v>R1011</v>
      </c>
    </row>
    <row r="1987" spans="1:26" x14ac:dyDescent="0.3">
      <c r="A1987" t="s">
        <v>2018</v>
      </c>
      <c r="B1987">
        <v>1977</v>
      </c>
      <c r="C1987" t="s">
        <v>30</v>
      </c>
      <c r="E1987">
        <v>2</v>
      </c>
      <c r="F1987">
        <v>1</v>
      </c>
      <c r="G1987">
        <v>28340.19</v>
      </c>
      <c r="H1987" t="s">
        <v>16</v>
      </c>
      <c r="I1987" t="s">
        <v>11</v>
      </c>
      <c r="J1987" t="s">
        <v>23</v>
      </c>
      <c r="K1987" t="str">
        <f>SUBSTITUTE(Table14[[#This Row],[year]],"?","")</f>
        <v>1977</v>
      </c>
      <c r="P1987" t="str">
        <f>SUBSTITUTE(Table14[[#This Row],[Customer ID]],"?","unknown")</f>
        <v>Id354</v>
      </c>
      <c r="Q1987" s="9" t="str">
        <f t="shared" si="93"/>
        <v>20 Dec 1977</v>
      </c>
      <c r="R1987">
        <f t="shared" si="94"/>
        <v>45</v>
      </c>
      <c r="S1987" t="str">
        <f t="shared" si="95"/>
        <v>1977</v>
      </c>
      <c r="T1987" t="str">
        <f>SUBSTITUTE(Table14[[#This Row],[month]],"?","sep")</f>
        <v>Dec</v>
      </c>
      <c r="U1987">
        <v>20</v>
      </c>
      <c r="V1987">
        <v>0</v>
      </c>
      <c r="W1987" s="12">
        <v>12222.9</v>
      </c>
      <c r="X1987" t="str">
        <f>SUBSTITUTE(Table14[[#This Row],[Hospital tier]],"?","tier - 2")</f>
        <v>tier - 1</v>
      </c>
      <c r="Y1987" t="str">
        <f>SUBSTITUTE(Table14[[#This Row],[City tier]],"?","tier - 2")</f>
        <v>tier - 2</v>
      </c>
      <c r="Z1987" t="str">
        <f>SUBSTITUTE(Table14[[#This Row],[State ID]],"?","UNKNOWN")</f>
        <v>R1012</v>
      </c>
    </row>
    <row r="1988" spans="1:26" x14ac:dyDescent="0.3">
      <c r="A1988" t="s">
        <v>2019</v>
      </c>
      <c r="B1988">
        <v>1974</v>
      </c>
      <c r="C1988" t="s">
        <v>20</v>
      </c>
      <c r="E1988">
        <v>16</v>
      </c>
      <c r="F1988">
        <v>1</v>
      </c>
      <c r="G1988">
        <v>28468.92</v>
      </c>
      <c r="H1988" t="s">
        <v>16</v>
      </c>
      <c r="I1988" t="s">
        <v>16</v>
      </c>
      <c r="J1988" t="s">
        <v>23</v>
      </c>
      <c r="K1988" t="str">
        <f>SUBSTITUTE(Table14[[#This Row],[year]],"?","")</f>
        <v>1974</v>
      </c>
      <c r="P1988" t="str">
        <f>SUBSTITUTE(Table14[[#This Row],[Customer ID]],"?","unknown")</f>
        <v>Id353</v>
      </c>
      <c r="Q1988" s="9" t="str">
        <f t="shared" si="93"/>
        <v>13 Sep 1974</v>
      </c>
      <c r="R1988">
        <f t="shared" si="94"/>
        <v>48</v>
      </c>
      <c r="S1988" t="str">
        <f t="shared" si="95"/>
        <v>1974</v>
      </c>
      <c r="T1988" t="str">
        <f>SUBSTITUTE(Table14[[#This Row],[month]],"?","sep")</f>
        <v>Sep</v>
      </c>
      <c r="U1988">
        <v>13</v>
      </c>
      <c r="V1988">
        <v>0</v>
      </c>
      <c r="W1988" s="12">
        <v>3889.2</v>
      </c>
      <c r="X1988" t="str">
        <f>SUBSTITUTE(Table14[[#This Row],[Hospital tier]],"?","tier - 2")</f>
        <v>tier - 1</v>
      </c>
      <c r="Y1988" t="str">
        <f>SUBSTITUTE(Table14[[#This Row],[City tier]],"?","tier - 2")</f>
        <v>tier - 1</v>
      </c>
      <c r="Z1988" t="str">
        <f>SUBSTITUTE(Table14[[#This Row],[State ID]],"?","UNKNOWN")</f>
        <v>R1012</v>
      </c>
    </row>
    <row r="1989" spans="1:26" x14ac:dyDescent="0.3">
      <c r="A1989" t="s">
        <v>2020</v>
      </c>
      <c r="B1989">
        <v>1982</v>
      </c>
      <c r="C1989" t="s">
        <v>30</v>
      </c>
      <c r="E1989">
        <v>11</v>
      </c>
      <c r="F1989">
        <v>1</v>
      </c>
      <c r="G1989">
        <v>28476.73</v>
      </c>
      <c r="H1989" t="s">
        <v>16</v>
      </c>
      <c r="I1989" t="s">
        <v>11</v>
      </c>
      <c r="J1989" t="s">
        <v>23</v>
      </c>
      <c r="K1989" t="str">
        <f>SUBSTITUTE(Table14[[#This Row],[year]],"?","")</f>
        <v>1982</v>
      </c>
      <c r="P1989" t="str">
        <f>SUBSTITUTE(Table14[[#This Row],[Customer ID]],"?","unknown")</f>
        <v>Id352</v>
      </c>
      <c r="Q1989" s="9" t="str">
        <f t="shared" si="93"/>
        <v>23 Dec 1982</v>
      </c>
      <c r="R1989">
        <f t="shared" si="94"/>
        <v>40</v>
      </c>
      <c r="S1989" t="str">
        <f t="shared" si="95"/>
        <v>1982</v>
      </c>
      <c r="T1989" t="str">
        <f>SUBSTITUTE(Table14[[#This Row],[month]],"?","sep")</f>
        <v>Dec</v>
      </c>
      <c r="U1989">
        <v>23</v>
      </c>
      <c r="V1989">
        <v>2</v>
      </c>
      <c r="W1989" s="12">
        <v>3877.3</v>
      </c>
      <c r="X1989" t="str">
        <f>SUBSTITUTE(Table14[[#This Row],[Hospital tier]],"?","tier - 2")</f>
        <v>tier - 1</v>
      </c>
      <c r="Y1989" t="str">
        <f>SUBSTITUTE(Table14[[#This Row],[City tier]],"?","tier - 2")</f>
        <v>tier - 2</v>
      </c>
      <c r="Z1989" t="str">
        <f>SUBSTITUTE(Table14[[#This Row],[State ID]],"?","UNKNOWN")</f>
        <v>R1012</v>
      </c>
    </row>
    <row r="1990" spans="1:26" x14ac:dyDescent="0.3">
      <c r="A1990" t="s">
        <v>2021</v>
      </c>
      <c r="B1990">
        <v>1985</v>
      </c>
      <c r="C1990" t="s">
        <v>20</v>
      </c>
      <c r="E1990">
        <v>27</v>
      </c>
      <c r="F1990">
        <v>3</v>
      </c>
      <c r="G1990">
        <v>28542.86</v>
      </c>
      <c r="H1990" t="s">
        <v>16</v>
      </c>
      <c r="I1990" t="s">
        <v>12</v>
      </c>
      <c r="J1990" t="s">
        <v>42</v>
      </c>
      <c r="K1990" t="str">
        <f>SUBSTITUTE(Table14[[#This Row],[year]],"?","")</f>
        <v>1985</v>
      </c>
      <c r="P1990" t="str">
        <f>SUBSTITUTE(Table14[[#This Row],[Customer ID]],"?","unknown")</f>
        <v>Id351</v>
      </c>
      <c r="Q1990" s="9" t="str">
        <f t="shared" si="93"/>
        <v>25 Sep 1985</v>
      </c>
      <c r="R1990">
        <f t="shared" si="94"/>
        <v>37</v>
      </c>
      <c r="S1990" t="str">
        <f t="shared" si="95"/>
        <v>1985</v>
      </c>
      <c r="T1990" t="str">
        <f>SUBSTITUTE(Table14[[#This Row],[month]],"?","sep")</f>
        <v>Sep</v>
      </c>
      <c r="U1990">
        <v>25</v>
      </c>
      <c r="V1990">
        <v>1</v>
      </c>
      <c r="W1990" s="12">
        <v>3875.73</v>
      </c>
      <c r="X1990" t="str">
        <f>SUBSTITUTE(Table14[[#This Row],[Hospital tier]],"?","tier - 2")</f>
        <v>tier - 1</v>
      </c>
      <c r="Y1990" t="str">
        <f>SUBSTITUTE(Table14[[#This Row],[City tier]],"?","tier - 2")</f>
        <v>tier - 3</v>
      </c>
      <c r="Z1990" t="str">
        <f>SUBSTITUTE(Table14[[#This Row],[State ID]],"?","UNKNOWN")</f>
        <v>R1011</v>
      </c>
    </row>
    <row r="1991" spans="1:26" x14ac:dyDescent="0.3">
      <c r="A1991" t="s">
        <v>2022</v>
      </c>
      <c r="B1991">
        <v>1990</v>
      </c>
      <c r="C1991" t="s">
        <v>30</v>
      </c>
      <c r="E1991">
        <v>5</v>
      </c>
      <c r="F1991">
        <v>3</v>
      </c>
      <c r="G1991">
        <v>28716.14</v>
      </c>
      <c r="H1991" t="s">
        <v>16</v>
      </c>
      <c r="I1991" t="s">
        <v>12</v>
      </c>
      <c r="J1991" t="s">
        <v>42</v>
      </c>
      <c r="K1991" t="str">
        <f>SUBSTITUTE(Table14[[#This Row],[year]],"?","")</f>
        <v>1990</v>
      </c>
      <c r="P1991" t="str">
        <f>SUBSTITUTE(Table14[[#This Row],[Customer ID]],"?","unknown")</f>
        <v>Id350</v>
      </c>
      <c r="Q1991" s="9" t="str">
        <f t="shared" si="93"/>
        <v>24 Dec 1990</v>
      </c>
      <c r="R1991">
        <f t="shared" si="94"/>
        <v>32</v>
      </c>
      <c r="S1991" t="str">
        <f t="shared" si="95"/>
        <v>1990</v>
      </c>
      <c r="T1991" t="str">
        <f>SUBSTITUTE(Table14[[#This Row],[month]],"?","sep")</f>
        <v>Dec</v>
      </c>
      <c r="U1991">
        <v>24</v>
      </c>
      <c r="V1991">
        <v>0</v>
      </c>
      <c r="W1991" s="12">
        <v>3866.86</v>
      </c>
      <c r="X1991" t="str">
        <f>SUBSTITUTE(Table14[[#This Row],[Hospital tier]],"?","tier - 2")</f>
        <v>tier - 1</v>
      </c>
      <c r="Y1991" t="str">
        <f>SUBSTITUTE(Table14[[#This Row],[City tier]],"?","tier - 2")</f>
        <v>tier - 3</v>
      </c>
      <c r="Z1991" t="str">
        <f>SUBSTITUTE(Table14[[#This Row],[State ID]],"?","UNKNOWN")</f>
        <v>R1011</v>
      </c>
    </row>
    <row r="1992" spans="1:26" x14ac:dyDescent="0.3">
      <c r="A1992" t="s">
        <v>2023</v>
      </c>
      <c r="B1992">
        <v>1961</v>
      </c>
      <c r="C1992" t="s">
        <v>35</v>
      </c>
      <c r="E1992">
        <v>3</v>
      </c>
      <c r="F1992">
        <v>1</v>
      </c>
      <c r="G1992">
        <v>28868.66</v>
      </c>
      <c r="H1992" t="s">
        <v>16</v>
      </c>
      <c r="I1992" t="s">
        <v>11</v>
      </c>
      <c r="J1992" t="s">
        <v>23</v>
      </c>
      <c r="K1992" t="str">
        <f>SUBSTITUTE(Table14[[#This Row],[year]],"?","")</f>
        <v>1961</v>
      </c>
      <c r="P1992" t="str">
        <f>SUBSTITUTE(Table14[[#This Row],[Customer ID]],"?","unknown")</f>
        <v>Id349</v>
      </c>
      <c r="Q1992" s="9" t="str">
        <f t="shared" si="93"/>
        <v>18 Aug 1961</v>
      </c>
      <c r="R1992">
        <f t="shared" si="94"/>
        <v>61</v>
      </c>
      <c r="S1992" t="str">
        <f t="shared" si="95"/>
        <v>1961</v>
      </c>
      <c r="T1992" t="str">
        <f>SUBSTITUTE(Table14[[#This Row],[month]],"?","sep")</f>
        <v>Aug</v>
      </c>
      <c r="U1992">
        <v>18</v>
      </c>
      <c r="V1992">
        <v>0</v>
      </c>
      <c r="W1992" s="12">
        <v>36332.449999999997</v>
      </c>
      <c r="X1992" t="str">
        <f>SUBSTITUTE(Table14[[#This Row],[Hospital tier]],"?","tier - 2")</f>
        <v>tier - 1</v>
      </c>
      <c r="Y1992" t="str">
        <f>SUBSTITUTE(Table14[[#This Row],[City tier]],"?","tier - 2")</f>
        <v>tier - 2</v>
      </c>
      <c r="Z1992" t="str">
        <f>SUBSTITUTE(Table14[[#This Row],[State ID]],"?","UNKNOWN")</f>
        <v>R1012</v>
      </c>
    </row>
    <row r="1993" spans="1:26" x14ac:dyDescent="0.3">
      <c r="A1993" t="s">
        <v>2024</v>
      </c>
      <c r="B1993">
        <v>1962</v>
      </c>
      <c r="C1993" t="s">
        <v>10</v>
      </c>
      <c r="E1993">
        <v>25</v>
      </c>
      <c r="F1993">
        <v>0</v>
      </c>
      <c r="G1993">
        <v>28923.14</v>
      </c>
      <c r="H1993" t="s">
        <v>16</v>
      </c>
      <c r="I1993" t="s">
        <v>16</v>
      </c>
      <c r="J1993" t="s">
        <v>23</v>
      </c>
      <c r="K1993" t="str">
        <f>SUBSTITUTE(Table14[[#This Row],[year]],"?","")</f>
        <v>1962</v>
      </c>
      <c r="P1993" t="str">
        <f>SUBSTITUTE(Table14[[#This Row],[Customer ID]],"?","unknown")</f>
        <v>Id348</v>
      </c>
      <c r="Q1993" s="9" t="str">
        <f t="shared" si="93"/>
        <v>18 Jul 1962</v>
      </c>
      <c r="R1993">
        <f t="shared" si="94"/>
        <v>60</v>
      </c>
      <c r="S1993" t="str">
        <f t="shared" si="95"/>
        <v>1962</v>
      </c>
      <c r="T1993" t="str">
        <f>SUBSTITUTE(Table14[[#This Row],[month]],"?","sep")</f>
        <v>Jul</v>
      </c>
      <c r="U1993">
        <v>18</v>
      </c>
      <c r="V1993">
        <v>3</v>
      </c>
      <c r="W1993" s="12">
        <v>3861.21</v>
      </c>
      <c r="X1993" t="str">
        <f>SUBSTITUTE(Table14[[#This Row],[Hospital tier]],"?","tier - 2")</f>
        <v>tier - 1</v>
      </c>
      <c r="Y1993" t="str">
        <f>SUBSTITUTE(Table14[[#This Row],[City tier]],"?","tier - 2")</f>
        <v>tier - 1</v>
      </c>
      <c r="Z1993" t="str">
        <f>SUBSTITUTE(Table14[[#This Row],[State ID]],"?","UNKNOWN")</f>
        <v>R1012</v>
      </c>
    </row>
    <row r="1994" spans="1:26" x14ac:dyDescent="0.3">
      <c r="A1994" t="s">
        <v>2025</v>
      </c>
      <c r="B1994">
        <v>1959</v>
      </c>
      <c r="C1994" t="s">
        <v>30</v>
      </c>
      <c r="E1994">
        <v>5</v>
      </c>
      <c r="F1994">
        <v>0</v>
      </c>
      <c r="G1994">
        <v>28950.47</v>
      </c>
      <c r="H1994" t="s">
        <v>16</v>
      </c>
      <c r="I1994" t="s">
        <v>16</v>
      </c>
      <c r="J1994" t="s">
        <v>23</v>
      </c>
      <c r="K1994" t="str">
        <f>SUBSTITUTE(Table14[[#This Row],[year]],"?","")</f>
        <v>1959</v>
      </c>
      <c r="P1994" t="str">
        <f>SUBSTITUTE(Table14[[#This Row],[Customer ID]],"?","unknown")</f>
        <v>Id347</v>
      </c>
      <c r="Q1994" s="9" t="str">
        <f t="shared" si="93"/>
        <v>6 Dec 1959</v>
      </c>
      <c r="R1994">
        <f t="shared" si="94"/>
        <v>63</v>
      </c>
      <c r="S1994" t="str">
        <f t="shared" si="95"/>
        <v>1959</v>
      </c>
      <c r="T1994" t="str">
        <f>SUBSTITUTE(Table14[[#This Row],[month]],"?","sep")</f>
        <v>Dec</v>
      </c>
      <c r="U1994">
        <v>6</v>
      </c>
      <c r="V1994">
        <v>0</v>
      </c>
      <c r="W1994" s="12">
        <v>3858.51</v>
      </c>
      <c r="X1994" t="str">
        <f>SUBSTITUTE(Table14[[#This Row],[Hospital tier]],"?","tier - 2")</f>
        <v>tier - 1</v>
      </c>
      <c r="Y1994" t="str">
        <f>SUBSTITUTE(Table14[[#This Row],[City tier]],"?","tier - 2")</f>
        <v>tier - 1</v>
      </c>
      <c r="Z1994" t="str">
        <f>SUBSTITUTE(Table14[[#This Row],[State ID]],"?","UNKNOWN")</f>
        <v>R1012</v>
      </c>
    </row>
    <row r="1995" spans="1:26" x14ac:dyDescent="0.3">
      <c r="A1995" t="s">
        <v>2026</v>
      </c>
      <c r="B1995">
        <v>2003</v>
      </c>
      <c r="C1995" t="s">
        <v>20</v>
      </c>
      <c r="E1995">
        <v>1</v>
      </c>
      <c r="F1995">
        <v>0</v>
      </c>
      <c r="G1995">
        <v>28998.68</v>
      </c>
      <c r="H1995" t="s">
        <v>16</v>
      </c>
      <c r="I1995" t="s">
        <v>12</v>
      </c>
      <c r="J1995" t="s">
        <v>42</v>
      </c>
      <c r="K1995" t="str">
        <f>SUBSTITUTE(Table14[[#This Row],[year]],"?","")</f>
        <v>2003</v>
      </c>
      <c r="P1995" t="str">
        <f>SUBSTITUTE(Table14[[#This Row],[Customer ID]],"?","unknown")</f>
        <v>Id346</v>
      </c>
      <c r="Q1995" s="9" t="str">
        <f t="shared" si="93"/>
        <v>19 Sep 2003</v>
      </c>
      <c r="R1995">
        <f t="shared" si="94"/>
        <v>19</v>
      </c>
      <c r="S1995" t="str">
        <f t="shared" si="95"/>
        <v>2003</v>
      </c>
      <c r="T1995" t="str">
        <f>SUBSTITUTE(Table14[[#This Row],[month]],"?","sep")</f>
        <v>Sep</v>
      </c>
      <c r="U1995">
        <v>19</v>
      </c>
      <c r="V1995">
        <v>0</v>
      </c>
      <c r="W1995" s="12">
        <v>3857.76</v>
      </c>
      <c r="X1995" t="str">
        <f>SUBSTITUTE(Table14[[#This Row],[Hospital tier]],"?","tier - 2")</f>
        <v>tier - 1</v>
      </c>
      <c r="Y1995" t="str">
        <f>SUBSTITUTE(Table14[[#This Row],[City tier]],"?","tier - 2")</f>
        <v>tier - 3</v>
      </c>
      <c r="Z1995" t="str">
        <f>SUBSTITUTE(Table14[[#This Row],[State ID]],"?","UNKNOWN")</f>
        <v>R1011</v>
      </c>
    </row>
    <row r="1996" spans="1:26" x14ac:dyDescent="0.3">
      <c r="A1996" t="s">
        <v>2027</v>
      </c>
      <c r="B1996">
        <v>1992</v>
      </c>
      <c r="C1996" t="s">
        <v>10</v>
      </c>
      <c r="E1996">
        <v>7</v>
      </c>
      <c r="F1996">
        <v>0</v>
      </c>
      <c r="G1996">
        <v>29007.82</v>
      </c>
      <c r="H1996" t="s">
        <v>16</v>
      </c>
      <c r="I1996" t="s">
        <v>12</v>
      </c>
      <c r="J1996" t="s">
        <v>42</v>
      </c>
      <c r="K1996" t="str">
        <f>SUBSTITUTE(Table14[[#This Row],[year]],"?","")</f>
        <v>1992</v>
      </c>
      <c r="P1996" t="str">
        <f>SUBSTITUTE(Table14[[#This Row],[Customer ID]],"?","unknown")</f>
        <v>Id345</v>
      </c>
      <c r="Q1996" s="9" t="str">
        <f t="shared" si="93"/>
        <v>12 Jul 1992</v>
      </c>
      <c r="R1996">
        <f t="shared" si="94"/>
        <v>30</v>
      </c>
      <c r="S1996" t="str">
        <f t="shared" si="95"/>
        <v>1992</v>
      </c>
      <c r="T1996" t="str">
        <f>SUBSTITUTE(Table14[[#This Row],[month]],"?","sep")</f>
        <v>Jul</v>
      </c>
      <c r="U1996">
        <v>12</v>
      </c>
      <c r="V1996">
        <v>2</v>
      </c>
      <c r="W1996" s="12">
        <v>3847.67</v>
      </c>
      <c r="X1996" t="str">
        <f>SUBSTITUTE(Table14[[#This Row],[Hospital tier]],"?","tier - 2")</f>
        <v>tier - 1</v>
      </c>
      <c r="Y1996" t="str">
        <f>SUBSTITUTE(Table14[[#This Row],[City tier]],"?","tier - 2")</f>
        <v>tier - 3</v>
      </c>
      <c r="Z1996" t="str">
        <f>SUBSTITUTE(Table14[[#This Row],[State ID]],"?","UNKNOWN")</f>
        <v>R1011</v>
      </c>
    </row>
    <row r="1997" spans="1:26" x14ac:dyDescent="0.3">
      <c r="A1997" t="s">
        <v>2028</v>
      </c>
      <c r="B1997">
        <v>1980</v>
      </c>
      <c r="C1997" t="s">
        <v>10</v>
      </c>
      <c r="E1997">
        <v>14</v>
      </c>
      <c r="F1997">
        <v>2</v>
      </c>
      <c r="G1997">
        <v>29114.21</v>
      </c>
      <c r="H1997" t="s">
        <v>16</v>
      </c>
      <c r="I1997" t="s">
        <v>12</v>
      </c>
      <c r="J1997" t="s">
        <v>42</v>
      </c>
      <c r="K1997" t="str">
        <f>SUBSTITUTE(Table14[[#This Row],[year]],"?","")</f>
        <v>1980</v>
      </c>
      <c r="P1997" t="str">
        <f>SUBSTITUTE(Table14[[#This Row],[Customer ID]],"?","unknown")</f>
        <v>Id344</v>
      </c>
      <c r="Q1997" s="9" t="str">
        <f t="shared" si="93"/>
        <v>29 Jul 1980</v>
      </c>
      <c r="R1997">
        <f t="shared" si="94"/>
        <v>42</v>
      </c>
      <c r="S1997" t="str">
        <f t="shared" si="95"/>
        <v>1980</v>
      </c>
      <c r="T1997" t="str">
        <f>SUBSTITUTE(Table14[[#This Row],[month]],"?","sep")</f>
        <v>Jul</v>
      </c>
      <c r="U1997">
        <v>29</v>
      </c>
      <c r="V1997">
        <v>1</v>
      </c>
      <c r="W1997" s="12">
        <v>3797.2</v>
      </c>
      <c r="X1997" t="str">
        <f>SUBSTITUTE(Table14[[#This Row],[Hospital tier]],"?","tier - 2")</f>
        <v>tier - 1</v>
      </c>
      <c r="Y1997" t="str">
        <f>SUBSTITUTE(Table14[[#This Row],[City tier]],"?","tier - 2")</f>
        <v>tier - 3</v>
      </c>
      <c r="Z1997" t="str">
        <f>SUBSTITUTE(Table14[[#This Row],[State ID]],"?","UNKNOWN")</f>
        <v>R1011</v>
      </c>
    </row>
    <row r="1998" spans="1:26" x14ac:dyDescent="0.3">
      <c r="A1998" t="s">
        <v>2029</v>
      </c>
      <c r="B1998">
        <v>1978</v>
      </c>
      <c r="C1998" t="s">
        <v>15</v>
      </c>
      <c r="E1998">
        <v>29</v>
      </c>
      <c r="F1998">
        <v>2</v>
      </c>
      <c r="G1998">
        <v>29114.77</v>
      </c>
      <c r="H1998" t="s">
        <v>16</v>
      </c>
      <c r="I1998" t="s">
        <v>16</v>
      </c>
      <c r="J1998" t="s">
        <v>42</v>
      </c>
      <c r="K1998" t="str">
        <f>SUBSTITUTE(Table14[[#This Row],[year]],"?","")</f>
        <v>1978</v>
      </c>
      <c r="P1998" t="str">
        <f>SUBSTITUTE(Table14[[#This Row],[Customer ID]],"?","unknown")</f>
        <v>Id343</v>
      </c>
      <c r="Q1998" s="9" t="str">
        <f t="shared" si="93"/>
        <v>14 Nov 1978</v>
      </c>
      <c r="R1998">
        <f t="shared" si="94"/>
        <v>44</v>
      </c>
      <c r="S1998" t="str">
        <f t="shared" si="95"/>
        <v>1978</v>
      </c>
      <c r="T1998" t="str">
        <f>SUBSTITUTE(Table14[[#This Row],[month]],"?","sep")</f>
        <v>Nov</v>
      </c>
      <c r="U1998">
        <v>14</v>
      </c>
      <c r="V1998">
        <v>2</v>
      </c>
      <c r="W1998" s="12">
        <v>12218.7</v>
      </c>
      <c r="X1998" t="str">
        <f>SUBSTITUTE(Table14[[#This Row],[Hospital tier]],"?","tier - 2")</f>
        <v>tier - 1</v>
      </c>
      <c r="Y1998" t="str">
        <f>SUBSTITUTE(Table14[[#This Row],[City tier]],"?","tier - 2")</f>
        <v>tier - 1</v>
      </c>
      <c r="Z1998" t="str">
        <f>SUBSTITUTE(Table14[[#This Row],[State ID]],"?","UNKNOWN")</f>
        <v>R1011</v>
      </c>
    </row>
    <row r="1999" spans="1:26" x14ac:dyDescent="0.3">
      <c r="A1999" t="s">
        <v>2030</v>
      </c>
      <c r="B1999">
        <v>1961</v>
      </c>
      <c r="C1999" t="s">
        <v>30</v>
      </c>
      <c r="E1999">
        <v>24</v>
      </c>
      <c r="F1999">
        <v>0</v>
      </c>
      <c r="G1999">
        <v>29141.360000000001</v>
      </c>
      <c r="H1999" t="s">
        <v>16</v>
      </c>
      <c r="I1999" t="s">
        <v>12</v>
      </c>
      <c r="J1999" t="s">
        <v>23</v>
      </c>
      <c r="K1999" t="str">
        <f>SUBSTITUTE(Table14[[#This Row],[year]],"?","")</f>
        <v>1961</v>
      </c>
      <c r="P1999" t="str">
        <f>SUBSTITUTE(Table14[[#This Row],[Customer ID]],"?","unknown")</f>
        <v>Id342</v>
      </c>
      <c r="Q1999" s="9" t="str">
        <f t="shared" si="93"/>
        <v>24 Dec 1961</v>
      </c>
      <c r="R1999">
        <f t="shared" si="94"/>
        <v>61</v>
      </c>
      <c r="S1999" t="str">
        <f t="shared" si="95"/>
        <v>1961</v>
      </c>
      <c r="T1999" t="str">
        <f>SUBSTITUTE(Table14[[#This Row],[month]],"?","sep")</f>
        <v>Dec</v>
      </c>
      <c r="U1999">
        <v>24</v>
      </c>
      <c r="V1999">
        <v>0</v>
      </c>
      <c r="W1999" s="12">
        <v>3796.36</v>
      </c>
      <c r="X1999" t="str">
        <f>SUBSTITUTE(Table14[[#This Row],[Hospital tier]],"?","tier - 2")</f>
        <v>tier - 1</v>
      </c>
      <c r="Y1999" t="str">
        <f>SUBSTITUTE(Table14[[#This Row],[City tier]],"?","tier - 2")</f>
        <v>tier - 3</v>
      </c>
      <c r="Z1999" t="str">
        <f>SUBSTITUTE(Table14[[#This Row],[State ID]],"?","UNKNOWN")</f>
        <v>R1012</v>
      </c>
    </row>
    <row r="2000" spans="1:26" x14ac:dyDescent="0.3">
      <c r="A2000" t="s">
        <v>2031</v>
      </c>
      <c r="B2000">
        <v>1976</v>
      </c>
      <c r="C2000" t="s">
        <v>15</v>
      </c>
      <c r="E2000">
        <v>8</v>
      </c>
      <c r="F2000">
        <v>2</v>
      </c>
      <c r="G2000">
        <v>29160.39</v>
      </c>
      <c r="H2000" t="s">
        <v>16</v>
      </c>
      <c r="I2000" t="s">
        <v>11</v>
      </c>
      <c r="J2000" t="s">
        <v>42</v>
      </c>
      <c r="K2000" t="str">
        <f>SUBSTITUTE(Table14[[#This Row],[year]],"?","")</f>
        <v>1976</v>
      </c>
      <c r="P2000" t="str">
        <f>SUBSTITUTE(Table14[[#This Row],[Customer ID]],"?","unknown")</f>
        <v>Id341</v>
      </c>
      <c r="Q2000" s="9" t="str">
        <f t="shared" si="93"/>
        <v>28 Nov 1976</v>
      </c>
      <c r="R2000">
        <f t="shared" si="94"/>
        <v>46</v>
      </c>
      <c r="S2000" t="str">
        <f t="shared" si="95"/>
        <v>1976</v>
      </c>
      <c r="T2000" t="str">
        <f>SUBSTITUTE(Table14[[#This Row],[month]],"?","sep")</f>
        <v>Nov</v>
      </c>
      <c r="U2000">
        <v>28</v>
      </c>
      <c r="V2000">
        <v>3</v>
      </c>
      <c r="W2000" s="12">
        <v>3793.55</v>
      </c>
      <c r="X2000" t="str">
        <f>SUBSTITUTE(Table14[[#This Row],[Hospital tier]],"?","tier - 2")</f>
        <v>tier - 1</v>
      </c>
      <c r="Y2000" t="str">
        <f>SUBSTITUTE(Table14[[#This Row],[City tier]],"?","tier - 2")</f>
        <v>tier - 2</v>
      </c>
      <c r="Z2000" t="str">
        <f>SUBSTITUTE(Table14[[#This Row],[State ID]],"?","UNKNOWN")</f>
        <v>R1011</v>
      </c>
    </row>
    <row r="2001" spans="1:26" x14ac:dyDescent="0.3">
      <c r="A2001" t="s">
        <v>2032</v>
      </c>
      <c r="B2001">
        <v>1969</v>
      </c>
      <c r="C2001" t="s">
        <v>10</v>
      </c>
      <c r="E2001">
        <v>9</v>
      </c>
      <c r="F2001">
        <v>2</v>
      </c>
      <c r="G2001">
        <v>29186.48</v>
      </c>
      <c r="H2001" t="s">
        <v>16</v>
      </c>
      <c r="I2001" t="s">
        <v>12</v>
      </c>
      <c r="J2001" t="s">
        <v>247</v>
      </c>
      <c r="K2001" t="str">
        <f>SUBSTITUTE(Table14[[#This Row],[year]],"?","")</f>
        <v>1969</v>
      </c>
      <c r="P2001" t="str">
        <f>SUBSTITUTE(Table14[[#This Row],[Customer ID]],"?","unknown")</f>
        <v>Id340</v>
      </c>
      <c r="Q2001" s="9" t="str">
        <f t="shared" si="93"/>
        <v>13 Jul 1969</v>
      </c>
      <c r="R2001">
        <f t="shared" si="94"/>
        <v>53</v>
      </c>
      <c r="S2001" t="str">
        <f t="shared" si="95"/>
        <v>1969</v>
      </c>
      <c r="T2001" t="str">
        <f>SUBSTITUTE(Table14[[#This Row],[month]],"?","sep")</f>
        <v>Jul</v>
      </c>
      <c r="U2001">
        <v>13</v>
      </c>
      <c r="V2001">
        <v>1</v>
      </c>
      <c r="W2001" s="12">
        <v>3785.77</v>
      </c>
      <c r="X2001" t="str">
        <f>SUBSTITUTE(Table14[[#This Row],[Hospital tier]],"?","tier - 2")</f>
        <v>tier - 1</v>
      </c>
      <c r="Y2001" t="str">
        <f>SUBSTITUTE(Table14[[#This Row],[City tier]],"?","tier - 2")</f>
        <v>tier - 3</v>
      </c>
      <c r="Z2001" t="str">
        <f>SUBSTITUTE(Table14[[#This Row],[State ID]],"?","UNKNOWN")</f>
        <v>R1024</v>
      </c>
    </row>
    <row r="2002" spans="1:26" x14ac:dyDescent="0.3">
      <c r="A2002" t="s">
        <v>2033</v>
      </c>
      <c r="B2002">
        <v>1978</v>
      </c>
      <c r="C2002" t="s">
        <v>10</v>
      </c>
      <c r="E2002">
        <v>21</v>
      </c>
      <c r="F2002">
        <v>2</v>
      </c>
      <c r="G2002">
        <v>29227.599999999999</v>
      </c>
      <c r="H2002" t="s">
        <v>16</v>
      </c>
      <c r="I2002" t="s">
        <v>12</v>
      </c>
      <c r="J2002" t="s">
        <v>23</v>
      </c>
      <c r="K2002" t="str">
        <f>SUBSTITUTE(Table14[[#This Row],[year]],"?","")</f>
        <v>1978</v>
      </c>
      <c r="P2002" t="str">
        <f>SUBSTITUTE(Table14[[#This Row],[Customer ID]],"?","unknown")</f>
        <v>Id339</v>
      </c>
      <c r="Q2002" s="9" t="str">
        <f t="shared" si="93"/>
        <v>24 Jul 1978</v>
      </c>
      <c r="R2002">
        <f t="shared" si="94"/>
        <v>44</v>
      </c>
      <c r="S2002" t="str">
        <f t="shared" si="95"/>
        <v>1978</v>
      </c>
      <c r="T2002" t="str">
        <f>SUBSTITUTE(Table14[[#This Row],[month]],"?","sep")</f>
        <v>Jul</v>
      </c>
      <c r="U2002">
        <v>24</v>
      </c>
      <c r="V2002">
        <v>3</v>
      </c>
      <c r="W2002" s="12">
        <v>3773.23</v>
      </c>
      <c r="X2002" t="str">
        <f>SUBSTITUTE(Table14[[#This Row],[Hospital tier]],"?","tier - 2")</f>
        <v>tier - 1</v>
      </c>
      <c r="Y2002" t="str">
        <f>SUBSTITUTE(Table14[[#This Row],[City tier]],"?","tier - 2")</f>
        <v>tier - 3</v>
      </c>
      <c r="Z2002" t="str">
        <f>SUBSTITUTE(Table14[[#This Row],[State ID]],"?","UNKNOWN")</f>
        <v>R1012</v>
      </c>
    </row>
    <row r="2003" spans="1:26" x14ac:dyDescent="0.3">
      <c r="A2003" t="s">
        <v>2034</v>
      </c>
      <c r="B2003">
        <v>1958</v>
      </c>
      <c r="C2003" t="s">
        <v>18</v>
      </c>
      <c r="E2003">
        <v>5</v>
      </c>
      <c r="F2003">
        <v>0</v>
      </c>
      <c r="G2003">
        <v>29330.98</v>
      </c>
      <c r="H2003" t="s">
        <v>16</v>
      </c>
      <c r="I2003" t="s">
        <v>11</v>
      </c>
      <c r="J2003" t="s">
        <v>23</v>
      </c>
      <c r="K2003" t="str">
        <f>SUBSTITUTE(Table14[[#This Row],[year]],"?","")</f>
        <v>1958</v>
      </c>
      <c r="P2003" t="str">
        <f>SUBSTITUTE(Table14[[#This Row],[Customer ID]],"?","unknown")</f>
        <v>Id338</v>
      </c>
      <c r="Q2003" s="9" t="str">
        <f t="shared" si="93"/>
        <v>21 Jun 1958</v>
      </c>
      <c r="R2003">
        <f t="shared" si="94"/>
        <v>64</v>
      </c>
      <c r="S2003" t="str">
        <f t="shared" si="95"/>
        <v>1958</v>
      </c>
      <c r="T2003" t="str">
        <f>SUBSTITUTE(Table14[[#This Row],[month]],"?","sep")</f>
        <v>Jun</v>
      </c>
      <c r="U2003">
        <v>21</v>
      </c>
      <c r="V2003">
        <v>1</v>
      </c>
      <c r="W2003" s="12">
        <v>3766.88</v>
      </c>
      <c r="X2003" t="str">
        <f>SUBSTITUTE(Table14[[#This Row],[Hospital tier]],"?","tier - 2")</f>
        <v>tier - 1</v>
      </c>
      <c r="Y2003" t="str">
        <f>SUBSTITUTE(Table14[[#This Row],[City tier]],"?","tier - 2")</f>
        <v>tier - 2</v>
      </c>
      <c r="Z2003" t="str">
        <f>SUBSTITUTE(Table14[[#This Row],[State ID]],"?","UNKNOWN")</f>
        <v>R1012</v>
      </c>
    </row>
    <row r="2004" spans="1:26" x14ac:dyDescent="0.3">
      <c r="A2004" t="s">
        <v>2035</v>
      </c>
      <c r="B2004">
        <v>1985</v>
      </c>
      <c r="C2004" t="s">
        <v>15</v>
      </c>
      <c r="E2004">
        <v>7</v>
      </c>
      <c r="F2004">
        <v>3</v>
      </c>
      <c r="G2004">
        <v>29352.560000000001</v>
      </c>
      <c r="H2004" t="s">
        <v>16</v>
      </c>
      <c r="I2004" t="s">
        <v>16</v>
      </c>
      <c r="J2004" t="s">
        <v>42</v>
      </c>
      <c r="K2004" t="str">
        <f>SUBSTITUTE(Table14[[#This Row],[year]],"?","")</f>
        <v>1985</v>
      </c>
      <c r="P2004" t="str">
        <f>SUBSTITUTE(Table14[[#This Row],[Customer ID]],"?","unknown")</f>
        <v>Id337</v>
      </c>
      <c r="Q2004" s="9" t="str">
        <f t="shared" si="93"/>
        <v>16 Nov 1985</v>
      </c>
      <c r="R2004">
        <f t="shared" si="94"/>
        <v>37</v>
      </c>
      <c r="S2004" t="str">
        <f t="shared" si="95"/>
        <v>1985</v>
      </c>
      <c r="T2004" t="str">
        <f>SUBSTITUTE(Table14[[#This Row],[month]],"?","sep")</f>
        <v>Nov</v>
      </c>
      <c r="U2004">
        <v>16</v>
      </c>
      <c r="V2004">
        <v>0</v>
      </c>
      <c r="W2004" s="12">
        <v>36314.050000000003</v>
      </c>
      <c r="X2004" t="str">
        <f>SUBSTITUTE(Table14[[#This Row],[Hospital tier]],"?","tier - 2")</f>
        <v>tier - 1</v>
      </c>
      <c r="Y2004" t="str">
        <f>SUBSTITUTE(Table14[[#This Row],[City tier]],"?","tier - 2")</f>
        <v>tier - 1</v>
      </c>
      <c r="Z2004" t="str">
        <f>SUBSTITUTE(Table14[[#This Row],[State ID]],"?","UNKNOWN")</f>
        <v>R1011</v>
      </c>
    </row>
    <row r="2005" spans="1:26" x14ac:dyDescent="0.3">
      <c r="A2005" t="s">
        <v>2036</v>
      </c>
      <c r="B2005">
        <v>1987</v>
      </c>
      <c r="C2005" t="s">
        <v>10</v>
      </c>
      <c r="E2005">
        <v>16</v>
      </c>
      <c r="F2005">
        <v>3</v>
      </c>
      <c r="G2005">
        <v>29443.59</v>
      </c>
      <c r="H2005" t="s">
        <v>16</v>
      </c>
      <c r="I2005" t="s">
        <v>16</v>
      </c>
      <c r="J2005" t="s">
        <v>42</v>
      </c>
      <c r="K2005" t="str">
        <f>SUBSTITUTE(Table14[[#This Row],[year]],"?","")</f>
        <v>1987</v>
      </c>
      <c r="P2005" t="str">
        <f>SUBSTITUTE(Table14[[#This Row],[Customer ID]],"?","unknown")</f>
        <v>Id336</v>
      </c>
      <c r="Q2005" s="9" t="str">
        <f t="shared" si="93"/>
        <v>24 Jul 1987</v>
      </c>
      <c r="R2005">
        <f t="shared" si="94"/>
        <v>35</v>
      </c>
      <c r="S2005" t="str">
        <f t="shared" si="95"/>
        <v>1987</v>
      </c>
      <c r="T2005" t="str">
        <f>SUBSTITUTE(Table14[[#This Row],[month]],"?","sep")</f>
        <v>Jul</v>
      </c>
      <c r="U2005">
        <v>24</v>
      </c>
      <c r="V2005">
        <v>0</v>
      </c>
      <c r="W2005" s="12">
        <v>3761.29</v>
      </c>
      <c r="X2005" t="str">
        <f>SUBSTITUTE(Table14[[#This Row],[Hospital tier]],"?","tier - 2")</f>
        <v>tier - 1</v>
      </c>
      <c r="Y2005" t="str">
        <f>SUBSTITUTE(Table14[[#This Row],[City tier]],"?","tier - 2")</f>
        <v>tier - 1</v>
      </c>
      <c r="Z2005" t="str">
        <f>SUBSTITUTE(Table14[[#This Row],[State ID]],"?","UNKNOWN")</f>
        <v>R1011</v>
      </c>
    </row>
    <row r="2006" spans="1:26" x14ac:dyDescent="0.3">
      <c r="A2006" t="s">
        <v>2037</v>
      </c>
      <c r="B2006">
        <v>1959</v>
      </c>
      <c r="C2006" t="s">
        <v>37</v>
      </c>
      <c r="E2006">
        <v>20</v>
      </c>
      <c r="F2006">
        <v>0</v>
      </c>
      <c r="G2006">
        <v>29523.17</v>
      </c>
      <c r="H2006" t="s">
        <v>16</v>
      </c>
      <c r="I2006" t="s">
        <v>11</v>
      </c>
      <c r="J2006" t="s">
        <v>247</v>
      </c>
      <c r="K2006" t="str">
        <f>SUBSTITUTE(Table14[[#This Row],[year]],"?","")</f>
        <v>1959</v>
      </c>
      <c r="P2006" t="str">
        <f>SUBSTITUTE(Table14[[#This Row],[Customer ID]],"?","unknown")</f>
        <v>Id335</v>
      </c>
      <c r="Q2006" s="9" t="str">
        <f t="shared" si="93"/>
        <v>25 Oct 1959</v>
      </c>
      <c r="R2006">
        <f t="shared" si="94"/>
        <v>63</v>
      </c>
      <c r="S2006" t="str">
        <f t="shared" si="95"/>
        <v>1959</v>
      </c>
      <c r="T2006" t="str">
        <f>SUBSTITUTE(Table14[[#This Row],[month]],"?","sep")</f>
        <v>Oct</v>
      </c>
      <c r="U2006">
        <v>25</v>
      </c>
      <c r="V2006">
        <v>0</v>
      </c>
      <c r="W2006" s="12">
        <v>3757.84</v>
      </c>
      <c r="X2006" t="str">
        <f>SUBSTITUTE(Table14[[#This Row],[Hospital tier]],"?","tier - 2")</f>
        <v>tier - 1</v>
      </c>
      <c r="Y2006" t="str">
        <f>SUBSTITUTE(Table14[[#This Row],[City tier]],"?","tier - 2")</f>
        <v>tier - 2</v>
      </c>
      <c r="Z2006" t="str">
        <f>SUBSTITUTE(Table14[[#This Row],[State ID]],"?","UNKNOWN")</f>
        <v>R1024</v>
      </c>
    </row>
    <row r="2007" spans="1:26" x14ac:dyDescent="0.3">
      <c r="A2007" t="s">
        <v>2038</v>
      </c>
      <c r="B2007">
        <v>1975</v>
      </c>
      <c r="C2007" t="s">
        <v>15</v>
      </c>
      <c r="E2007">
        <v>3</v>
      </c>
      <c r="F2007">
        <v>1</v>
      </c>
      <c r="G2007">
        <v>29583.8</v>
      </c>
      <c r="H2007" t="s">
        <v>16</v>
      </c>
      <c r="I2007" t="s">
        <v>16</v>
      </c>
      <c r="J2007" t="s">
        <v>42</v>
      </c>
      <c r="K2007" t="str">
        <f>SUBSTITUTE(Table14[[#This Row],[year]],"?","")</f>
        <v>1975</v>
      </c>
      <c r="P2007" t="str">
        <f>SUBSTITUTE(Table14[[#This Row],[Customer ID]],"?","unknown")</f>
        <v>Id334</v>
      </c>
      <c r="Q2007" s="9" t="str">
        <f t="shared" si="93"/>
        <v>28 Nov 1975</v>
      </c>
      <c r="R2007">
        <f t="shared" si="94"/>
        <v>47</v>
      </c>
      <c r="S2007" t="str">
        <f t="shared" si="95"/>
        <v>1975</v>
      </c>
      <c r="T2007" t="str">
        <f>SUBSTITUTE(Table14[[#This Row],[month]],"?","sep")</f>
        <v>Nov</v>
      </c>
      <c r="U2007">
        <v>28</v>
      </c>
      <c r="V2007">
        <v>0</v>
      </c>
      <c r="W2007" s="12">
        <v>3756.62</v>
      </c>
      <c r="X2007" t="str">
        <f>SUBSTITUTE(Table14[[#This Row],[Hospital tier]],"?","tier - 2")</f>
        <v>tier - 1</v>
      </c>
      <c r="Y2007" t="str">
        <f>SUBSTITUTE(Table14[[#This Row],[City tier]],"?","tier - 2")</f>
        <v>tier - 1</v>
      </c>
      <c r="Z2007" t="str">
        <f>SUBSTITUTE(Table14[[#This Row],[State ID]],"?","UNKNOWN")</f>
        <v>R1011</v>
      </c>
    </row>
    <row r="2008" spans="1:26" x14ac:dyDescent="0.3">
      <c r="A2008" t="s">
        <v>2039</v>
      </c>
      <c r="B2008">
        <v>1993</v>
      </c>
      <c r="C2008" t="s">
        <v>10</v>
      </c>
      <c r="E2008">
        <v>27</v>
      </c>
      <c r="F2008">
        <v>0</v>
      </c>
      <c r="G2008">
        <v>29622.69</v>
      </c>
      <c r="H2008" t="s">
        <v>16</v>
      </c>
      <c r="I2008" t="s">
        <v>16</v>
      </c>
      <c r="J2008" t="s">
        <v>42</v>
      </c>
      <c r="K2008" t="str">
        <f>SUBSTITUTE(Table14[[#This Row],[year]],"?","")</f>
        <v>1993</v>
      </c>
      <c r="P2008" t="str">
        <f>SUBSTITUTE(Table14[[#This Row],[Customer ID]],"?","unknown")</f>
        <v>Id333</v>
      </c>
      <c r="Q2008" s="9" t="str">
        <f t="shared" si="93"/>
        <v>9 Jul 1993</v>
      </c>
      <c r="R2008">
        <f t="shared" si="94"/>
        <v>29</v>
      </c>
      <c r="S2008" t="str">
        <f t="shared" si="95"/>
        <v>1993</v>
      </c>
      <c r="T2008" t="str">
        <f>SUBSTITUTE(Table14[[#This Row],[month]],"?","sep")</f>
        <v>Jul</v>
      </c>
      <c r="U2008">
        <v>9</v>
      </c>
      <c r="V2008">
        <v>3</v>
      </c>
      <c r="W2008" s="12">
        <v>3748.56</v>
      </c>
      <c r="X2008" t="str">
        <f>SUBSTITUTE(Table14[[#This Row],[Hospital tier]],"?","tier - 2")</f>
        <v>tier - 1</v>
      </c>
      <c r="Y2008" t="str">
        <f>SUBSTITUTE(Table14[[#This Row],[City tier]],"?","tier - 2")</f>
        <v>tier - 1</v>
      </c>
      <c r="Z2008" t="str">
        <f>SUBSTITUTE(Table14[[#This Row],[State ID]],"?","UNKNOWN")</f>
        <v>R1011</v>
      </c>
    </row>
    <row r="2009" spans="1:26" x14ac:dyDescent="0.3">
      <c r="A2009" t="s">
        <v>2040</v>
      </c>
      <c r="B2009">
        <v>1973</v>
      </c>
      <c r="C2009" t="s">
        <v>35</v>
      </c>
      <c r="E2009">
        <v>23</v>
      </c>
      <c r="F2009">
        <v>0</v>
      </c>
      <c r="G2009">
        <v>29757.69</v>
      </c>
      <c r="H2009" t="s">
        <v>16</v>
      </c>
      <c r="I2009" t="s">
        <v>12</v>
      </c>
      <c r="J2009" t="s">
        <v>42</v>
      </c>
      <c r="K2009" t="str">
        <f>SUBSTITUTE(Table14[[#This Row],[year]],"?","")</f>
        <v>1973</v>
      </c>
      <c r="P2009" t="str">
        <f>SUBSTITUTE(Table14[[#This Row],[Customer ID]],"?","unknown")</f>
        <v>Id332</v>
      </c>
      <c r="Q2009" s="9" t="str">
        <f t="shared" si="93"/>
        <v>29 Aug 1973</v>
      </c>
      <c r="R2009">
        <f t="shared" si="94"/>
        <v>49</v>
      </c>
      <c r="S2009" t="str">
        <f t="shared" si="95"/>
        <v>1973</v>
      </c>
      <c r="T2009" t="str">
        <f>SUBSTITUTE(Table14[[#This Row],[month]],"?","sep")</f>
        <v>Aug</v>
      </c>
      <c r="U2009">
        <v>29</v>
      </c>
      <c r="V2009">
        <v>3</v>
      </c>
      <c r="W2009" s="12">
        <v>12198.64</v>
      </c>
      <c r="X2009" t="str">
        <f>SUBSTITUTE(Table14[[#This Row],[Hospital tier]],"?","tier - 2")</f>
        <v>tier - 1</v>
      </c>
      <c r="Y2009" t="str">
        <f>SUBSTITUTE(Table14[[#This Row],[City tier]],"?","tier - 2")</f>
        <v>tier - 3</v>
      </c>
      <c r="Z2009" t="str">
        <f>SUBSTITUTE(Table14[[#This Row],[State ID]],"?","UNKNOWN")</f>
        <v>R1011</v>
      </c>
    </row>
    <row r="2010" spans="1:26" x14ac:dyDescent="0.3">
      <c r="A2010" t="s">
        <v>2041</v>
      </c>
      <c r="B2010">
        <v>1998</v>
      </c>
      <c r="C2010" t="s">
        <v>18</v>
      </c>
      <c r="E2010">
        <v>20</v>
      </c>
      <c r="F2010">
        <v>0</v>
      </c>
      <c r="G2010">
        <v>29760.6</v>
      </c>
      <c r="H2010" t="s">
        <v>16</v>
      </c>
      <c r="I2010" t="s">
        <v>11</v>
      </c>
      <c r="J2010" t="s">
        <v>42</v>
      </c>
      <c r="K2010" t="str">
        <f>SUBSTITUTE(Table14[[#This Row],[year]],"?","")</f>
        <v>1998</v>
      </c>
      <c r="P2010" t="str">
        <f>SUBSTITUTE(Table14[[#This Row],[Customer ID]],"?","unknown")</f>
        <v>Id331</v>
      </c>
      <c r="Q2010" s="9" t="str">
        <f t="shared" si="93"/>
        <v>22 Jun 1998</v>
      </c>
      <c r="R2010">
        <f t="shared" si="94"/>
        <v>24</v>
      </c>
      <c r="S2010" t="str">
        <f t="shared" si="95"/>
        <v>1998</v>
      </c>
      <c r="T2010" t="str">
        <f>SUBSTITUTE(Table14[[#This Row],[month]],"?","sep")</f>
        <v>Jun</v>
      </c>
      <c r="U2010">
        <v>22</v>
      </c>
      <c r="V2010">
        <v>3</v>
      </c>
      <c r="W2010" s="12">
        <v>11289.11</v>
      </c>
      <c r="X2010" t="str">
        <f>SUBSTITUTE(Table14[[#This Row],[Hospital tier]],"?","tier - 2")</f>
        <v>tier - 1</v>
      </c>
      <c r="Y2010" t="str">
        <f>SUBSTITUTE(Table14[[#This Row],[City tier]],"?","tier - 2")</f>
        <v>tier - 2</v>
      </c>
      <c r="Z2010" t="str">
        <f>SUBSTITUTE(Table14[[#This Row],[State ID]],"?","UNKNOWN")</f>
        <v>R1011</v>
      </c>
    </row>
    <row r="2011" spans="1:26" x14ac:dyDescent="0.3">
      <c r="A2011" t="s">
        <v>2042</v>
      </c>
      <c r="B2011">
        <v>1981</v>
      </c>
      <c r="C2011" t="s">
        <v>35</v>
      </c>
      <c r="E2011">
        <v>13</v>
      </c>
      <c r="F2011">
        <v>1</v>
      </c>
      <c r="G2011">
        <v>29816.639999999999</v>
      </c>
      <c r="H2011" t="s">
        <v>16</v>
      </c>
      <c r="I2011" t="s">
        <v>11</v>
      </c>
      <c r="J2011" t="s">
        <v>42</v>
      </c>
      <c r="K2011" t="str">
        <f>SUBSTITUTE(Table14[[#This Row],[year]],"?","")</f>
        <v>1981</v>
      </c>
      <c r="P2011" t="str">
        <f>SUBSTITUTE(Table14[[#This Row],[Customer ID]],"?","unknown")</f>
        <v>Id330</v>
      </c>
      <c r="Q2011" s="9" t="str">
        <f t="shared" si="93"/>
        <v>22 Aug 1981</v>
      </c>
      <c r="R2011">
        <f t="shared" si="94"/>
        <v>41</v>
      </c>
      <c r="S2011" t="str">
        <f t="shared" si="95"/>
        <v>1981</v>
      </c>
      <c r="T2011" t="str">
        <f>SUBSTITUTE(Table14[[#This Row],[month]],"?","sep")</f>
        <v>Aug</v>
      </c>
      <c r="U2011">
        <v>22</v>
      </c>
      <c r="V2011">
        <v>0</v>
      </c>
      <c r="W2011" s="12">
        <v>3736.46</v>
      </c>
      <c r="X2011" t="str">
        <f>SUBSTITUTE(Table14[[#This Row],[Hospital tier]],"?","tier - 2")</f>
        <v>tier - 1</v>
      </c>
      <c r="Y2011" t="str">
        <f>SUBSTITUTE(Table14[[#This Row],[City tier]],"?","tier - 2")</f>
        <v>tier - 2</v>
      </c>
      <c r="Z2011" t="str">
        <f>SUBSTITUTE(Table14[[#This Row],[State ID]],"?","UNKNOWN")</f>
        <v>R1011</v>
      </c>
    </row>
    <row r="2012" spans="1:26" x14ac:dyDescent="0.3">
      <c r="A2012" t="s">
        <v>2043</v>
      </c>
      <c r="B2012">
        <v>1982</v>
      </c>
      <c r="C2012" t="s">
        <v>37</v>
      </c>
      <c r="E2012">
        <v>29</v>
      </c>
      <c r="F2012">
        <v>3</v>
      </c>
      <c r="G2012">
        <v>29818.76</v>
      </c>
      <c r="H2012" t="s">
        <v>16</v>
      </c>
      <c r="I2012" t="s">
        <v>16</v>
      </c>
      <c r="J2012" t="s">
        <v>23</v>
      </c>
      <c r="K2012" t="str">
        <f>SUBSTITUTE(Table14[[#This Row],[year]],"?","")</f>
        <v>1982</v>
      </c>
      <c r="P2012" t="str">
        <f>SUBSTITUTE(Table14[[#This Row],[Customer ID]],"?","unknown")</f>
        <v>Id329</v>
      </c>
      <c r="Q2012" s="9" t="str">
        <f t="shared" si="93"/>
        <v>22 Oct 1982</v>
      </c>
      <c r="R2012">
        <f t="shared" si="94"/>
        <v>40</v>
      </c>
      <c r="S2012" t="str">
        <f t="shared" si="95"/>
        <v>1982</v>
      </c>
      <c r="T2012" t="str">
        <f>SUBSTITUTE(Table14[[#This Row],[month]],"?","sep")</f>
        <v>Oct</v>
      </c>
      <c r="U2012">
        <v>22</v>
      </c>
      <c r="V2012">
        <v>0</v>
      </c>
      <c r="W2012" s="12">
        <v>3732.63</v>
      </c>
      <c r="X2012" t="str">
        <f>SUBSTITUTE(Table14[[#This Row],[Hospital tier]],"?","tier - 2")</f>
        <v>tier - 1</v>
      </c>
      <c r="Y2012" t="str">
        <f>SUBSTITUTE(Table14[[#This Row],[City tier]],"?","tier - 2")</f>
        <v>tier - 1</v>
      </c>
      <c r="Z2012" t="str">
        <f>SUBSTITUTE(Table14[[#This Row],[State ID]],"?","UNKNOWN")</f>
        <v>R1012</v>
      </c>
    </row>
    <row r="2013" spans="1:26" x14ac:dyDescent="0.3">
      <c r="A2013" t="s">
        <v>2044</v>
      </c>
      <c r="B2013">
        <v>1989</v>
      </c>
      <c r="C2013" t="s">
        <v>30</v>
      </c>
      <c r="E2013">
        <v>30</v>
      </c>
      <c r="F2013">
        <v>3</v>
      </c>
      <c r="G2013">
        <v>29852.48</v>
      </c>
      <c r="H2013" t="s">
        <v>16</v>
      </c>
      <c r="I2013" t="s">
        <v>12</v>
      </c>
      <c r="J2013" t="s">
        <v>42</v>
      </c>
      <c r="K2013" t="str">
        <f>SUBSTITUTE(Table14[[#This Row],[year]],"?","")</f>
        <v>1989</v>
      </c>
      <c r="P2013" t="str">
        <f>SUBSTITUTE(Table14[[#This Row],[Customer ID]],"?","unknown")</f>
        <v>Id328</v>
      </c>
      <c r="Q2013" s="9" t="str">
        <f t="shared" si="93"/>
        <v>1 Dec 1989</v>
      </c>
      <c r="R2013">
        <f t="shared" si="94"/>
        <v>33</v>
      </c>
      <c r="S2013" t="str">
        <f t="shared" si="95"/>
        <v>1989</v>
      </c>
      <c r="T2013" t="str">
        <f>SUBSTITUTE(Table14[[#This Row],[month]],"?","sep")</f>
        <v>Dec</v>
      </c>
      <c r="U2013">
        <v>1</v>
      </c>
      <c r="V2013">
        <v>3</v>
      </c>
      <c r="W2013" s="12">
        <v>3731.6</v>
      </c>
      <c r="X2013" t="str">
        <f>SUBSTITUTE(Table14[[#This Row],[Hospital tier]],"?","tier - 2")</f>
        <v>tier - 1</v>
      </c>
      <c r="Y2013" t="str">
        <f>SUBSTITUTE(Table14[[#This Row],[City tier]],"?","tier - 2")</f>
        <v>tier - 3</v>
      </c>
      <c r="Z2013" t="str">
        <f>SUBSTITUTE(Table14[[#This Row],[State ID]],"?","UNKNOWN")</f>
        <v>R1011</v>
      </c>
    </row>
    <row r="2014" spans="1:26" x14ac:dyDescent="0.3">
      <c r="A2014" t="s">
        <v>2045</v>
      </c>
      <c r="B2014">
        <v>1975</v>
      </c>
      <c r="C2014" t="s">
        <v>35</v>
      </c>
      <c r="E2014">
        <v>19</v>
      </c>
      <c r="F2014">
        <v>1</v>
      </c>
      <c r="G2014">
        <v>29899.25</v>
      </c>
      <c r="H2014" t="s">
        <v>16</v>
      </c>
      <c r="I2014" t="s">
        <v>12</v>
      </c>
      <c r="J2014" t="s">
        <v>42</v>
      </c>
      <c r="K2014" t="str">
        <f>SUBSTITUTE(Table14[[#This Row],[year]],"?","")</f>
        <v>1975</v>
      </c>
      <c r="P2014" t="str">
        <f>SUBSTITUTE(Table14[[#This Row],[Customer ID]],"?","unknown")</f>
        <v>Id327</v>
      </c>
      <c r="Q2014" s="9" t="str">
        <f t="shared" si="93"/>
        <v>5 Aug 1975</v>
      </c>
      <c r="R2014">
        <f t="shared" si="94"/>
        <v>47</v>
      </c>
      <c r="S2014" t="str">
        <f t="shared" si="95"/>
        <v>1975</v>
      </c>
      <c r="T2014" t="str">
        <f>SUBSTITUTE(Table14[[#This Row],[month]],"?","sep")</f>
        <v>Aug</v>
      </c>
      <c r="U2014">
        <v>5</v>
      </c>
      <c r="V2014">
        <v>0</v>
      </c>
      <c r="W2014" s="12">
        <v>3722.23</v>
      </c>
      <c r="X2014" t="str">
        <f>SUBSTITUTE(Table14[[#This Row],[Hospital tier]],"?","tier - 2")</f>
        <v>tier - 1</v>
      </c>
      <c r="Y2014" t="str">
        <f>SUBSTITUTE(Table14[[#This Row],[City tier]],"?","tier - 2")</f>
        <v>tier - 3</v>
      </c>
      <c r="Z2014" t="str">
        <f>SUBSTITUTE(Table14[[#This Row],[State ID]],"?","UNKNOWN")</f>
        <v>R1011</v>
      </c>
    </row>
    <row r="2015" spans="1:26" x14ac:dyDescent="0.3">
      <c r="A2015" t="s">
        <v>2046</v>
      </c>
      <c r="B2015">
        <v>1988</v>
      </c>
      <c r="C2015" t="s">
        <v>30</v>
      </c>
      <c r="E2015">
        <v>30</v>
      </c>
      <c r="F2015">
        <v>3</v>
      </c>
      <c r="G2015">
        <v>29929.56</v>
      </c>
      <c r="H2015" t="s">
        <v>16</v>
      </c>
      <c r="I2015" t="s">
        <v>16</v>
      </c>
      <c r="J2015" t="s">
        <v>42</v>
      </c>
      <c r="K2015" t="str">
        <f>SUBSTITUTE(Table14[[#This Row],[year]],"?","")</f>
        <v>1988</v>
      </c>
      <c r="P2015" t="str">
        <f>SUBSTITUTE(Table14[[#This Row],[Customer ID]],"?","unknown")</f>
        <v>Id326</v>
      </c>
      <c r="Q2015" s="9" t="str">
        <f t="shared" si="93"/>
        <v>2 Dec 1988</v>
      </c>
      <c r="R2015">
        <f t="shared" si="94"/>
        <v>34</v>
      </c>
      <c r="S2015" t="str">
        <f t="shared" si="95"/>
        <v>1988</v>
      </c>
      <c r="T2015" t="str">
        <f>SUBSTITUTE(Table14[[#This Row],[month]],"?","sep")</f>
        <v>Dec</v>
      </c>
      <c r="U2015">
        <v>2</v>
      </c>
      <c r="V2015">
        <v>0</v>
      </c>
      <c r="W2015" s="12">
        <v>3704.35</v>
      </c>
      <c r="X2015" t="str">
        <f>SUBSTITUTE(Table14[[#This Row],[Hospital tier]],"?","tier - 2")</f>
        <v>tier - 1</v>
      </c>
      <c r="Y2015" t="str">
        <f>SUBSTITUTE(Table14[[#This Row],[City tier]],"?","tier - 2")</f>
        <v>tier - 1</v>
      </c>
      <c r="Z2015" t="str">
        <f>SUBSTITUTE(Table14[[#This Row],[State ID]],"?","UNKNOWN")</f>
        <v>R1011</v>
      </c>
    </row>
    <row r="2016" spans="1:26" x14ac:dyDescent="0.3">
      <c r="A2016" t="s">
        <v>2047</v>
      </c>
      <c r="B2016">
        <v>1976</v>
      </c>
      <c r="C2016" t="s">
        <v>18</v>
      </c>
      <c r="E2016">
        <v>12</v>
      </c>
      <c r="F2016">
        <v>2</v>
      </c>
      <c r="G2016">
        <v>29933.75</v>
      </c>
      <c r="H2016" t="s">
        <v>16</v>
      </c>
      <c r="I2016" t="s">
        <v>16</v>
      </c>
      <c r="J2016" t="s">
        <v>42</v>
      </c>
      <c r="K2016" t="str">
        <f>SUBSTITUTE(Table14[[#This Row],[year]],"?","")</f>
        <v>1976</v>
      </c>
      <c r="P2016" t="str">
        <f>SUBSTITUTE(Table14[[#This Row],[Customer ID]],"?","unknown")</f>
        <v>Id325</v>
      </c>
      <c r="Q2016" s="9" t="str">
        <f t="shared" si="93"/>
        <v>18 Jun 1976</v>
      </c>
      <c r="R2016">
        <f t="shared" si="94"/>
        <v>46</v>
      </c>
      <c r="S2016" t="str">
        <f t="shared" si="95"/>
        <v>1976</v>
      </c>
      <c r="T2016" t="str">
        <f>SUBSTITUTE(Table14[[#This Row],[month]],"?","sep")</f>
        <v>Jun</v>
      </c>
      <c r="U2016">
        <v>18</v>
      </c>
      <c r="V2016">
        <v>3</v>
      </c>
      <c r="W2016" s="12">
        <v>3699.54</v>
      </c>
      <c r="X2016" t="str">
        <f>SUBSTITUTE(Table14[[#This Row],[Hospital tier]],"?","tier - 2")</f>
        <v>tier - 1</v>
      </c>
      <c r="Y2016" t="str">
        <f>SUBSTITUTE(Table14[[#This Row],[City tier]],"?","tier - 2")</f>
        <v>tier - 1</v>
      </c>
      <c r="Z2016" t="str">
        <f>SUBSTITUTE(Table14[[#This Row],[State ID]],"?","UNKNOWN")</f>
        <v>R1011</v>
      </c>
    </row>
    <row r="2017" spans="1:26" x14ac:dyDescent="0.3">
      <c r="A2017" t="s">
        <v>2048</v>
      </c>
      <c r="B2017">
        <v>1991</v>
      </c>
      <c r="C2017" t="s">
        <v>37</v>
      </c>
      <c r="E2017">
        <v>5</v>
      </c>
      <c r="F2017">
        <v>3</v>
      </c>
      <c r="G2017">
        <v>29969.67</v>
      </c>
      <c r="H2017" t="s">
        <v>16</v>
      </c>
      <c r="I2017" t="s">
        <v>16</v>
      </c>
      <c r="J2017" t="s">
        <v>42</v>
      </c>
      <c r="K2017" t="str">
        <f>SUBSTITUTE(Table14[[#This Row],[year]],"?","")</f>
        <v>1991</v>
      </c>
      <c r="P2017" t="str">
        <f>SUBSTITUTE(Table14[[#This Row],[Customer ID]],"?","unknown")</f>
        <v>Id324</v>
      </c>
      <c r="Q2017" s="9" t="str">
        <f t="shared" si="93"/>
        <v>25 Oct 1991</v>
      </c>
      <c r="R2017">
        <f t="shared" si="94"/>
        <v>31</v>
      </c>
      <c r="S2017" t="str">
        <f t="shared" si="95"/>
        <v>1991</v>
      </c>
      <c r="T2017" t="str">
        <f>SUBSTITUTE(Table14[[#This Row],[month]],"?","sep")</f>
        <v>Oct</v>
      </c>
      <c r="U2017">
        <v>25</v>
      </c>
      <c r="V2017">
        <v>0</v>
      </c>
      <c r="W2017" s="12">
        <v>36307.800000000003</v>
      </c>
      <c r="X2017" t="str">
        <f>SUBSTITUTE(Table14[[#This Row],[Hospital tier]],"?","tier - 2")</f>
        <v>tier - 1</v>
      </c>
      <c r="Y2017" t="str">
        <f>SUBSTITUTE(Table14[[#This Row],[City tier]],"?","tier - 2")</f>
        <v>tier - 1</v>
      </c>
      <c r="Z2017" t="str">
        <f>SUBSTITUTE(Table14[[#This Row],[State ID]],"?","UNKNOWN")</f>
        <v>R1011</v>
      </c>
    </row>
    <row r="2018" spans="1:26" x14ac:dyDescent="0.3">
      <c r="A2018" t="s">
        <v>2049</v>
      </c>
      <c r="B2018">
        <v>1981</v>
      </c>
      <c r="C2018" t="s">
        <v>35</v>
      </c>
      <c r="E2018">
        <v>4</v>
      </c>
      <c r="F2018">
        <v>1</v>
      </c>
      <c r="G2018">
        <v>30026.87</v>
      </c>
      <c r="H2018" t="s">
        <v>11</v>
      </c>
      <c r="I2018" t="s">
        <v>12</v>
      </c>
      <c r="J2018" t="s">
        <v>23</v>
      </c>
      <c r="K2018" t="str">
        <f>SUBSTITUTE(Table14[[#This Row],[year]],"?","")</f>
        <v>1981</v>
      </c>
      <c r="P2018" t="str">
        <f>SUBSTITUTE(Table14[[#This Row],[Customer ID]],"?","unknown")</f>
        <v>Id323</v>
      </c>
      <c r="Q2018" s="9" t="str">
        <f t="shared" si="93"/>
        <v>21 Aug 1981</v>
      </c>
      <c r="R2018">
        <f t="shared" si="94"/>
        <v>41</v>
      </c>
      <c r="S2018" t="str">
        <f t="shared" si="95"/>
        <v>1981</v>
      </c>
      <c r="T2018" t="str">
        <f>SUBSTITUTE(Table14[[#This Row],[month]],"?","sep")</f>
        <v>Aug</v>
      </c>
      <c r="U2018">
        <v>21</v>
      </c>
      <c r="V2018">
        <v>2</v>
      </c>
      <c r="W2018" s="12">
        <v>3693.43</v>
      </c>
      <c r="X2018" t="str">
        <f>SUBSTITUTE(Table14[[#This Row],[Hospital tier]],"?","tier - 2")</f>
        <v>tier - 2</v>
      </c>
      <c r="Y2018" t="str">
        <f>SUBSTITUTE(Table14[[#This Row],[City tier]],"?","tier - 2")</f>
        <v>tier - 3</v>
      </c>
      <c r="Z2018" t="str">
        <f>SUBSTITUTE(Table14[[#This Row],[State ID]],"?","UNKNOWN")</f>
        <v>R1012</v>
      </c>
    </row>
    <row r="2019" spans="1:26" x14ac:dyDescent="0.3">
      <c r="A2019" t="s">
        <v>2050</v>
      </c>
      <c r="B2019">
        <v>1967</v>
      </c>
      <c r="C2019" t="s">
        <v>18</v>
      </c>
      <c r="E2019">
        <v>16</v>
      </c>
      <c r="F2019">
        <v>3</v>
      </c>
      <c r="G2019">
        <v>30063.58</v>
      </c>
      <c r="H2019" t="s">
        <v>16</v>
      </c>
      <c r="I2019" t="s">
        <v>16</v>
      </c>
      <c r="J2019" t="s">
        <v>23</v>
      </c>
      <c r="K2019" t="str">
        <f>SUBSTITUTE(Table14[[#This Row],[year]],"?","")</f>
        <v>1967</v>
      </c>
      <c r="P2019" t="str">
        <f>SUBSTITUTE(Table14[[#This Row],[Customer ID]],"?","unknown")</f>
        <v>Id322</v>
      </c>
      <c r="Q2019" s="9" t="str">
        <f t="shared" si="93"/>
        <v>14 Jun 1967</v>
      </c>
      <c r="R2019">
        <f t="shared" si="94"/>
        <v>55</v>
      </c>
      <c r="S2019" t="str">
        <f t="shared" si="95"/>
        <v>1967</v>
      </c>
      <c r="T2019" t="str">
        <f>SUBSTITUTE(Table14[[#This Row],[month]],"?","sep")</f>
        <v>Jun</v>
      </c>
      <c r="U2019">
        <v>14</v>
      </c>
      <c r="V2019">
        <v>1</v>
      </c>
      <c r="W2019" s="12">
        <v>3688.38</v>
      </c>
      <c r="X2019" t="str">
        <f>SUBSTITUTE(Table14[[#This Row],[Hospital tier]],"?","tier - 2")</f>
        <v>tier - 1</v>
      </c>
      <c r="Y2019" t="str">
        <f>SUBSTITUTE(Table14[[#This Row],[City tier]],"?","tier - 2")</f>
        <v>tier - 1</v>
      </c>
      <c r="Z2019" t="str">
        <f>SUBSTITUTE(Table14[[#This Row],[State ID]],"?","UNKNOWN")</f>
        <v>R1012</v>
      </c>
    </row>
    <row r="2020" spans="1:26" x14ac:dyDescent="0.3">
      <c r="A2020" t="s">
        <v>2051</v>
      </c>
      <c r="B2020">
        <v>1979</v>
      </c>
      <c r="C2020" t="s">
        <v>20</v>
      </c>
      <c r="E2020">
        <v>2</v>
      </c>
      <c r="F2020">
        <v>2</v>
      </c>
      <c r="G2020">
        <v>30095.97</v>
      </c>
      <c r="H2020" t="s">
        <v>11</v>
      </c>
      <c r="I2020" t="s">
        <v>12</v>
      </c>
      <c r="J2020" t="s">
        <v>42</v>
      </c>
      <c r="K2020" t="str">
        <f>SUBSTITUTE(Table14[[#This Row],[year]],"?","")</f>
        <v>1979</v>
      </c>
      <c r="P2020" t="str">
        <f>SUBSTITUTE(Table14[[#This Row],[Customer ID]],"?","unknown")</f>
        <v>Id321</v>
      </c>
      <c r="Q2020" s="9" t="str">
        <f t="shared" si="93"/>
        <v>10 Sep 1979</v>
      </c>
      <c r="R2020">
        <f t="shared" si="94"/>
        <v>43</v>
      </c>
      <c r="S2020" t="str">
        <f t="shared" si="95"/>
        <v>1979</v>
      </c>
      <c r="T2020" t="str">
        <f>SUBSTITUTE(Table14[[#This Row],[month]],"?","sep")</f>
        <v>Sep</v>
      </c>
      <c r="U2020">
        <v>10</v>
      </c>
      <c r="V2020">
        <v>0</v>
      </c>
      <c r="W2020" s="12">
        <v>3688.35</v>
      </c>
      <c r="X2020" t="str">
        <f>SUBSTITUTE(Table14[[#This Row],[Hospital tier]],"?","tier - 2")</f>
        <v>tier - 2</v>
      </c>
      <c r="Y2020" t="str">
        <f>SUBSTITUTE(Table14[[#This Row],[City tier]],"?","tier - 2")</f>
        <v>tier - 3</v>
      </c>
      <c r="Z2020" t="str">
        <f>SUBSTITUTE(Table14[[#This Row],[State ID]],"?","UNKNOWN")</f>
        <v>R1011</v>
      </c>
    </row>
    <row r="2021" spans="1:26" x14ac:dyDescent="0.3">
      <c r="A2021" t="s">
        <v>2052</v>
      </c>
      <c r="B2021">
        <v>1971</v>
      </c>
      <c r="C2021" t="s">
        <v>30</v>
      </c>
      <c r="E2021">
        <v>25</v>
      </c>
      <c r="F2021">
        <v>0</v>
      </c>
      <c r="G2021">
        <v>30134.75</v>
      </c>
      <c r="H2021" t="s">
        <v>11</v>
      </c>
      <c r="I2021" t="s">
        <v>12</v>
      </c>
      <c r="J2021" t="s">
        <v>42</v>
      </c>
      <c r="K2021" t="str">
        <f>SUBSTITUTE(Table14[[#This Row],[year]],"?","")</f>
        <v>1971</v>
      </c>
      <c r="P2021" t="str">
        <f>SUBSTITUTE(Table14[[#This Row],[Customer ID]],"?","unknown")</f>
        <v>Id320</v>
      </c>
      <c r="Q2021" s="9" t="str">
        <f t="shared" si="93"/>
        <v>5 Dec 1971</v>
      </c>
      <c r="R2021">
        <f t="shared" si="94"/>
        <v>51</v>
      </c>
      <c r="S2021" t="str">
        <f t="shared" si="95"/>
        <v>1971</v>
      </c>
      <c r="T2021" t="str">
        <f>SUBSTITUTE(Table14[[#This Row],[month]],"?","sep")</f>
        <v>Dec</v>
      </c>
      <c r="U2021">
        <v>5</v>
      </c>
      <c r="V2021">
        <v>3</v>
      </c>
      <c r="W2021" s="12">
        <v>12148.2</v>
      </c>
      <c r="X2021" t="str">
        <f>SUBSTITUTE(Table14[[#This Row],[Hospital tier]],"?","tier - 2")</f>
        <v>tier - 2</v>
      </c>
      <c r="Y2021" t="str">
        <f>SUBSTITUTE(Table14[[#This Row],[City tier]],"?","tier - 2")</f>
        <v>tier - 3</v>
      </c>
      <c r="Z2021" t="str">
        <f>SUBSTITUTE(Table14[[#This Row],[State ID]],"?","UNKNOWN")</f>
        <v>R1011</v>
      </c>
    </row>
    <row r="2022" spans="1:26" x14ac:dyDescent="0.3">
      <c r="A2022" t="s">
        <v>2053</v>
      </c>
      <c r="B2022">
        <v>1958</v>
      </c>
      <c r="C2022" t="s">
        <v>35</v>
      </c>
      <c r="E2022">
        <v>11</v>
      </c>
      <c r="F2022">
        <v>1</v>
      </c>
      <c r="G2022">
        <v>30166.62</v>
      </c>
      <c r="H2022" t="s">
        <v>16</v>
      </c>
      <c r="I2022" t="s">
        <v>12</v>
      </c>
      <c r="J2022" t="s">
        <v>23</v>
      </c>
      <c r="K2022" t="str">
        <f>SUBSTITUTE(Table14[[#This Row],[year]],"?","")</f>
        <v>1958</v>
      </c>
      <c r="P2022" t="str">
        <f>SUBSTITUTE(Table14[[#This Row],[Customer ID]],"?","unknown")</f>
        <v>Id319</v>
      </c>
      <c r="Q2022" s="9" t="str">
        <f t="shared" si="93"/>
        <v>6 Aug 1958</v>
      </c>
      <c r="R2022">
        <f t="shared" si="94"/>
        <v>64</v>
      </c>
      <c r="S2022" t="str">
        <f t="shared" si="95"/>
        <v>1958</v>
      </c>
      <c r="T2022" t="str">
        <f>SUBSTITUTE(Table14[[#This Row],[month]],"?","sep")</f>
        <v>Aug</v>
      </c>
      <c r="U2022">
        <v>6</v>
      </c>
      <c r="V2022">
        <v>3</v>
      </c>
      <c r="W2022" s="12">
        <v>3678.86</v>
      </c>
      <c r="X2022" t="str">
        <f>SUBSTITUTE(Table14[[#This Row],[Hospital tier]],"?","tier - 2")</f>
        <v>tier - 1</v>
      </c>
      <c r="Y2022" t="str">
        <f>SUBSTITUTE(Table14[[#This Row],[City tier]],"?","tier - 2")</f>
        <v>tier - 3</v>
      </c>
      <c r="Z2022" t="str">
        <f>SUBSTITUTE(Table14[[#This Row],[State ID]],"?","UNKNOWN")</f>
        <v>R1012</v>
      </c>
    </row>
    <row r="2023" spans="1:26" x14ac:dyDescent="0.3">
      <c r="A2023" t="s">
        <v>2054</v>
      </c>
      <c r="B2023">
        <v>1963</v>
      </c>
      <c r="C2023" t="s">
        <v>20</v>
      </c>
      <c r="E2023">
        <v>13</v>
      </c>
      <c r="F2023">
        <v>3</v>
      </c>
      <c r="G2023">
        <v>30184.94</v>
      </c>
      <c r="H2023" t="s">
        <v>16</v>
      </c>
      <c r="I2023" t="s">
        <v>16</v>
      </c>
      <c r="J2023" t="s">
        <v>276</v>
      </c>
      <c r="K2023" t="str">
        <f>SUBSTITUTE(Table14[[#This Row],[year]],"?","")</f>
        <v>1963</v>
      </c>
      <c r="P2023" t="str">
        <f>SUBSTITUTE(Table14[[#This Row],[Customer ID]],"?","unknown")</f>
        <v>Id318</v>
      </c>
      <c r="Q2023" s="9" t="str">
        <f t="shared" si="93"/>
        <v>14 Sep 1963</v>
      </c>
      <c r="R2023">
        <f t="shared" si="94"/>
        <v>59</v>
      </c>
      <c r="S2023" t="str">
        <f t="shared" si="95"/>
        <v>1963</v>
      </c>
      <c r="T2023" t="str">
        <f>SUBSTITUTE(Table14[[#This Row],[month]],"?","sep")</f>
        <v>Sep</v>
      </c>
      <c r="U2023">
        <v>14</v>
      </c>
      <c r="V2023">
        <v>1</v>
      </c>
      <c r="W2023" s="12">
        <v>3659.35</v>
      </c>
      <c r="X2023" t="str">
        <f>SUBSTITUTE(Table14[[#This Row],[Hospital tier]],"?","tier - 2")</f>
        <v>tier - 1</v>
      </c>
      <c r="Y2023" t="str">
        <f>SUBSTITUTE(Table14[[#This Row],[City tier]],"?","tier - 2")</f>
        <v>tier - 1</v>
      </c>
      <c r="Z2023" t="str">
        <f>SUBSTITUTE(Table14[[#This Row],[State ID]],"?","UNKNOWN")</f>
        <v>R1014</v>
      </c>
    </row>
    <row r="2024" spans="1:26" x14ac:dyDescent="0.3">
      <c r="A2024" t="s">
        <v>2055</v>
      </c>
      <c r="B2024">
        <v>1962</v>
      </c>
      <c r="C2024" t="s">
        <v>20</v>
      </c>
      <c r="E2024">
        <v>15</v>
      </c>
      <c r="F2024">
        <v>0</v>
      </c>
      <c r="G2024">
        <v>30260</v>
      </c>
      <c r="H2024" t="s">
        <v>16</v>
      </c>
      <c r="I2024" t="s">
        <v>16</v>
      </c>
      <c r="J2024" t="s">
        <v>276</v>
      </c>
      <c r="K2024" t="str">
        <f>SUBSTITUTE(Table14[[#This Row],[year]],"?","")</f>
        <v>1962</v>
      </c>
      <c r="P2024" t="str">
        <f>SUBSTITUTE(Table14[[#This Row],[Customer ID]],"?","unknown")</f>
        <v>Id317</v>
      </c>
      <c r="Q2024" s="9" t="str">
        <f t="shared" si="93"/>
        <v>8 Sep 1962</v>
      </c>
      <c r="R2024">
        <f t="shared" si="94"/>
        <v>60</v>
      </c>
      <c r="S2024" t="str">
        <f t="shared" si="95"/>
        <v>1962</v>
      </c>
      <c r="T2024" t="str">
        <f>SUBSTITUTE(Table14[[#This Row],[month]],"?","sep")</f>
        <v>Sep</v>
      </c>
      <c r="U2024">
        <v>8</v>
      </c>
      <c r="V2024">
        <v>3</v>
      </c>
      <c r="W2024" s="12">
        <v>3653.29</v>
      </c>
      <c r="X2024" t="str">
        <f>SUBSTITUTE(Table14[[#This Row],[Hospital tier]],"?","tier - 2")</f>
        <v>tier - 1</v>
      </c>
      <c r="Y2024" t="str">
        <f>SUBSTITUTE(Table14[[#This Row],[City tier]],"?","tier - 2")</f>
        <v>tier - 1</v>
      </c>
      <c r="Z2024" t="str">
        <f>SUBSTITUTE(Table14[[#This Row],[State ID]],"?","UNKNOWN")</f>
        <v>R1014</v>
      </c>
    </row>
    <row r="2025" spans="1:26" x14ac:dyDescent="0.3">
      <c r="A2025" t="s">
        <v>2056</v>
      </c>
      <c r="B2025">
        <v>1972</v>
      </c>
      <c r="C2025" t="s">
        <v>10</v>
      </c>
      <c r="E2025">
        <v>24</v>
      </c>
      <c r="F2025">
        <v>2</v>
      </c>
      <c r="G2025">
        <v>30284.639999999999</v>
      </c>
      <c r="H2025" t="s">
        <v>16</v>
      </c>
      <c r="I2025" t="s">
        <v>16</v>
      </c>
      <c r="J2025" t="s">
        <v>23</v>
      </c>
      <c r="K2025" t="str">
        <f>SUBSTITUTE(Table14[[#This Row],[year]],"?","")</f>
        <v>1972</v>
      </c>
      <c r="P2025" t="str">
        <f>SUBSTITUTE(Table14[[#This Row],[Customer ID]],"?","unknown")</f>
        <v>Id316</v>
      </c>
      <c r="Q2025" s="9" t="str">
        <f t="shared" si="93"/>
        <v>17 Jul 1972</v>
      </c>
      <c r="R2025">
        <f t="shared" si="94"/>
        <v>50</v>
      </c>
      <c r="S2025" t="str">
        <f t="shared" si="95"/>
        <v>1972</v>
      </c>
      <c r="T2025" t="str">
        <f>SUBSTITUTE(Table14[[#This Row],[month]],"?","sep")</f>
        <v>Jul</v>
      </c>
      <c r="U2025">
        <v>17</v>
      </c>
      <c r="V2025">
        <v>0</v>
      </c>
      <c r="W2025" s="12">
        <v>3645.09</v>
      </c>
      <c r="X2025" t="str">
        <f>SUBSTITUTE(Table14[[#This Row],[Hospital tier]],"?","tier - 2")</f>
        <v>tier - 1</v>
      </c>
      <c r="Y2025" t="str">
        <f>SUBSTITUTE(Table14[[#This Row],[City tier]],"?","tier - 2")</f>
        <v>tier - 1</v>
      </c>
      <c r="Z2025" t="str">
        <f>SUBSTITUTE(Table14[[#This Row],[State ID]],"?","UNKNOWN")</f>
        <v>R1012</v>
      </c>
    </row>
    <row r="2026" spans="1:26" x14ac:dyDescent="0.3">
      <c r="A2026" t="s">
        <v>2057</v>
      </c>
      <c r="B2026">
        <v>2004</v>
      </c>
      <c r="C2026" t="s">
        <v>18</v>
      </c>
      <c r="E2026">
        <v>1</v>
      </c>
      <c r="F2026">
        <v>0</v>
      </c>
      <c r="G2026">
        <v>30328.27</v>
      </c>
      <c r="H2026" t="s">
        <v>11</v>
      </c>
      <c r="I2026" t="s">
        <v>11</v>
      </c>
      <c r="J2026" t="s">
        <v>42</v>
      </c>
      <c r="K2026" t="str">
        <f>SUBSTITUTE(Table14[[#This Row],[year]],"?","")</f>
        <v>2004</v>
      </c>
      <c r="P2026" t="str">
        <f>SUBSTITUTE(Table14[[#This Row],[Customer ID]],"?","unknown")</f>
        <v>Id315</v>
      </c>
      <c r="Q2026" s="9" t="str">
        <f t="shared" si="93"/>
        <v>14 Jun 2004</v>
      </c>
      <c r="R2026">
        <f t="shared" si="94"/>
        <v>18</v>
      </c>
      <c r="S2026" t="str">
        <f t="shared" si="95"/>
        <v>2004</v>
      </c>
      <c r="T2026" t="str">
        <f>SUBSTITUTE(Table14[[#This Row],[month]],"?","sep")</f>
        <v>Jun</v>
      </c>
      <c r="U2026">
        <v>14</v>
      </c>
      <c r="V2026">
        <v>3</v>
      </c>
      <c r="W2026" s="12">
        <v>3622.13</v>
      </c>
      <c r="X2026" t="str">
        <f>SUBSTITUTE(Table14[[#This Row],[Hospital tier]],"?","tier - 2")</f>
        <v>tier - 2</v>
      </c>
      <c r="Y2026" t="str">
        <f>SUBSTITUTE(Table14[[#This Row],[City tier]],"?","tier - 2")</f>
        <v>tier - 2</v>
      </c>
      <c r="Z2026" t="str">
        <f>SUBSTITUTE(Table14[[#This Row],[State ID]],"?","UNKNOWN")</f>
        <v>R1011</v>
      </c>
    </row>
    <row r="2027" spans="1:26" x14ac:dyDescent="0.3">
      <c r="A2027" t="s">
        <v>2058</v>
      </c>
      <c r="B2027">
        <v>1969</v>
      </c>
      <c r="C2027" t="s">
        <v>10</v>
      </c>
      <c r="E2027">
        <v>30</v>
      </c>
      <c r="F2027">
        <v>0</v>
      </c>
      <c r="G2027">
        <v>30366.93</v>
      </c>
      <c r="H2027" t="s">
        <v>11</v>
      </c>
      <c r="I2027" t="s">
        <v>11</v>
      </c>
      <c r="J2027" t="s">
        <v>42</v>
      </c>
      <c r="K2027" t="str">
        <f>SUBSTITUTE(Table14[[#This Row],[year]],"?","")</f>
        <v>1969</v>
      </c>
      <c r="P2027" t="str">
        <f>SUBSTITUTE(Table14[[#This Row],[Customer ID]],"?","unknown")</f>
        <v>Id314</v>
      </c>
      <c r="Q2027" s="9" t="str">
        <f t="shared" si="93"/>
        <v>11 Jul 1969</v>
      </c>
      <c r="R2027">
        <f t="shared" si="94"/>
        <v>53</v>
      </c>
      <c r="S2027" t="str">
        <f t="shared" si="95"/>
        <v>1969</v>
      </c>
      <c r="T2027" t="str">
        <f>SUBSTITUTE(Table14[[#This Row],[month]],"?","sep")</f>
        <v>Jul</v>
      </c>
      <c r="U2027">
        <v>11</v>
      </c>
      <c r="V2027">
        <v>3</v>
      </c>
      <c r="W2027" s="12">
        <v>3606.43</v>
      </c>
      <c r="X2027" t="str">
        <f>SUBSTITUTE(Table14[[#This Row],[Hospital tier]],"?","tier - 2")</f>
        <v>tier - 2</v>
      </c>
      <c r="Y2027" t="str">
        <f>SUBSTITUTE(Table14[[#This Row],[City tier]],"?","tier - 2")</f>
        <v>tier - 2</v>
      </c>
      <c r="Z2027" t="str">
        <f>SUBSTITUTE(Table14[[#This Row],[State ID]],"?","UNKNOWN")</f>
        <v>R1011</v>
      </c>
    </row>
    <row r="2028" spans="1:26" x14ac:dyDescent="0.3">
      <c r="A2028" t="s">
        <v>2059</v>
      </c>
      <c r="B2028">
        <v>1976</v>
      </c>
      <c r="C2028" t="s">
        <v>20</v>
      </c>
      <c r="E2028">
        <v>3</v>
      </c>
      <c r="F2028">
        <v>2</v>
      </c>
      <c r="G2028">
        <v>30409.53</v>
      </c>
      <c r="H2028" t="s">
        <v>11</v>
      </c>
      <c r="I2028" t="s">
        <v>12</v>
      </c>
      <c r="J2028" t="s">
        <v>23</v>
      </c>
      <c r="K2028" t="str">
        <f>SUBSTITUTE(Table14[[#This Row],[year]],"?","")</f>
        <v>1976</v>
      </c>
      <c r="P2028" t="str">
        <f>SUBSTITUTE(Table14[[#This Row],[Customer ID]],"?","unknown")</f>
        <v>Id313</v>
      </c>
      <c r="Q2028" s="9" t="str">
        <f t="shared" si="93"/>
        <v>4 Sep 1976</v>
      </c>
      <c r="R2028">
        <f t="shared" si="94"/>
        <v>46</v>
      </c>
      <c r="S2028" t="str">
        <f t="shared" si="95"/>
        <v>1976</v>
      </c>
      <c r="T2028" t="str">
        <f>SUBSTITUTE(Table14[[#This Row],[month]],"?","sep")</f>
        <v>Sep</v>
      </c>
      <c r="U2028">
        <v>4</v>
      </c>
      <c r="V2028">
        <v>3</v>
      </c>
      <c r="W2028" s="12">
        <v>3603.6</v>
      </c>
      <c r="X2028" t="str">
        <f>SUBSTITUTE(Table14[[#This Row],[Hospital tier]],"?","tier - 2")</f>
        <v>tier - 2</v>
      </c>
      <c r="Y2028" t="str">
        <f>SUBSTITUTE(Table14[[#This Row],[City tier]],"?","tier - 2")</f>
        <v>tier - 3</v>
      </c>
      <c r="Z2028" t="str">
        <f>SUBSTITUTE(Table14[[#This Row],[State ID]],"?","UNKNOWN")</f>
        <v>R1012</v>
      </c>
    </row>
    <row r="2029" spans="1:26" x14ac:dyDescent="0.3">
      <c r="A2029" t="s">
        <v>2060</v>
      </c>
      <c r="B2029">
        <v>1998</v>
      </c>
      <c r="C2029" t="s">
        <v>37</v>
      </c>
      <c r="E2029">
        <v>28</v>
      </c>
      <c r="F2029">
        <v>0</v>
      </c>
      <c r="G2029">
        <v>30422.03</v>
      </c>
      <c r="H2029" t="s">
        <v>11</v>
      </c>
      <c r="I2029" t="s">
        <v>12</v>
      </c>
      <c r="J2029" t="s">
        <v>42</v>
      </c>
      <c r="K2029" t="str">
        <f>SUBSTITUTE(Table14[[#This Row],[year]],"?","")</f>
        <v>1998</v>
      </c>
      <c r="P2029" t="str">
        <f>SUBSTITUTE(Table14[[#This Row],[Customer ID]],"?","unknown")</f>
        <v>Id312</v>
      </c>
      <c r="Q2029" s="9" t="str">
        <f t="shared" si="93"/>
        <v>5 Oct 1998</v>
      </c>
      <c r="R2029">
        <f t="shared" si="94"/>
        <v>24</v>
      </c>
      <c r="S2029" t="str">
        <f t="shared" si="95"/>
        <v>1998</v>
      </c>
      <c r="T2029" t="str">
        <f>SUBSTITUTE(Table14[[#This Row],[month]],"?","sep")</f>
        <v>Oct</v>
      </c>
      <c r="U2029">
        <v>5</v>
      </c>
      <c r="V2029">
        <v>0</v>
      </c>
      <c r="W2029" s="12">
        <v>36219.410000000003</v>
      </c>
      <c r="X2029" t="str">
        <f>SUBSTITUTE(Table14[[#This Row],[Hospital tier]],"?","tier - 2")</f>
        <v>tier - 2</v>
      </c>
      <c r="Y2029" t="str">
        <f>SUBSTITUTE(Table14[[#This Row],[City tier]],"?","tier - 2")</f>
        <v>tier - 3</v>
      </c>
      <c r="Z2029" t="str">
        <f>SUBSTITUTE(Table14[[#This Row],[State ID]],"?","UNKNOWN")</f>
        <v>R1011</v>
      </c>
    </row>
    <row r="2030" spans="1:26" x14ac:dyDescent="0.3">
      <c r="A2030" t="s">
        <v>2061</v>
      </c>
      <c r="B2030">
        <v>1983</v>
      </c>
      <c r="C2030" t="s">
        <v>20</v>
      </c>
      <c r="E2030">
        <v>3</v>
      </c>
      <c r="F2030">
        <v>3</v>
      </c>
      <c r="G2030">
        <v>30457.37</v>
      </c>
      <c r="H2030" t="s">
        <v>11</v>
      </c>
      <c r="I2030" t="s">
        <v>16</v>
      </c>
      <c r="J2030" t="s">
        <v>23</v>
      </c>
      <c r="K2030" t="str">
        <f>SUBSTITUTE(Table14[[#This Row],[year]],"?","")</f>
        <v>1983</v>
      </c>
      <c r="P2030" t="str">
        <f>SUBSTITUTE(Table14[[#This Row],[Customer ID]],"?","unknown")</f>
        <v>Id311</v>
      </c>
      <c r="Q2030" s="9" t="str">
        <f t="shared" si="93"/>
        <v>12 Sep 1983</v>
      </c>
      <c r="R2030">
        <f t="shared" si="94"/>
        <v>39</v>
      </c>
      <c r="S2030" t="str">
        <f t="shared" si="95"/>
        <v>1983</v>
      </c>
      <c r="T2030" t="str">
        <f>SUBSTITUTE(Table14[[#This Row],[month]],"?","sep")</f>
        <v>Sep</v>
      </c>
      <c r="U2030">
        <v>12</v>
      </c>
      <c r="V2030">
        <v>3</v>
      </c>
      <c r="W2030" s="12">
        <v>3597.6</v>
      </c>
      <c r="X2030" t="str">
        <f>SUBSTITUTE(Table14[[#This Row],[Hospital tier]],"?","tier - 2")</f>
        <v>tier - 2</v>
      </c>
      <c r="Y2030" t="str">
        <f>SUBSTITUTE(Table14[[#This Row],[City tier]],"?","tier - 2")</f>
        <v>tier - 1</v>
      </c>
      <c r="Z2030" t="str">
        <f>SUBSTITUTE(Table14[[#This Row],[State ID]],"?","UNKNOWN")</f>
        <v>R1012</v>
      </c>
    </row>
    <row r="2031" spans="1:26" x14ac:dyDescent="0.3">
      <c r="A2031" t="s">
        <v>2062</v>
      </c>
      <c r="B2031">
        <v>1986</v>
      </c>
      <c r="C2031" t="s">
        <v>35</v>
      </c>
      <c r="E2031">
        <v>10</v>
      </c>
      <c r="F2031">
        <v>3</v>
      </c>
      <c r="G2031">
        <v>30530.5</v>
      </c>
      <c r="H2031" t="s">
        <v>11</v>
      </c>
      <c r="I2031" t="s">
        <v>16</v>
      </c>
      <c r="J2031" t="s">
        <v>42</v>
      </c>
      <c r="K2031" t="str">
        <f>SUBSTITUTE(Table14[[#This Row],[year]],"?","")</f>
        <v>1986</v>
      </c>
      <c r="P2031" t="str">
        <f>SUBSTITUTE(Table14[[#This Row],[Customer ID]],"?","unknown")</f>
        <v>Id310</v>
      </c>
      <c r="Q2031" s="9" t="str">
        <f t="shared" si="93"/>
        <v>4 Aug 1986</v>
      </c>
      <c r="R2031">
        <f t="shared" si="94"/>
        <v>36</v>
      </c>
      <c r="S2031" t="str">
        <f t="shared" si="95"/>
        <v>1986</v>
      </c>
      <c r="T2031" t="str">
        <f>SUBSTITUTE(Table14[[#This Row],[month]],"?","sep")</f>
        <v>Aug</v>
      </c>
      <c r="U2031">
        <v>4</v>
      </c>
      <c r="V2031">
        <v>1</v>
      </c>
      <c r="W2031" s="12">
        <v>3594.17</v>
      </c>
      <c r="X2031" t="str">
        <f>SUBSTITUTE(Table14[[#This Row],[Hospital tier]],"?","tier - 2")</f>
        <v>tier - 2</v>
      </c>
      <c r="Y2031" t="str">
        <f>SUBSTITUTE(Table14[[#This Row],[City tier]],"?","tier - 2")</f>
        <v>tier - 1</v>
      </c>
      <c r="Z2031" t="str">
        <f>SUBSTITUTE(Table14[[#This Row],[State ID]],"?","UNKNOWN")</f>
        <v>R1011</v>
      </c>
    </row>
    <row r="2032" spans="1:26" x14ac:dyDescent="0.3">
      <c r="A2032" t="s">
        <v>2063</v>
      </c>
      <c r="B2032">
        <v>1970</v>
      </c>
      <c r="C2032" t="s">
        <v>15</v>
      </c>
      <c r="E2032">
        <v>11</v>
      </c>
      <c r="F2032">
        <v>0</v>
      </c>
      <c r="G2032">
        <v>30625.65</v>
      </c>
      <c r="H2032" t="s">
        <v>11</v>
      </c>
      <c r="I2032" t="s">
        <v>12</v>
      </c>
      <c r="J2032" t="s">
        <v>42</v>
      </c>
      <c r="K2032" t="str">
        <f>SUBSTITUTE(Table14[[#This Row],[year]],"?","")</f>
        <v>1970</v>
      </c>
      <c r="P2032" t="str">
        <f>SUBSTITUTE(Table14[[#This Row],[Customer ID]],"?","unknown")</f>
        <v>Id309</v>
      </c>
      <c r="Q2032" s="9" t="str">
        <f t="shared" si="93"/>
        <v>8 Nov 1970</v>
      </c>
      <c r="R2032">
        <f t="shared" si="94"/>
        <v>52</v>
      </c>
      <c r="S2032" t="str">
        <f t="shared" si="95"/>
        <v>1970</v>
      </c>
      <c r="T2032" t="str">
        <f>SUBSTITUTE(Table14[[#This Row],[month]],"?","sep")</f>
        <v>Nov</v>
      </c>
      <c r="U2032">
        <v>8</v>
      </c>
      <c r="V2032">
        <v>3</v>
      </c>
      <c r="W2032" s="12">
        <v>40961.29</v>
      </c>
      <c r="X2032" t="str">
        <f>SUBSTITUTE(Table14[[#This Row],[Hospital tier]],"?","tier - 2")</f>
        <v>tier - 2</v>
      </c>
      <c r="Y2032" t="str">
        <f>SUBSTITUTE(Table14[[#This Row],[City tier]],"?","tier - 2")</f>
        <v>tier - 3</v>
      </c>
      <c r="Z2032" t="str">
        <f>SUBSTITUTE(Table14[[#This Row],[State ID]],"?","UNKNOWN")</f>
        <v>R1011</v>
      </c>
    </row>
    <row r="2033" spans="1:26" x14ac:dyDescent="0.3">
      <c r="A2033" t="s">
        <v>2064</v>
      </c>
      <c r="B2033">
        <v>1999</v>
      </c>
      <c r="C2033" t="s">
        <v>20</v>
      </c>
      <c r="E2033">
        <v>21</v>
      </c>
      <c r="F2033">
        <v>0</v>
      </c>
      <c r="G2033">
        <v>30697.71</v>
      </c>
      <c r="H2033" t="s">
        <v>16</v>
      </c>
      <c r="I2033" t="s">
        <v>11</v>
      </c>
      <c r="J2033" t="s">
        <v>42</v>
      </c>
      <c r="K2033" t="str">
        <f>SUBSTITUTE(Table14[[#This Row],[year]],"?","")</f>
        <v>1999</v>
      </c>
      <c r="P2033" t="str">
        <f>SUBSTITUTE(Table14[[#This Row],[Customer ID]],"?","unknown")</f>
        <v>Id308</v>
      </c>
      <c r="Q2033" s="9" t="str">
        <f t="shared" si="93"/>
        <v>6 Sep 1999</v>
      </c>
      <c r="R2033">
        <f t="shared" si="94"/>
        <v>23</v>
      </c>
      <c r="S2033" t="str">
        <f t="shared" si="95"/>
        <v>1999</v>
      </c>
      <c r="T2033" t="str">
        <f>SUBSTITUTE(Table14[[#This Row],[month]],"?","sep")</f>
        <v>Sep</v>
      </c>
      <c r="U2033">
        <v>6</v>
      </c>
      <c r="V2033">
        <v>3</v>
      </c>
      <c r="W2033" s="12">
        <v>3591.48</v>
      </c>
      <c r="X2033" t="str">
        <f>SUBSTITUTE(Table14[[#This Row],[Hospital tier]],"?","tier - 2")</f>
        <v>tier - 1</v>
      </c>
      <c r="Y2033" t="str">
        <f>SUBSTITUTE(Table14[[#This Row],[City tier]],"?","tier - 2")</f>
        <v>tier - 2</v>
      </c>
      <c r="Z2033" t="str">
        <f>SUBSTITUTE(Table14[[#This Row],[State ID]],"?","UNKNOWN")</f>
        <v>R1011</v>
      </c>
    </row>
    <row r="2034" spans="1:26" x14ac:dyDescent="0.3">
      <c r="A2034" t="s">
        <v>2065</v>
      </c>
      <c r="B2034">
        <v>1983</v>
      </c>
      <c r="C2034" t="s">
        <v>30</v>
      </c>
      <c r="E2034">
        <v>21</v>
      </c>
      <c r="F2034">
        <v>3</v>
      </c>
      <c r="G2034">
        <v>30724.44</v>
      </c>
      <c r="H2034" t="s">
        <v>11</v>
      </c>
      <c r="I2034" t="s">
        <v>12</v>
      </c>
      <c r="J2034" t="s">
        <v>42</v>
      </c>
      <c r="K2034" t="str">
        <f>SUBSTITUTE(Table14[[#This Row],[year]],"?","")</f>
        <v>1983</v>
      </c>
      <c r="P2034" t="str">
        <f>SUBSTITUTE(Table14[[#This Row],[Customer ID]],"?","unknown")</f>
        <v>Id307</v>
      </c>
      <c r="Q2034" s="9" t="str">
        <f t="shared" si="93"/>
        <v>27 Dec 1983</v>
      </c>
      <c r="R2034">
        <f t="shared" si="94"/>
        <v>39</v>
      </c>
      <c r="S2034" t="str">
        <f t="shared" si="95"/>
        <v>1983</v>
      </c>
      <c r="T2034" t="str">
        <f>SUBSTITUTE(Table14[[#This Row],[month]],"?","sep")</f>
        <v>Dec</v>
      </c>
      <c r="U2034">
        <v>27</v>
      </c>
      <c r="V2034">
        <v>3</v>
      </c>
      <c r="W2034" s="12">
        <v>3589.14</v>
      </c>
      <c r="X2034" t="str">
        <f>SUBSTITUTE(Table14[[#This Row],[Hospital tier]],"?","tier - 2")</f>
        <v>tier - 2</v>
      </c>
      <c r="Y2034" t="str">
        <f>SUBSTITUTE(Table14[[#This Row],[City tier]],"?","tier - 2")</f>
        <v>tier - 3</v>
      </c>
      <c r="Z2034" t="str">
        <f>SUBSTITUTE(Table14[[#This Row],[State ID]],"?","UNKNOWN")</f>
        <v>R1011</v>
      </c>
    </row>
    <row r="2035" spans="1:26" x14ac:dyDescent="0.3">
      <c r="A2035" t="s">
        <v>2066</v>
      </c>
      <c r="B2035">
        <v>1988</v>
      </c>
      <c r="C2035" t="s">
        <v>20</v>
      </c>
      <c r="E2035">
        <v>5</v>
      </c>
      <c r="F2035">
        <v>3</v>
      </c>
      <c r="G2035">
        <v>30763.01</v>
      </c>
      <c r="H2035" t="s">
        <v>11</v>
      </c>
      <c r="I2035" t="s">
        <v>16</v>
      </c>
      <c r="J2035" t="s">
        <v>42</v>
      </c>
      <c r="K2035" t="str">
        <f>SUBSTITUTE(Table14[[#This Row],[year]],"?","")</f>
        <v>1988</v>
      </c>
      <c r="P2035" t="str">
        <f>SUBSTITUTE(Table14[[#This Row],[Customer ID]],"?","unknown")</f>
        <v>Id306</v>
      </c>
      <c r="Q2035" s="9" t="str">
        <f t="shared" si="93"/>
        <v>11 Sep 1988</v>
      </c>
      <c r="R2035">
        <f t="shared" si="94"/>
        <v>34</v>
      </c>
      <c r="S2035" t="str">
        <f t="shared" si="95"/>
        <v>1988</v>
      </c>
      <c r="T2035" t="str">
        <f>SUBSTITUTE(Table14[[#This Row],[month]],"?","sep")</f>
        <v>Sep</v>
      </c>
      <c r="U2035">
        <v>11</v>
      </c>
      <c r="V2035">
        <v>2</v>
      </c>
      <c r="W2035" s="12">
        <v>3579.83</v>
      </c>
      <c r="X2035" t="str">
        <f>SUBSTITUTE(Table14[[#This Row],[Hospital tier]],"?","tier - 2")</f>
        <v>tier - 2</v>
      </c>
      <c r="Y2035" t="str">
        <f>SUBSTITUTE(Table14[[#This Row],[City tier]],"?","tier - 2")</f>
        <v>tier - 1</v>
      </c>
      <c r="Z2035" t="str">
        <f>SUBSTITUTE(Table14[[#This Row],[State ID]],"?","UNKNOWN")</f>
        <v>R1011</v>
      </c>
    </row>
    <row r="2036" spans="1:26" x14ac:dyDescent="0.3">
      <c r="A2036" t="s">
        <v>2067</v>
      </c>
      <c r="B2036">
        <v>1961</v>
      </c>
      <c r="C2036" t="s">
        <v>20</v>
      </c>
      <c r="E2036">
        <v>9</v>
      </c>
      <c r="F2036">
        <v>3</v>
      </c>
      <c r="G2036">
        <v>30942.19</v>
      </c>
      <c r="H2036" t="s">
        <v>11</v>
      </c>
      <c r="I2036" t="s">
        <v>11</v>
      </c>
      <c r="J2036" t="s">
        <v>13</v>
      </c>
      <c r="K2036" t="str">
        <f>SUBSTITUTE(Table14[[#This Row],[year]],"?","")</f>
        <v>1961</v>
      </c>
      <c r="P2036" t="str">
        <f>SUBSTITUTE(Table14[[#This Row],[Customer ID]],"?","unknown")</f>
        <v>Id305</v>
      </c>
      <c r="Q2036" s="9" t="str">
        <f t="shared" si="93"/>
        <v>23 Sep 1961</v>
      </c>
      <c r="R2036">
        <f t="shared" si="94"/>
        <v>61</v>
      </c>
      <c r="S2036" t="str">
        <f t="shared" si="95"/>
        <v>1961</v>
      </c>
      <c r="T2036" t="str">
        <f>SUBSTITUTE(Table14[[#This Row],[month]],"?","sep")</f>
        <v>Sep</v>
      </c>
      <c r="U2036">
        <v>23</v>
      </c>
      <c r="V2036">
        <v>1</v>
      </c>
      <c r="W2036" s="12">
        <v>3578</v>
      </c>
      <c r="X2036" t="str">
        <f>SUBSTITUTE(Table14[[#This Row],[Hospital tier]],"?","tier - 2")</f>
        <v>tier - 2</v>
      </c>
      <c r="Y2036" t="str">
        <f>SUBSTITUTE(Table14[[#This Row],[City tier]],"?","tier - 2")</f>
        <v>tier - 2</v>
      </c>
      <c r="Z2036" t="str">
        <f>SUBSTITUTE(Table14[[#This Row],[State ID]],"?","UNKNOWN")</f>
        <v>R1013</v>
      </c>
    </row>
    <row r="2037" spans="1:26" x14ac:dyDescent="0.3">
      <c r="A2037" t="s">
        <v>2068</v>
      </c>
      <c r="B2037">
        <v>2004</v>
      </c>
      <c r="C2037" t="s">
        <v>15</v>
      </c>
      <c r="E2037">
        <v>9</v>
      </c>
      <c r="F2037">
        <v>0</v>
      </c>
      <c r="G2037">
        <v>31196.61</v>
      </c>
      <c r="H2037" t="s">
        <v>11</v>
      </c>
      <c r="I2037" t="s">
        <v>16</v>
      </c>
      <c r="J2037" t="s">
        <v>42</v>
      </c>
      <c r="K2037" t="str">
        <f>SUBSTITUTE(Table14[[#This Row],[year]],"?","")</f>
        <v>2004</v>
      </c>
      <c r="P2037" t="str">
        <f>SUBSTITUTE(Table14[[#This Row],[Customer ID]],"?","unknown")</f>
        <v>Id304</v>
      </c>
      <c r="Q2037" s="9" t="str">
        <f t="shared" si="93"/>
        <v>18 Nov 2004</v>
      </c>
      <c r="R2037">
        <f t="shared" si="94"/>
        <v>18</v>
      </c>
      <c r="S2037" t="str">
        <f t="shared" si="95"/>
        <v>2004</v>
      </c>
      <c r="T2037" t="str">
        <f>SUBSTITUTE(Table14[[#This Row],[month]],"?","sep")</f>
        <v>Nov</v>
      </c>
      <c r="U2037">
        <v>18</v>
      </c>
      <c r="V2037">
        <v>3</v>
      </c>
      <c r="W2037" s="12">
        <v>3569.96</v>
      </c>
      <c r="X2037" t="str">
        <f>SUBSTITUTE(Table14[[#This Row],[Hospital tier]],"?","tier - 2")</f>
        <v>tier - 2</v>
      </c>
      <c r="Y2037" t="str">
        <f>SUBSTITUTE(Table14[[#This Row],[City tier]],"?","tier - 2")</f>
        <v>tier - 1</v>
      </c>
      <c r="Z2037" t="str">
        <f>SUBSTITUTE(Table14[[#This Row],[State ID]],"?","UNKNOWN")</f>
        <v>R1011</v>
      </c>
    </row>
    <row r="2038" spans="1:26" x14ac:dyDescent="0.3">
      <c r="A2038" t="s">
        <v>2069</v>
      </c>
      <c r="B2038">
        <v>2000</v>
      </c>
      <c r="C2038" t="s">
        <v>10</v>
      </c>
      <c r="E2038">
        <v>22</v>
      </c>
      <c r="F2038">
        <v>0</v>
      </c>
      <c r="G2038">
        <v>31234.560000000001</v>
      </c>
      <c r="H2038" t="s">
        <v>16</v>
      </c>
      <c r="I2038" t="s">
        <v>16</v>
      </c>
      <c r="J2038" t="s">
        <v>42</v>
      </c>
      <c r="K2038" t="str">
        <f>SUBSTITUTE(Table14[[#This Row],[year]],"?","")</f>
        <v>2000</v>
      </c>
      <c r="P2038" t="str">
        <f>SUBSTITUTE(Table14[[#This Row],[Customer ID]],"?","unknown")</f>
        <v>Id303</v>
      </c>
      <c r="Q2038" s="9" t="str">
        <f t="shared" si="93"/>
        <v>10 Jul 2000</v>
      </c>
      <c r="R2038">
        <f t="shared" si="94"/>
        <v>22</v>
      </c>
      <c r="S2038" t="str">
        <f t="shared" si="95"/>
        <v>2000</v>
      </c>
      <c r="T2038" t="str">
        <f>SUBSTITUTE(Table14[[#This Row],[month]],"?","sep")</f>
        <v>Jul</v>
      </c>
      <c r="U2038">
        <v>10</v>
      </c>
      <c r="V2038">
        <v>1</v>
      </c>
      <c r="W2038" s="12">
        <v>3562.87</v>
      </c>
      <c r="X2038" t="str">
        <f>SUBSTITUTE(Table14[[#This Row],[Hospital tier]],"?","tier - 2")</f>
        <v>tier - 1</v>
      </c>
      <c r="Y2038" t="str">
        <f>SUBSTITUTE(Table14[[#This Row],[City tier]],"?","tier - 2")</f>
        <v>tier - 1</v>
      </c>
      <c r="Z2038" t="str">
        <f>SUBSTITUTE(Table14[[#This Row],[State ID]],"?","UNKNOWN")</f>
        <v>R1011</v>
      </c>
    </row>
    <row r="2039" spans="1:26" x14ac:dyDescent="0.3">
      <c r="A2039" t="s">
        <v>2070</v>
      </c>
      <c r="B2039">
        <v>1968</v>
      </c>
      <c r="C2039" t="s">
        <v>10</v>
      </c>
      <c r="E2039">
        <v>9</v>
      </c>
      <c r="F2039">
        <v>0</v>
      </c>
      <c r="G2039">
        <v>31322.53</v>
      </c>
      <c r="H2039" t="s">
        <v>11</v>
      </c>
      <c r="I2039" t="s">
        <v>16</v>
      </c>
      <c r="J2039" t="s">
        <v>42</v>
      </c>
      <c r="K2039" t="str">
        <f>SUBSTITUTE(Table14[[#This Row],[year]],"?","")</f>
        <v>1968</v>
      </c>
      <c r="P2039" t="str">
        <f>SUBSTITUTE(Table14[[#This Row],[Customer ID]],"?","unknown")</f>
        <v>Id302</v>
      </c>
      <c r="Q2039" s="9" t="str">
        <f t="shared" si="93"/>
        <v>16 Jul 1968</v>
      </c>
      <c r="R2039">
        <f t="shared" si="94"/>
        <v>54</v>
      </c>
      <c r="S2039" t="str">
        <f t="shared" si="95"/>
        <v>1968</v>
      </c>
      <c r="T2039" t="str">
        <f>SUBSTITUTE(Table14[[#This Row],[month]],"?","sep")</f>
        <v>Jul</v>
      </c>
      <c r="U2039">
        <v>16</v>
      </c>
      <c r="V2039">
        <v>1</v>
      </c>
      <c r="W2039" s="12">
        <v>3561.89</v>
      </c>
      <c r="X2039" t="str">
        <f>SUBSTITUTE(Table14[[#This Row],[Hospital tier]],"?","tier - 2")</f>
        <v>tier - 2</v>
      </c>
      <c r="Y2039" t="str">
        <f>SUBSTITUTE(Table14[[#This Row],[City tier]],"?","tier - 2")</f>
        <v>tier - 1</v>
      </c>
      <c r="Z2039" t="str">
        <f>SUBSTITUTE(Table14[[#This Row],[State ID]],"?","UNKNOWN")</f>
        <v>R1011</v>
      </c>
    </row>
    <row r="2040" spans="1:26" x14ac:dyDescent="0.3">
      <c r="A2040" t="s">
        <v>2071</v>
      </c>
      <c r="B2040">
        <v>1995</v>
      </c>
      <c r="C2040" t="s">
        <v>20</v>
      </c>
      <c r="E2040">
        <v>27</v>
      </c>
      <c r="F2040">
        <v>0</v>
      </c>
      <c r="G2040">
        <v>31328.27</v>
      </c>
      <c r="H2040" t="s">
        <v>11</v>
      </c>
      <c r="I2040" t="s">
        <v>11</v>
      </c>
      <c r="J2040" t="s">
        <v>42</v>
      </c>
      <c r="K2040" t="str">
        <f>SUBSTITUTE(Table14[[#This Row],[year]],"?","")</f>
        <v>1995</v>
      </c>
      <c r="P2040" t="str">
        <f>SUBSTITUTE(Table14[[#This Row],[Customer ID]],"?","unknown")</f>
        <v>Id301</v>
      </c>
      <c r="Q2040" s="9" t="str">
        <f t="shared" si="93"/>
        <v>9 Sep 1995</v>
      </c>
      <c r="R2040">
        <f t="shared" si="94"/>
        <v>27</v>
      </c>
      <c r="S2040" t="str">
        <f t="shared" si="95"/>
        <v>1995</v>
      </c>
      <c r="T2040" t="str">
        <f>SUBSTITUTE(Table14[[#This Row],[month]],"?","sep")</f>
        <v>Sep</v>
      </c>
      <c r="U2040">
        <v>9</v>
      </c>
      <c r="V2040">
        <v>0</v>
      </c>
      <c r="W2040" s="12">
        <v>3558.62</v>
      </c>
      <c r="X2040" t="str">
        <f>SUBSTITUTE(Table14[[#This Row],[Hospital tier]],"?","tier - 2")</f>
        <v>tier - 2</v>
      </c>
      <c r="Y2040" t="str">
        <f>SUBSTITUTE(Table14[[#This Row],[City tier]],"?","tier - 2")</f>
        <v>tier - 2</v>
      </c>
      <c r="Z2040" t="str">
        <f>SUBSTITUTE(Table14[[#This Row],[State ID]],"?","UNKNOWN")</f>
        <v>R1011</v>
      </c>
    </row>
    <row r="2041" spans="1:26" x14ac:dyDescent="0.3">
      <c r="A2041" t="s">
        <v>2072</v>
      </c>
      <c r="B2041">
        <v>1974</v>
      </c>
      <c r="C2041" t="s">
        <v>37</v>
      </c>
      <c r="E2041">
        <v>8</v>
      </c>
      <c r="F2041">
        <v>0</v>
      </c>
      <c r="G2041">
        <v>31368.81</v>
      </c>
      <c r="H2041" t="s">
        <v>11</v>
      </c>
      <c r="I2041" t="s">
        <v>12</v>
      </c>
      <c r="J2041" t="s">
        <v>42</v>
      </c>
      <c r="K2041" t="str">
        <f>SUBSTITUTE(Table14[[#This Row],[year]],"?","")</f>
        <v>1974</v>
      </c>
      <c r="P2041" t="str">
        <f>SUBSTITUTE(Table14[[#This Row],[Customer ID]],"?","unknown")</f>
        <v>Id300</v>
      </c>
      <c r="Q2041" s="9" t="str">
        <f t="shared" si="93"/>
        <v>28 Oct 1974</v>
      </c>
      <c r="R2041">
        <f t="shared" si="94"/>
        <v>48</v>
      </c>
      <c r="S2041" t="str">
        <f t="shared" si="95"/>
        <v>1974</v>
      </c>
      <c r="T2041" t="str">
        <f>SUBSTITUTE(Table14[[#This Row],[month]],"?","sep")</f>
        <v>Oct</v>
      </c>
      <c r="U2041">
        <v>28</v>
      </c>
      <c r="V2041">
        <v>0</v>
      </c>
      <c r="W2041" s="12">
        <v>36197.699999999997</v>
      </c>
      <c r="X2041" t="str">
        <f>SUBSTITUTE(Table14[[#This Row],[Hospital tier]],"?","tier - 2")</f>
        <v>tier - 2</v>
      </c>
      <c r="Y2041" t="str">
        <f>SUBSTITUTE(Table14[[#This Row],[City tier]],"?","tier - 2")</f>
        <v>tier - 3</v>
      </c>
      <c r="Z2041" t="str">
        <f>SUBSTITUTE(Table14[[#This Row],[State ID]],"?","UNKNOWN")</f>
        <v>R1011</v>
      </c>
    </row>
    <row r="2042" spans="1:26" x14ac:dyDescent="0.3">
      <c r="A2042" t="s">
        <v>2073</v>
      </c>
      <c r="B2042">
        <v>1975</v>
      </c>
      <c r="C2042" t="s">
        <v>37</v>
      </c>
      <c r="E2042">
        <v>29</v>
      </c>
      <c r="F2042">
        <v>1</v>
      </c>
      <c r="G2042">
        <v>31591.82</v>
      </c>
      <c r="H2042" t="s">
        <v>11</v>
      </c>
      <c r="I2042" t="s">
        <v>16</v>
      </c>
      <c r="J2042" t="s">
        <v>42</v>
      </c>
      <c r="K2042" t="str">
        <f>SUBSTITUTE(Table14[[#This Row],[year]],"?","")</f>
        <v>1975</v>
      </c>
      <c r="P2042" t="str">
        <f>SUBSTITUTE(Table14[[#This Row],[Customer ID]],"?","unknown")</f>
        <v>Id299</v>
      </c>
      <c r="Q2042" s="9" t="str">
        <f t="shared" si="93"/>
        <v>24 Oct 1975</v>
      </c>
      <c r="R2042">
        <f t="shared" si="94"/>
        <v>47</v>
      </c>
      <c r="S2042" t="str">
        <f t="shared" si="95"/>
        <v>1975</v>
      </c>
      <c r="T2042" t="str">
        <f>SUBSTITUTE(Table14[[#This Row],[month]],"?","sep")</f>
        <v>Oct</v>
      </c>
      <c r="U2042">
        <v>24</v>
      </c>
      <c r="V2042">
        <v>0</v>
      </c>
      <c r="W2042" s="12">
        <v>3556.92</v>
      </c>
      <c r="X2042" t="str">
        <f>SUBSTITUTE(Table14[[#This Row],[Hospital tier]],"?","tier - 2")</f>
        <v>tier - 2</v>
      </c>
      <c r="Y2042" t="str">
        <f>SUBSTITUTE(Table14[[#This Row],[City tier]],"?","tier - 2")</f>
        <v>tier - 1</v>
      </c>
      <c r="Z2042" t="str">
        <f>SUBSTITUTE(Table14[[#This Row],[State ID]],"?","UNKNOWN")</f>
        <v>R1011</v>
      </c>
    </row>
    <row r="2043" spans="1:26" x14ac:dyDescent="0.3">
      <c r="A2043" t="s">
        <v>2074</v>
      </c>
      <c r="B2043">
        <v>1960</v>
      </c>
      <c r="C2043" t="s">
        <v>30</v>
      </c>
      <c r="E2043">
        <v>13</v>
      </c>
      <c r="F2043">
        <v>1</v>
      </c>
      <c r="G2043">
        <v>31620</v>
      </c>
      <c r="H2043" t="s">
        <v>11</v>
      </c>
      <c r="I2043" t="s">
        <v>16</v>
      </c>
      <c r="J2043" t="s">
        <v>247</v>
      </c>
      <c r="K2043" t="str">
        <f>SUBSTITUTE(Table14[[#This Row],[year]],"?","")</f>
        <v>1960</v>
      </c>
      <c r="P2043" t="str">
        <f>SUBSTITUTE(Table14[[#This Row],[Customer ID]],"?","unknown")</f>
        <v>Id298</v>
      </c>
      <c r="Q2043" s="9" t="str">
        <f t="shared" si="93"/>
        <v>15 Dec 1960</v>
      </c>
      <c r="R2043">
        <f t="shared" si="94"/>
        <v>62</v>
      </c>
      <c r="S2043" t="str">
        <f t="shared" si="95"/>
        <v>1960</v>
      </c>
      <c r="T2043" t="str">
        <f>SUBSTITUTE(Table14[[#This Row],[month]],"?","sep")</f>
        <v>Dec</v>
      </c>
      <c r="U2043">
        <v>15</v>
      </c>
      <c r="V2043">
        <v>0</v>
      </c>
      <c r="W2043" s="12">
        <v>12146.97</v>
      </c>
      <c r="X2043" t="str">
        <f>SUBSTITUTE(Table14[[#This Row],[Hospital tier]],"?","tier - 2")</f>
        <v>tier - 2</v>
      </c>
      <c r="Y2043" t="str">
        <f>SUBSTITUTE(Table14[[#This Row],[City tier]],"?","tier - 2")</f>
        <v>tier - 1</v>
      </c>
      <c r="Z2043" t="str">
        <f>SUBSTITUTE(Table14[[#This Row],[State ID]],"?","UNKNOWN")</f>
        <v>R1024</v>
      </c>
    </row>
    <row r="2044" spans="1:26" x14ac:dyDescent="0.3">
      <c r="A2044" t="s">
        <v>2075</v>
      </c>
      <c r="B2044">
        <v>1977</v>
      </c>
      <c r="C2044" t="s">
        <v>37</v>
      </c>
      <c r="E2044">
        <v>14</v>
      </c>
      <c r="F2044">
        <v>2</v>
      </c>
      <c r="G2044">
        <v>31736.7</v>
      </c>
      <c r="H2044" t="s">
        <v>11</v>
      </c>
      <c r="I2044" t="s">
        <v>11</v>
      </c>
      <c r="J2044" t="s">
        <v>23</v>
      </c>
      <c r="K2044" t="str">
        <f>SUBSTITUTE(Table14[[#This Row],[year]],"?","")</f>
        <v>1977</v>
      </c>
      <c r="P2044" t="str">
        <f>SUBSTITUTE(Table14[[#This Row],[Customer ID]],"?","unknown")</f>
        <v>Id297</v>
      </c>
      <c r="Q2044" s="9" t="str">
        <f t="shared" si="93"/>
        <v>22 Oct 1977</v>
      </c>
      <c r="R2044">
        <f t="shared" si="94"/>
        <v>45</v>
      </c>
      <c r="S2044" t="str">
        <f t="shared" si="95"/>
        <v>1977</v>
      </c>
      <c r="T2044" t="str">
        <f>SUBSTITUTE(Table14[[#This Row],[month]],"?","sep")</f>
        <v>Oct</v>
      </c>
      <c r="U2044">
        <v>22</v>
      </c>
      <c r="V2044">
        <v>0</v>
      </c>
      <c r="W2044" s="12">
        <v>3554.2</v>
      </c>
      <c r="X2044" t="str">
        <f>SUBSTITUTE(Table14[[#This Row],[Hospital tier]],"?","tier - 2")</f>
        <v>tier - 2</v>
      </c>
      <c r="Y2044" t="str">
        <f>SUBSTITUTE(Table14[[#This Row],[City tier]],"?","tier - 2")</f>
        <v>tier - 2</v>
      </c>
      <c r="Z2044" t="str">
        <f>SUBSTITUTE(Table14[[#This Row],[State ID]],"?","UNKNOWN")</f>
        <v>R1012</v>
      </c>
    </row>
    <row r="2045" spans="1:26" x14ac:dyDescent="0.3">
      <c r="A2045" t="s">
        <v>2076</v>
      </c>
      <c r="B2045">
        <v>1984</v>
      </c>
      <c r="C2045" t="s">
        <v>20</v>
      </c>
      <c r="E2045">
        <v>10</v>
      </c>
      <c r="F2045">
        <v>3</v>
      </c>
      <c r="G2045">
        <v>31743.919999999998</v>
      </c>
      <c r="H2045" t="s">
        <v>11</v>
      </c>
      <c r="I2045" t="s">
        <v>16</v>
      </c>
      <c r="J2045" t="s">
        <v>42</v>
      </c>
      <c r="K2045" t="str">
        <f>SUBSTITUTE(Table14[[#This Row],[year]],"?","")</f>
        <v>1984</v>
      </c>
      <c r="P2045" t="str">
        <f>SUBSTITUTE(Table14[[#This Row],[Customer ID]],"?","unknown")</f>
        <v>Id296</v>
      </c>
      <c r="Q2045" s="9" t="str">
        <f t="shared" si="93"/>
        <v>15 Sep 1984</v>
      </c>
      <c r="R2045">
        <f t="shared" si="94"/>
        <v>38</v>
      </c>
      <c r="S2045" t="str">
        <f t="shared" si="95"/>
        <v>1984</v>
      </c>
      <c r="T2045" t="str">
        <f>SUBSTITUTE(Table14[[#This Row],[month]],"?","sep")</f>
        <v>Sep</v>
      </c>
      <c r="U2045">
        <v>15</v>
      </c>
      <c r="V2045">
        <v>3</v>
      </c>
      <c r="W2045" s="12">
        <v>3540.12</v>
      </c>
      <c r="X2045" t="str">
        <f>SUBSTITUTE(Table14[[#This Row],[Hospital tier]],"?","tier - 2")</f>
        <v>tier - 2</v>
      </c>
      <c r="Y2045" t="str">
        <f>SUBSTITUTE(Table14[[#This Row],[City tier]],"?","tier - 2")</f>
        <v>tier - 1</v>
      </c>
      <c r="Z2045" t="str">
        <f>SUBSTITUTE(Table14[[#This Row],[State ID]],"?","UNKNOWN")</f>
        <v>R1011</v>
      </c>
    </row>
    <row r="2046" spans="1:26" x14ac:dyDescent="0.3">
      <c r="A2046" t="s">
        <v>2077</v>
      </c>
      <c r="B2046">
        <v>1975</v>
      </c>
      <c r="C2046" t="s">
        <v>20</v>
      </c>
      <c r="E2046">
        <v>25</v>
      </c>
      <c r="F2046">
        <v>1</v>
      </c>
      <c r="G2046">
        <v>31897.1</v>
      </c>
      <c r="H2046" t="s">
        <v>11</v>
      </c>
      <c r="I2046" t="s">
        <v>12</v>
      </c>
      <c r="J2046" t="s">
        <v>42</v>
      </c>
      <c r="K2046" t="str">
        <f>SUBSTITUTE(Table14[[#This Row],[year]],"?","")</f>
        <v>1975</v>
      </c>
      <c r="P2046" t="str">
        <f>SUBSTITUTE(Table14[[#This Row],[Customer ID]],"?","unknown")</f>
        <v>Id295</v>
      </c>
      <c r="Q2046" s="9" t="str">
        <f t="shared" si="93"/>
        <v>24 Sep 1975</v>
      </c>
      <c r="R2046">
        <f t="shared" si="94"/>
        <v>47</v>
      </c>
      <c r="S2046" t="str">
        <f t="shared" si="95"/>
        <v>1975</v>
      </c>
      <c r="T2046" t="str">
        <f>SUBSTITUTE(Table14[[#This Row],[month]],"?","sep")</f>
        <v>Sep</v>
      </c>
      <c r="U2046">
        <v>24</v>
      </c>
      <c r="V2046">
        <v>0</v>
      </c>
      <c r="W2046" s="12">
        <v>3538.9</v>
      </c>
      <c r="X2046" t="str">
        <f>SUBSTITUTE(Table14[[#This Row],[Hospital tier]],"?","tier - 2")</f>
        <v>tier - 2</v>
      </c>
      <c r="Y2046" t="str">
        <f>SUBSTITUTE(Table14[[#This Row],[City tier]],"?","tier - 2")</f>
        <v>tier - 3</v>
      </c>
      <c r="Z2046" t="str">
        <f>SUBSTITUTE(Table14[[#This Row],[State ID]],"?","UNKNOWN")</f>
        <v>R1011</v>
      </c>
    </row>
    <row r="2047" spans="1:26" x14ac:dyDescent="0.3">
      <c r="A2047" t="s">
        <v>2078</v>
      </c>
      <c r="B2047">
        <v>1972</v>
      </c>
      <c r="C2047" t="s">
        <v>20</v>
      </c>
      <c r="E2047">
        <v>21</v>
      </c>
      <c r="F2047">
        <v>0</v>
      </c>
      <c r="G2047">
        <v>31980.89</v>
      </c>
      <c r="H2047" t="s">
        <v>11</v>
      </c>
      <c r="I2047" t="s">
        <v>16</v>
      </c>
      <c r="J2047" t="s">
        <v>42</v>
      </c>
      <c r="K2047" t="str">
        <f>SUBSTITUTE(Table14[[#This Row],[year]],"?","")</f>
        <v>1972</v>
      </c>
      <c r="P2047" t="str">
        <f>SUBSTITUTE(Table14[[#This Row],[Customer ID]],"?","unknown")</f>
        <v>Id294</v>
      </c>
      <c r="Q2047" s="9" t="str">
        <f t="shared" si="93"/>
        <v>16 Sep 1972</v>
      </c>
      <c r="R2047">
        <f t="shared" si="94"/>
        <v>50</v>
      </c>
      <c r="S2047" t="str">
        <f t="shared" si="95"/>
        <v>1972</v>
      </c>
      <c r="T2047" t="str">
        <f>SUBSTITUTE(Table14[[#This Row],[month]],"?","sep")</f>
        <v>Sep</v>
      </c>
      <c r="U2047">
        <v>16</v>
      </c>
      <c r="V2047">
        <v>2</v>
      </c>
      <c r="W2047" s="12">
        <v>3537.7</v>
      </c>
      <c r="X2047" t="str">
        <f>SUBSTITUTE(Table14[[#This Row],[Hospital tier]],"?","tier - 2")</f>
        <v>tier - 2</v>
      </c>
      <c r="Y2047" t="str">
        <f>SUBSTITUTE(Table14[[#This Row],[City tier]],"?","tier - 2")</f>
        <v>tier - 1</v>
      </c>
      <c r="Z2047" t="str">
        <f>SUBSTITUTE(Table14[[#This Row],[State ID]],"?","UNKNOWN")</f>
        <v>R1011</v>
      </c>
    </row>
    <row r="2048" spans="1:26" x14ac:dyDescent="0.3">
      <c r="A2048" t="s">
        <v>2079</v>
      </c>
      <c r="B2048">
        <v>1993</v>
      </c>
      <c r="C2048" t="s">
        <v>20</v>
      </c>
      <c r="E2048">
        <v>13</v>
      </c>
      <c r="F2048">
        <v>0</v>
      </c>
      <c r="G2048">
        <v>32086.21</v>
      </c>
      <c r="H2048" t="s">
        <v>16</v>
      </c>
      <c r="I2048" t="s">
        <v>12</v>
      </c>
      <c r="J2048" t="s">
        <v>42</v>
      </c>
      <c r="K2048" t="str">
        <f>SUBSTITUTE(Table14[[#This Row],[year]],"?","")</f>
        <v>1993</v>
      </c>
      <c r="P2048" t="str">
        <f>SUBSTITUTE(Table14[[#This Row],[Customer ID]],"?","unknown")</f>
        <v>Id293</v>
      </c>
      <c r="Q2048" s="9" t="str">
        <f t="shared" si="93"/>
        <v>22 Sep 1993</v>
      </c>
      <c r="R2048">
        <f t="shared" si="94"/>
        <v>29</v>
      </c>
      <c r="S2048" t="str">
        <f t="shared" si="95"/>
        <v>1993</v>
      </c>
      <c r="T2048" t="str">
        <f>SUBSTITUTE(Table14[[#This Row],[month]],"?","sep")</f>
        <v>Sep</v>
      </c>
      <c r="U2048">
        <v>22</v>
      </c>
      <c r="V2048">
        <v>2</v>
      </c>
      <c r="W2048" s="12">
        <v>3500.61</v>
      </c>
      <c r="X2048" t="str">
        <f>SUBSTITUTE(Table14[[#This Row],[Hospital tier]],"?","tier - 2")</f>
        <v>tier - 1</v>
      </c>
      <c r="Y2048" t="str">
        <f>SUBSTITUTE(Table14[[#This Row],[City tier]],"?","tier - 2")</f>
        <v>tier - 3</v>
      </c>
      <c r="Z2048" t="str">
        <f>SUBSTITUTE(Table14[[#This Row],[State ID]],"?","UNKNOWN")</f>
        <v>R1011</v>
      </c>
    </row>
    <row r="2049" spans="1:26" x14ac:dyDescent="0.3">
      <c r="A2049" t="s">
        <v>2080</v>
      </c>
      <c r="B2049">
        <v>1978</v>
      </c>
      <c r="C2049" t="s">
        <v>15</v>
      </c>
      <c r="E2049">
        <v>10</v>
      </c>
      <c r="F2049">
        <v>2</v>
      </c>
      <c r="G2049">
        <v>32108.66</v>
      </c>
      <c r="H2049" t="s">
        <v>16</v>
      </c>
      <c r="I2049" t="s">
        <v>12</v>
      </c>
      <c r="J2049" t="s">
        <v>356</v>
      </c>
      <c r="K2049" t="str">
        <f>SUBSTITUTE(Table14[[#This Row],[year]],"?","")</f>
        <v>1978</v>
      </c>
      <c r="P2049" t="str">
        <f>SUBSTITUTE(Table14[[#This Row],[Customer ID]],"?","unknown")</f>
        <v>Id292</v>
      </c>
      <c r="Q2049" s="9" t="str">
        <f t="shared" si="93"/>
        <v>18 Nov 1978</v>
      </c>
      <c r="R2049">
        <f t="shared" si="94"/>
        <v>44</v>
      </c>
      <c r="S2049" t="str">
        <f t="shared" si="95"/>
        <v>1978</v>
      </c>
      <c r="T2049" t="str">
        <f>SUBSTITUTE(Table14[[#This Row],[month]],"?","sep")</f>
        <v>Nov</v>
      </c>
      <c r="U2049">
        <v>18</v>
      </c>
      <c r="V2049">
        <v>1</v>
      </c>
      <c r="W2049" s="12">
        <v>3490.55</v>
      </c>
      <c r="X2049" t="str">
        <f>SUBSTITUTE(Table14[[#This Row],[Hospital tier]],"?","tier - 2")</f>
        <v>tier - 1</v>
      </c>
      <c r="Y2049" t="str">
        <f>SUBSTITUTE(Table14[[#This Row],[City tier]],"?","tier - 2")</f>
        <v>tier - 3</v>
      </c>
      <c r="Z2049" t="str">
        <f>SUBSTITUTE(Table14[[#This Row],[State ID]],"?","UNKNOWN")</f>
        <v>R1017</v>
      </c>
    </row>
    <row r="2050" spans="1:26" x14ac:dyDescent="0.3">
      <c r="A2050" t="s">
        <v>2081</v>
      </c>
      <c r="B2050">
        <v>1969</v>
      </c>
      <c r="C2050" t="s">
        <v>20</v>
      </c>
      <c r="E2050">
        <v>11</v>
      </c>
      <c r="F2050">
        <v>0</v>
      </c>
      <c r="G2050">
        <v>32192.76</v>
      </c>
      <c r="H2050" t="s">
        <v>16</v>
      </c>
      <c r="I2050" t="s">
        <v>11</v>
      </c>
      <c r="J2050" t="s">
        <v>42</v>
      </c>
      <c r="K2050" t="str">
        <f>SUBSTITUTE(Table14[[#This Row],[year]],"?","")</f>
        <v>1969</v>
      </c>
      <c r="P2050" t="str">
        <f>SUBSTITUTE(Table14[[#This Row],[Customer ID]],"?","unknown")</f>
        <v>Id291</v>
      </c>
      <c r="Q2050" s="9" t="str">
        <f t="shared" ref="Q2050:Q2113" si="96">CONCATENATE(U2050," ",T2050," ",S2050)</f>
        <v>19 Sep 1969</v>
      </c>
      <c r="R2050">
        <f t="shared" ref="R2050:R2113" si="97">DATEDIF(Q2050,$AC$21,"Y")</f>
        <v>53</v>
      </c>
      <c r="S2050" t="str">
        <f t="shared" ref="S2050:S2113" si="98">IF(ISBLANK(K2050),AVERAGE(K2050:K4392),K2050)</f>
        <v>1969</v>
      </c>
      <c r="T2050" t="str">
        <f>SUBSTITUTE(Table14[[#This Row],[month]],"?","sep")</f>
        <v>Sep</v>
      </c>
      <c r="U2050">
        <v>19</v>
      </c>
      <c r="V2050">
        <v>2</v>
      </c>
      <c r="W2050" s="12">
        <v>3484.33</v>
      </c>
      <c r="X2050" t="str">
        <f>SUBSTITUTE(Table14[[#This Row],[Hospital tier]],"?","tier - 2")</f>
        <v>tier - 1</v>
      </c>
      <c r="Y2050" t="str">
        <f>SUBSTITUTE(Table14[[#This Row],[City tier]],"?","tier - 2")</f>
        <v>tier - 2</v>
      </c>
      <c r="Z2050" t="str">
        <f>SUBSTITUTE(Table14[[#This Row],[State ID]],"?","UNKNOWN")</f>
        <v>R1011</v>
      </c>
    </row>
    <row r="2051" spans="1:26" x14ac:dyDescent="0.3">
      <c r="A2051" t="s">
        <v>2082</v>
      </c>
      <c r="B2051">
        <v>1994</v>
      </c>
      <c r="C2051" t="s">
        <v>20</v>
      </c>
      <c r="E2051">
        <v>8</v>
      </c>
      <c r="F2051">
        <v>0</v>
      </c>
      <c r="G2051">
        <v>32222.81</v>
      </c>
      <c r="H2051" t="s">
        <v>11</v>
      </c>
      <c r="I2051" t="s">
        <v>16</v>
      </c>
      <c r="J2051" t="s">
        <v>42</v>
      </c>
      <c r="K2051" t="str">
        <f>SUBSTITUTE(Table14[[#This Row],[year]],"?","")</f>
        <v>1994</v>
      </c>
      <c r="P2051" t="str">
        <f>SUBSTITUTE(Table14[[#This Row],[Customer ID]],"?","unknown")</f>
        <v>Id290</v>
      </c>
      <c r="Q2051" s="9" t="str">
        <f t="shared" si="96"/>
        <v>26 Sep 1994</v>
      </c>
      <c r="R2051">
        <f t="shared" si="97"/>
        <v>28</v>
      </c>
      <c r="S2051" t="str">
        <f t="shared" si="98"/>
        <v>1994</v>
      </c>
      <c r="T2051" t="str">
        <f>SUBSTITUTE(Table14[[#This Row],[month]],"?","sep")</f>
        <v>Sep</v>
      </c>
      <c r="U2051">
        <v>26</v>
      </c>
      <c r="V2051">
        <v>3</v>
      </c>
      <c r="W2051" s="12">
        <v>3481.87</v>
      </c>
      <c r="X2051" t="str">
        <f>SUBSTITUTE(Table14[[#This Row],[Hospital tier]],"?","tier - 2")</f>
        <v>tier - 2</v>
      </c>
      <c r="Y2051" t="str">
        <f>SUBSTITUTE(Table14[[#This Row],[City tier]],"?","tier - 2")</f>
        <v>tier - 1</v>
      </c>
      <c r="Z2051" t="str">
        <f>SUBSTITUTE(Table14[[#This Row],[State ID]],"?","UNKNOWN")</f>
        <v>R1011</v>
      </c>
    </row>
    <row r="2052" spans="1:26" x14ac:dyDescent="0.3">
      <c r="A2052" t="s">
        <v>2083</v>
      </c>
      <c r="B2052">
        <v>1975</v>
      </c>
      <c r="C2052" t="s">
        <v>30</v>
      </c>
      <c r="E2052">
        <v>17</v>
      </c>
      <c r="F2052">
        <v>1</v>
      </c>
      <c r="G2052">
        <v>32259.96</v>
      </c>
      <c r="H2052" t="s">
        <v>11</v>
      </c>
      <c r="I2052" t="s">
        <v>12</v>
      </c>
      <c r="J2052" t="s">
        <v>23</v>
      </c>
      <c r="K2052" t="str">
        <f>SUBSTITUTE(Table14[[#This Row],[year]],"?","")</f>
        <v>1975</v>
      </c>
      <c r="P2052" t="str">
        <f>SUBSTITUTE(Table14[[#This Row],[Customer ID]],"?","unknown")</f>
        <v>Id289</v>
      </c>
      <c r="Q2052" s="9" t="str">
        <f t="shared" si="96"/>
        <v>12 Dec 1975</v>
      </c>
      <c r="R2052">
        <f t="shared" si="97"/>
        <v>47</v>
      </c>
      <c r="S2052" t="str">
        <f t="shared" si="98"/>
        <v>1975</v>
      </c>
      <c r="T2052" t="str">
        <f>SUBSTITUTE(Table14[[#This Row],[month]],"?","sep")</f>
        <v>Dec</v>
      </c>
      <c r="U2052">
        <v>12</v>
      </c>
      <c r="V2052">
        <v>1</v>
      </c>
      <c r="W2052" s="12">
        <v>3471.41</v>
      </c>
      <c r="X2052" t="str">
        <f>SUBSTITUTE(Table14[[#This Row],[Hospital tier]],"?","tier - 2")</f>
        <v>tier - 2</v>
      </c>
      <c r="Y2052" t="str">
        <f>SUBSTITUTE(Table14[[#This Row],[City tier]],"?","tier - 2")</f>
        <v>tier - 3</v>
      </c>
      <c r="Z2052" t="str">
        <f>SUBSTITUTE(Table14[[#This Row],[State ID]],"?","UNKNOWN")</f>
        <v>R1012</v>
      </c>
    </row>
    <row r="2053" spans="1:26" x14ac:dyDescent="0.3">
      <c r="A2053" t="s">
        <v>2084</v>
      </c>
      <c r="B2053">
        <v>1986</v>
      </c>
      <c r="C2053" t="s">
        <v>30</v>
      </c>
      <c r="E2053">
        <v>2</v>
      </c>
      <c r="F2053">
        <v>3</v>
      </c>
      <c r="G2053">
        <v>32288.49</v>
      </c>
      <c r="H2053" t="s">
        <v>11</v>
      </c>
      <c r="I2053" t="s">
        <v>11</v>
      </c>
      <c r="J2053" t="s">
        <v>42</v>
      </c>
      <c r="K2053" t="str">
        <f>SUBSTITUTE(Table14[[#This Row],[year]],"?","")</f>
        <v>1986</v>
      </c>
      <c r="P2053" t="str">
        <f>SUBSTITUTE(Table14[[#This Row],[Customer ID]],"?","unknown")</f>
        <v>Id288</v>
      </c>
      <c r="Q2053" s="9" t="str">
        <f t="shared" si="96"/>
        <v>1 Dec 1986</v>
      </c>
      <c r="R2053">
        <f t="shared" si="97"/>
        <v>36</v>
      </c>
      <c r="S2053" t="str">
        <f t="shared" si="98"/>
        <v>1986</v>
      </c>
      <c r="T2053" t="str">
        <f>SUBSTITUTE(Table14[[#This Row],[month]],"?","sep")</f>
        <v>Dec</v>
      </c>
      <c r="U2053">
        <v>1</v>
      </c>
      <c r="V2053">
        <v>3</v>
      </c>
      <c r="W2053" s="12">
        <v>36189.1</v>
      </c>
      <c r="X2053" t="str">
        <f>SUBSTITUTE(Table14[[#This Row],[Hospital tier]],"?","tier - 2")</f>
        <v>tier - 2</v>
      </c>
      <c r="Y2053" t="str">
        <f>SUBSTITUTE(Table14[[#This Row],[City tier]],"?","tier - 2")</f>
        <v>tier - 2</v>
      </c>
      <c r="Z2053" t="str">
        <f>SUBSTITUTE(Table14[[#This Row],[State ID]],"?","UNKNOWN")</f>
        <v>R1011</v>
      </c>
    </row>
    <row r="2054" spans="1:26" x14ac:dyDescent="0.3">
      <c r="A2054" t="s">
        <v>2085</v>
      </c>
      <c r="B2054">
        <v>1972</v>
      </c>
      <c r="C2054" t="s">
        <v>37</v>
      </c>
      <c r="E2054">
        <v>19</v>
      </c>
      <c r="F2054">
        <v>0</v>
      </c>
      <c r="G2054">
        <v>32428.63</v>
      </c>
      <c r="H2054" t="s">
        <v>11</v>
      </c>
      <c r="I2054" t="s">
        <v>11</v>
      </c>
      <c r="J2054" t="s">
        <v>42</v>
      </c>
      <c r="K2054" t="str">
        <f>SUBSTITUTE(Table14[[#This Row],[year]],"?","")</f>
        <v>1972</v>
      </c>
      <c r="P2054" t="str">
        <f>SUBSTITUTE(Table14[[#This Row],[Customer ID]],"?","unknown")</f>
        <v>Id287</v>
      </c>
      <c r="Q2054" s="9" t="str">
        <f t="shared" si="96"/>
        <v>4 Oct 1972</v>
      </c>
      <c r="R2054">
        <f t="shared" si="97"/>
        <v>50</v>
      </c>
      <c r="S2054" t="str">
        <f t="shared" si="98"/>
        <v>1972</v>
      </c>
      <c r="T2054" t="str">
        <f>SUBSTITUTE(Table14[[#This Row],[month]],"?","sep")</f>
        <v>Oct</v>
      </c>
      <c r="U2054">
        <v>4</v>
      </c>
      <c r="V2054">
        <v>0</v>
      </c>
      <c r="W2054" s="12">
        <v>12142.58</v>
      </c>
      <c r="X2054" t="str">
        <f>SUBSTITUTE(Table14[[#This Row],[Hospital tier]],"?","tier - 2")</f>
        <v>tier - 2</v>
      </c>
      <c r="Y2054" t="str">
        <f>SUBSTITUTE(Table14[[#This Row],[City tier]],"?","tier - 2")</f>
        <v>tier - 2</v>
      </c>
      <c r="Z2054" t="str">
        <f>SUBSTITUTE(Table14[[#This Row],[State ID]],"?","UNKNOWN")</f>
        <v>R1011</v>
      </c>
    </row>
    <row r="2055" spans="1:26" x14ac:dyDescent="0.3">
      <c r="A2055" t="s">
        <v>2086</v>
      </c>
      <c r="B2055">
        <v>1976</v>
      </c>
      <c r="C2055" t="s">
        <v>35</v>
      </c>
      <c r="E2055">
        <v>9</v>
      </c>
      <c r="F2055">
        <v>2</v>
      </c>
      <c r="G2055">
        <v>32430.22</v>
      </c>
      <c r="H2055" t="s">
        <v>11</v>
      </c>
      <c r="I2055" t="s">
        <v>12</v>
      </c>
      <c r="J2055" t="s">
        <v>42</v>
      </c>
      <c r="K2055" t="str">
        <f>SUBSTITUTE(Table14[[#This Row],[year]],"?","")</f>
        <v>1976</v>
      </c>
      <c r="P2055" t="str">
        <f>SUBSTITUTE(Table14[[#This Row],[Customer ID]],"?","unknown")</f>
        <v>Id286</v>
      </c>
      <c r="Q2055" s="9" t="str">
        <f t="shared" si="96"/>
        <v>29 Aug 1976</v>
      </c>
      <c r="R2055">
        <f t="shared" si="97"/>
        <v>46</v>
      </c>
      <c r="S2055" t="str">
        <f t="shared" si="98"/>
        <v>1976</v>
      </c>
      <c r="T2055" t="str">
        <f>SUBSTITUTE(Table14[[#This Row],[month]],"?","sep")</f>
        <v>Aug</v>
      </c>
      <c r="U2055">
        <v>29</v>
      </c>
      <c r="V2055">
        <v>0</v>
      </c>
      <c r="W2055" s="12">
        <v>3463.51</v>
      </c>
      <c r="X2055" t="str">
        <f>SUBSTITUTE(Table14[[#This Row],[Hospital tier]],"?","tier - 2")</f>
        <v>tier - 2</v>
      </c>
      <c r="Y2055" t="str">
        <f>SUBSTITUTE(Table14[[#This Row],[City tier]],"?","tier - 2")</f>
        <v>tier - 3</v>
      </c>
      <c r="Z2055" t="str">
        <f>SUBSTITUTE(Table14[[#This Row],[State ID]],"?","UNKNOWN")</f>
        <v>R1011</v>
      </c>
    </row>
    <row r="2056" spans="1:26" x14ac:dyDescent="0.3">
      <c r="A2056" t="s">
        <v>2087</v>
      </c>
      <c r="B2056">
        <v>1981</v>
      </c>
      <c r="C2056" t="s">
        <v>20</v>
      </c>
      <c r="E2056">
        <v>27</v>
      </c>
      <c r="F2056">
        <v>1</v>
      </c>
      <c r="G2056">
        <v>32462.35</v>
      </c>
      <c r="H2056" t="s">
        <v>11</v>
      </c>
      <c r="I2056" t="s">
        <v>11</v>
      </c>
      <c r="J2056" t="s">
        <v>42</v>
      </c>
      <c r="K2056" t="str">
        <f>SUBSTITUTE(Table14[[#This Row],[year]],"?","")</f>
        <v>1981</v>
      </c>
      <c r="P2056" t="str">
        <f>SUBSTITUTE(Table14[[#This Row],[Customer ID]],"?","unknown")</f>
        <v>Id285</v>
      </c>
      <c r="Q2056" s="9" t="str">
        <f t="shared" si="96"/>
        <v>14 Sep 1981</v>
      </c>
      <c r="R2056">
        <f t="shared" si="97"/>
        <v>41</v>
      </c>
      <c r="S2056" t="str">
        <f t="shared" si="98"/>
        <v>1981</v>
      </c>
      <c r="T2056" t="str">
        <f>SUBSTITUTE(Table14[[#This Row],[month]],"?","sep")</f>
        <v>Sep</v>
      </c>
      <c r="U2056">
        <v>14</v>
      </c>
      <c r="V2056">
        <v>3</v>
      </c>
      <c r="W2056" s="12">
        <v>3453.77</v>
      </c>
      <c r="X2056" t="str">
        <f>SUBSTITUTE(Table14[[#This Row],[Hospital tier]],"?","tier - 2")</f>
        <v>tier - 2</v>
      </c>
      <c r="Y2056" t="str">
        <f>SUBSTITUTE(Table14[[#This Row],[City tier]],"?","tier - 2")</f>
        <v>tier - 2</v>
      </c>
      <c r="Z2056" t="str">
        <f>SUBSTITUTE(Table14[[#This Row],[State ID]],"?","UNKNOWN")</f>
        <v>R1011</v>
      </c>
    </row>
    <row r="2057" spans="1:26" x14ac:dyDescent="0.3">
      <c r="A2057" t="s">
        <v>2088</v>
      </c>
      <c r="B2057">
        <v>1976</v>
      </c>
      <c r="C2057" t="s">
        <v>20</v>
      </c>
      <c r="E2057">
        <v>19</v>
      </c>
      <c r="F2057">
        <v>2</v>
      </c>
      <c r="G2057">
        <v>32485.46</v>
      </c>
      <c r="H2057" t="s">
        <v>11</v>
      </c>
      <c r="I2057" t="s">
        <v>16</v>
      </c>
      <c r="J2057" t="s">
        <v>42</v>
      </c>
      <c r="K2057" t="str">
        <f>SUBSTITUTE(Table14[[#This Row],[year]],"?","")</f>
        <v>1976</v>
      </c>
      <c r="P2057" t="str">
        <f>SUBSTITUTE(Table14[[#This Row],[Customer ID]],"?","unknown")</f>
        <v>Id284</v>
      </c>
      <c r="Q2057" s="9" t="str">
        <f t="shared" si="96"/>
        <v>20 Sep 1976</v>
      </c>
      <c r="R2057">
        <f t="shared" si="97"/>
        <v>46</v>
      </c>
      <c r="S2057" t="str">
        <f t="shared" si="98"/>
        <v>1976</v>
      </c>
      <c r="T2057" t="str">
        <f>SUBSTITUTE(Table14[[#This Row],[month]],"?","sep")</f>
        <v>Sep</v>
      </c>
      <c r="U2057">
        <v>20</v>
      </c>
      <c r="V2057">
        <v>3</v>
      </c>
      <c r="W2057" s="12">
        <v>3443.06</v>
      </c>
      <c r="X2057" t="str">
        <f>SUBSTITUTE(Table14[[#This Row],[Hospital tier]],"?","tier - 2")</f>
        <v>tier - 2</v>
      </c>
      <c r="Y2057" t="str">
        <f>SUBSTITUTE(Table14[[#This Row],[City tier]],"?","tier - 2")</f>
        <v>tier - 1</v>
      </c>
      <c r="Z2057" t="str">
        <f>SUBSTITUTE(Table14[[#This Row],[State ID]],"?","UNKNOWN")</f>
        <v>R1011</v>
      </c>
    </row>
    <row r="2058" spans="1:26" x14ac:dyDescent="0.3">
      <c r="A2058" t="s">
        <v>2089</v>
      </c>
      <c r="B2058">
        <v>2003</v>
      </c>
      <c r="C2058" t="s">
        <v>37</v>
      </c>
      <c r="E2058">
        <v>8</v>
      </c>
      <c r="F2058">
        <v>0</v>
      </c>
      <c r="G2058">
        <v>32548.34</v>
      </c>
      <c r="H2058" t="s">
        <v>16</v>
      </c>
      <c r="I2058" t="s">
        <v>11</v>
      </c>
      <c r="J2058" t="s">
        <v>13</v>
      </c>
      <c r="K2058" t="str">
        <f>SUBSTITUTE(Table14[[#This Row],[year]],"?","")</f>
        <v>2003</v>
      </c>
      <c r="P2058" t="str">
        <f>SUBSTITUTE(Table14[[#This Row],[Customer ID]],"?","unknown")</f>
        <v>Id283</v>
      </c>
      <c r="Q2058" s="9" t="str">
        <f t="shared" si="96"/>
        <v>27 Oct 2003</v>
      </c>
      <c r="R2058">
        <f t="shared" si="97"/>
        <v>19</v>
      </c>
      <c r="S2058" t="str">
        <f t="shared" si="98"/>
        <v>2003</v>
      </c>
      <c r="T2058" t="str">
        <f>SUBSTITUTE(Table14[[#This Row],[month]],"?","sep")</f>
        <v>Oct</v>
      </c>
      <c r="U2058">
        <v>27</v>
      </c>
      <c r="V2058">
        <v>3</v>
      </c>
      <c r="W2058" s="12">
        <v>3436.5</v>
      </c>
      <c r="X2058" t="str">
        <f>SUBSTITUTE(Table14[[#This Row],[Hospital tier]],"?","tier - 2")</f>
        <v>tier - 1</v>
      </c>
      <c r="Y2058" t="str">
        <f>SUBSTITUTE(Table14[[#This Row],[City tier]],"?","tier - 2")</f>
        <v>tier - 2</v>
      </c>
      <c r="Z2058" t="str">
        <f>SUBSTITUTE(Table14[[#This Row],[State ID]],"?","UNKNOWN")</f>
        <v>R1013</v>
      </c>
    </row>
    <row r="2059" spans="1:26" x14ac:dyDescent="0.3">
      <c r="A2059" t="s">
        <v>2090</v>
      </c>
      <c r="B2059">
        <v>1990</v>
      </c>
      <c r="C2059" t="s">
        <v>10</v>
      </c>
      <c r="E2059">
        <v>13</v>
      </c>
      <c r="F2059">
        <v>3</v>
      </c>
      <c r="G2059">
        <v>32672.11</v>
      </c>
      <c r="H2059" t="s">
        <v>16</v>
      </c>
      <c r="I2059" t="s">
        <v>16</v>
      </c>
      <c r="J2059" t="s">
        <v>42</v>
      </c>
      <c r="K2059" t="str">
        <f>SUBSTITUTE(Table14[[#This Row],[year]],"?","")</f>
        <v>1990</v>
      </c>
      <c r="P2059" t="str">
        <f>SUBSTITUTE(Table14[[#This Row],[Customer ID]],"?","unknown")</f>
        <v>Id282</v>
      </c>
      <c r="Q2059" s="9" t="str">
        <f t="shared" si="96"/>
        <v>26 Jul 1990</v>
      </c>
      <c r="R2059">
        <f t="shared" si="97"/>
        <v>32</v>
      </c>
      <c r="S2059" t="str">
        <f t="shared" si="98"/>
        <v>1990</v>
      </c>
      <c r="T2059" t="str">
        <f>SUBSTITUTE(Table14[[#This Row],[month]],"?","sep")</f>
        <v>Jul</v>
      </c>
      <c r="U2059">
        <v>26</v>
      </c>
      <c r="V2059">
        <v>0</v>
      </c>
      <c r="W2059" s="12">
        <v>3434.38</v>
      </c>
      <c r="X2059" t="str">
        <f>SUBSTITUTE(Table14[[#This Row],[Hospital tier]],"?","tier - 2")</f>
        <v>tier - 1</v>
      </c>
      <c r="Y2059" t="str">
        <f>SUBSTITUTE(Table14[[#This Row],[City tier]],"?","tier - 2")</f>
        <v>tier - 1</v>
      </c>
      <c r="Z2059" t="str">
        <f>SUBSTITUTE(Table14[[#This Row],[State ID]],"?","UNKNOWN")</f>
        <v>R1011</v>
      </c>
    </row>
    <row r="2060" spans="1:26" x14ac:dyDescent="0.3">
      <c r="A2060" t="s">
        <v>2091</v>
      </c>
      <c r="B2060">
        <v>1968</v>
      </c>
      <c r="C2060" t="s">
        <v>15</v>
      </c>
      <c r="E2060">
        <v>1</v>
      </c>
      <c r="F2060">
        <v>0</v>
      </c>
      <c r="G2060">
        <v>32686.080000000002</v>
      </c>
      <c r="H2060" t="s">
        <v>11</v>
      </c>
      <c r="I2060" t="s">
        <v>12</v>
      </c>
      <c r="J2060" t="s">
        <v>42</v>
      </c>
      <c r="K2060" t="str">
        <f>SUBSTITUTE(Table14[[#This Row],[year]],"?","")</f>
        <v>1968</v>
      </c>
      <c r="P2060" t="str">
        <f>SUBSTITUTE(Table14[[#This Row],[Customer ID]],"?","unknown")</f>
        <v>Id281</v>
      </c>
      <c r="Q2060" s="9" t="str">
        <f t="shared" si="96"/>
        <v>19 Nov 1968</v>
      </c>
      <c r="R2060">
        <f t="shared" si="97"/>
        <v>54</v>
      </c>
      <c r="S2060" t="str">
        <f t="shared" si="98"/>
        <v>1968</v>
      </c>
      <c r="T2060" t="str">
        <f>SUBSTITUTE(Table14[[#This Row],[month]],"?","sep")</f>
        <v>Nov</v>
      </c>
      <c r="U2060">
        <v>19</v>
      </c>
      <c r="V2060">
        <v>1</v>
      </c>
      <c r="W2060" s="12">
        <v>3410.32</v>
      </c>
      <c r="X2060" t="str">
        <f>SUBSTITUTE(Table14[[#This Row],[Hospital tier]],"?","tier - 2")</f>
        <v>tier - 2</v>
      </c>
      <c r="Y2060" t="str">
        <f>SUBSTITUTE(Table14[[#This Row],[City tier]],"?","tier - 2")</f>
        <v>tier - 3</v>
      </c>
      <c r="Z2060" t="str">
        <f>SUBSTITUTE(Table14[[#This Row],[State ID]],"?","UNKNOWN")</f>
        <v>R1011</v>
      </c>
    </row>
    <row r="2061" spans="1:26" x14ac:dyDescent="0.3">
      <c r="A2061" t="s">
        <v>2092</v>
      </c>
      <c r="B2061">
        <v>1990</v>
      </c>
      <c r="C2061" t="s">
        <v>20</v>
      </c>
      <c r="E2061">
        <v>30</v>
      </c>
      <c r="F2061">
        <v>3</v>
      </c>
      <c r="G2061">
        <v>32716.2</v>
      </c>
      <c r="H2061" t="s">
        <v>16</v>
      </c>
      <c r="I2061" t="s">
        <v>11</v>
      </c>
      <c r="J2061" t="s">
        <v>42</v>
      </c>
      <c r="K2061" t="str">
        <f>SUBSTITUTE(Table14[[#This Row],[year]],"?","")</f>
        <v>1990</v>
      </c>
      <c r="P2061" t="str">
        <f>SUBSTITUTE(Table14[[#This Row],[Customer ID]],"?","unknown")</f>
        <v>Id280</v>
      </c>
      <c r="Q2061" s="9" t="str">
        <f t="shared" si="96"/>
        <v>16 Sep 1990</v>
      </c>
      <c r="R2061">
        <f t="shared" si="97"/>
        <v>32</v>
      </c>
      <c r="S2061" t="str">
        <f t="shared" si="98"/>
        <v>1990</v>
      </c>
      <c r="T2061" t="str">
        <f>SUBSTITUTE(Table14[[#This Row],[month]],"?","sep")</f>
        <v>Sep</v>
      </c>
      <c r="U2061">
        <v>16</v>
      </c>
      <c r="V2061">
        <v>2</v>
      </c>
      <c r="W2061" s="12">
        <v>3393.36</v>
      </c>
      <c r="X2061" t="str">
        <f>SUBSTITUTE(Table14[[#This Row],[Hospital tier]],"?","tier - 2")</f>
        <v>tier - 1</v>
      </c>
      <c r="Y2061" t="str">
        <f>SUBSTITUTE(Table14[[#This Row],[City tier]],"?","tier - 2")</f>
        <v>tier - 2</v>
      </c>
      <c r="Z2061" t="str">
        <f>SUBSTITUTE(Table14[[#This Row],[State ID]],"?","UNKNOWN")</f>
        <v>R1011</v>
      </c>
    </row>
    <row r="2062" spans="1:26" x14ac:dyDescent="0.3">
      <c r="A2062" t="s">
        <v>2093</v>
      </c>
      <c r="B2062">
        <v>1990</v>
      </c>
      <c r="C2062" t="s">
        <v>10</v>
      </c>
      <c r="E2062">
        <v>9</v>
      </c>
      <c r="F2062">
        <v>2</v>
      </c>
      <c r="G2062">
        <v>32734.19</v>
      </c>
      <c r="H2062" t="s">
        <v>11</v>
      </c>
      <c r="I2062" t="s">
        <v>16</v>
      </c>
      <c r="J2062" t="s">
        <v>23</v>
      </c>
      <c r="K2062" t="str">
        <f>SUBSTITUTE(Table14[[#This Row],[year]],"?","")</f>
        <v>1990</v>
      </c>
      <c r="P2062" t="str">
        <f>SUBSTITUTE(Table14[[#This Row],[Customer ID]],"?","unknown")</f>
        <v>Id279</v>
      </c>
      <c r="Q2062" s="9" t="str">
        <f t="shared" si="96"/>
        <v>27 Jul 1990</v>
      </c>
      <c r="R2062">
        <f t="shared" si="97"/>
        <v>32</v>
      </c>
      <c r="S2062" t="str">
        <f t="shared" si="98"/>
        <v>1990</v>
      </c>
      <c r="T2062" t="str">
        <f>SUBSTITUTE(Table14[[#This Row],[month]],"?","sep")</f>
        <v>Jul</v>
      </c>
      <c r="U2062">
        <v>27</v>
      </c>
      <c r="V2062">
        <v>1</v>
      </c>
      <c r="W2062" s="12">
        <v>3392.98</v>
      </c>
      <c r="X2062" t="str">
        <f>SUBSTITUTE(Table14[[#This Row],[Hospital tier]],"?","tier - 2")</f>
        <v>tier - 2</v>
      </c>
      <c r="Y2062" t="str">
        <f>SUBSTITUTE(Table14[[#This Row],[City tier]],"?","tier - 2")</f>
        <v>tier - 1</v>
      </c>
      <c r="Z2062" t="str">
        <f>SUBSTITUTE(Table14[[#This Row],[State ID]],"?","UNKNOWN")</f>
        <v>R1012</v>
      </c>
    </row>
    <row r="2063" spans="1:26" x14ac:dyDescent="0.3">
      <c r="A2063" t="s">
        <v>2094</v>
      </c>
      <c r="B2063">
        <v>1974</v>
      </c>
      <c r="C2063" t="s">
        <v>30</v>
      </c>
      <c r="E2063">
        <v>6</v>
      </c>
      <c r="F2063">
        <v>0</v>
      </c>
      <c r="G2063">
        <v>32760.48</v>
      </c>
      <c r="H2063" t="s">
        <v>16</v>
      </c>
      <c r="I2063" t="s">
        <v>16</v>
      </c>
      <c r="J2063" t="s">
        <v>42</v>
      </c>
      <c r="K2063" t="str">
        <f>SUBSTITUTE(Table14[[#This Row],[year]],"?","")</f>
        <v>1974</v>
      </c>
      <c r="P2063" t="str">
        <f>SUBSTITUTE(Table14[[#This Row],[Customer ID]],"?","unknown")</f>
        <v>Id278</v>
      </c>
      <c r="Q2063" s="9" t="str">
        <f t="shared" si="96"/>
        <v>10 Dec 1974</v>
      </c>
      <c r="R2063">
        <f t="shared" si="97"/>
        <v>48</v>
      </c>
      <c r="S2063" t="str">
        <f t="shared" si="98"/>
        <v>1974</v>
      </c>
      <c r="T2063" t="str">
        <f>SUBSTITUTE(Table14[[#This Row],[month]],"?","sep")</f>
        <v>Dec</v>
      </c>
      <c r="U2063">
        <v>10</v>
      </c>
      <c r="V2063">
        <v>1</v>
      </c>
      <c r="W2063" s="12">
        <v>3392.37</v>
      </c>
      <c r="X2063" t="str">
        <f>SUBSTITUTE(Table14[[#This Row],[Hospital tier]],"?","tier - 2")</f>
        <v>tier - 1</v>
      </c>
      <c r="Y2063" t="str">
        <f>SUBSTITUTE(Table14[[#This Row],[City tier]],"?","tier - 2")</f>
        <v>tier - 1</v>
      </c>
      <c r="Z2063" t="str">
        <f>SUBSTITUTE(Table14[[#This Row],[State ID]],"?","UNKNOWN")</f>
        <v>R1011</v>
      </c>
    </row>
    <row r="2064" spans="1:26" x14ac:dyDescent="0.3">
      <c r="A2064" t="s">
        <v>2095</v>
      </c>
      <c r="B2064">
        <v>1972</v>
      </c>
      <c r="C2064" t="s">
        <v>15</v>
      </c>
      <c r="E2064">
        <v>7</v>
      </c>
      <c r="F2064">
        <v>0</v>
      </c>
      <c r="G2064">
        <v>32765.33</v>
      </c>
      <c r="H2064" t="s">
        <v>11</v>
      </c>
      <c r="I2064" t="s">
        <v>11</v>
      </c>
      <c r="J2064" t="s">
        <v>23</v>
      </c>
      <c r="K2064" t="str">
        <f>SUBSTITUTE(Table14[[#This Row],[year]],"?","")</f>
        <v>1972</v>
      </c>
      <c r="P2064" t="str">
        <f>SUBSTITUTE(Table14[[#This Row],[Customer ID]],"?","unknown")</f>
        <v>Id277</v>
      </c>
      <c r="Q2064" s="9" t="str">
        <f t="shared" si="96"/>
        <v>13 Nov 1972</v>
      </c>
      <c r="R2064">
        <f t="shared" si="97"/>
        <v>50</v>
      </c>
      <c r="S2064" t="str">
        <f t="shared" si="98"/>
        <v>1972</v>
      </c>
      <c r="T2064" t="str">
        <f>SUBSTITUTE(Table14[[#This Row],[month]],"?","sep")</f>
        <v>Nov</v>
      </c>
      <c r="U2064">
        <v>13</v>
      </c>
      <c r="V2064">
        <v>0</v>
      </c>
      <c r="W2064" s="12">
        <v>3385.4</v>
      </c>
      <c r="X2064" t="str">
        <f>SUBSTITUTE(Table14[[#This Row],[Hospital tier]],"?","tier - 2")</f>
        <v>tier - 2</v>
      </c>
      <c r="Y2064" t="str">
        <f>SUBSTITUTE(Table14[[#This Row],[City tier]],"?","tier - 2")</f>
        <v>tier - 2</v>
      </c>
      <c r="Z2064" t="str">
        <f>SUBSTITUTE(Table14[[#This Row],[State ID]],"?","UNKNOWN")</f>
        <v>R1012</v>
      </c>
    </row>
    <row r="2065" spans="1:26" x14ac:dyDescent="0.3">
      <c r="A2065" t="s">
        <v>2096</v>
      </c>
      <c r="B2065">
        <v>1980</v>
      </c>
      <c r="C2065" t="s">
        <v>30</v>
      </c>
      <c r="E2065">
        <v>12</v>
      </c>
      <c r="F2065">
        <v>3</v>
      </c>
      <c r="G2065">
        <v>32787.46</v>
      </c>
      <c r="H2065" t="s">
        <v>16</v>
      </c>
      <c r="I2065" t="s">
        <v>12</v>
      </c>
      <c r="J2065" t="s">
        <v>23</v>
      </c>
      <c r="K2065" t="str">
        <f>SUBSTITUTE(Table14[[#This Row],[year]],"?","")</f>
        <v>1980</v>
      </c>
      <c r="P2065" t="str">
        <f>SUBSTITUTE(Table14[[#This Row],[Customer ID]],"?","unknown")</f>
        <v>Id276</v>
      </c>
      <c r="Q2065" s="9" t="str">
        <f t="shared" si="96"/>
        <v>16 Dec 1980</v>
      </c>
      <c r="R2065">
        <f t="shared" si="97"/>
        <v>42</v>
      </c>
      <c r="S2065" t="str">
        <f t="shared" si="98"/>
        <v>1980</v>
      </c>
      <c r="T2065" t="str">
        <f>SUBSTITUTE(Table14[[#This Row],[month]],"?","sep")</f>
        <v>Dec</v>
      </c>
      <c r="U2065">
        <v>16</v>
      </c>
      <c r="V2065">
        <v>0</v>
      </c>
      <c r="W2065" s="12">
        <v>12137.6</v>
      </c>
      <c r="X2065" t="str">
        <f>SUBSTITUTE(Table14[[#This Row],[Hospital tier]],"?","tier - 2")</f>
        <v>tier - 1</v>
      </c>
      <c r="Y2065" t="str">
        <f>SUBSTITUTE(Table14[[#This Row],[City tier]],"?","tier - 2")</f>
        <v>tier - 3</v>
      </c>
      <c r="Z2065" t="str">
        <f>SUBSTITUTE(Table14[[#This Row],[State ID]],"?","UNKNOWN")</f>
        <v>R1012</v>
      </c>
    </row>
    <row r="2066" spans="1:26" x14ac:dyDescent="0.3">
      <c r="A2066" t="s">
        <v>2097</v>
      </c>
      <c r="B2066">
        <v>1995</v>
      </c>
      <c r="C2066" t="s">
        <v>30</v>
      </c>
      <c r="E2066">
        <v>4</v>
      </c>
      <c r="F2066">
        <v>0</v>
      </c>
      <c r="G2066">
        <v>32827.51</v>
      </c>
      <c r="H2066" t="s">
        <v>16</v>
      </c>
      <c r="I2066" t="s">
        <v>11</v>
      </c>
      <c r="J2066" t="s">
        <v>42</v>
      </c>
      <c r="K2066" t="str">
        <f>SUBSTITUTE(Table14[[#This Row],[year]],"?","")</f>
        <v>1995</v>
      </c>
      <c r="P2066" t="str">
        <f>SUBSTITUTE(Table14[[#This Row],[Customer ID]],"?","unknown")</f>
        <v>Id275</v>
      </c>
      <c r="Q2066" s="9" t="str">
        <f t="shared" si="96"/>
        <v>6 Dec 1995</v>
      </c>
      <c r="R2066">
        <f t="shared" si="97"/>
        <v>27</v>
      </c>
      <c r="S2066" t="str">
        <f t="shared" si="98"/>
        <v>1995</v>
      </c>
      <c r="T2066" t="str">
        <f>SUBSTITUTE(Table14[[#This Row],[month]],"?","sep")</f>
        <v>Dec</v>
      </c>
      <c r="U2066">
        <v>6</v>
      </c>
      <c r="V2066">
        <v>0</v>
      </c>
      <c r="W2066" s="12">
        <v>36182.870000000003</v>
      </c>
      <c r="X2066" t="str">
        <f>SUBSTITUTE(Table14[[#This Row],[Hospital tier]],"?","tier - 2")</f>
        <v>tier - 1</v>
      </c>
      <c r="Y2066" t="str">
        <f>SUBSTITUTE(Table14[[#This Row],[City tier]],"?","tier - 2")</f>
        <v>tier - 2</v>
      </c>
      <c r="Z2066" t="str">
        <f>SUBSTITUTE(Table14[[#This Row],[State ID]],"?","UNKNOWN")</f>
        <v>R1011</v>
      </c>
    </row>
    <row r="2067" spans="1:26" x14ac:dyDescent="0.3">
      <c r="A2067" t="s">
        <v>2098</v>
      </c>
      <c r="B2067">
        <v>1981</v>
      </c>
      <c r="C2067" t="s">
        <v>15</v>
      </c>
      <c r="E2067">
        <v>17</v>
      </c>
      <c r="F2067">
        <v>1</v>
      </c>
      <c r="G2067">
        <v>32906.69</v>
      </c>
      <c r="H2067" t="s">
        <v>11</v>
      </c>
      <c r="I2067" t="s">
        <v>12</v>
      </c>
      <c r="J2067" t="s">
        <v>42</v>
      </c>
      <c r="K2067" t="str">
        <f>SUBSTITUTE(Table14[[#This Row],[year]],"?","")</f>
        <v>1981</v>
      </c>
      <c r="P2067" t="str">
        <f>SUBSTITUTE(Table14[[#This Row],[Customer ID]],"?","unknown")</f>
        <v>Id274</v>
      </c>
      <c r="Q2067" s="9" t="str">
        <f t="shared" si="96"/>
        <v>14 Nov 1981</v>
      </c>
      <c r="R2067">
        <f t="shared" si="97"/>
        <v>41</v>
      </c>
      <c r="S2067" t="str">
        <f t="shared" si="98"/>
        <v>1981</v>
      </c>
      <c r="T2067" t="str">
        <f>SUBSTITUTE(Table14[[#This Row],[month]],"?","sep")</f>
        <v>Nov</v>
      </c>
      <c r="U2067">
        <v>14</v>
      </c>
      <c r="V2067">
        <v>1</v>
      </c>
      <c r="W2067" s="12">
        <v>3378.91</v>
      </c>
      <c r="X2067" t="str">
        <f>SUBSTITUTE(Table14[[#This Row],[Hospital tier]],"?","tier - 2")</f>
        <v>tier - 2</v>
      </c>
      <c r="Y2067" t="str">
        <f>SUBSTITUTE(Table14[[#This Row],[City tier]],"?","tier - 2")</f>
        <v>tier - 3</v>
      </c>
      <c r="Z2067" t="str">
        <f>SUBSTITUTE(Table14[[#This Row],[State ID]],"?","UNKNOWN")</f>
        <v>R1011</v>
      </c>
    </row>
    <row r="2068" spans="1:26" x14ac:dyDescent="0.3">
      <c r="A2068" t="s">
        <v>2099</v>
      </c>
      <c r="B2068">
        <v>1971</v>
      </c>
      <c r="C2068" t="s">
        <v>35</v>
      </c>
      <c r="E2068">
        <v>24</v>
      </c>
      <c r="F2068">
        <v>0</v>
      </c>
      <c r="G2068">
        <v>32947.629999999997</v>
      </c>
      <c r="H2068" t="s">
        <v>11</v>
      </c>
      <c r="I2068" t="s">
        <v>16</v>
      </c>
      <c r="J2068" t="s">
        <v>42</v>
      </c>
      <c r="K2068" t="str">
        <f>SUBSTITUTE(Table14[[#This Row],[year]],"?","")</f>
        <v>1971</v>
      </c>
      <c r="P2068" t="str">
        <f>SUBSTITUTE(Table14[[#This Row],[Customer ID]],"?","unknown")</f>
        <v>Id273</v>
      </c>
      <c r="Q2068" s="9" t="str">
        <f t="shared" si="96"/>
        <v>7 Aug 1971</v>
      </c>
      <c r="R2068">
        <f t="shared" si="97"/>
        <v>51</v>
      </c>
      <c r="S2068" t="str">
        <f t="shared" si="98"/>
        <v>1971</v>
      </c>
      <c r="T2068" t="str">
        <f>SUBSTITUTE(Table14[[#This Row],[month]],"?","sep")</f>
        <v>Aug</v>
      </c>
      <c r="U2068">
        <v>7</v>
      </c>
      <c r="V2068">
        <v>0</v>
      </c>
      <c r="W2068" s="12">
        <v>3366.67</v>
      </c>
      <c r="X2068" t="str">
        <f>SUBSTITUTE(Table14[[#This Row],[Hospital tier]],"?","tier - 2")</f>
        <v>tier - 2</v>
      </c>
      <c r="Y2068" t="str">
        <f>SUBSTITUTE(Table14[[#This Row],[City tier]],"?","tier - 2")</f>
        <v>tier - 1</v>
      </c>
      <c r="Z2068" t="str">
        <f>SUBSTITUTE(Table14[[#This Row],[State ID]],"?","UNKNOWN")</f>
        <v>R1011</v>
      </c>
    </row>
    <row r="2069" spans="1:26" x14ac:dyDescent="0.3">
      <c r="A2069" t="s">
        <v>2100</v>
      </c>
      <c r="B2069">
        <v>1995</v>
      </c>
      <c r="C2069" t="s">
        <v>10</v>
      </c>
      <c r="E2069">
        <v>8</v>
      </c>
      <c r="F2069">
        <v>0</v>
      </c>
      <c r="G2069">
        <v>33017.46</v>
      </c>
      <c r="H2069" t="s">
        <v>16</v>
      </c>
      <c r="I2069" t="s">
        <v>16</v>
      </c>
      <c r="J2069" t="s">
        <v>42</v>
      </c>
      <c r="K2069" t="str">
        <f>SUBSTITUTE(Table14[[#This Row],[year]],"?","")</f>
        <v>1995</v>
      </c>
      <c r="P2069" t="str">
        <f>SUBSTITUTE(Table14[[#This Row],[Customer ID]],"?","unknown")</f>
        <v>Id272</v>
      </c>
      <c r="Q2069" s="9" t="str">
        <f t="shared" si="96"/>
        <v>23 Jul 1995</v>
      </c>
      <c r="R2069">
        <f t="shared" si="97"/>
        <v>27</v>
      </c>
      <c r="S2069" t="str">
        <f t="shared" si="98"/>
        <v>1995</v>
      </c>
      <c r="T2069" t="str">
        <f>SUBSTITUTE(Table14[[#This Row],[month]],"?","sep")</f>
        <v>Jul</v>
      </c>
      <c r="U2069">
        <v>23</v>
      </c>
      <c r="V2069">
        <v>0</v>
      </c>
      <c r="W2069" s="12">
        <v>3353.47</v>
      </c>
      <c r="X2069" t="str">
        <f>SUBSTITUTE(Table14[[#This Row],[Hospital tier]],"?","tier - 2")</f>
        <v>tier - 1</v>
      </c>
      <c r="Y2069" t="str">
        <f>SUBSTITUTE(Table14[[#This Row],[City tier]],"?","tier - 2")</f>
        <v>tier - 1</v>
      </c>
      <c r="Z2069" t="str">
        <f>SUBSTITUTE(Table14[[#This Row],[State ID]],"?","UNKNOWN")</f>
        <v>R1011</v>
      </c>
    </row>
    <row r="2070" spans="1:26" x14ac:dyDescent="0.3">
      <c r="A2070" t="s">
        <v>2101</v>
      </c>
      <c r="B2070">
        <v>1967</v>
      </c>
      <c r="C2070" t="s">
        <v>10</v>
      </c>
      <c r="E2070">
        <v>10</v>
      </c>
      <c r="F2070">
        <v>0</v>
      </c>
      <c r="G2070">
        <v>33025.32</v>
      </c>
      <c r="H2070" t="s">
        <v>11</v>
      </c>
      <c r="I2070" t="s">
        <v>12</v>
      </c>
      <c r="J2070" t="s">
        <v>42</v>
      </c>
      <c r="K2070" t="str">
        <f>SUBSTITUTE(Table14[[#This Row],[year]],"?","")</f>
        <v>1967</v>
      </c>
      <c r="P2070" t="str">
        <f>SUBSTITUTE(Table14[[#This Row],[Customer ID]],"?","unknown")</f>
        <v>Id271</v>
      </c>
      <c r="Q2070" s="9" t="str">
        <f t="shared" si="96"/>
        <v>28 Jul 1967</v>
      </c>
      <c r="R2070">
        <f t="shared" si="97"/>
        <v>55</v>
      </c>
      <c r="S2070" t="str">
        <f t="shared" si="98"/>
        <v>1967</v>
      </c>
      <c r="T2070" t="str">
        <f>SUBSTITUTE(Table14[[#This Row],[month]],"?","sep")</f>
        <v>Jul</v>
      </c>
      <c r="U2070">
        <v>28</v>
      </c>
      <c r="V2070">
        <v>0</v>
      </c>
      <c r="W2070" s="12">
        <v>3353.28</v>
      </c>
      <c r="X2070" t="str">
        <f>SUBSTITUTE(Table14[[#This Row],[Hospital tier]],"?","tier - 2")</f>
        <v>tier - 2</v>
      </c>
      <c r="Y2070" t="str">
        <f>SUBSTITUTE(Table14[[#This Row],[City tier]],"?","tier - 2")</f>
        <v>tier - 3</v>
      </c>
      <c r="Z2070" t="str">
        <f>SUBSTITUTE(Table14[[#This Row],[State ID]],"?","UNKNOWN")</f>
        <v>R1011</v>
      </c>
    </row>
    <row r="2071" spans="1:26" x14ac:dyDescent="0.3">
      <c r="A2071" t="s">
        <v>2102</v>
      </c>
      <c r="B2071">
        <v>1994</v>
      </c>
      <c r="C2071" t="s">
        <v>10</v>
      </c>
      <c r="E2071">
        <v>28</v>
      </c>
      <c r="F2071">
        <v>0</v>
      </c>
      <c r="G2071">
        <v>33057.230000000003</v>
      </c>
      <c r="H2071" t="s">
        <v>16</v>
      </c>
      <c r="I2071" t="s">
        <v>11</v>
      </c>
      <c r="J2071" t="s">
        <v>42</v>
      </c>
      <c r="K2071" t="str">
        <f>SUBSTITUTE(Table14[[#This Row],[year]],"?","")</f>
        <v>1994</v>
      </c>
      <c r="P2071" t="str">
        <f>SUBSTITUTE(Table14[[#This Row],[Customer ID]],"?","unknown")</f>
        <v>Id270</v>
      </c>
      <c r="Q2071" s="9" t="str">
        <f t="shared" si="96"/>
        <v>1 Jul 1994</v>
      </c>
      <c r="R2071">
        <f t="shared" si="97"/>
        <v>28</v>
      </c>
      <c r="S2071" t="str">
        <f t="shared" si="98"/>
        <v>1994</v>
      </c>
      <c r="T2071" t="str">
        <f>SUBSTITUTE(Table14[[#This Row],[month]],"?","sep")</f>
        <v>Jul</v>
      </c>
      <c r="U2071">
        <v>1</v>
      </c>
      <c r="V2071">
        <v>3</v>
      </c>
      <c r="W2071" s="12">
        <v>3342.79</v>
      </c>
      <c r="X2071" t="str">
        <f>SUBSTITUTE(Table14[[#This Row],[Hospital tier]],"?","tier - 2")</f>
        <v>tier - 1</v>
      </c>
      <c r="Y2071" t="str">
        <f>SUBSTITUTE(Table14[[#This Row],[City tier]],"?","tier - 2")</f>
        <v>tier - 2</v>
      </c>
      <c r="Z2071" t="str">
        <f>SUBSTITUTE(Table14[[#This Row],[State ID]],"?","UNKNOWN")</f>
        <v>R1011</v>
      </c>
    </row>
    <row r="2072" spans="1:26" x14ac:dyDescent="0.3">
      <c r="A2072" t="s">
        <v>2103</v>
      </c>
      <c r="B2072">
        <v>1962</v>
      </c>
      <c r="C2072" t="s">
        <v>10</v>
      </c>
      <c r="E2072">
        <v>1</v>
      </c>
      <c r="F2072">
        <v>0</v>
      </c>
      <c r="G2072">
        <v>33074.94</v>
      </c>
      <c r="H2072" t="s">
        <v>16</v>
      </c>
      <c r="I2072" t="s">
        <v>11</v>
      </c>
      <c r="J2072" t="s">
        <v>42</v>
      </c>
      <c r="K2072" t="str">
        <f>SUBSTITUTE(Table14[[#This Row],[year]],"?","")</f>
        <v>1962</v>
      </c>
      <c r="P2072" t="str">
        <f>SUBSTITUTE(Table14[[#This Row],[Customer ID]],"?","unknown")</f>
        <v>Id269</v>
      </c>
      <c r="Q2072" s="9" t="str">
        <f t="shared" si="96"/>
        <v>20 Jul 1962</v>
      </c>
      <c r="R2072">
        <f t="shared" si="97"/>
        <v>60</v>
      </c>
      <c r="S2072" t="str">
        <f t="shared" si="98"/>
        <v>1962</v>
      </c>
      <c r="T2072" t="str">
        <f>SUBSTITUTE(Table14[[#This Row],[month]],"?","sep")</f>
        <v>Jul</v>
      </c>
      <c r="U2072">
        <v>20</v>
      </c>
      <c r="V2072">
        <v>1</v>
      </c>
      <c r="W2072" s="12">
        <v>3309.79</v>
      </c>
      <c r="X2072" t="str">
        <f>SUBSTITUTE(Table14[[#This Row],[Hospital tier]],"?","tier - 2")</f>
        <v>tier - 1</v>
      </c>
      <c r="Y2072" t="str">
        <f>SUBSTITUTE(Table14[[#This Row],[City tier]],"?","tier - 2")</f>
        <v>tier - 2</v>
      </c>
      <c r="Z2072" t="str">
        <f>SUBSTITUTE(Table14[[#This Row],[State ID]],"?","UNKNOWN")</f>
        <v>R1011</v>
      </c>
    </row>
    <row r="2073" spans="1:26" x14ac:dyDescent="0.3">
      <c r="A2073" t="s">
        <v>2104</v>
      </c>
      <c r="B2073">
        <v>1969</v>
      </c>
      <c r="C2073" t="s">
        <v>37</v>
      </c>
      <c r="E2073">
        <v>30</v>
      </c>
      <c r="F2073">
        <v>0</v>
      </c>
      <c r="G2073">
        <v>33090.660000000003</v>
      </c>
      <c r="H2073" t="s">
        <v>11</v>
      </c>
      <c r="I2073" t="s">
        <v>11</v>
      </c>
      <c r="J2073" t="s">
        <v>42</v>
      </c>
      <c r="K2073" t="str">
        <f>SUBSTITUTE(Table14[[#This Row],[year]],"?","")</f>
        <v>1969</v>
      </c>
      <c r="P2073" t="str">
        <f>SUBSTITUTE(Table14[[#This Row],[Customer ID]],"?","unknown")</f>
        <v>Id268</v>
      </c>
      <c r="Q2073" s="9" t="str">
        <f t="shared" si="96"/>
        <v>18 Oct 1969</v>
      </c>
      <c r="R2073">
        <f t="shared" si="97"/>
        <v>53</v>
      </c>
      <c r="S2073" t="str">
        <f t="shared" si="98"/>
        <v>1969</v>
      </c>
      <c r="T2073" t="str">
        <f>SUBSTITUTE(Table14[[#This Row],[month]],"?","sep")</f>
        <v>Oct</v>
      </c>
      <c r="U2073">
        <v>18</v>
      </c>
      <c r="V2073">
        <v>0</v>
      </c>
      <c r="W2073" s="12">
        <v>3308.46</v>
      </c>
      <c r="X2073" t="str">
        <f>SUBSTITUTE(Table14[[#This Row],[Hospital tier]],"?","tier - 2")</f>
        <v>tier - 2</v>
      </c>
      <c r="Y2073" t="str">
        <f>SUBSTITUTE(Table14[[#This Row],[City tier]],"?","tier - 2")</f>
        <v>tier - 2</v>
      </c>
      <c r="Z2073" t="str">
        <f>SUBSTITUTE(Table14[[#This Row],[State ID]],"?","UNKNOWN")</f>
        <v>R1011</v>
      </c>
    </row>
    <row r="2074" spans="1:26" x14ac:dyDescent="0.3">
      <c r="A2074" t="s">
        <v>2105</v>
      </c>
      <c r="B2074">
        <v>1985</v>
      </c>
      <c r="C2074" t="s">
        <v>10</v>
      </c>
      <c r="E2074">
        <v>15</v>
      </c>
      <c r="F2074">
        <v>3</v>
      </c>
      <c r="G2074">
        <v>33121</v>
      </c>
      <c r="H2074" t="s">
        <v>11</v>
      </c>
      <c r="I2074" t="s">
        <v>16</v>
      </c>
      <c r="J2074" t="s">
        <v>42</v>
      </c>
      <c r="K2074" t="str">
        <f>SUBSTITUTE(Table14[[#This Row],[year]],"?","")</f>
        <v>1985</v>
      </c>
      <c r="P2074" t="str">
        <f>SUBSTITUTE(Table14[[#This Row],[Customer ID]],"?","unknown")</f>
        <v>Id267</v>
      </c>
      <c r="Q2074" s="9" t="str">
        <f t="shared" si="96"/>
        <v>5 Jul 1985</v>
      </c>
      <c r="R2074">
        <f t="shared" si="97"/>
        <v>37</v>
      </c>
      <c r="S2074" t="str">
        <f t="shared" si="98"/>
        <v>1985</v>
      </c>
      <c r="T2074" t="str">
        <f>SUBSTITUTE(Table14[[#This Row],[month]],"?","sep")</f>
        <v>Jul</v>
      </c>
      <c r="U2074">
        <v>5</v>
      </c>
      <c r="V2074">
        <v>0</v>
      </c>
      <c r="W2074" s="12">
        <v>3300.7</v>
      </c>
      <c r="X2074" t="str">
        <f>SUBSTITUTE(Table14[[#This Row],[Hospital tier]],"?","tier - 2")</f>
        <v>tier - 2</v>
      </c>
      <c r="Y2074" t="str">
        <f>SUBSTITUTE(Table14[[#This Row],[City tier]],"?","tier - 2")</f>
        <v>tier - 1</v>
      </c>
      <c r="Z2074" t="str">
        <f>SUBSTITUTE(Table14[[#This Row],[State ID]],"?","UNKNOWN")</f>
        <v>R1011</v>
      </c>
    </row>
    <row r="2075" spans="1:26" x14ac:dyDescent="0.3">
      <c r="A2075" t="s">
        <v>2106</v>
      </c>
      <c r="B2075">
        <v>1990</v>
      </c>
      <c r="C2075" t="s">
        <v>37</v>
      </c>
      <c r="E2075">
        <v>12</v>
      </c>
      <c r="F2075">
        <v>3</v>
      </c>
      <c r="G2075">
        <v>33292.83</v>
      </c>
      <c r="H2075" t="s">
        <v>11</v>
      </c>
      <c r="I2075" t="s">
        <v>16</v>
      </c>
      <c r="J2075" t="s">
        <v>42</v>
      </c>
      <c r="K2075" t="str">
        <f>SUBSTITUTE(Table14[[#This Row],[year]],"?","")</f>
        <v>1990</v>
      </c>
      <c r="P2075" t="str">
        <f>SUBSTITUTE(Table14[[#This Row],[Customer ID]],"?","unknown")</f>
        <v>Id266</v>
      </c>
      <c r="Q2075" s="9" t="str">
        <f t="shared" si="96"/>
        <v>17 Oct 1990</v>
      </c>
      <c r="R2075">
        <f t="shared" si="97"/>
        <v>32</v>
      </c>
      <c r="S2075" t="str">
        <f t="shared" si="98"/>
        <v>1990</v>
      </c>
      <c r="T2075" t="str">
        <f>SUBSTITUTE(Table14[[#This Row],[month]],"?","sep")</f>
        <v>Oct</v>
      </c>
      <c r="U2075">
        <v>17</v>
      </c>
      <c r="V2075">
        <v>1</v>
      </c>
      <c r="W2075" s="12">
        <v>3292.53</v>
      </c>
      <c r="X2075" t="str">
        <f>SUBSTITUTE(Table14[[#This Row],[Hospital tier]],"?","tier - 2")</f>
        <v>tier - 2</v>
      </c>
      <c r="Y2075" t="str">
        <f>SUBSTITUTE(Table14[[#This Row],[City tier]],"?","tier - 2")</f>
        <v>tier - 1</v>
      </c>
      <c r="Z2075" t="str">
        <f>SUBSTITUTE(Table14[[#This Row],[State ID]],"?","UNKNOWN")</f>
        <v>R1011</v>
      </c>
    </row>
    <row r="2076" spans="1:26" x14ac:dyDescent="0.3">
      <c r="A2076" t="s">
        <v>2107</v>
      </c>
      <c r="B2076">
        <v>2003</v>
      </c>
      <c r="C2076" t="s">
        <v>15</v>
      </c>
      <c r="E2076">
        <v>28</v>
      </c>
      <c r="F2076">
        <v>0</v>
      </c>
      <c r="G2076">
        <v>33307.550000000003</v>
      </c>
      <c r="H2076" t="s">
        <v>11</v>
      </c>
      <c r="I2076" t="s">
        <v>12</v>
      </c>
      <c r="J2076" t="s">
        <v>23</v>
      </c>
      <c r="K2076" t="str">
        <f>SUBSTITUTE(Table14[[#This Row],[year]],"?","")</f>
        <v>2003</v>
      </c>
      <c r="P2076" t="str">
        <f>SUBSTITUTE(Table14[[#This Row],[Customer ID]],"?","unknown")</f>
        <v>Id265</v>
      </c>
      <c r="Q2076" s="9" t="str">
        <f t="shared" si="96"/>
        <v>6 Nov 2003</v>
      </c>
      <c r="R2076">
        <f t="shared" si="97"/>
        <v>19</v>
      </c>
      <c r="S2076" t="str">
        <f t="shared" si="98"/>
        <v>2003</v>
      </c>
      <c r="T2076" t="str">
        <f>SUBSTITUTE(Table14[[#This Row],[month]],"?","sep")</f>
        <v>Nov</v>
      </c>
      <c r="U2076">
        <v>6</v>
      </c>
      <c r="V2076">
        <v>3</v>
      </c>
      <c r="W2076" s="12">
        <v>12130.8</v>
      </c>
      <c r="X2076" t="str">
        <f>SUBSTITUTE(Table14[[#This Row],[Hospital tier]],"?","tier - 2")</f>
        <v>tier - 2</v>
      </c>
      <c r="Y2076" t="str">
        <f>SUBSTITUTE(Table14[[#This Row],[City tier]],"?","tier - 2")</f>
        <v>tier - 3</v>
      </c>
      <c r="Z2076" t="str">
        <f>SUBSTITUTE(Table14[[#This Row],[State ID]],"?","UNKNOWN")</f>
        <v>R1012</v>
      </c>
    </row>
    <row r="2077" spans="1:26" x14ac:dyDescent="0.3">
      <c r="A2077" t="s">
        <v>2108</v>
      </c>
      <c r="B2077">
        <v>1972</v>
      </c>
      <c r="C2077" t="s">
        <v>20</v>
      </c>
      <c r="E2077">
        <v>5</v>
      </c>
      <c r="F2077">
        <v>0</v>
      </c>
      <c r="G2077">
        <v>33344.449999999997</v>
      </c>
      <c r="H2077" t="s">
        <v>11</v>
      </c>
      <c r="I2077" t="s">
        <v>12</v>
      </c>
      <c r="J2077" t="s">
        <v>42</v>
      </c>
      <c r="K2077" t="str">
        <f>SUBSTITUTE(Table14[[#This Row],[year]],"?","")</f>
        <v>1972</v>
      </c>
      <c r="P2077" t="str">
        <f>SUBSTITUTE(Table14[[#This Row],[Customer ID]],"?","unknown")</f>
        <v>Id264</v>
      </c>
      <c r="Q2077" s="9" t="str">
        <f t="shared" si="96"/>
        <v>3 Sep 1972</v>
      </c>
      <c r="R2077">
        <f t="shared" si="97"/>
        <v>50</v>
      </c>
      <c r="S2077" t="str">
        <f t="shared" si="98"/>
        <v>1972</v>
      </c>
      <c r="T2077" t="str">
        <f>SUBSTITUTE(Table14[[#This Row],[month]],"?","sep")</f>
        <v>Sep</v>
      </c>
      <c r="U2077">
        <v>3</v>
      </c>
      <c r="V2077">
        <v>0</v>
      </c>
      <c r="W2077" s="12">
        <v>3280.22</v>
      </c>
      <c r="X2077" t="str">
        <f>SUBSTITUTE(Table14[[#This Row],[Hospital tier]],"?","tier - 2")</f>
        <v>tier - 2</v>
      </c>
      <c r="Y2077" t="str">
        <f>SUBSTITUTE(Table14[[#This Row],[City tier]],"?","tier - 2")</f>
        <v>tier - 3</v>
      </c>
      <c r="Z2077" t="str">
        <f>SUBSTITUTE(Table14[[#This Row],[State ID]],"?","UNKNOWN")</f>
        <v>R1011</v>
      </c>
    </row>
    <row r="2078" spans="1:26" x14ac:dyDescent="0.3">
      <c r="A2078" t="s">
        <v>2109</v>
      </c>
      <c r="B2078">
        <v>1985</v>
      </c>
      <c r="C2078" t="s">
        <v>30</v>
      </c>
      <c r="E2078">
        <v>7</v>
      </c>
      <c r="F2078">
        <v>3</v>
      </c>
      <c r="G2078">
        <v>33450.99</v>
      </c>
      <c r="H2078" t="s">
        <v>11</v>
      </c>
      <c r="I2078" t="s">
        <v>11</v>
      </c>
      <c r="J2078" t="s">
        <v>42</v>
      </c>
      <c r="K2078" t="str">
        <f>SUBSTITUTE(Table14[[#This Row],[year]],"?","")</f>
        <v>1985</v>
      </c>
      <c r="P2078" t="str">
        <f>SUBSTITUTE(Table14[[#This Row],[Customer ID]],"?","unknown")</f>
        <v>Id263</v>
      </c>
      <c r="Q2078" s="9" t="str">
        <f t="shared" si="96"/>
        <v>30 Dec 1985</v>
      </c>
      <c r="R2078">
        <f t="shared" si="97"/>
        <v>37</v>
      </c>
      <c r="S2078" t="str">
        <f t="shared" si="98"/>
        <v>1985</v>
      </c>
      <c r="T2078" t="str">
        <f>SUBSTITUTE(Table14[[#This Row],[month]],"?","sep")</f>
        <v>Dec</v>
      </c>
      <c r="U2078">
        <v>30</v>
      </c>
      <c r="V2078">
        <v>0</v>
      </c>
      <c r="W2078" s="12">
        <v>36149.480000000003</v>
      </c>
      <c r="X2078" t="str">
        <f>SUBSTITUTE(Table14[[#This Row],[Hospital tier]],"?","tier - 2")</f>
        <v>tier - 2</v>
      </c>
      <c r="Y2078" t="str">
        <f>SUBSTITUTE(Table14[[#This Row],[City tier]],"?","tier - 2")</f>
        <v>tier - 2</v>
      </c>
      <c r="Z2078" t="str">
        <f>SUBSTITUTE(Table14[[#This Row],[State ID]],"?","UNKNOWN")</f>
        <v>R1011</v>
      </c>
    </row>
    <row r="2079" spans="1:26" x14ac:dyDescent="0.3">
      <c r="A2079" t="s">
        <v>2110</v>
      </c>
      <c r="B2079">
        <v>1970</v>
      </c>
      <c r="C2079" t="s">
        <v>18</v>
      </c>
      <c r="E2079">
        <v>18</v>
      </c>
      <c r="F2079">
        <v>2</v>
      </c>
      <c r="G2079">
        <v>33471.97</v>
      </c>
      <c r="H2079" t="s">
        <v>11</v>
      </c>
      <c r="I2079" t="s">
        <v>11</v>
      </c>
      <c r="J2079" t="s">
        <v>23</v>
      </c>
      <c r="K2079" t="str">
        <f>SUBSTITUTE(Table14[[#This Row],[year]],"?","")</f>
        <v>1970</v>
      </c>
      <c r="P2079" t="str">
        <f>SUBSTITUTE(Table14[[#This Row],[Customer ID]],"?","unknown")</f>
        <v>Id262</v>
      </c>
      <c r="Q2079" s="9" t="str">
        <f t="shared" si="96"/>
        <v>6 Jun 1970</v>
      </c>
      <c r="R2079">
        <f t="shared" si="97"/>
        <v>53</v>
      </c>
      <c r="S2079" t="str">
        <f t="shared" si="98"/>
        <v>1970</v>
      </c>
      <c r="T2079" t="str">
        <f>SUBSTITUTE(Table14[[#This Row],[month]],"?","sep")</f>
        <v>Jun</v>
      </c>
      <c r="U2079">
        <v>6</v>
      </c>
      <c r="V2079">
        <v>2</v>
      </c>
      <c r="W2079" s="12">
        <v>3279.87</v>
      </c>
      <c r="X2079" t="str">
        <f>SUBSTITUTE(Table14[[#This Row],[Hospital tier]],"?","tier - 2")</f>
        <v>tier - 2</v>
      </c>
      <c r="Y2079" t="str">
        <f>SUBSTITUTE(Table14[[#This Row],[City tier]],"?","tier - 2")</f>
        <v>tier - 2</v>
      </c>
      <c r="Z2079" t="str">
        <f>SUBSTITUTE(Table14[[#This Row],[State ID]],"?","UNKNOWN")</f>
        <v>R1012</v>
      </c>
    </row>
    <row r="2080" spans="1:26" x14ac:dyDescent="0.3">
      <c r="A2080" t="s">
        <v>2111</v>
      </c>
      <c r="B2080">
        <v>2002</v>
      </c>
      <c r="C2080" t="s">
        <v>35</v>
      </c>
      <c r="E2080">
        <v>25</v>
      </c>
      <c r="F2080">
        <v>0</v>
      </c>
      <c r="G2080">
        <v>33475.82</v>
      </c>
      <c r="H2080" t="s">
        <v>16</v>
      </c>
      <c r="I2080" t="s">
        <v>16</v>
      </c>
      <c r="J2080" t="s">
        <v>170</v>
      </c>
      <c r="K2080" t="str">
        <f>SUBSTITUTE(Table14[[#This Row],[year]],"?","")</f>
        <v>2002</v>
      </c>
      <c r="P2080" t="str">
        <f>SUBSTITUTE(Table14[[#This Row],[Customer ID]],"?","unknown")</f>
        <v>Id261</v>
      </c>
      <c r="Q2080" s="9" t="str">
        <f t="shared" si="96"/>
        <v>1 Aug 2002</v>
      </c>
      <c r="R2080">
        <f t="shared" si="97"/>
        <v>20</v>
      </c>
      <c r="S2080" t="str">
        <f t="shared" si="98"/>
        <v>2002</v>
      </c>
      <c r="T2080" t="str">
        <f>SUBSTITUTE(Table14[[#This Row],[month]],"?","sep")</f>
        <v>Aug</v>
      </c>
      <c r="U2080">
        <v>1</v>
      </c>
      <c r="V2080">
        <v>1</v>
      </c>
      <c r="W2080" s="12">
        <v>3277.16</v>
      </c>
      <c r="X2080" t="str">
        <f>SUBSTITUTE(Table14[[#This Row],[Hospital tier]],"?","tier - 2")</f>
        <v>tier - 1</v>
      </c>
      <c r="Y2080" t="str">
        <f>SUBSTITUTE(Table14[[#This Row],[City tier]],"?","tier - 2")</f>
        <v>tier - 1</v>
      </c>
      <c r="Z2080" t="str">
        <f>SUBSTITUTE(Table14[[#This Row],[State ID]],"?","UNKNOWN")</f>
        <v>R1018</v>
      </c>
    </row>
    <row r="2081" spans="1:26" x14ac:dyDescent="0.3">
      <c r="A2081" t="s">
        <v>2112</v>
      </c>
      <c r="B2081">
        <v>1984</v>
      </c>
      <c r="C2081" t="s">
        <v>10</v>
      </c>
      <c r="E2081">
        <v>22</v>
      </c>
      <c r="F2081">
        <v>3</v>
      </c>
      <c r="G2081">
        <v>33527.1</v>
      </c>
      <c r="H2081" t="s">
        <v>11</v>
      </c>
      <c r="I2081" t="s">
        <v>12</v>
      </c>
      <c r="J2081" t="s">
        <v>42</v>
      </c>
      <c r="K2081" t="str">
        <f>SUBSTITUTE(Table14[[#This Row],[year]],"?","")</f>
        <v>1984</v>
      </c>
      <c r="P2081" t="str">
        <f>SUBSTITUTE(Table14[[#This Row],[Customer ID]],"?","unknown")</f>
        <v>Id260</v>
      </c>
      <c r="Q2081" s="9" t="str">
        <f t="shared" si="96"/>
        <v>2 Jul 1984</v>
      </c>
      <c r="R2081">
        <f t="shared" si="97"/>
        <v>38</v>
      </c>
      <c r="S2081" t="str">
        <f t="shared" si="98"/>
        <v>1984</v>
      </c>
      <c r="T2081" t="str">
        <f>SUBSTITUTE(Table14[[#This Row],[month]],"?","sep")</f>
        <v>Jul</v>
      </c>
      <c r="U2081">
        <v>2</v>
      </c>
      <c r="V2081">
        <v>0</v>
      </c>
      <c r="W2081" s="12">
        <v>3268.85</v>
      </c>
      <c r="X2081" t="str">
        <f>SUBSTITUTE(Table14[[#This Row],[Hospital tier]],"?","tier - 2")</f>
        <v>tier - 2</v>
      </c>
      <c r="Y2081" t="str">
        <f>SUBSTITUTE(Table14[[#This Row],[City tier]],"?","tier - 2")</f>
        <v>tier - 3</v>
      </c>
      <c r="Z2081" t="str">
        <f>SUBSTITUTE(Table14[[#This Row],[State ID]],"?","UNKNOWN")</f>
        <v>R1011</v>
      </c>
    </row>
    <row r="2082" spans="1:26" x14ac:dyDescent="0.3">
      <c r="A2082" t="s">
        <v>2113</v>
      </c>
      <c r="B2082">
        <v>2003</v>
      </c>
      <c r="C2082" t="s">
        <v>20</v>
      </c>
      <c r="E2082">
        <v>9</v>
      </c>
      <c r="F2082">
        <v>0</v>
      </c>
      <c r="G2082">
        <v>33611.71</v>
      </c>
      <c r="H2082" t="s">
        <v>16</v>
      </c>
      <c r="I2082" t="s">
        <v>11</v>
      </c>
      <c r="J2082" t="s">
        <v>42</v>
      </c>
      <c r="K2082" t="str">
        <f>SUBSTITUTE(Table14[[#This Row],[year]],"?","")</f>
        <v>2003</v>
      </c>
      <c r="P2082" t="str">
        <f>SUBSTITUTE(Table14[[#This Row],[Customer ID]],"?","unknown")</f>
        <v>Id259</v>
      </c>
      <c r="Q2082" s="9" t="str">
        <f t="shared" si="96"/>
        <v>13 Sep 2003</v>
      </c>
      <c r="R2082">
        <f t="shared" si="97"/>
        <v>19</v>
      </c>
      <c r="S2082" t="str">
        <f t="shared" si="98"/>
        <v>2003</v>
      </c>
      <c r="T2082" t="str">
        <f>SUBSTITUTE(Table14[[#This Row],[month]],"?","sep")</f>
        <v>Sep</v>
      </c>
      <c r="U2082">
        <v>13</v>
      </c>
      <c r="V2082">
        <v>0</v>
      </c>
      <c r="W2082" s="12">
        <v>3260.2</v>
      </c>
      <c r="X2082" t="str">
        <f>SUBSTITUTE(Table14[[#This Row],[Hospital tier]],"?","tier - 2")</f>
        <v>tier - 1</v>
      </c>
      <c r="Y2082" t="str">
        <f>SUBSTITUTE(Table14[[#This Row],[City tier]],"?","tier - 2")</f>
        <v>tier - 2</v>
      </c>
      <c r="Z2082" t="str">
        <f>SUBSTITUTE(Table14[[#This Row],[State ID]],"?","UNKNOWN")</f>
        <v>R1011</v>
      </c>
    </row>
    <row r="2083" spans="1:26" x14ac:dyDescent="0.3">
      <c r="A2083" t="s">
        <v>2114</v>
      </c>
      <c r="B2083">
        <v>1993</v>
      </c>
      <c r="C2083" t="s">
        <v>15</v>
      </c>
      <c r="E2083">
        <v>28</v>
      </c>
      <c r="F2083">
        <v>0</v>
      </c>
      <c r="G2083">
        <v>33707.550000000003</v>
      </c>
      <c r="H2083" t="s">
        <v>11</v>
      </c>
      <c r="I2083" t="s">
        <v>11</v>
      </c>
      <c r="J2083" t="s">
        <v>42</v>
      </c>
      <c r="K2083" t="str">
        <f>SUBSTITUTE(Table14[[#This Row],[year]],"?","")</f>
        <v>1993</v>
      </c>
      <c r="P2083" t="str">
        <f>SUBSTITUTE(Table14[[#This Row],[Customer ID]],"?","unknown")</f>
        <v>Id258</v>
      </c>
      <c r="Q2083" s="9" t="str">
        <f t="shared" si="96"/>
        <v>2 Nov 1993</v>
      </c>
      <c r="R2083">
        <f t="shared" si="97"/>
        <v>29</v>
      </c>
      <c r="S2083" t="str">
        <f t="shared" si="98"/>
        <v>1993</v>
      </c>
      <c r="T2083" t="str">
        <f>SUBSTITUTE(Table14[[#This Row],[month]],"?","sep")</f>
        <v>Nov</v>
      </c>
      <c r="U2083">
        <v>2</v>
      </c>
      <c r="V2083">
        <v>1</v>
      </c>
      <c r="W2083" s="12">
        <v>3238.44</v>
      </c>
      <c r="X2083" t="str">
        <f>SUBSTITUTE(Table14[[#This Row],[Hospital tier]],"?","tier - 2")</f>
        <v>tier - 2</v>
      </c>
      <c r="Y2083" t="str">
        <f>SUBSTITUTE(Table14[[#This Row],[City tier]],"?","tier - 2")</f>
        <v>tier - 2</v>
      </c>
      <c r="Z2083" t="str">
        <f>SUBSTITUTE(Table14[[#This Row],[State ID]],"?","UNKNOWN")</f>
        <v>R1011</v>
      </c>
    </row>
    <row r="2084" spans="1:26" x14ac:dyDescent="0.3">
      <c r="A2084" t="s">
        <v>2115</v>
      </c>
      <c r="B2084">
        <v>2004</v>
      </c>
      <c r="C2084" t="s">
        <v>15</v>
      </c>
      <c r="E2084">
        <v>1</v>
      </c>
      <c r="F2084">
        <v>0</v>
      </c>
      <c r="G2084">
        <v>33732.69</v>
      </c>
      <c r="H2084" t="s">
        <v>16</v>
      </c>
      <c r="I2084" t="s">
        <v>16</v>
      </c>
      <c r="J2084" t="s">
        <v>356</v>
      </c>
      <c r="K2084" t="str">
        <f>SUBSTITUTE(Table14[[#This Row],[year]],"?","")</f>
        <v>2004</v>
      </c>
      <c r="P2084" t="str">
        <f>SUBSTITUTE(Table14[[#This Row],[Customer ID]],"?","unknown")</f>
        <v>Id257</v>
      </c>
      <c r="Q2084" s="9" t="str">
        <f t="shared" si="96"/>
        <v>2 Nov 2004</v>
      </c>
      <c r="R2084">
        <f t="shared" si="97"/>
        <v>18</v>
      </c>
      <c r="S2084" t="str">
        <f t="shared" si="98"/>
        <v>2004</v>
      </c>
      <c r="T2084" t="str">
        <f>SUBSTITUTE(Table14[[#This Row],[month]],"?","sep")</f>
        <v>Nov</v>
      </c>
      <c r="U2084">
        <v>2</v>
      </c>
      <c r="V2084">
        <v>1</v>
      </c>
      <c r="W2084" s="12">
        <v>3227.12</v>
      </c>
      <c r="X2084" t="str">
        <f>SUBSTITUTE(Table14[[#This Row],[Hospital tier]],"?","tier - 2")</f>
        <v>tier - 1</v>
      </c>
      <c r="Y2084" t="str">
        <f>SUBSTITUTE(Table14[[#This Row],[City tier]],"?","tier - 2")</f>
        <v>tier - 1</v>
      </c>
      <c r="Z2084" t="str">
        <f>SUBSTITUTE(Table14[[#This Row],[State ID]],"?","UNKNOWN")</f>
        <v>R1017</v>
      </c>
    </row>
    <row r="2085" spans="1:26" x14ac:dyDescent="0.3">
      <c r="A2085" t="s">
        <v>2116</v>
      </c>
      <c r="B2085">
        <v>2003</v>
      </c>
      <c r="C2085" t="s">
        <v>20</v>
      </c>
      <c r="E2085">
        <v>12</v>
      </c>
      <c r="F2085">
        <v>0</v>
      </c>
      <c r="G2085">
        <v>33750.29</v>
      </c>
      <c r="H2085" t="s">
        <v>16</v>
      </c>
      <c r="I2085" t="s">
        <v>12</v>
      </c>
      <c r="J2085" t="s">
        <v>23</v>
      </c>
      <c r="K2085" t="str">
        <f>SUBSTITUTE(Table14[[#This Row],[year]],"?","")</f>
        <v>2003</v>
      </c>
      <c r="P2085" t="str">
        <f>SUBSTITUTE(Table14[[#This Row],[Customer ID]],"?","unknown")</f>
        <v>Id256</v>
      </c>
      <c r="Q2085" s="9" t="str">
        <f t="shared" si="96"/>
        <v>6 Sep 2003</v>
      </c>
      <c r="R2085">
        <f t="shared" si="97"/>
        <v>19</v>
      </c>
      <c r="S2085" t="str">
        <f t="shared" si="98"/>
        <v>2003</v>
      </c>
      <c r="T2085" t="str">
        <f>SUBSTITUTE(Table14[[#This Row],[month]],"?","sep")</f>
        <v>Sep</v>
      </c>
      <c r="U2085">
        <v>6</v>
      </c>
      <c r="V2085">
        <v>0</v>
      </c>
      <c r="W2085" s="12">
        <v>3213.62</v>
      </c>
      <c r="X2085" t="str">
        <f>SUBSTITUTE(Table14[[#This Row],[Hospital tier]],"?","tier - 2")</f>
        <v>tier - 1</v>
      </c>
      <c r="Y2085" t="str">
        <f>SUBSTITUTE(Table14[[#This Row],[City tier]],"?","tier - 2")</f>
        <v>tier - 3</v>
      </c>
      <c r="Z2085" t="str">
        <f>SUBSTITUTE(Table14[[#This Row],[State ID]],"?","UNKNOWN")</f>
        <v>R1012</v>
      </c>
    </row>
    <row r="2086" spans="1:26" x14ac:dyDescent="0.3">
      <c r="A2086" t="s">
        <v>2117</v>
      </c>
      <c r="B2086">
        <v>1962</v>
      </c>
      <c r="C2086" t="s">
        <v>30</v>
      </c>
      <c r="E2086">
        <v>11</v>
      </c>
      <c r="F2086">
        <v>0</v>
      </c>
      <c r="G2086">
        <v>33753.32</v>
      </c>
      <c r="H2086" t="s">
        <v>16</v>
      </c>
      <c r="I2086" t="s">
        <v>12</v>
      </c>
      <c r="J2086" t="s">
        <v>42</v>
      </c>
      <c r="K2086" t="str">
        <f>SUBSTITUTE(Table14[[#This Row],[year]],"?","")</f>
        <v>1962</v>
      </c>
      <c r="P2086" t="str">
        <f>SUBSTITUTE(Table14[[#This Row],[Customer ID]],"?","unknown")</f>
        <v>Id255</v>
      </c>
      <c r="Q2086" s="9" t="str">
        <f t="shared" si="96"/>
        <v>22 Dec 1962</v>
      </c>
      <c r="R2086">
        <f t="shared" si="97"/>
        <v>60</v>
      </c>
      <c r="S2086" t="str">
        <f t="shared" si="98"/>
        <v>1962</v>
      </c>
      <c r="T2086" t="str">
        <f>SUBSTITUTE(Table14[[#This Row],[month]],"?","sep")</f>
        <v>Dec</v>
      </c>
      <c r="U2086">
        <v>22</v>
      </c>
      <c r="V2086">
        <v>1</v>
      </c>
      <c r="W2086" s="12">
        <v>3208.79</v>
      </c>
      <c r="X2086" t="str">
        <f>SUBSTITUTE(Table14[[#This Row],[Hospital tier]],"?","tier - 2")</f>
        <v>tier - 1</v>
      </c>
      <c r="Y2086" t="str">
        <f>SUBSTITUTE(Table14[[#This Row],[City tier]],"?","tier - 2")</f>
        <v>tier - 3</v>
      </c>
      <c r="Z2086" t="str">
        <f>SUBSTITUTE(Table14[[#This Row],[State ID]],"?","UNKNOWN")</f>
        <v>R1011</v>
      </c>
    </row>
    <row r="2087" spans="1:26" x14ac:dyDescent="0.3">
      <c r="A2087" t="s">
        <v>2118</v>
      </c>
      <c r="B2087">
        <v>2000</v>
      </c>
      <c r="C2087" t="s">
        <v>37</v>
      </c>
      <c r="E2087">
        <v>26</v>
      </c>
      <c r="F2087">
        <v>0</v>
      </c>
      <c r="G2087">
        <v>33829.39</v>
      </c>
      <c r="H2087" t="s">
        <v>11</v>
      </c>
      <c r="I2087" t="s">
        <v>12</v>
      </c>
      <c r="J2087" t="s">
        <v>42</v>
      </c>
      <c r="K2087" t="str">
        <f>SUBSTITUTE(Table14[[#This Row],[year]],"?","")</f>
        <v>2000</v>
      </c>
      <c r="P2087" t="str">
        <f>SUBSTITUTE(Table14[[#This Row],[Customer ID]],"?","unknown")</f>
        <v>Id254</v>
      </c>
      <c r="Q2087" s="9" t="str">
        <f t="shared" si="96"/>
        <v>4 Oct 2000</v>
      </c>
      <c r="R2087">
        <f t="shared" si="97"/>
        <v>22</v>
      </c>
      <c r="S2087" t="str">
        <f t="shared" si="98"/>
        <v>2000</v>
      </c>
      <c r="T2087" t="str">
        <f>SUBSTITUTE(Table14[[#This Row],[month]],"?","sep")</f>
        <v>Oct</v>
      </c>
      <c r="U2087">
        <v>4</v>
      </c>
      <c r="V2087">
        <v>0</v>
      </c>
      <c r="W2087" s="12">
        <v>12129.61</v>
      </c>
      <c r="X2087" t="str">
        <f>SUBSTITUTE(Table14[[#This Row],[Hospital tier]],"?","tier - 2")</f>
        <v>tier - 2</v>
      </c>
      <c r="Y2087" t="str">
        <f>SUBSTITUTE(Table14[[#This Row],[City tier]],"?","tier - 2")</f>
        <v>tier - 3</v>
      </c>
      <c r="Z2087" t="str">
        <f>SUBSTITUTE(Table14[[#This Row],[State ID]],"?","UNKNOWN")</f>
        <v>R1011</v>
      </c>
    </row>
    <row r="2088" spans="1:26" x14ac:dyDescent="0.3">
      <c r="A2088" t="s">
        <v>2119</v>
      </c>
      <c r="B2088">
        <v>1997</v>
      </c>
      <c r="C2088" t="s">
        <v>35</v>
      </c>
      <c r="E2088">
        <v>9</v>
      </c>
      <c r="F2088">
        <v>0</v>
      </c>
      <c r="G2088">
        <v>33900.65</v>
      </c>
      <c r="H2088" t="s">
        <v>11</v>
      </c>
      <c r="I2088" t="s">
        <v>12</v>
      </c>
      <c r="J2088" t="s">
        <v>42</v>
      </c>
      <c r="K2088" t="str">
        <f>SUBSTITUTE(Table14[[#This Row],[year]],"?","")</f>
        <v>1997</v>
      </c>
      <c r="P2088" t="str">
        <f>SUBSTITUTE(Table14[[#This Row],[Customer ID]],"?","unknown")</f>
        <v>Id253</v>
      </c>
      <c r="Q2088" s="9" t="str">
        <f t="shared" si="96"/>
        <v>5 Aug 1997</v>
      </c>
      <c r="R2088">
        <f t="shared" si="97"/>
        <v>25</v>
      </c>
      <c r="S2088" t="str">
        <f t="shared" si="98"/>
        <v>1997</v>
      </c>
      <c r="T2088" t="str">
        <f>SUBSTITUTE(Table14[[#This Row],[month]],"?","sep")</f>
        <v>Aug</v>
      </c>
      <c r="U2088">
        <v>5</v>
      </c>
      <c r="V2088">
        <v>0</v>
      </c>
      <c r="W2088" s="12">
        <v>3206.49</v>
      </c>
      <c r="X2088" t="str">
        <f>SUBSTITUTE(Table14[[#This Row],[Hospital tier]],"?","tier - 2")</f>
        <v>tier - 2</v>
      </c>
      <c r="Y2088" t="str">
        <f>SUBSTITUTE(Table14[[#This Row],[City tier]],"?","tier - 2")</f>
        <v>tier - 3</v>
      </c>
      <c r="Z2088" t="str">
        <f>SUBSTITUTE(Table14[[#This Row],[State ID]],"?","UNKNOWN")</f>
        <v>R1011</v>
      </c>
    </row>
    <row r="2089" spans="1:26" x14ac:dyDescent="0.3">
      <c r="A2089" t="s">
        <v>2120</v>
      </c>
      <c r="B2089">
        <v>2000</v>
      </c>
      <c r="C2089" t="s">
        <v>30</v>
      </c>
      <c r="E2089">
        <v>27</v>
      </c>
      <c r="F2089">
        <v>0</v>
      </c>
      <c r="G2089">
        <v>33907.550000000003</v>
      </c>
      <c r="H2089" t="s">
        <v>11</v>
      </c>
      <c r="I2089" t="s">
        <v>11</v>
      </c>
      <c r="J2089" t="s">
        <v>23</v>
      </c>
      <c r="K2089" t="str">
        <f>SUBSTITUTE(Table14[[#This Row],[year]],"?","")</f>
        <v>2000</v>
      </c>
      <c r="P2089" t="str">
        <f>SUBSTITUTE(Table14[[#This Row],[Customer ID]],"?","unknown")</f>
        <v>Id252</v>
      </c>
      <c r="Q2089" s="9" t="str">
        <f t="shared" si="96"/>
        <v>11 Dec 2000</v>
      </c>
      <c r="R2089">
        <f t="shared" si="97"/>
        <v>22</v>
      </c>
      <c r="S2089" t="str">
        <f t="shared" si="98"/>
        <v>2000</v>
      </c>
      <c r="T2089" t="str">
        <f>SUBSTITUTE(Table14[[#This Row],[month]],"?","sep")</f>
        <v>Dec</v>
      </c>
      <c r="U2089">
        <v>11</v>
      </c>
      <c r="V2089">
        <v>0</v>
      </c>
      <c r="W2089" s="12">
        <v>3201.25</v>
      </c>
      <c r="X2089" t="str">
        <f>SUBSTITUTE(Table14[[#This Row],[Hospital tier]],"?","tier - 2")</f>
        <v>tier - 2</v>
      </c>
      <c r="Y2089" t="str">
        <f>SUBSTITUTE(Table14[[#This Row],[City tier]],"?","tier - 2")</f>
        <v>tier - 2</v>
      </c>
      <c r="Z2089" t="str">
        <f>SUBSTITUTE(Table14[[#This Row],[State ID]],"?","UNKNOWN")</f>
        <v>R1012</v>
      </c>
    </row>
    <row r="2090" spans="1:26" x14ac:dyDescent="0.3">
      <c r="A2090" t="s">
        <v>2121</v>
      </c>
      <c r="B2090">
        <v>1994</v>
      </c>
      <c r="C2090" t="s">
        <v>20</v>
      </c>
      <c r="E2090">
        <v>25</v>
      </c>
      <c r="F2090">
        <v>0</v>
      </c>
      <c r="G2090">
        <v>33975.47</v>
      </c>
      <c r="H2090" t="s">
        <v>11</v>
      </c>
      <c r="I2090" t="s">
        <v>11</v>
      </c>
      <c r="J2090" t="s">
        <v>42</v>
      </c>
      <c r="K2090" t="str">
        <f>SUBSTITUTE(Table14[[#This Row],[year]],"?","")</f>
        <v>1994</v>
      </c>
      <c r="P2090" t="str">
        <f>SUBSTITUTE(Table14[[#This Row],[Customer ID]],"?","unknown")</f>
        <v>Id251</v>
      </c>
      <c r="Q2090" s="9" t="str">
        <f t="shared" si="96"/>
        <v>8 Sep 1994</v>
      </c>
      <c r="R2090">
        <f t="shared" si="97"/>
        <v>28</v>
      </c>
      <c r="S2090" t="str">
        <f t="shared" si="98"/>
        <v>1994</v>
      </c>
      <c r="T2090" t="str">
        <f>SUBSTITUTE(Table14[[#This Row],[month]],"?","sep")</f>
        <v>Sep</v>
      </c>
      <c r="U2090">
        <v>8</v>
      </c>
      <c r="V2090">
        <v>0</v>
      </c>
      <c r="W2090" s="12">
        <v>62592.87</v>
      </c>
      <c r="X2090" t="str">
        <f>SUBSTITUTE(Table14[[#This Row],[Hospital tier]],"?","tier - 2")</f>
        <v>tier - 2</v>
      </c>
      <c r="Y2090" t="str">
        <f>SUBSTITUTE(Table14[[#This Row],[City tier]],"?","tier - 2")</f>
        <v>tier - 2</v>
      </c>
      <c r="Z2090" t="str">
        <f>SUBSTITUTE(Table14[[#This Row],[State ID]],"?","UNKNOWN")</f>
        <v>R1011</v>
      </c>
    </row>
    <row r="2091" spans="1:26" x14ac:dyDescent="0.3">
      <c r="A2091" t="s">
        <v>2122</v>
      </c>
      <c r="B2091">
        <v>1972</v>
      </c>
      <c r="C2091" t="s">
        <v>10</v>
      </c>
      <c r="E2091">
        <v>26</v>
      </c>
      <c r="F2091">
        <v>0</v>
      </c>
      <c r="G2091">
        <v>34053.360000000001</v>
      </c>
      <c r="H2091" t="s">
        <v>11</v>
      </c>
      <c r="I2091" t="s">
        <v>11</v>
      </c>
      <c r="J2091" t="s">
        <v>42</v>
      </c>
      <c r="K2091" t="str">
        <f>SUBSTITUTE(Table14[[#This Row],[year]],"?","")</f>
        <v>1972</v>
      </c>
      <c r="P2091" t="str">
        <f>SUBSTITUTE(Table14[[#This Row],[Customer ID]],"?","unknown")</f>
        <v>Id250</v>
      </c>
      <c r="Q2091" s="9" t="str">
        <f t="shared" si="96"/>
        <v>27 Jul 1972</v>
      </c>
      <c r="R2091">
        <f t="shared" si="97"/>
        <v>50</v>
      </c>
      <c r="S2091" t="str">
        <f t="shared" si="98"/>
        <v>1972</v>
      </c>
      <c r="T2091" t="str">
        <f>SUBSTITUTE(Table14[[#This Row],[month]],"?","sep")</f>
        <v>Jul</v>
      </c>
      <c r="U2091">
        <v>27</v>
      </c>
      <c r="V2091">
        <v>2</v>
      </c>
      <c r="W2091" s="12">
        <v>47462.89</v>
      </c>
      <c r="X2091" t="str">
        <f>SUBSTITUTE(Table14[[#This Row],[Hospital tier]],"?","tier - 2")</f>
        <v>tier - 2</v>
      </c>
      <c r="Y2091" t="str">
        <f>SUBSTITUTE(Table14[[#This Row],[City tier]],"?","tier - 2")</f>
        <v>tier - 2</v>
      </c>
      <c r="Z2091" t="str">
        <f>SUBSTITUTE(Table14[[#This Row],[State ID]],"?","UNKNOWN")</f>
        <v>R1011</v>
      </c>
    </row>
    <row r="2092" spans="1:26" x14ac:dyDescent="0.3">
      <c r="A2092" t="s">
        <v>2123</v>
      </c>
      <c r="B2092">
        <v>2002</v>
      </c>
      <c r="C2092" t="s">
        <v>30</v>
      </c>
      <c r="E2092">
        <v>26</v>
      </c>
      <c r="F2092">
        <v>0</v>
      </c>
      <c r="G2092">
        <v>34084.68</v>
      </c>
      <c r="H2092" t="s">
        <v>11</v>
      </c>
      <c r="I2092" t="s">
        <v>12</v>
      </c>
      <c r="J2092" t="s">
        <v>42</v>
      </c>
      <c r="K2092" t="str">
        <f>SUBSTITUTE(Table14[[#This Row],[year]],"?","")</f>
        <v>2002</v>
      </c>
      <c r="P2092" t="str">
        <f>SUBSTITUTE(Table14[[#This Row],[Customer ID]],"?","unknown")</f>
        <v>Id249</v>
      </c>
      <c r="Q2092" s="9" t="str">
        <f t="shared" si="96"/>
        <v>12 Dec 2002</v>
      </c>
      <c r="R2092">
        <f t="shared" si="97"/>
        <v>20</v>
      </c>
      <c r="S2092" t="str">
        <f t="shared" si="98"/>
        <v>2002</v>
      </c>
      <c r="T2092" t="str">
        <f>SUBSTITUTE(Table14[[#This Row],[month]],"?","sep")</f>
        <v>Dec</v>
      </c>
      <c r="U2092">
        <v>12</v>
      </c>
      <c r="V2092">
        <v>2</v>
      </c>
      <c r="W2092" s="12">
        <v>36124.57</v>
      </c>
      <c r="X2092" t="str">
        <f>SUBSTITUTE(Table14[[#This Row],[Hospital tier]],"?","tier - 2")</f>
        <v>tier - 2</v>
      </c>
      <c r="Y2092" t="str">
        <f>SUBSTITUTE(Table14[[#This Row],[City tier]],"?","tier - 2")</f>
        <v>tier - 3</v>
      </c>
      <c r="Z2092" t="str">
        <f>SUBSTITUTE(Table14[[#This Row],[State ID]],"?","UNKNOWN")</f>
        <v>R1011</v>
      </c>
    </row>
    <row r="2093" spans="1:26" x14ac:dyDescent="0.3">
      <c r="A2093" t="s">
        <v>2124</v>
      </c>
      <c r="B2093">
        <v>1999</v>
      </c>
      <c r="C2093" t="s">
        <v>15</v>
      </c>
      <c r="E2093">
        <v>6</v>
      </c>
      <c r="F2093">
        <v>0</v>
      </c>
      <c r="G2093">
        <v>34166.269999999997</v>
      </c>
      <c r="H2093" t="s">
        <v>11</v>
      </c>
      <c r="I2093" t="s">
        <v>12</v>
      </c>
      <c r="J2093" t="s">
        <v>42</v>
      </c>
      <c r="K2093" t="str">
        <f>SUBSTITUTE(Table14[[#This Row],[year]],"?","")</f>
        <v>1999</v>
      </c>
      <c r="P2093" t="str">
        <f>SUBSTITUTE(Table14[[#This Row],[Customer ID]],"?","unknown")</f>
        <v>Id248</v>
      </c>
      <c r="Q2093" s="9" t="str">
        <f t="shared" si="96"/>
        <v>2 Nov 1999</v>
      </c>
      <c r="R2093">
        <f t="shared" si="97"/>
        <v>23</v>
      </c>
      <c r="S2093" t="str">
        <f t="shared" si="98"/>
        <v>1999</v>
      </c>
      <c r="T2093" t="str">
        <f>SUBSTITUTE(Table14[[#This Row],[month]],"?","sep")</f>
        <v>Nov</v>
      </c>
      <c r="U2093">
        <v>2</v>
      </c>
      <c r="V2093">
        <v>2</v>
      </c>
      <c r="W2093" s="12">
        <v>3180.51</v>
      </c>
      <c r="X2093" t="str">
        <f>SUBSTITUTE(Table14[[#This Row],[Hospital tier]],"?","tier - 2")</f>
        <v>tier - 2</v>
      </c>
      <c r="Y2093" t="str">
        <f>SUBSTITUTE(Table14[[#This Row],[City tier]],"?","tier - 2")</f>
        <v>tier - 3</v>
      </c>
      <c r="Z2093" t="str">
        <f>SUBSTITUTE(Table14[[#This Row],[State ID]],"?","UNKNOWN")</f>
        <v>R1011</v>
      </c>
    </row>
    <row r="2094" spans="1:26" x14ac:dyDescent="0.3">
      <c r="A2094" t="s">
        <v>2125</v>
      </c>
      <c r="B2094">
        <v>1971</v>
      </c>
      <c r="C2094" t="s">
        <v>35</v>
      </c>
      <c r="E2094">
        <v>25</v>
      </c>
      <c r="F2094">
        <v>0</v>
      </c>
      <c r="G2094">
        <v>34205.07</v>
      </c>
      <c r="H2094" t="s">
        <v>11</v>
      </c>
      <c r="I2094" t="s">
        <v>11</v>
      </c>
      <c r="J2094" t="s">
        <v>42</v>
      </c>
      <c r="K2094" t="str">
        <f>SUBSTITUTE(Table14[[#This Row],[year]],"?","")</f>
        <v>1971</v>
      </c>
      <c r="P2094" t="str">
        <f>SUBSTITUTE(Table14[[#This Row],[Customer ID]],"?","unknown")</f>
        <v>Id247</v>
      </c>
      <c r="Q2094" s="9" t="str">
        <f t="shared" si="96"/>
        <v>23 Aug 1971</v>
      </c>
      <c r="R2094">
        <f t="shared" si="97"/>
        <v>51</v>
      </c>
      <c r="S2094" t="str">
        <f t="shared" si="98"/>
        <v>1971</v>
      </c>
      <c r="T2094" t="str">
        <f>SUBSTITUTE(Table14[[#This Row],[month]],"?","sep")</f>
        <v>Aug</v>
      </c>
      <c r="U2094">
        <v>23</v>
      </c>
      <c r="V2094">
        <v>0</v>
      </c>
      <c r="W2094" s="12">
        <v>3179.96</v>
      </c>
      <c r="X2094" t="str">
        <f>SUBSTITUTE(Table14[[#This Row],[Hospital tier]],"?","tier - 2")</f>
        <v>tier - 2</v>
      </c>
      <c r="Y2094" t="str">
        <f>SUBSTITUTE(Table14[[#This Row],[City tier]],"?","tier - 2")</f>
        <v>tier - 2</v>
      </c>
      <c r="Z2094" t="str">
        <f>SUBSTITUTE(Table14[[#This Row],[State ID]],"?","UNKNOWN")</f>
        <v>R1011</v>
      </c>
    </row>
    <row r="2095" spans="1:26" x14ac:dyDescent="0.3">
      <c r="A2095" t="s">
        <v>2126</v>
      </c>
      <c r="B2095">
        <v>1975</v>
      </c>
      <c r="C2095" t="s">
        <v>10</v>
      </c>
      <c r="E2095">
        <v>21</v>
      </c>
      <c r="F2095">
        <v>1</v>
      </c>
      <c r="G2095">
        <v>34210.33</v>
      </c>
      <c r="H2095" t="s">
        <v>11</v>
      </c>
      <c r="I2095" t="s">
        <v>16</v>
      </c>
      <c r="J2095" t="s">
        <v>23</v>
      </c>
      <c r="K2095" t="str">
        <f>SUBSTITUTE(Table14[[#This Row],[year]],"?","")</f>
        <v>1975</v>
      </c>
      <c r="P2095" t="str">
        <f>SUBSTITUTE(Table14[[#This Row],[Customer ID]],"?","unknown")</f>
        <v>Id246</v>
      </c>
      <c r="Q2095" s="9" t="str">
        <f t="shared" si="96"/>
        <v>3 Jul 1975</v>
      </c>
      <c r="R2095">
        <f t="shared" si="97"/>
        <v>47</v>
      </c>
      <c r="S2095" t="str">
        <f t="shared" si="98"/>
        <v>1975</v>
      </c>
      <c r="T2095" t="str">
        <f>SUBSTITUTE(Table14[[#This Row],[month]],"?","sep")</f>
        <v>Jul</v>
      </c>
      <c r="U2095">
        <v>3</v>
      </c>
      <c r="V2095">
        <v>0</v>
      </c>
      <c r="W2095" s="12">
        <v>3176.82</v>
      </c>
      <c r="X2095" t="str">
        <f>SUBSTITUTE(Table14[[#This Row],[Hospital tier]],"?","tier - 2")</f>
        <v>tier - 2</v>
      </c>
      <c r="Y2095" t="str">
        <f>SUBSTITUTE(Table14[[#This Row],[City tier]],"?","tier - 2")</f>
        <v>tier - 1</v>
      </c>
      <c r="Z2095" t="str">
        <f>SUBSTITUTE(Table14[[#This Row],[State ID]],"?","UNKNOWN")</f>
        <v>R1012</v>
      </c>
    </row>
    <row r="2096" spans="1:26" x14ac:dyDescent="0.3">
      <c r="A2096" t="s">
        <v>2127</v>
      </c>
      <c r="B2096">
        <v>1962</v>
      </c>
      <c r="C2096" t="s">
        <v>10</v>
      </c>
      <c r="E2096">
        <v>5</v>
      </c>
      <c r="F2096">
        <v>0</v>
      </c>
      <c r="G2096">
        <v>34218.019999999997</v>
      </c>
      <c r="H2096" t="s">
        <v>16</v>
      </c>
      <c r="I2096" t="s">
        <v>16</v>
      </c>
      <c r="J2096" t="s">
        <v>42</v>
      </c>
      <c r="K2096" t="str">
        <f>SUBSTITUTE(Table14[[#This Row],[year]],"?","")</f>
        <v>1962</v>
      </c>
      <c r="P2096" t="str">
        <f>SUBSTITUTE(Table14[[#This Row],[Customer ID]],"?","unknown")</f>
        <v>Id245</v>
      </c>
      <c r="Q2096" s="9" t="str">
        <f t="shared" si="96"/>
        <v>14 Jul 1962</v>
      </c>
      <c r="R2096">
        <f t="shared" si="97"/>
        <v>60</v>
      </c>
      <c r="S2096" t="str">
        <f t="shared" si="98"/>
        <v>1962</v>
      </c>
      <c r="T2096" t="str">
        <f>SUBSTITUTE(Table14[[#This Row],[month]],"?","sep")</f>
        <v>Jul</v>
      </c>
      <c r="U2096">
        <v>14</v>
      </c>
      <c r="V2096">
        <v>0</v>
      </c>
      <c r="W2096" s="12">
        <v>3176.29</v>
      </c>
      <c r="X2096" t="str">
        <f>SUBSTITUTE(Table14[[#This Row],[Hospital tier]],"?","tier - 2")</f>
        <v>tier - 1</v>
      </c>
      <c r="Y2096" t="str">
        <f>SUBSTITUTE(Table14[[#This Row],[City tier]],"?","tier - 2")</f>
        <v>tier - 1</v>
      </c>
      <c r="Z2096" t="str">
        <f>SUBSTITUTE(Table14[[#This Row],[State ID]],"?","UNKNOWN")</f>
        <v>R1011</v>
      </c>
    </row>
    <row r="2097" spans="1:26" x14ac:dyDescent="0.3">
      <c r="A2097" t="s">
        <v>2128</v>
      </c>
      <c r="B2097">
        <v>1998</v>
      </c>
      <c r="C2097" t="s">
        <v>18</v>
      </c>
      <c r="E2097">
        <v>11</v>
      </c>
      <c r="F2097">
        <v>0</v>
      </c>
      <c r="G2097">
        <v>34254.050000000003</v>
      </c>
      <c r="H2097" t="s">
        <v>16</v>
      </c>
      <c r="I2097" t="s">
        <v>12</v>
      </c>
      <c r="J2097" t="s">
        <v>166</v>
      </c>
      <c r="K2097" t="str">
        <f>SUBSTITUTE(Table14[[#This Row],[year]],"?","")</f>
        <v>1998</v>
      </c>
      <c r="P2097" t="str">
        <f>SUBSTITUTE(Table14[[#This Row],[Customer ID]],"?","unknown")</f>
        <v>Id244</v>
      </c>
      <c r="Q2097" s="9" t="str">
        <f t="shared" si="96"/>
        <v>6 Jun 1998</v>
      </c>
      <c r="R2097">
        <f t="shared" si="97"/>
        <v>25</v>
      </c>
      <c r="S2097" t="str">
        <f t="shared" si="98"/>
        <v>1998</v>
      </c>
      <c r="T2097" t="str">
        <f>SUBSTITUTE(Table14[[#This Row],[month]],"?","sep")</f>
        <v>Jun</v>
      </c>
      <c r="U2097">
        <v>6</v>
      </c>
      <c r="V2097">
        <v>0</v>
      </c>
      <c r="W2097" s="12">
        <v>3172.02</v>
      </c>
      <c r="X2097" t="str">
        <f>SUBSTITUTE(Table14[[#This Row],[Hospital tier]],"?","tier - 2")</f>
        <v>tier - 1</v>
      </c>
      <c r="Y2097" t="str">
        <f>SUBSTITUTE(Table14[[#This Row],[City tier]],"?","tier - 2")</f>
        <v>tier - 3</v>
      </c>
      <c r="Z2097" t="str">
        <f>SUBSTITUTE(Table14[[#This Row],[State ID]],"?","UNKNOWN")</f>
        <v>R1019</v>
      </c>
    </row>
    <row r="2098" spans="1:26" x14ac:dyDescent="0.3">
      <c r="A2098" t="s">
        <v>2129</v>
      </c>
      <c r="B2098">
        <v>1995</v>
      </c>
      <c r="C2098" t="s">
        <v>37</v>
      </c>
      <c r="E2098">
        <v>30</v>
      </c>
      <c r="F2098">
        <v>0</v>
      </c>
      <c r="G2098">
        <v>34289.43</v>
      </c>
      <c r="H2098" t="s">
        <v>16</v>
      </c>
      <c r="I2098" t="s">
        <v>16</v>
      </c>
      <c r="J2098" t="s">
        <v>42</v>
      </c>
      <c r="K2098" t="str">
        <f>SUBSTITUTE(Table14[[#This Row],[year]],"?","")</f>
        <v>1995</v>
      </c>
      <c r="P2098" t="str">
        <f>SUBSTITUTE(Table14[[#This Row],[Customer ID]],"?","unknown")</f>
        <v>Id243</v>
      </c>
      <c r="Q2098" s="9" t="str">
        <f t="shared" si="96"/>
        <v>20 Oct 1995</v>
      </c>
      <c r="R2098">
        <f t="shared" si="97"/>
        <v>27</v>
      </c>
      <c r="S2098" t="str">
        <f t="shared" si="98"/>
        <v>1995</v>
      </c>
      <c r="T2098" t="str">
        <f>SUBSTITUTE(Table14[[#This Row],[month]],"?","sep")</f>
        <v>Oct</v>
      </c>
      <c r="U2098">
        <v>20</v>
      </c>
      <c r="V2098">
        <v>0</v>
      </c>
      <c r="W2098" s="12">
        <v>12124.99</v>
      </c>
      <c r="X2098" t="str">
        <f>SUBSTITUTE(Table14[[#This Row],[Hospital tier]],"?","tier - 2")</f>
        <v>tier - 1</v>
      </c>
      <c r="Y2098" t="str">
        <f>SUBSTITUTE(Table14[[#This Row],[City tier]],"?","tier - 2")</f>
        <v>tier - 1</v>
      </c>
      <c r="Z2098" t="str">
        <f>SUBSTITUTE(Table14[[#This Row],[State ID]],"?","UNKNOWN")</f>
        <v>R1011</v>
      </c>
    </row>
    <row r="2099" spans="1:26" x14ac:dyDescent="0.3">
      <c r="A2099" t="s">
        <v>2130</v>
      </c>
      <c r="B2099">
        <v>1986</v>
      </c>
      <c r="C2099" t="s">
        <v>37</v>
      </c>
      <c r="E2099">
        <v>11</v>
      </c>
      <c r="F2099">
        <v>3</v>
      </c>
      <c r="G2099">
        <v>34293.120000000003</v>
      </c>
      <c r="H2099" t="s">
        <v>16</v>
      </c>
      <c r="I2099" t="s">
        <v>11</v>
      </c>
      <c r="J2099" t="s">
        <v>42</v>
      </c>
      <c r="K2099" t="str">
        <f>SUBSTITUTE(Table14[[#This Row],[year]],"?","")</f>
        <v>1986</v>
      </c>
      <c r="P2099" t="str">
        <f>SUBSTITUTE(Table14[[#This Row],[Customer ID]],"?","unknown")</f>
        <v>Id242</v>
      </c>
      <c r="Q2099" s="9" t="str">
        <f t="shared" si="96"/>
        <v>25 Oct 1986</v>
      </c>
      <c r="R2099">
        <f t="shared" si="97"/>
        <v>36</v>
      </c>
      <c r="S2099" t="str">
        <f t="shared" si="98"/>
        <v>1986</v>
      </c>
      <c r="T2099" t="str">
        <f>SUBSTITUTE(Table14[[#This Row],[month]],"?","sep")</f>
        <v>Oct</v>
      </c>
      <c r="U2099">
        <v>25</v>
      </c>
      <c r="V2099">
        <v>0</v>
      </c>
      <c r="W2099" s="12">
        <v>3171.61</v>
      </c>
      <c r="X2099" t="str">
        <f>SUBSTITUTE(Table14[[#This Row],[Hospital tier]],"?","tier - 2")</f>
        <v>tier - 1</v>
      </c>
      <c r="Y2099" t="str">
        <f>SUBSTITUTE(Table14[[#This Row],[City tier]],"?","tier - 2")</f>
        <v>tier - 2</v>
      </c>
      <c r="Z2099" t="str">
        <f>SUBSTITUTE(Table14[[#This Row],[State ID]],"?","UNKNOWN")</f>
        <v>R1011</v>
      </c>
    </row>
    <row r="2100" spans="1:26" x14ac:dyDescent="0.3">
      <c r="A2100" t="s">
        <v>2131</v>
      </c>
      <c r="B2100">
        <v>2004</v>
      </c>
      <c r="C2100" t="s">
        <v>15</v>
      </c>
      <c r="E2100">
        <v>1</v>
      </c>
      <c r="F2100">
        <v>2</v>
      </c>
      <c r="G2100">
        <v>34303.17</v>
      </c>
      <c r="H2100" t="s">
        <v>16</v>
      </c>
      <c r="I2100" t="s">
        <v>12</v>
      </c>
      <c r="J2100" t="s">
        <v>13</v>
      </c>
      <c r="K2100" t="str">
        <f>SUBSTITUTE(Table14[[#This Row],[year]],"?","")</f>
        <v>2004</v>
      </c>
      <c r="P2100" t="str">
        <f>SUBSTITUTE(Table14[[#This Row],[Customer ID]],"?","unknown")</f>
        <v>id3444</v>
      </c>
      <c r="Q2100" s="9" t="str">
        <f t="shared" si="96"/>
        <v>29 Nov 2004</v>
      </c>
      <c r="R2100">
        <f t="shared" si="97"/>
        <v>18</v>
      </c>
      <c r="S2100" t="str">
        <f t="shared" si="98"/>
        <v>2004</v>
      </c>
      <c r="T2100" t="str">
        <f>SUBSTITUTE(Table14[[#This Row],[month]],"?","sep")</f>
        <v>Nov</v>
      </c>
      <c r="U2100">
        <v>29</v>
      </c>
      <c r="V2100">
        <v>1</v>
      </c>
      <c r="W2100" s="12">
        <v>3167.46</v>
      </c>
      <c r="X2100" t="str">
        <f>SUBSTITUTE(Table14[[#This Row],[Hospital tier]],"?","tier - 2")</f>
        <v>tier - 1</v>
      </c>
      <c r="Y2100" t="str">
        <f>SUBSTITUTE(Table14[[#This Row],[City tier]],"?","tier - 2")</f>
        <v>tier - 3</v>
      </c>
      <c r="Z2100" t="str">
        <f>SUBSTITUTE(Table14[[#This Row],[State ID]],"?","UNKNOWN")</f>
        <v>R1013</v>
      </c>
    </row>
    <row r="2101" spans="1:26" x14ac:dyDescent="0.3">
      <c r="A2101" t="s">
        <v>2132</v>
      </c>
      <c r="B2101">
        <v>1983</v>
      </c>
      <c r="C2101" t="s">
        <v>37</v>
      </c>
      <c r="E2101">
        <v>2</v>
      </c>
      <c r="F2101">
        <v>3</v>
      </c>
      <c r="G2101">
        <v>34307.22</v>
      </c>
      <c r="H2101" t="s">
        <v>11</v>
      </c>
      <c r="I2101" t="s">
        <v>11</v>
      </c>
      <c r="J2101" t="s">
        <v>23</v>
      </c>
      <c r="K2101" t="str">
        <f>SUBSTITUTE(Table14[[#This Row],[year]],"?","")</f>
        <v>1983</v>
      </c>
      <c r="P2101" t="str">
        <f>SUBSTITUTE(Table14[[#This Row],[Customer ID]],"?","unknown")</f>
        <v>Id241</v>
      </c>
      <c r="Q2101" s="9" t="str">
        <f t="shared" si="96"/>
        <v>25 Oct 1983</v>
      </c>
      <c r="R2101">
        <f t="shared" si="97"/>
        <v>39</v>
      </c>
      <c r="S2101" t="str">
        <f t="shared" si="98"/>
        <v>1983</v>
      </c>
      <c r="T2101" t="str">
        <f>SUBSTITUTE(Table14[[#This Row],[month]],"?","sep")</f>
        <v>Oct</v>
      </c>
      <c r="U2101">
        <v>25</v>
      </c>
      <c r="V2101">
        <v>0</v>
      </c>
      <c r="W2101" s="12">
        <v>3162.02</v>
      </c>
      <c r="X2101" t="str">
        <f>SUBSTITUTE(Table14[[#This Row],[Hospital tier]],"?","tier - 2")</f>
        <v>tier - 2</v>
      </c>
      <c r="Y2101" t="str">
        <f>SUBSTITUTE(Table14[[#This Row],[City tier]],"?","tier - 2")</f>
        <v>tier - 2</v>
      </c>
      <c r="Z2101" t="str">
        <f>SUBSTITUTE(Table14[[#This Row],[State ID]],"?","UNKNOWN")</f>
        <v>R1012</v>
      </c>
    </row>
    <row r="2102" spans="1:26" x14ac:dyDescent="0.3">
      <c r="A2102" t="s">
        <v>2133</v>
      </c>
      <c r="B2102">
        <v>1984</v>
      </c>
      <c r="C2102" t="s">
        <v>37</v>
      </c>
      <c r="E2102">
        <v>1</v>
      </c>
      <c r="F2102">
        <v>3</v>
      </c>
      <c r="G2102">
        <v>34402.22</v>
      </c>
      <c r="H2102" t="s">
        <v>11</v>
      </c>
      <c r="I2102" t="s">
        <v>12</v>
      </c>
      <c r="J2102" t="s">
        <v>42</v>
      </c>
      <c r="K2102" t="str">
        <f>SUBSTITUTE(Table14[[#This Row],[year]],"?","")</f>
        <v>1984</v>
      </c>
      <c r="P2102" t="str">
        <f>SUBSTITUTE(Table14[[#This Row],[Customer ID]],"?","unknown")</f>
        <v>Id240</v>
      </c>
      <c r="Q2102" s="9" t="str">
        <f t="shared" si="96"/>
        <v>10 Oct 1984</v>
      </c>
      <c r="R2102">
        <f t="shared" si="97"/>
        <v>38</v>
      </c>
      <c r="S2102" t="str">
        <f t="shared" si="98"/>
        <v>1984</v>
      </c>
      <c r="T2102" t="str">
        <f>SUBSTITUTE(Table14[[#This Row],[month]],"?","sep")</f>
        <v>Oct</v>
      </c>
      <c r="U2102">
        <v>10</v>
      </c>
      <c r="V2102">
        <v>0</v>
      </c>
      <c r="W2102" s="12">
        <v>3161.45</v>
      </c>
      <c r="X2102" t="str">
        <f>SUBSTITUTE(Table14[[#This Row],[Hospital tier]],"?","tier - 2")</f>
        <v>tier - 2</v>
      </c>
      <c r="Y2102" t="str">
        <f>SUBSTITUTE(Table14[[#This Row],[City tier]],"?","tier - 2")</f>
        <v>tier - 3</v>
      </c>
      <c r="Z2102" t="str">
        <f>SUBSTITUTE(Table14[[#This Row],[State ID]],"?","UNKNOWN")</f>
        <v>R1011</v>
      </c>
    </row>
    <row r="2103" spans="1:26" x14ac:dyDescent="0.3">
      <c r="A2103" t="s">
        <v>2134</v>
      </c>
      <c r="B2103">
        <v>2003</v>
      </c>
      <c r="C2103" t="s">
        <v>37</v>
      </c>
      <c r="E2103">
        <v>5</v>
      </c>
      <c r="F2103">
        <v>0</v>
      </c>
      <c r="G2103">
        <v>34439.86</v>
      </c>
      <c r="H2103" t="s">
        <v>11</v>
      </c>
      <c r="I2103" t="s">
        <v>16</v>
      </c>
      <c r="J2103" t="s">
        <v>13</v>
      </c>
      <c r="K2103" t="str">
        <f>SUBSTITUTE(Table14[[#This Row],[year]],"?","")</f>
        <v>2003</v>
      </c>
      <c r="P2103" t="str">
        <f>SUBSTITUTE(Table14[[#This Row],[Customer ID]],"?","unknown")</f>
        <v>Id239</v>
      </c>
      <c r="Q2103" s="9" t="str">
        <f t="shared" si="96"/>
        <v>25 Oct 2003</v>
      </c>
      <c r="R2103">
        <f t="shared" si="97"/>
        <v>19</v>
      </c>
      <c r="S2103" t="str">
        <f t="shared" si="98"/>
        <v>2003</v>
      </c>
      <c r="T2103" t="str">
        <f>SUBSTITUTE(Table14[[#This Row],[month]],"?","sep")</f>
        <v>Oct</v>
      </c>
      <c r="U2103">
        <v>25</v>
      </c>
      <c r="V2103">
        <v>0</v>
      </c>
      <c r="W2103" s="12">
        <v>3128.35</v>
      </c>
      <c r="X2103" t="str">
        <f>SUBSTITUTE(Table14[[#This Row],[Hospital tier]],"?","tier - 2")</f>
        <v>tier - 2</v>
      </c>
      <c r="Y2103" t="str">
        <f>SUBSTITUTE(Table14[[#This Row],[City tier]],"?","tier - 2")</f>
        <v>tier - 1</v>
      </c>
      <c r="Z2103" t="str">
        <f>SUBSTITUTE(Table14[[#This Row],[State ID]],"?","UNKNOWN")</f>
        <v>R1013</v>
      </c>
    </row>
    <row r="2104" spans="1:26" x14ac:dyDescent="0.3">
      <c r="A2104" t="s">
        <v>2135</v>
      </c>
      <c r="B2104">
        <v>1990</v>
      </c>
      <c r="C2104" t="s">
        <v>20</v>
      </c>
      <c r="E2104">
        <v>24</v>
      </c>
      <c r="F2104">
        <v>3</v>
      </c>
      <c r="G2104">
        <v>34456.269999999997</v>
      </c>
      <c r="H2104" t="s">
        <v>16</v>
      </c>
      <c r="I2104" t="s">
        <v>11</v>
      </c>
      <c r="J2104" t="s">
        <v>42</v>
      </c>
      <c r="K2104" t="str">
        <f>SUBSTITUTE(Table14[[#This Row],[year]],"?","")</f>
        <v>1990</v>
      </c>
      <c r="P2104" t="str">
        <f>SUBSTITUTE(Table14[[#This Row],[Customer ID]],"?","unknown")</f>
        <v>Id238</v>
      </c>
      <c r="Q2104" s="9" t="str">
        <f t="shared" si="96"/>
        <v>4 Sep 1990</v>
      </c>
      <c r="R2104">
        <f t="shared" si="97"/>
        <v>32</v>
      </c>
      <c r="S2104" t="str">
        <f t="shared" si="98"/>
        <v>1990</v>
      </c>
      <c r="T2104" t="str">
        <f>SUBSTITUTE(Table14[[#This Row],[month]],"?","sep")</f>
        <v>Sep</v>
      </c>
      <c r="U2104">
        <v>4</v>
      </c>
      <c r="V2104">
        <v>2</v>
      </c>
      <c r="W2104" s="12">
        <v>36090.49</v>
      </c>
      <c r="X2104" t="str">
        <f>SUBSTITUTE(Table14[[#This Row],[Hospital tier]],"?","tier - 2")</f>
        <v>tier - 1</v>
      </c>
      <c r="Y2104" t="str">
        <f>SUBSTITUTE(Table14[[#This Row],[City tier]],"?","tier - 2")</f>
        <v>tier - 2</v>
      </c>
      <c r="Z2104" t="str">
        <f>SUBSTITUTE(Table14[[#This Row],[State ID]],"?","UNKNOWN")</f>
        <v>R1011</v>
      </c>
    </row>
    <row r="2105" spans="1:26" x14ac:dyDescent="0.3">
      <c r="A2105" t="s">
        <v>2136</v>
      </c>
      <c r="B2105">
        <v>1998</v>
      </c>
      <c r="C2105" t="s">
        <v>18</v>
      </c>
      <c r="E2105">
        <v>24</v>
      </c>
      <c r="F2105">
        <v>0</v>
      </c>
      <c r="G2105">
        <v>34472.839999999997</v>
      </c>
      <c r="H2105" t="s">
        <v>16</v>
      </c>
      <c r="I2105" t="s">
        <v>12</v>
      </c>
      <c r="J2105" t="s">
        <v>42</v>
      </c>
      <c r="K2105" t="str">
        <f>SUBSTITUTE(Table14[[#This Row],[year]],"?","")</f>
        <v>1998</v>
      </c>
      <c r="P2105" t="str">
        <f>SUBSTITUTE(Table14[[#This Row],[Customer ID]],"?","unknown")</f>
        <v>Id237</v>
      </c>
      <c r="Q2105" s="9" t="str">
        <f t="shared" si="96"/>
        <v>1 Jun 1998</v>
      </c>
      <c r="R2105">
        <f t="shared" si="97"/>
        <v>25</v>
      </c>
      <c r="S2105" t="str">
        <f t="shared" si="98"/>
        <v>1998</v>
      </c>
      <c r="T2105" t="str">
        <f>SUBSTITUTE(Table14[[#This Row],[month]],"?","sep")</f>
        <v>Jun</v>
      </c>
      <c r="U2105">
        <v>1</v>
      </c>
      <c r="V2105">
        <v>3</v>
      </c>
      <c r="W2105" s="12">
        <v>3088.06</v>
      </c>
      <c r="X2105" t="str">
        <f>SUBSTITUTE(Table14[[#This Row],[Hospital tier]],"?","tier - 2")</f>
        <v>tier - 1</v>
      </c>
      <c r="Y2105" t="str">
        <f>SUBSTITUTE(Table14[[#This Row],[City tier]],"?","tier - 2")</f>
        <v>tier - 3</v>
      </c>
      <c r="Z2105" t="str">
        <f>SUBSTITUTE(Table14[[#This Row],[State ID]],"?","UNKNOWN")</f>
        <v>R1011</v>
      </c>
    </row>
    <row r="2106" spans="1:26" x14ac:dyDescent="0.3">
      <c r="A2106" t="s">
        <v>2137</v>
      </c>
      <c r="B2106">
        <v>1976</v>
      </c>
      <c r="C2106" t="s">
        <v>15</v>
      </c>
      <c r="E2106">
        <v>25</v>
      </c>
      <c r="F2106">
        <v>2</v>
      </c>
      <c r="G2106">
        <v>34543.39</v>
      </c>
      <c r="H2106" t="s">
        <v>11</v>
      </c>
      <c r="I2106" t="s">
        <v>12</v>
      </c>
      <c r="J2106" t="s">
        <v>42</v>
      </c>
      <c r="K2106" t="str">
        <f>SUBSTITUTE(Table14[[#This Row],[year]],"?","")</f>
        <v>1976</v>
      </c>
      <c r="P2106" t="str">
        <f>SUBSTITUTE(Table14[[#This Row],[Customer ID]],"?","unknown")</f>
        <v>Id236</v>
      </c>
      <c r="Q2106" s="9" t="str">
        <f t="shared" si="96"/>
        <v>13 Nov 1976</v>
      </c>
      <c r="R2106">
        <f t="shared" si="97"/>
        <v>46</v>
      </c>
      <c r="S2106" t="str">
        <f t="shared" si="98"/>
        <v>1976</v>
      </c>
      <c r="T2106" t="str">
        <f>SUBSTITUTE(Table14[[#This Row],[month]],"?","sep")</f>
        <v>Nov</v>
      </c>
      <c r="U2106">
        <v>13</v>
      </c>
      <c r="V2106">
        <v>2</v>
      </c>
      <c r="W2106" s="12">
        <v>3077.1</v>
      </c>
      <c r="X2106" t="str">
        <f>SUBSTITUTE(Table14[[#This Row],[Hospital tier]],"?","tier - 2")</f>
        <v>tier - 2</v>
      </c>
      <c r="Y2106" t="str">
        <f>SUBSTITUTE(Table14[[#This Row],[City tier]],"?","tier - 2")</f>
        <v>tier - 3</v>
      </c>
      <c r="Z2106" t="str">
        <f>SUBSTITUTE(Table14[[#This Row],[State ID]],"?","UNKNOWN")</f>
        <v>R1011</v>
      </c>
    </row>
    <row r="2107" spans="1:26" x14ac:dyDescent="0.3">
      <c r="A2107" t="s">
        <v>2138</v>
      </c>
      <c r="B2107">
        <v>2004</v>
      </c>
      <c r="C2107" t="s">
        <v>37</v>
      </c>
      <c r="E2107">
        <v>9</v>
      </c>
      <c r="F2107">
        <v>0</v>
      </c>
      <c r="G2107">
        <v>34617.839999999997</v>
      </c>
      <c r="H2107" t="s">
        <v>16</v>
      </c>
      <c r="I2107" t="s">
        <v>12</v>
      </c>
      <c r="J2107" t="s">
        <v>168</v>
      </c>
      <c r="K2107" t="str">
        <f>SUBSTITUTE(Table14[[#This Row],[year]],"?","")</f>
        <v>2004</v>
      </c>
      <c r="P2107" t="str">
        <f>SUBSTITUTE(Table14[[#This Row],[Customer ID]],"?","unknown")</f>
        <v>Id235</v>
      </c>
      <c r="Q2107" s="9" t="str">
        <f t="shared" si="96"/>
        <v>10 Oct 2004</v>
      </c>
      <c r="R2107">
        <f t="shared" si="97"/>
        <v>18</v>
      </c>
      <c r="S2107" t="str">
        <f t="shared" si="98"/>
        <v>2004</v>
      </c>
      <c r="T2107" t="str">
        <f>SUBSTITUTE(Table14[[#This Row],[month]],"?","sep")</f>
        <v>Oct</v>
      </c>
      <c r="U2107">
        <v>10</v>
      </c>
      <c r="V2107">
        <v>0</v>
      </c>
      <c r="W2107" s="12">
        <v>3070.81</v>
      </c>
      <c r="X2107" t="str">
        <f>SUBSTITUTE(Table14[[#This Row],[Hospital tier]],"?","tier - 2")</f>
        <v>tier - 1</v>
      </c>
      <c r="Y2107" t="str">
        <f>SUBSTITUTE(Table14[[#This Row],[City tier]],"?","tier - 2")</f>
        <v>tier - 3</v>
      </c>
      <c r="Z2107" t="str">
        <f>SUBSTITUTE(Table14[[#This Row],[State ID]],"?","UNKNOWN")</f>
        <v>R1016</v>
      </c>
    </row>
    <row r="2108" spans="1:26" x14ac:dyDescent="0.3">
      <c r="A2108" t="s">
        <v>2139</v>
      </c>
      <c r="B2108">
        <v>1994</v>
      </c>
      <c r="C2108" t="s">
        <v>10</v>
      </c>
      <c r="E2108">
        <v>7</v>
      </c>
      <c r="F2108">
        <v>0</v>
      </c>
      <c r="G2108">
        <v>34672.15</v>
      </c>
      <c r="H2108" t="s">
        <v>16</v>
      </c>
      <c r="I2108" t="s">
        <v>12</v>
      </c>
      <c r="J2108" t="s">
        <v>13</v>
      </c>
      <c r="K2108" t="str">
        <f>SUBSTITUTE(Table14[[#This Row],[year]],"?","")</f>
        <v>1994</v>
      </c>
      <c r="P2108" t="str">
        <f>SUBSTITUTE(Table14[[#This Row],[Customer ID]],"?","unknown")</f>
        <v>Id234</v>
      </c>
      <c r="Q2108" s="9" t="str">
        <f t="shared" si="96"/>
        <v>1 Jul 1994</v>
      </c>
      <c r="R2108">
        <f t="shared" si="97"/>
        <v>28</v>
      </c>
      <c r="S2108" t="str">
        <f t="shared" si="98"/>
        <v>1994</v>
      </c>
      <c r="T2108" t="str">
        <f>SUBSTITUTE(Table14[[#This Row],[month]],"?","sep")</f>
        <v>Jul</v>
      </c>
      <c r="U2108">
        <v>1</v>
      </c>
      <c r="V2108">
        <v>3</v>
      </c>
      <c r="W2108" s="12">
        <v>3065.49</v>
      </c>
      <c r="X2108" t="str">
        <f>SUBSTITUTE(Table14[[#This Row],[Hospital tier]],"?","tier - 2")</f>
        <v>tier - 1</v>
      </c>
      <c r="Y2108" t="str">
        <f>SUBSTITUTE(Table14[[#This Row],[City tier]],"?","tier - 2")</f>
        <v>tier - 3</v>
      </c>
      <c r="Z2108" t="str">
        <f>SUBSTITUTE(Table14[[#This Row],[State ID]],"?","UNKNOWN")</f>
        <v>R1013</v>
      </c>
    </row>
    <row r="2109" spans="1:26" x14ac:dyDescent="0.3">
      <c r="A2109" t="s">
        <v>2140</v>
      </c>
      <c r="B2109">
        <v>2003</v>
      </c>
      <c r="C2109" t="s">
        <v>10</v>
      </c>
      <c r="E2109">
        <v>3</v>
      </c>
      <c r="F2109">
        <v>0</v>
      </c>
      <c r="G2109">
        <v>34779.620000000003</v>
      </c>
      <c r="H2109" t="s">
        <v>16</v>
      </c>
      <c r="I2109" t="s">
        <v>11</v>
      </c>
      <c r="J2109" t="s">
        <v>42</v>
      </c>
      <c r="K2109" t="str">
        <f>SUBSTITUTE(Table14[[#This Row],[year]],"?","")</f>
        <v>2003</v>
      </c>
      <c r="P2109" t="str">
        <f>SUBSTITUTE(Table14[[#This Row],[Customer ID]],"?","unknown")</f>
        <v>Id233</v>
      </c>
      <c r="Q2109" s="9" t="str">
        <f t="shared" si="96"/>
        <v>25 Jul 2003</v>
      </c>
      <c r="R2109">
        <f t="shared" si="97"/>
        <v>19</v>
      </c>
      <c r="S2109" t="str">
        <f t="shared" si="98"/>
        <v>2003</v>
      </c>
      <c r="T2109" t="str">
        <f>SUBSTITUTE(Table14[[#This Row],[month]],"?","sep")</f>
        <v>Jul</v>
      </c>
      <c r="U2109">
        <v>25</v>
      </c>
      <c r="V2109">
        <v>3</v>
      </c>
      <c r="W2109" s="12">
        <v>12105.32</v>
      </c>
      <c r="X2109" t="str">
        <f>SUBSTITUTE(Table14[[#This Row],[Hospital tier]],"?","tier - 2")</f>
        <v>tier - 1</v>
      </c>
      <c r="Y2109" t="str">
        <f>SUBSTITUTE(Table14[[#This Row],[City tier]],"?","tier - 2")</f>
        <v>tier - 2</v>
      </c>
      <c r="Z2109" t="str">
        <f>SUBSTITUTE(Table14[[#This Row],[State ID]],"?","UNKNOWN")</f>
        <v>R1011</v>
      </c>
    </row>
    <row r="2110" spans="1:26" x14ac:dyDescent="0.3">
      <c r="A2110" t="s">
        <v>2141</v>
      </c>
      <c r="B2110">
        <v>1995</v>
      </c>
      <c r="C2110" t="s">
        <v>30</v>
      </c>
      <c r="E2110">
        <v>27</v>
      </c>
      <c r="F2110">
        <v>1</v>
      </c>
      <c r="G2110">
        <v>34806.47</v>
      </c>
      <c r="H2110" t="s">
        <v>16</v>
      </c>
      <c r="I2110" t="s">
        <v>11</v>
      </c>
      <c r="J2110" t="s">
        <v>13</v>
      </c>
      <c r="K2110" t="str">
        <f>SUBSTITUTE(Table14[[#This Row],[year]],"?","")</f>
        <v>1995</v>
      </c>
      <c r="P2110" t="str">
        <f>SUBSTITUTE(Table14[[#This Row],[Customer ID]],"?","unknown")</f>
        <v>Id232</v>
      </c>
      <c r="Q2110" s="9" t="str">
        <f t="shared" si="96"/>
        <v>26 Dec 1995</v>
      </c>
      <c r="R2110">
        <f t="shared" si="97"/>
        <v>27</v>
      </c>
      <c r="S2110" t="str">
        <f t="shared" si="98"/>
        <v>1995</v>
      </c>
      <c r="T2110" t="str">
        <f>SUBSTITUTE(Table14[[#This Row],[month]],"?","sep")</f>
        <v>Dec</v>
      </c>
      <c r="U2110">
        <v>26</v>
      </c>
      <c r="V2110">
        <v>0</v>
      </c>
      <c r="W2110" s="12">
        <v>3062.51</v>
      </c>
      <c r="X2110" t="str">
        <f>SUBSTITUTE(Table14[[#This Row],[Hospital tier]],"?","tier - 2")</f>
        <v>tier - 1</v>
      </c>
      <c r="Y2110" t="str">
        <f>SUBSTITUTE(Table14[[#This Row],[City tier]],"?","tier - 2")</f>
        <v>tier - 2</v>
      </c>
      <c r="Z2110" t="str">
        <f>SUBSTITUTE(Table14[[#This Row],[State ID]],"?","UNKNOWN")</f>
        <v>R1013</v>
      </c>
    </row>
    <row r="2111" spans="1:26" x14ac:dyDescent="0.3">
      <c r="A2111" t="s">
        <v>2142</v>
      </c>
      <c r="B2111">
        <v>2003</v>
      </c>
      <c r="C2111" t="s">
        <v>20</v>
      </c>
      <c r="E2111">
        <v>17</v>
      </c>
      <c r="F2111">
        <v>0</v>
      </c>
      <c r="G2111">
        <v>34828.65</v>
      </c>
      <c r="H2111" t="s">
        <v>16</v>
      </c>
      <c r="I2111" t="s">
        <v>12</v>
      </c>
      <c r="J2111" t="s">
        <v>42</v>
      </c>
      <c r="K2111" t="str">
        <f>SUBSTITUTE(Table14[[#This Row],[year]],"?","")</f>
        <v>2003</v>
      </c>
      <c r="P2111" t="str">
        <f>SUBSTITUTE(Table14[[#This Row],[Customer ID]],"?","unknown")</f>
        <v>Id231</v>
      </c>
      <c r="Q2111" s="9" t="str">
        <f t="shared" si="96"/>
        <v>21 Sep 2003</v>
      </c>
      <c r="R2111">
        <f t="shared" si="97"/>
        <v>19</v>
      </c>
      <c r="S2111" t="str">
        <f t="shared" si="98"/>
        <v>2003</v>
      </c>
      <c r="T2111" t="str">
        <f>SUBSTITUTE(Table14[[#This Row],[month]],"?","sep")</f>
        <v>Sep</v>
      </c>
      <c r="U2111">
        <v>21</v>
      </c>
      <c r="V2111">
        <v>2</v>
      </c>
      <c r="W2111" s="12">
        <v>3056.39</v>
      </c>
      <c r="X2111" t="str">
        <f>SUBSTITUTE(Table14[[#This Row],[Hospital tier]],"?","tier - 2")</f>
        <v>tier - 1</v>
      </c>
      <c r="Y2111" t="str">
        <f>SUBSTITUTE(Table14[[#This Row],[City tier]],"?","tier - 2")</f>
        <v>tier - 3</v>
      </c>
      <c r="Z2111" t="str">
        <f>SUBSTITUTE(Table14[[#This Row],[State ID]],"?","UNKNOWN")</f>
        <v>R1011</v>
      </c>
    </row>
    <row r="2112" spans="1:26" x14ac:dyDescent="0.3">
      <c r="A2112" t="s">
        <v>2143</v>
      </c>
      <c r="B2112">
        <v>1995</v>
      </c>
      <c r="C2112" t="s">
        <v>37</v>
      </c>
      <c r="E2112">
        <v>17</v>
      </c>
      <c r="F2112">
        <v>0</v>
      </c>
      <c r="G2112">
        <v>34838.870000000003</v>
      </c>
      <c r="H2112" t="s">
        <v>11</v>
      </c>
      <c r="I2112" t="s">
        <v>12</v>
      </c>
      <c r="J2112" t="s">
        <v>42</v>
      </c>
      <c r="K2112" t="str">
        <f>SUBSTITUTE(Table14[[#This Row],[year]],"?","")</f>
        <v>1995</v>
      </c>
      <c r="P2112" t="str">
        <f>SUBSTITUTE(Table14[[#This Row],[Customer ID]],"?","unknown")</f>
        <v>Id230</v>
      </c>
      <c r="Q2112" s="9" t="str">
        <f t="shared" si="96"/>
        <v>22 Oct 1995</v>
      </c>
      <c r="R2112">
        <f t="shared" si="97"/>
        <v>27</v>
      </c>
      <c r="S2112" t="str">
        <f t="shared" si="98"/>
        <v>1995</v>
      </c>
      <c r="T2112" t="str">
        <f>SUBSTITUTE(Table14[[#This Row],[month]],"?","sep")</f>
        <v>Oct</v>
      </c>
      <c r="U2112">
        <v>22</v>
      </c>
      <c r="V2112">
        <v>0</v>
      </c>
      <c r="W2112" s="12">
        <v>3051.73</v>
      </c>
      <c r="X2112" t="str">
        <f>SUBSTITUTE(Table14[[#This Row],[Hospital tier]],"?","tier - 2")</f>
        <v>tier - 2</v>
      </c>
      <c r="Y2112" t="str">
        <f>SUBSTITUTE(Table14[[#This Row],[City tier]],"?","tier - 2")</f>
        <v>tier - 3</v>
      </c>
      <c r="Z2112" t="str">
        <f>SUBSTITUTE(Table14[[#This Row],[State ID]],"?","UNKNOWN")</f>
        <v>R1011</v>
      </c>
    </row>
    <row r="2113" spans="1:26" x14ac:dyDescent="0.3">
      <c r="A2113" t="s">
        <v>2144</v>
      </c>
      <c r="B2113">
        <v>1983</v>
      </c>
      <c r="C2113" t="s">
        <v>10</v>
      </c>
      <c r="E2113">
        <v>29</v>
      </c>
      <c r="F2113">
        <v>3</v>
      </c>
      <c r="G2113">
        <v>34940.61</v>
      </c>
      <c r="H2113" t="s">
        <v>11</v>
      </c>
      <c r="I2113" t="s">
        <v>12</v>
      </c>
      <c r="J2113" t="s">
        <v>42</v>
      </c>
      <c r="K2113" t="str">
        <f>SUBSTITUTE(Table14[[#This Row],[year]],"?","")</f>
        <v>1983</v>
      </c>
      <c r="P2113" t="str">
        <f>SUBSTITUTE(Table14[[#This Row],[Customer ID]],"?","unknown")</f>
        <v>Id229</v>
      </c>
      <c r="Q2113" s="9" t="str">
        <f t="shared" si="96"/>
        <v>9 Jul 1983</v>
      </c>
      <c r="R2113">
        <f t="shared" si="97"/>
        <v>39</v>
      </c>
      <c r="S2113" t="str">
        <f t="shared" si="98"/>
        <v>1983</v>
      </c>
      <c r="T2113" t="str">
        <f>SUBSTITUTE(Table14[[#This Row],[month]],"?","sep")</f>
        <v>Jul</v>
      </c>
      <c r="U2113">
        <v>9</v>
      </c>
      <c r="V2113">
        <v>0</v>
      </c>
      <c r="W2113" s="12">
        <v>3046.06</v>
      </c>
      <c r="X2113" t="str">
        <f>SUBSTITUTE(Table14[[#This Row],[Hospital tier]],"?","tier - 2")</f>
        <v>tier - 2</v>
      </c>
      <c r="Y2113" t="str">
        <f>SUBSTITUTE(Table14[[#This Row],[City tier]],"?","tier - 2")</f>
        <v>tier - 3</v>
      </c>
      <c r="Z2113" t="str">
        <f>SUBSTITUTE(Table14[[#This Row],[State ID]],"?","UNKNOWN")</f>
        <v>R1011</v>
      </c>
    </row>
    <row r="2114" spans="1:26" x14ac:dyDescent="0.3">
      <c r="A2114" t="s">
        <v>2145</v>
      </c>
      <c r="B2114">
        <v>1967</v>
      </c>
      <c r="C2114" t="s">
        <v>37</v>
      </c>
      <c r="E2114">
        <v>7</v>
      </c>
      <c r="F2114">
        <v>0</v>
      </c>
      <c r="G2114">
        <v>34975.68</v>
      </c>
      <c r="H2114" t="s">
        <v>11</v>
      </c>
      <c r="I2114" t="s">
        <v>11</v>
      </c>
      <c r="J2114" t="s">
        <v>42</v>
      </c>
      <c r="K2114" t="str">
        <f>SUBSTITUTE(Table14[[#This Row],[year]],"?","")</f>
        <v>1967</v>
      </c>
      <c r="P2114" t="str">
        <f>SUBSTITUTE(Table14[[#This Row],[Customer ID]],"?","unknown")</f>
        <v>Id228</v>
      </c>
      <c r="Q2114" s="9" t="str">
        <f t="shared" ref="Q2114:Q2177" si="99">CONCATENATE(U2114," ",T2114," ",S2114)</f>
        <v>15 Oct 1967</v>
      </c>
      <c r="R2114">
        <f t="shared" ref="R2114:R2177" si="100">DATEDIF(Q2114,$AC$21,"Y")</f>
        <v>55</v>
      </c>
      <c r="S2114" t="str">
        <f t="shared" ref="S2114:S2177" si="101">IF(ISBLANK(K2114),AVERAGE(K2114:K4456),K2114)</f>
        <v>1967</v>
      </c>
      <c r="T2114" t="str">
        <f>SUBSTITUTE(Table14[[#This Row],[month]],"?","sep")</f>
        <v>Oct</v>
      </c>
      <c r="U2114">
        <v>15</v>
      </c>
      <c r="V2114">
        <v>0</v>
      </c>
      <c r="W2114" s="12">
        <v>3044.21</v>
      </c>
      <c r="X2114" t="str">
        <f>SUBSTITUTE(Table14[[#This Row],[Hospital tier]],"?","tier - 2")</f>
        <v>tier - 2</v>
      </c>
      <c r="Y2114" t="str">
        <f>SUBSTITUTE(Table14[[#This Row],[City tier]],"?","tier - 2")</f>
        <v>tier - 2</v>
      </c>
      <c r="Z2114" t="str">
        <f>SUBSTITUTE(Table14[[#This Row],[State ID]],"?","UNKNOWN")</f>
        <v>R1011</v>
      </c>
    </row>
    <row r="2115" spans="1:26" x14ac:dyDescent="0.3">
      <c r="A2115" t="s">
        <v>2146</v>
      </c>
      <c r="B2115">
        <v>1998</v>
      </c>
      <c r="C2115" t="s">
        <v>35</v>
      </c>
      <c r="E2115">
        <v>22</v>
      </c>
      <c r="F2115">
        <v>0</v>
      </c>
      <c r="G2115">
        <v>34976.42</v>
      </c>
      <c r="H2115" t="s">
        <v>11</v>
      </c>
      <c r="I2115" t="s">
        <v>16</v>
      </c>
      <c r="J2115" t="s">
        <v>42</v>
      </c>
      <c r="K2115" t="str">
        <f>SUBSTITUTE(Table14[[#This Row],[year]],"?","")</f>
        <v>1998</v>
      </c>
      <c r="P2115" t="str">
        <f>SUBSTITUTE(Table14[[#This Row],[Customer ID]],"?","unknown")</f>
        <v>Id227</v>
      </c>
      <c r="Q2115" s="9" t="str">
        <f t="shared" si="99"/>
        <v>19 Aug 1998</v>
      </c>
      <c r="R2115">
        <f t="shared" si="100"/>
        <v>24</v>
      </c>
      <c r="S2115" t="str">
        <f t="shared" si="101"/>
        <v>1998</v>
      </c>
      <c r="T2115" t="str">
        <f>SUBSTITUTE(Table14[[#This Row],[month]],"?","sep")</f>
        <v>Aug</v>
      </c>
      <c r="U2115">
        <v>19</v>
      </c>
      <c r="V2115">
        <v>0</v>
      </c>
      <c r="W2115" s="12">
        <v>3021.81</v>
      </c>
      <c r="X2115" t="str">
        <f>SUBSTITUTE(Table14[[#This Row],[Hospital tier]],"?","tier - 2")</f>
        <v>tier - 2</v>
      </c>
      <c r="Y2115" t="str">
        <f>SUBSTITUTE(Table14[[#This Row],[City tier]],"?","tier - 2")</f>
        <v>tier - 1</v>
      </c>
      <c r="Z2115" t="str">
        <f>SUBSTITUTE(Table14[[#This Row],[State ID]],"?","UNKNOWN")</f>
        <v>R1011</v>
      </c>
    </row>
    <row r="2116" spans="1:26" x14ac:dyDescent="0.3">
      <c r="A2116" t="s">
        <v>2147</v>
      </c>
      <c r="B2116">
        <v>1997</v>
      </c>
      <c r="C2116" t="s">
        <v>35</v>
      </c>
      <c r="E2116">
        <v>22</v>
      </c>
      <c r="F2116">
        <v>0</v>
      </c>
      <c r="G2116">
        <v>34979.86</v>
      </c>
      <c r="H2116" t="s">
        <v>11</v>
      </c>
      <c r="I2116" t="s">
        <v>11</v>
      </c>
      <c r="J2116" t="s">
        <v>42</v>
      </c>
      <c r="K2116" t="str">
        <f>SUBSTITUTE(Table14[[#This Row],[year]],"?","")</f>
        <v>1997</v>
      </c>
      <c r="P2116" t="str">
        <f>SUBSTITUTE(Table14[[#This Row],[Customer ID]],"?","unknown")</f>
        <v>Id226</v>
      </c>
      <c r="Q2116" s="9" t="str">
        <f t="shared" si="99"/>
        <v>20 Aug 1997</v>
      </c>
      <c r="R2116">
        <f t="shared" si="100"/>
        <v>25</v>
      </c>
      <c r="S2116" t="str">
        <f t="shared" si="101"/>
        <v>1997</v>
      </c>
      <c r="T2116" t="str">
        <f>SUBSTITUTE(Table14[[#This Row],[month]],"?","sep")</f>
        <v>Aug</v>
      </c>
      <c r="U2116">
        <v>20</v>
      </c>
      <c r="V2116">
        <v>2</v>
      </c>
      <c r="W2116" s="12">
        <v>36085.22</v>
      </c>
      <c r="X2116" t="str">
        <f>SUBSTITUTE(Table14[[#This Row],[Hospital tier]],"?","tier - 2")</f>
        <v>tier - 2</v>
      </c>
      <c r="Y2116" t="str">
        <f>SUBSTITUTE(Table14[[#This Row],[City tier]],"?","tier - 2")</f>
        <v>tier - 2</v>
      </c>
      <c r="Z2116" t="str">
        <f>SUBSTITUTE(Table14[[#This Row],[State ID]],"?","UNKNOWN")</f>
        <v>R1011</v>
      </c>
    </row>
    <row r="2117" spans="1:26" x14ac:dyDescent="0.3">
      <c r="A2117" t="s">
        <v>2148</v>
      </c>
      <c r="B2117">
        <v>1982</v>
      </c>
      <c r="C2117" t="s">
        <v>10</v>
      </c>
      <c r="E2117">
        <v>5</v>
      </c>
      <c r="F2117">
        <v>3</v>
      </c>
      <c r="G2117">
        <v>35000.730000000003</v>
      </c>
      <c r="H2117" t="s">
        <v>11</v>
      </c>
      <c r="I2117" t="s">
        <v>12</v>
      </c>
      <c r="J2117" t="s">
        <v>42</v>
      </c>
      <c r="K2117" t="str">
        <f>SUBSTITUTE(Table14[[#This Row],[year]],"?","")</f>
        <v>1982</v>
      </c>
      <c r="P2117" t="str">
        <f>SUBSTITUTE(Table14[[#This Row],[Customer ID]],"?","unknown")</f>
        <v>Id225</v>
      </c>
      <c r="Q2117" s="9" t="str">
        <f t="shared" si="99"/>
        <v>28 Jul 1982</v>
      </c>
      <c r="R2117">
        <f t="shared" si="100"/>
        <v>40</v>
      </c>
      <c r="S2117" t="str">
        <f t="shared" si="101"/>
        <v>1982</v>
      </c>
      <c r="T2117" t="str">
        <f>SUBSTITUTE(Table14[[#This Row],[month]],"?","sep")</f>
        <v>Jul</v>
      </c>
      <c r="U2117">
        <v>28</v>
      </c>
      <c r="V2117">
        <v>3</v>
      </c>
      <c r="W2117" s="12">
        <v>3018.04</v>
      </c>
      <c r="X2117" t="str">
        <f>SUBSTITUTE(Table14[[#This Row],[Hospital tier]],"?","tier - 2")</f>
        <v>tier - 2</v>
      </c>
      <c r="Y2117" t="str">
        <f>SUBSTITUTE(Table14[[#This Row],[City tier]],"?","tier - 2")</f>
        <v>tier - 3</v>
      </c>
      <c r="Z2117" t="str">
        <f>SUBSTITUTE(Table14[[#This Row],[State ID]],"?","UNKNOWN")</f>
        <v>R1011</v>
      </c>
    </row>
    <row r="2118" spans="1:26" x14ac:dyDescent="0.3">
      <c r="A2118" t="s">
        <v>2149</v>
      </c>
      <c r="B2118">
        <v>1975</v>
      </c>
      <c r="C2118" t="s">
        <v>35</v>
      </c>
      <c r="E2118">
        <v>29</v>
      </c>
      <c r="F2118">
        <v>1</v>
      </c>
      <c r="G2118">
        <v>35050.620000000003</v>
      </c>
      <c r="H2118" t="s">
        <v>11</v>
      </c>
      <c r="I2118" t="s">
        <v>16</v>
      </c>
      <c r="J2118" t="s">
        <v>42</v>
      </c>
      <c r="K2118" t="str">
        <f>SUBSTITUTE(Table14[[#This Row],[year]],"?","")</f>
        <v>1975</v>
      </c>
      <c r="P2118" t="str">
        <f>SUBSTITUTE(Table14[[#This Row],[Customer ID]],"?","unknown")</f>
        <v>Id224</v>
      </c>
      <c r="Q2118" s="9" t="str">
        <f t="shared" si="99"/>
        <v>15 Aug 1975</v>
      </c>
      <c r="R2118">
        <f t="shared" si="100"/>
        <v>47</v>
      </c>
      <c r="S2118" t="str">
        <f t="shared" si="101"/>
        <v>1975</v>
      </c>
      <c r="T2118" t="str">
        <f>SUBSTITUTE(Table14[[#This Row],[month]],"?","sep")</f>
        <v>Aug</v>
      </c>
      <c r="U2118">
        <v>15</v>
      </c>
      <c r="V2118">
        <v>0</v>
      </c>
      <c r="W2118" s="12">
        <v>3012.22</v>
      </c>
      <c r="X2118" t="str">
        <f>SUBSTITUTE(Table14[[#This Row],[Hospital tier]],"?","tier - 2")</f>
        <v>tier - 2</v>
      </c>
      <c r="Y2118" t="str">
        <f>SUBSTITUTE(Table14[[#This Row],[City tier]],"?","tier - 2")</f>
        <v>tier - 1</v>
      </c>
      <c r="Z2118" t="str">
        <f>SUBSTITUTE(Table14[[#This Row],[State ID]],"?","UNKNOWN")</f>
        <v>R1011</v>
      </c>
    </row>
    <row r="2119" spans="1:26" x14ac:dyDescent="0.3">
      <c r="A2119" t="s">
        <v>2150</v>
      </c>
      <c r="B2119">
        <v>1977</v>
      </c>
      <c r="C2119" t="s">
        <v>18</v>
      </c>
      <c r="E2119">
        <v>29</v>
      </c>
      <c r="F2119">
        <v>0</v>
      </c>
      <c r="G2119">
        <v>35069.370000000003</v>
      </c>
      <c r="H2119" t="s">
        <v>16</v>
      </c>
      <c r="I2119" t="s">
        <v>16</v>
      </c>
      <c r="J2119" t="s">
        <v>356</v>
      </c>
      <c r="K2119" t="str">
        <f>SUBSTITUTE(Table14[[#This Row],[year]],"?","")</f>
        <v>1977</v>
      </c>
      <c r="P2119" t="str">
        <f>SUBSTITUTE(Table14[[#This Row],[Customer ID]],"?","unknown")</f>
        <v>Id223</v>
      </c>
      <c r="Q2119" s="9" t="str">
        <f t="shared" si="99"/>
        <v>20 Jun 1977</v>
      </c>
      <c r="R2119">
        <f t="shared" si="100"/>
        <v>45</v>
      </c>
      <c r="S2119" t="str">
        <f t="shared" si="101"/>
        <v>1977</v>
      </c>
      <c r="T2119" t="str">
        <f>SUBSTITUTE(Table14[[#This Row],[month]],"?","sep")</f>
        <v>Jun</v>
      </c>
      <c r="U2119">
        <v>20</v>
      </c>
      <c r="V2119">
        <v>3</v>
      </c>
      <c r="W2119" s="12">
        <v>2985.67</v>
      </c>
      <c r="X2119" t="str">
        <f>SUBSTITUTE(Table14[[#This Row],[Hospital tier]],"?","tier - 2")</f>
        <v>tier - 1</v>
      </c>
      <c r="Y2119" t="str">
        <f>SUBSTITUTE(Table14[[#This Row],[City tier]],"?","tier - 2")</f>
        <v>tier - 1</v>
      </c>
      <c r="Z2119" t="str">
        <f>SUBSTITUTE(Table14[[#This Row],[State ID]],"?","UNKNOWN")</f>
        <v>R1017</v>
      </c>
    </row>
    <row r="2120" spans="1:26" x14ac:dyDescent="0.3">
      <c r="A2120" t="s">
        <v>2151</v>
      </c>
      <c r="B2120">
        <v>1998</v>
      </c>
      <c r="C2120" t="s">
        <v>30</v>
      </c>
      <c r="E2120">
        <v>22</v>
      </c>
      <c r="F2120">
        <v>0</v>
      </c>
      <c r="G2120">
        <v>35147.53</v>
      </c>
      <c r="H2120" t="s">
        <v>16</v>
      </c>
      <c r="I2120" t="s">
        <v>16</v>
      </c>
      <c r="J2120" t="s">
        <v>168</v>
      </c>
      <c r="K2120" t="str">
        <f>SUBSTITUTE(Table14[[#This Row],[year]],"?","")</f>
        <v>1998</v>
      </c>
      <c r="P2120" t="str">
        <f>SUBSTITUTE(Table14[[#This Row],[Customer ID]],"?","unknown")</f>
        <v>Id222</v>
      </c>
      <c r="Q2120" s="9" t="str">
        <f t="shared" si="99"/>
        <v>9 Dec 1998</v>
      </c>
      <c r="R2120">
        <f t="shared" si="100"/>
        <v>24</v>
      </c>
      <c r="S2120" t="str">
        <f t="shared" si="101"/>
        <v>1998</v>
      </c>
      <c r="T2120" t="str">
        <f>SUBSTITUTE(Table14[[#This Row],[month]],"?","sep")</f>
        <v>Dec</v>
      </c>
      <c r="U2120">
        <v>9</v>
      </c>
      <c r="V2120">
        <v>2</v>
      </c>
      <c r="W2120" s="12">
        <v>12096.65</v>
      </c>
      <c r="X2120" t="str">
        <f>SUBSTITUTE(Table14[[#This Row],[Hospital tier]],"?","tier - 2")</f>
        <v>tier - 1</v>
      </c>
      <c r="Y2120" t="str">
        <f>SUBSTITUTE(Table14[[#This Row],[City tier]],"?","tier - 2")</f>
        <v>tier - 1</v>
      </c>
      <c r="Z2120" t="str">
        <f>SUBSTITUTE(Table14[[#This Row],[State ID]],"?","UNKNOWN")</f>
        <v>R1016</v>
      </c>
    </row>
    <row r="2121" spans="1:26" x14ac:dyDescent="0.3">
      <c r="A2121" t="s">
        <v>2152</v>
      </c>
      <c r="B2121">
        <v>1967</v>
      </c>
      <c r="C2121" t="s">
        <v>30</v>
      </c>
      <c r="E2121">
        <v>30</v>
      </c>
      <c r="F2121">
        <v>1</v>
      </c>
      <c r="G2121">
        <v>35160.129999999997</v>
      </c>
      <c r="H2121" t="s">
        <v>11</v>
      </c>
      <c r="I2121" t="s">
        <v>11</v>
      </c>
      <c r="J2121" t="s">
        <v>42</v>
      </c>
      <c r="K2121" t="str">
        <f>SUBSTITUTE(Table14[[#This Row],[year]],"?","")</f>
        <v>1967</v>
      </c>
      <c r="P2121" t="str">
        <f>SUBSTITUTE(Table14[[#This Row],[Customer ID]],"?","unknown")</f>
        <v>Id221</v>
      </c>
      <c r="Q2121" s="9" t="str">
        <f t="shared" si="99"/>
        <v>14 Dec 1967</v>
      </c>
      <c r="R2121">
        <f t="shared" si="100"/>
        <v>55</v>
      </c>
      <c r="S2121" t="str">
        <f t="shared" si="101"/>
        <v>1967</v>
      </c>
      <c r="T2121" t="str">
        <f>SUBSTITUTE(Table14[[#This Row],[month]],"?","sep")</f>
        <v>Dec</v>
      </c>
      <c r="U2121">
        <v>14</v>
      </c>
      <c r="V2121">
        <v>0</v>
      </c>
      <c r="W2121" s="12">
        <v>11286.54</v>
      </c>
      <c r="X2121" t="str">
        <f>SUBSTITUTE(Table14[[#This Row],[Hospital tier]],"?","tier - 2")</f>
        <v>tier - 2</v>
      </c>
      <c r="Y2121" t="str">
        <f>SUBSTITUTE(Table14[[#This Row],[City tier]],"?","tier - 2")</f>
        <v>tier - 2</v>
      </c>
      <c r="Z2121" t="str">
        <f>SUBSTITUTE(Table14[[#This Row],[State ID]],"?","UNKNOWN")</f>
        <v>R1011</v>
      </c>
    </row>
    <row r="2122" spans="1:26" x14ac:dyDescent="0.3">
      <c r="A2122" t="s">
        <v>2153</v>
      </c>
      <c r="B2122">
        <v>1997</v>
      </c>
      <c r="C2122" t="s">
        <v>10</v>
      </c>
      <c r="E2122">
        <v>9</v>
      </c>
      <c r="F2122">
        <v>0</v>
      </c>
      <c r="G2122">
        <v>35302.089999999997</v>
      </c>
      <c r="H2122" t="s">
        <v>16</v>
      </c>
      <c r="I2122" t="s">
        <v>11</v>
      </c>
      <c r="J2122" t="s">
        <v>42</v>
      </c>
      <c r="K2122" t="str">
        <f>SUBSTITUTE(Table14[[#This Row],[year]],"?","")</f>
        <v>1997</v>
      </c>
      <c r="P2122" t="str">
        <f>SUBSTITUTE(Table14[[#This Row],[Customer ID]],"?","unknown")</f>
        <v>Id220</v>
      </c>
      <c r="Q2122" s="9" t="str">
        <f t="shared" si="99"/>
        <v>18 Jul 1997</v>
      </c>
      <c r="R2122">
        <f t="shared" si="100"/>
        <v>25</v>
      </c>
      <c r="S2122" t="str">
        <f t="shared" si="101"/>
        <v>1997</v>
      </c>
      <c r="T2122" t="str">
        <f>SUBSTITUTE(Table14[[#This Row],[month]],"?","sep")</f>
        <v>Jul</v>
      </c>
      <c r="U2122">
        <v>18</v>
      </c>
      <c r="V2122">
        <v>3</v>
      </c>
      <c r="W2122" s="12">
        <v>2979.52</v>
      </c>
      <c r="X2122" t="str">
        <f>SUBSTITUTE(Table14[[#This Row],[Hospital tier]],"?","tier - 2")</f>
        <v>tier - 1</v>
      </c>
      <c r="Y2122" t="str">
        <f>SUBSTITUTE(Table14[[#This Row],[City tier]],"?","tier - 2")</f>
        <v>tier - 2</v>
      </c>
      <c r="Z2122" t="str">
        <f>SUBSTITUTE(Table14[[#This Row],[State ID]],"?","UNKNOWN")</f>
        <v>R1011</v>
      </c>
    </row>
    <row r="2123" spans="1:26" x14ac:dyDescent="0.3">
      <c r="A2123" t="s">
        <v>2154</v>
      </c>
      <c r="B2123">
        <v>1988</v>
      </c>
      <c r="C2123" t="s">
        <v>20</v>
      </c>
      <c r="E2123">
        <v>19</v>
      </c>
      <c r="F2123">
        <v>3</v>
      </c>
      <c r="G2123">
        <v>35315.96</v>
      </c>
      <c r="H2123" t="s">
        <v>11</v>
      </c>
      <c r="I2123" t="s">
        <v>16</v>
      </c>
      <c r="J2123" t="s">
        <v>42</v>
      </c>
      <c r="K2123" t="str">
        <f>SUBSTITUTE(Table14[[#This Row],[year]],"?","")</f>
        <v>1988</v>
      </c>
      <c r="P2123" t="str">
        <f>SUBSTITUTE(Table14[[#This Row],[Customer ID]],"?","unknown")</f>
        <v>Id219</v>
      </c>
      <c r="Q2123" s="9" t="str">
        <f t="shared" si="99"/>
        <v>24 Sep 1988</v>
      </c>
      <c r="R2123">
        <f t="shared" si="100"/>
        <v>34</v>
      </c>
      <c r="S2123" t="str">
        <f t="shared" si="101"/>
        <v>1988</v>
      </c>
      <c r="T2123" t="str">
        <f>SUBSTITUTE(Table14[[#This Row],[month]],"?","sep")</f>
        <v>Sep</v>
      </c>
      <c r="U2123">
        <v>24</v>
      </c>
      <c r="V2123">
        <v>0</v>
      </c>
      <c r="W2123" s="12">
        <v>2974.13</v>
      </c>
      <c r="X2123" t="str">
        <f>SUBSTITUTE(Table14[[#This Row],[Hospital tier]],"?","tier - 2")</f>
        <v>tier - 2</v>
      </c>
      <c r="Y2123" t="str">
        <f>SUBSTITUTE(Table14[[#This Row],[City tier]],"?","tier - 2")</f>
        <v>tier - 1</v>
      </c>
      <c r="Z2123" t="str">
        <f>SUBSTITUTE(Table14[[#This Row],[State ID]],"?","UNKNOWN")</f>
        <v>R1011</v>
      </c>
    </row>
    <row r="2124" spans="1:26" x14ac:dyDescent="0.3">
      <c r="A2124" t="s">
        <v>2155</v>
      </c>
      <c r="B2124">
        <v>1971</v>
      </c>
      <c r="C2124" t="s">
        <v>20</v>
      </c>
      <c r="E2124">
        <v>22</v>
      </c>
      <c r="F2124">
        <v>0</v>
      </c>
      <c r="G2124">
        <v>35345.730000000003</v>
      </c>
      <c r="H2124" t="s">
        <v>11</v>
      </c>
      <c r="I2124" t="s">
        <v>12</v>
      </c>
      <c r="J2124" t="s">
        <v>42</v>
      </c>
      <c r="K2124" t="str">
        <f>SUBSTITUTE(Table14[[#This Row],[year]],"?","")</f>
        <v>1971</v>
      </c>
      <c r="P2124" t="str">
        <f>SUBSTITUTE(Table14[[#This Row],[Customer ID]],"?","unknown")</f>
        <v>Id218</v>
      </c>
      <c r="Q2124" s="9" t="str">
        <f t="shared" si="99"/>
        <v>30 Sep 1971</v>
      </c>
      <c r="R2124">
        <f t="shared" si="100"/>
        <v>51</v>
      </c>
      <c r="S2124" t="str">
        <f t="shared" si="101"/>
        <v>1971</v>
      </c>
      <c r="T2124" t="str">
        <f>SUBSTITUTE(Table14[[#This Row],[month]],"?","sep")</f>
        <v>Sep</v>
      </c>
      <c r="U2124">
        <v>30</v>
      </c>
      <c r="V2124">
        <v>0</v>
      </c>
      <c r="W2124" s="12">
        <v>2943.41</v>
      </c>
      <c r="X2124" t="str">
        <f>SUBSTITUTE(Table14[[#This Row],[Hospital tier]],"?","tier - 2")</f>
        <v>tier - 2</v>
      </c>
      <c r="Y2124" t="str">
        <f>SUBSTITUTE(Table14[[#This Row],[City tier]],"?","tier - 2")</f>
        <v>tier - 3</v>
      </c>
      <c r="Z2124" t="str">
        <f>SUBSTITUTE(Table14[[#This Row],[State ID]],"?","UNKNOWN")</f>
        <v>R1011</v>
      </c>
    </row>
    <row r="2125" spans="1:26" x14ac:dyDescent="0.3">
      <c r="A2125" t="s">
        <v>2156</v>
      </c>
      <c r="B2125">
        <v>1988</v>
      </c>
      <c r="C2125" t="s">
        <v>15</v>
      </c>
      <c r="E2125">
        <v>20</v>
      </c>
      <c r="F2125">
        <v>0</v>
      </c>
      <c r="G2125">
        <v>35491.64</v>
      </c>
      <c r="H2125" t="s">
        <v>16</v>
      </c>
      <c r="I2125" t="s">
        <v>11</v>
      </c>
      <c r="J2125" t="s">
        <v>42</v>
      </c>
      <c r="K2125" t="str">
        <f>SUBSTITUTE(Table14[[#This Row],[year]],"?","")</f>
        <v>1988</v>
      </c>
      <c r="P2125" t="str">
        <f>SUBSTITUTE(Table14[[#This Row],[Customer ID]],"?","unknown")</f>
        <v>Id217</v>
      </c>
      <c r="Q2125" s="9" t="str">
        <f t="shared" si="99"/>
        <v>30 Nov 1988</v>
      </c>
      <c r="R2125">
        <f t="shared" si="100"/>
        <v>34</v>
      </c>
      <c r="S2125" t="str">
        <f t="shared" si="101"/>
        <v>1988</v>
      </c>
      <c r="T2125" t="str">
        <f>SUBSTITUTE(Table14[[#This Row],[month]],"?","sep")</f>
        <v>Nov</v>
      </c>
      <c r="U2125">
        <v>30</v>
      </c>
      <c r="V2125">
        <v>1</v>
      </c>
      <c r="W2125" s="12">
        <v>2927.06</v>
      </c>
      <c r="X2125" t="str">
        <f>SUBSTITUTE(Table14[[#This Row],[Hospital tier]],"?","tier - 2")</f>
        <v>tier - 1</v>
      </c>
      <c r="Y2125" t="str">
        <f>SUBSTITUTE(Table14[[#This Row],[City tier]],"?","tier - 2")</f>
        <v>tier - 2</v>
      </c>
      <c r="Z2125" t="str">
        <f>SUBSTITUTE(Table14[[#This Row],[State ID]],"?","UNKNOWN")</f>
        <v>R1011</v>
      </c>
    </row>
    <row r="2126" spans="1:26" x14ac:dyDescent="0.3">
      <c r="A2126" t="s">
        <v>2157</v>
      </c>
      <c r="B2126">
        <v>1973</v>
      </c>
      <c r="C2126" t="s">
        <v>30</v>
      </c>
      <c r="E2126">
        <v>16</v>
      </c>
      <c r="F2126">
        <v>0</v>
      </c>
      <c r="G2126">
        <v>35517.19</v>
      </c>
      <c r="H2126" t="s">
        <v>11</v>
      </c>
      <c r="I2126" t="s">
        <v>11</v>
      </c>
      <c r="J2126" t="s">
        <v>42</v>
      </c>
      <c r="K2126" t="str">
        <f>SUBSTITUTE(Table14[[#This Row],[year]],"?","")</f>
        <v>1973</v>
      </c>
      <c r="P2126" t="str">
        <f>SUBSTITUTE(Table14[[#This Row],[Customer ID]],"?","unknown")</f>
        <v>Id216</v>
      </c>
      <c r="Q2126" s="9" t="str">
        <f t="shared" si="99"/>
        <v>5 Dec 1973</v>
      </c>
      <c r="R2126">
        <f t="shared" si="100"/>
        <v>49</v>
      </c>
      <c r="S2126" t="str">
        <f t="shared" si="101"/>
        <v>1973</v>
      </c>
      <c r="T2126" t="str">
        <f>SUBSTITUTE(Table14[[#This Row],[month]],"?","sep")</f>
        <v>Dec</v>
      </c>
      <c r="U2126">
        <v>5</v>
      </c>
      <c r="V2126">
        <v>2</v>
      </c>
      <c r="W2126" s="12">
        <v>2913.57</v>
      </c>
      <c r="X2126" t="str">
        <f>SUBSTITUTE(Table14[[#This Row],[Hospital tier]],"?","tier - 2")</f>
        <v>tier - 2</v>
      </c>
      <c r="Y2126" t="str">
        <f>SUBSTITUTE(Table14[[#This Row],[City tier]],"?","tier - 2")</f>
        <v>tier - 2</v>
      </c>
      <c r="Z2126" t="str">
        <f>SUBSTITUTE(Table14[[#This Row],[State ID]],"?","UNKNOWN")</f>
        <v>R1011</v>
      </c>
    </row>
    <row r="2127" spans="1:26" x14ac:dyDescent="0.3">
      <c r="A2127" t="s">
        <v>2158</v>
      </c>
      <c r="B2127">
        <v>1992</v>
      </c>
      <c r="C2127" t="s">
        <v>20</v>
      </c>
      <c r="E2127">
        <v>13</v>
      </c>
      <c r="F2127">
        <v>0</v>
      </c>
      <c r="G2127">
        <v>35547.47</v>
      </c>
      <c r="H2127" t="s">
        <v>11</v>
      </c>
      <c r="I2127" t="s">
        <v>12</v>
      </c>
      <c r="J2127" t="s">
        <v>42</v>
      </c>
      <c r="K2127" t="str">
        <f>SUBSTITUTE(Table14[[#This Row],[year]],"?","")</f>
        <v>1992</v>
      </c>
      <c r="P2127" t="str">
        <f>SUBSTITUTE(Table14[[#This Row],[Customer ID]],"?","unknown")</f>
        <v>Id215</v>
      </c>
      <c r="Q2127" s="9" t="str">
        <f t="shared" si="99"/>
        <v>13 Sep 1992</v>
      </c>
      <c r="R2127">
        <f t="shared" si="100"/>
        <v>30</v>
      </c>
      <c r="S2127" t="str">
        <f t="shared" si="101"/>
        <v>1992</v>
      </c>
      <c r="T2127" t="str">
        <f>SUBSTITUTE(Table14[[#This Row],[month]],"?","sep")</f>
        <v>Sep</v>
      </c>
      <c r="U2127">
        <v>13</v>
      </c>
      <c r="V2127">
        <v>1</v>
      </c>
      <c r="W2127" s="12">
        <v>2904.09</v>
      </c>
      <c r="X2127" t="str">
        <f>SUBSTITUTE(Table14[[#This Row],[Hospital tier]],"?","tier - 2")</f>
        <v>tier - 2</v>
      </c>
      <c r="Y2127" t="str">
        <f>SUBSTITUTE(Table14[[#This Row],[City tier]],"?","tier - 2")</f>
        <v>tier - 3</v>
      </c>
      <c r="Z2127" t="str">
        <f>SUBSTITUTE(Table14[[#This Row],[State ID]],"?","UNKNOWN")</f>
        <v>R1011</v>
      </c>
    </row>
    <row r="2128" spans="1:26" x14ac:dyDescent="0.3">
      <c r="A2128" t="s">
        <v>2159</v>
      </c>
      <c r="B2128">
        <v>1973</v>
      </c>
      <c r="C2128" t="s">
        <v>37</v>
      </c>
      <c r="E2128">
        <v>27</v>
      </c>
      <c r="F2128">
        <v>0</v>
      </c>
      <c r="G2128">
        <v>35547.72</v>
      </c>
      <c r="H2128" t="s">
        <v>16</v>
      </c>
      <c r="I2128" t="s">
        <v>16</v>
      </c>
      <c r="J2128" t="s">
        <v>42</v>
      </c>
      <c r="K2128" t="str">
        <f>SUBSTITUTE(Table14[[#This Row],[year]],"?","")</f>
        <v>1973</v>
      </c>
      <c r="P2128" t="str">
        <f>SUBSTITUTE(Table14[[#This Row],[Customer ID]],"?","unknown")</f>
        <v>Id214</v>
      </c>
      <c r="Q2128" s="9" t="str">
        <f t="shared" si="99"/>
        <v>24 Oct 1973</v>
      </c>
      <c r="R2128">
        <f t="shared" si="100"/>
        <v>49</v>
      </c>
      <c r="S2128" t="str">
        <f t="shared" si="101"/>
        <v>1973</v>
      </c>
      <c r="T2128" t="str">
        <f>SUBSTITUTE(Table14[[#This Row],[month]],"?","sep")</f>
        <v>Oct</v>
      </c>
      <c r="U2128">
        <v>24</v>
      </c>
      <c r="V2128">
        <v>1</v>
      </c>
      <c r="W2128" s="12">
        <v>2902.91</v>
      </c>
      <c r="X2128" t="str">
        <f>SUBSTITUTE(Table14[[#This Row],[Hospital tier]],"?","tier - 2")</f>
        <v>tier - 1</v>
      </c>
      <c r="Y2128" t="str">
        <f>SUBSTITUTE(Table14[[#This Row],[City tier]],"?","tier - 2")</f>
        <v>tier - 1</v>
      </c>
      <c r="Z2128" t="str">
        <f>SUBSTITUTE(Table14[[#This Row],[State ID]],"?","UNKNOWN")</f>
        <v>R1011</v>
      </c>
    </row>
    <row r="2129" spans="1:26" x14ac:dyDescent="0.3">
      <c r="A2129" t="s">
        <v>2160</v>
      </c>
      <c r="B2129">
        <v>1964</v>
      </c>
      <c r="C2129" t="s">
        <v>35</v>
      </c>
      <c r="E2129">
        <v>29</v>
      </c>
      <c r="F2129">
        <v>0</v>
      </c>
      <c r="G2129">
        <v>35573.26</v>
      </c>
      <c r="H2129" t="s">
        <v>11</v>
      </c>
      <c r="I2129" t="s">
        <v>16</v>
      </c>
      <c r="J2129" t="s">
        <v>42</v>
      </c>
      <c r="K2129" t="str">
        <f>SUBSTITUTE(Table14[[#This Row],[year]],"?","")</f>
        <v>1964</v>
      </c>
      <c r="P2129" t="str">
        <f>SUBSTITUTE(Table14[[#This Row],[Customer ID]],"?","unknown")</f>
        <v>Id213</v>
      </c>
      <c r="Q2129" s="9" t="str">
        <f t="shared" si="99"/>
        <v>22 Aug 1964</v>
      </c>
      <c r="R2129">
        <f t="shared" si="100"/>
        <v>58</v>
      </c>
      <c r="S2129" t="str">
        <f t="shared" si="101"/>
        <v>1964</v>
      </c>
      <c r="T2129" t="str">
        <f>SUBSTITUTE(Table14[[#This Row],[month]],"?","sep")</f>
        <v>Aug</v>
      </c>
      <c r="U2129">
        <v>22</v>
      </c>
      <c r="V2129">
        <v>0</v>
      </c>
      <c r="W2129" s="12">
        <v>36074.339999999997</v>
      </c>
      <c r="X2129" t="str">
        <f>SUBSTITUTE(Table14[[#This Row],[Hospital tier]],"?","tier - 2")</f>
        <v>tier - 2</v>
      </c>
      <c r="Y2129" t="str">
        <f>SUBSTITUTE(Table14[[#This Row],[City tier]],"?","tier - 2")</f>
        <v>tier - 1</v>
      </c>
      <c r="Z2129" t="str">
        <f>SUBSTITUTE(Table14[[#This Row],[State ID]],"?","UNKNOWN")</f>
        <v>R1011</v>
      </c>
    </row>
    <row r="2130" spans="1:26" x14ac:dyDescent="0.3">
      <c r="A2130" t="s">
        <v>2161</v>
      </c>
      <c r="B2130">
        <v>1971</v>
      </c>
      <c r="C2130" t="s">
        <v>35</v>
      </c>
      <c r="E2130">
        <v>10</v>
      </c>
      <c r="F2130">
        <v>0</v>
      </c>
      <c r="G2130">
        <v>35583.17</v>
      </c>
      <c r="H2130" t="s">
        <v>16</v>
      </c>
      <c r="I2130" t="s">
        <v>12</v>
      </c>
      <c r="J2130" t="s">
        <v>42</v>
      </c>
      <c r="K2130" t="str">
        <f>SUBSTITUTE(Table14[[#This Row],[year]],"?","")</f>
        <v>1971</v>
      </c>
      <c r="P2130" t="str">
        <f>SUBSTITUTE(Table14[[#This Row],[Customer ID]],"?","unknown")</f>
        <v>Id212</v>
      </c>
      <c r="Q2130" s="9" t="str">
        <f t="shared" si="99"/>
        <v>1 Aug 1971</v>
      </c>
      <c r="R2130">
        <f t="shared" si="100"/>
        <v>51</v>
      </c>
      <c r="S2130" t="str">
        <f t="shared" si="101"/>
        <v>1971</v>
      </c>
      <c r="T2130" t="str">
        <f>SUBSTITUTE(Table14[[#This Row],[month]],"?","sep")</f>
        <v>Aug</v>
      </c>
      <c r="U2130">
        <v>1</v>
      </c>
      <c r="V2130">
        <v>0</v>
      </c>
      <c r="W2130" s="12">
        <v>2899.49</v>
      </c>
      <c r="X2130" t="str">
        <f>SUBSTITUTE(Table14[[#This Row],[Hospital tier]],"?","tier - 2")</f>
        <v>tier - 1</v>
      </c>
      <c r="Y2130" t="str">
        <f>SUBSTITUTE(Table14[[#This Row],[City tier]],"?","tier - 2")</f>
        <v>tier - 3</v>
      </c>
      <c r="Z2130" t="str">
        <f>SUBSTITUTE(Table14[[#This Row],[State ID]],"?","UNKNOWN")</f>
        <v>R1011</v>
      </c>
    </row>
    <row r="2131" spans="1:26" x14ac:dyDescent="0.3">
      <c r="A2131" t="s">
        <v>31</v>
      </c>
      <c r="B2131">
        <v>2000</v>
      </c>
      <c r="C2131" t="s">
        <v>37</v>
      </c>
      <c r="E2131">
        <v>13</v>
      </c>
      <c r="F2131">
        <v>0</v>
      </c>
      <c r="G2131">
        <v>35585.58</v>
      </c>
      <c r="H2131" t="s">
        <v>16</v>
      </c>
      <c r="I2131" t="s">
        <v>11</v>
      </c>
      <c r="J2131" t="s">
        <v>42</v>
      </c>
      <c r="K2131" t="str">
        <f>SUBSTITUTE(Table14[[#This Row],[year]],"?","")</f>
        <v>2000</v>
      </c>
      <c r="P2131" t="str">
        <f>SUBSTITUTE(Table14[[#This Row],[Customer ID]],"?","unknown")</f>
        <v>unknown</v>
      </c>
      <c r="Q2131" s="9" t="str">
        <f t="shared" si="99"/>
        <v>14 Oct 2000</v>
      </c>
      <c r="R2131">
        <f t="shared" si="100"/>
        <v>22</v>
      </c>
      <c r="S2131" t="str">
        <f t="shared" si="101"/>
        <v>2000</v>
      </c>
      <c r="T2131" t="str">
        <f>SUBSTITUTE(Table14[[#This Row],[month]],"?","sep")</f>
        <v>Oct</v>
      </c>
      <c r="U2131">
        <v>14</v>
      </c>
      <c r="V2131">
        <v>0</v>
      </c>
      <c r="W2131" s="12">
        <v>2897.46</v>
      </c>
      <c r="X2131" t="str">
        <f>SUBSTITUTE(Table14[[#This Row],[Hospital tier]],"?","tier - 2")</f>
        <v>tier - 1</v>
      </c>
      <c r="Y2131" t="str">
        <f>SUBSTITUTE(Table14[[#This Row],[City tier]],"?","tier - 2")</f>
        <v>tier - 2</v>
      </c>
      <c r="Z2131" t="str">
        <f>SUBSTITUTE(Table14[[#This Row],[State ID]],"?","UNKNOWN")</f>
        <v>R1011</v>
      </c>
    </row>
    <row r="2132" spans="1:26" x14ac:dyDescent="0.3">
      <c r="A2132" t="s">
        <v>2162</v>
      </c>
      <c r="B2132">
        <v>2000</v>
      </c>
      <c r="C2132" t="s">
        <v>15</v>
      </c>
      <c r="E2132">
        <v>19</v>
      </c>
      <c r="F2132">
        <v>0</v>
      </c>
      <c r="G2132">
        <v>35585.58</v>
      </c>
      <c r="H2132" t="s">
        <v>11</v>
      </c>
      <c r="I2132" t="s">
        <v>12</v>
      </c>
      <c r="J2132" t="s">
        <v>42</v>
      </c>
      <c r="K2132" t="str">
        <f>SUBSTITUTE(Table14[[#This Row],[year]],"?","")</f>
        <v>2000</v>
      </c>
      <c r="P2132" t="str">
        <f>SUBSTITUTE(Table14[[#This Row],[Customer ID]],"?","unknown")</f>
        <v>Id211</v>
      </c>
      <c r="Q2132" s="9" t="str">
        <f t="shared" si="99"/>
        <v>21 Nov 2000</v>
      </c>
      <c r="R2132">
        <f t="shared" si="100"/>
        <v>22</v>
      </c>
      <c r="S2132" t="str">
        <f t="shared" si="101"/>
        <v>2000</v>
      </c>
      <c r="T2132" t="str">
        <f>SUBSTITUTE(Table14[[#This Row],[month]],"?","sep")</f>
        <v>Nov</v>
      </c>
      <c r="U2132">
        <v>21</v>
      </c>
      <c r="V2132">
        <v>3</v>
      </c>
      <c r="W2132" s="12">
        <v>12094.48</v>
      </c>
      <c r="X2132" t="str">
        <f>SUBSTITUTE(Table14[[#This Row],[Hospital tier]],"?","tier - 2")</f>
        <v>tier - 2</v>
      </c>
      <c r="Y2132" t="str">
        <f>SUBSTITUTE(Table14[[#This Row],[City tier]],"?","tier - 2")</f>
        <v>tier - 3</v>
      </c>
      <c r="Z2132" t="str">
        <f>SUBSTITUTE(Table14[[#This Row],[State ID]],"?","UNKNOWN")</f>
        <v>R1011</v>
      </c>
    </row>
    <row r="2133" spans="1:26" x14ac:dyDescent="0.3">
      <c r="A2133" t="s">
        <v>2163</v>
      </c>
      <c r="B2133">
        <v>2000</v>
      </c>
      <c r="C2133" t="s">
        <v>30</v>
      </c>
      <c r="E2133">
        <v>17</v>
      </c>
      <c r="F2133">
        <v>3</v>
      </c>
      <c r="G2133">
        <v>35595.589999999997</v>
      </c>
      <c r="H2133" t="s">
        <v>11</v>
      </c>
      <c r="I2133" t="s">
        <v>12</v>
      </c>
      <c r="J2133" t="s">
        <v>13</v>
      </c>
      <c r="K2133" t="str">
        <f>SUBSTITUTE(Table14[[#This Row],[year]],"?","")</f>
        <v>2000</v>
      </c>
      <c r="P2133" t="str">
        <f>SUBSTITUTE(Table14[[#This Row],[Customer ID]],"?","unknown")</f>
        <v>Id210</v>
      </c>
      <c r="Q2133" s="9" t="str">
        <f t="shared" si="99"/>
        <v>21 Dec 2000</v>
      </c>
      <c r="R2133">
        <f t="shared" si="100"/>
        <v>22</v>
      </c>
      <c r="S2133" t="str">
        <f t="shared" si="101"/>
        <v>2000</v>
      </c>
      <c r="T2133" t="str">
        <f>SUBSTITUTE(Table14[[#This Row],[month]],"?","sep")</f>
        <v>Dec</v>
      </c>
      <c r="U2133">
        <v>21</v>
      </c>
      <c r="V2133">
        <v>0</v>
      </c>
      <c r="W2133" s="12">
        <v>2897.32</v>
      </c>
      <c r="X2133" t="str">
        <f>SUBSTITUTE(Table14[[#This Row],[Hospital tier]],"?","tier - 2")</f>
        <v>tier - 2</v>
      </c>
      <c r="Y2133" t="str">
        <f>SUBSTITUTE(Table14[[#This Row],[City tier]],"?","tier - 2")</f>
        <v>tier - 3</v>
      </c>
      <c r="Z2133" t="str">
        <f>SUBSTITUTE(Table14[[#This Row],[State ID]],"?","UNKNOWN")</f>
        <v>R1013</v>
      </c>
    </row>
    <row r="2134" spans="1:26" x14ac:dyDescent="0.3">
      <c r="A2134" t="s">
        <v>2164</v>
      </c>
      <c r="B2134">
        <v>1978</v>
      </c>
      <c r="C2134" t="s">
        <v>30</v>
      </c>
      <c r="E2134">
        <v>19</v>
      </c>
      <c r="F2134">
        <v>2</v>
      </c>
      <c r="G2134">
        <v>35701.9</v>
      </c>
      <c r="H2134" t="s">
        <v>11</v>
      </c>
      <c r="I2134" t="s">
        <v>16</v>
      </c>
      <c r="J2134" t="s">
        <v>42</v>
      </c>
      <c r="K2134" t="str">
        <f>SUBSTITUTE(Table14[[#This Row],[year]],"?","")</f>
        <v>1978</v>
      </c>
      <c r="P2134" t="str">
        <f>SUBSTITUTE(Table14[[#This Row],[Customer ID]],"?","unknown")</f>
        <v>Id209</v>
      </c>
      <c r="Q2134" s="9" t="str">
        <f t="shared" si="99"/>
        <v>12 Dec 1978</v>
      </c>
      <c r="R2134">
        <f t="shared" si="100"/>
        <v>44</v>
      </c>
      <c r="S2134" t="str">
        <f t="shared" si="101"/>
        <v>1978</v>
      </c>
      <c r="T2134" t="str">
        <f>SUBSTITUTE(Table14[[#This Row],[month]],"?","sep")</f>
        <v>Dec</v>
      </c>
      <c r="U2134">
        <v>12</v>
      </c>
      <c r="V2134">
        <v>0</v>
      </c>
      <c r="W2134" s="12">
        <v>2867.12</v>
      </c>
      <c r="X2134" t="str">
        <f>SUBSTITUTE(Table14[[#This Row],[Hospital tier]],"?","tier - 2")</f>
        <v>tier - 2</v>
      </c>
      <c r="Y2134" t="str">
        <f>SUBSTITUTE(Table14[[#This Row],[City tier]],"?","tier - 2")</f>
        <v>tier - 1</v>
      </c>
      <c r="Z2134" t="str">
        <f>SUBSTITUTE(Table14[[#This Row],[State ID]],"?","UNKNOWN")</f>
        <v>R1011</v>
      </c>
    </row>
    <row r="2135" spans="1:26" x14ac:dyDescent="0.3">
      <c r="A2135" t="s">
        <v>2165</v>
      </c>
      <c r="B2135">
        <v>1974</v>
      </c>
      <c r="C2135" t="s">
        <v>10</v>
      </c>
      <c r="E2135">
        <v>15</v>
      </c>
      <c r="F2135">
        <v>0</v>
      </c>
      <c r="G2135">
        <v>35711.39</v>
      </c>
      <c r="H2135" t="s">
        <v>11</v>
      </c>
      <c r="I2135" t="s">
        <v>12</v>
      </c>
      <c r="J2135" t="s">
        <v>23</v>
      </c>
      <c r="K2135" t="str">
        <f>SUBSTITUTE(Table14[[#This Row],[year]],"?","")</f>
        <v>1974</v>
      </c>
      <c r="P2135" t="str">
        <f>SUBSTITUTE(Table14[[#This Row],[Customer ID]],"?","unknown")</f>
        <v>Id208</v>
      </c>
      <c r="Q2135" s="9" t="str">
        <f t="shared" si="99"/>
        <v>1 Jul 1974</v>
      </c>
      <c r="R2135">
        <f t="shared" si="100"/>
        <v>48</v>
      </c>
      <c r="S2135" t="str">
        <f t="shared" si="101"/>
        <v>1974</v>
      </c>
      <c r="T2135" t="str">
        <f>SUBSTITUTE(Table14[[#This Row],[month]],"?","sep")</f>
        <v>Jul</v>
      </c>
      <c r="U2135">
        <v>1</v>
      </c>
      <c r="V2135">
        <v>0</v>
      </c>
      <c r="W2135" s="12">
        <v>2866.09</v>
      </c>
      <c r="X2135" t="str">
        <f>SUBSTITUTE(Table14[[#This Row],[Hospital tier]],"?","tier - 2")</f>
        <v>tier - 2</v>
      </c>
      <c r="Y2135" t="str">
        <f>SUBSTITUTE(Table14[[#This Row],[City tier]],"?","tier - 2")</f>
        <v>tier - 3</v>
      </c>
      <c r="Z2135" t="str">
        <f>SUBSTITUTE(Table14[[#This Row],[State ID]],"?","UNKNOWN")</f>
        <v>R1012</v>
      </c>
    </row>
    <row r="2136" spans="1:26" x14ac:dyDescent="0.3">
      <c r="A2136" t="s">
        <v>2166</v>
      </c>
      <c r="B2136">
        <v>1976</v>
      </c>
      <c r="C2136" t="s">
        <v>37</v>
      </c>
      <c r="E2136">
        <v>4</v>
      </c>
      <c r="F2136">
        <v>2</v>
      </c>
      <c r="G2136">
        <v>35733.96</v>
      </c>
      <c r="H2136" t="s">
        <v>11</v>
      </c>
      <c r="I2136" t="s">
        <v>11</v>
      </c>
      <c r="J2136" t="s">
        <v>42</v>
      </c>
      <c r="K2136" t="str">
        <f>SUBSTITUTE(Table14[[#This Row],[year]],"?","")</f>
        <v>1976</v>
      </c>
      <c r="P2136" t="str">
        <f>SUBSTITUTE(Table14[[#This Row],[Customer ID]],"?","unknown")</f>
        <v>Id207</v>
      </c>
      <c r="Q2136" s="9" t="str">
        <f t="shared" si="99"/>
        <v>4 Oct 1976</v>
      </c>
      <c r="R2136">
        <f t="shared" si="100"/>
        <v>46</v>
      </c>
      <c r="S2136" t="str">
        <f t="shared" si="101"/>
        <v>1976</v>
      </c>
      <c r="T2136" t="str">
        <f>SUBSTITUTE(Table14[[#This Row],[month]],"?","sep")</f>
        <v>Oct</v>
      </c>
      <c r="U2136">
        <v>4</v>
      </c>
      <c r="V2136">
        <v>0</v>
      </c>
      <c r="W2136" s="12">
        <v>2855.44</v>
      </c>
      <c r="X2136" t="str">
        <f>SUBSTITUTE(Table14[[#This Row],[Hospital tier]],"?","tier - 2")</f>
        <v>tier - 2</v>
      </c>
      <c r="Y2136" t="str">
        <f>SUBSTITUTE(Table14[[#This Row],[City tier]],"?","tier - 2")</f>
        <v>tier - 2</v>
      </c>
      <c r="Z2136" t="str">
        <f>SUBSTITUTE(Table14[[#This Row],[State ID]],"?","UNKNOWN")</f>
        <v>R1011</v>
      </c>
    </row>
    <row r="2137" spans="1:26" x14ac:dyDescent="0.3">
      <c r="A2137" t="s">
        <v>2167</v>
      </c>
      <c r="B2137">
        <v>1992</v>
      </c>
      <c r="C2137" t="s">
        <v>18</v>
      </c>
      <c r="E2137">
        <v>18</v>
      </c>
      <c r="F2137">
        <v>0</v>
      </c>
      <c r="G2137">
        <v>35883.269999999997</v>
      </c>
      <c r="H2137" t="s">
        <v>11</v>
      </c>
      <c r="I2137" t="s">
        <v>16</v>
      </c>
      <c r="J2137" t="s">
        <v>42</v>
      </c>
      <c r="K2137" t="str">
        <f>SUBSTITUTE(Table14[[#This Row],[year]],"?","")</f>
        <v>1992</v>
      </c>
      <c r="P2137" t="str">
        <f>SUBSTITUTE(Table14[[#This Row],[Customer ID]],"?","unknown")</f>
        <v>Id206</v>
      </c>
      <c r="Q2137" s="9" t="str">
        <f t="shared" si="99"/>
        <v>17 Jun 1992</v>
      </c>
      <c r="R2137">
        <f t="shared" si="100"/>
        <v>30</v>
      </c>
      <c r="S2137" t="str">
        <f t="shared" si="101"/>
        <v>1992</v>
      </c>
      <c r="T2137" t="str">
        <f>SUBSTITUTE(Table14[[#This Row],[month]],"?","sep")</f>
        <v>Jun</v>
      </c>
      <c r="U2137">
        <v>17</v>
      </c>
      <c r="V2137">
        <v>0</v>
      </c>
      <c r="W2137" s="12">
        <v>2850.68</v>
      </c>
      <c r="X2137" t="str">
        <f>SUBSTITUTE(Table14[[#This Row],[Hospital tier]],"?","tier - 2")</f>
        <v>tier - 2</v>
      </c>
      <c r="Y2137" t="str">
        <f>SUBSTITUTE(Table14[[#This Row],[City tier]],"?","tier - 2")</f>
        <v>tier - 1</v>
      </c>
      <c r="Z2137" t="str">
        <f>SUBSTITUTE(Table14[[#This Row],[State ID]],"?","UNKNOWN")</f>
        <v>R1011</v>
      </c>
    </row>
    <row r="2138" spans="1:26" x14ac:dyDescent="0.3">
      <c r="A2138" t="s">
        <v>2168</v>
      </c>
      <c r="B2138">
        <v>1981</v>
      </c>
      <c r="C2138" t="s">
        <v>15</v>
      </c>
      <c r="E2138">
        <v>22</v>
      </c>
      <c r="F2138">
        <v>1</v>
      </c>
      <c r="G2138">
        <v>35952.65</v>
      </c>
      <c r="H2138" t="s">
        <v>16</v>
      </c>
      <c r="I2138" t="s">
        <v>12</v>
      </c>
      <c r="J2138" t="s">
        <v>42</v>
      </c>
      <c r="K2138" t="str">
        <f>SUBSTITUTE(Table14[[#This Row],[year]],"?","")</f>
        <v>1981</v>
      </c>
      <c r="P2138" t="str">
        <f>SUBSTITUTE(Table14[[#This Row],[Customer ID]],"?","unknown")</f>
        <v>Id205</v>
      </c>
      <c r="Q2138" s="9" t="str">
        <f t="shared" si="99"/>
        <v>15 Nov 1981</v>
      </c>
      <c r="R2138">
        <f t="shared" si="100"/>
        <v>41</v>
      </c>
      <c r="S2138" t="str">
        <f t="shared" si="101"/>
        <v>1981</v>
      </c>
      <c r="T2138" t="str">
        <f>SUBSTITUTE(Table14[[#This Row],[month]],"?","sep")</f>
        <v>Nov</v>
      </c>
      <c r="U2138">
        <v>15</v>
      </c>
      <c r="V2138">
        <v>0</v>
      </c>
      <c r="W2138" s="12">
        <v>2842.76</v>
      </c>
      <c r="X2138" t="str">
        <f>SUBSTITUTE(Table14[[#This Row],[Hospital tier]],"?","tier - 2")</f>
        <v>tier - 1</v>
      </c>
      <c r="Y2138" t="str">
        <f>SUBSTITUTE(Table14[[#This Row],[City tier]],"?","tier - 2")</f>
        <v>tier - 3</v>
      </c>
      <c r="Z2138" t="str">
        <f>SUBSTITUTE(Table14[[#This Row],[State ID]],"?","UNKNOWN")</f>
        <v>R1011</v>
      </c>
    </row>
    <row r="2139" spans="1:26" x14ac:dyDescent="0.3">
      <c r="A2139" t="s">
        <v>2169</v>
      </c>
      <c r="B2139">
        <v>1999</v>
      </c>
      <c r="C2139" t="s">
        <v>20</v>
      </c>
      <c r="E2139">
        <v>4</v>
      </c>
      <c r="F2139">
        <v>2</v>
      </c>
      <c r="G2139">
        <v>36021.01</v>
      </c>
      <c r="H2139" t="s">
        <v>11</v>
      </c>
      <c r="I2139" t="s">
        <v>12</v>
      </c>
      <c r="J2139" t="s">
        <v>13</v>
      </c>
      <c r="K2139" t="str">
        <f>SUBSTITUTE(Table14[[#This Row],[year]],"?","")</f>
        <v>1999</v>
      </c>
      <c r="P2139" t="str">
        <f>SUBSTITUTE(Table14[[#This Row],[Customer ID]],"?","unknown")</f>
        <v>Id204</v>
      </c>
      <c r="Q2139" s="9" t="str">
        <f t="shared" si="99"/>
        <v>1 Sep 1999</v>
      </c>
      <c r="R2139">
        <f t="shared" si="100"/>
        <v>23</v>
      </c>
      <c r="S2139" t="str">
        <f t="shared" si="101"/>
        <v>1999</v>
      </c>
      <c r="T2139" t="str">
        <f>SUBSTITUTE(Table14[[#This Row],[month]],"?","sep")</f>
        <v>Sep</v>
      </c>
      <c r="U2139">
        <v>1</v>
      </c>
      <c r="V2139">
        <v>0</v>
      </c>
      <c r="W2139" s="12">
        <v>2819.51</v>
      </c>
      <c r="X2139" t="str">
        <f>SUBSTITUTE(Table14[[#This Row],[Hospital tier]],"?","tier - 2")</f>
        <v>tier - 2</v>
      </c>
      <c r="Y2139" t="str">
        <f>SUBSTITUTE(Table14[[#This Row],[City tier]],"?","tier - 2")</f>
        <v>tier - 3</v>
      </c>
      <c r="Z2139" t="str">
        <f>SUBSTITUTE(Table14[[#This Row],[State ID]],"?","UNKNOWN")</f>
        <v>R1013</v>
      </c>
    </row>
    <row r="2140" spans="1:26" x14ac:dyDescent="0.3">
      <c r="A2140" t="s">
        <v>2170</v>
      </c>
      <c r="B2140">
        <v>1963</v>
      </c>
      <c r="C2140" t="s">
        <v>10</v>
      </c>
      <c r="E2140">
        <v>22</v>
      </c>
      <c r="F2140">
        <v>0</v>
      </c>
      <c r="G2140">
        <v>36074.339999999997</v>
      </c>
      <c r="H2140" t="s">
        <v>11</v>
      </c>
      <c r="I2140" t="s">
        <v>16</v>
      </c>
      <c r="J2140" t="s">
        <v>42</v>
      </c>
      <c r="K2140" t="str">
        <f>SUBSTITUTE(Table14[[#This Row],[year]],"?","")</f>
        <v>1963</v>
      </c>
      <c r="P2140" t="str">
        <f>SUBSTITUTE(Table14[[#This Row],[Customer ID]],"?","unknown")</f>
        <v>Id203</v>
      </c>
      <c r="Q2140" s="9" t="str">
        <f t="shared" si="99"/>
        <v>23 Jul 1963</v>
      </c>
      <c r="R2140">
        <f t="shared" si="100"/>
        <v>59</v>
      </c>
      <c r="S2140" t="str">
        <f t="shared" si="101"/>
        <v>1963</v>
      </c>
      <c r="T2140" t="str">
        <f>SUBSTITUTE(Table14[[#This Row],[month]],"?","sep")</f>
        <v>Jul</v>
      </c>
      <c r="U2140">
        <v>23</v>
      </c>
      <c r="V2140">
        <v>2</v>
      </c>
      <c r="W2140" s="12">
        <v>2803.7</v>
      </c>
      <c r="X2140" t="str">
        <f>SUBSTITUTE(Table14[[#This Row],[Hospital tier]],"?","tier - 2")</f>
        <v>tier - 2</v>
      </c>
      <c r="Y2140" t="str">
        <f>SUBSTITUTE(Table14[[#This Row],[City tier]],"?","tier - 2")</f>
        <v>tier - 1</v>
      </c>
      <c r="Z2140" t="str">
        <f>SUBSTITUTE(Table14[[#This Row],[State ID]],"?","UNKNOWN")</f>
        <v>R1011</v>
      </c>
    </row>
    <row r="2141" spans="1:26" x14ac:dyDescent="0.3">
      <c r="A2141" t="s">
        <v>2171</v>
      </c>
      <c r="B2141">
        <v>1996</v>
      </c>
      <c r="C2141" t="s">
        <v>35</v>
      </c>
      <c r="E2141">
        <v>20</v>
      </c>
      <c r="F2141">
        <v>2</v>
      </c>
      <c r="G2141">
        <v>36085.22</v>
      </c>
      <c r="H2141" t="s">
        <v>16</v>
      </c>
      <c r="I2141" t="s">
        <v>16</v>
      </c>
      <c r="J2141" t="s">
        <v>42</v>
      </c>
      <c r="K2141" t="str">
        <f>SUBSTITUTE(Table14[[#This Row],[year]],"?","")</f>
        <v>1996</v>
      </c>
      <c r="P2141" t="str">
        <f>SUBSTITUTE(Table14[[#This Row],[Customer ID]],"?","unknown")</f>
        <v>Id202</v>
      </c>
      <c r="Q2141" s="9" t="str">
        <f t="shared" si="99"/>
        <v>4 Aug 1996</v>
      </c>
      <c r="R2141">
        <f t="shared" si="100"/>
        <v>26</v>
      </c>
      <c r="S2141" t="str">
        <f t="shared" si="101"/>
        <v>1996</v>
      </c>
      <c r="T2141" t="str">
        <f>SUBSTITUTE(Table14[[#This Row],[month]],"?","sep")</f>
        <v>Aug</v>
      </c>
      <c r="U2141">
        <v>4</v>
      </c>
      <c r="V2141">
        <v>2</v>
      </c>
      <c r="W2141" s="12">
        <v>36021.01</v>
      </c>
      <c r="X2141" t="str">
        <f>SUBSTITUTE(Table14[[#This Row],[Hospital tier]],"?","tier - 2")</f>
        <v>tier - 1</v>
      </c>
      <c r="Y2141" t="str">
        <f>SUBSTITUTE(Table14[[#This Row],[City tier]],"?","tier - 2")</f>
        <v>tier - 1</v>
      </c>
      <c r="Z2141" t="str">
        <f>SUBSTITUTE(Table14[[#This Row],[State ID]],"?","UNKNOWN")</f>
        <v>R1011</v>
      </c>
    </row>
    <row r="2142" spans="1:26" x14ac:dyDescent="0.3">
      <c r="A2142" t="s">
        <v>2172</v>
      </c>
      <c r="B2142">
        <v>1979</v>
      </c>
      <c r="C2142" t="s">
        <v>15</v>
      </c>
      <c r="E2142">
        <v>4</v>
      </c>
      <c r="F2142">
        <v>2</v>
      </c>
      <c r="G2142">
        <v>36090.49</v>
      </c>
      <c r="H2142" t="s">
        <v>11</v>
      </c>
      <c r="I2142" t="s">
        <v>11</v>
      </c>
      <c r="J2142" t="s">
        <v>42</v>
      </c>
      <c r="K2142" t="str">
        <f>SUBSTITUTE(Table14[[#This Row],[year]],"?","")</f>
        <v>1979</v>
      </c>
      <c r="P2142" t="str">
        <f>SUBSTITUTE(Table14[[#This Row],[Customer ID]],"?","unknown")</f>
        <v>Id201</v>
      </c>
      <c r="Q2142" s="9" t="str">
        <f t="shared" si="99"/>
        <v>4 Nov 1979</v>
      </c>
      <c r="R2142">
        <f t="shared" si="100"/>
        <v>43</v>
      </c>
      <c r="S2142" t="str">
        <f t="shared" si="101"/>
        <v>1979</v>
      </c>
      <c r="T2142" t="str">
        <f>SUBSTITUTE(Table14[[#This Row],[month]],"?","sep")</f>
        <v>Nov</v>
      </c>
      <c r="U2142">
        <v>4</v>
      </c>
      <c r="V2142">
        <v>2</v>
      </c>
      <c r="W2142" s="12">
        <v>2801.26</v>
      </c>
      <c r="X2142" t="str">
        <f>SUBSTITUTE(Table14[[#This Row],[Hospital tier]],"?","tier - 2")</f>
        <v>tier - 2</v>
      </c>
      <c r="Y2142" t="str">
        <f>SUBSTITUTE(Table14[[#This Row],[City tier]],"?","tier - 2")</f>
        <v>tier - 2</v>
      </c>
      <c r="Z2142" t="str">
        <f>SUBSTITUTE(Table14[[#This Row],[State ID]],"?","UNKNOWN")</f>
        <v>R1011</v>
      </c>
    </row>
    <row r="2143" spans="1:26" x14ac:dyDescent="0.3">
      <c r="A2143" t="s">
        <v>2173</v>
      </c>
      <c r="B2143">
        <v>1997</v>
      </c>
      <c r="C2143" t="s">
        <v>18</v>
      </c>
      <c r="E2143">
        <v>12</v>
      </c>
      <c r="F2143">
        <v>2</v>
      </c>
      <c r="G2143">
        <v>36124.57</v>
      </c>
      <c r="H2143" t="s">
        <v>16</v>
      </c>
      <c r="I2143" t="s">
        <v>12</v>
      </c>
      <c r="J2143" t="s">
        <v>13</v>
      </c>
      <c r="K2143" t="str">
        <f>SUBSTITUTE(Table14[[#This Row],[year]],"?","")</f>
        <v>1997</v>
      </c>
      <c r="P2143" t="str">
        <f>SUBSTITUTE(Table14[[#This Row],[Customer ID]],"?","unknown")</f>
        <v>Id200</v>
      </c>
      <c r="Q2143" s="9" t="str">
        <f t="shared" si="99"/>
        <v>2 Jun 1997</v>
      </c>
      <c r="R2143">
        <f t="shared" si="100"/>
        <v>26</v>
      </c>
      <c r="S2143" t="str">
        <f t="shared" si="101"/>
        <v>1997</v>
      </c>
      <c r="T2143" t="str">
        <f>SUBSTITUTE(Table14[[#This Row],[month]],"?","sep")</f>
        <v>Jun</v>
      </c>
      <c r="U2143">
        <v>2</v>
      </c>
      <c r="V2143">
        <v>3</v>
      </c>
      <c r="W2143" s="12">
        <v>12091.34</v>
      </c>
      <c r="X2143" t="str">
        <f>SUBSTITUTE(Table14[[#This Row],[Hospital tier]],"?","tier - 2")</f>
        <v>tier - 1</v>
      </c>
      <c r="Y2143" t="str">
        <f>SUBSTITUTE(Table14[[#This Row],[City tier]],"?","tier - 2")</f>
        <v>tier - 3</v>
      </c>
      <c r="Z2143" t="str">
        <f>SUBSTITUTE(Table14[[#This Row],[State ID]],"?","UNKNOWN")</f>
        <v>R1013</v>
      </c>
    </row>
    <row r="2144" spans="1:26" x14ac:dyDescent="0.3">
      <c r="A2144" t="s">
        <v>2174</v>
      </c>
      <c r="B2144">
        <v>2004</v>
      </c>
      <c r="C2144" t="s">
        <v>35</v>
      </c>
      <c r="E2144">
        <v>30</v>
      </c>
      <c r="F2144">
        <v>0</v>
      </c>
      <c r="G2144">
        <v>36149.480000000003</v>
      </c>
      <c r="H2144" t="s">
        <v>11</v>
      </c>
      <c r="I2144" t="s">
        <v>11</v>
      </c>
      <c r="J2144" t="s">
        <v>13</v>
      </c>
      <c r="K2144" t="str">
        <f>SUBSTITUTE(Table14[[#This Row],[year]],"?","")</f>
        <v>2004</v>
      </c>
      <c r="P2144" t="str">
        <f>SUBSTITUTE(Table14[[#This Row],[Customer ID]],"?","unknown")</f>
        <v>Id199</v>
      </c>
      <c r="Q2144" s="9" t="str">
        <f t="shared" si="99"/>
        <v>24 Aug 2004</v>
      </c>
      <c r="R2144">
        <f t="shared" si="100"/>
        <v>18</v>
      </c>
      <c r="S2144" t="str">
        <f t="shared" si="101"/>
        <v>2004</v>
      </c>
      <c r="T2144" t="str">
        <f>SUBSTITUTE(Table14[[#This Row],[month]],"?","sep")</f>
        <v>Aug</v>
      </c>
      <c r="U2144">
        <v>24</v>
      </c>
      <c r="V2144">
        <v>1</v>
      </c>
      <c r="W2144" s="12">
        <v>2789.06</v>
      </c>
      <c r="X2144" t="str">
        <f>SUBSTITUTE(Table14[[#This Row],[Hospital tier]],"?","tier - 2")</f>
        <v>tier - 2</v>
      </c>
      <c r="Y2144" t="str">
        <f>SUBSTITUTE(Table14[[#This Row],[City tier]],"?","tier - 2")</f>
        <v>tier - 2</v>
      </c>
      <c r="Z2144" t="str">
        <f>SUBSTITUTE(Table14[[#This Row],[State ID]],"?","UNKNOWN")</f>
        <v>R1013</v>
      </c>
    </row>
    <row r="2145" spans="1:26" x14ac:dyDescent="0.3">
      <c r="A2145" t="s">
        <v>2175</v>
      </c>
      <c r="B2145">
        <v>1974</v>
      </c>
      <c r="C2145" t="s">
        <v>30</v>
      </c>
      <c r="E2145">
        <v>6</v>
      </c>
      <c r="F2145">
        <v>0</v>
      </c>
      <c r="G2145">
        <v>36182.870000000003</v>
      </c>
      <c r="H2145" t="s">
        <v>11</v>
      </c>
      <c r="I2145" t="s">
        <v>12</v>
      </c>
      <c r="J2145" t="s">
        <v>23</v>
      </c>
      <c r="K2145" t="str">
        <f>SUBSTITUTE(Table14[[#This Row],[year]],"?","")</f>
        <v>1974</v>
      </c>
      <c r="P2145" t="str">
        <f>SUBSTITUTE(Table14[[#This Row],[Customer ID]],"?","unknown")</f>
        <v>Id198</v>
      </c>
      <c r="Q2145" s="9" t="str">
        <f t="shared" si="99"/>
        <v>29 Dec 1974</v>
      </c>
      <c r="R2145">
        <f t="shared" si="100"/>
        <v>48</v>
      </c>
      <c r="S2145" t="str">
        <f t="shared" si="101"/>
        <v>1974</v>
      </c>
      <c r="T2145" t="str">
        <f>SUBSTITUTE(Table14[[#This Row],[month]],"?","sep")</f>
        <v>Dec</v>
      </c>
      <c r="U2145">
        <v>29</v>
      </c>
      <c r="V2145">
        <v>1</v>
      </c>
      <c r="W2145" s="12">
        <v>2775.19</v>
      </c>
      <c r="X2145" t="str">
        <f>SUBSTITUTE(Table14[[#This Row],[Hospital tier]],"?","tier - 2")</f>
        <v>tier - 2</v>
      </c>
      <c r="Y2145" t="str">
        <f>SUBSTITUTE(Table14[[#This Row],[City tier]],"?","tier - 2")</f>
        <v>tier - 3</v>
      </c>
      <c r="Z2145" t="str">
        <f>SUBSTITUTE(Table14[[#This Row],[State ID]],"?","UNKNOWN")</f>
        <v>R1012</v>
      </c>
    </row>
    <row r="2146" spans="1:26" x14ac:dyDescent="0.3">
      <c r="A2146" t="s">
        <v>2176</v>
      </c>
      <c r="B2146">
        <v>1999</v>
      </c>
      <c r="C2146" t="s">
        <v>37</v>
      </c>
      <c r="E2146">
        <v>1</v>
      </c>
      <c r="F2146">
        <v>3</v>
      </c>
      <c r="G2146">
        <v>36189.1</v>
      </c>
      <c r="H2146" t="s">
        <v>16</v>
      </c>
      <c r="I2146" t="s">
        <v>12</v>
      </c>
      <c r="J2146" t="s">
        <v>168</v>
      </c>
      <c r="K2146" t="str">
        <f>SUBSTITUTE(Table14[[#This Row],[year]],"?","")</f>
        <v>1999</v>
      </c>
      <c r="P2146" t="str">
        <f>SUBSTITUTE(Table14[[#This Row],[Customer ID]],"?","unknown")</f>
        <v>Id197</v>
      </c>
      <c r="Q2146" s="9" t="str">
        <f t="shared" si="99"/>
        <v>14 Oct 1999</v>
      </c>
      <c r="R2146">
        <f t="shared" si="100"/>
        <v>23</v>
      </c>
      <c r="S2146" t="str">
        <f t="shared" si="101"/>
        <v>1999</v>
      </c>
      <c r="T2146" t="str">
        <f>SUBSTITUTE(Table14[[#This Row],[month]],"?","sep")</f>
        <v>Oct</v>
      </c>
      <c r="U2146">
        <v>14</v>
      </c>
      <c r="V2146">
        <v>0</v>
      </c>
      <c r="W2146" s="12">
        <v>2773.46</v>
      </c>
      <c r="X2146" t="str">
        <f>SUBSTITUTE(Table14[[#This Row],[Hospital tier]],"?","tier - 2")</f>
        <v>tier - 1</v>
      </c>
      <c r="Y2146" t="str">
        <f>SUBSTITUTE(Table14[[#This Row],[City tier]],"?","tier - 2")</f>
        <v>tier - 3</v>
      </c>
      <c r="Z2146" t="str">
        <f>SUBSTITUTE(Table14[[#This Row],[State ID]],"?","UNKNOWN")</f>
        <v>R1016</v>
      </c>
    </row>
    <row r="2147" spans="1:26" x14ac:dyDescent="0.3">
      <c r="A2147" t="s">
        <v>2177</v>
      </c>
      <c r="B2147">
        <v>1993</v>
      </c>
      <c r="C2147" t="s">
        <v>30</v>
      </c>
      <c r="E2147">
        <v>28</v>
      </c>
      <c r="F2147">
        <v>0</v>
      </c>
      <c r="G2147">
        <v>36197.699999999997</v>
      </c>
      <c r="H2147" t="s">
        <v>16</v>
      </c>
      <c r="I2147" t="s">
        <v>12</v>
      </c>
      <c r="J2147" t="s">
        <v>42</v>
      </c>
      <c r="K2147" t="str">
        <f>SUBSTITUTE(Table14[[#This Row],[year]],"?","")</f>
        <v>1993</v>
      </c>
      <c r="P2147" t="str">
        <f>SUBSTITUTE(Table14[[#This Row],[Customer ID]],"?","unknown")</f>
        <v>Id196</v>
      </c>
      <c r="Q2147" s="9" t="str">
        <f t="shared" si="99"/>
        <v>10 Dec 1993</v>
      </c>
      <c r="R2147">
        <f t="shared" si="100"/>
        <v>29</v>
      </c>
      <c r="S2147" t="str">
        <f t="shared" si="101"/>
        <v>1993</v>
      </c>
      <c r="T2147" t="str">
        <f>SUBSTITUTE(Table14[[#This Row],[month]],"?","sep")</f>
        <v>Dec</v>
      </c>
      <c r="U2147">
        <v>10</v>
      </c>
      <c r="V2147">
        <v>0</v>
      </c>
      <c r="W2147" s="12">
        <v>2758.99</v>
      </c>
      <c r="X2147" t="str">
        <f>SUBSTITUTE(Table14[[#This Row],[Hospital tier]],"?","tier - 2")</f>
        <v>tier - 1</v>
      </c>
      <c r="Y2147" t="str">
        <f>SUBSTITUTE(Table14[[#This Row],[City tier]],"?","tier - 2")</f>
        <v>tier - 3</v>
      </c>
      <c r="Z2147" t="str">
        <f>SUBSTITUTE(Table14[[#This Row],[State ID]],"?","UNKNOWN")</f>
        <v>R1011</v>
      </c>
    </row>
    <row r="2148" spans="1:26" x14ac:dyDescent="0.3">
      <c r="A2148" t="s">
        <v>2178</v>
      </c>
      <c r="B2148">
        <v>2003</v>
      </c>
      <c r="C2148" t="s">
        <v>20</v>
      </c>
      <c r="E2148">
        <v>5</v>
      </c>
      <c r="F2148">
        <v>0</v>
      </c>
      <c r="G2148">
        <v>36219.410000000003</v>
      </c>
      <c r="H2148" t="s">
        <v>16</v>
      </c>
      <c r="I2148" t="s">
        <v>16</v>
      </c>
      <c r="J2148" t="s">
        <v>23</v>
      </c>
      <c r="K2148" t="str">
        <f>SUBSTITUTE(Table14[[#This Row],[year]],"?","")</f>
        <v>2003</v>
      </c>
      <c r="P2148" t="str">
        <f>SUBSTITUTE(Table14[[#This Row],[Customer ID]],"?","unknown")</f>
        <v>Id195</v>
      </c>
      <c r="Q2148" s="9" t="str">
        <f t="shared" si="99"/>
        <v>11 Sep 2003</v>
      </c>
      <c r="R2148">
        <f t="shared" si="100"/>
        <v>19</v>
      </c>
      <c r="S2148" t="str">
        <f t="shared" si="101"/>
        <v>2003</v>
      </c>
      <c r="T2148" t="str">
        <f>SUBSTITUTE(Table14[[#This Row],[month]],"?","sep")</f>
        <v>Sep</v>
      </c>
      <c r="U2148">
        <v>11</v>
      </c>
      <c r="V2148">
        <v>0</v>
      </c>
      <c r="W2148" s="12">
        <v>2755.02</v>
      </c>
      <c r="X2148" t="str">
        <f>SUBSTITUTE(Table14[[#This Row],[Hospital tier]],"?","tier - 2")</f>
        <v>tier - 1</v>
      </c>
      <c r="Y2148" t="str">
        <f>SUBSTITUTE(Table14[[#This Row],[City tier]],"?","tier - 2")</f>
        <v>tier - 1</v>
      </c>
      <c r="Z2148" t="str">
        <f>SUBSTITUTE(Table14[[#This Row],[State ID]],"?","UNKNOWN")</f>
        <v>R1012</v>
      </c>
    </row>
    <row r="2149" spans="1:26" x14ac:dyDescent="0.3">
      <c r="A2149" t="s">
        <v>2179</v>
      </c>
      <c r="B2149">
        <v>2004</v>
      </c>
      <c r="C2149" t="s">
        <v>30</v>
      </c>
      <c r="E2149">
        <v>25</v>
      </c>
      <c r="F2149">
        <v>0</v>
      </c>
      <c r="G2149">
        <v>36307.800000000003</v>
      </c>
      <c r="H2149" t="s">
        <v>16</v>
      </c>
      <c r="I2149" t="s">
        <v>11</v>
      </c>
      <c r="J2149" t="s">
        <v>13</v>
      </c>
      <c r="K2149" t="str">
        <f>SUBSTITUTE(Table14[[#This Row],[year]],"?","")</f>
        <v>2004</v>
      </c>
      <c r="P2149" t="str">
        <f>SUBSTITUTE(Table14[[#This Row],[Customer ID]],"?","unknown")</f>
        <v>Id194</v>
      </c>
      <c r="Q2149" s="9" t="str">
        <f t="shared" si="99"/>
        <v>3 Dec 2004</v>
      </c>
      <c r="R2149">
        <f t="shared" si="100"/>
        <v>18</v>
      </c>
      <c r="S2149" t="str">
        <f t="shared" si="101"/>
        <v>2004</v>
      </c>
      <c r="T2149" t="str">
        <f>SUBSTITUTE(Table14[[#This Row],[month]],"?","sep")</f>
        <v>Dec</v>
      </c>
      <c r="U2149">
        <v>3</v>
      </c>
      <c r="V2149">
        <v>0</v>
      </c>
      <c r="W2149" s="12">
        <v>2741.95</v>
      </c>
      <c r="X2149" t="str">
        <f>SUBSTITUTE(Table14[[#This Row],[Hospital tier]],"?","tier - 2")</f>
        <v>tier - 1</v>
      </c>
      <c r="Y2149" t="str">
        <f>SUBSTITUTE(Table14[[#This Row],[City tier]],"?","tier - 2")</f>
        <v>tier - 2</v>
      </c>
      <c r="Z2149" t="str">
        <f>SUBSTITUTE(Table14[[#This Row],[State ID]],"?","UNKNOWN")</f>
        <v>R1013</v>
      </c>
    </row>
    <row r="2150" spans="1:26" x14ac:dyDescent="0.3">
      <c r="A2150" t="s">
        <v>2180</v>
      </c>
      <c r="B2150">
        <v>1992</v>
      </c>
      <c r="C2150" t="s">
        <v>18</v>
      </c>
      <c r="E2150">
        <v>16</v>
      </c>
      <c r="F2150">
        <v>0</v>
      </c>
      <c r="G2150">
        <v>36314.050000000003</v>
      </c>
      <c r="H2150" t="s">
        <v>11</v>
      </c>
      <c r="I2150" t="s">
        <v>11</v>
      </c>
      <c r="J2150" t="s">
        <v>42</v>
      </c>
      <c r="K2150" t="str">
        <f>SUBSTITUTE(Table14[[#This Row],[year]],"?","")</f>
        <v>1992</v>
      </c>
      <c r="P2150" t="str">
        <f>SUBSTITUTE(Table14[[#This Row],[Customer ID]],"?","unknown")</f>
        <v>Id193</v>
      </c>
      <c r="Q2150" s="9" t="str">
        <f t="shared" si="99"/>
        <v>17 Jun 1992</v>
      </c>
      <c r="R2150">
        <f t="shared" si="100"/>
        <v>30</v>
      </c>
      <c r="S2150" t="str">
        <f t="shared" si="101"/>
        <v>1992</v>
      </c>
      <c r="T2150" t="str">
        <f>SUBSTITUTE(Table14[[#This Row],[month]],"?","sep")</f>
        <v>Jun</v>
      </c>
      <c r="U2150">
        <v>17</v>
      </c>
      <c r="V2150">
        <v>0</v>
      </c>
      <c r="W2150" s="12">
        <v>2731.91</v>
      </c>
      <c r="X2150" t="str">
        <f>SUBSTITUTE(Table14[[#This Row],[Hospital tier]],"?","tier - 2")</f>
        <v>tier - 2</v>
      </c>
      <c r="Y2150" t="str">
        <f>SUBSTITUTE(Table14[[#This Row],[City tier]],"?","tier - 2")</f>
        <v>tier - 2</v>
      </c>
      <c r="Z2150" t="str">
        <f>SUBSTITUTE(Table14[[#This Row],[State ID]],"?","UNKNOWN")</f>
        <v>R1011</v>
      </c>
    </row>
    <row r="2151" spans="1:26" x14ac:dyDescent="0.3">
      <c r="A2151" t="s">
        <v>2181</v>
      </c>
      <c r="B2151">
        <v>1967</v>
      </c>
      <c r="C2151" t="s">
        <v>37</v>
      </c>
      <c r="E2151">
        <v>18</v>
      </c>
      <c r="F2151">
        <v>0</v>
      </c>
      <c r="G2151">
        <v>36332.449999999997</v>
      </c>
      <c r="H2151" t="s">
        <v>16</v>
      </c>
      <c r="I2151" t="s">
        <v>12</v>
      </c>
      <c r="J2151" t="s">
        <v>42</v>
      </c>
      <c r="K2151" t="str">
        <f>SUBSTITUTE(Table14[[#This Row],[year]],"?","")</f>
        <v>1967</v>
      </c>
      <c r="P2151" t="str">
        <f>SUBSTITUTE(Table14[[#This Row],[Customer ID]],"?","unknown")</f>
        <v>Id192</v>
      </c>
      <c r="Q2151" s="9" t="str">
        <f t="shared" si="99"/>
        <v>3 Oct 1967</v>
      </c>
      <c r="R2151">
        <f t="shared" si="100"/>
        <v>55</v>
      </c>
      <c r="S2151" t="str">
        <f t="shared" si="101"/>
        <v>1967</v>
      </c>
      <c r="T2151" t="str">
        <f>SUBSTITUTE(Table14[[#This Row],[month]],"?","sep")</f>
        <v>Oct</v>
      </c>
      <c r="U2151">
        <v>3</v>
      </c>
      <c r="V2151">
        <v>1</v>
      </c>
      <c r="W2151" s="12">
        <v>2730.11</v>
      </c>
      <c r="X2151" t="str">
        <f>SUBSTITUTE(Table14[[#This Row],[Hospital tier]],"?","tier - 2")</f>
        <v>tier - 1</v>
      </c>
      <c r="Y2151" t="str">
        <f>SUBSTITUTE(Table14[[#This Row],[City tier]],"?","tier - 2")</f>
        <v>tier - 3</v>
      </c>
      <c r="Z2151" t="str">
        <f>SUBSTITUTE(Table14[[#This Row],[State ID]],"?","UNKNOWN")</f>
        <v>R1011</v>
      </c>
    </row>
    <row r="2152" spans="1:26" x14ac:dyDescent="0.3">
      <c r="A2152" t="s">
        <v>2182</v>
      </c>
      <c r="B2152">
        <v>1975</v>
      </c>
      <c r="C2152" t="s">
        <v>18</v>
      </c>
      <c r="E2152">
        <v>5</v>
      </c>
      <c r="F2152">
        <v>1</v>
      </c>
      <c r="G2152">
        <v>36350.71</v>
      </c>
      <c r="H2152" t="s">
        <v>16</v>
      </c>
      <c r="I2152" t="s">
        <v>11</v>
      </c>
      <c r="J2152" t="s">
        <v>42</v>
      </c>
      <c r="K2152" t="str">
        <f>SUBSTITUTE(Table14[[#This Row],[year]],"?","")</f>
        <v>1975</v>
      </c>
      <c r="P2152" t="str">
        <f>SUBSTITUTE(Table14[[#This Row],[Customer ID]],"?","unknown")</f>
        <v>Id191</v>
      </c>
      <c r="Q2152" s="9" t="str">
        <f t="shared" si="99"/>
        <v>6 Jun 1975</v>
      </c>
      <c r="R2152">
        <f t="shared" si="100"/>
        <v>48</v>
      </c>
      <c r="S2152" t="str">
        <f t="shared" si="101"/>
        <v>1975</v>
      </c>
      <c r="T2152" t="str">
        <f>SUBSTITUTE(Table14[[#This Row],[month]],"?","sep")</f>
        <v>Jun</v>
      </c>
      <c r="U2152">
        <v>6</v>
      </c>
      <c r="V2152">
        <v>0</v>
      </c>
      <c r="W2152" s="12">
        <v>2727.4</v>
      </c>
      <c r="X2152" t="str">
        <f>SUBSTITUTE(Table14[[#This Row],[Hospital tier]],"?","tier - 2")</f>
        <v>tier - 1</v>
      </c>
      <c r="Y2152" t="str">
        <f>SUBSTITUTE(Table14[[#This Row],[City tier]],"?","tier - 2")</f>
        <v>tier - 2</v>
      </c>
      <c r="Z2152" t="str">
        <f>SUBSTITUTE(Table14[[#This Row],[State ID]],"?","UNKNOWN")</f>
        <v>R1011</v>
      </c>
    </row>
    <row r="2153" spans="1:26" x14ac:dyDescent="0.3">
      <c r="A2153" t="s">
        <v>2183</v>
      </c>
      <c r="B2153">
        <v>2003</v>
      </c>
      <c r="C2153" t="s">
        <v>30</v>
      </c>
      <c r="E2153">
        <v>9</v>
      </c>
      <c r="F2153">
        <v>2</v>
      </c>
      <c r="G2153">
        <v>36397.58</v>
      </c>
      <c r="H2153" t="s">
        <v>11</v>
      </c>
      <c r="I2153" t="s">
        <v>12</v>
      </c>
      <c r="J2153" t="s">
        <v>42</v>
      </c>
      <c r="K2153" t="str">
        <f>SUBSTITUTE(Table14[[#This Row],[year]],"?","")</f>
        <v>2003</v>
      </c>
      <c r="P2153" t="str">
        <f>SUBSTITUTE(Table14[[#This Row],[Customer ID]],"?","unknown")</f>
        <v>Id190</v>
      </c>
      <c r="Q2153" s="9" t="str">
        <f t="shared" si="99"/>
        <v>22 Dec 2003</v>
      </c>
      <c r="R2153">
        <f t="shared" si="100"/>
        <v>19</v>
      </c>
      <c r="S2153" t="str">
        <f t="shared" si="101"/>
        <v>2003</v>
      </c>
      <c r="T2153" t="str">
        <f>SUBSTITUTE(Table14[[#This Row],[month]],"?","sep")</f>
        <v>Dec</v>
      </c>
      <c r="U2153">
        <v>22</v>
      </c>
      <c r="V2153">
        <v>1</v>
      </c>
      <c r="W2153" s="12">
        <v>35952.65</v>
      </c>
      <c r="X2153" t="str">
        <f>SUBSTITUTE(Table14[[#This Row],[Hospital tier]],"?","tier - 2")</f>
        <v>tier - 2</v>
      </c>
      <c r="Y2153" t="str">
        <f>SUBSTITUTE(Table14[[#This Row],[City tier]],"?","tier - 2")</f>
        <v>tier - 3</v>
      </c>
      <c r="Z2153" t="str">
        <f>SUBSTITUTE(Table14[[#This Row],[State ID]],"?","UNKNOWN")</f>
        <v>R1011</v>
      </c>
    </row>
    <row r="2154" spans="1:26" x14ac:dyDescent="0.3">
      <c r="A2154" t="s">
        <v>2184</v>
      </c>
      <c r="B2154">
        <v>1962</v>
      </c>
      <c r="C2154" t="s">
        <v>15</v>
      </c>
      <c r="E2154">
        <v>19</v>
      </c>
      <c r="F2154">
        <v>0</v>
      </c>
      <c r="G2154">
        <v>36445.550000000003</v>
      </c>
      <c r="H2154" t="s">
        <v>11</v>
      </c>
      <c r="I2154" t="s">
        <v>11</v>
      </c>
      <c r="J2154" t="s">
        <v>42</v>
      </c>
      <c r="K2154" t="str">
        <f>SUBSTITUTE(Table14[[#This Row],[year]],"?","")</f>
        <v>1962</v>
      </c>
      <c r="P2154" t="str">
        <f>SUBSTITUTE(Table14[[#This Row],[Customer ID]],"?","unknown")</f>
        <v>Id189</v>
      </c>
      <c r="Q2154" s="9" t="str">
        <f t="shared" si="99"/>
        <v>4 Nov 1962</v>
      </c>
      <c r="R2154">
        <f t="shared" si="100"/>
        <v>60</v>
      </c>
      <c r="S2154" t="str">
        <f t="shared" si="101"/>
        <v>1962</v>
      </c>
      <c r="T2154" t="str">
        <f>SUBSTITUTE(Table14[[#This Row],[month]],"?","sep")</f>
        <v>Nov</v>
      </c>
      <c r="U2154">
        <v>4</v>
      </c>
      <c r="V2154">
        <v>1</v>
      </c>
      <c r="W2154" s="12">
        <v>48970.25</v>
      </c>
      <c r="X2154" t="str">
        <f>SUBSTITUTE(Table14[[#This Row],[Hospital tier]],"?","tier - 2")</f>
        <v>tier - 2</v>
      </c>
      <c r="Y2154" t="str">
        <f>SUBSTITUTE(Table14[[#This Row],[City tier]],"?","tier - 2")</f>
        <v>tier - 2</v>
      </c>
      <c r="Z2154" t="str">
        <f>SUBSTITUTE(Table14[[#This Row],[State ID]],"?","UNKNOWN")</f>
        <v>R1011</v>
      </c>
    </row>
    <row r="2155" spans="1:26" x14ac:dyDescent="0.3">
      <c r="A2155" t="s">
        <v>2185</v>
      </c>
      <c r="B2155">
        <v>1973</v>
      </c>
      <c r="C2155" t="s">
        <v>35</v>
      </c>
      <c r="E2155">
        <v>9</v>
      </c>
      <c r="F2155">
        <v>0</v>
      </c>
      <c r="G2155">
        <v>36541.550000000003</v>
      </c>
      <c r="H2155" t="s">
        <v>11</v>
      </c>
      <c r="I2155" t="s">
        <v>12</v>
      </c>
      <c r="J2155" t="s">
        <v>42</v>
      </c>
      <c r="K2155" t="str">
        <f>SUBSTITUTE(Table14[[#This Row],[year]],"?","")</f>
        <v>1973</v>
      </c>
      <c r="P2155" t="str">
        <f>SUBSTITUTE(Table14[[#This Row],[Customer ID]],"?","unknown")</f>
        <v>Id188</v>
      </c>
      <c r="Q2155" s="9" t="str">
        <f t="shared" si="99"/>
        <v>20 Aug 1973</v>
      </c>
      <c r="R2155">
        <f t="shared" si="100"/>
        <v>49</v>
      </c>
      <c r="S2155" t="str">
        <f t="shared" si="101"/>
        <v>1973</v>
      </c>
      <c r="T2155" t="str">
        <f>SUBSTITUTE(Table14[[#This Row],[month]],"?","sep")</f>
        <v>Aug</v>
      </c>
      <c r="U2155">
        <v>20</v>
      </c>
      <c r="V2155">
        <v>3</v>
      </c>
      <c r="W2155" s="12">
        <v>2726.06</v>
      </c>
      <c r="X2155" t="str">
        <f>SUBSTITUTE(Table14[[#This Row],[Hospital tier]],"?","tier - 2")</f>
        <v>tier - 2</v>
      </c>
      <c r="Y2155" t="str">
        <f>SUBSTITUTE(Table14[[#This Row],[City tier]],"?","tier - 2")</f>
        <v>tier - 3</v>
      </c>
      <c r="Z2155" t="str">
        <f>SUBSTITUTE(Table14[[#This Row],[State ID]],"?","UNKNOWN")</f>
        <v>R1011</v>
      </c>
    </row>
    <row r="2156" spans="1:26" x14ac:dyDescent="0.3">
      <c r="A2156" t="s">
        <v>2186</v>
      </c>
      <c r="B2156">
        <v>1992</v>
      </c>
      <c r="C2156" t="s">
        <v>37</v>
      </c>
      <c r="E2156">
        <v>9</v>
      </c>
      <c r="F2156">
        <v>0</v>
      </c>
      <c r="G2156">
        <v>36572.800000000003</v>
      </c>
      <c r="H2156" t="s">
        <v>16</v>
      </c>
      <c r="I2156" t="s">
        <v>11</v>
      </c>
      <c r="J2156" t="s">
        <v>42</v>
      </c>
      <c r="K2156" t="str">
        <f>SUBSTITUTE(Table14[[#This Row],[year]],"?","")</f>
        <v>1992</v>
      </c>
      <c r="P2156" t="str">
        <f>SUBSTITUTE(Table14[[#This Row],[Customer ID]],"?","unknown")</f>
        <v>Id187</v>
      </c>
      <c r="Q2156" s="9" t="str">
        <f t="shared" si="99"/>
        <v>30 Oct 1992</v>
      </c>
      <c r="R2156">
        <f t="shared" si="100"/>
        <v>30</v>
      </c>
      <c r="S2156" t="str">
        <f t="shared" si="101"/>
        <v>1992</v>
      </c>
      <c r="T2156" t="str">
        <f>SUBSTITUTE(Table14[[#This Row],[month]],"?","sep")</f>
        <v>Oct</v>
      </c>
      <c r="U2156">
        <v>30</v>
      </c>
      <c r="V2156">
        <v>0</v>
      </c>
      <c r="W2156" s="12">
        <v>2721.32</v>
      </c>
      <c r="X2156" t="str">
        <f>SUBSTITUTE(Table14[[#This Row],[Hospital tier]],"?","tier - 2")</f>
        <v>tier - 1</v>
      </c>
      <c r="Y2156" t="str">
        <f>SUBSTITUTE(Table14[[#This Row],[City tier]],"?","tier - 2")</f>
        <v>tier - 2</v>
      </c>
      <c r="Z2156" t="str">
        <f>SUBSTITUTE(Table14[[#This Row],[State ID]],"?","UNKNOWN")</f>
        <v>R1011</v>
      </c>
    </row>
    <row r="2157" spans="1:26" x14ac:dyDescent="0.3">
      <c r="A2157" t="s">
        <v>2187</v>
      </c>
      <c r="B2157">
        <v>1961</v>
      </c>
      <c r="C2157" t="s">
        <v>10</v>
      </c>
      <c r="E2157">
        <v>29</v>
      </c>
      <c r="F2157">
        <v>4</v>
      </c>
      <c r="G2157">
        <v>36580.28</v>
      </c>
      <c r="H2157" t="s">
        <v>11</v>
      </c>
      <c r="I2157" t="s">
        <v>11</v>
      </c>
      <c r="J2157" t="s">
        <v>13</v>
      </c>
      <c r="K2157" t="str">
        <f>SUBSTITUTE(Table14[[#This Row],[year]],"?","")</f>
        <v>1961</v>
      </c>
      <c r="P2157" t="str">
        <f>SUBSTITUTE(Table14[[#This Row],[Customer ID]],"?","unknown")</f>
        <v>Id186</v>
      </c>
      <c r="Q2157" s="9" t="str">
        <f t="shared" si="99"/>
        <v>6 Jul 1961</v>
      </c>
      <c r="R2157">
        <f t="shared" si="100"/>
        <v>61</v>
      </c>
      <c r="S2157" t="str">
        <f t="shared" si="101"/>
        <v>1961</v>
      </c>
      <c r="T2157" t="str">
        <f>SUBSTITUTE(Table14[[#This Row],[month]],"?","sep")</f>
        <v>Jul</v>
      </c>
      <c r="U2157">
        <v>6</v>
      </c>
      <c r="V2157">
        <v>1</v>
      </c>
      <c r="W2157" s="12">
        <v>2719.28</v>
      </c>
      <c r="X2157" t="str">
        <f>SUBSTITUTE(Table14[[#This Row],[Hospital tier]],"?","tier - 2")</f>
        <v>tier - 2</v>
      </c>
      <c r="Y2157" t="str">
        <f>SUBSTITUTE(Table14[[#This Row],[City tier]],"?","tier - 2")</f>
        <v>tier - 2</v>
      </c>
      <c r="Z2157" t="str">
        <f>SUBSTITUTE(Table14[[#This Row],[State ID]],"?","UNKNOWN")</f>
        <v>R1013</v>
      </c>
    </row>
    <row r="2158" spans="1:26" x14ac:dyDescent="0.3">
      <c r="A2158" t="s">
        <v>2188</v>
      </c>
      <c r="B2158">
        <v>1970</v>
      </c>
      <c r="C2158" t="s">
        <v>10</v>
      </c>
      <c r="E2158">
        <v>14</v>
      </c>
      <c r="F2158">
        <v>0</v>
      </c>
      <c r="G2158">
        <v>36786.370000000003</v>
      </c>
      <c r="H2158" t="s">
        <v>16</v>
      </c>
      <c r="I2158" t="s">
        <v>16</v>
      </c>
      <c r="J2158" t="s">
        <v>42</v>
      </c>
      <c r="K2158" t="str">
        <f>SUBSTITUTE(Table14[[#This Row],[year]],"?","")</f>
        <v>1970</v>
      </c>
      <c r="P2158" t="str">
        <f>SUBSTITUTE(Table14[[#This Row],[Customer ID]],"?","unknown")</f>
        <v>Id185</v>
      </c>
      <c r="Q2158" s="9" t="str">
        <f t="shared" si="99"/>
        <v>1 Jul 1970</v>
      </c>
      <c r="R2158">
        <f t="shared" si="100"/>
        <v>52</v>
      </c>
      <c r="S2158" t="str">
        <f t="shared" si="101"/>
        <v>1970</v>
      </c>
      <c r="T2158" t="str">
        <f>SUBSTITUTE(Table14[[#This Row],[month]],"?","sep")</f>
        <v>Jul</v>
      </c>
      <c r="U2158">
        <v>1</v>
      </c>
      <c r="V2158">
        <v>1</v>
      </c>
      <c r="W2158" s="12">
        <v>2710.83</v>
      </c>
      <c r="X2158" t="str">
        <f>SUBSTITUTE(Table14[[#This Row],[Hospital tier]],"?","tier - 2")</f>
        <v>tier - 1</v>
      </c>
      <c r="Y2158" t="str">
        <f>SUBSTITUTE(Table14[[#This Row],[City tier]],"?","tier - 2")</f>
        <v>tier - 1</v>
      </c>
      <c r="Z2158" t="str">
        <f>SUBSTITUTE(Table14[[#This Row],[State ID]],"?","UNKNOWN")</f>
        <v>R1011</v>
      </c>
    </row>
    <row r="2159" spans="1:26" x14ac:dyDescent="0.3">
      <c r="A2159" t="s">
        <v>2189</v>
      </c>
      <c r="B2159">
        <v>1965</v>
      </c>
      <c r="C2159" t="s">
        <v>30</v>
      </c>
      <c r="E2159">
        <v>28</v>
      </c>
      <c r="F2159">
        <v>0</v>
      </c>
      <c r="G2159">
        <v>36795.29</v>
      </c>
      <c r="H2159" t="s">
        <v>11</v>
      </c>
      <c r="I2159" t="s">
        <v>16</v>
      </c>
      <c r="J2159" t="s">
        <v>42</v>
      </c>
      <c r="K2159" t="str">
        <f>SUBSTITUTE(Table14[[#This Row],[year]],"?","")</f>
        <v>1965</v>
      </c>
      <c r="P2159" t="str">
        <f>SUBSTITUTE(Table14[[#This Row],[Customer ID]],"?","unknown")</f>
        <v>Id184</v>
      </c>
      <c r="Q2159" s="9" t="str">
        <f t="shared" si="99"/>
        <v>21 Dec 1965</v>
      </c>
      <c r="R2159">
        <f t="shared" si="100"/>
        <v>57</v>
      </c>
      <c r="S2159" t="str">
        <f t="shared" si="101"/>
        <v>1965</v>
      </c>
      <c r="T2159" t="str">
        <f>SUBSTITUTE(Table14[[#This Row],[month]],"?","sep")</f>
        <v>Dec</v>
      </c>
      <c r="U2159">
        <v>21</v>
      </c>
      <c r="V2159">
        <v>1</v>
      </c>
      <c r="W2159" s="12">
        <v>2709.24</v>
      </c>
      <c r="X2159" t="str">
        <f>SUBSTITUTE(Table14[[#This Row],[Hospital tier]],"?","tier - 2")</f>
        <v>tier - 2</v>
      </c>
      <c r="Y2159" t="str">
        <f>SUBSTITUTE(Table14[[#This Row],[City tier]],"?","tier - 2")</f>
        <v>tier - 1</v>
      </c>
      <c r="Z2159" t="str">
        <f>SUBSTITUTE(Table14[[#This Row],[State ID]],"?","UNKNOWN")</f>
        <v>R1011</v>
      </c>
    </row>
    <row r="2160" spans="1:26" x14ac:dyDescent="0.3">
      <c r="A2160" t="s">
        <v>31</v>
      </c>
      <c r="B2160">
        <v>1992</v>
      </c>
      <c r="C2160" t="s">
        <v>37</v>
      </c>
      <c r="E2160">
        <v>6</v>
      </c>
      <c r="F2160">
        <v>0</v>
      </c>
      <c r="G2160">
        <v>36837.47</v>
      </c>
      <c r="H2160" t="s">
        <v>16</v>
      </c>
      <c r="I2160" t="s">
        <v>11</v>
      </c>
      <c r="J2160" t="s">
        <v>42</v>
      </c>
      <c r="K2160" t="str">
        <f>SUBSTITUTE(Table14[[#This Row],[year]],"?","")</f>
        <v>1992</v>
      </c>
      <c r="P2160" t="str">
        <f>SUBSTITUTE(Table14[[#This Row],[Customer ID]],"?","unknown")</f>
        <v>unknown</v>
      </c>
      <c r="Q2160" s="9" t="str">
        <f t="shared" si="99"/>
        <v>17 Oct 1992</v>
      </c>
      <c r="R2160">
        <f t="shared" si="100"/>
        <v>30</v>
      </c>
      <c r="S2160" t="str">
        <f t="shared" si="101"/>
        <v>1992</v>
      </c>
      <c r="T2160" t="str">
        <f>SUBSTITUTE(Table14[[#This Row],[month]],"?","sep")</f>
        <v>Oct</v>
      </c>
      <c r="U2160">
        <v>17</v>
      </c>
      <c r="V2160">
        <v>1</v>
      </c>
      <c r="W2160" s="12">
        <v>2709.11</v>
      </c>
      <c r="X2160" t="str">
        <f>SUBSTITUTE(Table14[[#This Row],[Hospital tier]],"?","tier - 2")</f>
        <v>tier - 1</v>
      </c>
      <c r="Y2160" t="str">
        <f>SUBSTITUTE(Table14[[#This Row],[City tier]],"?","tier - 2")</f>
        <v>tier - 2</v>
      </c>
      <c r="Z2160" t="str">
        <f>SUBSTITUTE(Table14[[#This Row],[State ID]],"?","UNKNOWN")</f>
        <v>R1011</v>
      </c>
    </row>
    <row r="2161" spans="1:26" x14ac:dyDescent="0.3">
      <c r="A2161" t="s">
        <v>2190</v>
      </c>
      <c r="B2161">
        <v>1992</v>
      </c>
      <c r="C2161" t="s">
        <v>10</v>
      </c>
      <c r="E2161">
        <v>4</v>
      </c>
      <c r="F2161">
        <v>0</v>
      </c>
      <c r="G2161">
        <v>36837.47</v>
      </c>
      <c r="H2161" t="s">
        <v>11</v>
      </c>
      <c r="I2161" t="s">
        <v>12</v>
      </c>
      <c r="J2161" t="s">
        <v>42</v>
      </c>
      <c r="K2161" t="str">
        <f>SUBSTITUTE(Table14[[#This Row],[year]],"?","")</f>
        <v>1992</v>
      </c>
      <c r="P2161" t="str">
        <f>SUBSTITUTE(Table14[[#This Row],[Customer ID]],"?","unknown")</f>
        <v>Id183</v>
      </c>
      <c r="Q2161" s="9" t="str">
        <f t="shared" si="99"/>
        <v>13 Jul 1992</v>
      </c>
      <c r="R2161">
        <f t="shared" si="100"/>
        <v>30</v>
      </c>
      <c r="S2161" t="str">
        <f t="shared" si="101"/>
        <v>1992</v>
      </c>
      <c r="T2161" t="str">
        <f>SUBSTITUTE(Table14[[#This Row],[month]],"?","sep")</f>
        <v>Jul</v>
      </c>
      <c r="U2161">
        <v>13</v>
      </c>
      <c r="V2161">
        <v>0</v>
      </c>
      <c r="W2161" s="12">
        <v>2699.57</v>
      </c>
      <c r="X2161" t="str">
        <f>SUBSTITUTE(Table14[[#This Row],[Hospital tier]],"?","tier - 2")</f>
        <v>tier - 2</v>
      </c>
      <c r="Y2161" t="str">
        <f>SUBSTITUTE(Table14[[#This Row],[City tier]],"?","tier - 2")</f>
        <v>tier - 3</v>
      </c>
      <c r="Z2161" t="str">
        <f>SUBSTITUTE(Table14[[#This Row],[State ID]],"?","UNKNOWN")</f>
        <v>R1011</v>
      </c>
    </row>
    <row r="2162" spans="1:26" x14ac:dyDescent="0.3">
      <c r="A2162" t="s">
        <v>2191</v>
      </c>
      <c r="B2162">
        <v>1972</v>
      </c>
      <c r="C2162" t="s">
        <v>30</v>
      </c>
      <c r="E2162">
        <v>5</v>
      </c>
      <c r="F2162">
        <v>0</v>
      </c>
      <c r="G2162">
        <v>36889.99</v>
      </c>
      <c r="H2162" t="s">
        <v>16</v>
      </c>
      <c r="I2162" t="s">
        <v>12</v>
      </c>
      <c r="J2162" t="s">
        <v>42</v>
      </c>
      <c r="K2162" t="str">
        <f>SUBSTITUTE(Table14[[#This Row],[year]],"?","")</f>
        <v>1972</v>
      </c>
      <c r="P2162" t="str">
        <f>SUBSTITUTE(Table14[[#This Row],[Customer ID]],"?","unknown")</f>
        <v>Id182</v>
      </c>
      <c r="Q2162" s="9" t="str">
        <f t="shared" si="99"/>
        <v>11 Dec 1972</v>
      </c>
      <c r="R2162">
        <f t="shared" si="100"/>
        <v>50</v>
      </c>
      <c r="S2162" t="str">
        <f t="shared" si="101"/>
        <v>1972</v>
      </c>
      <c r="T2162" t="str">
        <f>SUBSTITUTE(Table14[[#This Row],[month]],"?","sep")</f>
        <v>Dec</v>
      </c>
      <c r="U2162">
        <v>11</v>
      </c>
      <c r="V2162">
        <v>0</v>
      </c>
      <c r="W2162" s="12">
        <v>2690.11</v>
      </c>
      <c r="X2162" t="str">
        <f>SUBSTITUTE(Table14[[#This Row],[Hospital tier]],"?","tier - 2")</f>
        <v>tier - 1</v>
      </c>
      <c r="Y2162" t="str">
        <f>SUBSTITUTE(Table14[[#This Row],[City tier]],"?","tier - 2")</f>
        <v>tier - 3</v>
      </c>
      <c r="Z2162" t="str">
        <f>SUBSTITUTE(Table14[[#This Row],[State ID]],"?","UNKNOWN")</f>
        <v>R1011</v>
      </c>
    </row>
    <row r="2163" spans="1:26" x14ac:dyDescent="0.3">
      <c r="A2163" t="s">
        <v>2192</v>
      </c>
      <c r="B2163">
        <v>2003</v>
      </c>
      <c r="C2163" t="s">
        <v>18</v>
      </c>
      <c r="E2163">
        <v>21</v>
      </c>
      <c r="F2163">
        <v>0</v>
      </c>
      <c r="G2163">
        <v>36898.730000000003</v>
      </c>
      <c r="H2163" t="s">
        <v>11</v>
      </c>
      <c r="I2163" t="s">
        <v>16</v>
      </c>
      <c r="J2163" t="s">
        <v>23</v>
      </c>
      <c r="K2163" t="str">
        <f>SUBSTITUTE(Table14[[#This Row],[year]],"?","")</f>
        <v>2003</v>
      </c>
      <c r="P2163" t="str">
        <f>SUBSTITUTE(Table14[[#This Row],[Customer ID]],"?","unknown")</f>
        <v>Id181</v>
      </c>
      <c r="Q2163" s="9" t="str">
        <f t="shared" si="99"/>
        <v>2 Jun 2003</v>
      </c>
      <c r="R2163">
        <f t="shared" si="100"/>
        <v>20</v>
      </c>
      <c r="S2163" t="str">
        <f t="shared" si="101"/>
        <v>2003</v>
      </c>
      <c r="T2163" t="str">
        <f>SUBSTITUTE(Table14[[#This Row],[month]],"?","sep")</f>
        <v>Jun</v>
      </c>
      <c r="U2163">
        <v>2</v>
      </c>
      <c r="V2163">
        <v>0</v>
      </c>
      <c r="W2163" s="12">
        <v>2689.5</v>
      </c>
      <c r="X2163" t="str">
        <f>SUBSTITUTE(Table14[[#This Row],[Hospital tier]],"?","tier - 2")</f>
        <v>tier - 2</v>
      </c>
      <c r="Y2163" t="str">
        <f>SUBSTITUTE(Table14[[#This Row],[City tier]],"?","tier - 2")</f>
        <v>tier - 1</v>
      </c>
      <c r="Z2163" t="str">
        <f>SUBSTITUTE(Table14[[#This Row],[State ID]],"?","UNKNOWN")</f>
        <v>R1012</v>
      </c>
    </row>
    <row r="2164" spans="1:26" x14ac:dyDescent="0.3">
      <c r="A2164" t="s">
        <v>2193</v>
      </c>
      <c r="B2164">
        <v>1963</v>
      </c>
      <c r="C2164" t="s">
        <v>10</v>
      </c>
      <c r="E2164">
        <v>24</v>
      </c>
      <c r="F2164">
        <v>2</v>
      </c>
      <c r="G2164">
        <v>36910.61</v>
      </c>
      <c r="H2164" t="s">
        <v>11</v>
      </c>
      <c r="I2164" t="s">
        <v>11</v>
      </c>
      <c r="J2164" t="s">
        <v>42</v>
      </c>
      <c r="K2164" t="str">
        <f>SUBSTITUTE(Table14[[#This Row],[year]],"?","")</f>
        <v>1963</v>
      </c>
      <c r="P2164" t="str">
        <f>SUBSTITUTE(Table14[[#This Row],[Customer ID]],"?","unknown")</f>
        <v>Id180</v>
      </c>
      <c r="Q2164" s="9" t="str">
        <f t="shared" si="99"/>
        <v>17 Jul 1963</v>
      </c>
      <c r="R2164">
        <f t="shared" si="100"/>
        <v>59</v>
      </c>
      <c r="S2164" t="str">
        <f t="shared" si="101"/>
        <v>1963</v>
      </c>
      <c r="T2164" t="str">
        <f>SUBSTITUTE(Table14[[#This Row],[month]],"?","sep")</f>
        <v>Jul</v>
      </c>
      <c r="U2164">
        <v>17</v>
      </c>
      <c r="V2164">
        <v>0</v>
      </c>
      <c r="W2164" s="12">
        <v>2684.69</v>
      </c>
      <c r="X2164" t="str">
        <f>SUBSTITUTE(Table14[[#This Row],[Hospital tier]],"?","tier - 2")</f>
        <v>tier - 2</v>
      </c>
      <c r="Y2164" t="str">
        <f>SUBSTITUTE(Table14[[#This Row],[City tier]],"?","tier - 2")</f>
        <v>tier - 2</v>
      </c>
      <c r="Z2164" t="str">
        <f>SUBSTITUTE(Table14[[#This Row],[State ID]],"?","UNKNOWN")</f>
        <v>R1011</v>
      </c>
    </row>
    <row r="2165" spans="1:26" x14ac:dyDescent="0.3">
      <c r="A2165" t="s">
        <v>2194</v>
      </c>
      <c r="B2165">
        <v>1991</v>
      </c>
      <c r="C2165" t="s">
        <v>18</v>
      </c>
      <c r="E2165">
        <v>10</v>
      </c>
      <c r="F2165">
        <v>3</v>
      </c>
      <c r="G2165">
        <v>36911.99</v>
      </c>
      <c r="H2165" t="s">
        <v>11</v>
      </c>
      <c r="I2165" t="s">
        <v>11</v>
      </c>
      <c r="J2165" t="s">
        <v>42</v>
      </c>
      <c r="K2165" t="str">
        <f>SUBSTITUTE(Table14[[#This Row],[year]],"?","")</f>
        <v>1991</v>
      </c>
      <c r="P2165" t="str">
        <f>SUBSTITUTE(Table14[[#This Row],[Customer ID]],"?","unknown")</f>
        <v>Id179</v>
      </c>
      <c r="Q2165" s="9" t="str">
        <f t="shared" si="99"/>
        <v>16 Jun 1991</v>
      </c>
      <c r="R2165">
        <f t="shared" si="100"/>
        <v>31</v>
      </c>
      <c r="S2165" t="str">
        <f t="shared" si="101"/>
        <v>1991</v>
      </c>
      <c r="T2165" t="str">
        <f>SUBSTITUTE(Table14[[#This Row],[month]],"?","sep")</f>
        <v>Jun</v>
      </c>
      <c r="U2165">
        <v>16</v>
      </c>
      <c r="V2165">
        <v>3</v>
      </c>
      <c r="W2165" s="12">
        <v>40941.29</v>
      </c>
      <c r="X2165" t="str">
        <f>SUBSTITUTE(Table14[[#This Row],[Hospital tier]],"?","tier - 2")</f>
        <v>tier - 2</v>
      </c>
      <c r="Y2165" t="str">
        <f>SUBSTITUTE(Table14[[#This Row],[City tier]],"?","tier - 2")</f>
        <v>tier - 2</v>
      </c>
      <c r="Z2165" t="str">
        <f>SUBSTITUTE(Table14[[#This Row],[State ID]],"?","UNKNOWN")</f>
        <v>R1011</v>
      </c>
    </row>
    <row r="2166" spans="1:26" x14ac:dyDescent="0.3">
      <c r="A2166" t="s">
        <v>2195</v>
      </c>
      <c r="B2166">
        <v>1968</v>
      </c>
      <c r="C2166" t="s">
        <v>37</v>
      </c>
      <c r="E2166">
        <v>22</v>
      </c>
      <c r="F2166">
        <v>0</v>
      </c>
      <c r="G2166">
        <v>36922.61</v>
      </c>
      <c r="H2166" t="s">
        <v>11</v>
      </c>
      <c r="I2166" t="s">
        <v>16</v>
      </c>
      <c r="J2166" t="s">
        <v>42</v>
      </c>
      <c r="K2166" t="str">
        <f>SUBSTITUTE(Table14[[#This Row],[year]],"?","")</f>
        <v>1968</v>
      </c>
      <c r="P2166" t="str">
        <f>SUBSTITUTE(Table14[[#This Row],[Customer ID]],"?","unknown")</f>
        <v>Id178</v>
      </c>
      <c r="Q2166" s="9" t="str">
        <f t="shared" si="99"/>
        <v>18 Oct 1968</v>
      </c>
      <c r="R2166">
        <f t="shared" si="100"/>
        <v>54</v>
      </c>
      <c r="S2166" t="str">
        <f t="shared" si="101"/>
        <v>1968</v>
      </c>
      <c r="T2166" t="str">
        <f>SUBSTITUTE(Table14[[#This Row],[month]],"?","sep")</f>
        <v>Oct</v>
      </c>
      <c r="U2166">
        <v>18</v>
      </c>
      <c r="V2166">
        <v>0</v>
      </c>
      <c r="W2166" s="12">
        <v>35883.269999999997</v>
      </c>
      <c r="X2166" t="str">
        <f>SUBSTITUTE(Table14[[#This Row],[Hospital tier]],"?","tier - 2")</f>
        <v>tier - 2</v>
      </c>
      <c r="Y2166" t="str">
        <f>SUBSTITUTE(Table14[[#This Row],[City tier]],"?","tier - 2")</f>
        <v>tier - 1</v>
      </c>
      <c r="Z2166" t="str">
        <f>SUBSTITUTE(Table14[[#This Row],[State ID]],"?","UNKNOWN")</f>
        <v>R1011</v>
      </c>
    </row>
    <row r="2167" spans="1:26" x14ac:dyDescent="0.3">
      <c r="A2167" t="s">
        <v>2196</v>
      </c>
      <c r="B2167">
        <v>1977</v>
      </c>
      <c r="C2167" t="s">
        <v>35</v>
      </c>
      <c r="E2167">
        <v>13</v>
      </c>
      <c r="F2167">
        <v>2</v>
      </c>
      <c r="G2167">
        <v>36935.64</v>
      </c>
      <c r="H2167" t="s">
        <v>11</v>
      </c>
      <c r="I2167" t="s">
        <v>16</v>
      </c>
      <c r="J2167" t="s">
        <v>42</v>
      </c>
      <c r="K2167" t="str">
        <f>SUBSTITUTE(Table14[[#This Row],[year]],"?","")</f>
        <v>1977</v>
      </c>
      <c r="P2167" t="str">
        <f>SUBSTITUTE(Table14[[#This Row],[Customer ID]],"?","unknown")</f>
        <v>Id177</v>
      </c>
      <c r="Q2167" s="9" t="str">
        <f t="shared" si="99"/>
        <v>5 Aug 1977</v>
      </c>
      <c r="R2167">
        <f t="shared" si="100"/>
        <v>45</v>
      </c>
      <c r="S2167" t="str">
        <f t="shared" si="101"/>
        <v>1977</v>
      </c>
      <c r="T2167" t="str">
        <f>SUBSTITUTE(Table14[[#This Row],[month]],"?","sep")</f>
        <v>Aug</v>
      </c>
      <c r="U2167">
        <v>5</v>
      </c>
      <c r="V2167">
        <v>0</v>
      </c>
      <c r="W2167" s="12">
        <v>2680.95</v>
      </c>
      <c r="X2167" t="str">
        <f>SUBSTITUTE(Table14[[#This Row],[Hospital tier]],"?","tier - 2")</f>
        <v>tier - 2</v>
      </c>
      <c r="Y2167" t="str">
        <f>SUBSTITUTE(Table14[[#This Row],[City tier]],"?","tier - 2")</f>
        <v>tier - 1</v>
      </c>
      <c r="Z2167" t="str">
        <f>SUBSTITUTE(Table14[[#This Row],[State ID]],"?","UNKNOWN")</f>
        <v>R1011</v>
      </c>
    </row>
    <row r="2168" spans="1:26" x14ac:dyDescent="0.3">
      <c r="A2168" t="s">
        <v>2197</v>
      </c>
      <c r="B2168">
        <v>1992</v>
      </c>
      <c r="C2168" t="s">
        <v>35</v>
      </c>
      <c r="E2168">
        <v>25</v>
      </c>
      <c r="F2168">
        <v>0</v>
      </c>
      <c r="G2168">
        <v>36950.26</v>
      </c>
      <c r="H2168" t="s">
        <v>16</v>
      </c>
      <c r="I2168" t="s">
        <v>16</v>
      </c>
      <c r="J2168" t="s">
        <v>13</v>
      </c>
      <c r="K2168" t="str">
        <f>SUBSTITUTE(Table14[[#This Row],[year]],"?","")</f>
        <v>1992</v>
      </c>
      <c r="P2168" t="str">
        <f>SUBSTITUTE(Table14[[#This Row],[Customer ID]],"?","unknown")</f>
        <v>Id176</v>
      </c>
      <c r="Q2168" s="9" t="str">
        <f t="shared" si="99"/>
        <v>9 Aug 1992</v>
      </c>
      <c r="R2168">
        <f t="shared" si="100"/>
        <v>30</v>
      </c>
      <c r="S2168" t="str">
        <f t="shared" si="101"/>
        <v>1992</v>
      </c>
      <c r="T2168" t="str">
        <f>SUBSTITUTE(Table14[[#This Row],[month]],"?","sep")</f>
        <v>Aug</v>
      </c>
      <c r="U2168">
        <v>9</v>
      </c>
      <c r="V2168">
        <v>1</v>
      </c>
      <c r="W2168" s="12">
        <v>2643.27</v>
      </c>
      <c r="X2168" t="str">
        <f>SUBSTITUTE(Table14[[#This Row],[Hospital tier]],"?","tier - 2")</f>
        <v>tier - 1</v>
      </c>
      <c r="Y2168" t="str">
        <f>SUBSTITUTE(Table14[[#This Row],[City tier]],"?","tier - 2")</f>
        <v>tier - 1</v>
      </c>
      <c r="Z2168" t="str">
        <f>SUBSTITUTE(Table14[[#This Row],[State ID]],"?","UNKNOWN")</f>
        <v>R1013</v>
      </c>
    </row>
    <row r="2169" spans="1:26" x14ac:dyDescent="0.3">
      <c r="A2169" t="s">
        <v>2198</v>
      </c>
      <c r="B2169">
        <v>1992</v>
      </c>
      <c r="C2169" t="s">
        <v>20</v>
      </c>
      <c r="E2169">
        <v>13</v>
      </c>
      <c r="F2169">
        <v>0</v>
      </c>
      <c r="G2169">
        <v>36976.449999999997</v>
      </c>
      <c r="H2169" t="s">
        <v>11</v>
      </c>
      <c r="I2169" t="s">
        <v>12</v>
      </c>
      <c r="J2169" t="s">
        <v>42</v>
      </c>
      <c r="K2169" t="str">
        <f>SUBSTITUTE(Table14[[#This Row],[year]],"?","")</f>
        <v>1992</v>
      </c>
      <c r="P2169" t="str">
        <f>SUBSTITUTE(Table14[[#This Row],[Customer ID]],"?","unknown")</f>
        <v>Id175</v>
      </c>
      <c r="Q2169" s="9" t="str">
        <f t="shared" si="99"/>
        <v>24 Sep 1992</v>
      </c>
      <c r="R2169">
        <f t="shared" si="100"/>
        <v>30</v>
      </c>
      <c r="S2169" t="str">
        <f t="shared" si="101"/>
        <v>1992</v>
      </c>
      <c r="T2169" t="str">
        <f>SUBSTITUTE(Table14[[#This Row],[month]],"?","sep")</f>
        <v>Sep</v>
      </c>
      <c r="U2169">
        <v>24</v>
      </c>
      <c r="V2169">
        <v>1</v>
      </c>
      <c r="W2169" s="12">
        <v>2639.04</v>
      </c>
      <c r="X2169" t="str">
        <f>SUBSTITUTE(Table14[[#This Row],[Hospital tier]],"?","tier - 2")</f>
        <v>tier - 2</v>
      </c>
      <c r="Y2169" t="str">
        <f>SUBSTITUTE(Table14[[#This Row],[City tier]],"?","tier - 2")</f>
        <v>tier - 3</v>
      </c>
      <c r="Z2169" t="str">
        <f>SUBSTITUTE(Table14[[#This Row],[State ID]],"?","UNKNOWN")</f>
        <v>R1011</v>
      </c>
    </row>
    <row r="2170" spans="1:26" x14ac:dyDescent="0.3">
      <c r="A2170" t="s">
        <v>2199</v>
      </c>
      <c r="B2170">
        <v>1991</v>
      </c>
      <c r="C2170" t="s">
        <v>15</v>
      </c>
      <c r="E2170">
        <v>1</v>
      </c>
      <c r="F2170">
        <v>3</v>
      </c>
      <c r="G2170">
        <v>37040.879999999997</v>
      </c>
      <c r="H2170" t="s">
        <v>11</v>
      </c>
      <c r="I2170" t="s">
        <v>11</v>
      </c>
      <c r="J2170" t="s">
        <v>42</v>
      </c>
      <c r="K2170" t="str">
        <f>SUBSTITUTE(Table14[[#This Row],[year]],"?","")</f>
        <v>1991</v>
      </c>
      <c r="P2170" t="str">
        <f>SUBSTITUTE(Table14[[#This Row],[Customer ID]],"?","unknown")</f>
        <v>Id174</v>
      </c>
      <c r="Q2170" s="9" t="str">
        <f t="shared" si="99"/>
        <v>26 Nov 1991</v>
      </c>
      <c r="R2170">
        <f t="shared" si="100"/>
        <v>31</v>
      </c>
      <c r="S2170" t="str">
        <f t="shared" si="101"/>
        <v>1991</v>
      </c>
      <c r="T2170" t="str">
        <f>SUBSTITUTE(Table14[[#This Row],[month]],"?","sep")</f>
        <v>Nov</v>
      </c>
      <c r="U2170">
        <v>26</v>
      </c>
      <c r="V2170">
        <v>0</v>
      </c>
      <c r="W2170" s="12">
        <v>2632.99</v>
      </c>
      <c r="X2170" t="str">
        <f>SUBSTITUTE(Table14[[#This Row],[Hospital tier]],"?","tier - 2")</f>
        <v>tier - 2</v>
      </c>
      <c r="Y2170" t="str">
        <f>SUBSTITUTE(Table14[[#This Row],[City tier]],"?","tier - 2")</f>
        <v>tier - 2</v>
      </c>
      <c r="Z2170" t="str">
        <f>SUBSTITUTE(Table14[[#This Row],[State ID]],"?","UNKNOWN")</f>
        <v>R1011</v>
      </c>
    </row>
    <row r="2171" spans="1:26" x14ac:dyDescent="0.3">
      <c r="A2171" t="s">
        <v>2200</v>
      </c>
      <c r="B2171">
        <v>1988</v>
      </c>
      <c r="C2171" t="s">
        <v>30</v>
      </c>
      <c r="E2171">
        <v>17</v>
      </c>
      <c r="F2171">
        <v>3</v>
      </c>
      <c r="G2171">
        <v>37076.370000000003</v>
      </c>
      <c r="H2171" t="s">
        <v>11</v>
      </c>
      <c r="I2171" t="s">
        <v>16</v>
      </c>
      <c r="J2171" t="s">
        <v>42</v>
      </c>
      <c r="K2171" t="str">
        <f>SUBSTITUTE(Table14[[#This Row],[year]],"?","")</f>
        <v>1988</v>
      </c>
      <c r="P2171" t="str">
        <f>SUBSTITUTE(Table14[[#This Row],[Customer ID]],"?","unknown")</f>
        <v>Id173</v>
      </c>
      <c r="Q2171" s="9" t="str">
        <f t="shared" si="99"/>
        <v>26 Dec 1988</v>
      </c>
      <c r="R2171">
        <f t="shared" si="100"/>
        <v>34</v>
      </c>
      <c r="S2171" t="str">
        <f t="shared" si="101"/>
        <v>1988</v>
      </c>
      <c r="T2171" t="str">
        <f>SUBSTITUTE(Table14[[#This Row],[month]],"?","sep")</f>
        <v>Dec</v>
      </c>
      <c r="U2171">
        <v>26</v>
      </c>
      <c r="V2171">
        <v>1</v>
      </c>
      <c r="W2171" s="12">
        <v>2597.7800000000002</v>
      </c>
      <c r="X2171" t="str">
        <f>SUBSTITUTE(Table14[[#This Row],[Hospital tier]],"?","tier - 2")</f>
        <v>tier - 2</v>
      </c>
      <c r="Y2171" t="str">
        <f>SUBSTITUTE(Table14[[#This Row],[City tier]],"?","tier - 2")</f>
        <v>tier - 1</v>
      </c>
      <c r="Z2171" t="str">
        <f>SUBSTITUTE(Table14[[#This Row],[State ID]],"?","UNKNOWN")</f>
        <v>R1011</v>
      </c>
    </row>
    <row r="2172" spans="1:26" x14ac:dyDescent="0.3">
      <c r="A2172" t="s">
        <v>2201</v>
      </c>
      <c r="B2172">
        <v>1989</v>
      </c>
      <c r="C2172" t="s">
        <v>18</v>
      </c>
      <c r="E2172">
        <v>10</v>
      </c>
      <c r="F2172">
        <v>0</v>
      </c>
      <c r="G2172">
        <v>37079.370000000003</v>
      </c>
      <c r="H2172" t="s">
        <v>11</v>
      </c>
      <c r="I2172" t="s">
        <v>12</v>
      </c>
      <c r="J2172" t="s">
        <v>42</v>
      </c>
      <c r="K2172" t="str">
        <f>SUBSTITUTE(Table14[[#This Row],[year]],"?","")</f>
        <v>1989</v>
      </c>
      <c r="P2172" t="str">
        <f>SUBSTITUTE(Table14[[#This Row],[Customer ID]],"?","unknown")</f>
        <v>Id172</v>
      </c>
      <c r="Q2172" s="9" t="str">
        <f t="shared" si="99"/>
        <v>28 Jun 1989</v>
      </c>
      <c r="R2172">
        <f t="shared" si="100"/>
        <v>33</v>
      </c>
      <c r="S2172" t="str">
        <f t="shared" si="101"/>
        <v>1989</v>
      </c>
      <c r="T2172" t="str">
        <f>SUBSTITUTE(Table14[[#This Row],[month]],"?","sep")</f>
        <v>Jun</v>
      </c>
      <c r="U2172">
        <v>28</v>
      </c>
      <c r="V2172">
        <v>0</v>
      </c>
      <c r="W2172" s="12">
        <v>2585.85</v>
      </c>
      <c r="X2172" t="str">
        <f>SUBSTITUTE(Table14[[#This Row],[Hospital tier]],"?","tier - 2")</f>
        <v>tier - 2</v>
      </c>
      <c r="Y2172" t="str">
        <f>SUBSTITUTE(Table14[[#This Row],[City tier]],"?","tier - 2")</f>
        <v>tier - 3</v>
      </c>
      <c r="Z2172" t="str">
        <f>SUBSTITUTE(Table14[[#This Row],[State ID]],"?","UNKNOWN")</f>
        <v>R1011</v>
      </c>
    </row>
    <row r="2173" spans="1:26" x14ac:dyDescent="0.3">
      <c r="A2173" t="s">
        <v>2202</v>
      </c>
      <c r="B2173">
        <v>1995</v>
      </c>
      <c r="C2173" t="s">
        <v>37</v>
      </c>
      <c r="E2173">
        <v>30</v>
      </c>
      <c r="F2173">
        <v>0</v>
      </c>
      <c r="G2173">
        <v>37133.9</v>
      </c>
      <c r="H2173" t="s">
        <v>11</v>
      </c>
      <c r="I2173" t="s">
        <v>11</v>
      </c>
      <c r="J2173" t="s">
        <v>13</v>
      </c>
      <c r="K2173" t="str">
        <f>SUBSTITUTE(Table14[[#This Row],[year]],"?","")</f>
        <v>1995</v>
      </c>
      <c r="P2173" t="str">
        <f>SUBSTITUTE(Table14[[#This Row],[Customer ID]],"?","unknown")</f>
        <v>Id171</v>
      </c>
      <c r="Q2173" s="9" t="str">
        <f t="shared" si="99"/>
        <v>15 Oct 1995</v>
      </c>
      <c r="R2173">
        <f t="shared" si="100"/>
        <v>27</v>
      </c>
      <c r="S2173" t="str">
        <f t="shared" si="101"/>
        <v>1995</v>
      </c>
      <c r="T2173" t="str">
        <f>SUBSTITUTE(Table14[[#This Row],[month]],"?","sep")</f>
        <v>Oct</v>
      </c>
      <c r="U2173">
        <v>15</v>
      </c>
      <c r="V2173">
        <v>1</v>
      </c>
      <c r="W2173" s="12">
        <v>2585.27</v>
      </c>
      <c r="X2173" t="str">
        <f>SUBSTITUTE(Table14[[#This Row],[Hospital tier]],"?","tier - 2")</f>
        <v>tier - 2</v>
      </c>
      <c r="Y2173" t="str">
        <f>SUBSTITUTE(Table14[[#This Row],[City tier]],"?","tier - 2")</f>
        <v>tier - 2</v>
      </c>
      <c r="Z2173" t="str">
        <f>SUBSTITUTE(Table14[[#This Row],[State ID]],"?","UNKNOWN")</f>
        <v>R1013</v>
      </c>
    </row>
    <row r="2174" spans="1:26" x14ac:dyDescent="0.3">
      <c r="A2174" t="s">
        <v>2203</v>
      </c>
      <c r="B2174">
        <v>2000</v>
      </c>
      <c r="C2174" t="s">
        <v>20</v>
      </c>
      <c r="E2174">
        <v>5</v>
      </c>
      <c r="F2174">
        <v>1</v>
      </c>
      <c r="G2174">
        <v>37165.160000000003</v>
      </c>
      <c r="H2174" t="s">
        <v>16</v>
      </c>
      <c r="I2174" t="s">
        <v>12</v>
      </c>
      <c r="J2174" t="s">
        <v>31</v>
      </c>
      <c r="K2174" t="str">
        <f>SUBSTITUTE(Table14[[#This Row],[year]],"?","")</f>
        <v>2000</v>
      </c>
      <c r="P2174" t="str">
        <f>SUBSTITUTE(Table14[[#This Row],[Customer ID]],"?","unknown")</f>
        <v>Id170</v>
      </c>
      <c r="Q2174" s="9" t="str">
        <f t="shared" si="99"/>
        <v>20 Sep 2000</v>
      </c>
      <c r="R2174">
        <f t="shared" si="100"/>
        <v>22</v>
      </c>
      <c r="S2174" t="str">
        <f t="shared" si="101"/>
        <v>2000</v>
      </c>
      <c r="T2174" t="str">
        <f>SUBSTITUTE(Table14[[#This Row],[month]],"?","sep")</f>
        <v>Sep</v>
      </c>
      <c r="U2174">
        <v>20</v>
      </c>
      <c r="V2174">
        <v>0</v>
      </c>
      <c r="W2174" s="12">
        <v>2585.04</v>
      </c>
      <c r="X2174" t="str">
        <f>SUBSTITUTE(Table14[[#This Row],[Hospital tier]],"?","tier - 2")</f>
        <v>tier - 1</v>
      </c>
      <c r="Y2174" t="str">
        <f>SUBSTITUTE(Table14[[#This Row],[City tier]],"?","tier - 2")</f>
        <v>tier - 3</v>
      </c>
      <c r="Z2174" t="str">
        <f>SUBSTITUTE(Table14[[#This Row],[State ID]],"?","UNKNOWN")</f>
        <v>UNKNOWN</v>
      </c>
    </row>
    <row r="2175" spans="1:26" x14ac:dyDescent="0.3">
      <c r="A2175" t="s">
        <v>2204</v>
      </c>
      <c r="B2175">
        <v>1990</v>
      </c>
      <c r="C2175" t="s">
        <v>37</v>
      </c>
      <c r="E2175">
        <v>17</v>
      </c>
      <c r="F2175">
        <v>3</v>
      </c>
      <c r="G2175">
        <v>37251.22</v>
      </c>
      <c r="H2175" t="s">
        <v>11</v>
      </c>
      <c r="I2175" t="s">
        <v>11</v>
      </c>
      <c r="J2175" t="s">
        <v>42</v>
      </c>
      <c r="K2175" t="str">
        <f>SUBSTITUTE(Table14[[#This Row],[year]],"?","")</f>
        <v>1990</v>
      </c>
      <c r="P2175" t="str">
        <f>SUBSTITUTE(Table14[[#This Row],[Customer ID]],"?","unknown")</f>
        <v>Id169</v>
      </c>
      <c r="Q2175" s="9" t="str">
        <f t="shared" si="99"/>
        <v>11 Oct 1990</v>
      </c>
      <c r="R2175">
        <f t="shared" si="100"/>
        <v>32</v>
      </c>
      <c r="S2175" t="str">
        <f t="shared" si="101"/>
        <v>1990</v>
      </c>
      <c r="T2175" t="str">
        <f>SUBSTITUTE(Table14[[#This Row],[month]],"?","sep")</f>
        <v>Oct</v>
      </c>
      <c r="U2175">
        <v>11</v>
      </c>
      <c r="V2175">
        <v>2</v>
      </c>
      <c r="W2175" s="12">
        <v>2566.4699999999998</v>
      </c>
      <c r="X2175" t="str">
        <f>SUBSTITUTE(Table14[[#This Row],[Hospital tier]],"?","tier - 2")</f>
        <v>tier - 2</v>
      </c>
      <c r="Y2175" t="str">
        <f>SUBSTITUTE(Table14[[#This Row],[City tier]],"?","tier - 2")</f>
        <v>tier - 2</v>
      </c>
      <c r="Z2175" t="str">
        <f>SUBSTITUTE(Table14[[#This Row],[State ID]],"?","UNKNOWN")</f>
        <v>R1011</v>
      </c>
    </row>
    <row r="2176" spans="1:26" x14ac:dyDescent="0.3">
      <c r="A2176" t="s">
        <v>2205</v>
      </c>
      <c r="B2176">
        <v>1985</v>
      </c>
      <c r="C2176" t="s">
        <v>15</v>
      </c>
      <c r="E2176">
        <v>17</v>
      </c>
      <c r="F2176">
        <v>0</v>
      </c>
      <c r="G2176">
        <v>37270.15</v>
      </c>
      <c r="H2176" t="s">
        <v>11</v>
      </c>
      <c r="I2176" t="s">
        <v>16</v>
      </c>
      <c r="J2176" t="s">
        <v>247</v>
      </c>
      <c r="K2176" t="str">
        <f>SUBSTITUTE(Table14[[#This Row],[year]],"?","")</f>
        <v>1985</v>
      </c>
      <c r="P2176" t="str">
        <f>SUBSTITUTE(Table14[[#This Row],[Customer ID]],"?","unknown")</f>
        <v>Id168</v>
      </c>
      <c r="Q2176" s="9" t="str">
        <f t="shared" si="99"/>
        <v>7 Nov 1985</v>
      </c>
      <c r="R2176">
        <f t="shared" si="100"/>
        <v>37</v>
      </c>
      <c r="S2176" t="str">
        <f t="shared" si="101"/>
        <v>1985</v>
      </c>
      <c r="T2176" t="str">
        <f>SUBSTITUTE(Table14[[#This Row],[month]],"?","sep")</f>
        <v>Nov</v>
      </c>
      <c r="U2176">
        <v>7</v>
      </c>
      <c r="V2176">
        <v>3</v>
      </c>
      <c r="W2176" s="12">
        <v>12048.13</v>
      </c>
      <c r="X2176" t="str">
        <f>SUBSTITUTE(Table14[[#This Row],[Hospital tier]],"?","tier - 2")</f>
        <v>tier - 2</v>
      </c>
      <c r="Y2176" t="str">
        <f>SUBSTITUTE(Table14[[#This Row],[City tier]],"?","tier - 2")</f>
        <v>tier - 1</v>
      </c>
      <c r="Z2176" t="str">
        <f>SUBSTITUTE(Table14[[#This Row],[State ID]],"?","UNKNOWN")</f>
        <v>R1024</v>
      </c>
    </row>
    <row r="2177" spans="1:26" x14ac:dyDescent="0.3">
      <c r="A2177" t="s">
        <v>2206</v>
      </c>
      <c r="B2177">
        <v>1975</v>
      </c>
      <c r="C2177" t="s">
        <v>15</v>
      </c>
      <c r="E2177">
        <v>9</v>
      </c>
      <c r="F2177">
        <v>1</v>
      </c>
      <c r="G2177">
        <v>37272.339999999997</v>
      </c>
      <c r="H2177" t="s">
        <v>11</v>
      </c>
      <c r="I2177" t="s">
        <v>12</v>
      </c>
      <c r="J2177" t="s">
        <v>42</v>
      </c>
      <c r="K2177" t="str">
        <f>SUBSTITUTE(Table14[[#This Row],[year]],"?","")</f>
        <v>1975</v>
      </c>
      <c r="P2177" t="str">
        <f>SUBSTITUTE(Table14[[#This Row],[Customer ID]],"?","unknown")</f>
        <v>Id167</v>
      </c>
      <c r="Q2177" s="9" t="str">
        <f t="shared" si="99"/>
        <v>17 Nov 1975</v>
      </c>
      <c r="R2177">
        <f t="shared" si="100"/>
        <v>47</v>
      </c>
      <c r="S2177" t="str">
        <f t="shared" si="101"/>
        <v>1975</v>
      </c>
      <c r="T2177" t="str">
        <f>SUBSTITUTE(Table14[[#This Row],[month]],"?","sep")</f>
        <v>Nov</v>
      </c>
      <c r="U2177">
        <v>17</v>
      </c>
      <c r="V2177">
        <v>3</v>
      </c>
      <c r="W2177" s="12">
        <v>2545.6799999999998</v>
      </c>
      <c r="X2177" t="str">
        <f>SUBSTITUTE(Table14[[#This Row],[Hospital tier]],"?","tier - 2")</f>
        <v>tier - 2</v>
      </c>
      <c r="Y2177" t="str">
        <f>SUBSTITUTE(Table14[[#This Row],[City tier]],"?","tier - 2")</f>
        <v>tier - 3</v>
      </c>
      <c r="Z2177" t="str">
        <f>SUBSTITUTE(Table14[[#This Row],[State ID]],"?","UNKNOWN")</f>
        <v>R1011</v>
      </c>
    </row>
    <row r="2178" spans="1:26" x14ac:dyDescent="0.3">
      <c r="A2178" t="s">
        <v>2207</v>
      </c>
      <c r="B2178">
        <v>1969</v>
      </c>
      <c r="C2178" t="s">
        <v>37</v>
      </c>
      <c r="E2178">
        <v>30</v>
      </c>
      <c r="F2178">
        <v>0</v>
      </c>
      <c r="G2178">
        <v>37277.269999999997</v>
      </c>
      <c r="H2178" t="s">
        <v>16</v>
      </c>
      <c r="I2178" t="s">
        <v>12</v>
      </c>
      <c r="J2178" t="s">
        <v>42</v>
      </c>
      <c r="K2178" t="str">
        <f>SUBSTITUTE(Table14[[#This Row],[year]],"?","")</f>
        <v>1969</v>
      </c>
      <c r="P2178" t="str">
        <f>SUBSTITUTE(Table14[[#This Row],[Customer ID]],"?","unknown")</f>
        <v>Id166</v>
      </c>
      <c r="Q2178" s="9" t="str">
        <f t="shared" ref="Q2178:Q2241" si="102">CONCATENATE(U2178," ",T2178," ",S2178)</f>
        <v>4 Oct 1969</v>
      </c>
      <c r="R2178">
        <f t="shared" ref="R2178:R2241" si="103">DATEDIF(Q2178,$AC$21,"Y")</f>
        <v>53</v>
      </c>
      <c r="S2178" t="str">
        <f t="shared" ref="S2178:S2241" si="104">IF(ISBLANK(K2178),AVERAGE(K2178:K4520),K2178)</f>
        <v>1969</v>
      </c>
      <c r="T2178" t="str">
        <f>SUBSTITUTE(Table14[[#This Row],[month]],"?","sep")</f>
        <v>Oct</v>
      </c>
      <c r="U2178">
        <v>4</v>
      </c>
      <c r="V2178">
        <v>2</v>
      </c>
      <c r="W2178" s="12">
        <v>35733.96</v>
      </c>
      <c r="X2178" t="str">
        <f>SUBSTITUTE(Table14[[#This Row],[Hospital tier]],"?","tier - 2")</f>
        <v>tier - 1</v>
      </c>
      <c r="Y2178" t="str">
        <f>SUBSTITUTE(Table14[[#This Row],[City tier]],"?","tier - 2")</f>
        <v>tier - 3</v>
      </c>
      <c r="Z2178" t="str">
        <f>SUBSTITUTE(Table14[[#This Row],[State ID]],"?","UNKNOWN")</f>
        <v>R1011</v>
      </c>
    </row>
    <row r="2179" spans="1:26" x14ac:dyDescent="0.3">
      <c r="A2179" t="s">
        <v>2208</v>
      </c>
      <c r="B2179">
        <v>1979</v>
      </c>
      <c r="C2179" t="s">
        <v>35</v>
      </c>
      <c r="E2179">
        <v>3</v>
      </c>
      <c r="F2179">
        <v>2</v>
      </c>
      <c r="G2179">
        <v>37425.94</v>
      </c>
      <c r="H2179" t="s">
        <v>11</v>
      </c>
      <c r="I2179" t="s">
        <v>16</v>
      </c>
      <c r="J2179" t="s">
        <v>42</v>
      </c>
      <c r="K2179" t="str">
        <f>SUBSTITUTE(Table14[[#This Row],[year]],"?","")</f>
        <v>1979</v>
      </c>
      <c r="P2179" t="str">
        <f>SUBSTITUTE(Table14[[#This Row],[Customer ID]],"?","unknown")</f>
        <v>Id165</v>
      </c>
      <c r="Q2179" s="9" t="str">
        <f t="shared" si="102"/>
        <v>1 Aug 1979</v>
      </c>
      <c r="R2179">
        <f t="shared" si="103"/>
        <v>43</v>
      </c>
      <c r="S2179" t="str">
        <f t="shared" si="104"/>
        <v>1979</v>
      </c>
      <c r="T2179" t="str">
        <f>SUBSTITUTE(Table14[[#This Row],[month]],"?","sep")</f>
        <v>Aug</v>
      </c>
      <c r="U2179">
        <v>1</v>
      </c>
      <c r="V2179">
        <v>3</v>
      </c>
      <c r="W2179" s="12">
        <v>2540.39</v>
      </c>
      <c r="X2179" t="str">
        <f>SUBSTITUTE(Table14[[#This Row],[Hospital tier]],"?","tier - 2")</f>
        <v>tier - 2</v>
      </c>
      <c r="Y2179" t="str">
        <f>SUBSTITUTE(Table14[[#This Row],[City tier]],"?","tier - 2")</f>
        <v>tier - 1</v>
      </c>
      <c r="Z2179" t="str">
        <f>SUBSTITUTE(Table14[[#This Row],[State ID]],"?","UNKNOWN")</f>
        <v>R1011</v>
      </c>
    </row>
    <row r="2180" spans="1:26" x14ac:dyDescent="0.3">
      <c r="A2180" t="s">
        <v>2209</v>
      </c>
      <c r="B2180">
        <v>2002</v>
      </c>
      <c r="C2180" t="s">
        <v>20</v>
      </c>
      <c r="E2180">
        <v>27</v>
      </c>
      <c r="F2180">
        <v>3</v>
      </c>
      <c r="G2180">
        <v>37465.339999999997</v>
      </c>
      <c r="H2180" t="s">
        <v>16</v>
      </c>
      <c r="I2180" t="s">
        <v>11</v>
      </c>
      <c r="J2180" t="s">
        <v>23</v>
      </c>
      <c r="K2180" t="str">
        <f>SUBSTITUTE(Table14[[#This Row],[year]],"?","")</f>
        <v>2002</v>
      </c>
      <c r="P2180" t="str">
        <f>SUBSTITUTE(Table14[[#This Row],[Customer ID]],"?","unknown")</f>
        <v>Id164</v>
      </c>
      <c r="Q2180" s="9" t="str">
        <f t="shared" si="102"/>
        <v>28 Sep 2002</v>
      </c>
      <c r="R2180">
        <f t="shared" si="103"/>
        <v>20</v>
      </c>
      <c r="S2180" t="str">
        <f t="shared" si="104"/>
        <v>2002</v>
      </c>
      <c r="T2180" t="str">
        <f>SUBSTITUTE(Table14[[#This Row],[month]],"?","sep")</f>
        <v>Sep</v>
      </c>
      <c r="U2180">
        <v>28</v>
      </c>
      <c r="V2180">
        <v>0</v>
      </c>
      <c r="W2180" s="12">
        <v>2534.39</v>
      </c>
      <c r="X2180" t="str">
        <f>SUBSTITUTE(Table14[[#This Row],[Hospital tier]],"?","tier - 2")</f>
        <v>tier - 1</v>
      </c>
      <c r="Y2180" t="str">
        <f>SUBSTITUTE(Table14[[#This Row],[City tier]],"?","tier - 2")</f>
        <v>tier - 2</v>
      </c>
      <c r="Z2180" t="str">
        <f>SUBSTITUTE(Table14[[#This Row],[State ID]],"?","UNKNOWN")</f>
        <v>R1012</v>
      </c>
    </row>
    <row r="2181" spans="1:26" x14ac:dyDescent="0.3">
      <c r="A2181" t="s">
        <v>2210</v>
      </c>
      <c r="B2181">
        <v>2000</v>
      </c>
      <c r="C2181" t="s">
        <v>37</v>
      </c>
      <c r="E2181">
        <v>12</v>
      </c>
      <c r="F2181">
        <v>2</v>
      </c>
      <c r="G2181">
        <v>37484.449999999997</v>
      </c>
      <c r="H2181" t="s">
        <v>16</v>
      </c>
      <c r="I2181" t="s">
        <v>16</v>
      </c>
      <c r="J2181" t="s">
        <v>13</v>
      </c>
      <c r="K2181" t="str">
        <f>SUBSTITUTE(Table14[[#This Row],[year]],"?","")</f>
        <v>2000</v>
      </c>
      <c r="P2181" t="str">
        <f>SUBSTITUTE(Table14[[#This Row],[Customer ID]],"?","unknown")</f>
        <v>Id163</v>
      </c>
      <c r="Q2181" s="9" t="str">
        <f t="shared" si="102"/>
        <v>25 Oct 2000</v>
      </c>
      <c r="R2181">
        <f t="shared" si="103"/>
        <v>22</v>
      </c>
      <c r="S2181" t="str">
        <f t="shared" si="104"/>
        <v>2000</v>
      </c>
      <c r="T2181" t="str">
        <f>SUBSTITUTE(Table14[[#This Row],[month]],"?","sep")</f>
        <v>Oct</v>
      </c>
      <c r="U2181">
        <v>25</v>
      </c>
      <c r="V2181">
        <v>0</v>
      </c>
      <c r="W2181" s="12">
        <v>2527.8200000000002</v>
      </c>
      <c r="X2181" t="str">
        <f>SUBSTITUTE(Table14[[#This Row],[Hospital tier]],"?","tier - 2")</f>
        <v>tier - 1</v>
      </c>
      <c r="Y2181" t="str">
        <f>SUBSTITUTE(Table14[[#This Row],[City tier]],"?","tier - 2")</f>
        <v>tier - 1</v>
      </c>
      <c r="Z2181" t="str">
        <f>SUBSTITUTE(Table14[[#This Row],[State ID]],"?","UNKNOWN")</f>
        <v>R1013</v>
      </c>
    </row>
    <row r="2182" spans="1:26" x14ac:dyDescent="0.3">
      <c r="A2182" t="s">
        <v>2211</v>
      </c>
      <c r="B2182">
        <v>1990</v>
      </c>
      <c r="C2182" t="s">
        <v>15</v>
      </c>
      <c r="E2182">
        <v>16</v>
      </c>
      <c r="F2182">
        <v>1</v>
      </c>
      <c r="G2182">
        <v>37607.53</v>
      </c>
      <c r="H2182" t="s">
        <v>16</v>
      </c>
      <c r="I2182" t="s">
        <v>11</v>
      </c>
      <c r="J2182" t="s">
        <v>166</v>
      </c>
      <c r="K2182" t="str">
        <f>SUBSTITUTE(Table14[[#This Row],[year]],"?","")</f>
        <v>1990</v>
      </c>
      <c r="P2182" t="str">
        <f>SUBSTITUTE(Table14[[#This Row],[Customer ID]],"?","unknown")</f>
        <v>Id162</v>
      </c>
      <c r="Q2182" s="9" t="str">
        <f t="shared" si="102"/>
        <v>2 Nov 1990</v>
      </c>
      <c r="R2182">
        <f t="shared" si="103"/>
        <v>32</v>
      </c>
      <c r="S2182" t="str">
        <f t="shared" si="104"/>
        <v>1990</v>
      </c>
      <c r="T2182" t="str">
        <f>SUBSTITUTE(Table14[[#This Row],[month]],"?","sep")</f>
        <v>Nov</v>
      </c>
      <c r="U2182">
        <v>2</v>
      </c>
      <c r="V2182">
        <v>0</v>
      </c>
      <c r="W2182" s="12">
        <v>2523.17</v>
      </c>
      <c r="X2182" t="str">
        <f>SUBSTITUTE(Table14[[#This Row],[Hospital tier]],"?","tier - 2")</f>
        <v>tier - 1</v>
      </c>
      <c r="Y2182" t="str">
        <f>SUBSTITUTE(Table14[[#This Row],[City tier]],"?","tier - 2")</f>
        <v>tier - 2</v>
      </c>
      <c r="Z2182" t="str">
        <f>SUBSTITUTE(Table14[[#This Row],[State ID]],"?","UNKNOWN")</f>
        <v>R1019</v>
      </c>
    </row>
    <row r="2183" spans="1:26" x14ac:dyDescent="0.3">
      <c r="A2183" t="s">
        <v>2212</v>
      </c>
      <c r="B2183">
        <v>1982</v>
      </c>
      <c r="C2183" t="s">
        <v>18</v>
      </c>
      <c r="E2183">
        <v>20</v>
      </c>
      <c r="F2183">
        <v>3</v>
      </c>
      <c r="G2183">
        <v>37650.74</v>
      </c>
      <c r="H2183" t="s">
        <v>11</v>
      </c>
      <c r="I2183" t="s">
        <v>11</v>
      </c>
      <c r="J2183" t="s">
        <v>23</v>
      </c>
      <c r="K2183" t="str">
        <f>SUBSTITUTE(Table14[[#This Row],[year]],"?","")</f>
        <v>1982</v>
      </c>
      <c r="P2183" t="str">
        <f>SUBSTITUTE(Table14[[#This Row],[Customer ID]],"?","unknown")</f>
        <v>Id161</v>
      </c>
      <c r="Q2183" s="9" t="str">
        <f t="shared" si="102"/>
        <v>5 Jun 1982</v>
      </c>
      <c r="R2183">
        <f t="shared" si="103"/>
        <v>41</v>
      </c>
      <c r="S2183" t="str">
        <f t="shared" si="104"/>
        <v>1982</v>
      </c>
      <c r="T2183" t="str">
        <f>SUBSTITUTE(Table14[[#This Row],[month]],"?","sep")</f>
        <v>Jun</v>
      </c>
      <c r="U2183">
        <v>5</v>
      </c>
      <c r="V2183">
        <v>3</v>
      </c>
      <c r="W2183" s="12">
        <v>2510.79</v>
      </c>
      <c r="X2183" t="str">
        <f>SUBSTITUTE(Table14[[#This Row],[Hospital tier]],"?","tier - 2")</f>
        <v>tier - 2</v>
      </c>
      <c r="Y2183" t="str">
        <f>SUBSTITUTE(Table14[[#This Row],[City tier]],"?","tier - 2")</f>
        <v>tier - 2</v>
      </c>
      <c r="Z2183" t="str">
        <f>SUBSTITUTE(Table14[[#This Row],[State ID]],"?","UNKNOWN")</f>
        <v>R1012</v>
      </c>
    </row>
    <row r="2184" spans="1:26" x14ac:dyDescent="0.3">
      <c r="A2184" t="s">
        <v>2213</v>
      </c>
      <c r="B2184">
        <v>1970</v>
      </c>
      <c r="C2184" t="s">
        <v>37</v>
      </c>
      <c r="E2184">
        <v>28</v>
      </c>
      <c r="F2184">
        <v>0</v>
      </c>
      <c r="G2184">
        <v>37675.06</v>
      </c>
      <c r="H2184" t="s">
        <v>11</v>
      </c>
      <c r="I2184" t="s">
        <v>12</v>
      </c>
      <c r="J2184" t="s">
        <v>42</v>
      </c>
      <c r="K2184" t="str">
        <f>SUBSTITUTE(Table14[[#This Row],[year]],"?","")</f>
        <v>1970</v>
      </c>
      <c r="P2184" t="str">
        <f>SUBSTITUTE(Table14[[#This Row],[Customer ID]],"?","unknown")</f>
        <v>Id160</v>
      </c>
      <c r="Q2184" s="9" t="str">
        <f t="shared" si="102"/>
        <v>6 Oct 1970</v>
      </c>
      <c r="R2184">
        <f t="shared" si="103"/>
        <v>52</v>
      </c>
      <c r="S2184" t="str">
        <f t="shared" si="104"/>
        <v>1970</v>
      </c>
      <c r="T2184" t="str">
        <f>SUBSTITUTE(Table14[[#This Row],[month]],"?","sep")</f>
        <v>Oct</v>
      </c>
      <c r="U2184">
        <v>6</v>
      </c>
      <c r="V2184">
        <v>0</v>
      </c>
      <c r="W2184" s="12">
        <v>2500.9299999999998</v>
      </c>
      <c r="X2184" t="str">
        <f>SUBSTITUTE(Table14[[#This Row],[Hospital tier]],"?","tier - 2")</f>
        <v>tier - 2</v>
      </c>
      <c r="Y2184" t="str">
        <f>SUBSTITUTE(Table14[[#This Row],[City tier]],"?","tier - 2")</f>
        <v>tier - 3</v>
      </c>
      <c r="Z2184" t="str">
        <f>SUBSTITUTE(Table14[[#This Row],[State ID]],"?","UNKNOWN")</f>
        <v>R1011</v>
      </c>
    </row>
    <row r="2185" spans="1:26" x14ac:dyDescent="0.3">
      <c r="A2185" t="s">
        <v>2214</v>
      </c>
      <c r="B2185">
        <v>1988</v>
      </c>
      <c r="C2185" t="s">
        <v>37</v>
      </c>
      <c r="E2185">
        <v>10</v>
      </c>
      <c r="F2185">
        <v>1</v>
      </c>
      <c r="G2185">
        <v>37701.879999999997</v>
      </c>
      <c r="H2185" t="s">
        <v>11</v>
      </c>
      <c r="I2185" t="s">
        <v>12</v>
      </c>
      <c r="J2185" t="s">
        <v>249</v>
      </c>
      <c r="K2185" t="str">
        <f>SUBSTITUTE(Table14[[#This Row],[year]],"?","")</f>
        <v>1988</v>
      </c>
      <c r="P2185" t="str">
        <f>SUBSTITUTE(Table14[[#This Row],[Customer ID]],"?","unknown")</f>
        <v>Id159</v>
      </c>
      <c r="Q2185" s="9" t="str">
        <f t="shared" si="102"/>
        <v>15 Oct 1988</v>
      </c>
      <c r="R2185">
        <f t="shared" si="103"/>
        <v>34</v>
      </c>
      <c r="S2185" t="str">
        <f t="shared" si="104"/>
        <v>1988</v>
      </c>
      <c r="T2185" t="str">
        <f>SUBSTITUTE(Table14[[#This Row],[month]],"?","sep")</f>
        <v>Oct</v>
      </c>
      <c r="U2185">
        <v>15</v>
      </c>
      <c r="V2185">
        <v>0</v>
      </c>
      <c r="W2185" s="12">
        <v>2498.41</v>
      </c>
      <c r="X2185" t="str">
        <f>SUBSTITUTE(Table14[[#This Row],[Hospital tier]],"?","tier - 2")</f>
        <v>tier - 2</v>
      </c>
      <c r="Y2185" t="str">
        <f>SUBSTITUTE(Table14[[#This Row],[City tier]],"?","tier - 2")</f>
        <v>tier - 3</v>
      </c>
      <c r="Z2185" t="str">
        <f>SUBSTITUTE(Table14[[#This Row],[State ID]],"?","UNKNOWN")</f>
        <v>R1023</v>
      </c>
    </row>
    <row r="2186" spans="1:26" x14ac:dyDescent="0.3">
      <c r="A2186" t="s">
        <v>2215</v>
      </c>
      <c r="B2186">
        <v>1976</v>
      </c>
      <c r="C2186" t="s">
        <v>20</v>
      </c>
      <c r="E2186">
        <v>18</v>
      </c>
      <c r="F2186">
        <v>2</v>
      </c>
      <c r="G2186">
        <v>37735.199999999997</v>
      </c>
      <c r="H2186" t="s">
        <v>11</v>
      </c>
      <c r="I2186" t="s">
        <v>11</v>
      </c>
      <c r="J2186" t="s">
        <v>42</v>
      </c>
      <c r="K2186" t="str">
        <f>SUBSTITUTE(Table14[[#This Row],[year]],"?","")</f>
        <v>1976</v>
      </c>
      <c r="P2186" t="str">
        <f>SUBSTITUTE(Table14[[#This Row],[Customer ID]],"?","unknown")</f>
        <v>Id158</v>
      </c>
      <c r="Q2186" s="9" t="str">
        <f t="shared" si="102"/>
        <v>9 Sep 1976</v>
      </c>
      <c r="R2186">
        <f t="shared" si="103"/>
        <v>46</v>
      </c>
      <c r="S2186" t="str">
        <f t="shared" si="104"/>
        <v>1976</v>
      </c>
      <c r="T2186" t="str">
        <f>SUBSTITUTE(Table14[[#This Row],[month]],"?","sep")</f>
        <v>Sep</v>
      </c>
      <c r="U2186">
        <v>9</v>
      </c>
      <c r="V2186">
        <v>0</v>
      </c>
      <c r="W2186" s="12">
        <v>2497.04</v>
      </c>
      <c r="X2186" t="str">
        <f>SUBSTITUTE(Table14[[#This Row],[Hospital tier]],"?","tier - 2")</f>
        <v>tier - 2</v>
      </c>
      <c r="Y2186" t="str">
        <f>SUBSTITUTE(Table14[[#This Row],[City tier]],"?","tier - 2")</f>
        <v>tier - 2</v>
      </c>
      <c r="Z2186" t="str">
        <f>SUBSTITUTE(Table14[[#This Row],[State ID]],"?","UNKNOWN")</f>
        <v>R1011</v>
      </c>
    </row>
    <row r="2187" spans="1:26" x14ac:dyDescent="0.3">
      <c r="A2187" t="s">
        <v>2216</v>
      </c>
      <c r="B2187">
        <v>1986</v>
      </c>
      <c r="C2187" t="s">
        <v>35</v>
      </c>
      <c r="E2187">
        <v>15</v>
      </c>
      <c r="F2187">
        <v>0</v>
      </c>
      <c r="G2187">
        <v>37742.58</v>
      </c>
      <c r="H2187" t="s">
        <v>16</v>
      </c>
      <c r="I2187" t="s">
        <v>16</v>
      </c>
      <c r="J2187" t="s">
        <v>13</v>
      </c>
      <c r="K2187" t="str">
        <f>SUBSTITUTE(Table14[[#This Row],[year]],"?","")</f>
        <v>1986</v>
      </c>
      <c r="P2187" t="str">
        <f>SUBSTITUTE(Table14[[#This Row],[Customer ID]],"?","unknown")</f>
        <v>Id157</v>
      </c>
      <c r="Q2187" s="9" t="str">
        <f t="shared" si="102"/>
        <v>24 Aug 1986</v>
      </c>
      <c r="R2187">
        <f t="shared" si="103"/>
        <v>36</v>
      </c>
      <c r="S2187" t="str">
        <f t="shared" si="104"/>
        <v>1986</v>
      </c>
      <c r="T2187" t="str">
        <f>SUBSTITUTE(Table14[[#This Row],[month]],"?","sep")</f>
        <v>Aug</v>
      </c>
      <c r="U2187">
        <v>24</v>
      </c>
      <c r="V2187">
        <v>1</v>
      </c>
      <c r="W2187" s="12">
        <v>12044.34</v>
      </c>
      <c r="X2187" t="str">
        <f>SUBSTITUTE(Table14[[#This Row],[Hospital tier]],"?","tier - 2")</f>
        <v>tier - 1</v>
      </c>
      <c r="Y2187" t="str">
        <f>SUBSTITUTE(Table14[[#This Row],[City tier]],"?","tier - 2")</f>
        <v>tier - 1</v>
      </c>
      <c r="Z2187" t="str">
        <f>SUBSTITUTE(Table14[[#This Row],[State ID]],"?","UNKNOWN")</f>
        <v>R1013</v>
      </c>
    </row>
    <row r="2188" spans="1:26" x14ac:dyDescent="0.3">
      <c r="A2188" t="s">
        <v>2217</v>
      </c>
      <c r="B2188">
        <v>1983</v>
      </c>
      <c r="C2188" t="s">
        <v>10</v>
      </c>
      <c r="E2188">
        <v>26</v>
      </c>
      <c r="F2188">
        <v>3</v>
      </c>
      <c r="G2188">
        <v>37800.980000000003</v>
      </c>
      <c r="H2188" t="s">
        <v>11</v>
      </c>
      <c r="I2188" t="s">
        <v>11</v>
      </c>
      <c r="J2188" t="s">
        <v>42</v>
      </c>
      <c r="K2188" t="str">
        <f>SUBSTITUTE(Table14[[#This Row],[year]],"?","")</f>
        <v>1983</v>
      </c>
      <c r="P2188" t="str">
        <f>SUBSTITUTE(Table14[[#This Row],[Customer ID]],"?","unknown")</f>
        <v>Id156</v>
      </c>
      <c r="Q2188" s="9" t="str">
        <f t="shared" si="102"/>
        <v>14 Jul 1983</v>
      </c>
      <c r="R2188">
        <f t="shared" si="103"/>
        <v>39</v>
      </c>
      <c r="S2188" t="str">
        <f t="shared" si="104"/>
        <v>1983</v>
      </c>
      <c r="T2188" t="str">
        <f>SUBSTITUTE(Table14[[#This Row],[month]],"?","sep")</f>
        <v>Jul</v>
      </c>
      <c r="U2188">
        <v>14</v>
      </c>
      <c r="V2188">
        <v>0</v>
      </c>
      <c r="W2188" s="12">
        <v>2494.02</v>
      </c>
      <c r="X2188" t="str">
        <f>SUBSTITUTE(Table14[[#This Row],[Hospital tier]],"?","tier - 2")</f>
        <v>tier - 2</v>
      </c>
      <c r="Y2188" t="str">
        <f>SUBSTITUTE(Table14[[#This Row],[City tier]],"?","tier - 2")</f>
        <v>tier - 2</v>
      </c>
      <c r="Z2188" t="str">
        <f>SUBSTITUTE(Table14[[#This Row],[State ID]],"?","UNKNOWN")</f>
        <v>R1011</v>
      </c>
    </row>
    <row r="2189" spans="1:26" x14ac:dyDescent="0.3">
      <c r="A2189" t="s">
        <v>2218</v>
      </c>
      <c r="B2189">
        <v>1979</v>
      </c>
      <c r="C2189" t="s">
        <v>20</v>
      </c>
      <c r="E2189">
        <v>9</v>
      </c>
      <c r="F2189">
        <v>0</v>
      </c>
      <c r="G2189">
        <v>37829.72</v>
      </c>
      <c r="H2189" t="s">
        <v>16</v>
      </c>
      <c r="I2189" t="s">
        <v>11</v>
      </c>
      <c r="J2189" t="s">
        <v>42</v>
      </c>
      <c r="K2189" t="str">
        <f>SUBSTITUTE(Table14[[#This Row],[year]],"?","")</f>
        <v>1979</v>
      </c>
      <c r="P2189" t="str">
        <f>SUBSTITUTE(Table14[[#This Row],[Customer ID]],"?","unknown")</f>
        <v>Id155</v>
      </c>
      <c r="Q2189" s="9" t="str">
        <f t="shared" si="102"/>
        <v>6 Sep 1979</v>
      </c>
      <c r="R2189">
        <f t="shared" si="103"/>
        <v>43</v>
      </c>
      <c r="S2189" t="str">
        <f t="shared" si="104"/>
        <v>1979</v>
      </c>
      <c r="T2189" t="str">
        <f>SUBSTITUTE(Table14[[#This Row],[month]],"?","sep")</f>
        <v>Sep</v>
      </c>
      <c r="U2189">
        <v>6</v>
      </c>
      <c r="V2189">
        <v>0</v>
      </c>
      <c r="W2189" s="12">
        <v>2483.7399999999998</v>
      </c>
      <c r="X2189" t="str">
        <f>SUBSTITUTE(Table14[[#This Row],[Hospital tier]],"?","tier - 2")</f>
        <v>tier - 1</v>
      </c>
      <c r="Y2189" t="str">
        <f>SUBSTITUTE(Table14[[#This Row],[City tier]],"?","tier - 2")</f>
        <v>tier - 2</v>
      </c>
      <c r="Z2189" t="str">
        <f>SUBSTITUTE(Table14[[#This Row],[State ID]],"?","UNKNOWN")</f>
        <v>R1011</v>
      </c>
    </row>
    <row r="2190" spans="1:26" x14ac:dyDescent="0.3">
      <c r="A2190" t="s">
        <v>2219</v>
      </c>
      <c r="B2190">
        <v>1998</v>
      </c>
      <c r="C2190" t="s">
        <v>10</v>
      </c>
      <c r="E2190">
        <v>29</v>
      </c>
      <c r="F2190">
        <v>0</v>
      </c>
      <c r="G2190">
        <v>38126.25</v>
      </c>
      <c r="H2190" t="s">
        <v>16</v>
      </c>
      <c r="I2190" t="s">
        <v>12</v>
      </c>
      <c r="J2190" t="s">
        <v>13</v>
      </c>
      <c r="K2190" t="str">
        <f>SUBSTITUTE(Table14[[#This Row],[year]],"?","")</f>
        <v>1998</v>
      </c>
      <c r="P2190" t="str">
        <f>SUBSTITUTE(Table14[[#This Row],[Customer ID]],"?","unknown")</f>
        <v>Id154</v>
      </c>
      <c r="Q2190" s="9" t="str">
        <f t="shared" si="102"/>
        <v>15 Jul 1998</v>
      </c>
      <c r="R2190">
        <f t="shared" si="103"/>
        <v>24</v>
      </c>
      <c r="S2190" t="str">
        <f t="shared" si="104"/>
        <v>1998</v>
      </c>
      <c r="T2190" t="str">
        <f>SUBSTITUTE(Table14[[#This Row],[month]],"?","sep")</f>
        <v>Jul</v>
      </c>
      <c r="U2190">
        <v>15</v>
      </c>
      <c r="V2190">
        <v>0</v>
      </c>
      <c r="W2190" s="12">
        <v>35711.39</v>
      </c>
      <c r="X2190" t="str">
        <f>SUBSTITUTE(Table14[[#This Row],[Hospital tier]],"?","tier - 2")</f>
        <v>tier - 1</v>
      </c>
      <c r="Y2190" t="str">
        <f>SUBSTITUTE(Table14[[#This Row],[City tier]],"?","tier - 2")</f>
        <v>tier - 3</v>
      </c>
      <c r="Z2190" t="str">
        <f>SUBSTITUTE(Table14[[#This Row],[State ID]],"?","UNKNOWN")</f>
        <v>R1013</v>
      </c>
    </row>
    <row r="2191" spans="1:26" x14ac:dyDescent="0.3">
      <c r="A2191" t="s">
        <v>2220</v>
      </c>
      <c r="B2191">
        <v>1972</v>
      </c>
      <c r="C2191" t="s">
        <v>15</v>
      </c>
      <c r="E2191">
        <v>19</v>
      </c>
      <c r="F2191">
        <v>0</v>
      </c>
      <c r="G2191">
        <v>38189.1</v>
      </c>
      <c r="H2191" t="s">
        <v>11</v>
      </c>
      <c r="I2191" t="s">
        <v>11</v>
      </c>
      <c r="J2191" t="s">
        <v>42</v>
      </c>
      <c r="K2191" t="str">
        <f>SUBSTITUTE(Table14[[#This Row],[year]],"?","")</f>
        <v>1972</v>
      </c>
      <c r="P2191" t="str">
        <f>SUBSTITUTE(Table14[[#This Row],[Customer ID]],"?","unknown")</f>
        <v>Id153</v>
      </c>
      <c r="Q2191" s="9" t="str">
        <f t="shared" si="102"/>
        <v>20 Nov 1972</v>
      </c>
      <c r="R2191">
        <f t="shared" si="103"/>
        <v>50</v>
      </c>
      <c r="S2191" t="str">
        <f t="shared" si="104"/>
        <v>1972</v>
      </c>
      <c r="T2191" t="str">
        <f>SUBSTITUTE(Table14[[#This Row],[month]],"?","sep")</f>
        <v>Nov</v>
      </c>
      <c r="U2191">
        <v>20</v>
      </c>
      <c r="V2191">
        <v>0</v>
      </c>
      <c r="W2191" s="12">
        <v>2480.98</v>
      </c>
      <c r="X2191" t="str">
        <f>SUBSTITUTE(Table14[[#This Row],[Hospital tier]],"?","tier - 2")</f>
        <v>tier - 2</v>
      </c>
      <c r="Y2191" t="str">
        <f>SUBSTITUTE(Table14[[#This Row],[City tier]],"?","tier - 2")</f>
        <v>tier - 2</v>
      </c>
      <c r="Z2191" t="str">
        <f>SUBSTITUTE(Table14[[#This Row],[State ID]],"?","UNKNOWN")</f>
        <v>R1011</v>
      </c>
    </row>
    <row r="2192" spans="1:26" x14ac:dyDescent="0.3">
      <c r="A2192" t="s">
        <v>2221</v>
      </c>
      <c r="B2192">
        <v>1989</v>
      </c>
      <c r="C2192" t="s">
        <v>20</v>
      </c>
      <c r="E2192">
        <v>8</v>
      </c>
      <c r="F2192">
        <v>3</v>
      </c>
      <c r="G2192">
        <v>38237.339999999997</v>
      </c>
      <c r="H2192" t="s">
        <v>11</v>
      </c>
      <c r="I2192" t="s">
        <v>12</v>
      </c>
      <c r="J2192" t="s">
        <v>42</v>
      </c>
      <c r="K2192" t="str">
        <f>SUBSTITUTE(Table14[[#This Row],[year]],"?","")</f>
        <v>1989</v>
      </c>
      <c r="P2192" t="str">
        <f>SUBSTITUTE(Table14[[#This Row],[Customer ID]],"?","unknown")</f>
        <v>Id152</v>
      </c>
      <c r="Q2192" s="9" t="str">
        <f t="shared" si="102"/>
        <v>2 Sep 1989</v>
      </c>
      <c r="R2192">
        <f t="shared" si="103"/>
        <v>33</v>
      </c>
      <c r="S2192" t="str">
        <f t="shared" si="104"/>
        <v>1989</v>
      </c>
      <c r="T2192" t="str">
        <f>SUBSTITUTE(Table14[[#This Row],[month]],"?","sep")</f>
        <v>Sep</v>
      </c>
      <c r="U2192">
        <v>2</v>
      </c>
      <c r="V2192">
        <v>0</v>
      </c>
      <c r="W2192" s="12">
        <v>2473.33</v>
      </c>
      <c r="X2192" t="str">
        <f>SUBSTITUTE(Table14[[#This Row],[Hospital tier]],"?","tier - 2")</f>
        <v>tier - 2</v>
      </c>
      <c r="Y2192" t="str">
        <f>SUBSTITUTE(Table14[[#This Row],[City tier]],"?","tier - 2")</f>
        <v>tier - 3</v>
      </c>
      <c r="Z2192" t="str">
        <f>SUBSTITUTE(Table14[[#This Row],[State ID]],"?","UNKNOWN")</f>
        <v>R1011</v>
      </c>
    </row>
    <row r="2193" spans="1:26" x14ac:dyDescent="0.3">
      <c r="A2193" t="s">
        <v>2222</v>
      </c>
      <c r="B2193">
        <v>1964</v>
      </c>
      <c r="C2193" t="s">
        <v>18</v>
      </c>
      <c r="E2193">
        <v>16</v>
      </c>
      <c r="F2193">
        <v>0</v>
      </c>
      <c r="G2193">
        <v>38241.74</v>
      </c>
      <c r="H2193" t="s">
        <v>11</v>
      </c>
      <c r="I2193" t="s">
        <v>12</v>
      </c>
      <c r="J2193" t="s">
        <v>42</v>
      </c>
      <c r="K2193" t="str">
        <f>SUBSTITUTE(Table14[[#This Row],[year]],"?","")</f>
        <v>1964</v>
      </c>
      <c r="P2193" t="str">
        <f>SUBSTITUTE(Table14[[#This Row],[Customer ID]],"?","unknown")</f>
        <v>Id151</v>
      </c>
      <c r="Q2193" s="9" t="str">
        <f t="shared" si="102"/>
        <v>17 Jun 1964</v>
      </c>
      <c r="R2193">
        <f t="shared" si="103"/>
        <v>58</v>
      </c>
      <c r="S2193" t="str">
        <f t="shared" si="104"/>
        <v>1964</v>
      </c>
      <c r="T2193" t="str">
        <f>SUBSTITUTE(Table14[[#This Row],[month]],"?","sep")</f>
        <v>Jun</v>
      </c>
      <c r="U2193">
        <v>17</v>
      </c>
      <c r="V2193">
        <v>0</v>
      </c>
      <c r="W2193" s="12">
        <v>2464.62</v>
      </c>
      <c r="X2193" t="str">
        <f>SUBSTITUTE(Table14[[#This Row],[Hospital tier]],"?","tier - 2")</f>
        <v>tier - 2</v>
      </c>
      <c r="Y2193" t="str">
        <f>SUBSTITUTE(Table14[[#This Row],[City tier]],"?","tier - 2")</f>
        <v>tier - 3</v>
      </c>
      <c r="Z2193" t="str">
        <f>SUBSTITUTE(Table14[[#This Row],[State ID]],"?","UNKNOWN")</f>
        <v>R1011</v>
      </c>
    </row>
    <row r="2194" spans="1:26" x14ac:dyDescent="0.3">
      <c r="A2194" t="s">
        <v>2223</v>
      </c>
      <c r="B2194">
        <v>1980</v>
      </c>
      <c r="C2194" t="s">
        <v>35</v>
      </c>
      <c r="E2194">
        <v>16</v>
      </c>
      <c r="F2194">
        <v>1</v>
      </c>
      <c r="G2194">
        <v>38245.589999999997</v>
      </c>
      <c r="H2194" t="s">
        <v>16</v>
      </c>
      <c r="I2194" t="s">
        <v>11</v>
      </c>
      <c r="J2194" t="s">
        <v>13</v>
      </c>
      <c r="K2194" t="str">
        <f>SUBSTITUTE(Table14[[#This Row],[year]],"?","")</f>
        <v>1980</v>
      </c>
      <c r="P2194" t="str">
        <f>SUBSTITUTE(Table14[[#This Row],[Customer ID]],"?","unknown")</f>
        <v>Id150</v>
      </c>
      <c r="Q2194" s="9" t="str">
        <f t="shared" si="102"/>
        <v>11 Aug 1980</v>
      </c>
      <c r="R2194">
        <f t="shared" si="103"/>
        <v>42</v>
      </c>
      <c r="S2194" t="str">
        <f t="shared" si="104"/>
        <v>1980</v>
      </c>
      <c r="T2194" t="str">
        <f>SUBSTITUTE(Table14[[#This Row],[month]],"?","sep")</f>
        <v>Aug</v>
      </c>
      <c r="U2194">
        <v>11</v>
      </c>
      <c r="V2194">
        <v>0</v>
      </c>
      <c r="W2194" s="12">
        <v>2459.7199999999998</v>
      </c>
      <c r="X2194" t="str">
        <f>SUBSTITUTE(Table14[[#This Row],[Hospital tier]],"?","tier - 2")</f>
        <v>tier - 1</v>
      </c>
      <c r="Y2194" t="str">
        <f>SUBSTITUTE(Table14[[#This Row],[City tier]],"?","tier - 2")</f>
        <v>tier - 2</v>
      </c>
      <c r="Z2194" t="str">
        <f>SUBSTITUTE(Table14[[#This Row],[State ID]],"?","UNKNOWN")</f>
        <v>R1013</v>
      </c>
    </row>
    <row r="2195" spans="1:26" x14ac:dyDescent="0.3">
      <c r="A2195" t="s">
        <v>2224</v>
      </c>
      <c r="B2195">
        <v>1989</v>
      </c>
      <c r="C2195" t="s">
        <v>37</v>
      </c>
      <c r="E2195">
        <v>30</v>
      </c>
      <c r="F2195">
        <v>1</v>
      </c>
      <c r="G2195">
        <v>38282.75</v>
      </c>
      <c r="H2195" t="s">
        <v>16</v>
      </c>
      <c r="I2195" t="s">
        <v>11</v>
      </c>
      <c r="J2195" t="s">
        <v>13</v>
      </c>
      <c r="K2195" t="str">
        <f>SUBSTITUTE(Table14[[#This Row],[year]],"?","")</f>
        <v>1989</v>
      </c>
      <c r="P2195" t="str">
        <f>SUBSTITUTE(Table14[[#This Row],[Customer ID]],"?","unknown")</f>
        <v>Id149</v>
      </c>
      <c r="Q2195" s="9" t="str">
        <f t="shared" si="102"/>
        <v>19 Oct 1989</v>
      </c>
      <c r="R2195">
        <f t="shared" si="103"/>
        <v>33</v>
      </c>
      <c r="S2195" t="str">
        <f t="shared" si="104"/>
        <v>1989</v>
      </c>
      <c r="T2195" t="str">
        <f>SUBSTITUTE(Table14[[#This Row],[month]],"?","sep")</f>
        <v>Oct</v>
      </c>
      <c r="U2195">
        <v>19</v>
      </c>
      <c r="V2195">
        <v>0</v>
      </c>
      <c r="W2195" s="12">
        <v>2457.5</v>
      </c>
      <c r="X2195" t="str">
        <f>SUBSTITUTE(Table14[[#This Row],[Hospital tier]],"?","tier - 2")</f>
        <v>tier - 1</v>
      </c>
      <c r="Y2195" t="str">
        <f>SUBSTITUTE(Table14[[#This Row],[City tier]],"?","tier - 2")</f>
        <v>tier - 2</v>
      </c>
      <c r="Z2195" t="str">
        <f>SUBSTITUTE(Table14[[#This Row],[State ID]],"?","UNKNOWN")</f>
        <v>R1013</v>
      </c>
    </row>
    <row r="2196" spans="1:26" x14ac:dyDescent="0.3">
      <c r="A2196" t="s">
        <v>2225</v>
      </c>
      <c r="B2196">
        <v>1980</v>
      </c>
      <c r="C2196" t="s">
        <v>18</v>
      </c>
      <c r="E2196">
        <v>12</v>
      </c>
      <c r="F2196">
        <v>2</v>
      </c>
      <c r="G2196">
        <v>38313.129999999997</v>
      </c>
      <c r="H2196" t="s">
        <v>16</v>
      </c>
      <c r="I2196" t="s">
        <v>12</v>
      </c>
      <c r="J2196" t="s">
        <v>42</v>
      </c>
      <c r="K2196" t="str">
        <f>SUBSTITUTE(Table14[[#This Row],[year]],"?","")</f>
        <v>1980</v>
      </c>
      <c r="P2196" t="str">
        <f>SUBSTITUTE(Table14[[#This Row],[Customer ID]],"?","unknown")</f>
        <v>Id148</v>
      </c>
      <c r="Q2196" s="9" t="str">
        <f t="shared" si="102"/>
        <v>29 Jun 1980</v>
      </c>
      <c r="R2196">
        <f t="shared" si="103"/>
        <v>42</v>
      </c>
      <c r="S2196" t="str">
        <f t="shared" si="104"/>
        <v>1980</v>
      </c>
      <c r="T2196" t="str">
        <f>SUBSTITUTE(Table14[[#This Row],[month]],"?","sep")</f>
        <v>Jun</v>
      </c>
      <c r="U2196">
        <v>29</v>
      </c>
      <c r="V2196">
        <v>0</v>
      </c>
      <c r="W2196" s="12">
        <v>2457.21</v>
      </c>
      <c r="X2196" t="str">
        <f>SUBSTITUTE(Table14[[#This Row],[Hospital tier]],"?","tier - 2")</f>
        <v>tier - 1</v>
      </c>
      <c r="Y2196" t="str">
        <f>SUBSTITUTE(Table14[[#This Row],[City tier]],"?","tier - 2")</f>
        <v>tier - 3</v>
      </c>
      <c r="Z2196" t="str">
        <f>SUBSTITUTE(Table14[[#This Row],[State ID]],"?","UNKNOWN")</f>
        <v>R1011</v>
      </c>
    </row>
    <row r="2197" spans="1:26" x14ac:dyDescent="0.3">
      <c r="A2197" t="s">
        <v>2226</v>
      </c>
      <c r="B2197">
        <v>2002</v>
      </c>
      <c r="C2197" t="s">
        <v>20</v>
      </c>
      <c r="E2197">
        <v>17</v>
      </c>
      <c r="F2197">
        <v>2</v>
      </c>
      <c r="G2197">
        <v>38344.57</v>
      </c>
      <c r="H2197" t="s">
        <v>16</v>
      </c>
      <c r="I2197" t="s">
        <v>12</v>
      </c>
      <c r="J2197" t="s">
        <v>42</v>
      </c>
      <c r="K2197" t="str">
        <f>SUBSTITUTE(Table14[[#This Row],[year]],"?","")</f>
        <v>2002</v>
      </c>
      <c r="P2197" t="str">
        <f>SUBSTITUTE(Table14[[#This Row],[Customer ID]],"?","unknown")</f>
        <v>Id147</v>
      </c>
      <c r="Q2197" s="9" t="str">
        <f t="shared" si="102"/>
        <v>21 Sep 2002</v>
      </c>
      <c r="R2197">
        <f t="shared" si="103"/>
        <v>20</v>
      </c>
      <c r="S2197" t="str">
        <f t="shared" si="104"/>
        <v>2002</v>
      </c>
      <c r="T2197" t="str">
        <f>SUBSTITUTE(Table14[[#This Row],[month]],"?","sep")</f>
        <v>Sep</v>
      </c>
      <c r="U2197">
        <v>21</v>
      </c>
      <c r="V2197">
        <v>1</v>
      </c>
      <c r="W2197" s="12">
        <v>2438.06</v>
      </c>
      <c r="X2197" t="str">
        <f>SUBSTITUTE(Table14[[#This Row],[Hospital tier]],"?","tier - 2")</f>
        <v>tier - 1</v>
      </c>
      <c r="Y2197" t="str">
        <f>SUBSTITUTE(Table14[[#This Row],[City tier]],"?","tier - 2")</f>
        <v>tier - 3</v>
      </c>
      <c r="Z2197" t="str">
        <f>SUBSTITUTE(Table14[[#This Row],[State ID]],"?","UNKNOWN")</f>
        <v>R1011</v>
      </c>
    </row>
    <row r="2198" spans="1:26" x14ac:dyDescent="0.3">
      <c r="A2198" t="s">
        <v>2227</v>
      </c>
      <c r="B2198">
        <v>1970</v>
      </c>
      <c r="C2198" t="s">
        <v>35</v>
      </c>
      <c r="E2198">
        <v>22</v>
      </c>
      <c r="F2198">
        <v>0</v>
      </c>
      <c r="G2198">
        <v>38389.79</v>
      </c>
      <c r="H2198" t="s">
        <v>11</v>
      </c>
      <c r="I2198" t="s">
        <v>12</v>
      </c>
      <c r="J2198" t="s">
        <v>42</v>
      </c>
      <c r="K2198" t="str">
        <f>SUBSTITUTE(Table14[[#This Row],[year]],"?","")</f>
        <v>1970</v>
      </c>
      <c r="P2198" t="str">
        <f>SUBSTITUTE(Table14[[#This Row],[Customer ID]],"?","unknown")</f>
        <v>Id146</v>
      </c>
      <c r="Q2198" s="9" t="str">
        <f t="shared" si="102"/>
        <v>16 Aug 1970</v>
      </c>
      <c r="R2198">
        <f t="shared" si="103"/>
        <v>52</v>
      </c>
      <c r="S2198" t="str">
        <f t="shared" si="104"/>
        <v>1970</v>
      </c>
      <c r="T2198" t="str">
        <f>SUBSTITUTE(Table14[[#This Row],[month]],"?","sep")</f>
        <v>Aug</v>
      </c>
      <c r="U2198">
        <v>16</v>
      </c>
      <c r="V2198">
        <v>2</v>
      </c>
      <c r="W2198" s="12">
        <v>12035.18</v>
      </c>
      <c r="X2198" t="str">
        <f>SUBSTITUTE(Table14[[#This Row],[Hospital tier]],"?","tier - 2")</f>
        <v>tier - 2</v>
      </c>
      <c r="Y2198" t="str">
        <f>SUBSTITUTE(Table14[[#This Row],[City tier]],"?","tier - 2")</f>
        <v>tier - 3</v>
      </c>
      <c r="Z2198" t="str">
        <f>SUBSTITUTE(Table14[[#This Row],[State ID]],"?","UNKNOWN")</f>
        <v>R1011</v>
      </c>
    </row>
    <row r="2199" spans="1:26" x14ac:dyDescent="0.3">
      <c r="A2199" t="s">
        <v>2228</v>
      </c>
      <c r="B2199">
        <v>1971</v>
      </c>
      <c r="C2199" t="s">
        <v>30</v>
      </c>
      <c r="E2199">
        <v>23</v>
      </c>
      <c r="F2199">
        <v>0</v>
      </c>
      <c r="G2199">
        <v>38405.26</v>
      </c>
      <c r="H2199" t="s">
        <v>11</v>
      </c>
      <c r="I2199" t="s">
        <v>16</v>
      </c>
      <c r="J2199" t="s">
        <v>42</v>
      </c>
      <c r="K2199" t="str">
        <f>SUBSTITUTE(Table14[[#This Row],[year]],"?","")</f>
        <v>1971</v>
      </c>
      <c r="P2199" t="str">
        <f>SUBSTITUTE(Table14[[#This Row],[Customer ID]],"?","unknown")</f>
        <v>Id145</v>
      </c>
      <c r="Q2199" s="9" t="str">
        <f t="shared" si="102"/>
        <v>12 Dec 1971</v>
      </c>
      <c r="R2199">
        <f t="shared" si="103"/>
        <v>51</v>
      </c>
      <c r="S2199" t="str">
        <f t="shared" si="104"/>
        <v>1971</v>
      </c>
      <c r="T2199" t="str">
        <f>SUBSTITUTE(Table14[[#This Row],[month]],"?","sep")</f>
        <v>Dec</v>
      </c>
      <c r="U2199">
        <v>12</v>
      </c>
      <c r="V2199">
        <v>1</v>
      </c>
      <c r="W2199" s="12">
        <v>2416.96</v>
      </c>
      <c r="X2199" t="str">
        <f>SUBSTITUTE(Table14[[#This Row],[Hospital tier]],"?","tier - 2")</f>
        <v>tier - 2</v>
      </c>
      <c r="Y2199" t="str">
        <f>SUBSTITUTE(Table14[[#This Row],[City tier]],"?","tier - 2")</f>
        <v>tier - 1</v>
      </c>
      <c r="Z2199" t="str">
        <f>SUBSTITUTE(Table14[[#This Row],[State ID]],"?","UNKNOWN")</f>
        <v>R1011</v>
      </c>
    </row>
    <row r="2200" spans="1:26" x14ac:dyDescent="0.3">
      <c r="A2200" t="s">
        <v>2229</v>
      </c>
      <c r="B2200">
        <v>1986</v>
      </c>
      <c r="C2200" t="s">
        <v>18</v>
      </c>
      <c r="E2200">
        <v>21</v>
      </c>
      <c r="F2200">
        <v>2</v>
      </c>
      <c r="G2200">
        <v>38415.47</v>
      </c>
      <c r="H2200" t="s">
        <v>16</v>
      </c>
      <c r="I2200" t="s">
        <v>11</v>
      </c>
      <c r="J2200" t="s">
        <v>42</v>
      </c>
      <c r="K2200" t="str">
        <f>SUBSTITUTE(Table14[[#This Row],[year]],"?","")</f>
        <v>1986</v>
      </c>
      <c r="P2200" t="str">
        <f>SUBSTITUTE(Table14[[#This Row],[Customer ID]],"?","unknown")</f>
        <v>Id144</v>
      </c>
      <c r="Q2200" s="9" t="str">
        <f t="shared" si="102"/>
        <v>3 Jun 1986</v>
      </c>
      <c r="R2200">
        <f t="shared" si="103"/>
        <v>37</v>
      </c>
      <c r="S2200" t="str">
        <f t="shared" si="104"/>
        <v>1986</v>
      </c>
      <c r="T2200" t="str">
        <f>SUBSTITUTE(Table14[[#This Row],[month]],"?","sep")</f>
        <v>Jun</v>
      </c>
      <c r="U2200">
        <v>3</v>
      </c>
      <c r="V2200">
        <v>0</v>
      </c>
      <c r="W2200" s="12">
        <v>2404.73</v>
      </c>
      <c r="X2200" t="str">
        <f>SUBSTITUTE(Table14[[#This Row],[Hospital tier]],"?","tier - 2")</f>
        <v>tier - 1</v>
      </c>
      <c r="Y2200" t="str">
        <f>SUBSTITUTE(Table14[[#This Row],[City tier]],"?","tier - 2")</f>
        <v>tier - 2</v>
      </c>
      <c r="Z2200" t="str">
        <f>SUBSTITUTE(Table14[[#This Row],[State ID]],"?","UNKNOWN")</f>
        <v>R1011</v>
      </c>
    </row>
    <row r="2201" spans="1:26" x14ac:dyDescent="0.3">
      <c r="A2201" t="s">
        <v>2230</v>
      </c>
      <c r="B2201">
        <v>1999</v>
      </c>
      <c r="C2201" t="s">
        <v>15</v>
      </c>
      <c r="E2201">
        <v>12</v>
      </c>
      <c r="F2201">
        <v>2</v>
      </c>
      <c r="G2201">
        <v>38511.629999999997</v>
      </c>
      <c r="H2201" t="s">
        <v>11</v>
      </c>
      <c r="I2201" t="s">
        <v>11</v>
      </c>
      <c r="J2201" t="s">
        <v>247</v>
      </c>
      <c r="K2201" t="str">
        <f>SUBSTITUTE(Table14[[#This Row],[year]],"?","")</f>
        <v>1999</v>
      </c>
      <c r="P2201" t="str">
        <f>SUBSTITUTE(Table14[[#This Row],[Customer ID]],"?","unknown")</f>
        <v>Id143</v>
      </c>
      <c r="Q2201" s="9" t="str">
        <f t="shared" si="102"/>
        <v>10 Nov 1999</v>
      </c>
      <c r="R2201">
        <f t="shared" si="103"/>
        <v>23</v>
      </c>
      <c r="S2201" t="str">
        <f t="shared" si="104"/>
        <v>1999</v>
      </c>
      <c r="T2201" t="str">
        <f>SUBSTITUTE(Table14[[#This Row],[month]],"?","sep")</f>
        <v>Nov</v>
      </c>
      <c r="U2201">
        <v>10</v>
      </c>
      <c r="V2201">
        <v>0</v>
      </c>
      <c r="W2201" s="12">
        <v>2396.1</v>
      </c>
      <c r="X2201" t="str">
        <f>SUBSTITUTE(Table14[[#This Row],[Hospital tier]],"?","tier - 2")</f>
        <v>tier - 2</v>
      </c>
      <c r="Y2201" t="str">
        <f>SUBSTITUTE(Table14[[#This Row],[City tier]],"?","tier - 2")</f>
        <v>tier - 2</v>
      </c>
      <c r="Z2201" t="str">
        <f>SUBSTITUTE(Table14[[#This Row],[State ID]],"?","UNKNOWN")</f>
        <v>R1024</v>
      </c>
    </row>
    <row r="2202" spans="1:26" x14ac:dyDescent="0.3">
      <c r="A2202" t="s">
        <v>2231</v>
      </c>
      <c r="B2202">
        <v>1990</v>
      </c>
      <c r="C2202" t="s">
        <v>10</v>
      </c>
      <c r="E2202">
        <v>13</v>
      </c>
      <c r="F2202">
        <v>3</v>
      </c>
      <c r="G2202">
        <v>38652.089999999997</v>
      </c>
      <c r="H2202" t="s">
        <v>11</v>
      </c>
      <c r="I2202" t="s">
        <v>11</v>
      </c>
      <c r="J2202" t="s">
        <v>42</v>
      </c>
      <c r="K2202" t="str">
        <f>SUBSTITUTE(Table14[[#This Row],[year]],"?","")</f>
        <v>1990</v>
      </c>
      <c r="P2202" t="str">
        <f>SUBSTITUTE(Table14[[#This Row],[Customer ID]],"?","unknown")</f>
        <v>Id142</v>
      </c>
      <c r="Q2202" s="9" t="str">
        <f t="shared" si="102"/>
        <v>19 Jul 1990</v>
      </c>
      <c r="R2202">
        <f t="shared" si="103"/>
        <v>32</v>
      </c>
      <c r="S2202" t="str">
        <f t="shared" si="104"/>
        <v>1990</v>
      </c>
      <c r="T2202" t="str">
        <f>SUBSTITUTE(Table14[[#This Row],[month]],"?","sep")</f>
        <v>Jul</v>
      </c>
      <c r="U2202">
        <v>19</v>
      </c>
      <c r="V2202">
        <v>2</v>
      </c>
      <c r="W2202" s="12">
        <v>35701.9</v>
      </c>
      <c r="X2202" t="str">
        <f>SUBSTITUTE(Table14[[#This Row],[Hospital tier]],"?","tier - 2")</f>
        <v>tier - 2</v>
      </c>
      <c r="Y2202" t="str">
        <f>SUBSTITUTE(Table14[[#This Row],[City tier]],"?","tier - 2")</f>
        <v>tier - 2</v>
      </c>
      <c r="Z2202" t="str">
        <f>SUBSTITUTE(Table14[[#This Row],[State ID]],"?","UNKNOWN")</f>
        <v>R1011</v>
      </c>
    </row>
    <row r="2203" spans="1:26" x14ac:dyDescent="0.3">
      <c r="A2203" t="s">
        <v>2232</v>
      </c>
      <c r="B2203">
        <v>1986</v>
      </c>
      <c r="C2203" t="s">
        <v>10</v>
      </c>
      <c r="E2203">
        <v>20</v>
      </c>
      <c r="F2203">
        <v>1</v>
      </c>
      <c r="G2203">
        <v>38709.18</v>
      </c>
      <c r="H2203" t="s">
        <v>16</v>
      </c>
      <c r="I2203" t="s">
        <v>12</v>
      </c>
      <c r="J2203" t="s">
        <v>13</v>
      </c>
      <c r="K2203" t="str">
        <f>SUBSTITUTE(Table14[[#This Row],[year]],"?","")</f>
        <v>1986</v>
      </c>
      <c r="P2203" t="str">
        <f>SUBSTITUTE(Table14[[#This Row],[Customer ID]],"?","unknown")</f>
        <v>Id141</v>
      </c>
      <c r="Q2203" s="9" t="str">
        <f t="shared" si="102"/>
        <v>17 Jul 1986</v>
      </c>
      <c r="R2203">
        <f t="shared" si="103"/>
        <v>36</v>
      </c>
      <c r="S2203" t="str">
        <f t="shared" si="104"/>
        <v>1986</v>
      </c>
      <c r="T2203" t="str">
        <f>SUBSTITUTE(Table14[[#This Row],[month]],"?","sep")</f>
        <v>Jul</v>
      </c>
      <c r="U2203">
        <v>17</v>
      </c>
      <c r="V2203">
        <v>0</v>
      </c>
      <c r="W2203" s="12">
        <v>2395.17</v>
      </c>
      <c r="X2203" t="str">
        <f>SUBSTITUTE(Table14[[#This Row],[Hospital tier]],"?","tier - 2")</f>
        <v>tier - 1</v>
      </c>
      <c r="Y2203" t="str">
        <f>SUBSTITUTE(Table14[[#This Row],[City tier]],"?","tier - 2")</f>
        <v>tier - 3</v>
      </c>
      <c r="Z2203" t="str">
        <f>SUBSTITUTE(Table14[[#This Row],[State ID]],"?","UNKNOWN")</f>
        <v>R1013</v>
      </c>
    </row>
    <row r="2204" spans="1:26" x14ac:dyDescent="0.3">
      <c r="A2204" t="s">
        <v>31</v>
      </c>
      <c r="B2204">
        <v>1991</v>
      </c>
      <c r="C2204" t="s">
        <v>15</v>
      </c>
      <c r="E2204">
        <v>22</v>
      </c>
      <c r="F2204">
        <v>2</v>
      </c>
      <c r="G2204">
        <v>38711</v>
      </c>
      <c r="H2204" t="s">
        <v>16</v>
      </c>
      <c r="I2204" t="s">
        <v>12</v>
      </c>
      <c r="J2204" t="s">
        <v>42</v>
      </c>
      <c r="K2204" t="str">
        <f>SUBSTITUTE(Table14[[#This Row],[year]],"?","")</f>
        <v>1991</v>
      </c>
      <c r="P2204" t="str">
        <f>SUBSTITUTE(Table14[[#This Row],[Customer ID]],"?","unknown")</f>
        <v>unknown</v>
      </c>
      <c r="Q2204" s="9" t="str">
        <f t="shared" si="102"/>
        <v>12 Nov 1991</v>
      </c>
      <c r="R2204">
        <f t="shared" si="103"/>
        <v>31</v>
      </c>
      <c r="S2204" t="str">
        <f t="shared" si="104"/>
        <v>1991</v>
      </c>
      <c r="T2204" t="str">
        <f>SUBSTITUTE(Table14[[#This Row],[month]],"?","sep")</f>
        <v>Nov</v>
      </c>
      <c r="U2204">
        <v>12</v>
      </c>
      <c r="V2204">
        <v>3</v>
      </c>
      <c r="W2204" s="12">
        <v>2373.3000000000002</v>
      </c>
      <c r="X2204" t="str">
        <f>SUBSTITUTE(Table14[[#This Row],[Hospital tier]],"?","tier - 2")</f>
        <v>tier - 1</v>
      </c>
      <c r="Y2204" t="str">
        <f>SUBSTITUTE(Table14[[#This Row],[City tier]],"?","tier - 2")</f>
        <v>tier - 3</v>
      </c>
      <c r="Z2204" t="str">
        <f>SUBSTITUTE(Table14[[#This Row],[State ID]],"?","UNKNOWN")</f>
        <v>R1011</v>
      </c>
    </row>
    <row r="2205" spans="1:26" x14ac:dyDescent="0.3">
      <c r="A2205" t="s">
        <v>2233</v>
      </c>
      <c r="B2205">
        <v>1991</v>
      </c>
      <c r="C2205" t="s">
        <v>15</v>
      </c>
      <c r="E2205">
        <v>2</v>
      </c>
      <c r="F2205">
        <v>2</v>
      </c>
      <c r="G2205">
        <v>38711</v>
      </c>
      <c r="H2205" t="s">
        <v>11</v>
      </c>
      <c r="I2205" t="s">
        <v>11</v>
      </c>
      <c r="J2205" t="s">
        <v>42</v>
      </c>
      <c r="K2205" t="str">
        <f>SUBSTITUTE(Table14[[#This Row],[year]],"?","")</f>
        <v>1991</v>
      </c>
      <c r="P2205" t="str">
        <f>SUBSTITUTE(Table14[[#This Row],[Customer ID]],"?","unknown")</f>
        <v>Id140</v>
      </c>
      <c r="Q2205" s="9" t="str">
        <f t="shared" si="102"/>
        <v>5 Nov 1991</v>
      </c>
      <c r="R2205">
        <f t="shared" si="103"/>
        <v>31</v>
      </c>
      <c r="S2205" t="str">
        <f t="shared" si="104"/>
        <v>1991</v>
      </c>
      <c r="T2205" t="str">
        <f>SUBSTITUTE(Table14[[#This Row],[month]],"?","sep")</f>
        <v>Nov</v>
      </c>
      <c r="U2205">
        <v>5</v>
      </c>
      <c r="V2205">
        <v>1</v>
      </c>
      <c r="W2205" s="12">
        <v>2362.23</v>
      </c>
      <c r="X2205" t="str">
        <f>SUBSTITUTE(Table14[[#This Row],[Hospital tier]],"?","tier - 2")</f>
        <v>tier - 2</v>
      </c>
      <c r="Y2205" t="str">
        <f>SUBSTITUTE(Table14[[#This Row],[City tier]],"?","tier - 2")</f>
        <v>tier - 2</v>
      </c>
      <c r="Z2205" t="str">
        <f>SUBSTITUTE(Table14[[#This Row],[State ID]],"?","UNKNOWN")</f>
        <v>R1011</v>
      </c>
    </row>
    <row r="2206" spans="1:26" x14ac:dyDescent="0.3">
      <c r="A2206" t="s">
        <v>2234</v>
      </c>
      <c r="B2206">
        <v>1976</v>
      </c>
      <c r="C2206" t="s">
        <v>18</v>
      </c>
      <c r="E2206">
        <v>15</v>
      </c>
      <c r="F2206">
        <v>2</v>
      </c>
      <c r="G2206">
        <v>38740.120000000003</v>
      </c>
      <c r="H2206" t="s">
        <v>11</v>
      </c>
      <c r="I2206" t="s">
        <v>11</v>
      </c>
      <c r="J2206" t="s">
        <v>23</v>
      </c>
      <c r="K2206" t="str">
        <f>SUBSTITUTE(Table14[[#This Row],[year]],"?","")</f>
        <v>1976</v>
      </c>
      <c r="P2206" t="str">
        <f>SUBSTITUTE(Table14[[#This Row],[Customer ID]],"?","unknown")</f>
        <v>Id139</v>
      </c>
      <c r="Q2206" s="9" t="str">
        <f t="shared" si="102"/>
        <v>21 Jun 1976</v>
      </c>
      <c r="R2206">
        <f t="shared" si="103"/>
        <v>46</v>
      </c>
      <c r="S2206" t="str">
        <f t="shared" si="104"/>
        <v>1976</v>
      </c>
      <c r="T2206" t="str">
        <f>SUBSTITUTE(Table14[[#This Row],[month]],"?","sep")</f>
        <v>Jun</v>
      </c>
      <c r="U2206">
        <v>21</v>
      </c>
      <c r="V2206">
        <v>0</v>
      </c>
      <c r="W2206" s="12">
        <v>2352.9699999999998</v>
      </c>
      <c r="X2206" t="str">
        <f>SUBSTITUTE(Table14[[#This Row],[Hospital tier]],"?","tier - 2")</f>
        <v>tier - 2</v>
      </c>
      <c r="Y2206" t="str">
        <f>SUBSTITUTE(Table14[[#This Row],[City tier]],"?","tier - 2")</f>
        <v>tier - 2</v>
      </c>
      <c r="Z2206" t="str">
        <f>SUBSTITUTE(Table14[[#This Row],[State ID]],"?","UNKNOWN")</f>
        <v>R1012</v>
      </c>
    </row>
    <row r="2207" spans="1:26" x14ac:dyDescent="0.3">
      <c r="A2207" t="s">
        <v>2235</v>
      </c>
      <c r="B2207">
        <v>1991</v>
      </c>
      <c r="C2207" t="s">
        <v>15</v>
      </c>
      <c r="E2207">
        <v>8</v>
      </c>
      <c r="F2207">
        <v>3</v>
      </c>
      <c r="G2207">
        <v>38746.36</v>
      </c>
      <c r="H2207" t="s">
        <v>16</v>
      </c>
      <c r="I2207" t="s">
        <v>11</v>
      </c>
      <c r="J2207" t="s">
        <v>23</v>
      </c>
      <c r="K2207" t="str">
        <f>SUBSTITUTE(Table14[[#This Row],[year]],"?","")</f>
        <v>1991</v>
      </c>
      <c r="P2207" t="str">
        <f>SUBSTITUTE(Table14[[#This Row],[Customer ID]],"?","unknown")</f>
        <v>Id138</v>
      </c>
      <c r="Q2207" s="9" t="str">
        <f t="shared" si="102"/>
        <v>18 Nov 1991</v>
      </c>
      <c r="R2207">
        <f t="shared" si="103"/>
        <v>31</v>
      </c>
      <c r="S2207" t="str">
        <f t="shared" si="104"/>
        <v>1991</v>
      </c>
      <c r="T2207" t="str">
        <f>SUBSTITUTE(Table14[[#This Row],[month]],"?","sep")</f>
        <v>Nov</v>
      </c>
      <c r="U2207">
        <v>18</v>
      </c>
      <c r="V2207">
        <v>1</v>
      </c>
      <c r="W2207" s="12">
        <v>2331.52</v>
      </c>
      <c r="X2207" t="str">
        <f>SUBSTITUTE(Table14[[#This Row],[Hospital tier]],"?","tier - 2")</f>
        <v>tier - 1</v>
      </c>
      <c r="Y2207" t="str">
        <f>SUBSTITUTE(Table14[[#This Row],[City tier]],"?","tier - 2")</f>
        <v>tier - 2</v>
      </c>
      <c r="Z2207" t="str">
        <f>SUBSTITUTE(Table14[[#This Row],[State ID]],"?","UNKNOWN")</f>
        <v>R1012</v>
      </c>
    </row>
    <row r="2208" spans="1:26" x14ac:dyDescent="0.3">
      <c r="A2208" t="s">
        <v>2236</v>
      </c>
      <c r="B2208">
        <v>2004</v>
      </c>
      <c r="C2208" t="s">
        <v>30</v>
      </c>
      <c r="E2208">
        <v>5</v>
      </c>
      <c r="F2208">
        <v>0</v>
      </c>
      <c r="G2208">
        <v>38792.69</v>
      </c>
      <c r="H2208" t="s">
        <v>11</v>
      </c>
      <c r="I2208" t="s">
        <v>11</v>
      </c>
      <c r="J2208" t="s">
        <v>13</v>
      </c>
      <c r="K2208" t="str">
        <f>SUBSTITUTE(Table14[[#This Row],[year]],"?","")</f>
        <v>2004</v>
      </c>
      <c r="P2208" t="str">
        <f>SUBSTITUTE(Table14[[#This Row],[Customer ID]],"?","unknown")</f>
        <v>Id137</v>
      </c>
      <c r="Q2208" s="9" t="str">
        <f t="shared" si="102"/>
        <v>17 Dec 2004</v>
      </c>
      <c r="R2208">
        <f t="shared" si="103"/>
        <v>18</v>
      </c>
      <c r="S2208" t="str">
        <f t="shared" si="104"/>
        <v>2004</v>
      </c>
      <c r="T2208" t="str">
        <f>SUBSTITUTE(Table14[[#This Row],[month]],"?","sep")</f>
        <v>Dec</v>
      </c>
      <c r="U2208">
        <v>17</v>
      </c>
      <c r="V2208">
        <v>0</v>
      </c>
      <c r="W2208" s="12">
        <v>2322.62</v>
      </c>
      <c r="X2208" t="str">
        <f>SUBSTITUTE(Table14[[#This Row],[Hospital tier]],"?","tier - 2")</f>
        <v>tier - 2</v>
      </c>
      <c r="Y2208" t="str">
        <f>SUBSTITUTE(Table14[[#This Row],[City tier]],"?","tier - 2")</f>
        <v>tier - 2</v>
      </c>
      <c r="Z2208" t="str">
        <f>SUBSTITUTE(Table14[[#This Row],[State ID]],"?","UNKNOWN")</f>
        <v>R1013</v>
      </c>
    </row>
    <row r="2209" spans="1:26" x14ac:dyDescent="0.3">
      <c r="A2209" t="s">
        <v>2237</v>
      </c>
      <c r="B2209">
        <v>1979</v>
      </c>
      <c r="C2209" t="s">
        <v>30</v>
      </c>
      <c r="E2209">
        <v>3</v>
      </c>
      <c r="F2209">
        <v>2</v>
      </c>
      <c r="G2209">
        <v>38836.980000000003</v>
      </c>
      <c r="H2209" t="s">
        <v>11</v>
      </c>
      <c r="I2209" t="s">
        <v>16</v>
      </c>
      <c r="J2209" t="s">
        <v>42</v>
      </c>
      <c r="K2209" t="str">
        <f>SUBSTITUTE(Table14[[#This Row],[year]],"?","")</f>
        <v>1979</v>
      </c>
      <c r="P2209" t="str">
        <f>SUBSTITUTE(Table14[[#This Row],[Customer ID]],"?","unknown")</f>
        <v>Id136</v>
      </c>
      <c r="Q2209" s="9" t="str">
        <f t="shared" si="102"/>
        <v>29 Dec 1979</v>
      </c>
      <c r="R2209">
        <f t="shared" si="103"/>
        <v>43</v>
      </c>
      <c r="S2209" t="str">
        <f t="shared" si="104"/>
        <v>1979</v>
      </c>
      <c r="T2209" t="str">
        <f>SUBSTITUTE(Table14[[#This Row],[month]],"?","sep")</f>
        <v>Dec</v>
      </c>
      <c r="U2209">
        <v>29</v>
      </c>
      <c r="V2209">
        <v>1</v>
      </c>
      <c r="W2209" s="12">
        <v>12032.33</v>
      </c>
      <c r="X2209" t="str">
        <f>SUBSTITUTE(Table14[[#This Row],[Hospital tier]],"?","tier - 2")</f>
        <v>tier - 2</v>
      </c>
      <c r="Y2209" t="str">
        <f>SUBSTITUTE(Table14[[#This Row],[City tier]],"?","tier - 2")</f>
        <v>tier - 1</v>
      </c>
      <c r="Z2209" t="str">
        <f>SUBSTITUTE(Table14[[#This Row],[State ID]],"?","UNKNOWN")</f>
        <v>R1011</v>
      </c>
    </row>
    <row r="2210" spans="1:26" x14ac:dyDescent="0.3">
      <c r="A2210" t="s">
        <v>2238</v>
      </c>
      <c r="B2210">
        <v>1964</v>
      </c>
      <c r="C2210" t="s">
        <v>18</v>
      </c>
      <c r="E2210">
        <v>6</v>
      </c>
      <c r="F2210">
        <v>0</v>
      </c>
      <c r="G2210">
        <v>38869.25</v>
      </c>
      <c r="H2210" t="s">
        <v>11</v>
      </c>
      <c r="I2210" t="s">
        <v>11</v>
      </c>
      <c r="J2210" t="s">
        <v>42</v>
      </c>
      <c r="K2210" t="str">
        <f>SUBSTITUTE(Table14[[#This Row],[year]],"?","")</f>
        <v>1964</v>
      </c>
      <c r="P2210" t="str">
        <f>SUBSTITUTE(Table14[[#This Row],[Customer ID]],"?","unknown")</f>
        <v>Id135</v>
      </c>
      <c r="Q2210" s="9" t="str">
        <f t="shared" si="102"/>
        <v>6 Jun 1964</v>
      </c>
      <c r="R2210">
        <f t="shared" si="103"/>
        <v>59</v>
      </c>
      <c r="S2210" t="str">
        <f t="shared" si="104"/>
        <v>1964</v>
      </c>
      <c r="T2210" t="str">
        <f>SUBSTITUTE(Table14[[#This Row],[month]],"?","sep")</f>
        <v>Jun</v>
      </c>
      <c r="U2210">
        <v>6</v>
      </c>
      <c r="V2210">
        <v>2</v>
      </c>
      <c r="W2210" s="12">
        <v>2304</v>
      </c>
      <c r="X2210" t="str">
        <f>SUBSTITUTE(Table14[[#This Row],[Hospital tier]],"?","tier - 2")</f>
        <v>tier - 2</v>
      </c>
      <c r="Y2210" t="str">
        <f>SUBSTITUTE(Table14[[#This Row],[City tier]],"?","tier - 2")</f>
        <v>tier - 2</v>
      </c>
      <c r="Z2210" t="str">
        <f>SUBSTITUTE(Table14[[#This Row],[State ID]],"?","UNKNOWN")</f>
        <v>R1011</v>
      </c>
    </row>
    <row r="2211" spans="1:26" x14ac:dyDescent="0.3">
      <c r="A2211" t="s">
        <v>2239</v>
      </c>
      <c r="B2211">
        <v>1967</v>
      </c>
      <c r="C2211" t="s">
        <v>10</v>
      </c>
      <c r="E2211">
        <v>30</v>
      </c>
      <c r="F2211">
        <v>0</v>
      </c>
      <c r="G2211">
        <v>38893.360000000001</v>
      </c>
      <c r="H2211" t="s">
        <v>16</v>
      </c>
      <c r="I2211" t="s">
        <v>11</v>
      </c>
      <c r="J2211" t="s">
        <v>42</v>
      </c>
      <c r="K2211" t="str">
        <f>SUBSTITUTE(Table14[[#This Row],[year]],"?","")</f>
        <v>1967</v>
      </c>
      <c r="P2211" t="str">
        <f>SUBSTITUTE(Table14[[#This Row],[Customer ID]],"?","unknown")</f>
        <v>Id134</v>
      </c>
      <c r="Q2211" s="9" t="str">
        <f t="shared" si="102"/>
        <v>28 Jul 1967</v>
      </c>
      <c r="R2211">
        <f t="shared" si="103"/>
        <v>55</v>
      </c>
      <c r="S2211" t="str">
        <f t="shared" si="104"/>
        <v>1967</v>
      </c>
      <c r="T2211" t="str">
        <f>SUBSTITUTE(Table14[[#This Row],[month]],"?","sep")</f>
        <v>Jul</v>
      </c>
      <c r="U2211">
        <v>28</v>
      </c>
      <c r="V2211">
        <v>0</v>
      </c>
      <c r="W2211" s="12">
        <v>2302.3000000000002</v>
      </c>
      <c r="X2211" t="str">
        <f>SUBSTITUTE(Table14[[#This Row],[Hospital tier]],"?","tier - 2")</f>
        <v>tier - 1</v>
      </c>
      <c r="Y2211" t="str">
        <f>SUBSTITUTE(Table14[[#This Row],[City tier]],"?","tier - 2")</f>
        <v>tier - 2</v>
      </c>
      <c r="Z2211" t="str">
        <f>SUBSTITUTE(Table14[[#This Row],[State ID]],"?","UNKNOWN")</f>
        <v>R1011</v>
      </c>
    </row>
    <row r="2212" spans="1:26" x14ac:dyDescent="0.3">
      <c r="A2212" t="s">
        <v>2240</v>
      </c>
      <c r="B2212">
        <v>1987</v>
      </c>
      <c r="C2212" t="s">
        <v>18</v>
      </c>
      <c r="E2212">
        <v>16</v>
      </c>
      <c r="F2212">
        <v>3</v>
      </c>
      <c r="G2212">
        <v>38924.04</v>
      </c>
      <c r="H2212" t="s">
        <v>11</v>
      </c>
      <c r="I2212" t="s">
        <v>11</v>
      </c>
      <c r="J2212" t="s">
        <v>42</v>
      </c>
      <c r="K2212" t="str">
        <f>SUBSTITUTE(Table14[[#This Row],[year]],"?","")</f>
        <v>1987</v>
      </c>
      <c r="P2212" t="str">
        <f>SUBSTITUTE(Table14[[#This Row],[Customer ID]],"?","unknown")</f>
        <v>Id133</v>
      </c>
      <c r="Q2212" s="9" t="str">
        <f t="shared" si="102"/>
        <v>5 Jun 1987</v>
      </c>
      <c r="R2212">
        <f t="shared" si="103"/>
        <v>36</v>
      </c>
      <c r="S2212" t="str">
        <f t="shared" si="104"/>
        <v>1987</v>
      </c>
      <c r="T2212" t="str">
        <f>SUBSTITUTE(Table14[[#This Row],[month]],"?","sep")</f>
        <v>Jun</v>
      </c>
      <c r="U2212">
        <v>5</v>
      </c>
      <c r="V2212">
        <v>3</v>
      </c>
      <c r="W2212" s="12">
        <v>2295.2399999999998</v>
      </c>
      <c r="X2212" t="str">
        <f>SUBSTITUTE(Table14[[#This Row],[Hospital tier]],"?","tier - 2")</f>
        <v>tier - 2</v>
      </c>
      <c r="Y2212" t="str">
        <f>SUBSTITUTE(Table14[[#This Row],[City tier]],"?","tier - 2")</f>
        <v>tier - 2</v>
      </c>
      <c r="Z2212" t="str">
        <f>SUBSTITUTE(Table14[[#This Row],[State ID]],"?","UNKNOWN")</f>
        <v>R1011</v>
      </c>
    </row>
    <row r="2213" spans="1:26" x14ac:dyDescent="0.3">
      <c r="A2213" t="s">
        <v>2241</v>
      </c>
      <c r="B2213">
        <v>1976</v>
      </c>
      <c r="C2213" t="s">
        <v>30</v>
      </c>
      <c r="E2213">
        <v>15</v>
      </c>
      <c r="F2213">
        <v>2</v>
      </c>
      <c r="G2213">
        <v>38932.559999999998</v>
      </c>
      <c r="H2213" t="s">
        <v>11</v>
      </c>
      <c r="I2213" t="s">
        <v>12</v>
      </c>
      <c r="J2213" t="s">
        <v>42</v>
      </c>
      <c r="K2213" t="str">
        <f>SUBSTITUTE(Table14[[#This Row],[year]],"?","")</f>
        <v>1976</v>
      </c>
      <c r="P2213" t="str">
        <f>SUBSTITUTE(Table14[[#This Row],[Customer ID]],"?","unknown")</f>
        <v>Id132</v>
      </c>
      <c r="Q2213" s="9" t="str">
        <f t="shared" si="102"/>
        <v>16 Dec 1976</v>
      </c>
      <c r="R2213">
        <f t="shared" si="103"/>
        <v>46</v>
      </c>
      <c r="S2213" t="str">
        <f t="shared" si="104"/>
        <v>1976</v>
      </c>
      <c r="T2213" t="str">
        <f>SUBSTITUTE(Table14[[#This Row],[month]],"?","sep")</f>
        <v>Dec</v>
      </c>
      <c r="U2213">
        <v>16</v>
      </c>
      <c r="V2213">
        <v>3</v>
      </c>
      <c r="W2213" s="12">
        <v>2277.7199999999998</v>
      </c>
      <c r="X2213" t="str">
        <f>SUBSTITUTE(Table14[[#This Row],[Hospital tier]],"?","tier - 2")</f>
        <v>tier - 2</v>
      </c>
      <c r="Y2213" t="str">
        <f>SUBSTITUTE(Table14[[#This Row],[City tier]],"?","tier - 2")</f>
        <v>tier - 3</v>
      </c>
      <c r="Z2213" t="str">
        <f>SUBSTITUTE(Table14[[#This Row],[State ID]],"?","UNKNOWN")</f>
        <v>R1011</v>
      </c>
    </row>
    <row r="2214" spans="1:26" x14ac:dyDescent="0.3">
      <c r="A2214" t="s">
        <v>2242</v>
      </c>
      <c r="B2214">
        <v>1980</v>
      </c>
      <c r="C2214" t="s">
        <v>20</v>
      </c>
      <c r="E2214">
        <v>24</v>
      </c>
      <c r="F2214">
        <v>2</v>
      </c>
      <c r="G2214">
        <v>38947.43</v>
      </c>
      <c r="H2214" t="s">
        <v>11</v>
      </c>
      <c r="I2214" t="s">
        <v>12</v>
      </c>
      <c r="J2214" t="s">
        <v>42</v>
      </c>
      <c r="K2214" t="str">
        <f>SUBSTITUTE(Table14[[#This Row],[year]],"?","")</f>
        <v>1980</v>
      </c>
      <c r="P2214" t="str">
        <f>SUBSTITUTE(Table14[[#This Row],[Customer ID]],"?","unknown")</f>
        <v>Id131</v>
      </c>
      <c r="Q2214" s="9" t="str">
        <f t="shared" si="102"/>
        <v>13 Sep 1980</v>
      </c>
      <c r="R2214">
        <f t="shared" si="103"/>
        <v>42</v>
      </c>
      <c r="S2214" t="str">
        <f t="shared" si="104"/>
        <v>1980</v>
      </c>
      <c r="T2214" t="str">
        <f>SUBSTITUTE(Table14[[#This Row],[month]],"?","sep")</f>
        <v>Sep</v>
      </c>
      <c r="U2214">
        <v>13</v>
      </c>
      <c r="V2214">
        <v>1</v>
      </c>
      <c r="W2214" s="12">
        <v>47403.88</v>
      </c>
      <c r="X2214" t="str">
        <f>SUBSTITUTE(Table14[[#This Row],[Hospital tier]],"?","tier - 2")</f>
        <v>tier - 2</v>
      </c>
      <c r="Y2214" t="str">
        <f>SUBSTITUTE(Table14[[#This Row],[City tier]],"?","tier - 2")</f>
        <v>tier - 3</v>
      </c>
      <c r="Z2214" t="str">
        <f>SUBSTITUTE(Table14[[#This Row],[State ID]],"?","UNKNOWN")</f>
        <v>R1011</v>
      </c>
    </row>
    <row r="2215" spans="1:26" x14ac:dyDescent="0.3">
      <c r="A2215" t="s">
        <v>2243</v>
      </c>
      <c r="B2215">
        <v>1978</v>
      </c>
      <c r="C2215" t="s">
        <v>37</v>
      </c>
      <c r="E2215">
        <v>12</v>
      </c>
      <c r="F2215">
        <v>2</v>
      </c>
      <c r="G2215">
        <v>38998.550000000003</v>
      </c>
      <c r="H2215" t="s">
        <v>16</v>
      </c>
      <c r="I2215" t="s">
        <v>16</v>
      </c>
      <c r="J2215" t="s">
        <v>42</v>
      </c>
      <c r="K2215" t="str">
        <f>SUBSTITUTE(Table14[[#This Row],[year]],"?","")</f>
        <v>1978</v>
      </c>
      <c r="P2215" t="str">
        <f>SUBSTITUTE(Table14[[#This Row],[Customer ID]],"?","unknown")</f>
        <v>Id130</v>
      </c>
      <c r="Q2215" s="9" t="str">
        <f t="shared" si="102"/>
        <v>17 Oct 1978</v>
      </c>
      <c r="R2215">
        <f t="shared" si="103"/>
        <v>44</v>
      </c>
      <c r="S2215" t="str">
        <f t="shared" si="104"/>
        <v>1978</v>
      </c>
      <c r="T2215" t="str">
        <f>SUBSTITUTE(Table14[[#This Row],[month]],"?","sep")</f>
        <v>Oct</v>
      </c>
      <c r="U2215">
        <v>17</v>
      </c>
      <c r="V2215">
        <v>3</v>
      </c>
      <c r="W2215" s="12">
        <v>35595.589999999997</v>
      </c>
      <c r="X2215" t="str">
        <f>SUBSTITUTE(Table14[[#This Row],[Hospital tier]],"?","tier - 2")</f>
        <v>tier - 1</v>
      </c>
      <c r="Y2215" t="str">
        <f>SUBSTITUTE(Table14[[#This Row],[City tier]],"?","tier - 2")</f>
        <v>tier - 1</v>
      </c>
      <c r="Z2215" t="str">
        <f>SUBSTITUTE(Table14[[#This Row],[State ID]],"?","UNKNOWN")</f>
        <v>R1011</v>
      </c>
    </row>
    <row r="2216" spans="1:26" x14ac:dyDescent="0.3">
      <c r="A2216" t="s">
        <v>2244</v>
      </c>
      <c r="B2216">
        <v>1985</v>
      </c>
      <c r="C2216" t="s">
        <v>20</v>
      </c>
      <c r="E2216">
        <v>20</v>
      </c>
      <c r="F2216">
        <v>1</v>
      </c>
      <c r="G2216">
        <v>39047.29</v>
      </c>
      <c r="H2216" t="s">
        <v>16</v>
      </c>
      <c r="I2216" t="s">
        <v>12</v>
      </c>
      <c r="J2216" t="s">
        <v>356</v>
      </c>
      <c r="K2216" t="str">
        <f>SUBSTITUTE(Table14[[#This Row],[year]],"?","")</f>
        <v>1985</v>
      </c>
      <c r="P2216" t="str">
        <f>SUBSTITUTE(Table14[[#This Row],[Customer ID]],"?","unknown")</f>
        <v>Id129</v>
      </c>
      <c r="Q2216" s="9" t="str">
        <f t="shared" si="102"/>
        <v>12 Sep 1985</v>
      </c>
      <c r="R2216">
        <f t="shared" si="103"/>
        <v>37</v>
      </c>
      <c r="S2216" t="str">
        <f t="shared" si="104"/>
        <v>1985</v>
      </c>
      <c r="T2216" t="str">
        <f>SUBSTITUTE(Table14[[#This Row],[month]],"?","sep")</f>
        <v>Sep</v>
      </c>
      <c r="U2216">
        <v>12</v>
      </c>
      <c r="V2216">
        <v>0</v>
      </c>
      <c r="W2216" s="12">
        <v>2261.5700000000002</v>
      </c>
      <c r="X2216" t="str">
        <f>SUBSTITUTE(Table14[[#This Row],[Hospital tier]],"?","tier - 2")</f>
        <v>tier - 1</v>
      </c>
      <c r="Y2216" t="str">
        <f>SUBSTITUTE(Table14[[#This Row],[City tier]],"?","tier - 2")</f>
        <v>tier - 3</v>
      </c>
      <c r="Z2216" t="str">
        <f>SUBSTITUTE(Table14[[#This Row],[State ID]],"?","UNKNOWN")</f>
        <v>R1017</v>
      </c>
    </row>
    <row r="2217" spans="1:26" x14ac:dyDescent="0.3">
      <c r="A2217" t="s">
        <v>2245</v>
      </c>
      <c r="B2217">
        <v>1982</v>
      </c>
      <c r="C2217" t="s">
        <v>35</v>
      </c>
      <c r="E2217">
        <v>4</v>
      </c>
      <c r="F2217">
        <v>1</v>
      </c>
      <c r="G2217">
        <v>39125.33</v>
      </c>
      <c r="H2217" t="s">
        <v>16</v>
      </c>
      <c r="I2217" t="s">
        <v>16</v>
      </c>
      <c r="J2217" t="s">
        <v>168</v>
      </c>
      <c r="K2217" t="str">
        <f>SUBSTITUTE(Table14[[#This Row],[year]],"?","")</f>
        <v>1982</v>
      </c>
      <c r="P2217" t="str">
        <f>SUBSTITUTE(Table14[[#This Row],[Customer ID]],"?","unknown")</f>
        <v>Id128</v>
      </c>
      <c r="Q2217" s="9" t="str">
        <f t="shared" si="102"/>
        <v>15 Aug 1982</v>
      </c>
      <c r="R2217">
        <f t="shared" si="103"/>
        <v>40</v>
      </c>
      <c r="S2217" t="str">
        <f t="shared" si="104"/>
        <v>1982</v>
      </c>
      <c r="T2217" t="str">
        <f>SUBSTITUTE(Table14[[#This Row],[month]],"?","sep")</f>
        <v>Aug</v>
      </c>
      <c r="U2217">
        <v>15</v>
      </c>
      <c r="V2217">
        <v>0</v>
      </c>
      <c r="W2217" s="12">
        <v>2257.48</v>
      </c>
      <c r="X2217" t="str">
        <f>SUBSTITUTE(Table14[[#This Row],[Hospital tier]],"?","tier - 2")</f>
        <v>tier - 1</v>
      </c>
      <c r="Y2217" t="str">
        <f>SUBSTITUTE(Table14[[#This Row],[City tier]],"?","tier - 2")</f>
        <v>tier - 1</v>
      </c>
      <c r="Z2217" t="str">
        <f>SUBSTITUTE(Table14[[#This Row],[State ID]],"?","UNKNOWN")</f>
        <v>R1016</v>
      </c>
    </row>
    <row r="2218" spans="1:26" x14ac:dyDescent="0.3">
      <c r="A2218" t="s">
        <v>2246</v>
      </c>
      <c r="B2218">
        <v>1962</v>
      </c>
      <c r="C2218" t="s">
        <v>10</v>
      </c>
      <c r="E2218">
        <v>7</v>
      </c>
      <c r="F2218">
        <v>0</v>
      </c>
      <c r="G2218">
        <v>39221.120000000003</v>
      </c>
      <c r="H2218" t="s">
        <v>11</v>
      </c>
      <c r="I2218" t="s">
        <v>16</v>
      </c>
      <c r="J2218" t="s">
        <v>42</v>
      </c>
      <c r="K2218" t="str">
        <f>SUBSTITUTE(Table14[[#This Row],[year]],"?","")</f>
        <v>1962</v>
      </c>
      <c r="P2218" t="str">
        <f>SUBSTITUTE(Table14[[#This Row],[Customer ID]],"?","unknown")</f>
        <v>Id127</v>
      </c>
      <c r="Q2218" s="9" t="str">
        <f t="shared" si="102"/>
        <v>11 Jul 1962</v>
      </c>
      <c r="R2218">
        <f t="shared" si="103"/>
        <v>60</v>
      </c>
      <c r="S2218" t="str">
        <f t="shared" si="104"/>
        <v>1962</v>
      </c>
      <c r="T2218" t="str">
        <f>SUBSTITUTE(Table14[[#This Row],[month]],"?","sep")</f>
        <v>Jul</v>
      </c>
      <c r="U2218">
        <v>11</v>
      </c>
      <c r="V2218">
        <v>0</v>
      </c>
      <c r="W2218" s="12">
        <v>2254.8000000000002</v>
      </c>
      <c r="X2218" t="str">
        <f>SUBSTITUTE(Table14[[#This Row],[Hospital tier]],"?","tier - 2")</f>
        <v>tier - 2</v>
      </c>
      <c r="Y2218" t="str">
        <f>SUBSTITUTE(Table14[[#This Row],[City tier]],"?","tier - 2")</f>
        <v>tier - 1</v>
      </c>
      <c r="Z2218" t="str">
        <f>SUBSTITUTE(Table14[[#This Row],[State ID]],"?","UNKNOWN")</f>
        <v>R1011</v>
      </c>
    </row>
    <row r="2219" spans="1:26" x14ac:dyDescent="0.3">
      <c r="A2219" t="s">
        <v>2247</v>
      </c>
      <c r="B2219">
        <v>1992</v>
      </c>
      <c r="C2219" t="s">
        <v>15</v>
      </c>
      <c r="E2219">
        <v>30</v>
      </c>
      <c r="F2219">
        <v>2</v>
      </c>
      <c r="G2219">
        <v>39241.440000000002</v>
      </c>
      <c r="H2219" t="s">
        <v>16</v>
      </c>
      <c r="I2219" t="s">
        <v>12</v>
      </c>
      <c r="J2219" t="s">
        <v>42</v>
      </c>
      <c r="K2219" t="str">
        <f>SUBSTITUTE(Table14[[#This Row],[year]],"?","")</f>
        <v>1992</v>
      </c>
      <c r="P2219" t="str">
        <f>SUBSTITUTE(Table14[[#This Row],[Customer ID]],"?","unknown")</f>
        <v>Id126</v>
      </c>
      <c r="Q2219" s="9" t="str">
        <f t="shared" si="102"/>
        <v>30 Nov 1992</v>
      </c>
      <c r="R2219">
        <f t="shared" si="103"/>
        <v>30</v>
      </c>
      <c r="S2219" t="str">
        <f t="shared" si="104"/>
        <v>1992</v>
      </c>
      <c r="T2219" t="str">
        <f>SUBSTITUTE(Table14[[#This Row],[month]],"?","sep")</f>
        <v>Nov</v>
      </c>
      <c r="U2219">
        <v>30</v>
      </c>
      <c r="V2219">
        <v>0</v>
      </c>
      <c r="W2219" s="12">
        <v>2250.84</v>
      </c>
      <c r="X2219" t="str">
        <f>SUBSTITUTE(Table14[[#This Row],[Hospital tier]],"?","tier - 2")</f>
        <v>tier - 1</v>
      </c>
      <c r="Y2219" t="str">
        <f>SUBSTITUTE(Table14[[#This Row],[City tier]],"?","tier - 2")</f>
        <v>tier - 3</v>
      </c>
      <c r="Z2219" t="str">
        <f>SUBSTITUTE(Table14[[#This Row],[State ID]],"?","UNKNOWN")</f>
        <v>R1011</v>
      </c>
    </row>
    <row r="2220" spans="1:26" x14ac:dyDescent="0.3">
      <c r="A2220" t="s">
        <v>2248</v>
      </c>
      <c r="B2220">
        <v>1982</v>
      </c>
      <c r="C2220" t="s">
        <v>35</v>
      </c>
      <c r="E2220">
        <v>16</v>
      </c>
      <c r="F2220">
        <v>3</v>
      </c>
      <c r="G2220">
        <v>39315.279999999999</v>
      </c>
      <c r="H2220" t="s">
        <v>11</v>
      </c>
      <c r="I2220" t="s">
        <v>12</v>
      </c>
      <c r="J2220" t="s">
        <v>42</v>
      </c>
      <c r="K2220" t="str">
        <f>SUBSTITUTE(Table14[[#This Row],[year]],"?","")</f>
        <v>1982</v>
      </c>
      <c r="P2220" t="str">
        <f>SUBSTITUTE(Table14[[#This Row],[Customer ID]],"?","unknown")</f>
        <v>Id125</v>
      </c>
      <c r="Q2220" s="9" t="str">
        <f t="shared" si="102"/>
        <v>9 Aug 1982</v>
      </c>
      <c r="R2220">
        <f t="shared" si="103"/>
        <v>40</v>
      </c>
      <c r="S2220" t="str">
        <f t="shared" si="104"/>
        <v>1982</v>
      </c>
      <c r="T2220" t="str">
        <f>SUBSTITUTE(Table14[[#This Row],[month]],"?","sep")</f>
        <v>Aug</v>
      </c>
      <c r="U2220">
        <v>9</v>
      </c>
      <c r="V2220">
        <v>0</v>
      </c>
      <c r="W2220" s="12">
        <v>12029.29</v>
      </c>
      <c r="X2220" t="str">
        <f>SUBSTITUTE(Table14[[#This Row],[Hospital tier]],"?","tier - 2")</f>
        <v>tier - 2</v>
      </c>
      <c r="Y2220" t="str">
        <f>SUBSTITUTE(Table14[[#This Row],[City tier]],"?","tier - 2")</f>
        <v>tier - 3</v>
      </c>
      <c r="Z2220" t="str">
        <f>SUBSTITUTE(Table14[[#This Row],[State ID]],"?","UNKNOWN")</f>
        <v>R1011</v>
      </c>
    </row>
    <row r="2221" spans="1:26" x14ac:dyDescent="0.3">
      <c r="A2221" t="s">
        <v>2249</v>
      </c>
      <c r="B2221">
        <v>1978</v>
      </c>
      <c r="C2221" t="s">
        <v>35</v>
      </c>
      <c r="E2221">
        <v>5</v>
      </c>
      <c r="F2221">
        <v>2</v>
      </c>
      <c r="G2221">
        <v>39352.6</v>
      </c>
      <c r="H2221" t="s">
        <v>11</v>
      </c>
      <c r="I2221" t="s">
        <v>12</v>
      </c>
      <c r="J2221" t="s">
        <v>42</v>
      </c>
      <c r="K2221" t="str">
        <f>SUBSTITUTE(Table14[[#This Row],[year]],"?","")</f>
        <v>1978</v>
      </c>
      <c r="P2221" t="str">
        <f>SUBSTITUTE(Table14[[#This Row],[Customer ID]],"?","unknown")</f>
        <v>Id124</v>
      </c>
      <c r="Q2221" s="9" t="str">
        <f t="shared" si="102"/>
        <v>10 Aug 1978</v>
      </c>
      <c r="R2221">
        <f t="shared" si="103"/>
        <v>44</v>
      </c>
      <c r="S2221" t="str">
        <f t="shared" si="104"/>
        <v>1978</v>
      </c>
      <c r="T2221" t="str">
        <f>SUBSTITUTE(Table14[[#This Row],[month]],"?","sep")</f>
        <v>Aug</v>
      </c>
      <c r="U2221">
        <v>10</v>
      </c>
      <c r="V2221">
        <v>1</v>
      </c>
      <c r="W2221" s="12">
        <v>2221.56</v>
      </c>
      <c r="X2221" t="str">
        <f>SUBSTITUTE(Table14[[#This Row],[Hospital tier]],"?","tier - 2")</f>
        <v>tier - 2</v>
      </c>
      <c r="Y2221" t="str">
        <f>SUBSTITUTE(Table14[[#This Row],[City tier]],"?","tier - 2")</f>
        <v>tier - 3</v>
      </c>
      <c r="Z2221" t="str">
        <f>SUBSTITUTE(Table14[[#This Row],[State ID]],"?","UNKNOWN")</f>
        <v>R1011</v>
      </c>
    </row>
    <row r="2222" spans="1:26" x14ac:dyDescent="0.3">
      <c r="A2222" t="s">
        <v>2250</v>
      </c>
      <c r="B2222">
        <v>1966</v>
      </c>
      <c r="C2222" t="s">
        <v>18</v>
      </c>
      <c r="E2222">
        <v>24</v>
      </c>
      <c r="F2222">
        <v>0</v>
      </c>
      <c r="G2222">
        <v>39396.86</v>
      </c>
      <c r="H2222" t="s">
        <v>11</v>
      </c>
      <c r="I2222" t="s">
        <v>11</v>
      </c>
      <c r="J2222" t="s">
        <v>42</v>
      </c>
      <c r="K2222" t="str">
        <f>SUBSTITUTE(Table14[[#This Row],[year]],"?","")</f>
        <v>1966</v>
      </c>
      <c r="P2222" t="str">
        <f>SUBSTITUTE(Table14[[#This Row],[Customer ID]],"?","unknown")</f>
        <v>Id123</v>
      </c>
      <c r="Q2222" s="9" t="str">
        <f t="shared" si="102"/>
        <v>12 Jun 1966</v>
      </c>
      <c r="R2222">
        <f t="shared" si="103"/>
        <v>56</v>
      </c>
      <c r="S2222" t="str">
        <f t="shared" si="104"/>
        <v>1966</v>
      </c>
      <c r="T2222" t="str">
        <f>SUBSTITUTE(Table14[[#This Row],[month]],"?","sep")</f>
        <v>Jun</v>
      </c>
      <c r="U2222">
        <v>12</v>
      </c>
      <c r="V2222">
        <v>1</v>
      </c>
      <c r="W2222" s="12">
        <v>2219.4499999999998</v>
      </c>
      <c r="X2222" t="str">
        <f>SUBSTITUTE(Table14[[#This Row],[Hospital tier]],"?","tier - 2")</f>
        <v>tier - 2</v>
      </c>
      <c r="Y2222" t="str">
        <f>SUBSTITUTE(Table14[[#This Row],[City tier]],"?","tier - 2")</f>
        <v>tier - 2</v>
      </c>
      <c r="Z2222" t="str">
        <f>SUBSTITUTE(Table14[[#This Row],[State ID]],"?","UNKNOWN")</f>
        <v>R1011</v>
      </c>
    </row>
    <row r="2223" spans="1:26" x14ac:dyDescent="0.3">
      <c r="A2223" t="s">
        <v>2251</v>
      </c>
      <c r="B2223">
        <v>1978</v>
      </c>
      <c r="C2223" t="s">
        <v>10</v>
      </c>
      <c r="E2223">
        <v>12</v>
      </c>
      <c r="F2223">
        <v>1</v>
      </c>
      <c r="G2223">
        <v>39556.49</v>
      </c>
      <c r="H2223" t="s">
        <v>16</v>
      </c>
      <c r="I2223" t="s">
        <v>11</v>
      </c>
      <c r="J2223" t="s">
        <v>164</v>
      </c>
      <c r="K2223" t="str">
        <f>SUBSTITUTE(Table14[[#This Row],[year]],"?","")</f>
        <v>1978</v>
      </c>
      <c r="P2223" t="str">
        <f>SUBSTITUTE(Table14[[#This Row],[Customer ID]],"?","unknown")</f>
        <v>Id122</v>
      </c>
      <c r="Q2223" s="9" t="str">
        <f t="shared" si="102"/>
        <v>25 Jul 1978</v>
      </c>
      <c r="R2223">
        <f t="shared" si="103"/>
        <v>44</v>
      </c>
      <c r="S2223" t="str">
        <f t="shared" si="104"/>
        <v>1978</v>
      </c>
      <c r="T2223" t="str">
        <f>SUBSTITUTE(Table14[[#This Row],[month]],"?","sep")</f>
        <v>Jul</v>
      </c>
      <c r="U2223">
        <v>25</v>
      </c>
      <c r="V2223">
        <v>0</v>
      </c>
      <c r="W2223" s="12">
        <v>2217.6</v>
      </c>
      <c r="X2223" t="str">
        <f>SUBSTITUTE(Table14[[#This Row],[Hospital tier]],"?","tier - 2")</f>
        <v>tier - 1</v>
      </c>
      <c r="Y2223" t="str">
        <f>SUBSTITUTE(Table14[[#This Row],[City tier]],"?","tier - 2")</f>
        <v>tier - 2</v>
      </c>
      <c r="Z2223" t="str">
        <f>SUBSTITUTE(Table14[[#This Row],[State ID]],"?","UNKNOWN")</f>
        <v>R1015</v>
      </c>
    </row>
    <row r="2224" spans="1:26" x14ac:dyDescent="0.3">
      <c r="A2224" t="s">
        <v>2252</v>
      </c>
      <c r="B2224">
        <v>1981</v>
      </c>
      <c r="C2224" t="s">
        <v>10</v>
      </c>
      <c r="E2224">
        <v>5</v>
      </c>
      <c r="F2224">
        <v>3</v>
      </c>
      <c r="G2224">
        <v>39597.410000000003</v>
      </c>
      <c r="H2224" t="s">
        <v>16</v>
      </c>
      <c r="I2224" t="s">
        <v>11</v>
      </c>
      <c r="J2224" t="s">
        <v>356</v>
      </c>
      <c r="K2224" t="str">
        <f>SUBSTITUTE(Table14[[#This Row],[year]],"?","")</f>
        <v>1981</v>
      </c>
      <c r="P2224" t="str">
        <f>SUBSTITUTE(Table14[[#This Row],[Customer ID]],"?","unknown")</f>
        <v>Id121</v>
      </c>
      <c r="Q2224" s="9" t="str">
        <f t="shared" si="102"/>
        <v>13 Jul 1981</v>
      </c>
      <c r="R2224">
        <f t="shared" si="103"/>
        <v>41</v>
      </c>
      <c r="S2224" t="str">
        <f t="shared" si="104"/>
        <v>1981</v>
      </c>
      <c r="T2224" t="str">
        <f>SUBSTITUTE(Table14[[#This Row],[month]],"?","sep")</f>
        <v>Jul</v>
      </c>
      <c r="U2224">
        <v>13</v>
      </c>
      <c r="V2224">
        <v>0</v>
      </c>
      <c r="W2224" s="12">
        <v>2217.4699999999998</v>
      </c>
      <c r="X2224" t="str">
        <f>SUBSTITUTE(Table14[[#This Row],[Hospital tier]],"?","tier - 2")</f>
        <v>tier - 1</v>
      </c>
      <c r="Y2224" t="str">
        <f>SUBSTITUTE(Table14[[#This Row],[City tier]],"?","tier - 2")</f>
        <v>tier - 2</v>
      </c>
      <c r="Z2224" t="str">
        <f>SUBSTITUTE(Table14[[#This Row],[State ID]],"?","UNKNOWN")</f>
        <v>R1017</v>
      </c>
    </row>
    <row r="2225" spans="1:26" x14ac:dyDescent="0.3">
      <c r="A2225" t="s">
        <v>2253</v>
      </c>
      <c r="B2225">
        <v>1995</v>
      </c>
      <c r="C2225" t="s">
        <v>35</v>
      </c>
      <c r="E2225">
        <v>7</v>
      </c>
      <c r="F2225">
        <v>0</v>
      </c>
      <c r="G2225">
        <v>39611.760000000002</v>
      </c>
      <c r="H2225" t="s">
        <v>16</v>
      </c>
      <c r="I2225" t="s">
        <v>12</v>
      </c>
      <c r="J2225" t="s">
        <v>13</v>
      </c>
      <c r="K2225" t="str">
        <f>SUBSTITUTE(Table14[[#This Row],[year]],"?","")</f>
        <v>1995</v>
      </c>
      <c r="P2225" t="str">
        <f>SUBSTITUTE(Table14[[#This Row],[Customer ID]],"?","unknown")</f>
        <v>Id120</v>
      </c>
      <c r="Q2225" s="9" t="str">
        <f t="shared" si="102"/>
        <v>17 Aug 1995</v>
      </c>
      <c r="R2225">
        <f t="shared" si="103"/>
        <v>27</v>
      </c>
      <c r="S2225" t="str">
        <f t="shared" si="104"/>
        <v>1995</v>
      </c>
      <c r="T2225" t="str">
        <f>SUBSTITUTE(Table14[[#This Row],[month]],"?","sep")</f>
        <v>Aug</v>
      </c>
      <c r="U2225">
        <v>17</v>
      </c>
      <c r="V2225">
        <v>0</v>
      </c>
      <c r="W2225" s="12">
        <v>2213.21</v>
      </c>
      <c r="X2225" t="str">
        <f>SUBSTITUTE(Table14[[#This Row],[Hospital tier]],"?","tier - 2")</f>
        <v>tier - 1</v>
      </c>
      <c r="Y2225" t="str">
        <f>SUBSTITUTE(Table14[[#This Row],[City tier]],"?","tier - 2")</f>
        <v>tier - 3</v>
      </c>
      <c r="Z2225" t="str">
        <f>SUBSTITUTE(Table14[[#This Row],[State ID]],"?","UNKNOWN")</f>
        <v>R1013</v>
      </c>
    </row>
    <row r="2226" spans="1:26" x14ac:dyDescent="0.3">
      <c r="A2226" t="s">
        <v>2254</v>
      </c>
      <c r="B2226">
        <v>1977</v>
      </c>
      <c r="C2226" t="s">
        <v>30</v>
      </c>
      <c r="E2226">
        <v>17</v>
      </c>
      <c r="F2226">
        <v>2</v>
      </c>
      <c r="G2226">
        <v>39670.44</v>
      </c>
      <c r="H2226" t="s">
        <v>11</v>
      </c>
      <c r="I2226" t="s">
        <v>16</v>
      </c>
      <c r="J2226" t="s">
        <v>23</v>
      </c>
      <c r="K2226" t="str">
        <f>SUBSTITUTE(Table14[[#This Row],[year]],"?","")</f>
        <v>1977</v>
      </c>
      <c r="P2226" t="str">
        <f>SUBSTITUTE(Table14[[#This Row],[Customer ID]],"?","unknown")</f>
        <v>Id119</v>
      </c>
      <c r="Q2226" s="9" t="str">
        <f t="shared" si="102"/>
        <v>27 Dec 1977</v>
      </c>
      <c r="R2226">
        <f t="shared" si="103"/>
        <v>45</v>
      </c>
      <c r="S2226" t="str">
        <f t="shared" si="104"/>
        <v>1977</v>
      </c>
      <c r="T2226" t="str">
        <f>SUBSTITUTE(Table14[[#This Row],[month]],"?","sep")</f>
        <v>Dec</v>
      </c>
      <c r="U2226">
        <v>27</v>
      </c>
      <c r="V2226">
        <v>0</v>
      </c>
      <c r="W2226" s="12">
        <v>2211.13</v>
      </c>
      <c r="X2226" t="str">
        <f>SUBSTITUTE(Table14[[#This Row],[Hospital tier]],"?","tier - 2")</f>
        <v>tier - 2</v>
      </c>
      <c r="Y2226" t="str">
        <f>SUBSTITUTE(Table14[[#This Row],[City tier]],"?","tier - 2")</f>
        <v>tier - 1</v>
      </c>
      <c r="Z2226" t="str">
        <f>SUBSTITUTE(Table14[[#This Row],[State ID]],"?","UNKNOWN")</f>
        <v>R1012</v>
      </c>
    </row>
    <row r="2227" spans="1:26" x14ac:dyDescent="0.3">
      <c r="A2227" t="s">
        <v>2255</v>
      </c>
      <c r="B2227">
        <v>1968</v>
      </c>
      <c r="C2227" t="s">
        <v>20</v>
      </c>
      <c r="E2227">
        <v>29</v>
      </c>
      <c r="F2227">
        <v>0</v>
      </c>
      <c r="G2227">
        <v>39721.93</v>
      </c>
      <c r="H2227" t="s">
        <v>11</v>
      </c>
      <c r="I2227" t="s">
        <v>11</v>
      </c>
      <c r="J2227" t="s">
        <v>42</v>
      </c>
      <c r="K2227" t="str">
        <f>SUBSTITUTE(Table14[[#This Row],[year]],"?","")</f>
        <v>1968</v>
      </c>
      <c r="P2227" t="str">
        <f>SUBSTITUTE(Table14[[#This Row],[Customer ID]],"?","unknown")</f>
        <v>Id118</v>
      </c>
      <c r="Q2227" s="9" t="str">
        <f t="shared" si="102"/>
        <v>19 Sep 1968</v>
      </c>
      <c r="R2227">
        <f t="shared" si="103"/>
        <v>54</v>
      </c>
      <c r="S2227" t="str">
        <f t="shared" si="104"/>
        <v>1968</v>
      </c>
      <c r="T2227" t="str">
        <f>SUBSTITUTE(Table14[[#This Row],[month]],"?","sep")</f>
        <v>Sep</v>
      </c>
      <c r="U2227">
        <v>19</v>
      </c>
      <c r="V2227">
        <v>0</v>
      </c>
      <c r="W2227" s="12">
        <v>35585.58</v>
      </c>
      <c r="X2227" t="str">
        <f>SUBSTITUTE(Table14[[#This Row],[Hospital tier]],"?","tier - 2")</f>
        <v>tier - 2</v>
      </c>
      <c r="Y2227" t="str">
        <f>SUBSTITUTE(Table14[[#This Row],[City tier]],"?","tier - 2")</f>
        <v>tier - 2</v>
      </c>
      <c r="Z2227" t="str">
        <f>SUBSTITUTE(Table14[[#This Row],[State ID]],"?","UNKNOWN")</f>
        <v>R1011</v>
      </c>
    </row>
    <row r="2228" spans="1:26" x14ac:dyDescent="0.3">
      <c r="A2228" t="s">
        <v>2256</v>
      </c>
      <c r="B2228">
        <v>2003</v>
      </c>
      <c r="C2228" t="s">
        <v>10</v>
      </c>
      <c r="E2228">
        <v>16</v>
      </c>
      <c r="F2228">
        <v>0</v>
      </c>
      <c r="G2228">
        <v>39722.75</v>
      </c>
      <c r="H2228" t="s">
        <v>16</v>
      </c>
      <c r="I2228" t="s">
        <v>16</v>
      </c>
      <c r="J2228" t="s">
        <v>13</v>
      </c>
      <c r="K2228" t="str">
        <f>SUBSTITUTE(Table14[[#This Row],[year]],"?","")</f>
        <v>2003</v>
      </c>
      <c r="P2228" t="str">
        <f>SUBSTITUTE(Table14[[#This Row],[Customer ID]],"?","unknown")</f>
        <v>Id117</v>
      </c>
      <c r="Q2228" s="9" t="str">
        <f t="shared" si="102"/>
        <v>6 Jul 2003</v>
      </c>
      <c r="R2228">
        <f t="shared" si="103"/>
        <v>19</v>
      </c>
      <c r="S2228" t="str">
        <f t="shared" si="104"/>
        <v>2003</v>
      </c>
      <c r="T2228" t="str">
        <f>SUBSTITUTE(Table14[[#This Row],[month]],"?","sep")</f>
        <v>Jul</v>
      </c>
      <c r="U2228">
        <v>6</v>
      </c>
      <c r="V2228">
        <v>0</v>
      </c>
      <c r="W2228" s="12">
        <v>2207.6999999999998</v>
      </c>
      <c r="X2228" t="str">
        <f>SUBSTITUTE(Table14[[#This Row],[Hospital tier]],"?","tier - 2")</f>
        <v>tier - 1</v>
      </c>
      <c r="Y2228" t="str">
        <f>SUBSTITUTE(Table14[[#This Row],[City tier]],"?","tier - 2")</f>
        <v>tier - 1</v>
      </c>
      <c r="Z2228" t="str">
        <f>SUBSTITUTE(Table14[[#This Row],[State ID]],"?","UNKNOWN")</f>
        <v>R1013</v>
      </c>
    </row>
    <row r="2229" spans="1:26" x14ac:dyDescent="0.3">
      <c r="A2229" t="s">
        <v>2257</v>
      </c>
      <c r="B2229">
        <v>1977</v>
      </c>
      <c r="C2229" t="s">
        <v>35</v>
      </c>
      <c r="E2229">
        <v>12</v>
      </c>
      <c r="F2229">
        <v>1</v>
      </c>
      <c r="G2229">
        <v>39725.519999999997</v>
      </c>
      <c r="H2229" t="s">
        <v>11</v>
      </c>
      <c r="I2229" t="s">
        <v>16</v>
      </c>
      <c r="J2229" t="s">
        <v>23</v>
      </c>
      <c r="K2229" t="str">
        <f>SUBSTITUTE(Table14[[#This Row],[year]],"?","")</f>
        <v>1977</v>
      </c>
      <c r="P2229" t="str">
        <f>SUBSTITUTE(Table14[[#This Row],[Customer ID]],"?","unknown")</f>
        <v>Id116</v>
      </c>
      <c r="Q2229" s="9" t="str">
        <f t="shared" si="102"/>
        <v>13 Aug 1977</v>
      </c>
      <c r="R2229">
        <f t="shared" si="103"/>
        <v>45</v>
      </c>
      <c r="S2229" t="str">
        <f t="shared" si="104"/>
        <v>1977</v>
      </c>
      <c r="T2229" t="str">
        <f>SUBSTITUTE(Table14[[#This Row],[month]],"?","sep")</f>
        <v>Aug</v>
      </c>
      <c r="U2229">
        <v>13</v>
      </c>
      <c r="V2229">
        <v>0</v>
      </c>
      <c r="W2229" s="12">
        <v>2205.98</v>
      </c>
      <c r="X2229" t="str">
        <f>SUBSTITUTE(Table14[[#This Row],[Hospital tier]],"?","tier - 2")</f>
        <v>tier - 2</v>
      </c>
      <c r="Y2229" t="str">
        <f>SUBSTITUTE(Table14[[#This Row],[City tier]],"?","tier - 2")</f>
        <v>tier - 1</v>
      </c>
      <c r="Z2229" t="str">
        <f>SUBSTITUTE(Table14[[#This Row],[State ID]],"?","UNKNOWN")</f>
        <v>R1012</v>
      </c>
    </row>
    <row r="2230" spans="1:26" x14ac:dyDescent="0.3">
      <c r="A2230" t="s">
        <v>2258</v>
      </c>
      <c r="B2230">
        <v>1973</v>
      </c>
      <c r="C2230" t="s">
        <v>30</v>
      </c>
      <c r="E2230">
        <v>17</v>
      </c>
      <c r="F2230">
        <v>0</v>
      </c>
      <c r="G2230">
        <v>39727.61</v>
      </c>
      <c r="H2230" t="s">
        <v>16</v>
      </c>
      <c r="I2230" t="s">
        <v>11</v>
      </c>
      <c r="J2230" t="s">
        <v>42</v>
      </c>
      <c r="K2230" t="str">
        <f>SUBSTITUTE(Table14[[#This Row],[year]],"?","")</f>
        <v>1973</v>
      </c>
      <c r="P2230" t="str">
        <f>SUBSTITUTE(Table14[[#This Row],[Customer ID]],"?","unknown")</f>
        <v>Id115</v>
      </c>
      <c r="Q2230" s="9" t="str">
        <f t="shared" si="102"/>
        <v>28 Dec 1973</v>
      </c>
      <c r="R2230">
        <f t="shared" si="103"/>
        <v>49</v>
      </c>
      <c r="S2230" t="str">
        <f t="shared" si="104"/>
        <v>1973</v>
      </c>
      <c r="T2230" t="str">
        <f>SUBSTITUTE(Table14[[#This Row],[month]],"?","sep")</f>
        <v>Dec</v>
      </c>
      <c r="U2230">
        <v>28</v>
      </c>
      <c r="V2230">
        <v>0</v>
      </c>
      <c r="W2230" s="12">
        <v>2203.7399999999998</v>
      </c>
      <c r="X2230" t="str">
        <f>SUBSTITUTE(Table14[[#This Row],[Hospital tier]],"?","tier - 2")</f>
        <v>tier - 1</v>
      </c>
      <c r="Y2230" t="str">
        <f>SUBSTITUTE(Table14[[#This Row],[City tier]],"?","tier - 2")</f>
        <v>tier - 2</v>
      </c>
      <c r="Z2230" t="str">
        <f>SUBSTITUTE(Table14[[#This Row],[State ID]],"?","UNKNOWN")</f>
        <v>R1011</v>
      </c>
    </row>
    <row r="2231" spans="1:26" x14ac:dyDescent="0.3">
      <c r="A2231" t="s">
        <v>2259</v>
      </c>
      <c r="B2231">
        <v>1987</v>
      </c>
      <c r="C2231" t="s">
        <v>10</v>
      </c>
      <c r="E2231">
        <v>24</v>
      </c>
      <c r="F2231">
        <v>1</v>
      </c>
      <c r="G2231">
        <v>39774.28</v>
      </c>
      <c r="H2231" t="s">
        <v>16</v>
      </c>
      <c r="I2231" t="s">
        <v>16</v>
      </c>
      <c r="J2231" t="s">
        <v>276</v>
      </c>
      <c r="K2231" t="str">
        <f>SUBSTITUTE(Table14[[#This Row],[year]],"?","")</f>
        <v>1987</v>
      </c>
      <c r="P2231" t="str">
        <f>SUBSTITUTE(Table14[[#This Row],[Customer ID]],"?","unknown")</f>
        <v>Id114</v>
      </c>
      <c r="Q2231" s="9" t="str">
        <f t="shared" si="102"/>
        <v>17 Jul 1987</v>
      </c>
      <c r="R2231">
        <f t="shared" si="103"/>
        <v>35</v>
      </c>
      <c r="S2231" t="str">
        <f t="shared" si="104"/>
        <v>1987</v>
      </c>
      <c r="T2231" t="str">
        <f>SUBSTITUTE(Table14[[#This Row],[month]],"?","sep")</f>
        <v>Jul</v>
      </c>
      <c r="U2231">
        <v>17</v>
      </c>
      <c r="V2231">
        <v>3</v>
      </c>
      <c r="W2231" s="12">
        <v>12001.29</v>
      </c>
      <c r="X2231" t="str">
        <f>SUBSTITUTE(Table14[[#This Row],[Hospital tier]],"?","tier - 2")</f>
        <v>tier - 1</v>
      </c>
      <c r="Y2231" t="str">
        <f>SUBSTITUTE(Table14[[#This Row],[City tier]],"?","tier - 2")</f>
        <v>tier - 1</v>
      </c>
      <c r="Z2231" t="str">
        <f>SUBSTITUTE(Table14[[#This Row],[State ID]],"?","UNKNOWN")</f>
        <v>R1014</v>
      </c>
    </row>
    <row r="2232" spans="1:26" x14ac:dyDescent="0.3">
      <c r="A2232" t="s">
        <v>2260</v>
      </c>
      <c r="B2232">
        <v>1985</v>
      </c>
      <c r="C2232" t="s">
        <v>10</v>
      </c>
      <c r="E2232">
        <v>17</v>
      </c>
      <c r="F2232">
        <v>2</v>
      </c>
      <c r="G2232">
        <v>39836.519999999997</v>
      </c>
      <c r="H2232" t="s">
        <v>11</v>
      </c>
      <c r="I2232" t="s">
        <v>16</v>
      </c>
      <c r="J2232" t="s">
        <v>42</v>
      </c>
      <c r="K2232" t="str">
        <f>SUBSTITUTE(Table14[[#This Row],[year]],"?","")</f>
        <v>1985</v>
      </c>
      <c r="P2232" t="str">
        <f>SUBSTITUTE(Table14[[#This Row],[Customer ID]],"?","unknown")</f>
        <v>Id113</v>
      </c>
      <c r="Q2232" s="9" t="str">
        <f t="shared" si="102"/>
        <v>4 Jul 1985</v>
      </c>
      <c r="R2232">
        <f t="shared" si="103"/>
        <v>37</v>
      </c>
      <c r="S2232" t="str">
        <f t="shared" si="104"/>
        <v>1985</v>
      </c>
      <c r="T2232" t="str">
        <f>SUBSTITUTE(Table14[[#This Row],[month]],"?","sep")</f>
        <v>Jul</v>
      </c>
      <c r="U2232">
        <v>4</v>
      </c>
      <c r="V2232">
        <v>1</v>
      </c>
      <c r="W2232" s="12">
        <v>11272.33</v>
      </c>
      <c r="X2232" t="str">
        <f>SUBSTITUTE(Table14[[#This Row],[Hospital tier]],"?","tier - 2")</f>
        <v>tier - 2</v>
      </c>
      <c r="Y2232" t="str">
        <f>SUBSTITUTE(Table14[[#This Row],[City tier]],"?","tier - 2")</f>
        <v>tier - 1</v>
      </c>
      <c r="Z2232" t="str">
        <f>SUBSTITUTE(Table14[[#This Row],[State ID]],"?","UNKNOWN")</f>
        <v>R1011</v>
      </c>
    </row>
    <row r="2233" spans="1:26" x14ac:dyDescent="0.3">
      <c r="A2233" t="s">
        <v>2261</v>
      </c>
      <c r="B2233">
        <v>1983</v>
      </c>
      <c r="C2233" t="s">
        <v>18</v>
      </c>
      <c r="E2233">
        <v>1</v>
      </c>
      <c r="F2233">
        <v>3</v>
      </c>
      <c r="G2233">
        <v>39865.699999999997</v>
      </c>
      <c r="H2233" t="s">
        <v>11</v>
      </c>
      <c r="I2233" t="s">
        <v>11</v>
      </c>
      <c r="J2233" t="s">
        <v>42</v>
      </c>
      <c r="K2233" t="str">
        <f>SUBSTITUTE(Table14[[#This Row],[year]],"?","")</f>
        <v>1983</v>
      </c>
      <c r="P2233" t="str">
        <f>SUBSTITUTE(Table14[[#This Row],[Customer ID]],"?","unknown")</f>
        <v>Id112</v>
      </c>
      <c r="Q2233" s="9" t="str">
        <f t="shared" si="102"/>
        <v>6 Jun 1983</v>
      </c>
      <c r="R2233">
        <f t="shared" si="103"/>
        <v>40</v>
      </c>
      <c r="S2233" t="str">
        <f t="shared" si="104"/>
        <v>1983</v>
      </c>
      <c r="T2233" t="str">
        <f>SUBSTITUTE(Table14[[#This Row],[month]],"?","sep")</f>
        <v>Jun</v>
      </c>
      <c r="U2233">
        <v>6</v>
      </c>
      <c r="V2233">
        <v>0</v>
      </c>
      <c r="W2233" s="12">
        <v>2203.4699999999998</v>
      </c>
      <c r="X2233" t="str">
        <f>SUBSTITUTE(Table14[[#This Row],[Hospital tier]],"?","tier - 2")</f>
        <v>tier - 2</v>
      </c>
      <c r="Y2233" t="str">
        <f>SUBSTITUTE(Table14[[#This Row],[City tier]],"?","tier - 2")</f>
        <v>tier - 2</v>
      </c>
      <c r="Z2233" t="str">
        <f>SUBSTITUTE(Table14[[#This Row],[State ID]],"?","UNKNOWN")</f>
        <v>R1011</v>
      </c>
    </row>
    <row r="2234" spans="1:26" x14ac:dyDescent="0.3">
      <c r="A2234" t="s">
        <v>2262</v>
      </c>
      <c r="B2234">
        <v>1985</v>
      </c>
      <c r="C2234" t="s">
        <v>35</v>
      </c>
      <c r="E2234">
        <v>22</v>
      </c>
      <c r="F2234">
        <v>1</v>
      </c>
      <c r="G2234">
        <v>39871.699999999997</v>
      </c>
      <c r="H2234" t="s">
        <v>16</v>
      </c>
      <c r="I2234" t="s">
        <v>11</v>
      </c>
      <c r="J2234" t="s">
        <v>13</v>
      </c>
      <c r="K2234" t="str">
        <f>SUBSTITUTE(Table14[[#This Row],[year]],"?","")</f>
        <v>1985</v>
      </c>
      <c r="P2234" t="str">
        <f>SUBSTITUTE(Table14[[#This Row],[Customer ID]],"?","unknown")</f>
        <v>Id111</v>
      </c>
      <c r="Q2234" s="9" t="str">
        <f t="shared" si="102"/>
        <v>27 Aug 1985</v>
      </c>
      <c r="R2234">
        <f t="shared" si="103"/>
        <v>37</v>
      </c>
      <c r="S2234" t="str">
        <f t="shared" si="104"/>
        <v>1985</v>
      </c>
      <c r="T2234" t="str">
        <f>SUBSTITUTE(Table14[[#This Row],[month]],"?","sep")</f>
        <v>Aug</v>
      </c>
      <c r="U2234">
        <v>27</v>
      </c>
      <c r="V2234">
        <v>1</v>
      </c>
      <c r="W2234" s="12">
        <v>2201.1</v>
      </c>
      <c r="X2234" t="str">
        <f>SUBSTITUTE(Table14[[#This Row],[Hospital tier]],"?","tier - 2")</f>
        <v>tier - 1</v>
      </c>
      <c r="Y2234" t="str">
        <f>SUBSTITUTE(Table14[[#This Row],[City tier]],"?","tier - 2")</f>
        <v>tier - 2</v>
      </c>
      <c r="Z2234" t="str">
        <f>SUBSTITUTE(Table14[[#This Row],[State ID]],"?","UNKNOWN")</f>
        <v>R1013</v>
      </c>
    </row>
    <row r="2235" spans="1:26" x14ac:dyDescent="0.3">
      <c r="A2235" t="s">
        <v>2263</v>
      </c>
      <c r="B2235">
        <v>1975</v>
      </c>
      <c r="C2235" t="s">
        <v>30</v>
      </c>
      <c r="E2235">
        <v>2</v>
      </c>
      <c r="F2235">
        <v>1</v>
      </c>
      <c r="G2235">
        <v>39963.120000000003</v>
      </c>
      <c r="H2235" t="s">
        <v>11</v>
      </c>
      <c r="I2235" t="s">
        <v>11</v>
      </c>
      <c r="J2235" t="s">
        <v>42</v>
      </c>
      <c r="K2235" t="str">
        <f>SUBSTITUTE(Table14[[#This Row],[year]],"?","")</f>
        <v>1975</v>
      </c>
      <c r="P2235" t="str">
        <f>SUBSTITUTE(Table14[[#This Row],[Customer ID]],"?","unknown")</f>
        <v>Id110</v>
      </c>
      <c r="Q2235" s="9" t="str">
        <f t="shared" si="102"/>
        <v>12 Dec 1975</v>
      </c>
      <c r="R2235">
        <f t="shared" si="103"/>
        <v>47</v>
      </c>
      <c r="S2235" t="str">
        <f t="shared" si="104"/>
        <v>1975</v>
      </c>
      <c r="T2235" t="str">
        <f>SUBSTITUTE(Table14[[#This Row],[month]],"?","sep")</f>
        <v>Dec</v>
      </c>
      <c r="U2235">
        <v>12</v>
      </c>
      <c r="V2235">
        <v>0</v>
      </c>
      <c r="W2235" s="12">
        <v>2200.83</v>
      </c>
      <c r="X2235" t="str">
        <f>SUBSTITUTE(Table14[[#This Row],[Hospital tier]],"?","tier - 2")</f>
        <v>tier - 2</v>
      </c>
      <c r="Y2235" t="str">
        <f>SUBSTITUTE(Table14[[#This Row],[City tier]],"?","tier - 2")</f>
        <v>tier - 2</v>
      </c>
      <c r="Z2235" t="str">
        <f>SUBSTITUTE(Table14[[#This Row],[State ID]],"?","UNKNOWN")</f>
        <v>R1011</v>
      </c>
    </row>
    <row r="2236" spans="1:26" x14ac:dyDescent="0.3">
      <c r="A2236" t="s">
        <v>2264</v>
      </c>
      <c r="B2236">
        <v>1987</v>
      </c>
      <c r="C2236" t="s">
        <v>35</v>
      </c>
      <c r="E2236">
        <v>8</v>
      </c>
      <c r="F2236">
        <v>3</v>
      </c>
      <c r="G2236">
        <v>39983.43</v>
      </c>
      <c r="H2236" t="s">
        <v>11</v>
      </c>
      <c r="I2236" t="s">
        <v>12</v>
      </c>
      <c r="J2236" t="s">
        <v>23</v>
      </c>
      <c r="K2236" t="str">
        <f>SUBSTITUTE(Table14[[#This Row],[year]],"?","")</f>
        <v>1987</v>
      </c>
      <c r="P2236" t="str">
        <f>SUBSTITUTE(Table14[[#This Row],[Customer ID]],"?","unknown")</f>
        <v>Id109</v>
      </c>
      <c r="Q2236" s="9" t="str">
        <f t="shared" si="102"/>
        <v>3 Aug 1987</v>
      </c>
      <c r="R2236">
        <f t="shared" si="103"/>
        <v>35</v>
      </c>
      <c r="S2236" t="str">
        <f t="shared" si="104"/>
        <v>1987</v>
      </c>
      <c r="T2236" t="str">
        <f>SUBSTITUTE(Table14[[#This Row],[month]],"?","sep")</f>
        <v>Aug</v>
      </c>
      <c r="U2236">
        <v>3</v>
      </c>
      <c r="V2236">
        <v>0</v>
      </c>
      <c r="W2236" s="12">
        <v>2198.19</v>
      </c>
      <c r="X2236" t="str">
        <f>SUBSTITUTE(Table14[[#This Row],[Hospital tier]],"?","tier - 2")</f>
        <v>tier - 2</v>
      </c>
      <c r="Y2236" t="str">
        <f>SUBSTITUTE(Table14[[#This Row],[City tier]],"?","tier - 2")</f>
        <v>tier - 3</v>
      </c>
      <c r="Z2236" t="str">
        <f>SUBSTITUTE(Table14[[#This Row],[State ID]],"?","UNKNOWN")</f>
        <v>R1012</v>
      </c>
    </row>
    <row r="2237" spans="1:26" x14ac:dyDescent="0.3">
      <c r="A2237" t="s">
        <v>2265</v>
      </c>
      <c r="B2237">
        <v>1982</v>
      </c>
      <c r="C2237" t="s">
        <v>30</v>
      </c>
      <c r="E2237">
        <v>25</v>
      </c>
      <c r="F2237">
        <v>2</v>
      </c>
      <c r="G2237">
        <v>40003.33</v>
      </c>
      <c r="H2237" t="s">
        <v>16</v>
      </c>
      <c r="I2237" t="s">
        <v>16</v>
      </c>
      <c r="J2237" t="s">
        <v>23</v>
      </c>
      <c r="K2237" t="str">
        <f>SUBSTITUTE(Table14[[#This Row],[year]],"?","")</f>
        <v>1982</v>
      </c>
      <c r="P2237" t="str">
        <f>SUBSTITUTE(Table14[[#This Row],[Customer ID]],"?","unknown")</f>
        <v>Id108</v>
      </c>
      <c r="Q2237" s="9" t="str">
        <f t="shared" si="102"/>
        <v>7 Dec 1982</v>
      </c>
      <c r="R2237">
        <f t="shared" si="103"/>
        <v>40</v>
      </c>
      <c r="S2237" t="str">
        <f t="shared" si="104"/>
        <v>1982</v>
      </c>
      <c r="T2237" t="str">
        <f>SUBSTITUTE(Table14[[#This Row],[month]],"?","sep")</f>
        <v>Dec</v>
      </c>
      <c r="U2237">
        <v>7</v>
      </c>
      <c r="V2237">
        <v>0</v>
      </c>
      <c r="W2237" s="12">
        <v>2196.4699999999998</v>
      </c>
      <c r="X2237" t="str">
        <f>SUBSTITUTE(Table14[[#This Row],[Hospital tier]],"?","tier - 2")</f>
        <v>tier - 1</v>
      </c>
      <c r="Y2237" t="str">
        <f>SUBSTITUTE(Table14[[#This Row],[City tier]],"?","tier - 2")</f>
        <v>tier - 1</v>
      </c>
      <c r="Z2237" t="str">
        <f>SUBSTITUTE(Table14[[#This Row],[State ID]],"?","UNKNOWN")</f>
        <v>R1012</v>
      </c>
    </row>
    <row r="2238" spans="1:26" x14ac:dyDescent="0.3">
      <c r="A2238" t="s">
        <v>2266</v>
      </c>
      <c r="B2238">
        <v>1978</v>
      </c>
      <c r="C2238" t="s">
        <v>30</v>
      </c>
      <c r="E2238">
        <v>20</v>
      </c>
      <c r="F2238">
        <v>2</v>
      </c>
      <c r="G2238">
        <v>40054.730000000003</v>
      </c>
      <c r="H2238" t="s">
        <v>16</v>
      </c>
      <c r="I2238" t="s">
        <v>12</v>
      </c>
      <c r="J2238" t="s">
        <v>42</v>
      </c>
      <c r="K2238" t="str">
        <f>SUBSTITUTE(Table14[[#This Row],[year]],"?","")</f>
        <v>1978</v>
      </c>
      <c r="P2238" t="str">
        <f>SUBSTITUTE(Table14[[#This Row],[Customer ID]],"?","unknown")</f>
        <v>Id107</v>
      </c>
      <c r="Q2238" s="9" t="str">
        <f t="shared" si="102"/>
        <v>16 Dec 1978</v>
      </c>
      <c r="R2238">
        <f t="shared" si="103"/>
        <v>44</v>
      </c>
      <c r="S2238" t="str">
        <f t="shared" si="104"/>
        <v>1978</v>
      </c>
      <c r="T2238" t="str">
        <f>SUBSTITUTE(Table14[[#This Row],[month]],"?","sep")</f>
        <v>Dec</v>
      </c>
      <c r="U2238">
        <v>16</v>
      </c>
      <c r="V2238">
        <v>3</v>
      </c>
      <c r="W2238" s="12">
        <v>2193.1999999999998</v>
      </c>
      <c r="X2238" t="str">
        <f>SUBSTITUTE(Table14[[#This Row],[Hospital tier]],"?","tier - 2")</f>
        <v>tier - 1</v>
      </c>
      <c r="Y2238" t="str">
        <f>SUBSTITUTE(Table14[[#This Row],[City tier]],"?","tier - 2")</f>
        <v>tier - 3</v>
      </c>
      <c r="Z2238" t="str">
        <f>SUBSTITUTE(Table14[[#This Row],[State ID]],"?","UNKNOWN")</f>
        <v>R1011</v>
      </c>
    </row>
    <row r="2239" spans="1:26" x14ac:dyDescent="0.3">
      <c r="A2239" t="s">
        <v>2267</v>
      </c>
      <c r="B2239">
        <v>1966</v>
      </c>
      <c r="C2239" t="s">
        <v>35</v>
      </c>
      <c r="E2239">
        <v>12</v>
      </c>
      <c r="F2239">
        <v>0</v>
      </c>
      <c r="G2239">
        <v>40069.440000000002</v>
      </c>
      <c r="H2239" t="s">
        <v>16</v>
      </c>
      <c r="I2239" t="s">
        <v>12</v>
      </c>
      <c r="J2239" t="s">
        <v>42</v>
      </c>
      <c r="K2239" t="str">
        <f>SUBSTITUTE(Table14[[#This Row],[year]],"?","")</f>
        <v>1966</v>
      </c>
      <c r="P2239" t="str">
        <f>SUBSTITUTE(Table14[[#This Row],[Customer ID]],"?","unknown")</f>
        <v>Id106</v>
      </c>
      <c r="Q2239" s="9" t="str">
        <f t="shared" si="102"/>
        <v>27 Aug 1966</v>
      </c>
      <c r="R2239">
        <f t="shared" si="103"/>
        <v>56</v>
      </c>
      <c r="S2239" t="str">
        <f t="shared" si="104"/>
        <v>1966</v>
      </c>
      <c r="T2239" t="str">
        <f>SUBSTITUTE(Table14[[#This Row],[month]],"?","sep")</f>
        <v>Aug</v>
      </c>
      <c r="U2239">
        <v>27</v>
      </c>
      <c r="V2239">
        <v>0</v>
      </c>
      <c r="W2239" s="12">
        <v>2170.08</v>
      </c>
      <c r="X2239" t="str">
        <f>SUBSTITUTE(Table14[[#This Row],[Hospital tier]],"?","tier - 2")</f>
        <v>tier - 1</v>
      </c>
      <c r="Y2239" t="str">
        <f>SUBSTITUTE(Table14[[#This Row],[City tier]],"?","tier - 2")</f>
        <v>tier - 3</v>
      </c>
      <c r="Z2239" t="str">
        <f>SUBSTITUTE(Table14[[#This Row],[State ID]],"?","UNKNOWN")</f>
        <v>R1011</v>
      </c>
    </row>
    <row r="2240" spans="1:26" x14ac:dyDescent="0.3">
      <c r="A2240" t="s">
        <v>2268</v>
      </c>
      <c r="B2240">
        <v>1983</v>
      </c>
      <c r="C2240" t="s">
        <v>37</v>
      </c>
      <c r="E2240">
        <v>14</v>
      </c>
      <c r="F2240">
        <v>2</v>
      </c>
      <c r="G2240">
        <v>40103.89</v>
      </c>
      <c r="H2240" t="s">
        <v>16</v>
      </c>
      <c r="I2240" t="s">
        <v>11</v>
      </c>
      <c r="J2240" t="s">
        <v>42</v>
      </c>
      <c r="K2240" t="str">
        <f>SUBSTITUTE(Table14[[#This Row],[year]],"?","")</f>
        <v>1983</v>
      </c>
      <c r="P2240" t="str">
        <f>SUBSTITUTE(Table14[[#This Row],[Customer ID]],"?","unknown")</f>
        <v>Id105</v>
      </c>
      <c r="Q2240" s="9" t="str">
        <f t="shared" si="102"/>
        <v>10 Oct 1983</v>
      </c>
      <c r="R2240">
        <f t="shared" si="103"/>
        <v>39</v>
      </c>
      <c r="S2240" t="str">
        <f t="shared" si="104"/>
        <v>1983</v>
      </c>
      <c r="T2240" t="str">
        <f>SUBSTITUTE(Table14[[#This Row],[month]],"?","sep")</f>
        <v>Oct</v>
      </c>
      <c r="U2240">
        <v>10</v>
      </c>
      <c r="V2240">
        <v>0</v>
      </c>
      <c r="W2240" s="12">
        <v>35583.17</v>
      </c>
      <c r="X2240" t="str">
        <f>SUBSTITUTE(Table14[[#This Row],[Hospital tier]],"?","tier - 2")</f>
        <v>tier - 1</v>
      </c>
      <c r="Y2240" t="str">
        <f>SUBSTITUTE(Table14[[#This Row],[City tier]],"?","tier - 2")</f>
        <v>tier - 2</v>
      </c>
      <c r="Z2240" t="str">
        <f>SUBSTITUTE(Table14[[#This Row],[State ID]],"?","UNKNOWN")</f>
        <v>R1011</v>
      </c>
    </row>
    <row r="2241" spans="1:26" x14ac:dyDescent="0.3">
      <c r="A2241" t="s">
        <v>2269</v>
      </c>
      <c r="B2241">
        <v>1985</v>
      </c>
      <c r="C2241" t="s">
        <v>37</v>
      </c>
      <c r="E2241">
        <v>21</v>
      </c>
      <c r="F2241">
        <v>4</v>
      </c>
      <c r="G2241">
        <v>40182.25</v>
      </c>
      <c r="H2241" t="s">
        <v>16</v>
      </c>
      <c r="I2241" t="s">
        <v>11</v>
      </c>
      <c r="J2241" t="s">
        <v>42</v>
      </c>
      <c r="K2241" t="str">
        <f>SUBSTITUTE(Table14[[#This Row],[year]],"?","")</f>
        <v>1985</v>
      </c>
      <c r="P2241" t="str">
        <f>SUBSTITUTE(Table14[[#This Row],[Customer ID]],"?","unknown")</f>
        <v>Id104</v>
      </c>
      <c r="Q2241" s="9" t="str">
        <f t="shared" si="102"/>
        <v>23 Oct 1985</v>
      </c>
      <c r="R2241">
        <f t="shared" si="103"/>
        <v>37</v>
      </c>
      <c r="S2241" t="str">
        <f t="shared" si="104"/>
        <v>1985</v>
      </c>
      <c r="T2241" t="str">
        <f>SUBSTITUTE(Table14[[#This Row],[month]],"?","sep")</f>
        <v>Oct</v>
      </c>
      <c r="U2241">
        <v>23</v>
      </c>
      <c r="V2241">
        <v>0</v>
      </c>
      <c r="W2241" s="12">
        <v>2166.73</v>
      </c>
      <c r="X2241" t="str">
        <f>SUBSTITUTE(Table14[[#This Row],[Hospital tier]],"?","tier - 2")</f>
        <v>tier - 1</v>
      </c>
      <c r="Y2241" t="str">
        <f>SUBSTITUTE(Table14[[#This Row],[City tier]],"?","tier - 2")</f>
        <v>tier - 2</v>
      </c>
      <c r="Z2241" t="str">
        <f>SUBSTITUTE(Table14[[#This Row],[State ID]],"?","UNKNOWN")</f>
        <v>R1011</v>
      </c>
    </row>
    <row r="2242" spans="1:26" x14ac:dyDescent="0.3">
      <c r="A2242" t="s">
        <v>2270</v>
      </c>
      <c r="B2242">
        <v>1979</v>
      </c>
      <c r="C2242" t="s">
        <v>35</v>
      </c>
      <c r="E2242">
        <v>18</v>
      </c>
      <c r="F2242">
        <v>2</v>
      </c>
      <c r="G2242">
        <v>40204.83</v>
      </c>
      <c r="H2242" t="s">
        <v>16</v>
      </c>
      <c r="I2242" t="s">
        <v>12</v>
      </c>
      <c r="J2242" t="s">
        <v>23</v>
      </c>
      <c r="K2242" t="str">
        <f>SUBSTITUTE(Table14[[#This Row],[year]],"?","")</f>
        <v>1979</v>
      </c>
      <c r="P2242" t="str">
        <f>SUBSTITUTE(Table14[[#This Row],[Customer ID]],"?","unknown")</f>
        <v>Id103</v>
      </c>
      <c r="Q2242" s="9" t="str">
        <f t="shared" ref="Q2242:Q2305" si="105">CONCATENATE(U2242," ",T2242," ",S2242)</f>
        <v>10 Aug 1979</v>
      </c>
      <c r="R2242">
        <f t="shared" ref="R2242:R2305" si="106">DATEDIF(Q2242,$AC$21,"Y")</f>
        <v>43</v>
      </c>
      <c r="S2242" t="str">
        <f t="shared" ref="S2242:S2305" si="107">IF(ISBLANK(K2242),AVERAGE(K2242:K4584),K2242)</f>
        <v>1979</v>
      </c>
      <c r="T2242" t="str">
        <f>SUBSTITUTE(Table14[[#This Row],[month]],"?","sep")</f>
        <v>Aug</v>
      </c>
      <c r="U2242">
        <v>10</v>
      </c>
      <c r="V2242">
        <v>0</v>
      </c>
      <c r="W2242" s="12">
        <v>2156.75</v>
      </c>
      <c r="X2242" t="str">
        <f>SUBSTITUTE(Table14[[#This Row],[Hospital tier]],"?","tier - 2")</f>
        <v>tier - 1</v>
      </c>
      <c r="Y2242" t="str">
        <f>SUBSTITUTE(Table14[[#This Row],[City tier]],"?","tier - 2")</f>
        <v>tier - 3</v>
      </c>
      <c r="Z2242" t="str">
        <f>SUBSTITUTE(Table14[[#This Row],[State ID]],"?","UNKNOWN")</f>
        <v>R1012</v>
      </c>
    </row>
    <row r="2243" spans="1:26" x14ac:dyDescent="0.3">
      <c r="A2243" t="s">
        <v>2271</v>
      </c>
      <c r="B2243">
        <v>1981</v>
      </c>
      <c r="C2243" t="s">
        <v>10</v>
      </c>
      <c r="E2243">
        <v>28</v>
      </c>
      <c r="F2243">
        <v>1</v>
      </c>
      <c r="G2243">
        <v>40208.559999999998</v>
      </c>
      <c r="H2243" t="s">
        <v>16</v>
      </c>
      <c r="I2243" t="s">
        <v>11</v>
      </c>
      <c r="J2243" t="s">
        <v>42</v>
      </c>
      <c r="K2243" t="str">
        <f>SUBSTITUTE(Table14[[#This Row],[year]],"?","")</f>
        <v>1981</v>
      </c>
      <c r="P2243" t="str">
        <f>SUBSTITUTE(Table14[[#This Row],[Customer ID]],"?","unknown")</f>
        <v>Id102</v>
      </c>
      <c r="Q2243" s="9" t="str">
        <f t="shared" si="105"/>
        <v>12 Jul 1981</v>
      </c>
      <c r="R2243">
        <f t="shared" si="106"/>
        <v>41</v>
      </c>
      <c r="S2243" t="str">
        <f t="shared" si="107"/>
        <v>1981</v>
      </c>
      <c r="T2243" t="str">
        <f>SUBSTITUTE(Table14[[#This Row],[month]],"?","sep")</f>
        <v>Jul</v>
      </c>
      <c r="U2243">
        <v>12</v>
      </c>
      <c r="V2243">
        <v>0</v>
      </c>
      <c r="W2243" s="12">
        <v>11994.89</v>
      </c>
      <c r="X2243" t="str">
        <f>SUBSTITUTE(Table14[[#This Row],[Hospital tier]],"?","tier - 2")</f>
        <v>tier - 1</v>
      </c>
      <c r="Y2243" t="str">
        <f>SUBSTITUTE(Table14[[#This Row],[City tier]],"?","tier - 2")</f>
        <v>tier - 2</v>
      </c>
      <c r="Z2243" t="str">
        <f>SUBSTITUTE(Table14[[#This Row],[State ID]],"?","UNKNOWN")</f>
        <v>R1011</v>
      </c>
    </row>
    <row r="2244" spans="1:26" x14ac:dyDescent="0.3">
      <c r="A2244" t="s">
        <v>2272</v>
      </c>
      <c r="B2244">
        <v>1981</v>
      </c>
      <c r="C2244" t="s">
        <v>37</v>
      </c>
      <c r="E2244">
        <v>4</v>
      </c>
      <c r="F2244">
        <v>1</v>
      </c>
      <c r="G2244">
        <v>40273.65</v>
      </c>
      <c r="H2244" t="s">
        <v>16</v>
      </c>
      <c r="I2244" t="s">
        <v>12</v>
      </c>
      <c r="J2244" t="s">
        <v>13</v>
      </c>
      <c r="K2244" t="str">
        <f>SUBSTITUTE(Table14[[#This Row],[year]],"?","")</f>
        <v>1981</v>
      </c>
      <c r="P2244" t="str">
        <f>SUBSTITUTE(Table14[[#This Row],[Customer ID]],"?","unknown")</f>
        <v>Id101</v>
      </c>
      <c r="Q2244" s="9" t="str">
        <f t="shared" si="105"/>
        <v>29 Oct 1981</v>
      </c>
      <c r="R2244">
        <f t="shared" si="106"/>
        <v>41</v>
      </c>
      <c r="S2244" t="str">
        <f t="shared" si="107"/>
        <v>1981</v>
      </c>
      <c r="T2244" t="str">
        <f>SUBSTITUTE(Table14[[#This Row],[month]],"?","sep")</f>
        <v>Oct</v>
      </c>
      <c r="U2244">
        <v>29</v>
      </c>
      <c r="V2244">
        <v>0</v>
      </c>
      <c r="W2244" s="12">
        <v>2155.6799999999998</v>
      </c>
      <c r="X2244" t="str">
        <f>SUBSTITUTE(Table14[[#This Row],[Hospital tier]],"?","tier - 2")</f>
        <v>tier - 1</v>
      </c>
      <c r="Y2244" t="str">
        <f>SUBSTITUTE(Table14[[#This Row],[City tier]],"?","tier - 2")</f>
        <v>tier - 3</v>
      </c>
      <c r="Z2244" t="str">
        <f>SUBSTITUTE(Table14[[#This Row],[State ID]],"?","UNKNOWN")</f>
        <v>R1013</v>
      </c>
    </row>
    <row r="2245" spans="1:26" x14ac:dyDescent="0.3">
      <c r="A2245" t="s">
        <v>2273</v>
      </c>
      <c r="B2245">
        <v>1977</v>
      </c>
      <c r="C2245" t="s">
        <v>18</v>
      </c>
      <c r="E2245">
        <v>27</v>
      </c>
      <c r="F2245">
        <v>2</v>
      </c>
      <c r="G2245">
        <v>40284.379999999997</v>
      </c>
      <c r="H2245" t="s">
        <v>16</v>
      </c>
      <c r="I2245" t="s">
        <v>12</v>
      </c>
      <c r="J2245" t="s">
        <v>23</v>
      </c>
      <c r="K2245" t="str">
        <f>SUBSTITUTE(Table14[[#This Row],[year]],"?","")</f>
        <v>1977</v>
      </c>
      <c r="P2245" t="str">
        <f>SUBSTITUTE(Table14[[#This Row],[Customer ID]],"?","unknown")</f>
        <v>Id100</v>
      </c>
      <c r="Q2245" s="9" t="str">
        <f t="shared" si="105"/>
        <v>22 Jun 1977</v>
      </c>
      <c r="R2245">
        <f t="shared" si="106"/>
        <v>45</v>
      </c>
      <c r="S2245" t="str">
        <f t="shared" si="107"/>
        <v>1977</v>
      </c>
      <c r="T2245" t="str">
        <f>SUBSTITUTE(Table14[[#This Row],[month]],"?","sep")</f>
        <v>Jun</v>
      </c>
      <c r="U2245">
        <v>22</v>
      </c>
      <c r="V2245">
        <v>0</v>
      </c>
      <c r="W2245" s="12">
        <v>2154.36</v>
      </c>
      <c r="X2245" t="str">
        <f>SUBSTITUTE(Table14[[#This Row],[Hospital tier]],"?","tier - 2")</f>
        <v>tier - 1</v>
      </c>
      <c r="Y2245" t="str">
        <f>SUBSTITUTE(Table14[[#This Row],[City tier]],"?","tier - 2")</f>
        <v>tier - 3</v>
      </c>
      <c r="Z2245" t="str">
        <f>SUBSTITUTE(Table14[[#This Row],[State ID]],"?","UNKNOWN")</f>
        <v>R1012</v>
      </c>
    </row>
    <row r="2246" spans="1:26" x14ac:dyDescent="0.3">
      <c r="A2246" t="s">
        <v>2274</v>
      </c>
      <c r="B2246">
        <v>1962</v>
      </c>
      <c r="C2246" t="s">
        <v>20</v>
      </c>
      <c r="E2246">
        <v>4</v>
      </c>
      <c r="F2246">
        <v>0</v>
      </c>
      <c r="G2246">
        <v>40309.93</v>
      </c>
      <c r="H2246" t="s">
        <v>16</v>
      </c>
      <c r="I2246" t="s">
        <v>12</v>
      </c>
      <c r="J2246" t="s">
        <v>42</v>
      </c>
      <c r="K2246" t="str">
        <f>SUBSTITUTE(Table14[[#This Row],[year]],"?","")</f>
        <v>1962</v>
      </c>
      <c r="P2246" t="str">
        <f>SUBSTITUTE(Table14[[#This Row],[Customer ID]],"?","unknown")</f>
        <v>Id99</v>
      </c>
      <c r="Q2246" s="9" t="str">
        <f t="shared" si="105"/>
        <v>27 Sep 1962</v>
      </c>
      <c r="R2246">
        <f t="shared" si="106"/>
        <v>60</v>
      </c>
      <c r="S2246" t="str">
        <f t="shared" si="107"/>
        <v>1962</v>
      </c>
      <c r="T2246" t="str">
        <f>SUBSTITUTE(Table14[[#This Row],[month]],"?","sep")</f>
        <v>Sep</v>
      </c>
      <c r="U2246">
        <v>27</v>
      </c>
      <c r="V2246">
        <v>0</v>
      </c>
      <c r="W2246" s="12">
        <v>2150.4699999999998</v>
      </c>
      <c r="X2246" t="str">
        <f>SUBSTITUTE(Table14[[#This Row],[Hospital tier]],"?","tier - 2")</f>
        <v>tier - 1</v>
      </c>
      <c r="Y2246" t="str">
        <f>SUBSTITUTE(Table14[[#This Row],[City tier]],"?","tier - 2")</f>
        <v>tier - 3</v>
      </c>
      <c r="Z2246" t="str">
        <f>SUBSTITUTE(Table14[[#This Row],[State ID]],"?","UNKNOWN")</f>
        <v>R1011</v>
      </c>
    </row>
    <row r="2247" spans="1:26" x14ac:dyDescent="0.3">
      <c r="A2247" t="s">
        <v>2275</v>
      </c>
      <c r="B2247">
        <v>1966</v>
      </c>
      <c r="C2247" t="s">
        <v>35</v>
      </c>
      <c r="E2247">
        <v>12</v>
      </c>
      <c r="F2247">
        <v>0</v>
      </c>
      <c r="G2247">
        <v>40373.74</v>
      </c>
      <c r="H2247" t="s">
        <v>16</v>
      </c>
      <c r="I2247" t="s">
        <v>12</v>
      </c>
      <c r="J2247" t="s">
        <v>42</v>
      </c>
      <c r="K2247" t="str">
        <f>SUBSTITUTE(Table14[[#This Row],[year]],"?","")</f>
        <v>1966</v>
      </c>
      <c r="P2247" t="str">
        <f>SUBSTITUTE(Table14[[#This Row],[Customer ID]],"?","unknown")</f>
        <v>Id98</v>
      </c>
      <c r="Q2247" s="9" t="str">
        <f t="shared" si="105"/>
        <v>4 Aug 1966</v>
      </c>
      <c r="R2247">
        <f t="shared" si="106"/>
        <v>56</v>
      </c>
      <c r="S2247" t="str">
        <f t="shared" si="107"/>
        <v>1966</v>
      </c>
      <c r="T2247" t="str">
        <f>SUBSTITUTE(Table14[[#This Row],[month]],"?","sep")</f>
        <v>Aug</v>
      </c>
      <c r="U2247">
        <v>4</v>
      </c>
      <c r="V2247">
        <v>0</v>
      </c>
      <c r="W2247" s="12">
        <v>2144.85</v>
      </c>
      <c r="X2247" t="str">
        <f>SUBSTITUTE(Table14[[#This Row],[Hospital tier]],"?","tier - 2")</f>
        <v>tier - 1</v>
      </c>
      <c r="Y2247" t="str">
        <f>SUBSTITUTE(Table14[[#This Row],[City tier]],"?","tier - 2")</f>
        <v>tier - 3</v>
      </c>
      <c r="Z2247" t="str">
        <f>SUBSTITUTE(Table14[[#This Row],[State ID]],"?","UNKNOWN")</f>
        <v>R1011</v>
      </c>
    </row>
    <row r="2248" spans="1:26" x14ac:dyDescent="0.3">
      <c r="A2248" t="s">
        <v>2276</v>
      </c>
      <c r="B2248">
        <v>1985</v>
      </c>
      <c r="C2248" t="s">
        <v>15</v>
      </c>
      <c r="E2248">
        <v>3</v>
      </c>
      <c r="F2248">
        <v>0</v>
      </c>
      <c r="G2248">
        <v>40419.019999999997</v>
      </c>
      <c r="H2248" t="s">
        <v>16</v>
      </c>
      <c r="I2248" t="s">
        <v>11</v>
      </c>
      <c r="J2248" t="s">
        <v>13</v>
      </c>
      <c r="K2248" t="str">
        <f>SUBSTITUTE(Table14[[#This Row],[year]],"?","")</f>
        <v>1985</v>
      </c>
      <c r="P2248" t="str">
        <f>SUBSTITUTE(Table14[[#This Row],[Customer ID]],"?","unknown")</f>
        <v>Id97</v>
      </c>
      <c r="Q2248" s="9" t="str">
        <f t="shared" si="105"/>
        <v>19 Nov 1985</v>
      </c>
      <c r="R2248">
        <f t="shared" si="106"/>
        <v>37</v>
      </c>
      <c r="S2248" t="str">
        <f t="shared" si="107"/>
        <v>1985</v>
      </c>
      <c r="T2248" t="str">
        <f>SUBSTITUTE(Table14[[#This Row],[month]],"?","sep")</f>
        <v>Nov</v>
      </c>
      <c r="U2248">
        <v>19</v>
      </c>
      <c r="V2248">
        <v>0</v>
      </c>
      <c r="W2248" s="12">
        <v>2138.0700000000002</v>
      </c>
      <c r="X2248" t="str">
        <f>SUBSTITUTE(Table14[[#This Row],[Hospital tier]],"?","tier - 2")</f>
        <v>tier - 1</v>
      </c>
      <c r="Y2248" t="str">
        <f>SUBSTITUTE(Table14[[#This Row],[City tier]],"?","tier - 2")</f>
        <v>tier - 2</v>
      </c>
      <c r="Z2248" t="str">
        <f>SUBSTITUTE(Table14[[#This Row],[State ID]],"?","UNKNOWN")</f>
        <v>R1013</v>
      </c>
    </row>
    <row r="2249" spans="1:26" x14ac:dyDescent="0.3">
      <c r="A2249" t="s">
        <v>2277</v>
      </c>
      <c r="B2249">
        <v>1975</v>
      </c>
      <c r="C2249" t="s">
        <v>10</v>
      </c>
      <c r="E2249">
        <v>10</v>
      </c>
      <c r="F2249">
        <v>1</v>
      </c>
      <c r="G2249">
        <v>40590.550000000003</v>
      </c>
      <c r="H2249" t="s">
        <v>16</v>
      </c>
      <c r="I2249" t="s">
        <v>12</v>
      </c>
      <c r="J2249" t="s">
        <v>23</v>
      </c>
      <c r="K2249" t="str">
        <f>SUBSTITUTE(Table14[[#This Row],[year]],"?","")</f>
        <v>1975</v>
      </c>
      <c r="P2249" t="str">
        <f>SUBSTITUTE(Table14[[#This Row],[Customer ID]],"?","unknown")</f>
        <v>Id96</v>
      </c>
      <c r="Q2249" s="9" t="str">
        <f t="shared" si="105"/>
        <v>3 Jul 1975</v>
      </c>
      <c r="R2249">
        <f t="shared" si="106"/>
        <v>47</v>
      </c>
      <c r="S2249" t="str">
        <f t="shared" si="107"/>
        <v>1975</v>
      </c>
      <c r="T2249" t="str">
        <f>SUBSTITUTE(Table14[[#This Row],[month]],"?","sep")</f>
        <v>Jul</v>
      </c>
      <c r="U2249">
        <v>3</v>
      </c>
      <c r="V2249">
        <v>0</v>
      </c>
      <c r="W2249" s="12">
        <v>2137.65</v>
      </c>
      <c r="X2249" t="str">
        <f>SUBSTITUTE(Table14[[#This Row],[Hospital tier]],"?","tier - 2")</f>
        <v>tier - 1</v>
      </c>
      <c r="Y2249" t="str">
        <f>SUBSTITUTE(Table14[[#This Row],[City tier]],"?","tier - 2")</f>
        <v>tier - 3</v>
      </c>
      <c r="Z2249" t="str">
        <f>SUBSTITUTE(Table14[[#This Row],[State ID]],"?","UNKNOWN")</f>
        <v>R1012</v>
      </c>
    </row>
    <row r="2250" spans="1:26" x14ac:dyDescent="0.3">
      <c r="A2250" t="s">
        <v>2278</v>
      </c>
      <c r="B2250">
        <v>1970</v>
      </c>
      <c r="C2250" t="s">
        <v>20</v>
      </c>
      <c r="E2250">
        <v>25</v>
      </c>
      <c r="F2250">
        <v>0</v>
      </c>
      <c r="G2250">
        <v>40692.910000000003</v>
      </c>
      <c r="H2250" t="s">
        <v>16</v>
      </c>
      <c r="I2250" t="s">
        <v>16</v>
      </c>
      <c r="J2250" t="s">
        <v>42</v>
      </c>
      <c r="K2250" t="str">
        <f>SUBSTITUTE(Table14[[#This Row],[year]],"?","")</f>
        <v>1970</v>
      </c>
      <c r="P2250" t="str">
        <f>SUBSTITUTE(Table14[[#This Row],[Customer ID]],"?","unknown")</f>
        <v>Id95</v>
      </c>
      <c r="Q2250" s="9" t="str">
        <f t="shared" si="105"/>
        <v>26 Sep 1970</v>
      </c>
      <c r="R2250">
        <f t="shared" si="106"/>
        <v>52</v>
      </c>
      <c r="S2250" t="str">
        <f t="shared" si="107"/>
        <v>1970</v>
      </c>
      <c r="T2250" t="str">
        <f>SUBSTITUTE(Table14[[#This Row],[month]],"?","sep")</f>
        <v>Sep</v>
      </c>
      <c r="U2250">
        <v>26</v>
      </c>
      <c r="V2250">
        <v>0</v>
      </c>
      <c r="W2250" s="12">
        <v>2136.88</v>
      </c>
      <c r="X2250" t="str">
        <f>SUBSTITUTE(Table14[[#This Row],[Hospital tier]],"?","tier - 2")</f>
        <v>tier - 1</v>
      </c>
      <c r="Y2250" t="str">
        <f>SUBSTITUTE(Table14[[#This Row],[City tier]],"?","tier - 2")</f>
        <v>tier - 1</v>
      </c>
      <c r="Z2250" t="str">
        <f>SUBSTITUTE(Table14[[#This Row],[State ID]],"?","UNKNOWN")</f>
        <v>R1011</v>
      </c>
    </row>
    <row r="2251" spans="1:26" x14ac:dyDescent="0.3">
      <c r="A2251" t="s">
        <v>2279</v>
      </c>
      <c r="B2251">
        <v>1976</v>
      </c>
      <c r="C2251" t="s">
        <v>30</v>
      </c>
      <c r="E2251">
        <v>26</v>
      </c>
      <c r="F2251">
        <v>3</v>
      </c>
      <c r="G2251">
        <v>40720.550000000003</v>
      </c>
      <c r="H2251" t="s">
        <v>16</v>
      </c>
      <c r="I2251" t="s">
        <v>12</v>
      </c>
      <c r="J2251" t="s">
        <v>23</v>
      </c>
      <c r="K2251" t="str">
        <f>SUBSTITUTE(Table14[[#This Row],[year]],"?","")</f>
        <v>1976</v>
      </c>
      <c r="P2251" t="str">
        <f>SUBSTITUTE(Table14[[#This Row],[Customer ID]],"?","unknown")</f>
        <v>Id94</v>
      </c>
      <c r="Q2251" s="9" t="str">
        <f t="shared" si="105"/>
        <v>1 Dec 1976</v>
      </c>
      <c r="R2251">
        <f t="shared" si="106"/>
        <v>46</v>
      </c>
      <c r="S2251" t="str">
        <f t="shared" si="107"/>
        <v>1976</v>
      </c>
      <c r="T2251" t="str">
        <f>SUBSTITUTE(Table14[[#This Row],[month]],"?","sep")</f>
        <v>Dec</v>
      </c>
      <c r="U2251">
        <v>1</v>
      </c>
      <c r="V2251">
        <v>0</v>
      </c>
      <c r="W2251" s="12">
        <v>2134.9</v>
      </c>
      <c r="X2251" t="str">
        <f>SUBSTITUTE(Table14[[#This Row],[Hospital tier]],"?","tier - 2")</f>
        <v>tier - 1</v>
      </c>
      <c r="Y2251" t="str">
        <f>SUBSTITUTE(Table14[[#This Row],[City tier]],"?","tier - 2")</f>
        <v>tier - 3</v>
      </c>
      <c r="Z2251" t="str">
        <f>SUBSTITUTE(Table14[[#This Row],[State ID]],"?","UNKNOWN")</f>
        <v>R1012</v>
      </c>
    </row>
    <row r="2252" spans="1:26" x14ac:dyDescent="0.3">
      <c r="A2252" t="s">
        <v>2280</v>
      </c>
      <c r="B2252">
        <v>1972</v>
      </c>
      <c r="C2252" t="s">
        <v>18</v>
      </c>
      <c r="E2252">
        <v>10</v>
      </c>
      <c r="F2252">
        <v>0</v>
      </c>
      <c r="G2252">
        <v>40817.85</v>
      </c>
      <c r="H2252" t="s">
        <v>16</v>
      </c>
      <c r="I2252" t="s">
        <v>12</v>
      </c>
      <c r="J2252" t="s">
        <v>42</v>
      </c>
      <c r="K2252" t="str">
        <f>SUBSTITUTE(Table14[[#This Row],[year]],"?","")</f>
        <v>1972</v>
      </c>
      <c r="P2252" t="str">
        <f>SUBSTITUTE(Table14[[#This Row],[Customer ID]],"?","unknown")</f>
        <v>Id93</v>
      </c>
      <c r="Q2252" s="9" t="str">
        <f t="shared" si="105"/>
        <v>29 Jun 1972</v>
      </c>
      <c r="R2252">
        <f t="shared" si="106"/>
        <v>50</v>
      </c>
      <c r="S2252" t="str">
        <f t="shared" si="107"/>
        <v>1972</v>
      </c>
      <c r="T2252" t="str">
        <f>SUBSTITUTE(Table14[[#This Row],[month]],"?","sep")</f>
        <v>Jun</v>
      </c>
      <c r="U2252">
        <v>29</v>
      </c>
      <c r="V2252">
        <v>0</v>
      </c>
      <c r="W2252" s="12">
        <v>35573.26</v>
      </c>
      <c r="X2252" t="str">
        <f>SUBSTITUTE(Table14[[#This Row],[Hospital tier]],"?","tier - 2")</f>
        <v>tier - 1</v>
      </c>
      <c r="Y2252" t="str">
        <f>SUBSTITUTE(Table14[[#This Row],[City tier]],"?","tier - 2")</f>
        <v>tier - 3</v>
      </c>
      <c r="Z2252" t="str">
        <f>SUBSTITUTE(Table14[[#This Row],[State ID]],"?","UNKNOWN")</f>
        <v>R1011</v>
      </c>
    </row>
    <row r="2253" spans="1:26" x14ac:dyDescent="0.3">
      <c r="A2253" t="s">
        <v>2281</v>
      </c>
      <c r="B2253">
        <v>1999</v>
      </c>
      <c r="C2253" t="s">
        <v>10</v>
      </c>
      <c r="E2253">
        <v>2</v>
      </c>
      <c r="F2253">
        <v>1</v>
      </c>
      <c r="G2253">
        <v>40904.199999999997</v>
      </c>
      <c r="H2253" t="s">
        <v>16</v>
      </c>
      <c r="I2253" t="s">
        <v>16</v>
      </c>
      <c r="J2253" t="s">
        <v>247</v>
      </c>
      <c r="K2253" t="str">
        <f>SUBSTITUTE(Table14[[#This Row],[year]],"?","")</f>
        <v>1999</v>
      </c>
      <c r="P2253" t="str">
        <f>SUBSTITUTE(Table14[[#This Row],[Customer ID]],"?","unknown")</f>
        <v>Id92</v>
      </c>
      <c r="Q2253" s="9" t="str">
        <f t="shared" si="105"/>
        <v>22 Jul 1999</v>
      </c>
      <c r="R2253">
        <f t="shared" si="106"/>
        <v>23</v>
      </c>
      <c r="S2253" t="str">
        <f t="shared" si="107"/>
        <v>1999</v>
      </c>
      <c r="T2253" t="str">
        <f>SUBSTITUTE(Table14[[#This Row],[month]],"?","sep")</f>
        <v>Jul</v>
      </c>
      <c r="U2253">
        <v>22</v>
      </c>
      <c r="V2253">
        <v>0</v>
      </c>
      <c r="W2253" s="12">
        <v>2130.6799999999998</v>
      </c>
      <c r="X2253" t="str">
        <f>SUBSTITUTE(Table14[[#This Row],[Hospital tier]],"?","tier - 2")</f>
        <v>tier - 1</v>
      </c>
      <c r="Y2253" t="str">
        <f>SUBSTITUTE(Table14[[#This Row],[City tier]],"?","tier - 2")</f>
        <v>tier - 1</v>
      </c>
      <c r="Z2253" t="str">
        <f>SUBSTITUTE(Table14[[#This Row],[State ID]],"?","UNKNOWN")</f>
        <v>R1024</v>
      </c>
    </row>
    <row r="2254" spans="1:26" x14ac:dyDescent="0.3">
      <c r="A2254" t="s">
        <v>2282</v>
      </c>
      <c r="B2254">
        <v>1992</v>
      </c>
      <c r="C2254" t="s">
        <v>35</v>
      </c>
      <c r="E2254">
        <v>4</v>
      </c>
      <c r="F2254">
        <v>3</v>
      </c>
      <c r="G2254">
        <v>40932.43</v>
      </c>
      <c r="H2254" t="s">
        <v>16</v>
      </c>
      <c r="I2254" t="s">
        <v>11</v>
      </c>
      <c r="J2254" t="s">
        <v>13</v>
      </c>
      <c r="K2254" t="str">
        <f>SUBSTITUTE(Table14[[#This Row],[year]],"?","")</f>
        <v>1992</v>
      </c>
      <c r="P2254" t="str">
        <f>SUBSTITUTE(Table14[[#This Row],[Customer ID]],"?","unknown")</f>
        <v>Id91</v>
      </c>
      <c r="Q2254" s="9" t="str">
        <f t="shared" si="105"/>
        <v>4 Aug 1992</v>
      </c>
      <c r="R2254">
        <f t="shared" si="106"/>
        <v>30</v>
      </c>
      <c r="S2254" t="str">
        <f t="shared" si="107"/>
        <v>1992</v>
      </c>
      <c r="T2254" t="str">
        <f>SUBSTITUTE(Table14[[#This Row],[month]],"?","sep")</f>
        <v>Aug</v>
      </c>
      <c r="U2254">
        <v>4</v>
      </c>
      <c r="V2254">
        <v>3</v>
      </c>
      <c r="W2254" s="12">
        <v>11987.68</v>
      </c>
      <c r="X2254" t="str">
        <f>SUBSTITUTE(Table14[[#This Row],[Hospital tier]],"?","tier - 2")</f>
        <v>tier - 1</v>
      </c>
      <c r="Y2254" t="str">
        <f>SUBSTITUTE(Table14[[#This Row],[City tier]],"?","tier - 2")</f>
        <v>tier - 2</v>
      </c>
      <c r="Z2254" t="str">
        <f>SUBSTITUTE(Table14[[#This Row],[State ID]],"?","UNKNOWN")</f>
        <v>R1013</v>
      </c>
    </row>
    <row r="2255" spans="1:26" x14ac:dyDescent="0.3">
      <c r="A2255" t="s">
        <v>2283</v>
      </c>
      <c r="B2255">
        <v>1979</v>
      </c>
      <c r="C2255" t="s">
        <v>20</v>
      </c>
      <c r="E2255">
        <v>16</v>
      </c>
      <c r="F2255">
        <v>3</v>
      </c>
      <c r="G2255">
        <v>40941.29</v>
      </c>
      <c r="H2255" t="s">
        <v>16</v>
      </c>
      <c r="I2255" t="s">
        <v>11</v>
      </c>
      <c r="J2255" t="s">
        <v>13</v>
      </c>
      <c r="K2255" t="str">
        <f>SUBSTITUTE(Table14[[#This Row],[year]],"?","")</f>
        <v>1979</v>
      </c>
      <c r="P2255" t="str">
        <f>SUBSTITUTE(Table14[[#This Row],[Customer ID]],"?","unknown")</f>
        <v>Id90</v>
      </c>
      <c r="Q2255" s="9" t="str">
        <f t="shared" si="105"/>
        <v>30 Sep 1979</v>
      </c>
      <c r="R2255">
        <f t="shared" si="106"/>
        <v>43</v>
      </c>
      <c r="S2255" t="str">
        <f t="shared" si="107"/>
        <v>1979</v>
      </c>
      <c r="T2255" t="str">
        <f>SUBSTITUTE(Table14[[#This Row],[month]],"?","sep")</f>
        <v>Sep</v>
      </c>
      <c r="U2255">
        <v>30</v>
      </c>
      <c r="V2255">
        <v>0</v>
      </c>
      <c r="W2255" s="12">
        <v>2128.4299999999998</v>
      </c>
      <c r="X2255" t="str">
        <f>SUBSTITUTE(Table14[[#This Row],[Hospital tier]],"?","tier - 2")</f>
        <v>tier - 1</v>
      </c>
      <c r="Y2255" t="str">
        <f>SUBSTITUTE(Table14[[#This Row],[City tier]],"?","tier - 2")</f>
        <v>tier - 2</v>
      </c>
      <c r="Z2255" t="str">
        <f>SUBSTITUTE(Table14[[#This Row],[State ID]],"?","UNKNOWN")</f>
        <v>R1013</v>
      </c>
    </row>
    <row r="2256" spans="1:26" x14ac:dyDescent="0.3">
      <c r="A2256" t="s">
        <v>2284</v>
      </c>
      <c r="B2256">
        <v>1983</v>
      </c>
      <c r="C2256" t="s">
        <v>20</v>
      </c>
      <c r="E2256">
        <v>8</v>
      </c>
      <c r="F2256">
        <v>3</v>
      </c>
      <c r="G2256">
        <v>40961.29</v>
      </c>
      <c r="H2256" t="s">
        <v>16</v>
      </c>
      <c r="I2256" t="s">
        <v>11</v>
      </c>
      <c r="J2256" t="s">
        <v>42</v>
      </c>
      <c r="K2256" t="str">
        <f>SUBSTITUTE(Table14[[#This Row],[year]],"?","")</f>
        <v>1983</v>
      </c>
      <c r="P2256" t="str">
        <f>SUBSTITUTE(Table14[[#This Row],[Customer ID]],"?","unknown")</f>
        <v>Id89</v>
      </c>
      <c r="Q2256" s="9" t="str">
        <f t="shared" si="105"/>
        <v>4 Sep 1983</v>
      </c>
      <c r="R2256">
        <f t="shared" si="106"/>
        <v>39</v>
      </c>
      <c r="S2256" t="str">
        <f t="shared" si="107"/>
        <v>1983</v>
      </c>
      <c r="T2256" t="str">
        <f>SUBSTITUTE(Table14[[#This Row],[month]],"?","sep")</f>
        <v>Sep</v>
      </c>
      <c r="U2256">
        <v>4</v>
      </c>
      <c r="V2256">
        <v>0</v>
      </c>
      <c r="W2256" s="12">
        <v>2118.61</v>
      </c>
      <c r="X2256" t="str">
        <f>SUBSTITUTE(Table14[[#This Row],[Hospital tier]],"?","tier - 2")</f>
        <v>tier - 1</v>
      </c>
      <c r="Y2256" t="str">
        <f>SUBSTITUTE(Table14[[#This Row],[City tier]],"?","tier - 2")</f>
        <v>tier - 2</v>
      </c>
      <c r="Z2256" t="str">
        <f>SUBSTITUTE(Table14[[#This Row],[State ID]],"?","UNKNOWN")</f>
        <v>R1011</v>
      </c>
    </row>
    <row r="2257" spans="1:26" x14ac:dyDescent="0.3">
      <c r="A2257" t="s">
        <v>2285</v>
      </c>
      <c r="B2257">
        <v>1974</v>
      </c>
      <c r="C2257" t="s">
        <v>18</v>
      </c>
      <c r="E2257">
        <v>5</v>
      </c>
      <c r="F2257">
        <v>0</v>
      </c>
      <c r="G2257">
        <v>40974.160000000003</v>
      </c>
      <c r="H2257" t="s">
        <v>16</v>
      </c>
      <c r="I2257" t="s">
        <v>11</v>
      </c>
      <c r="J2257" t="s">
        <v>13</v>
      </c>
      <c r="K2257" t="str">
        <f>SUBSTITUTE(Table14[[#This Row],[year]],"?","")</f>
        <v>1974</v>
      </c>
      <c r="P2257" t="str">
        <f>SUBSTITUTE(Table14[[#This Row],[Customer ID]],"?","unknown")</f>
        <v>Id88</v>
      </c>
      <c r="Q2257" s="9" t="str">
        <f t="shared" si="105"/>
        <v>30 Jun 1974</v>
      </c>
      <c r="R2257">
        <f t="shared" si="106"/>
        <v>48</v>
      </c>
      <c r="S2257" t="str">
        <f t="shared" si="107"/>
        <v>1974</v>
      </c>
      <c r="T2257" t="str">
        <f>SUBSTITUTE(Table14[[#This Row],[month]],"?","sep")</f>
        <v>Jun</v>
      </c>
      <c r="U2257">
        <v>30</v>
      </c>
      <c r="V2257">
        <v>0</v>
      </c>
      <c r="W2257" s="12">
        <v>2117.34</v>
      </c>
      <c r="X2257" t="str">
        <f>SUBSTITUTE(Table14[[#This Row],[Hospital tier]],"?","tier - 2")</f>
        <v>tier - 1</v>
      </c>
      <c r="Y2257" t="str">
        <f>SUBSTITUTE(Table14[[#This Row],[City tier]],"?","tier - 2")</f>
        <v>tier - 2</v>
      </c>
      <c r="Z2257" t="str">
        <f>SUBSTITUTE(Table14[[#This Row],[State ID]],"?","UNKNOWN")</f>
        <v>R1013</v>
      </c>
    </row>
    <row r="2258" spans="1:26" x14ac:dyDescent="0.3">
      <c r="A2258" t="s">
        <v>2286</v>
      </c>
      <c r="B2258">
        <v>1979</v>
      </c>
      <c r="C2258" t="s">
        <v>37</v>
      </c>
      <c r="E2258">
        <v>11</v>
      </c>
      <c r="F2258">
        <v>1</v>
      </c>
      <c r="G2258">
        <v>41034.22</v>
      </c>
      <c r="H2258" t="s">
        <v>16</v>
      </c>
      <c r="I2258" t="s">
        <v>12</v>
      </c>
      <c r="J2258" t="s">
        <v>356</v>
      </c>
      <c r="K2258" t="str">
        <f>SUBSTITUTE(Table14[[#This Row],[year]],"?","")</f>
        <v>1979</v>
      </c>
      <c r="P2258" t="str">
        <f>SUBSTITUTE(Table14[[#This Row],[Customer ID]],"?","unknown")</f>
        <v>Id87</v>
      </c>
      <c r="Q2258" s="9" t="str">
        <f t="shared" si="105"/>
        <v>21 Oct 1979</v>
      </c>
      <c r="R2258">
        <f t="shared" si="106"/>
        <v>43</v>
      </c>
      <c r="S2258" t="str">
        <f t="shared" si="107"/>
        <v>1979</v>
      </c>
      <c r="T2258" t="str">
        <f>SUBSTITUTE(Table14[[#This Row],[month]],"?","sep")</f>
        <v>Oct</v>
      </c>
      <c r="U2258">
        <v>21</v>
      </c>
      <c r="V2258">
        <v>3</v>
      </c>
      <c r="W2258" s="12">
        <v>2106.2600000000002</v>
      </c>
      <c r="X2258" t="str">
        <f>SUBSTITUTE(Table14[[#This Row],[Hospital tier]],"?","tier - 2")</f>
        <v>tier - 1</v>
      </c>
      <c r="Y2258" t="str">
        <f>SUBSTITUTE(Table14[[#This Row],[City tier]],"?","tier - 2")</f>
        <v>tier - 3</v>
      </c>
      <c r="Z2258" t="str">
        <f>SUBSTITUTE(Table14[[#This Row],[State ID]],"?","UNKNOWN")</f>
        <v>R1017</v>
      </c>
    </row>
    <row r="2259" spans="1:26" x14ac:dyDescent="0.3">
      <c r="A2259" t="s">
        <v>2287</v>
      </c>
      <c r="B2259">
        <v>1972</v>
      </c>
      <c r="C2259" t="s">
        <v>35</v>
      </c>
      <c r="E2259">
        <v>12</v>
      </c>
      <c r="F2259">
        <v>0</v>
      </c>
      <c r="G2259">
        <v>41055.29</v>
      </c>
      <c r="H2259" t="s">
        <v>16</v>
      </c>
      <c r="I2259" t="s">
        <v>11</v>
      </c>
      <c r="J2259" t="s">
        <v>42</v>
      </c>
      <c r="K2259" t="str">
        <f>SUBSTITUTE(Table14[[#This Row],[year]],"?","")</f>
        <v>1972</v>
      </c>
      <c r="P2259" t="str">
        <f>SUBSTITUTE(Table14[[#This Row],[Customer ID]],"?","unknown")</f>
        <v>Id86</v>
      </c>
      <c r="Q2259" s="9" t="str">
        <f t="shared" si="105"/>
        <v>28 Aug 1972</v>
      </c>
      <c r="R2259">
        <f t="shared" si="106"/>
        <v>50</v>
      </c>
      <c r="S2259" t="str">
        <f t="shared" si="107"/>
        <v>1972</v>
      </c>
      <c r="T2259" t="str">
        <f>SUBSTITUTE(Table14[[#This Row],[month]],"?","sep")</f>
        <v>Aug</v>
      </c>
      <c r="U2259">
        <v>28</v>
      </c>
      <c r="V2259">
        <v>0</v>
      </c>
      <c r="W2259" s="12">
        <v>2104.11</v>
      </c>
      <c r="X2259" t="str">
        <f>SUBSTITUTE(Table14[[#This Row],[Hospital tier]],"?","tier - 2")</f>
        <v>tier - 1</v>
      </c>
      <c r="Y2259" t="str">
        <f>SUBSTITUTE(Table14[[#This Row],[City tier]],"?","tier - 2")</f>
        <v>tier - 2</v>
      </c>
      <c r="Z2259" t="str">
        <f>SUBSTITUTE(Table14[[#This Row],[State ID]],"?","UNKNOWN")</f>
        <v>R1011</v>
      </c>
    </row>
    <row r="2260" spans="1:26" x14ac:dyDescent="0.3">
      <c r="A2260" t="s">
        <v>2288</v>
      </c>
      <c r="B2260">
        <v>1972</v>
      </c>
      <c r="C2260" t="s">
        <v>20</v>
      </c>
      <c r="E2260">
        <v>6</v>
      </c>
      <c r="F2260">
        <v>0</v>
      </c>
      <c r="G2260">
        <v>41097.160000000003</v>
      </c>
      <c r="H2260" t="s">
        <v>16</v>
      </c>
      <c r="I2260" t="s">
        <v>12</v>
      </c>
      <c r="J2260" t="s">
        <v>168</v>
      </c>
      <c r="K2260" t="str">
        <f>SUBSTITUTE(Table14[[#This Row],[year]],"?","")</f>
        <v>1972</v>
      </c>
      <c r="P2260" t="str">
        <f>SUBSTITUTE(Table14[[#This Row],[Customer ID]],"?","unknown")</f>
        <v>Id85</v>
      </c>
      <c r="Q2260" s="9" t="str">
        <f t="shared" si="105"/>
        <v>22 Sep 1972</v>
      </c>
      <c r="R2260">
        <f t="shared" si="106"/>
        <v>50</v>
      </c>
      <c r="S2260" t="str">
        <f t="shared" si="107"/>
        <v>1972</v>
      </c>
      <c r="T2260" t="str">
        <f>SUBSTITUTE(Table14[[#This Row],[month]],"?","sep")</f>
        <v>Sep</v>
      </c>
      <c r="U2260">
        <v>22</v>
      </c>
      <c r="V2260">
        <v>1</v>
      </c>
      <c r="W2260" s="12">
        <v>2103.08</v>
      </c>
      <c r="X2260" t="str">
        <f>SUBSTITUTE(Table14[[#This Row],[Hospital tier]],"?","tier - 2")</f>
        <v>tier - 1</v>
      </c>
      <c r="Y2260" t="str">
        <f>SUBSTITUTE(Table14[[#This Row],[City tier]],"?","tier - 2")</f>
        <v>tier - 3</v>
      </c>
      <c r="Z2260" t="str">
        <f>SUBSTITUTE(Table14[[#This Row],[State ID]],"?","UNKNOWN")</f>
        <v>R1016</v>
      </c>
    </row>
    <row r="2261" spans="1:26" x14ac:dyDescent="0.3">
      <c r="A2261" t="s">
        <v>2289</v>
      </c>
      <c r="B2261">
        <v>1969</v>
      </c>
      <c r="C2261" t="s">
        <v>35</v>
      </c>
      <c r="E2261">
        <v>8</v>
      </c>
      <c r="F2261">
        <v>0</v>
      </c>
      <c r="G2261">
        <v>41191.57</v>
      </c>
      <c r="H2261" t="s">
        <v>16</v>
      </c>
      <c r="I2261" t="s">
        <v>11</v>
      </c>
      <c r="J2261" t="s">
        <v>42</v>
      </c>
      <c r="K2261" t="str">
        <f>SUBSTITUTE(Table14[[#This Row],[year]],"?","")</f>
        <v>1969</v>
      </c>
      <c r="P2261" t="str">
        <f>SUBSTITUTE(Table14[[#This Row],[Customer ID]],"?","unknown")</f>
        <v>Id84</v>
      </c>
      <c r="Q2261" s="9" t="str">
        <f t="shared" si="105"/>
        <v>14 Aug 1969</v>
      </c>
      <c r="R2261">
        <f t="shared" si="106"/>
        <v>53</v>
      </c>
      <c r="S2261" t="str">
        <f t="shared" si="107"/>
        <v>1969</v>
      </c>
      <c r="T2261" t="str">
        <f>SUBSTITUTE(Table14[[#This Row],[month]],"?","sep")</f>
        <v>Aug</v>
      </c>
      <c r="U2261">
        <v>14</v>
      </c>
      <c r="V2261">
        <v>0</v>
      </c>
      <c r="W2261" s="12">
        <v>2102.2600000000002</v>
      </c>
      <c r="X2261" t="str">
        <f>SUBSTITUTE(Table14[[#This Row],[Hospital tier]],"?","tier - 2")</f>
        <v>tier - 1</v>
      </c>
      <c r="Y2261" t="str">
        <f>SUBSTITUTE(Table14[[#This Row],[City tier]],"?","tier - 2")</f>
        <v>tier - 2</v>
      </c>
      <c r="Z2261" t="str">
        <f>SUBSTITUTE(Table14[[#This Row],[State ID]],"?","UNKNOWN")</f>
        <v>R1011</v>
      </c>
    </row>
    <row r="2262" spans="1:26" x14ac:dyDescent="0.3">
      <c r="A2262" t="s">
        <v>2290</v>
      </c>
      <c r="B2262">
        <v>1964</v>
      </c>
      <c r="C2262" t="s">
        <v>18</v>
      </c>
      <c r="E2262">
        <v>6</v>
      </c>
      <c r="F2262">
        <v>0</v>
      </c>
      <c r="G2262">
        <v>41250.39</v>
      </c>
      <c r="H2262" t="s">
        <v>16</v>
      </c>
      <c r="I2262" t="s">
        <v>12</v>
      </c>
      <c r="J2262" t="s">
        <v>42</v>
      </c>
      <c r="K2262" t="str">
        <f>SUBSTITUTE(Table14[[#This Row],[year]],"?","")</f>
        <v>1964</v>
      </c>
      <c r="P2262" t="str">
        <f>SUBSTITUTE(Table14[[#This Row],[Customer ID]],"?","unknown")</f>
        <v>Id83</v>
      </c>
      <c r="Q2262" s="9" t="str">
        <f t="shared" si="105"/>
        <v>12 Jun 1964</v>
      </c>
      <c r="R2262">
        <f t="shared" si="106"/>
        <v>58</v>
      </c>
      <c r="S2262" t="str">
        <f t="shared" si="107"/>
        <v>1964</v>
      </c>
      <c r="T2262" t="str">
        <f>SUBSTITUTE(Table14[[#This Row],[month]],"?","sep")</f>
        <v>Jun</v>
      </c>
      <c r="U2262">
        <v>12</v>
      </c>
      <c r="V2262">
        <v>0</v>
      </c>
      <c r="W2262" s="12">
        <v>2094.1</v>
      </c>
      <c r="X2262" t="str">
        <f>SUBSTITUTE(Table14[[#This Row],[Hospital tier]],"?","tier - 2")</f>
        <v>tier - 1</v>
      </c>
      <c r="Y2262" t="str">
        <f>SUBSTITUTE(Table14[[#This Row],[City tier]],"?","tier - 2")</f>
        <v>tier - 3</v>
      </c>
      <c r="Z2262" t="str">
        <f>SUBSTITUTE(Table14[[#This Row],[State ID]],"?","UNKNOWN")</f>
        <v>R1011</v>
      </c>
    </row>
    <row r="2263" spans="1:26" x14ac:dyDescent="0.3">
      <c r="A2263" t="s">
        <v>2291</v>
      </c>
      <c r="B2263">
        <v>1977</v>
      </c>
      <c r="C2263" t="s">
        <v>35</v>
      </c>
      <c r="E2263">
        <v>27</v>
      </c>
      <c r="F2263">
        <v>2</v>
      </c>
      <c r="G2263">
        <v>41271.5</v>
      </c>
      <c r="H2263" t="s">
        <v>16</v>
      </c>
      <c r="I2263" t="s">
        <v>11</v>
      </c>
      <c r="J2263" t="s">
        <v>42</v>
      </c>
      <c r="K2263" t="str">
        <f>SUBSTITUTE(Table14[[#This Row],[year]],"?","")</f>
        <v>1977</v>
      </c>
      <c r="P2263" t="str">
        <f>SUBSTITUTE(Table14[[#This Row],[Customer ID]],"?","unknown")</f>
        <v>Id82</v>
      </c>
      <c r="Q2263" s="9" t="str">
        <f t="shared" si="105"/>
        <v>26 Aug 1977</v>
      </c>
      <c r="R2263">
        <f t="shared" si="106"/>
        <v>45</v>
      </c>
      <c r="S2263" t="str">
        <f t="shared" si="107"/>
        <v>1977</v>
      </c>
      <c r="T2263" t="str">
        <f>SUBSTITUTE(Table14[[#This Row],[month]],"?","sep")</f>
        <v>Aug</v>
      </c>
      <c r="U2263">
        <v>26</v>
      </c>
      <c r="V2263">
        <v>0</v>
      </c>
      <c r="W2263" s="12">
        <v>2055.3200000000002</v>
      </c>
      <c r="X2263" t="str">
        <f>SUBSTITUTE(Table14[[#This Row],[Hospital tier]],"?","tier - 2")</f>
        <v>tier - 1</v>
      </c>
      <c r="Y2263" t="str">
        <f>SUBSTITUTE(Table14[[#This Row],[City tier]],"?","tier - 2")</f>
        <v>tier - 2</v>
      </c>
      <c r="Z2263" t="str">
        <f>SUBSTITUTE(Table14[[#This Row],[State ID]],"?","UNKNOWN")</f>
        <v>R1011</v>
      </c>
    </row>
    <row r="2264" spans="1:26" x14ac:dyDescent="0.3">
      <c r="A2264" t="s">
        <v>2292</v>
      </c>
      <c r="B2264">
        <v>1964</v>
      </c>
      <c r="C2264" t="s">
        <v>37</v>
      </c>
      <c r="E2264">
        <v>7</v>
      </c>
      <c r="F2264">
        <v>0</v>
      </c>
      <c r="G2264">
        <v>41331.79</v>
      </c>
      <c r="H2264" t="s">
        <v>16</v>
      </c>
      <c r="I2264" t="s">
        <v>11</v>
      </c>
      <c r="J2264" t="s">
        <v>42</v>
      </c>
      <c r="K2264" t="str">
        <f>SUBSTITUTE(Table14[[#This Row],[year]],"?","")</f>
        <v>1964</v>
      </c>
      <c r="P2264" t="str">
        <f>SUBSTITUTE(Table14[[#This Row],[Customer ID]],"?","unknown")</f>
        <v>Id81</v>
      </c>
      <c r="Q2264" s="9" t="str">
        <f t="shared" si="105"/>
        <v>27 Oct 1964</v>
      </c>
      <c r="R2264">
        <f t="shared" si="106"/>
        <v>58</v>
      </c>
      <c r="S2264" t="str">
        <f t="shared" si="107"/>
        <v>1964</v>
      </c>
      <c r="T2264" t="str">
        <f>SUBSTITUTE(Table14[[#This Row],[month]],"?","sep")</f>
        <v>Oct</v>
      </c>
      <c r="U2264">
        <v>27</v>
      </c>
      <c r="V2264">
        <v>0</v>
      </c>
      <c r="W2264" s="12">
        <v>35547.72</v>
      </c>
      <c r="X2264" t="str">
        <f>SUBSTITUTE(Table14[[#This Row],[Hospital tier]],"?","tier - 2")</f>
        <v>tier - 1</v>
      </c>
      <c r="Y2264" t="str">
        <f>SUBSTITUTE(Table14[[#This Row],[City tier]],"?","tier - 2")</f>
        <v>tier - 2</v>
      </c>
      <c r="Z2264" t="str">
        <f>SUBSTITUTE(Table14[[#This Row],[State ID]],"?","UNKNOWN")</f>
        <v>R1011</v>
      </c>
    </row>
    <row r="2265" spans="1:26" x14ac:dyDescent="0.3">
      <c r="A2265" t="s">
        <v>2293</v>
      </c>
      <c r="B2265">
        <v>1971</v>
      </c>
      <c r="C2265" t="s">
        <v>37</v>
      </c>
      <c r="E2265">
        <v>16</v>
      </c>
      <c r="F2265">
        <v>0</v>
      </c>
      <c r="G2265">
        <v>41351.879999999997</v>
      </c>
      <c r="H2265" t="s">
        <v>16</v>
      </c>
      <c r="I2265" t="s">
        <v>11</v>
      </c>
      <c r="J2265" t="s">
        <v>42</v>
      </c>
      <c r="K2265" t="str">
        <f>SUBSTITUTE(Table14[[#This Row],[year]],"?","")</f>
        <v>1971</v>
      </c>
      <c r="P2265" t="str">
        <f>SUBSTITUTE(Table14[[#This Row],[Customer ID]],"?","unknown")</f>
        <v>Id80</v>
      </c>
      <c r="Q2265" s="9" t="str">
        <f t="shared" si="105"/>
        <v>22 Oct 1971</v>
      </c>
      <c r="R2265">
        <f t="shared" si="106"/>
        <v>51</v>
      </c>
      <c r="S2265" t="str">
        <f t="shared" si="107"/>
        <v>1971</v>
      </c>
      <c r="T2265" t="str">
        <f>SUBSTITUTE(Table14[[#This Row],[month]],"?","sep")</f>
        <v>Oct</v>
      </c>
      <c r="U2265">
        <v>22</v>
      </c>
      <c r="V2265">
        <v>3</v>
      </c>
      <c r="W2265" s="12">
        <v>11987.17</v>
      </c>
      <c r="X2265" t="str">
        <f>SUBSTITUTE(Table14[[#This Row],[Hospital tier]],"?","tier - 2")</f>
        <v>tier - 1</v>
      </c>
      <c r="Y2265" t="str">
        <f>SUBSTITUTE(Table14[[#This Row],[City tier]],"?","tier - 2")</f>
        <v>tier - 2</v>
      </c>
      <c r="Z2265" t="str">
        <f>SUBSTITUTE(Table14[[#This Row],[State ID]],"?","UNKNOWN")</f>
        <v>R1011</v>
      </c>
    </row>
    <row r="2266" spans="1:26" x14ac:dyDescent="0.3">
      <c r="A2266" t="s">
        <v>2294</v>
      </c>
      <c r="B2266">
        <v>1967</v>
      </c>
      <c r="C2266" t="s">
        <v>30</v>
      </c>
      <c r="E2266">
        <v>22</v>
      </c>
      <c r="F2266">
        <v>0</v>
      </c>
      <c r="G2266">
        <v>41505.15</v>
      </c>
      <c r="H2266" t="s">
        <v>16</v>
      </c>
      <c r="I2266" t="s">
        <v>11</v>
      </c>
      <c r="J2266" t="s">
        <v>42</v>
      </c>
      <c r="K2266" t="str">
        <f>SUBSTITUTE(Table14[[#This Row],[year]],"?","")</f>
        <v>1967</v>
      </c>
      <c r="P2266" t="str">
        <f>SUBSTITUTE(Table14[[#This Row],[Customer ID]],"?","unknown")</f>
        <v>Id79</v>
      </c>
      <c r="Q2266" s="9" t="str">
        <f t="shared" si="105"/>
        <v>2 Dec 1967</v>
      </c>
      <c r="R2266">
        <f t="shared" si="106"/>
        <v>55</v>
      </c>
      <c r="S2266" t="str">
        <f t="shared" si="107"/>
        <v>1967</v>
      </c>
      <c r="T2266" t="str">
        <f>SUBSTITUTE(Table14[[#This Row],[month]],"?","sep")</f>
        <v>Dec</v>
      </c>
      <c r="U2266">
        <v>2</v>
      </c>
      <c r="V2266">
        <v>0</v>
      </c>
      <c r="W2266" s="12">
        <v>2045.69</v>
      </c>
      <c r="X2266" t="str">
        <f>SUBSTITUTE(Table14[[#This Row],[Hospital tier]],"?","tier - 2")</f>
        <v>tier - 1</v>
      </c>
      <c r="Y2266" t="str">
        <f>SUBSTITUTE(Table14[[#This Row],[City tier]],"?","tier - 2")</f>
        <v>tier - 2</v>
      </c>
      <c r="Z2266" t="str">
        <f>SUBSTITUTE(Table14[[#This Row],[State ID]],"?","UNKNOWN")</f>
        <v>R1011</v>
      </c>
    </row>
    <row r="2267" spans="1:26" x14ac:dyDescent="0.3">
      <c r="A2267" t="s">
        <v>2295</v>
      </c>
      <c r="B2267">
        <v>1974</v>
      </c>
      <c r="C2267" t="s">
        <v>15</v>
      </c>
      <c r="E2267">
        <v>24</v>
      </c>
      <c r="F2267">
        <v>0</v>
      </c>
      <c r="G2267">
        <v>41636.199999999997</v>
      </c>
      <c r="H2267" t="s">
        <v>16</v>
      </c>
      <c r="I2267" t="s">
        <v>16</v>
      </c>
      <c r="J2267" t="s">
        <v>42</v>
      </c>
      <c r="K2267" t="str">
        <f>SUBSTITUTE(Table14[[#This Row],[year]],"?","")</f>
        <v>1974</v>
      </c>
      <c r="P2267" t="str">
        <f>SUBSTITUTE(Table14[[#This Row],[Customer ID]],"?","unknown")</f>
        <v>Id78</v>
      </c>
      <c r="Q2267" s="9" t="str">
        <f t="shared" si="105"/>
        <v>4 Nov 1974</v>
      </c>
      <c r="R2267">
        <f t="shared" si="106"/>
        <v>48</v>
      </c>
      <c r="S2267" t="str">
        <f t="shared" si="107"/>
        <v>1974</v>
      </c>
      <c r="T2267" t="str">
        <f>SUBSTITUTE(Table14[[#This Row],[month]],"?","sep")</f>
        <v>Nov</v>
      </c>
      <c r="U2267">
        <v>4</v>
      </c>
      <c r="V2267">
        <v>0</v>
      </c>
      <c r="W2267" s="12">
        <v>2026.97</v>
      </c>
      <c r="X2267" t="str">
        <f>SUBSTITUTE(Table14[[#This Row],[Hospital tier]],"?","tier - 2")</f>
        <v>tier - 1</v>
      </c>
      <c r="Y2267" t="str">
        <f>SUBSTITUTE(Table14[[#This Row],[City tier]],"?","tier - 2")</f>
        <v>tier - 1</v>
      </c>
      <c r="Z2267" t="str">
        <f>SUBSTITUTE(Table14[[#This Row],[State ID]],"?","UNKNOWN")</f>
        <v>R1011</v>
      </c>
    </row>
    <row r="2268" spans="1:26" x14ac:dyDescent="0.3">
      <c r="A2268" t="s">
        <v>2296</v>
      </c>
      <c r="B2268">
        <v>1976</v>
      </c>
      <c r="C2268" t="s">
        <v>37</v>
      </c>
      <c r="E2268">
        <v>29</v>
      </c>
      <c r="F2268">
        <v>1</v>
      </c>
      <c r="G2268">
        <v>41661.599999999999</v>
      </c>
      <c r="H2268" t="s">
        <v>16</v>
      </c>
      <c r="I2268" t="s">
        <v>12</v>
      </c>
      <c r="J2268" t="s">
        <v>42</v>
      </c>
      <c r="K2268" t="str">
        <f>SUBSTITUTE(Table14[[#This Row],[year]],"?","")</f>
        <v>1976</v>
      </c>
      <c r="P2268" t="str">
        <f>SUBSTITUTE(Table14[[#This Row],[Customer ID]],"?","unknown")</f>
        <v>Id77</v>
      </c>
      <c r="Q2268" s="9" t="str">
        <f t="shared" si="105"/>
        <v>6 Oct 1976</v>
      </c>
      <c r="R2268">
        <f t="shared" si="106"/>
        <v>46</v>
      </c>
      <c r="S2268" t="str">
        <f t="shared" si="107"/>
        <v>1976</v>
      </c>
      <c r="T2268" t="str">
        <f>SUBSTITUTE(Table14[[#This Row],[month]],"?","sep")</f>
        <v>Oct</v>
      </c>
      <c r="U2268">
        <v>6</v>
      </c>
      <c r="V2268">
        <v>0</v>
      </c>
      <c r="W2268" s="12">
        <v>2020.55</v>
      </c>
      <c r="X2268" t="str">
        <f>SUBSTITUTE(Table14[[#This Row],[Hospital tier]],"?","tier - 2")</f>
        <v>tier - 1</v>
      </c>
      <c r="Y2268" t="str">
        <f>SUBSTITUTE(Table14[[#This Row],[City tier]],"?","tier - 2")</f>
        <v>tier - 3</v>
      </c>
      <c r="Z2268" t="str">
        <f>SUBSTITUTE(Table14[[#This Row],[State ID]],"?","UNKNOWN")</f>
        <v>R1011</v>
      </c>
    </row>
    <row r="2269" spans="1:26" x14ac:dyDescent="0.3">
      <c r="A2269" t="s">
        <v>2297</v>
      </c>
      <c r="B2269">
        <v>1975</v>
      </c>
      <c r="C2269" t="s">
        <v>15</v>
      </c>
      <c r="E2269">
        <v>14</v>
      </c>
      <c r="F2269">
        <v>0</v>
      </c>
      <c r="G2269">
        <v>41676.080000000002</v>
      </c>
      <c r="H2269" t="s">
        <v>16</v>
      </c>
      <c r="I2269" t="s">
        <v>11</v>
      </c>
      <c r="J2269" t="s">
        <v>13</v>
      </c>
      <c r="K2269" t="str">
        <f>SUBSTITUTE(Table14[[#This Row],[year]],"?","")</f>
        <v>1975</v>
      </c>
      <c r="P2269" t="str">
        <f>SUBSTITUTE(Table14[[#This Row],[Customer ID]],"?","unknown")</f>
        <v>Id76</v>
      </c>
      <c r="Q2269" s="9" t="str">
        <f t="shared" si="105"/>
        <v>1 Nov 1975</v>
      </c>
      <c r="R2269">
        <f t="shared" si="106"/>
        <v>47</v>
      </c>
      <c r="S2269" t="str">
        <f t="shared" si="107"/>
        <v>1975</v>
      </c>
      <c r="T2269" t="str">
        <f>SUBSTITUTE(Table14[[#This Row],[month]],"?","sep")</f>
        <v>Nov</v>
      </c>
      <c r="U2269">
        <v>1</v>
      </c>
      <c r="V2269">
        <v>0</v>
      </c>
      <c r="W2269" s="12">
        <v>2020.18</v>
      </c>
      <c r="X2269" t="str">
        <f>SUBSTITUTE(Table14[[#This Row],[Hospital tier]],"?","tier - 2")</f>
        <v>tier - 1</v>
      </c>
      <c r="Y2269" t="str">
        <f>SUBSTITUTE(Table14[[#This Row],[City tier]],"?","tier - 2")</f>
        <v>tier - 2</v>
      </c>
      <c r="Z2269" t="str">
        <f>SUBSTITUTE(Table14[[#This Row],[State ID]],"?","UNKNOWN")</f>
        <v>R1013</v>
      </c>
    </row>
    <row r="2270" spans="1:26" x14ac:dyDescent="0.3">
      <c r="A2270" t="s">
        <v>2298</v>
      </c>
      <c r="B2270">
        <v>1975</v>
      </c>
      <c r="C2270" t="s">
        <v>20</v>
      </c>
      <c r="E2270">
        <v>29</v>
      </c>
      <c r="F2270">
        <v>1</v>
      </c>
      <c r="G2270">
        <v>41681.86</v>
      </c>
      <c r="H2270" t="s">
        <v>16</v>
      </c>
      <c r="I2270" t="s">
        <v>16</v>
      </c>
      <c r="J2270" t="s">
        <v>42</v>
      </c>
      <c r="K2270" t="str">
        <f>SUBSTITUTE(Table14[[#This Row],[year]],"?","")</f>
        <v>1975</v>
      </c>
      <c r="P2270" t="str">
        <f>SUBSTITUTE(Table14[[#This Row],[Customer ID]],"?","unknown")</f>
        <v>Id75</v>
      </c>
      <c r="Q2270" s="9" t="str">
        <f t="shared" si="105"/>
        <v>14 Sep 1975</v>
      </c>
      <c r="R2270">
        <f t="shared" si="106"/>
        <v>47</v>
      </c>
      <c r="S2270" t="str">
        <f t="shared" si="107"/>
        <v>1975</v>
      </c>
      <c r="T2270" t="str">
        <f>SUBSTITUTE(Table14[[#This Row],[month]],"?","sep")</f>
        <v>Sep</v>
      </c>
      <c r="U2270">
        <v>14</v>
      </c>
      <c r="V2270">
        <v>0</v>
      </c>
      <c r="W2270" s="12">
        <v>2007.95</v>
      </c>
      <c r="X2270" t="str">
        <f>SUBSTITUTE(Table14[[#This Row],[Hospital tier]],"?","tier - 2")</f>
        <v>tier - 1</v>
      </c>
      <c r="Y2270" t="str">
        <f>SUBSTITUTE(Table14[[#This Row],[City tier]],"?","tier - 2")</f>
        <v>tier - 1</v>
      </c>
      <c r="Z2270" t="str">
        <f>SUBSTITUTE(Table14[[#This Row],[State ID]],"?","UNKNOWN")</f>
        <v>R1011</v>
      </c>
    </row>
    <row r="2271" spans="1:26" x14ac:dyDescent="0.3">
      <c r="A2271" t="s">
        <v>2299</v>
      </c>
      <c r="B2271">
        <v>1962</v>
      </c>
      <c r="C2271" t="s">
        <v>20</v>
      </c>
      <c r="E2271">
        <v>22</v>
      </c>
      <c r="F2271">
        <v>0</v>
      </c>
      <c r="G2271">
        <v>41794.629999999997</v>
      </c>
      <c r="H2271" t="s">
        <v>16</v>
      </c>
      <c r="I2271" t="s">
        <v>12</v>
      </c>
      <c r="J2271" t="s">
        <v>42</v>
      </c>
      <c r="K2271" t="str">
        <f>SUBSTITUTE(Table14[[#This Row],[year]],"?","")</f>
        <v>1962</v>
      </c>
      <c r="P2271" t="str">
        <f>SUBSTITUTE(Table14[[#This Row],[Customer ID]],"?","unknown")</f>
        <v>Id74</v>
      </c>
      <c r="Q2271" s="9" t="str">
        <f t="shared" si="105"/>
        <v>14 Sep 1962</v>
      </c>
      <c r="R2271">
        <f t="shared" si="106"/>
        <v>60</v>
      </c>
      <c r="S2271" t="str">
        <f t="shared" si="107"/>
        <v>1962</v>
      </c>
      <c r="T2271" t="str">
        <f>SUBSTITUTE(Table14[[#This Row],[month]],"?","sep")</f>
        <v>Sep</v>
      </c>
      <c r="U2271">
        <v>14</v>
      </c>
      <c r="V2271">
        <v>0</v>
      </c>
      <c r="W2271" s="12">
        <v>1986.93</v>
      </c>
      <c r="X2271" t="str">
        <f>SUBSTITUTE(Table14[[#This Row],[Hospital tier]],"?","tier - 2")</f>
        <v>tier - 1</v>
      </c>
      <c r="Y2271" t="str">
        <f>SUBSTITUTE(Table14[[#This Row],[City tier]],"?","tier - 2")</f>
        <v>tier - 3</v>
      </c>
      <c r="Z2271" t="str">
        <f>SUBSTITUTE(Table14[[#This Row],[State ID]],"?","UNKNOWN")</f>
        <v>R1011</v>
      </c>
    </row>
    <row r="2272" spans="1:26" x14ac:dyDescent="0.3">
      <c r="A2272" t="s">
        <v>2300</v>
      </c>
      <c r="B2272">
        <v>1966</v>
      </c>
      <c r="C2272" t="s">
        <v>20</v>
      </c>
      <c r="E2272">
        <v>21</v>
      </c>
      <c r="F2272">
        <v>0</v>
      </c>
      <c r="G2272">
        <v>41886.54</v>
      </c>
      <c r="H2272" t="s">
        <v>16</v>
      </c>
      <c r="I2272" t="s">
        <v>12</v>
      </c>
      <c r="J2272" t="s">
        <v>42</v>
      </c>
      <c r="K2272" t="str">
        <f>SUBSTITUTE(Table14[[#This Row],[year]],"?","")</f>
        <v>1966</v>
      </c>
      <c r="P2272" t="str">
        <f>SUBSTITUTE(Table14[[#This Row],[Customer ID]],"?","unknown")</f>
        <v>Id73</v>
      </c>
      <c r="Q2272" s="9" t="str">
        <f t="shared" si="105"/>
        <v>29 Sep 1966</v>
      </c>
      <c r="R2272">
        <f t="shared" si="106"/>
        <v>56</v>
      </c>
      <c r="S2272" t="str">
        <f t="shared" si="107"/>
        <v>1966</v>
      </c>
      <c r="T2272" t="str">
        <f>SUBSTITUTE(Table14[[#This Row],[month]],"?","sep")</f>
        <v>Sep</v>
      </c>
      <c r="U2272">
        <v>29</v>
      </c>
      <c r="V2272">
        <v>0</v>
      </c>
      <c r="W2272" s="12">
        <v>1984.45</v>
      </c>
      <c r="X2272" t="str">
        <f>SUBSTITUTE(Table14[[#This Row],[Hospital tier]],"?","tier - 2")</f>
        <v>tier - 1</v>
      </c>
      <c r="Y2272" t="str">
        <f>SUBSTITUTE(Table14[[#This Row],[City tier]],"?","tier - 2")</f>
        <v>tier - 3</v>
      </c>
      <c r="Z2272" t="str">
        <f>SUBSTITUTE(Table14[[#This Row],[State ID]],"?","UNKNOWN")</f>
        <v>R1011</v>
      </c>
    </row>
    <row r="2273" spans="1:26" x14ac:dyDescent="0.3">
      <c r="A2273" t="s">
        <v>2301</v>
      </c>
      <c r="B2273">
        <v>1972</v>
      </c>
      <c r="C2273" t="s">
        <v>18</v>
      </c>
      <c r="E2273">
        <v>8</v>
      </c>
      <c r="F2273">
        <v>1</v>
      </c>
      <c r="G2273">
        <v>41919.1</v>
      </c>
      <c r="H2273" t="s">
        <v>16</v>
      </c>
      <c r="I2273" t="s">
        <v>16</v>
      </c>
      <c r="J2273" t="s">
        <v>168</v>
      </c>
      <c r="K2273" t="str">
        <f>SUBSTITUTE(Table14[[#This Row],[year]],"?","")</f>
        <v>1972</v>
      </c>
      <c r="P2273" t="str">
        <f>SUBSTITUTE(Table14[[#This Row],[Customer ID]],"?","unknown")</f>
        <v>Id72</v>
      </c>
      <c r="Q2273" s="9" t="str">
        <f t="shared" si="105"/>
        <v>29 Jun 1972</v>
      </c>
      <c r="R2273">
        <f t="shared" si="106"/>
        <v>50</v>
      </c>
      <c r="S2273" t="str">
        <f t="shared" si="107"/>
        <v>1972</v>
      </c>
      <c r="T2273" t="str">
        <f>SUBSTITUTE(Table14[[#This Row],[month]],"?","sep")</f>
        <v>Jun</v>
      </c>
      <c r="U2273">
        <v>29</v>
      </c>
      <c r="V2273">
        <v>0</v>
      </c>
      <c r="W2273" s="12">
        <v>1981.58</v>
      </c>
      <c r="X2273" t="str">
        <f>SUBSTITUTE(Table14[[#This Row],[Hospital tier]],"?","tier - 2")</f>
        <v>tier - 1</v>
      </c>
      <c r="Y2273" t="str">
        <f>SUBSTITUTE(Table14[[#This Row],[City tier]],"?","tier - 2")</f>
        <v>tier - 1</v>
      </c>
      <c r="Z2273" t="str">
        <f>SUBSTITUTE(Table14[[#This Row],[State ID]],"?","UNKNOWN")</f>
        <v>R1016</v>
      </c>
    </row>
    <row r="2274" spans="1:26" x14ac:dyDescent="0.3">
      <c r="A2274" t="s">
        <v>2302</v>
      </c>
      <c r="B2274">
        <v>1984</v>
      </c>
      <c r="C2274" t="s">
        <v>15</v>
      </c>
      <c r="E2274">
        <v>10</v>
      </c>
      <c r="F2274">
        <v>3</v>
      </c>
      <c r="G2274">
        <v>41949.24</v>
      </c>
      <c r="H2274" t="s">
        <v>16</v>
      </c>
      <c r="I2274" t="s">
        <v>16</v>
      </c>
      <c r="J2274" t="s">
        <v>13</v>
      </c>
      <c r="K2274" t="str">
        <f>SUBSTITUTE(Table14[[#This Row],[year]],"?","")</f>
        <v>1984</v>
      </c>
      <c r="P2274" t="str">
        <f>SUBSTITUTE(Table14[[#This Row],[Customer ID]],"?","unknown")</f>
        <v>Id71</v>
      </c>
      <c r="Q2274" s="9" t="str">
        <f t="shared" si="105"/>
        <v>16 Nov 1984</v>
      </c>
      <c r="R2274">
        <f t="shared" si="106"/>
        <v>38</v>
      </c>
      <c r="S2274" t="str">
        <f t="shared" si="107"/>
        <v>1984</v>
      </c>
      <c r="T2274" t="str">
        <f>SUBSTITUTE(Table14[[#This Row],[month]],"?","sep")</f>
        <v>Nov</v>
      </c>
      <c r="U2274">
        <v>16</v>
      </c>
      <c r="V2274">
        <v>1</v>
      </c>
      <c r="W2274" s="12">
        <v>1980.07</v>
      </c>
      <c r="X2274" t="str">
        <f>SUBSTITUTE(Table14[[#This Row],[Hospital tier]],"?","tier - 2")</f>
        <v>tier - 1</v>
      </c>
      <c r="Y2274" t="str">
        <f>SUBSTITUTE(Table14[[#This Row],[City tier]],"?","tier - 2")</f>
        <v>tier - 1</v>
      </c>
      <c r="Z2274" t="str">
        <f>SUBSTITUTE(Table14[[#This Row],[State ID]],"?","UNKNOWN")</f>
        <v>R1013</v>
      </c>
    </row>
    <row r="2275" spans="1:26" x14ac:dyDescent="0.3">
      <c r="A2275" t="s">
        <v>2303</v>
      </c>
      <c r="B2275">
        <v>1968</v>
      </c>
      <c r="C2275" t="s">
        <v>30</v>
      </c>
      <c r="E2275">
        <v>19</v>
      </c>
      <c r="F2275">
        <v>1</v>
      </c>
      <c r="G2275">
        <v>41999.519999999997</v>
      </c>
      <c r="H2275" t="s">
        <v>16</v>
      </c>
      <c r="I2275" t="s">
        <v>12</v>
      </c>
      <c r="J2275" t="s">
        <v>13</v>
      </c>
      <c r="K2275" t="str">
        <f>SUBSTITUTE(Table14[[#This Row],[year]],"?","")</f>
        <v>1968</v>
      </c>
      <c r="P2275" t="str">
        <f>SUBSTITUTE(Table14[[#This Row],[Customer ID]],"?","unknown")</f>
        <v>Id70</v>
      </c>
      <c r="Q2275" s="9" t="str">
        <f t="shared" si="105"/>
        <v>29 Dec 1968</v>
      </c>
      <c r="R2275">
        <f t="shared" si="106"/>
        <v>54</v>
      </c>
      <c r="S2275" t="str">
        <f t="shared" si="107"/>
        <v>1968</v>
      </c>
      <c r="T2275" t="str">
        <f>SUBSTITUTE(Table14[[#This Row],[month]],"?","sep")</f>
        <v>Dec</v>
      </c>
      <c r="U2275">
        <v>29</v>
      </c>
      <c r="V2275">
        <v>0</v>
      </c>
      <c r="W2275" s="12">
        <v>1977.82</v>
      </c>
      <c r="X2275" t="str">
        <f>SUBSTITUTE(Table14[[#This Row],[Hospital tier]],"?","tier - 2")</f>
        <v>tier - 1</v>
      </c>
      <c r="Y2275" t="str">
        <f>SUBSTITUTE(Table14[[#This Row],[City tier]],"?","tier - 2")</f>
        <v>tier - 3</v>
      </c>
      <c r="Z2275" t="str">
        <f>SUBSTITUTE(Table14[[#This Row],[State ID]],"?","UNKNOWN")</f>
        <v>R1013</v>
      </c>
    </row>
    <row r="2276" spans="1:26" x14ac:dyDescent="0.3">
      <c r="A2276" t="s">
        <v>2304</v>
      </c>
      <c r="B2276">
        <v>1976</v>
      </c>
      <c r="C2276" t="s">
        <v>15</v>
      </c>
      <c r="E2276">
        <v>28</v>
      </c>
      <c r="F2276">
        <v>0</v>
      </c>
      <c r="G2276">
        <v>42111.66</v>
      </c>
      <c r="H2276" t="s">
        <v>16</v>
      </c>
      <c r="I2276" t="s">
        <v>16</v>
      </c>
      <c r="J2276" t="s">
        <v>247</v>
      </c>
      <c r="K2276" t="str">
        <f>SUBSTITUTE(Table14[[#This Row],[year]],"?","")</f>
        <v>1976</v>
      </c>
      <c r="P2276" t="str">
        <f>SUBSTITUTE(Table14[[#This Row],[Customer ID]],"?","unknown")</f>
        <v>Id69</v>
      </c>
      <c r="Q2276" s="9" t="str">
        <f t="shared" si="105"/>
        <v>29 Nov 1976</v>
      </c>
      <c r="R2276">
        <f t="shared" si="106"/>
        <v>46</v>
      </c>
      <c r="S2276" t="str">
        <f t="shared" si="107"/>
        <v>1976</v>
      </c>
      <c r="T2276" t="str">
        <f>SUBSTITUTE(Table14[[#This Row],[month]],"?","sep")</f>
        <v>Nov</v>
      </c>
      <c r="U2276">
        <v>29</v>
      </c>
      <c r="V2276">
        <v>1</v>
      </c>
      <c r="W2276" s="12">
        <v>11946.63</v>
      </c>
      <c r="X2276" t="str">
        <f>SUBSTITUTE(Table14[[#This Row],[Hospital tier]],"?","tier - 2")</f>
        <v>tier - 1</v>
      </c>
      <c r="Y2276" t="str">
        <f>SUBSTITUTE(Table14[[#This Row],[City tier]],"?","tier - 2")</f>
        <v>tier - 1</v>
      </c>
      <c r="Z2276" t="str">
        <f>SUBSTITUTE(Table14[[#This Row],[State ID]],"?","UNKNOWN")</f>
        <v>R1024</v>
      </c>
    </row>
    <row r="2277" spans="1:26" x14ac:dyDescent="0.3">
      <c r="A2277" t="s">
        <v>2305</v>
      </c>
      <c r="B2277">
        <v>1997</v>
      </c>
      <c r="C2277" t="s">
        <v>30</v>
      </c>
      <c r="E2277">
        <v>9</v>
      </c>
      <c r="F2277">
        <v>2</v>
      </c>
      <c r="G2277">
        <v>42112.24</v>
      </c>
      <c r="H2277" t="s">
        <v>16</v>
      </c>
      <c r="I2277" t="s">
        <v>12</v>
      </c>
      <c r="J2277" t="s">
        <v>13</v>
      </c>
      <c r="K2277" t="str">
        <f>SUBSTITUTE(Table14[[#This Row],[year]],"?","")</f>
        <v>1997</v>
      </c>
      <c r="P2277" t="str">
        <f>SUBSTITUTE(Table14[[#This Row],[Customer ID]],"?","unknown")</f>
        <v>Id68</v>
      </c>
      <c r="Q2277" s="9" t="str">
        <f t="shared" si="105"/>
        <v>13 Dec 1997</v>
      </c>
      <c r="R2277">
        <f t="shared" si="106"/>
        <v>25</v>
      </c>
      <c r="S2277" t="str">
        <f t="shared" si="107"/>
        <v>1997</v>
      </c>
      <c r="T2277" t="str">
        <f>SUBSTITUTE(Table14[[#This Row],[month]],"?","sep")</f>
        <v>Dec</v>
      </c>
      <c r="U2277">
        <v>13</v>
      </c>
      <c r="V2277">
        <v>0</v>
      </c>
      <c r="W2277" s="12">
        <v>35547.47</v>
      </c>
      <c r="X2277" t="str">
        <f>SUBSTITUTE(Table14[[#This Row],[Hospital tier]],"?","tier - 2")</f>
        <v>tier - 1</v>
      </c>
      <c r="Y2277" t="str">
        <f>SUBSTITUTE(Table14[[#This Row],[City tier]],"?","tier - 2")</f>
        <v>tier - 3</v>
      </c>
      <c r="Z2277" t="str">
        <f>SUBSTITUTE(Table14[[#This Row],[State ID]],"?","UNKNOWN")</f>
        <v>R1013</v>
      </c>
    </row>
    <row r="2278" spans="1:26" x14ac:dyDescent="0.3">
      <c r="A2278" t="s">
        <v>2306</v>
      </c>
      <c r="B2278">
        <v>1979</v>
      </c>
      <c r="C2278" t="s">
        <v>10</v>
      </c>
      <c r="E2278">
        <v>3</v>
      </c>
      <c r="F2278">
        <v>3</v>
      </c>
      <c r="G2278">
        <v>42124.52</v>
      </c>
      <c r="H2278" t="s">
        <v>16</v>
      </c>
      <c r="I2278" t="s">
        <v>16</v>
      </c>
      <c r="J2278" t="s">
        <v>13</v>
      </c>
      <c r="K2278" t="str">
        <f>SUBSTITUTE(Table14[[#This Row],[year]],"?","")</f>
        <v>1979</v>
      </c>
      <c r="P2278" t="str">
        <f>SUBSTITUTE(Table14[[#This Row],[Customer ID]],"?","unknown")</f>
        <v>Id67</v>
      </c>
      <c r="Q2278" s="9" t="str">
        <f t="shared" si="105"/>
        <v>5 Jul 1979</v>
      </c>
      <c r="R2278">
        <f t="shared" si="106"/>
        <v>43</v>
      </c>
      <c r="S2278" t="str">
        <f t="shared" si="107"/>
        <v>1979</v>
      </c>
      <c r="T2278" t="str">
        <f>SUBSTITUTE(Table14[[#This Row],[month]],"?","sep")</f>
        <v>Jul</v>
      </c>
      <c r="U2278">
        <v>5</v>
      </c>
      <c r="V2278">
        <v>0</v>
      </c>
      <c r="W2278" s="12">
        <v>1972.95</v>
      </c>
      <c r="X2278" t="str">
        <f>SUBSTITUTE(Table14[[#This Row],[Hospital tier]],"?","tier - 2")</f>
        <v>tier - 1</v>
      </c>
      <c r="Y2278" t="str">
        <f>SUBSTITUTE(Table14[[#This Row],[City tier]],"?","tier - 2")</f>
        <v>tier - 1</v>
      </c>
      <c r="Z2278" t="str">
        <f>SUBSTITUTE(Table14[[#This Row],[State ID]],"?","UNKNOWN")</f>
        <v>R1013</v>
      </c>
    </row>
    <row r="2279" spans="1:26" x14ac:dyDescent="0.3">
      <c r="A2279" t="s">
        <v>2307</v>
      </c>
      <c r="B2279">
        <v>1973</v>
      </c>
      <c r="C2279" t="s">
        <v>20</v>
      </c>
      <c r="E2279">
        <v>18</v>
      </c>
      <c r="F2279">
        <v>0</v>
      </c>
      <c r="G2279">
        <v>42188.15</v>
      </c>
      <c r="H2279" t="s">
        <v>16</v>
      </c>
      <c r="I2279" t="s">
        <v>16</v>
      </c>
      <c r="J2279" t="s">
        <v>42</v>
      </c>
      <c r="K2279" t="str">
        <f>SUBSTITUTE(Table14[[#This Row],[year]],"?","")</f>
        <v>1973</v>
      </c>
      <c r="P2279" t="str">
        <f>SUBSTITUTE(Table14[[#This Row],[Customer ID]],"?","unknown")</f>
        <v>Id66</v>
      </c>
      <c r="Q2279" s="9" t="str">
        <f t="shared" si="105"/>
        <v>28 Sep 1973</v>
      </c>
      <c r="R2279">
        <f t="shared" si="106"/>
        <v>49</v>
      </c>
      <c r="S2279" t="str">
        <f t="shared" si="107"/>
        <v>1973</v>
      </c>
      <c r="T2279" t="str">
        <f>SUBSTITUTE(Table14[[#This Row],[month]],"?","sep")</f>
        <v>Sep</v>
      </c>
      <c r="U2279">
        <v>28</v>
      </c>
      <c r="V2279">
        <v>0</v>
      </c>
      <c r="W2279" s="12">
        <v>1969.61</v>
      </c>
      <c r="X2279" t="str">
        <f>SUBSTITUTE(Table14[[#This Row],[Hospital tier]],"?","tier - 2")</f>
        <v>tier - 1</v>
      </c>
      <c r="Y2279" t="str">
        <f>SUBSTITUTE(Table14[[#This Row],[City tier]],"?","tier - 2")</f>
        <v>tier - 1</v>
      </c>
      <c r="Z2279" t="str">
        <f>SUBSTITUTE(Table14[[#This Row],[State ID]],"?","UNKNOWN")</f>
        <v>R1011</v>
      </c>
    </row>
    <row r="2280" spans="1:26" x14ac:dyDescent="0.3">
      <c r="A2280" t="s">
        <v>2308</v>
      </c>
      <c r="B2280">
        <v>1975</v>
      </c>
      <c r="C2280" t="s">
        <v>35</v>
      </c>
      <c r="E2280">
        <v>15</v>
      </c>
      <c r="F2280">
        <v>1</v>
      </c>
      <c r="G2280">
        <v>42211.14</v>
      </c>
      <c r="H2280" t="s">
        <v>16</v>
      </c>
      <c r="I2280" t="s">
        <v>12</v>
      </c>
      <c r="J2280" t="s">
        <v>13</v>
      </c>
      <c r="K2280" t="str">
        <f>SUBSTITUTE(Table14[[#This Row],[year]],"?","")</f>
        <v>1975</v>
      </c>
      <c r="P2280" t="str">
        <f>SUBSTITUTE(Table14[[#This Row],[Customer ID]],"?","unknown")</f>
        <v>Id65</v>
      </c>
      <c r="Q2280" s="9" t="str">
        <f t="shared" si="105"/>
        <v>29 Aug 1975</v>
      </c>
      <c r="R2280">
        <f t="shared" si="106"/>
        <v>47</v>
      </c>
      <c r="S2280" t="str">
        <f t="shared" si="107"/>
        <v>1975</v>
      </c>
      <c r="T2280" t="str">
        <f>SUBSTITUTE(Table14[[#This Row],[month]],"?","sep")</f>
        <v>Aug</v>
      </c>
      <c r="U2280">
        <v>29</v>
      </c>
      <c r="V2280">
        <v>0</v>
      </c>
      <c r="W2280" s="12">
        <v>1967.02</v>
      </c>
      <c r="X2280" t="str">
        <f>SUBSTITUTE(Table14[[#This Row],[Hospital tier]],"?","tier - 2")</f>
        <v>tier - 1</v>
      </c>
      <c r="Y2280" t="str">
        <f>SUBSTITUTE(Table14[[#This Row],[City tier]],"?","tier - 2")</f>
        <v>tier - 3</v>
      </c>
      <c r="Z2280" t="str">
        <f>SUBSTITUTE(Table14[[#This Row],[State ID]],"?","UNKNOWN")</f>
        <v>R1013</v>
      </c>
    </row>
    <row r="2281" spans="1:26" x14ac:dyDescent="0.3">
      <c r="A2281" t="s">
        <v>2309</v>
      </c>
      <c r="B2281">
        <v>1967</v>
      </c>
      <c r="C2281" t="s">
        <v>18</v>
      </c>
      <c r="E2281">
        <v>28</v>
      </c>
      <c r="F2281">
        <v>0</v>
      </c>
      <c r="G2281">
        <v>42303.69</v>
      </c>
      <c r="H2281" t="s">
        <v>16</v>
      </c>
      <c r="I2281" t="s">
        <v>11</v>
      </c>
      <c r="J2281" t="s">
        <v>168</v>
      </c>
      <c r="K2281" t="str">
        <f>SUBSTITUTE(Table14[[#This Row],[year]],"?","")</f>
        <v>1967</v>
      </c>
      <c r="P2281" t="str">
        <f>SUBSTITUTE(Table14[[#This Row],[Customer ID]],"?","unknown")</f>
        <v>Id64</v>
      </c>
      <c r="Q2281" s="9" t="str">
        <f t="shared" si="105"/>
        <v>7 Jun 1967</v>
      </c>
      <c r="R2281">
        <f t="shared" si="106"/>
        <v>56</v>
      </c>
      <c r="S2281" t="str">
        <f t="shared" si="107"/>
        <v>1967</v>
      </c>
      <c r="T2281" t="str">
        <f>SUBSTITUTE(Table14[[#This Row],[month]],"?","sep")</f>
        <v>Jun</v>
      </c>
      <c r="U2281">
        <v>7</v>
      </c>
      <c r="V2281">
        <v>1</v>
      </c>
      <c r="W2281" s="12">
        <v>1964.78</v>
      </c>
      <c r="X2281" t="str">
        <f>SUBSTITUTE(Table14[[#This Row],[Hospital tier]],"?","tier - 2")</f>
        <v>tier - 1</v>
      </c>
      <c r="Y2281" t="str">
        <f>SUBSTITUTE(Table14[[#This Row],[City tier]],"?","tier - 2")</f>
        <v>tier - 2</v>
      </c>
      <c r="Z2281" t="str">
        <f>SUBSTITUTE(Table14[[#This Row],[State ID]],"?","UNKNOWN")</f>
        <v>R1016</v>
      </c>
    </row>
    <row r="2282" spans="1:26" x14ac:dyDescent="0.3">
      <c r="A2282" t="s">
        <v>2310</v>
      </c>
      <c r="B2282">
        <v>1968</v>
      </c>
      <c r="C2282" t="s">
        <v>35</v>
      </c>
      <c r="E2282">
        <v>3</v>
      </c>
      <c r="F2282">
        <v>0</v>
      </c>
      <c r="G2282">
        <v>42478.6</v>
      </c>
      <c r="H2282" t="s">
        <v>16</v>
      </c>
      <c r="I2282" t="s">
        <v>11</v>
      </c>
      <c r="J2282" t="s">
        <v>42</v>
      </c>
      <c r="K2282" t="str">
        <f>SUBSTITUTE(Table14[[#This Row],[year]],"?","")</f>
        <v>1968</v>
      </c>
      <c r="P2282" t="str">
        <f>SUBSTITUTE(Table14[[#This Row],[Customer ID]],"?","unknown")</f>
        <v>Id63</v>
      </c>
      <c r="Q2282" s="9" t="str">
        <f t="shared" si="105"/>
        <v>9 Aug 1968</v>
      </c>
      <c r="R2282">
        <f t="shared" si="106"/>
        <v>54</v>
      </c>
      <c r="S2282" t="str">
        <f t="shared" si="107"/>
        <v>1968</v>
      </c>
      <c r="T2282" t="str">
        <f>SUBSTITUTE(Table14[[#This Row],[month]],"?","sep")</f>
        <v>Aug</v>
      </c>
      <c r="U2282">
        <v>9</v>
      </c>
      <c r="V2282">
        <v>0</v>
      </c>
      <c r="W2282" s="12">
        <v>1917.32</v>
      </c>
      <c r="X2282" t="str">
        <f>SUBSTITUTE(Table14[[#This Row],[Hospital tier]],"?","tier - 2")</f>
        <v>tier - 1</v>
      </c>
      <c r="Y2282" t="str">
        <f>SUBSTITUTE(Table14[[#This Row],[City tier]],"?","tier - 2")</f>
        <v>tier - 2</v>
      </c>
      <c r="Z2282" t="str">
        <f>SUBSTITUTE(Table14[[#This Row],[State ID]],"?","UNKNOWN")</f>
        <v>R1011</v>
      </c>
    </row>
    <row r="2283" spans="1:26" x14ac:dyDescent="0.3">
      <c r="A2283" t="s">
        <v>2311</v>
      </c>
      <c r="B2283">
        <v>1967</v>
      </c>
      <c r="C2283" t="s">
        <v>18</v>
      </c>
      <c r="E2283">
        <v>27</v>
      </c>
      <c r="F2283">
        <v>0</v>
      </c>
      <c r="G2283">
        <v>42538.720000000001</v>
      </c>
      <c r="H2283" t="s">
        <v>16</v>
      </c>
      <c r="I2283" t="s">
        <v>12</v>
      </c>
      <c r="J2283" t="s">
        <v>42</v>
      </c>
      <c r="K2283" t="str">
        <f>SUBSTITUTE(Table14[[#This Row],[year]],"?","")</f>
        <v>1967</v>
      </c>
      <c r="P2283" t="str">
        <f>SUBSTITUTE(Table14[[#This Row],[Customer ID]],"?","unknown")</f>
        <v>Id62</v>
      </c>
      <c r="Q2283" s="9" t="str">
        <f t="shared" si="105"/>
        <v>3 Jun 1967</v>
      </c>
      <c r="R2283">
        <f t="shared" si="106"/>
        <v>56</v>
      </c>
      <c r="S2283" t="str">
        <f t="shared" si="107"/>
        <v>1967</v>
      </c>
      <c r="T2283" t="str">
        <f>SUBSTITUTE(Table14[[#This Row],[month]],"?","sep")</f>
        <v>Jun</v>
      </c>
      <c r="U2283">
        <v>3</v>
      </c>
      <c r="V2283">
        <v>0</v>
      </c>
      <c r="W2283" s="12">
        <v>1909.53</v>
      </c>
      <c r="X2283" t="str">
        <f>SUBSTITUTE(Table14[[#This Row],[Hospital tier]],"?","tier - 2")</f>
        <v>tier - 1</v>
      </c>
      <c r="Y2283" t="str">
        <f>SUBSTITUTE(Table14[[#This Row],[City tier]],"?","tier - 2")</f>
        <v>tier - 3</v>
      </c>
      <c r="Z2283" t="str">
        <f>SUBSTITUTE(Table14[[#This Row],[State ID]],"?","UNKNOWN")</f>
        <v>R1011</v>
      </c>
    </row>
    <row r="2284" spans="1:26" x14ac:dyDescent="0.3">
      <c r="A2284" t="s">
        <v>2312</v>
      </c>
      <c r="B2284">
        <v>1979</v>
      </c>
      <c r="C2284" t="s">
        <v>30</v>
      </c>
      <c r="E2284">
        <v>27</v>
      </c>
      <c r="F2284">
        <v>2</v>
      </c>
      <c r="G2284">
        <v>42560.43</v>
      </c>
      <c r="H2284" t="s">
        <v>16</v>
      </c>
      <c r="I2284" t="s">
        <v>12</v>
      </c>
      <c r="J2284" t="s">
        <v>13</v>
      </c>
      <c r="K2284" t="str">
        <f>SUBSTITUTE(Table14[[#This Row],[year]],"?","")</f>
        <v>1979</v>
      </c>
      <c r="P2284" t="str">
        <f>SUBSTITUTE(Table14[[#This Row],[Customer ID]],"?","unknown")</f>
        <v>Id61</v>
      </c>
      <c r="Q2284" s="9" t="str">
        <f t="shared" si="105"/>
        <v>6 Dec 1979</v>
      </c>
      <c r="R2284">
        <f t="shared" si="106"/>
        <v>43</v>
      </c>
      <c r="S2284" t="str">
        <f t="shared" si="107"/>
        <v>1979</v>
      </c>
      <c r="T2284" t="str">
        <f>SUBSTITUTE(Table14[[#This Row],[month]],"?","sep")</f>
        <v>Dec</v>
      </c>
      <c r="U2284">
        <v>6</v>
      </c>
      <c r="V2284">
        <v>0</v>
      </c>
      <c r="W2284" s="12">
        <v>1908.9</v>
      </c>
      <c r="X2284" t="str">
        <f>SUBSTITUTE(Table14[[#This Row],[Hospital tier]],"?","tier - 2")</f>
        <v>tier - 1</v>
      </c>
      <c r="Y2284" t="str">
        <f>SUBSTITUTE(Table14[[#This Row],[City tier]],"?","tier - 2")</f>
        <v>tier - 3</v>
      </c>
      <c r="Z2284" t="str">
        <f>SUBSTITUTE(Table14[[#This Row],[State ID]],"?","UNKNOWN")</f>
        <v>R1013</v>
      </c>
    </row>
    <row r="2285" spans="1:26" x14ac:dyDescent="0.3">
      <c r="A2285" t="s">
        <v>2313</v>
      </c>
      <c r="B2285">
        <v>1971</v>
      </c>
      <c r="C2285" t="s">
        <v>15</v>
      </c>
      <c r="E2285">
        <v>3</v>
      </c>
      <c r="F2285">
        <v>0</v>
      </c>
      <c r="G2285">
        <v>42644.2</v>
      </c>
      <c r="H2285" t="s">
        <v>16</v>
      </c>
      <c r="I2285" t="s">
        <v>12</v>
      </c>
      <c r="J2285" t="s">
        <v>42</v>
      </c>
      <c r="K2285" t="str">
        <f>SUBSTITUTE(Table14[[#This Row],[year]],"?","")</f>
        <v>1971</v>
      </c>
      <c r="P2285" t="str">
        <f>SUBSTITUTE(Table14[[#This Row],[Customer ID]],"?","unknown")</f>
        <v>Id60</v>
      </c>
      <c r="Q2285" s="9" t="str">
        <f t="shared" si="105"/>
        <v>10 Nov 1971</v>
      </c>
      <c r="R2285">
        <f t="shared" si="106"/>
        <v>51</v>
      </c>
      <c r="S2285" t="str">
        <f t="shared" si="107"/>
        <v>1971</v>
      </c>
      <c r="T2285" t="str">
        <f>SUBSTITUTE(Table14[[#This Row],[month]],"?","sep")</f>
        <v>Nov</v>
      </c>
      <c r="U2285">
        <v>10</v>
      </c>
      <c r="V2285">
        <v>0</v>
      </c>
      <c r="W2285" s="12">
        <v>1906.36</v>
      </c>
      <c r="X2285" t="str">
        <f>SUBSTITUTE(Table14[[#This Row],[Hospital tier]],"?","tier - 2")</f>
        <v>tier - 1</v>
      </c>
      <c r="Y2285" t="str">
        <f>SUBSTITUTE(Table14[[#This Row],[City tier]],"?","tier - 2")</f>
        <v>tier - 3</v>
      </c>
      <c r="Z2285" t="str">
        <f>SUBSTITUTE(Table14[[#This Row],[State ID]],"?","UNKNOWN")</f>
        <v>R1011</v>
      </c>
    </row>
    <row r="2286" spans="1:26" x14ac:dyDescent="0.3">
      <c r="A2286" t="s">
        <v>2314</v>
      </c>
      <c r="B2286">
        <v>1977</v>
      </c>
      <c r="C2286" t="s">
        <v>37</v>
      </c>
      <c r="E2286">
        <v>21</v>
      </c>
      <c r="F2286">
        <v>2</v>
      </c>
      <c r="G2286">
        <v>42760.5</v>
      </c>
      <c r="H2286" t="s">
        <v>16</v>
      </c>
      <c r="I2286" t="s">
        <v>11</v>
      </c>
      <c r="J2286" t="s">
        <v>23</v>
      </c>
      <c r="K2286" t="str">
        <f>SUBSTITUTE(Table14[[#This Row],[year]],"?","")</f>
        <v>1977</v>
      </c>
      <c r="P2286" t="str">
        <f>SUBSTITUTE(Table14[[#This Row],[Customer ID]],"?","unknown")</f>
        <v>Id59</v>
      </c>
      <c r="Q2286" s="9" t="str">
        <f t="shared" si="105"/>
        <v>21 Oct 1977</v>
      </c>
      <c r="R2286">
        <f t="shared" si="106"/>
        <v>45</v>
      </c>
      <c r="S2286" t="str">
        <f t="shared" si="107"/>
        <v>1977</v>
      </c>
      <c r="T2286" t="str">
        <f>SUBSTITUTE(Table14[[#This Row],[month]],"?","sep")</f>
        <v>Oct</v>
      </c>
      <c r="U2286">
        <v>21</v>
      </c>
      <c r="V2286">
        <v>0</v>
      </c>
      <c r="W2286" s="12">
        <v>1880.49</v>
      </c>
      <c r="X2286" t="str">
        <f>SUBSTITUTE(Table14[[#This Row],[Hospital tier]],"?","tier - 2")</f>
        <v>tier - 1</v>
      </c>
      <c r="Y2286" t="str">
        <f>SUBSTITUTE(Table14[[#This Row],[City tier]],"?","tier - 2")</f>
        <v>tier - 2</v>
      </c>
      <c r="Z2286" t="str">
        <f>SUBSTITUTE(Table14[[#This Row],[State ID]],"?","UNKNOWN")</f>
        <v>R1012</v>
      </c>
    </row>
    <row r="2287" spans="1:26" x14ac:dyDescent="0.3">
      <c r="A2287" t="s">
        <v>2315</v>
      </c>
      <c r="B2287">
        <v>1965</v>
      </c>
      <c r="C2287" t="s">
        <v>37</v>
      </c>
      <c r="E2287">
        <v>29</v>
      </c>
      <c r="F2287">
        <v>0</v>
      </c>
      <c r="G2287">
        <v>42764.12</v>
      </c>
      <c r="H2287" t="s">
        <v>16</v>
      </c>
      <c r="I2287" t="s">
        <v>11</v>
      </c>
      <c r="J2287" t="s">
        <v>42</v>
      </c>
      <c r="K2287" t="str">
        <f>SUBSTITUTE(Table14[[#This Row],[year]],"?","")</f>
        <v>1965</v>
      </c>
      <c r="P2287" t="str">
        <f>SUBSTITUTE(Table14[[#This Row],[Customer ID]],"?","unknown")</f>
        <v>Id58</v>
      </c>
      <c r="Q2287" s="9" t="str">
        <f t="shared" si="105"/>
        <v>4 Oct 1965</v>
      </c>
      <c r="R2287">
        <f t="shared" si="106"/>
        <v>57</v>
      </c>
      <c r="S2287" t="str">
        <f t="shared" si="107"/>
        <v>1965</v>
      </c>
      <c r="T2287" t="str">
        <f>SUBSTITUTE(Table14[[#This Row],[month]],"?","sep")</f>
        <v>Oct</v>
      </c>
      <c r="U2287">
        <v>4</v>
      </c>
      <c r="V2287">
        <v>3</v>
      </c>
      <c r="W2287" s="12">
        <v>40932.43</v>
      </c>
      <c r="X2287" t="str">
        <f>SUBSTITUTE(Table14[[#This Row],[Hospital tier]],"?","tier - 2")</f>
        <v>tier - 1</v>
      </c>
      <c r="Y2287" t="str">
        <f>SUBSTITUTE(Table14[[#This Row],[City tier]],"?","tier - 2")</f>
        <v>tier - 2</v>
      </c>
      <c r="Z2287" t="str">
        <f>SUBSTITUTE(Table14[[#This Row],[State ID]],"?","UNKNOWN")</f>
        <v>R1011</v>
      </c>
    </row>
    <row r="2288" spans="1:26" x14ac:dyDescent="0.3">
      <c r="A2288" t="s">
        <v>2316</v>
      </c>
      <c r="B2288">
        <v>1972</v>
      </c>
      <c r="C2288" t="s">
        <v>20</v>
      </c>
      <c r="E2288">
        <v>10</v>
      </c>
      <c r="F2288">
        <v>2</v>
      </c>
      <c r="G2288">
        <v>42856.84</v>
      </c>
      <c r="H2288" t="s">
        <v>16</v>
      </c>
      <c r="I2288" t="s">
        <v>16</v>
      </c>
      <c r="J2288" t="s">
        <v>42</v>
      </c>
      <c r="K2288" t="str">
        <f>SUBSTITUTE(Table14[[#This Row],[year]],"?","")</f>
        <v>1972</v>
      </c>
      <c r="P2288" t="str">
        <f>SUBSTITUTE(Table14[[#This Row],[Customer ID]],"?","unknown")</f>
        <v>Id57</v>
      </c>
      <c r="Q2288" s="9" t="str">
        <f t="shared" si="105"/>
        <v>29 Sep 1972</v>
      </c>
      <c r="R2288">
        <f t="shared" si="106"/>
        <v>50</v>
      </c>
      <c r="S2288" t="str">
        <f t="shared" si="107"/>
        <v>1972</v>
      </c>
      <c r="T2288" t="str">
        <f>SUBSTITUTE(Table14[[#This Row],[month]],"?","sep")</f>
        <v>Sep</v>
      </c>
      <c r="U2288">
        <v>29</v>
      </c>
      <c r="V2288">
        <v>0</v>
      </c>
      <c r="W2288" s="12">
        <v>1880.07</v>
      </c>
      <c r="X2288" t="str">
        <f>SUBSTITUTE(Table14[[#This Row],[Hospital tier]],"?","tier - 2")</f>
        <v>tier - 1</v>
      </c>
      <c r="Y2288" t="str">
        <f>SUBSTITUTE(Table14[[#This Row],[City tier]],"?","tier - 2")</f>
        <v>tier - 1</v>
      </c>
      <c r="Z2288" t="str">
        <f>SUBSTITUTE(Table14[[#This Row],[State ID]],"?","UNKNOWN")</f>
        <v>R1011</v>
      </c>
    </row>
    <row r="2289" spans="1:26" x14ac:dyDescent="0.3">
      <c r="A2289" t="s">
        <v>2317</v>
      </c>
      <c r="B2289">
        <v>1975</v>
      </c>
      <c r="C2289" t="s">
        <v>37</v>
      </c>
      <c r="E2289">
        <v>23</v>
      </c>
      <c r="F2289">
        <v>1</v>
      </c>
      <c r="G2289">
        <v>42969.85</v>
      </c>
      <c r="H2289" t="s">
        <v>16</v>
      </c>
      <c r="I2289" t="s">
        <v>12</v>
      </c>
      <c r="J2289" t="s">
        <v>13</v>
      </c>
      <c r="K2289" t="str">
        <f>SUBSTITUTE(Table14[[#This Row],[year]],"?","")</f>
        <v>1975</v>
      </c>
      <c r="P2289" t="str">
        <f>SUBSTITUTE(Table14[[#This Row],[Customer ID]],"?","unknown")</f>
        <v>Id56</v>
      </c>
      <c r="Q2289" s="9" t="str">
        <f t="shared" si="105"/>
        <v>16 Oct 1975</v>
      </c>
      <c r="R2289">
        <f t="shared" si="106"/>
        <v>47</v>
      </c>
      <c r="S2289" t="str">
        <f t="shared" si="107"/>
        <v>1975</v>
      </c>
      <c r="T2289" t="str">
        <f>SUBSTITUTE(Table14[[#This Row],[month]],"?","sep")</f>
        <v>Oct</v>
      </c>
      <c r="U2289">
        <v>16</v>
      </c>
      <c r="V2289">
        <v>0</v>
      </c>
      <c r="W2289" s="12">
        <v>35517.19</v>
      </c>
      <c r="X2289" t="str">
        <f>SUBSTITUTE(Table14[[#This Row],[Hospital tier]],"?","tier - 2")</f>
        <v>tier - 1</v>
      </c>
      <c r="Y2289" t="str">
        <f>SUBSTITUTE(Table14[[#This Row],[City tier]],"?","tier - 2")</f>
        <v>tier - 3</v>
      </c>
      <c r="Z2289" t="str">
        <f>SUBSTITUTE(Table14[[#This Row],[State ID]],"?","UNKNOWN")</f>
        <v>R1013</v>
      </c>
    </row>
    <row r="2290" spans="1:26" x14ac:dyDescent="0.3">
      <c r="A2290" t="s">
        <v>2318</v>
      </c>
      <c r="B2290">
        <v>1978</v>
      </c>
      <c r="C2290" t="s">
        <v>15</v>
      </c>
      <c r="E2290">
        <v>4</v>
      </c>
      <c r="F2290">
        <v>0</v>
      </c>
      <c r="G2290">
        <v>42983.46</v>
      </c>
      <c r="H2290" t="s">
        <v>16</v>
      </c>
      <c r="I2290" t="s">
        <v>11</v>
      </c>
      <c r="J2290" t="s">
        <v>23</v>
      </c>
      <c r="K2290" t="str">
        <f>SUBSTITUTE(Table14[[#This Row],[year]],"?","")</f>
        <v>1978</v>
      </c>
      <c r="P2290" t="str">
        <f>SUBSTITUTE(Table14[[#This Row],[Customer ID]],"?","unknown")</f>
        <v>Id55</v>
      </c>
      <c r="Q2290" s="9" t="str">
        <f t="shared" si="105"/>
        <v>29 Nov 1978</v>
      </c>
      <c r="R2290">
        <f t="shared" si="106"/>
        <v>44</v>
      </c>
      <c r="S2290" t="str">
        <f t="shared" si="107"/>
        <v>1978</v>
      </c>
      <c r="T2290" t="str">
        <f>SUBSTITUTE(Table14[[#This Row],[month]],"?","sep")</f>
        <v>Nov</v>
      </c>
      <c r="U2290">
        <v>29</v>
      </c>
      <c r="V2290">
        <v>0</v>
      </c>
      <c r="W2290" s="12">
        <v>1877.93</v>
      </c>
      <c r="X2290" t="str">
        <f>SUBSTITUTE(Table14[[#This Row],[Hospital tier]],"?","tier - 2")</f>
        <v>tier - 1</v>
      </c>
      <c r="Y2290" t="str">
        <f>SUBSTITUTE(Table14[[#This Row],[City tier]],"?","tier - 2")</f>
        <v>tier - 2</v>
      </c>
      <c r="Z2290" t="str">
        <f>SUBSTITUTE(Table14[[#This Row],[State ID]],"?","UNKNOWN")</f>
        <v>R1012</v>
      </c>
    </row>
    <row r="2291" spans="1:26" x14ac:dyDescent="0.3">
      <c r="A2291" t="s">
        <v>2319</v>
      </c>
      <c r="B2291">
        <v>1965</v>
      </c>
      <c r="C2291" t="s">
        <v>15</v>
      </c>
      <c r="E2291">
        <v>29</v>
      </c>
      <c r="F2291">
        <v>0</v>
      </c>
      <c r="G2291">
        <v>43073.760000000002</v>
      </c>
      <c r="H2291" t="s">
        <v>11</v>
      </c>
      <c r="I2291" t="s">
        <v>11</v>
      </c>
      <c r="J2291" t="s">
        <v>42</v>
      </c>
      <c r="K2291" t="str">
        <f>SUBSTITUTE(Table14[[#This Row],[year]],"?","")</f>
        <v>1965</v>
      </c>
      <c r="P2291" t="str">
        <f>SUBSTITUTE(Table14[[#This Row],[Customer ID]],"?","unknown")</f>
        <v>Id54</v>
      </c>
      <c r="Q2291" s="9" t="str">
        <f t="shared" si="105"/>
        <v>22 Nov 1965</v>
      </c>
      <c r="R2291">
        <f t="shared" si="106"/>
        <v>57</v>
      </c>
      <c r="S2291" t="str">
        <f t="shared" si="107"/>
        <v>1965</v>
      </c>
      <c r="T2291" t="str">
        <f>SUBSTITUTE(Table14[[#This Row],[month]],"?","sep")</f>
        <v>Nov</v>
      </c>
      <c r="U2291">
        <v>22</v>
      </c>
      <c r="V2291">
        <v>0</v>
      </c>
      <c r="W2291" s="12">
        <v>1875.34</v>
      </c>
      <c r="X2291" t="str">
        <f>SUBSTITUTE(Table14[[#This Row],[Hospital tier]],"?","tier - 2")</f>
        <v>tier - 2</v>
      </c>
      <c r="Y2291" t="str">
        <f>SUBSTITUTE(Table14[[#This Row],[City tier]],"?","tier - 2")</f>
        <v>tier - 2</v>
      </c>
      <c r="Z2291" t="str">
        <f>SUBSTITUTE(Table14[[#This Row],[State ID]],"?","UNKNOWN")</f>
        <v>R1011</v>
      </c>
    </row>
    <row r="2292" spans="1:26" x14ac:dyDescent="0.3">
      <c r="A2292" t="s">
        <v>2320</v>
      </c>
      <c r="B2292">
        <v>1969</v>
      </c>
      <c r="C2292" t="s">
        <v>30</v>
      </c>
      <c r="E2292">
        <v>3</v>
      </c>
      <c r="F2292">
        <v>0</v>
      </c>
      <c r="G2292">
        <v>43254.42</v>
      </c>
      <c r="H2292" t="s">
        <v>11</v>
      </c>
      <c r="I2292" t="s">
        <v>11</v>
      </c>
      <c r="J2292" t="s">
        <v>168</v>
      </c>
      <c r="K2292" t="str">
        <f>SUBSTITUTE(Table14[[#This Row],[year]],"?","")</f>
        <v>1969</v>
      </c>
      <c r="P2292" t="str">
        <f>SUBSTITUTE(Table14[[#This Row],[Customer ID]],"?","unknown")</f>
        <v>Id53</v>
      </c>
      <c r="Q2292" s="9" t="str">
        <f t="shared" si="105"/>
        <v>2 Dec 1969</v>
      </c>
      <c r="R2292">
        <f t="shared" si="106"/>
        <v>53</v>
      </c>
      <c r="S2292" t="str">
        <f t="shared" si="107"/>
        <v>1969</v>
      </c>
      <c r="T2292" t="str">
        <f>SUBSTITUTE(Table14[[#This Row],[month]],"?","sep")</f>
        <v>Dec</v>
      </c>
      <c r="U2292">
        <v>2</v>
      </c>
      <c r="V2292">
        <v>0</v>
      </c>
      <c r="W2292" s="12">
        <v>1865.98</v>
      </c>
      <c r="X2292" t="str">
        <f>SUBSTITUTE(Table14[[#This Row],[Hospital tier]],"?","tier - 2")</f>
        <v>tier - 2</v>
      </c>
      <c r="Y2292" t="str">
        <f>SUBSTITUTE(Table14[[#This Row],[City tier]],"?","tier - 2")</f>
        <v>tier - 2</v>
      </c>
      <c r="Z2292" t="str">
        <f>SUBSTITUTE(Table14[[#This Row],[State ID]],"?","UNKNOWN")</f>
        <v>R1016</v>
      </c>
    </row>
    <row r="2293" spans="1:26" x14ac:dyDescent="0.3">
      <c r="A2293" t="s">
        <v>2321</v>
      </c>
      <c r="B2293">
        <v>1965</v>
      </c>
      <c r="C2293" t="s">
        <v>35</v>
      </c>
      <c r="E2293">
        <v>22</v>
      </c>
      <c r="F2293">
        <v>0</v>
      </c>
      <c r="G2293">
        <v>43578.94</v>
      </c>
      <c r="H2293" t="s">
        <v>11</v>
      </c>
      <c r="I2293" t="s">
        <v>11</v>
      </c>
      <c r="J2293" t="s">
        <v>23</v>
      </c>
      <c r="K2293" t="str">
        <f>SUBSTITUTE(Table14[[#This Row],[year]],"?","")</f>
        <v>1965</v>
      </c>
      <c r="P2293" t="str">
        <f>SUBSTITUTE(Table14[[#This Row],[Customer ID]],"?","unknown")</f>
        <v>Id52</v>
      </c>
      <c r="Q2293" s="9" t="str">
        <f t="shared" si="105"/>
        <v>27 Aug 1965</v>
      </c>
      <c r="R2293">
        <f t="shared" si="106"/>
        <v>57</v>
      </c>
      <c r="S2293" t="str">
        <f t="shared" si="107"/>
        <v>1965</v>
      </c>
      <c r="T2293" t="str">
        <f>SUBSTITUTE(Table14[[#This Row],[month]],"?","sep")</f>
        <v>Aug</v>
      </c>
      <c r="U2293">
        <v>27</v>
      </c>
      <c r="V2293">
        <v>0</v>
      </c>
      <c r="W2293" s="12">
        <v>1863.45</v>
      </c>
      <c r="X2293" t="str">
        <f>SUBSTITUTE(Table14[[#This Row],[Hospital tier]],"?","tier - 2")</f>
        <v>tier - 2</v>
      </c>
      <c r="Y2293" t="str">
        <f>SUBSTITUTE(Table14[[#This Row],[City tier]],"?","tier - 2")</f>
        <v>tier - 2</v>
      </c>
      <c r="Z2293" t="str">
        <f>SUBSTITUTE(Table14[[#This Row],[State ID]],"?","UNKNOWN")</f>
        <v>R1012</v>
      </c>
    </row>
    <row r="2294" spans="1:26" x14ac:dyDescent="0.3">
      <c r="A2294" t="s">
        <v>2322</v>
      </c>
      <c r="B2294">
        <v>1986</v>
      </c>
      <c r="C2294" t="s">
        <v>30</v>
      </c>
      <c r="E2294">
        <v>29</v>
      </c>
      <c r="F2294">
        <v>3</v>
      </c>
      <c r="G2294">
        <v>43753.34</v>
      </c>
      <c r="H2294" t="s">
        <v>11</v>
      </c>
      <c r="I2294" t="s">
        <v>16</v>
      </c>
      <c r="J2294" t="s">
        <v>164</v>
      </c>
      <c r="K2294" t="str">
        <f>SUBSTITUTE(Table14[[#This Row],[year]],"?","")</f>
        <v>1986</v>
      </c>
      <c r="P2294" t="str">
        <f>SUBSTITUTE(Table14[[#This Row],[Customer ID]],"?","unknown")</f>
        <v>Id51</v>
      </c>
      <c r="Q2294" s="9" t="str">
        <f t="shared" si="105"/>
        <v>6 Dec 1986</v>
      </c>
      <c r="R2294">
        <f t="shared" si="106"/>
        <v>36</v>
      </c>
      <c r="S2294" t="str">
        <f t="shared" si="107"/>
        <v>1986</v>
      </c>
      <c r="T2294" t="str">
        <f>SUBSTITUTE(Table14[[#This Row],[month]],"?","sep")</f>
        <v>Dec</v>
      </c>
      <c r="U2294">
        <v>6</v>
      </c>
      <c r="V2294">
        <v>0</v>
      </c>
      <c r="W2294" s="12">
        <v>1850.55</v>
      </c>
      <c r="X2294" t="str">
        <f>SUBSTITUTE(Table14[[#This Row],[Hospital tier]],"?","tier - 2")</f>
        <v>tier - 2</v>
      </c>
      <c r="Y2294" t="str">
        <f>SUBSTITUTE(Table14[[#This Row],[City tier]],"?","tier - 2")</f>
        <v>tier - 1</v>
      </c>
      <c r="Z2294" t="str">
        <f>SUBSTITUTE(Table14[[#This Row],[State ID]],"?","UNKNOWN")</f>
        <v>R1015</v>
      </c>
    </row>
    <row r="2295" spans="1:26" x14ac:dyDescent="0.3">
      <c r="A2295" t="s">
        <v>2323</v>
      </c>
      <c r="B2295">
        <v>1966</v>
      </c>
      <c r="C2295" t="s">
        <v>37</v>
      </c>
      <c r="E2295">
        <v>25</v>
      </c>
      <c r="F2295">
        <v>2</v>
      </c>
      <c r="G2295">
        <v>43813.87</v>
      </c>
      <c r="H2295" t="s">
        <v>11</v>
      </c>
      <c r="I2295" t="s">
        <v>11</v>
      </c>
      <c r="J2295" t="s">
        <v>13</v>
      </c>
      <c r="K2295" t="str">
        <f>SUBSTITUTE(Table14[[#This Row],[year]],"?","")</f>
        <v>1966</v>
      </c>
      <c r="P2295" t="str">
        <f>SUBSTITUTE(Table14[[#This Row],[Customer ID]],"?","unknown")</f>
        <v>Id50</v>
      </c>
      <c r="Q2295" s="9" t="str">
        <f t="shared" si="105"/>
        <v>20 Oct 1966</v>
      </c>
      <c r="R2295">
        <f t="shared" si="106"/>
        <v>56</v>
      </c>
      <c r="S2295" t="str">
        <f t="shared" si="107"/>
        <v>1966</v>
      </c>
      <c r="T2295" t="str">
        <f>SUBSTITUTE(Table14[[#This Row],[month]],"?","sep")</f>
        <v>Oct</v>
      </c>
      <c r="U2295">
        <v>20</v>
      </c>
      <c r="V2295">
        <v>1</v>
      </c>
      <c r="W2295" s="12">
        <v>1842.52</v>
      </c>
      <c r="X2295" t="str">
        <f>SUBSTITUTE(Table14[[#This Row],[Hospital tier]],"?","tier - 2")</f>
        <v>tier - 2</v>
      </c>
      <c r="Y2295" t="str">
        <f>SUBSTITUTE(Table14[[#This Row],[City tier]],"?","tier - 2")</f>
        <v>tier - 2</v>
      </c>
      <c r="Z2295" t="str">
        <f>SUBSTITUTE(Table14[[#This Row],[State ID]],"?","UNKNOWN")</f>
        <v>R1013</v>
      </c>
    </row>
    <row r="2296" spans="1:26" x14ac:dyDescent="0.3">
      <c r="A2296" t="s">
        <v>2324</v>
      </c>
      <c r="B2296">
        <v>1966</v>
      </c>
      <c r="C2296" t="s">
        <v>10</v>
      </c>
      <c r="E2296">
        <v>2</v>
      </c>
      <c r="F2296">
        <v>0</v>
      </c>
      <c r="G2296">
        <v>43817.45</v>
      </c>
      <c r="H2296" t="s">
        <v>11</v>
      </c>
      <c r="I2296" t="s">
        <v>12</v>
      </c>
      <c r="J2296" t="s">
        <v>23</v>
      </c>
      <c r="K2296" t="str">
        <f>SUBSTITUTE(Table14[[#This Row],[year]],"?","")</f>
        <v>1966</v>
      </c>
      <c r="P2296" t="str">
        <f>SUBSTITUTE(Table14[[#This Row],[Customer ID]],"?","unknown")</f>
        <v>Id49</v>
      </c>
      <c r="Q2296" s="9" t="str">
        <f t="shared" si="105"/>
        <v>12 Jul 1966</v>
      </c>
      <c r="R2296">
        <f t="shared" si="106"/>
        <v>56</v>
      </c>
      <c r="S2296" t="str">
        <f t="shared" si="107"/>
        <v>1966</v>
      </c>
      <c r="T2296" t="str">
        <f>SUBSTITUTE(Table14[[#This Row],[month]],"?","sep")</f>
        <v>Jul</v>
      </c>
      <c r="U2296">
        <v>12</v>
      </c>
      <c r="V2296">
        <v>0</v>
      </c>
      <c r="W2296" s="12">
        <v>1837.28</v>
      </c>
      <c r="X2296" t="str">
        <f>SUBSTITUTE(Table14[[#This Row],[Hospital tier]],"?","tier - 2")</f>
        <v>tier - 2</v>
      </c>
      <c r="Y2296" t="str">
        <f>SUBSTITUTE(Table14[[#This Row],[City tier]],"?","tier - 2")</f>
        <v>tier - 3</v>
      </c>
      <c r="Z2296" t="str">
        <f>SUBSTITUTE(Table14[[#This Row],[State ID]],"?","UNKNOWN")</f>
        <v>R1012</v>
      </c>
    </row>
    <row r="2297" spans="1:26" x14ac:dyDescent="0.3">
      <c r="A2297" t="s">
        <v>2325</v>
      </c>
      <c r="B2297">
        <v>1980</v>
      </c>
      <c r="C2297" t="s">
        <v>15</v>
      </c>
      <c r="E2297">
        <v>10</v>
      </c>
      <c r="F2297">
        <v>2</v>
      </c>
      <c r="G2297">
        <v>43896.38</v>
      </c>
      <c r="H2297" t="s">
        <v>11</v>
      </c>
      <c r="I2297" t="s">
        <v>16</v>
      </c>
      <c r="J2297" t="s">
        <v>13</v>
      </c>
      <c r="K2297" t="str">
        <f>SUBSTITUTE(Table14[[#This Row],[year]],"?","")</f>
        <v>1980</v>
      </c>
      <c r="P2297" t="str">
        <f>SUBSTITUTE(Table14[[#This Row],[Customer ID]],"?","unknown")</f>
        <v>Id48</v>
      </c>
      <c r="Q2297" s="9" t="str">
        <f t="shared" si="105"/>
        <v>4 Nov 1980</v>
      </c>
      <c r="R2297">
        <f t="shared" si="106"/>
        <v>42</v>
      </c>
      <c r="S2297" t="str">
        <f t="shared" si="107"/>
        <v>1980</v>
      </c>
      <c r="T2297" t="str">
        <f>SUBSTITUTE(Table14[[#This Row],[month]],"?","sep")</f>
        <v>Nov</v>
      </c>
      <c r="U2297">
        <v>4</v>
      </c>
      <c r="V2297">
        <v>1</v>
      </c>
      <c r="W2297" s="12">
        <v>1837.24</v>
      </c>
      <c r="X2297" t="str">
        <f>SUBSTITUTE(Table14[[#This Row],[Hospital tier]],"?","tier - 2")</f>
        <v>tier - 2</v>
      </c>
      <c r="Y2297" t="str">
        <f>SUBSTITUTE(Table14[[#This Row],[City tier]],"?","tier - 2")</f>
        <v>tier - 1</v>
      </c>
      <c r="Z2297" t="str">
        <f>SUBSTITUTE(Table14[[#This Row],[State ID]],"?","UNKNOWN")</f>
        <v>R1013</v>
      </c>
    </row>
    <row r="2298" spans="1:26" x14ac:dyDescent="0.3">
      <c r="A2298" t="s">
        <v>2326</v>
      </c>
      <c r="B2298">
        <v>1966</v>
      </c>
      <c r="C2298" t="s">
        <v>37</v>
      </c>
      <c r="E2298">
        <v>5</v>
      </c>
      <c r="F2298">
        <v>0</v>
      </c>
      <c r="G2298">
        <v>43921.18</v>
      </c>
      <c r="H2298" t="s">
        <v>11</v>
      </c>
      <c r="I2298" t="s">
        <v>11</v>
      </c>
      <c r="J2298" t="s">
        <v>23</v>
      </c>
      <c r="K2298" t="str">
        <f>SUBSTITUTE(Table14[[#This Row],[year]],"?","")</f>
        <v>1966</v>
      </c>
      <c r="P2298" t="str">
        <f>SUBSTITUTE(Table14[[#This Row],[Customer ID]],"?","unknown")</f>
        <v>Id47</v>
      </c>
      <c r="Q2298" s="9" t="str">
        <f t="shared" si="105"/>
        <v>1 Oct 1966</v>
      </c>
      <c r="R2298">
        <f t="shared" si="106"/>
        <v>56</v>
      </c>
      <c r="S2298" t="str">
        <f t="shared" si="107"/>
        <v>1966</v>
      </c>
      <c r="T2298" t="str">
        <f>SUBSTITUTE(Table14[[#This Row],[month]],"?","sep")</f>
        <v>Oct</v>
      </c>
      <c r="U2298">
        <v>1</v>
      </c>
      <c r="V2298">
        <v>1</v>
      </c>
      <c r="W2298" s="12">
        <v>11945.13</v>
      </c>
      <c r="X2298" t="str">
        <f>SUBSTITUTE(Table14[[#This Row],[Hospital tier]],"?","tier - 2")</f>
        <v>tier - 2</v>
      </c>
      <c r="Y2298" t="str">
        <f>SUBSTITUTE(Table14[[#This Row],[City tier]],"?","tier - 2")</f>
        <v>tier - 2</v>
      </c>
      <c r="Z2298" t="str">
        <f>SUBSTITUTE(Table14[[#This Row],[State ID]],"?","UNKNOWN")</f>
        <v>R1012</v>
      </c>
    </row>
    <row r="2299" spans="1:26" x14ac:dyDescent="0.3">
      <c r="A2299" t="s">
        <v>2327</v>
      </c>
      <c r="B2299">
        <v>1988</v>
      </c>
      <c r="C2299" t="s">
        <v>10</v>
      </c>
      <c r="E2299">
        <v>16</v>
      </c>
      <c r="F2299">
        <v>1</v>
      </c>
      <c r="G2299">
        <v>43943.88</v>
      </c>
      <c r="H2299" t="s">
        <v>11</v>
      </c>
      <c r="I2299" t="s">
        <v>16</v>
      </c>
      <c r="J2299" t="s">
        <v>23</v>
      </c>
      <c r="K2299" t="str">
        <f>SUBSTITUTE(Table14[[#This Row],[year]],"?","")</f>
        <v>1988</v>
      </c>
      <c r="P2299" t="str">
        <f>SUBSTITUTE(Table14[[#This Row],[Customer ID]],"?","unknown")</f>
        <v>Id46</v>
      </c>
      <c r="Q2299" s="9" t="str">
        <f t="shared" si="105"/>
        <v>11 Jul 1988</v>
      </c>
      <c r="R2299">
        <f t="shared" si="106"/>
        <v>34</v>
      </c>
      <c r="S2299" t="str">
        <f t="shared" si="107"/>
        <v>1988</v>
      </c>
      <c r="T2299" t="str">
        <f>SUBSTITUTE(Table14[[#This Row],[month]],"?","sep")</f>
        <v>Jul</v>
      </c>
      <c r="U2299">
        <v>11</v>
      </c>
      <c r="V2299">
        <v>1</v>
      </c>
      <c r="W2299" s="12">
        <v>1832.09</v>
      </c>
      <c r="X2299" t="str">
        <f>SUBSTITUTE(Table14[[#This Row],[Hospital tier]],"?","tier - 2")</f>
        <v>tier - 2</v>
      </c>
      <c r="Y2299" t="str">
        <f>SUBSTITUTE(Table14[[#This Row],[City tier]],"?","tier - 2")</f>
        <v>tier - 1</v>
      </c>
      <c r="Z2299" t="str">
        <f>SUBSTITUTE(Table14[[#This Row],[State ID]],"?","UNKNOWN")</f>
        <v>R1012</v>
      </c>
    </row>
    <row r="2300" spans="1:26" x14ac:dyDescent="0.3">
      <c r="A2300" t="s">
        <v>2328</v>
      </c>
      <c r="B2300">
        <v>1975</v>
      </c>
      <c r="C2300" t="s">
        <v>18</v>
      </c>
      <c r="E2300">
        <v>1</v>
      </c>
      <c r="F2300">
        <v>2</v>
      </c>
      <c r="G2300">
        <v>44202.65</v>
      </c>
      <c r="H2300" t="s">
        <v>11</v>
      </c>
      <c r="I2300" t="s">
        <v>11</v>
      </c>
      <c r="J2300" t="s">
        <v>13</v>
      </c>
      <c r="K2300" t="str">
        <f>SUBSTITUTE(Table14[[#This Row],[year]],"?","")</f>
        <v>1975</v>
      </c>
      <c r="P2300" t="str">
        <f>SUBSTITUTE(Table14[[#This Row],[Customer ID]],"?","unknown")</f>
        <v>Id45</v>
      </c>
      <c r="Q2300" s="9" t="str">
        <f t="shared" si="105"/>
        <v>1 Jun 1975</v>
      </c>
      <c r="R2300">
        <f t="shared" si="106"/>
        <v>48</v>
      </c>
      <c r="S2300" t="str">
        <f t="shared" si="107"/>
        <v>1975</v>
      </c>
      <c r="T2300" t="str">
        <f>SUBSTITUTE(Table14[[#This Row],[month]],"?","sep")</f>
        <v>Jun</v>
      </c>
      <c r="U2300">
        <v>1</v>
      </c>
      <c r="V2300">
        <v>0</v>
      </c>
      <c r="W2300" s="12">
        <v>1826.84</v>
      </c>
      <c r="X2300" t="str">
        <f>SUBSTITUTE(Table14[[#This Row],[Hospital tier]],"?","tier - 2")</f>
        <v>tier - 2</v>
      </c>
      <c r="Y2300" t="str">
        <f>SUBSTITUTE(Table14[[#This Row],[City tier]],"?","tier - 2")</f>
        <v>tier - 2</v>
      </c>
      <c r="Z2300" t="str">
        <f>SUBSTITUTE(Table14[[#This Row],[State ID]],"?","UNKNOWN")</f>
        <v>R1013</v>
      </c>
    </row>
    <row r="2301" spans="1:26" x14ac:dyDescent="0.3">
      <c r="A2301" t="s">
        <v>2329</v>
      </c>
      <c r="B2301">
        <v>1968</v>
      </c>
      <c r="C2301" t="s">
        <v>15</v>
      </c>
      <c r="E2301">
        <v>24</v>
      </c>
      <c r="F2301">
        <v>2</v>
      </c>
      <c r="G2301">
        <v>44260.75</v>
      </c>
      <c r="H2301" t="s">
        <v>11</v>
      </c>
      <c r="I2301" t="s">
        <v>16</v>
      </c>
      <c r="J2301" t="s">
        <v>13</v>
      </c>
      <c r="K2301" t="str">
        <f>SUBSTITUTE(Table14[[#This Row],[year]],"?","")</f>
        <v>1968</v>
      </c>
      <c r="P2301" t="str">
        <f>SUBSTITUTE(Table14[[#This Row],[Customer ID]],"?","unknown")</f>
        <v>Id44</v>
      </c>
      <c r="Q2301" s="9" t="str">
        <f t="shared" si="105"/>
        <v>20 Nov 1968</v>
      </c>
      <c r="R2301">
        <f t="shared" si="106"/>
        <v>54</v>
      </c>
      <c r="S2301" t="str">
        <f t="shared" si="107"/>
        <v>1968</v>
      </c>
      <c r="T2301" t="str">
        <f>SUBSTITUTE(Table14[[#This Row],[month]],"?","sep")</f>
        <v>Nov</v>
      </c>
      <c r="U2301">
        <v>20</v>
      </c>
      <c r="V2301">
        <v>0</v>
      </c>
      <c r="W2301" s="12">
        <v>35491.64</v>
      </c>
      <c r="X2301" t="str">
        <f>SUBSTITUTE(Table14[[#This Row],[Hospital tier]],"?","tier - 2")</f>
        <v>tier - 2</v>
      </c>
      <c r="Y2301" t="str">
        <f>SUBSTITUTE(Table14[[#This Row],[City tier]],"?","tier - 2")</f>
        <v>tier - 1</v>
      </c>
      <c r="Z2301" t="str">
        <f>SUBSTITUTE(Table14[[#This Row],[State ID]],"?","UNKNOWN")</f>
        <v>R1013</v>
      </c>
    </row>
    <row r="2302" spans="1:26" x14ac:dyDescent="0.3">
      <c r="A2302" t="s">
        <v>2330</v>
      </c>
      <c r="B2302">
        <v>1971</v>
      </c>
      <c r="C2302" t="s">
        <v>37</v>
      </c>
      <c r="E2302">
        <v>29</v>
      </c>
      <c r="F2302">
        <v>0</v>
      </c>
      <c r="G2302">
        <v>44400.41</v>
      </c>
      <c r="H2302" t="s">
        <v>11</v>
      </c>
      <c r="I2302" t="s">
        <v>11</v>
      </c>
      <c r="J2302" t="s">
        <v>13</v>
      </c>
      <c r="K2302" t="str">
        <f>SUBSTITUTE(Table14[[#This Row],[year]],"?","")</f>
        <v>1971</v>
      </c>
      <c r="P2302" t="str">
        <f>SUBSTITUTE(Table14[[#This Row],[Customer ID]],"?","unknown")</f>
        <v>Id43</v>
      </c>
      <c r="Q2302" s="9" t="str">
        <f t="shared" si="105"/>
        <v>17 Oct 1971</v>
      </c>
      <c r="R2302">
        <f t="shared" si="106"/>
        <v>51</v>
      </c>
      <c r="S2302" t="str">
        <f t="shared" si="107"/>
        <v>1971</v>
      </c>
      <c r="T2302" t="str">
        <f>SUBSTITUTE(Table14[[#This Row],[month]],"?","sep")</f>
        <v>Oct</v>
      </c>
      <c r="U2302">
        <v>17</v>
      </c>
      <c r="V2302">
        <v>0</v>
      </c>
      <c r="W2302" s="12">
        <v>1824.29</v>
      </c>
      <c r="X2302" t="str">
        <f>SUBSTITUTE(Table14[[#This Row],[Hospital tier]],"?","tier - 2")</f>
        <v>tier - 2</v>
      </c>
      <c r="Y2302" t="str">
        <f>SUBSTITUTE(Table14[[#This Row],[City tier]],"?","tier - 2")</f>
        <v>tier - 2</v>
      </c>
      <c r="Z2302" t="str">
        <f>SUBSTITUTE(Table14[[#This Row],[State ID]],"?","UNKNOWN")</f>
        <v>R1013</v>
      </c>
    </row>
    <row r="2303" spans="1:26" x14ac:dyDescent="0.3">
      <c r="A2303" t="s">
        <v>2331</v>
      </c>
      <c r="B2303">
        <v>1967</v>
      </c>
      <c r="C2303" t="s">
        <v>20</v>
      </c>
      <c r="E2303">
        <v>14</v>
      </c>
      <c r="F2303">
        <v>0</v>
      </c>
      <c r="G2303">
        <v>44423.8</v>
      </c>
      <c r="H2303" t="s">
        <v>11</v>
      </c>
      <c r="I2303" t="s">
        <v>12</v>
      </c>
      <c r="J2303" t="s">
        <v>13</v>
      </c>
      <c r="K2303" t="str">
        <f>SUBSTITUTE(Table14[[#This Row],[year]],"?","")</f>
        <v>1967</v>
      </c>
      <c r="P2303" t="str">
        <f>SUBSTITUTE(Table14[[#This Row],[Customer ID]],"?","unknown")</f>
        <v>Id42</v>
      </c>
      <c r="Q2303" s="9" t="str">
        <f t="shared" si="105"/>
        <v>19 Sep 1967</v>
      </c>
      <c r="R2303">
        <f t="shared" si="106"/>
        <v>55</v>
      </c>
      <c r="S2303" t="str">
        <f t="shared" si="107"/>
        <v>1967</v>
      </c>
      <c r="T2303" t="str">
        <f>SUBSTITUTE(Table14[[#This Row],[month]],"?","sep")</f>
        <v>Sep</v>
      </c>
      <c r="U2303">
        <v>19</v>
      </c>
      <c r="V2303">
        <v>0</v>
      </c>
      <c r="W2303" s="12">
        <v>1822.54</v>
      </c>
      <c r="X2303" t="str">
        <f>SUBSTITUTE(Table14[[#This Row],[Hospital tier]],"?","tier - 2")</f>
        <v>tier - 2</v>
      </c>
      <c r="Y2303" t="str">
        <f>SUBSTITUTE(Table14[[#This Row],[City tier]],"?","tier - 2")</f>
        <v>tier - 3</v>
      </c>
      <c r="Z2303" t="str">
        <f>SUBSTITUTE(Table14[[#This Row],[State ID]],"?","UNKNOWN")</f>
        <v>R1013</v>
      </c>
    </row>
    <row r="2304" spans="1:26" x14ac:dyDescent="0.3">
      <c r="A2304" t="s">
        <v>2332</v>
      </c>
      <c r="B2304">
        <v>2000</v>
      </c>
      <c r="C2304" t="s">
        <v>35</v>
      </c>
      <c r="E2304">
        <v>2</v>
      </c>
      <c r="F2304">
        <v>1</v>
      </c>
      <c r="G2304">
        <v>44501.4</v>
      </c>
      <c r="H2304" t="s">
        <v>11</v>
      </c>
      <c r="I2304" t="s">
        <v>12</v>
      </c>
      <c r="J2304" t="s">
        <v>13</v>
      </c>
      <c r="K2304" t="str">
        <f>SUBSTITUTE(Table14[[#This Row],[year]],"?","")</f>
        <v>2000</v>
      </c>
      <c r="P2304" t="str">
        <f>SUBSTITUTE(Table14[[#This Row],[Customer ID]],"?","unknown")</f>
        <v>Id41</v>
      </c>
      <c r="Q2304" s="9" t="str">
        <f t="shared" si="105"/>
        <v>25 Aug 2000</v>
      </c>
      <c r="R2304">
        <f t="shared" si="106"/>
        <v>22</v>
      </c>
      <c r="S2304" t="str">
        <f t="shared" si="107"/>
        <v>2000</v>
      </c>
      <c r="T2304" t="str">
        <f>SUBSTITUTE(Table14[[#This Row],[month]],"?","sep")</f>
        <v>Aug</v>
      </c>
      <c r="U2304">
        <v>25</v>
      </c>
      <c r="V2304">
        <v>0</v>
      </c>
      <c r="W2304" s="12">
        <v>1815.88</v>
      </c>
      <c r="X2304" t="str">
        <f>SUBSTITUTE(Table14[[#This Row],[Hospital tier]],"?","tier - 2")</f>
        <v>tier - 2</v>
      </c>
      <c r="Y2304" t="str">
        <f>SUBSTITUTE(Table14[[#This Row],[City tier]],"?","tier - 2")</f>
        <v>tier - 3</v>
      </c>
      <c r="Z2304" t="str">
        <f>SUBSTITUTE(Table14[[#This Row],[State ID]],"?","UNKNOWN")</f>
        <v>R1013</v>
      </c>
    </row>
    <row r="2305" spans="1:26" x14ac:dyDescent="0.3">
      <c r="A2305" t="s">
        <v>2333</v>
      </c>
      <c r="B2305">
        <v>1993</v>
      </c>
      <c r="C2305" t="s">
        <v>37</v>
      </c>
      <c r="E2305">
        <v>11</v>
      </c>
      <c r="F2305">
        <v>2</v>
      </c>
      <c r="G2305">
        <v>44585.46</v>
      </c>
      <c r="H2305" t="s">
        <v>11</v>
      </c>
      <c r="I2305" t="s">
        <v>11</v>
      </c>
      <c r="J2305" t="s">
        <v>42</v>
      </c>
      <c r="K2305" t="str">
        <f>SUBSTITUTE(Table14[[#This Row],[year]],"?","")</f>
        <v>1993</v>
      </c>
      <c r="P2305" t="str">
        <f>SUBSTITUTE(Table14[[#This Row],[Customer ID]],"?","unknown")</f>
        <v>Id40</v>
      </c>
      <c r="Q2305" s="9" t="str">
        <f t="shared" si="105"/>
        <v>13 Oct 1993</v>
      </c>
      <c r="R2305">
        <f t="shared" si="106"/>
        <v>29</v>
      </c>
      <c r="S2305" t="str">
        <f t="shared" si="107"/>
        <v>1993</v>
      </c>
      <c r="T2305" t="str">
        <f>SUBSTITUTE(Table14[[#This Row],[month]],"?","sep")</f>
        <v>Oct</v>
      </c>
      <c r="U2305">
        <v>13</v>
      </c>
      <c r="V2305">
        <v>0</v>
      </c>
      <c r="W2305" s="12">
        <v>1769.53</v>
      </c>
      <c r="X2305" t="str">
        <f>SUBSTITUTE(Table14[[#This Row],[Hospital tier]],"?","tier - 2")</f>
        <v>tier - 2</v>
      </c>
      <c r="Y2305" t="str">
        <f>SUBSTITUTE(Table14[[#This Row],[City tier]],"?","tier - 2")</f>
        <v>tier - 2</v>
      </c>
      <c r="Z2305" t="str">
        <f>SUBSTITUTE(Table14[[#This Row],[State ID]],"?","UNKNOWN")</f>
        <v>R1011</v>
      </c>
    </row>
    <row r="2306" spans="1:26" x14ac:dyDescent="0.3">
      <c r="A2306" t="s">
        <v>2334</v>
      </c>
      <c r="B2306">
        <v>1971</v>
      </c>
      <c r="C2306" t="s">
        <v>35</v>
      </c>
      <c r="E2306">
        <v>13</v>
      </c>
      <c r="F2306">
        <v>2</v>
      </c>
      <c r="G2306">
        <v>44641.2</v>
      </c>
      <c r="H2306" t="s">
        <v>11</v>
      </c>
      <c r="I2306" t="s">
        <v>12</v>
      </c>
      <c r="J2306" t="s">
        <v>247</v>
      </c>
      <c r="K2306" t="str">
        <f>SUBSTITUTE(Table14[[#This Row],[year]],"?","")</f>
        <v>1971</v>
      </c>
      <c r="P2306" t="str">
        <f>SUBSTITUTE(Table14[[#This Row],[Customer ID]],"?","unknown")</f>
        <v>Id39</v>
      </c>
      <c r="Q2306" s="9" t="str">
        <f t="shared" ref="Q2306:Q2344" si="108">CONCATENATE(U2306," ",T2306," ",S2306)</f>
        <v>19 Aug 1971</v>
      </c>
      <c r="R2306">
        <f t="shared" ref="R2306:R2344" si="109">DATEDIF(Q2306,$AC$21,"Y")</f>
        <v>51</v>
      </c>
      <c r="S2306" t="str">
        <f t="shared" ref="S2306:S2344" si="110">IF(ISBLANK(K2306),AVERAGE(K2306:K4648),K2306)</f>
        <v>1971</v>
      </c>
      <c r="T2306" t="str">
        <f>SUBSTITUTE(Table14[[#This Row],[month]],"?","sep")</f>
        <v>Aug</v>
      </c>
      <c r="U2306">
        <v>19</v>
      </c>
      <c r="V2306">
        <v>0</v>
      </c>
      <c r="W2306" s="12">
        <v>1759.34</v>
      </c>
      <c r="X2306" t="str">
        <f>SUBSTITUTE(Table14[[#This Row],[Hospital tier]],"?","tier - 2")</f>
        <v>tier - 2</v>
      </c>
      <c r="Y2306" t="str">
        <f>SUBSTITUTE(Table14[[#This Row],[City tier]],"?","tier - 2")</f>
        <v>tier - 3</v>
      </c>
      <c r="Z2306" t="str">
        <f>SUBSTITUTE(Table14[[#This Row],[State ID]],"?","UNKNOWN")</f>
        <v>R1024</v>
      </c>
    </row>
    <row r="2307" spans="1:26" x14ac:dyDescent="0.3">
      <c r="A2307" t="s">
        <v>2335</v>
      </c>
      <c r="B2307">
        <v>1962</v>
      </c>
      <c r="C2307" t="s">
        <v>30</v>
      </c>
      <c r="E2307">
        <v>17</v>
      </c>
      <c r="F2307">
        <v>0</v>
      </c>
      <c r="G2307">
        <v>45008.959999999999</v>
      </c>
      <c r="H2307" t="s">
        <v>11</v>
      </c>
      <c r="I2307" t="s">
        <v>11</v>
      </c>
      <c r="J2307" t="s">
        <v>13</v>
      </c>
      <c r="K2307" t="str">
        <f>SUBSTITUTE(Table14[[#This Row],[year]],"?","")</f>
        <v>1962</v>
      </c>
      <c r="P2307" t="str">
        <f>SUBSTITUTE(Table14[[#This Row],[Customer ID]],"?","unknown")</f>
        <v>Id38</v>
      </c>
      <c r="Q2307" s="9" t="str">
        <f t="shared" si="108"/>
        <v>7 Dec 1962</v>
      </c>
      <c r="R2307">
        <f t="shared" si="109"/>
        <v>60</v>
      </c>
      <c r="S2307" t="str">
        <f t="shared" si="110"/>
        <v>1962</v>
      </c>
      <c r="T2307" t="str">
        <f>SUBSTITUTE(Table14[[#This Row],[month]],"?","sep")</f>
        <v>Dec</v>
      </c>
      <c r="U2307">
        <v>7</v>
      </c>
      <c r="V2307">
        <v>0</v>
      </c>
      <c r="W2307" s="12">
        <v>1756.6</v>
      </c>
      <c r="X2307" t="str">
        <f>SUBSTITUTE(Table14[[#This Row],[Hospital tier]],"?","tier - 2")</f>
        <v>tier - 2</v>
      </c>
      <c r="Y2307" t="str">
        <f>SUBSTITUTE(Table14[[#This Row],[City tier]],"?","tier - 2")</f>
        <v>tier - 2</v>
      </c>
      <c r="Z2307" t="str">
        <f>SUBSTITUTE(Table14[[#This Row],[State ID]],"?","UNKNOWN")</f>
        <v>R1013</v>
      </c>
    </row>
    <row r="2308" spans="1:26" x14ac:dyDescent="0.3">
      <c r="A2308" t="s">
        <v>2336</v>
      </c>
      <c r="B2308">
        <v>1974</v>
      </c>
      <c r="C2308" t="s">
        <v>35</v>
      </c>
      <c r="E2308">
        <v>9</v>
      </c>
      <c r="F2308">
        <v>2</v>
      </c>
      <c r="G2308">
        <v>45702.02</v>
      </c>
      <c r="H2308" t="s">
        <v>11</v>
      </c>
      <c r="I2308" t="s">
        <v>11</v>
      </c>
      <c r="J2308" t="s">
        <v>23</v>
      </c>
      <c r="K2308" t="str">
        <f>SUBSTITUTE(Table14[[#This Row],[year]],"?","")</f>
        <v>1974</v>
      </c>
      <c r="P2308" t="str">
        <f>SUBSTITUTE(Table14[[#This Row],[Customer ID]],"?","unknown")</f>
        <v>Id37</v>
      </c>
      <c r="Q2308" s="9" t="str">
        <f t="shared" si="108"/>
        <v>26 Aug 1974</v>
      </c>
      <c r="R2308">
        <f t="shared" si="109"/>
        <v>48</v>
      </c>
      <c r="S2308" t="str">
        <f t="shared" si="110"/>
        <v>1974</v>
      </c>
      <c r="T2308" t="str">
        <f>SUBSTITUTE(Table14[[#This Row],[month]],"?","sep")</f>
        <v>Aug</v>
      </c>
      <c r="U2308">
        <v>26</v>
      </c>
      <c r="V2308">
        <v>0</v>
      </c>
      <c r="W2308" s="12">
        <v>1748.77</v>
      </c>
      <c r="X2308" t="str">
        <f>SUBSTITUTE(Table14[[#This Row],[Hospital tier]],"?","tier - 2")</f>
        <v>tier - 2</v>
      </c>
      <c r="Y2308" t="str">
        <f>SUBSTITUTE(Table14[[#This Row],[City tier]],"?","tier - 2")</f>
        <v>tier - 2</v>
      </c>
      <c r="Z2308" t="str">
        <f>SUBSTITUTE(Table14[[#This Row],[State ID]],"?","UNKNOWN")</f>
        <v>R1012</v>
      </c>
    </row>
    <row r="2309" spans="1:26" x14ac:dyDescent="0.3">
      <c r="A2309" t="s">
        <v>2337</v>
      </c>
      <c r="B2309">
        <v>1960</v>
      </c>
      <c r="C2309" t="s">
        <v>30</v>
      </c>
      <c r="E2309">
        <v>21</v>
      </c>
      <c r="F2309">
        <v>0</v>
      </c>
      <c r="G2309">
        <v>45710.21</v>
      </c>
      <c r="H2309" t="s">
        <v>11</v>
      </c>
      <c r="I2309" t="s">
        <v>11</v>
      </c>
      <c r="J2309" t="s">
        <v>168</v>
      </c>
      <c r="K2309" t="str">
        <f>SUBSTITUTE(Table14[[#This Row],[year]],"?","")</f>
        <v>1960</v>
      </c>
      <c r="P2309" t="str">
        <f>SUBSTITUTE(Table14[[#This Row],[Customer ID]],"?","unknown")</f>
        <v>Id36</v>
      </c>
      <c r="Q2309" s="9" t="str">
        <f t="shared" si="108"/>
        <v>25 Dec 1960</v>
      </c>
      <c r="R2309">
        <f t="shared" si="109"/>
        <v>62</v>
      </c>
      <c r="S2309" t="str">
        <f t="shared" si="110"/>
        <v>1960</v>
      </c>
      <c r="T2309" t="str">
        <f>SUBSTITUTE(Table14[[#This Row],[month]],"?","sep")</f>
        <v>Dec</v>
      </c>
      <c r="U2309">
        <v>25</v>
      </c>
      <c r="V2309">
        <v>0</v>
      </c>
      <c r="W2309" s="12">
        <v>11944.59</v>
      </c>
      <c r="X2309" t="str">
        <f>SUBSTITUTE(Table14[[#This Row],[Hospital tier]],"?","tier - 2")</f>
        <v>tier - 2</v>
      </c>
      <c r="Y2309" t="str">
        <f>SUBSTITUTE(Table14[[#This Row],[City tier]],"?","tier - 2")</f>
        <v>tier - 2</v>
      </c>
      <c r="Z2309" t="str">
        <f>SUBSTITUTE(Table14[[#This Row],[State ID]],"?","UNKNOWN")</f>
        <v>R1016</v>
      </c>
    </row>
    <row r="2310" spans="1:26" x14ac:dyDescent="0.3">
      <c r="A2310" t="s">
        <v>2338</v>
      </c>
      <c r="B2310">
        <v>1979</v>
      </c>
      <c r="C2310" t="s">
        <v>35</v>
      </c>
      <c r="E2310">
        <v>12</v>
      </c>
      <c r="F2310">
        <v>0</v>
      </c>
      <c r="G2310">
        <v>45863.21</v>
      </c>
      <c r="H2310" t="s">
        <v>11</v>
      </c>
      <c r="I2310" t="s">
        <v>16</v>
      </c>
      <c r="J2310" t="s">
        <v>13</v>
      </c>
      <c r="K2310" t="str">
        <f>SUBSTITUTE(Table14[[#This Row],[year]],"?","")</f>
        <v>1979</v>
      </c>
      <c r="P2310" t="str">
        <f>SUBSTITUTE(Table14[[#This Row],[Customer ID]],"?","unknown")</f>
        <v>Id35</v>
      </c>
      <c r="Q2310" s="9" t="str">
        <f t="shared" si="108"/>
        <v>28 Aug 1979</v>
      </c>
      <c r="R2310">
        <f t="shared" si="109"/>
        <v>43</v>
      </c>
      <c r="S2310" t="str">
        <f t="shared" si="110"/>
        <v>1979</v>
      </c>
      <c r="T2310" t="str">
        <f>SUBSTITUTE(Table14[[#This Row],[month]],"?","sep")</f>
        <v>Aug</v>
      </c>
      <c r="U2310">
        <v>28</v>
      </c>
      <c r="V2310">
        <v>0</v>
      </c>
      <c r="W2310" s="12">
        <v>1744.47</v>
      </c>
      <c r="X2310" t="str">
        <f>SUBSTITUTE(Table14[[#This Row],[Hospital tier]],"?","tier - 2")</f>
        <v>tier - 2</v>
      </c>
      <c r="Y2310" t="str">
        <f>SUBSTITUTE(Table14[[#This Row],[City tier]],"?","tier - 2")</f>
        <v>tier - 1</v>
      </c>
      <c r="Z2310" t="str">
        <f>SUBSTITUTE(Table14[[#This Row],[State ID]],"?","UNKNOWN")</f>
        <v>R1013</v>
      </c>
    </row>
    <row r="2311" spans="1:26" x14ac:dyDescent="0.3">
      <c r="A2311" t="s">
        <v>2339</v>
      </c>
      <c r="B2311">
        <v>1985</v>
      </c>
      <c r="C2311" t="s">
        <v>20</v>
      </c>
      <c r="E2311">
        <v>30</v>
      </c>
      <c r="F2311">
        <v>2</v>
      </c>
      <c r="G2311">
        <v>46113.51</v>
      </c>
      <c r="H2311" t="s">
        <v>11</v>
      </c>
      <c r="I2311" t="s">
        <v>12</v>
      </c>
      <c r="J2311" t="s">
        <v>42</v>
      </c>
      <c r="K2311" t="str">
        <f>SUBSTITUTE(Table14[[#This Row],[year]],"?","")</f>
        <v>1985</v>
      </c>
      <c r="P2311" t="str">
        <f>SUBSTITUTE(Table14[[#This Row],[Customer ID]],"?","unknown")</f>
        <v>Id34</v>
      </c>
      <c r="Q2311" s="9" t="str">
        <f t="shared" si="108"/>
        <v>25 Sep 1985</v>
      </c>
      <c r="R2311">
        <f t="shared" si="109"/>
        <v>37</v>
      </c>
      <c r="S2311" t="str">
        <f t="shared" si="110"/>
        <v>1985</v>
      </c>
      <c r="T2311" t="str">
        <f>SUBSTITUTE(Table14[[#This Row],[month]],"?","sep")</f>
        <v>Sep</v>
      </c>
      <c r="U2311">
        <v>25</v>
      </c>
      <c r="V2311">
        <v>0</v>
      </c>
      <c r="W2311" s="12">
        <v>1743.21</v>
      </c>
      <c r="X2311" t="str">
        <f>SUBSTITUTE(Table14[[#This Row],[Hospital tier]],"?","tier - 2")</f>
        <v>tier - 2</v>
      </c>
      <c r="Y2311" t="str">
        <f>SUBSTITUTE(Table14[[#This Row],[City tier]],"?","tier - 2")</f>
        <v>tier - 3</v>
      </c>
      <c r="Z2311" t="str">
        <f>SUBSTITUTE(Table14[[#This Row],[State ID]],"?","UNKNOWN")</f>
        <v>R1011</v>
      </c>
    </row>
    <row r="2312" spans="1:26" x14ac:dyDescent="0.3">
      <c r="A2312" t="s">
        <v>2340</v>
      </c>
      <c r="B2312">
        <v>1962</v>
      </c>
      <c r="C2312" t="s">
        <v>30</v>
      </c>
      <c r="E2312">
        <v>4</v>
      </c>
      <c r="F2312">
        <v>3</v>
      </c>
      <c r="G2312">
        <v>46130.53</v>
      </c>
      <c r="H2312" t="s">
        <v>16</v>
      </c>
      <c r="I2312" t="s">
        <v>16</v>
      </c>
      <c r="J2312" t="s">
        <v>23</v>
      </c>
      <c r="K2312" t="str">
        <f>SUBSTITUTE(Table14[[#This Row],[year]],"?","")</f>
        <v>1962</v>
      </c>
      <c r="P2312" t="str">
        <f>SUBSTITUTE(Table14[[#This Row],[Customer ID]],"?","unknown")</f>
        <v>Id33</v>
      </c>
      <c r="Q2312" s="9" t="str">
        <f t="shared" si="108"/>
        <v>14 Dec 1962</v>
      </c>
      <c r="R2312">
        <f t="shared" si="109"/>
        <v>60</v>
      </c>
      <c r="S2312" t="str">
        <f t="shared" si="110"/>
        <v>1962</v>
      </c>
      <c r="T2312" t="str">
        <f>SUBSTITUTE(Table14[[#This Row],[month]],"?","sep")</f>
        <v>Dec</v>
      </c>
      <c r="U2312">
        <v>14</v>
      </c>
      <c r="V2312">
        <v>0</v>
      </c>
      <c r="W2312" s="12">
        <v>1737.38</v>
      </c>
      <c r="X2312" t="str">
        <f>SUBSTITUTE(Table14[[#This Row],[Hospital tier]],"?","tier - 2")</f>
        <v>tier - 1</v>
      </c>
      <c r="Y2312" t="str">
        <f>SUBSTITUTE(Table14[[#This Row],[City tier]],"?","tier - 2")</f>
        <v>tier - 1</v>
      </c>
      <c r="Z2312" t="str">
        <f>SUBSTITUTE(Table14[[#This Row],[State ID]],"?","UNKNOWN")</f>
        <v>R1012</v>
      </c>
    </row>
    <row r="2313" spans="1:26" x14ac:dyDescent="0.3">
      <c r="A2313" t="s">
        <v>2341</v>
      </c>
      <c r="B2313">
        <v>1976</v>
      </c>
      <c r="C2313" t="s">
        <v>30</v>
      </c>
      <c r="E2313">
        <v>2</v>
      </c>
      <c r="F2313">
        <v>3</v>
      </c>
      <c r="G2313">
        <v>46151.12</v>
      </c>
      <c r="H2313" t="s">
        <v>16</v>
      </c>
      <c r="I2313" t="s">
        <v>12</v>
      </c>
      <c r="J2313" t="s">
        <v>13</v>
      </c>
      <c r="K2313" t="str">
        <f>SUBSTITUTE(Table14[[#This Row],[year]],"?","")</f>
        <v>1976</v>
      </c>
      <c r="P2313" t="str">
        <f>SUBSTITUTE(Table14[[#This Row],[Customer ID]],"?","unknown")</f>
        <v>Id32</v>
      </c>
      <c r="Q2313" s="9" t="str">
        <f t="shared" si="108"/>
        <v>22 Dec 1976</v>
      </c>
      <c r="R2313">
        <f t="shared" si="109"/>
        <v>46</v>
      </c>
      <c r="S2313" t="str">
        <f t="shared" si="110"/>
        <v>1976</v>
      </c>
      <c r="T2313" t="str">
        <f>SUBSTITUTE(Table14[[#This Row],[month]],"?","sep")</f>
        <v>Dec</v>
      </c>
      <c r="U2313">
        <v>22</v>
      </c>
      <c r="V2313">
        <v>0</v>
      </c>
      <c r="W2313" s="12">
        <v>35345.730000000003</v>
      </c>
      <c r="X2313" t="str">
        <f>SUBSTITUTE(Table14[[#This Row],[Hospital tier]],"?","tier - 2")</f>
        <v>tier - 1</v>
      </c>
      <c r="Y2313" t="str">
        <f>SUBSTITUTE(Table14[[#This Row],[City tier]],"?","tier - 2")</f>
        <v>tier - 3</v>
      </c>
      <c r="Z2313" t="str">
        <f>SUBSTITUTE(Table14[[#This Row],[State ID]],"?","UNKNOWN")</f>
        <v>R1013</v>
      </c>
    </row>
    <row r="2314" spans="1:26" x14ac:dyDescent="0.3">
      <c r="A2314" t="s">
        <v>2342</v>
      </c>
      <c r="B2314">
        <v>1978</v>
      </c>
      <c r="C2314" t="s">
        <v>35</v>
      </c>
      <c r="E2314">
        <v>17</v>
      </c>
      <c r="F2314">
        <v>2</v>
      </c>
      <c r="G2314">
        <v>46200.99</v>
      </c>
      <c r="H2314" t="s">
        <v>16</v>
      </c>
      <c r="I2314" t="s">
        <v>16</v>
      </c>
      <c r="J2314" t="s">
        <v>13</v>
      </c>
      <c r="K2314" t="str">
        <f>SUBSTITUTE(Table14[[#This Row],[year]],"?","")</f>
        <v>1978</v>
      </c>
      <c r="P2314" t="str">
        <f>SUBSTITUTE(Table14[[#This Row],[Customer ID]],"?","unknown")</f>
        <v>Id31</v>
      </c>
      <c r="Q2314" s="9" t="str">
        <f t="shared" si="108"/>
        <v>9 Aug 1978</v>
      </c>
      <c r="R2314">
        <f t="shared" si="109"/>
        <v>44</v>
      </c>
      <c r="S2314" t="str">
        <f t="shared" si="110"/>
        <v>1978</v>
      </c>
      <c r="T2314" t="str">
        <f>SUBSTITUTE(Table14[[#This Row],[month]],"?","sep")</f>
        <v>Aug</v>
      </c>
      <c r="U2314">
        <v>9</v>
      </c>
      <c r="V2314">
        <v>0</v>
      </c>
      <c r="W2314" s="12">
        <v>1731.68</v>
      </c>
      <c r="X2314" t="str">
        <f>SUBSTITUTE(Table14[[#This Row],[Hospital tier]],"?","tier - 2")</f>
        <v>tier - 1</v>
      </c>
      <c r="Y2314" t="str">
        <f>SUBSTITUTE(Table14[[#This Row],[City tier]],"?","tier - 2")</f>
        <v>tier - 1</v>
      </c>
      <c r="Z2314" t="str">
        <f>SUBSTITUTE(Table14[[#This Row],[State ID]],"?","UNKNOWN")</f>
        <v>R1013</v>
      </c>
    </row>
    <row r="2315" spans="1:26" x14ac:dyDescent="0.3">
      <c r="A2315" t="s">
        <v>2343</v>
      </c>
      <c r="B2315">
        <v>1971</v>
      </c>
      <c r="C2315" t="s">
        <v>30</v>
      </c>
      <c r="E2315">
        <v>6</v>
      </c>
      <c r="F2315">
        <v>3</v>
      </c>
      <c r="G2315">
        <v>46255.11</v>
      </c>
      <c r="H2315" t="s">
        <v>16</v>
      </c>
      <c r="I2315" t="s">
        <v>12</v>
      </c>
      <c r="J2315" t="s">
        <v>247</v>
      </c>
      <c r="K2315" t="str">
        <f>SUBSTITUTE(Table14[[#This Row],[year]],"?","")</f>
        <v>1971</v>
      </c>
      <c r="P2315" t="str">
        <f>SUBSTITUTE(Table14[[#This Row],[Customer ID]],"?","unknown")</f>
        <v>Id30</v>
      </c>
      <c r="Q2315" s="9" t="str">
        <f t="shared" si="108"/>
        <v>1 Dec 1971</v>
      </c>
      <c r="R2315">
        <f t="shared" si="109"/>
        <v>51</v>
      </c>
      <c r="S2315" t="str">
        <f t="shared" si="110"/>
        <v>1971</v>
      </c>
      <c r="T2315" t="str">
        <f>SUBSTITUTE(Table14[[#This Row],[month]],"?","sep")</f>
        <v>Dec</v>
      </c>
      <c r="U2315">
        <v>1</v>
      </c>
      <c r="V2315">
        <v>0</v>
      </c>
      <c r="W2315" s="12">
        <v>1728.9</v>
      </c>
      <c r="X2315" t="str">
        <f>SUBSTITUTE(Table14[[#This Row],[Hospital tier]],"?","tier - 2")</f>
        <v>tier - 1</v>
      </c>
      <c r="Y2315" t="str">
        <f>SUBSTITUTE(Table14[[#This Row],[City tier]],"?","tier - 2")</f>
        <v>tier - 3</v>
      </c>
      <c r="Z2315" t="str">
        <f>SUBSTITUTE(Table14[[#This Row],[State ID]],"?","UNKNOWN")</f>
        <v>R1024</v>
      </c>
    </row>
    <row r="2316" spans="1:26" x14ac:dyDescent="0.3">
      <c r="A2316" t="s">
        <v>2344</v>
      </c>
      <c r="B2316">
        <v>1961</v>
      </c>
      <c r="C2316" t="s">
        <v>35</v>
      </c>
      <c r="E2316">
        <v>8</v>
      </c>
      <c r="F2316">
        <v>0</v>
      </c>
      <c r="G2316">
        <v>46599.11</v>
      </c>
      <c r="H2316" t="s">
        <v>16</v>
      </c>
      <c r="I2316" t="s">
        <v>16</v>
      </c>
      <c r="J2316" t="s">
        <v>13</v>
      </c>
      <c r="K2316" t="str">
        <f>SUBSTITUTE(Table14[[#This Row],[year]],"?","")</f>
        <v>1961</v>
      </c>
      <c r="P2316" t="str">
        <f>SUBSTITUTE(Table14[[#This Row],[Customer ID]],"?","unknown")</f>
        <v>Id29</v>
      </c>
      <c r="Q2316" s="9" t="str">
        <f t="shared" si="108"/>
        <v>21 Aug 1961</v>
      </c>
      <c r="R2316">
        <f t="shared" si="109"/>
        <v>61</v>
      </c>
      <c r="S2316" t="str">
        <f t="shared" si="110"/>
        <v>1961</v>
      </c>
      <c r="T2316" t="str">
        <f>SUBSTITUTE(Table14[[#This Row],[month]],"?","sep")</f>
        <v>Aug</v>
      </c>
      <c r="U2316">
        <v>21</v>
      </c>
      <c r="V2316">
        <v>0</v>
      </c>
      <c r="W2316" s="12">
        <v>1727.79</v>
      </c>
      <c r="X2316" t="str">
        <f>SUBSTITUTE(Table14[[#This Row],[Hospital tier]],"?","tier - 2")</f>
        <v>tier - 1</v>
      </c>
      <c r="Y2316" t="str">
        <f>SUBSTITUTE(Table14[[#This Row],[City tier]],"?","tier - 2")</f>
        <v>tier - 1</v>
      </c>
      <c r="Z2316" t="str">
        <f>SUBSTITUTE(Table14[[#This Row],[State ID]],"?","UNKNOWN")</f>
        <v>R1013</v>
      </c>
    </row>
    <row r="2317" spans="1:26" x14ac:dyDescent="0.3">
      <c r="A2317" t="s">
        <v>2345</v>
      </c>
      <c r="B2317">
        <v>1969</v>
      </c>
      <c r="C2317" t="s">
        <v>18</v>
      </c>
      <c r="E2317">
        <v>23</v>
      </c>
      <c r="F2317">
        <v>3</v>
      </c>
      <c r="G2317">
        <v>46661.440000000002</v>
      </c>
      <c r="H2317" t="s">
        <v>16</v>
      </c>
      <c r="I2317" t="s">
        <v>12</v>
      </c>
      <c r="J2317" t="s">
        <v>23</v>
      </c>
      <c r="K2317" t="str">
        <f>SUBSTITUTE(Table14[[#This Row],[year]],"?","")</f>
        <v>1969</v>
      </c>
      <c r="P2317" t="str">
        <f>SUBSTITUTE(Table14[[#This Row],[Customer ID]],"?","unknown")</f>
        <v>Id28</v>
      </c>
      <c r="Q2317" s="9" t="str">
        <f t="shared" si="108"/>
        <v>9 Jun 1969</v>
      </c>
      <c r="R2317">
        <f t="shared" si="109"/>
        <v>53</v>
      </c>
      <c r="S2317" t="str">
        <f t="shared" si="110"/>
        <v>1969</v>
      </c>
      <c r="T2317" t="str">
        <f>SUBSTITUTE(Table14[[#This Row],[month]],"?","sep")</f>
        <v>Jun</v>
      </c>
      <c r="U2317">
        <v>9</v>
      </c>
      <c r="V2317">
        <v>1</v>
      </c>
      <c r="W2317" s="12">
        <v>1727.54</v>
      </c>
      <c r="X2317" t="str">
        <f>SUBSTITUTE(Table14[[#This Row],[Hospital tier]],"?","tier - 2")</f>
        <v>tier - 1</v>
      </c>
      <c r="Y2317" t="str">
        <f>SUBSTITUTE(Table14[[#This Row],[City tier]],"?","tier - 2")</f>
        <v>tier - 3</v>
      </c>
      <c r="Z2317" t="str">
        <f>SUBSTITUTE(Table14[[#This Row],[State ID]],"?","UNKNOWN")</f>
        <v>R1012</v>
      </c>
    </row>
    <row r="2318" spans="1:26" x14ac:dyDescent="0.3">
      <c r="A2318" t="s">
        <v>2346</v>
      </c>
      <c r="B2318">
        <v>1960</v>
      </c>
      <c r="C2318" t="s">
        <v>15</v>
      </c>
      <c r="E2318">
        <v>17</v>
      </c>
      <c r="F2318">
        <v>3</v>
      </c>
      <c r="G2318">
        <v>46718.16</v>
      </c>
      <c r="H2318" t="s">
        <v>16</v>
      </c>
      <c r="I2318" t="s">
        <v>16</v>
      </c>
      <c r="J2318" t="s">
        <v>23</v>
      </c>
      <c r="K2318" t="str">
        <f>SUBSTITUTE(Table14[[#This Row],[year]],"?","")</f>
        <v>1960</v>
      </c>
      <c r="P2318" t="str">
        <f>SUBSTITUTE(Table14[[#This Row],[Customer ID]],"?","unknown")</f>
        <v>Id27</v>
      </c>
      <c r="Q2318" s="9" t="str">
        <f t="shared" si="108"/>
        <v>21 Nov 1960</v>
      </c>
      <c r="R2318">
        <f t="shared" si="109"/>
        <v>62</v>
      </c>
      <c r="S2318" t="str">
        <f t="shared" si="110"/>
        <v>1960</v>
      </c>
      <c r="T2318" t="str">
        <f>SUBSTITUTE(Table14[[#This Row],[month]],"?","sep")</f>
        <v>Nov</v>
      </c>
      <c r="U2318">
        <v>21</v>
      </c>
      <c r="V2318">
        <v>1</v>
      </c>
      <c r="W2318" s="12">
        <v>1725.55</v>
      </c>
      <c r="X2318" t="str">
        <f>SUBSTITUTE(Table14[[#This Row],[Hospital tier]],"?","tier - 2")</f>
        <v>tier - 1</v>
      </c>
      <c r="Y2318" t="str">
        <f>SUBSTITUTE(Table14[[#This Row],[City tier]],"?","tier - 2")</f>
        <v>tier - 1</v>
      </c>
      <c r="Z2318" t="str">
        <f>SUBSTITUTE(Table14[[#This Row],[State ID]],"?","UNKNOWN")</f>
        <v>R1012</v>
      </c>
    </row>
    <row r="2319" spans="1:26" x14ac:dyDescent="0.3">
      <c r="A2319" t="s">
        <v>2347</v>
      </c>
      <c r="B2319">
        <v>1958</v>
      </c>
      <c r="C2319" t="s">
        <v>20</v>
      </c>
      <c r="E2319">
        <v>15</v>
      </c>
      <c r="F2319">
        <v>0</v>
      </c>
      <c r="G2319">
        <v>46889.26</v>
      </c>
      <c r="H2319" t="s">
        <v>11</v>
      </c>
      <c r="I2319" t="s">
        <v>12</v>
      </c>
      <c r="J2319" t="s">
        <v>13</v>
      </c>
      <c r="K2319" t="str">
        <f>SUBSTITUTE(Table14[[#This Row],[year]],"?","")</f>
        <v>1958</v>
      </c>
      <c r="P2319" t="str">
        <f>SUBSTITUTE(Table14[[#This Row],[Customer ID]],"?","unknown")</f>
        <v>Id26</v>
      </c>
      <c r="Q2319" s="9" t="str">
        <f t="shared" si="108"/>
        <v>11 Sep 1958</v>
      </c>
      <c r="R2319">
        <f t="shared" si="109"/>
        <v>64</v>
      </c>
      <c r="S2319" t="str">
        <f t="shared" si="110"/>
        <v>1958</v>
      </c>
      <c r="T2319" t="str">
        <f>SUBSTITUTE(Table14[[#This Row],[month]],"?","sep")</f>
        <v>Sep</v>
      </c>
      <c r="U2319">
        <v>11</v>
      </c>
      <c r="V2319">
        <v>1</v>
      </c>
      <c r="W2319" s="12">
        <v>1720.35</v>
      </c>
      <c r="X2319" t="str">
        <f>SUBSTITUTE(Table14[[#This Row],[Hospital tier]],"?","tier - 2")</f>
        <v>tier - 2</v>
      </c>
      <c r="Y2319" t="str">
        <f>SUBSTITUTE(Table14[[#This Row],[City tier]],"?","tier - 2")</f>
        <v>tier - 3</v>
      </c>
      <c r="Z2319" t="str">
        <f>SUBSTITUTE(Table14[[#This Row],[State ID]],"?","UNKNOWN")</f>
        <v>R1013</v>
      </c>
    </row>
    <row r="2320" spans="1:26" x14ac:dyDescent="0.3">
      <c r="A2320" t="s">
        <v>2348</v>
      </c>
      <c r="B2320">
        <v>1959</v>
      </c>
      <c r="C2320" t="s">
        <v>10</v>
      </c>
      <c r="E2320">
        <v>14</v>
      </c>
      <c r="F2320">
        <v>0</v>
      </c>
      <c r="G2320">
        <v>47055.53</v>
      </c>
      <c r="H2320" t="s">
        <v>11</v>
      </c>
      <c r="I2320" t="s">
        <v>16</v>
      </c>
      <c r="J2320" t="s">
        <v>13</v>
      </c>
      <c r="K2320" t="str">
        <f>SUBSTITUTE(Table14[[#This Row],[year]],"?","")</f>
        <v>1959</v>
      </c>
      <c r="P2320" t="str">
        <f>SUBSTITUTE(Table14[[#This Row],[Customer ID]],"?","unknown")</f>
        <v>Id25</v>
      </c>
      <c r="Q2320" s="9" t="str">
        <f t="shared" si="108"/>
        <v>19 Jul 1959</v>
      </c>
      <c r="R2320">
        <f t="shared" si="109"/>
        <v>63</v>
      </c>
      <c r="S2320" t="str">
        <f t="shared" si="110"/>
        <v>1959</v>
      </c>
      <c r="T2320" t="str">
        <f>SUBSTITUTE(Table14[[#This Row],[month]],"?","sep")</f>
        <v>Jul</v>
      </c>
      <c r="U2320">
        <v>19</v>
      </c>
      <c r="V2320">
        <v>3</v>
      </c>
      <c r="W2320" s="12">
        <v>11941.83</v>
      </c>
      <c r="X2320" t="str">
        <f>SUBSTITUTE(Table14[[#This Row],[Hospital tier]],"?","tier - 2")</f>
        <v>tier - 2</v>
      </c>
      <c r="Y2320" t="str">
        <f>SUBSTITUTE(Table14[[#This Row],[City tier]],"?","tier - 2")</f>
        <v>tier - 1</v>
      </c>
      <c r="Z2320" t="str">
        <f>SUBSTITUTE(Table14[[#This Row],[State ID]],"?","UNKNOWN")</f>
        <v>R1013</v>
      </c>
    </row>
    <row r="2321" spans="1:26" x14ac:dyDescent="0.3">
      <c r="A2321" t="s">
        <v>2349</v>
      </c>
      <c r="B2321">
        <v>1970</v>
      </c>
      <c r="C2321" t="s">
        <v>30</v>
      </c>
      <c r="E2321">
        <v>28</v>
      </c>
      <c r="F2321">
        <v>2</v>
      </c>
      <c r="G2321">
        <v>47269.85</v>
      </c>
      <c r="H2321" t="s">
        <v>16</v>
      </c>
      <c r="I2321" t="s">
        <v>11</v>
      </c>
      <c r="J2321" t="s">
        <v>13</v>
      </c>
      <c r="K2321" t="str">
        <f>SUBSTITUTE(Table14[[#This Row],[year]],"?","")</f>
        <v>1970</v>
      </c>
      <c r="P2321" t="str">
        <f>SUBSTITUTE(Table14[[#This Row],[Customer ID]],"?","unknown")</f>
        <v>Id24</v>
      </c>
      <c r="Q2321" s="9" t="str">
        <f t="shared" si="108"/>
        <v>10 Dec 1970</v>
      </c>
      <c r="R2321">
        <f t="shared" si="109"/>
        <v>52</v>
      </c>
      <c r="S2321" t="str">
        <f t="shared" si="110"/>
        <v>1970</v>
      </c>
      <c r="T2321" t="str">
        <f>SUBSTITUTE(Table14[[#This Row],[month]],"?","sep")</f>
        <v>Dec</v>
      </c>
      <c r="U2321">
        <v>10</v>
      </c>
      <c r="V2321">
        <v>1</v>
      </c>
      <c r="W2321" s="12">
        <v>1719.44</v>
      </c>
      <c r="X2321" t="str">
        <f>SUBSTITUTE(Table14[[#This Row],[Hospital tier]],"?","tier - 2")</f>
        <v>tier - 1</v>
      </c>
      <c r="Y2321" t="str">
        <f>SUBSTITUTE(Table14[[#This Row],[City tier]],"?","tier - 2")</f>
        <v>tier - 2</v>
      </c>
      <c r="Z2321" t="str">
        <f>SUBSTITUTE(Table14[[#This Row],[State ID]],"?","UNKNOWN")</f>
        <v>R1013</v>
      </c>
    </row>
    <row r="2322" spans="1:26" x14ac:dyDescent="0.3">
      <c r="A2322" t="s">
        <v>2350</v>
      </c>
      <c r="B2322">
        <v>1958</v>
      </c>
      <c r="C2322" t="s">
        <v>20</v>
      </c>
      <c r="E2322">
        <v>3</v>
      </c>
      <c r="F2322">
        <v>2</v>
      </c>
      <c r="G2322">
        <v>47291.06</v>
      </c>
      <c r="H2322" t="s">
        <v>11</v>
      </c>
      <c r="I2322" t="s">
        <v>16</v>
      </c>
      <c r="J2322" t="s">
        <v>42</v>
      </c>
      <c r="K2322" t="str">
        <f>SUBSTITUTE(Table14[[#This Row],[year]],"?","")</f>
        <v>1958</v>
      </c>
      <c r="P2322" t="str">
        <f>SUBSTITUTE(Table14[[#This Row],[Customer ID]],"?","unknown")</f>
        <v>Id23</v>
      </c>
      <c r="Q2322" s="9" t="str">
        <f t="shared" si="108"/>
        <v>21 Sep 1958</v>
      </c>
      <c r="R2322">
        <f t="shared" si="109"/>
        <v>64</v>
      </c>
      <c r="S2322" t="str">
        <f t="shared" si="110"/>
        <v>1958</v>
      </c>
      <c r="T2322" t="str">
        <f>SUBSTITUTE(Table14[[#This Row],[month]],"?","sep")</f>
        <v>Sep</v>
      </c>
      <c r="U2322">
        <v>21</v>
      </c>
      <c r="V2322">
        <v>0</v>
      </c>
      <c r="W2322" s="12">
        <v>1712.23</v>
      </c>
      <c r="X2322" t="str">
        <f>SUBSTITUTE(Table14[[#This Row],[Hospital tier]],"?","tier - 2")</f>
        <v>tier - 2</v>
      </c>
      <c r="Y2322" t="str">
        <f>SUBSTITUTE(Table14[[#This Row],[City tier]],"?","tier - 2")</f>
        <v>tier - 1</v>
      </c>
      <c r="Z2322" t="str">
        <f>SUBSTITUTE(Table14[[#This Row],[State ID]],"?","UNKNOWN")</f>
        <v>R1011</v>
      </c>
    </row>
    <row r="2323" spans="1:26" x14ac:dyDescent="0.3">
      <c r="A2323" t="s">
        <v>2351</v>
      </c>
      <c r="B2323">
        <v>1959</v>
      </c>
      <c r="C2323" t="s">
        <v>37</v>
      </c>
      <c r="E2323">
        <v>4</v>
      </c>
      <c r="F2323">
        <v>2</v>
      </c>
      <c r="G2323">
        <v>47305.31</v>
      </c>
      <c r="H2323" t="s">
        <v>11</v>
      </c>
      <c r="I2323" t="s">
        <v>16</v>
      </c>
      <c r="J2323" t="s">
        <v>42</v>
      </c>
      <c r="K2323" t="str">
        <f>SUBSTITUTE(Table14[[#This Row],[year]],"?","")</f>
        <v>1959</v>
      </c>
      <c r="P2323" t="str">
        <f>SUBSTITUTE(Table14[[#This Row],[Customer ID]],"?","unknown")</f>
        <v>Id22</v>
      </c>
      <c r="Q2323" s="9" t="str">
        <f t="shared" si="108"/>
        <v>19 Oct 1959</v>
      </c>
      <c r="R2323">
        <f t="shared" si="109"/>
        <v>63</v>
      </c>
      <c r="S2323" t="str">
        <f t="shared" si="110"/>
        <v>1959</v>
      </c>
      <c r="T2323" t="str">
        <f>SUBSTITUTE(Table14[[#This Row],[month]],"?","sep")</f>
        <v>Oct</v>
      </c>
      <c r="U2323">
        <v>19</v>
      </c>
      <c r="V2323">
        <v>1</v>
      </c>
      <c r="W2323" s="12">
        <v>1711.03</v>
      </c>
      <c r="X2323" t="str">
        <f>SUBSTITUTE(Table14[[#This Row],[Hospital tier]],"?","tier - 2")</f>
        <v>tier - 2</v>
      </c>
      <c r="Y2323" t="str">
        <f>SUBSTITUTE(Table14[[#This Row],[City tier]],"?","tier - 2")</f>
        <v>tier - 1</v>
      </c>
      <c r="Z2323" t="str">
        <f>SUBSTITUTE(Table14[[#This Row],[State ID]],"?","UNKNOWN")</f>
        <v>R1011</v>
      </c>
    </row>
    <row r="2324" spans="1:26" x14ac:dyDescent="0.3">
      <c r="A2324" t="s">
        <v>2352</v>
      </c>
      <c r="B2324">
        <v>1961</v>
      </c>
      <c r="C2324" t="s">
        <v>18</v>
      </c>
      <c r="E2324">
        <v>13</v>
      </c>
      <c r="F2324">
        <v>1</v>
      </c>
      <c r="G2324">
        <v>47403.88</v>
      </c>
      <c r="H2324" t="s">
        <v>16</v>
      </c>
      <c r="I2324" t="s">
        <v>12</v>
      </c>
      <c r="J2324" t="s">
        <v>42</v>
      </c>
      <c r="K2324" t="str">
        <f>SUBSTITUTE(Table14[[#This Row],[year]],"?","")</f>
        <v>1961</v>
      </c>
      <c r="P2324" t="str">
        <f>SUBSTITUTE(Table14[[#This Row],[Customer ID]],"?","unknown")</f>
        <v>Id21</v>
      </c>
      <c r="Q2324" s="9" t="str">
        <f t="shared" si="108"/>
        <v>12 Jun 1961</v>
      </c>
      <c r="R2324">
        <f t="shared" si="109"/>
        <v>61</v>
      </c>
      <c r="S2324" t="str">
        <f t="shared" si="110"/>
        <v>1961</v>
      </c>
      <c r="T2324" t="str">
        <f>SUBSTITUTE(Table14[[#This Row],[month]],"?","sep")</f>
        <v>Jun</v>
      </c>
      <c r="U2324">
        <v>12</v>
      </c>
      <c r="V2324">
        <v>0</v>
      </c>
      <c r="W2324" s="12">
        <v>1708.93</v>
      </c>
      <c r="X2324" t="str">
        <f>SUBSTITUTE(Table14[[#This Row],[Hospital tier]],"?","tier - 2")</f>
        <v>tier - 1</v>
      </c>
      <c r="Y2324" t="str">
        <f>SUBSTITUTE(Table14[[#This Row],[City tier]],"?","tier - 2")</f>
        <v>tier - 3</v>
      </c>
      <c r="Z2324" t="str">
        <f>SUBSTITUTE(Table14[[#This Row],[State ID]],"?","UNKNOWN")</f>
        <v>R1011</v>
      </c>
    </row>
    <row r="2325" spans="1:26" x14ac:dyDescent="0.3">
      <c r="A2325" t="s">
        <v>2353</v>
      </c>
      <c r="B2325">
        <v>1971</v>
      </c>
      <c r="C2325" t="s">
        <v>20</v>
      </c>
      <c r="E2325">
        <v>27</v>
      </c>
      <c r="F2325">
        <v>2</v>
      </c>
      <c r="G2325">
        <v>47462.89</v>
      </c>
      <c r="H2325" t="s">
        <v>16</v>
      </c>
      <c r="I2325" t="s">
        <v>11</v>
      </c>
      <c r="J2325" t="s">
        <v>13</v>
      </c>
      <c r="K2325" t="str">
        <f>SUBSTITUTE(Table14[[#This Row],[year]],"?","")</f>
        <v>1971</v>
      </c>
      <c r="P2325" t="str">
        <f>SUBSTITUTE(Table14[[#This Row],[Customer ID]],"?","unknown")</f>
        <v>Id20</v>
      </c>
      <c r="Q2325" s="9" t="str">
        <f t="shared" si="108"/>
        <v>19 Sep 1971</v>
      </c>
      <c r="R2325">
        <f t="shared" si="109"/>
        <v>51</v>
      </c>
      <c r="S2325" t="str">
        <f t="shared" si="110"/>
        <v>1971</v>
      </c>
      <c r="T2325" t="str">
        <f>SUBSTITUTE(Table14[[#This Row],[month]],"?","sep")</f>
        <v>Sep</v>
      </c>
      <c r="U2325">
        <v>19</v>
      </c>
      <c r="V2325">
        <v>3</v>
      </c>
      <c r="W2325" s="12">
        <v>35315.96</v>
      </c>
      <c r="X2325" t="str">
        <f>SUBSTITUTE(Table14[[#This Row],[Hospital tier]],"?","tier - 2")</f>
        <v>tier - 1</v>
      </c>
      <c r="Y2325" t="str">
        <f>SUBSTITUTE(Table14[[#This Row],[City tier]],"?","tier - 2")</f>
        <v>tier - 2</v>
      </c>
      <c r="Z2325" t="str">
        <f>SUBSTITUTE(Table14[[#This Row],[State ID]],"?","UNKNOWN")</f>
        <v>R1013</v>
      </c>
    </row>
    <row r="2326" spans="1:26" x14ac:dyDescent="0.3">
      <c r="A2326" t="s">
        <v>2354</v>
      </c>
      <c r="B2326">
        <v>1964</v>
      </c>
      <c r="C2326" t="s">
        <v>15</v>
      </c>
      <c r="E2326">
        <v>7</v>
      </c>
      <c r="F2326">
        <v>2</v>
      </c>
      <c r="G2326">
        <v>47496.49</v>
      </c>
      <c r="H2326" t="s">
        <v>16</v>
      </c>
      <c r="I2326" t="s">
        <v>12</v>
      </c>
      <c r="J2326" t="s">
        <v>23</v>
      </c>
      <c r="K2326" t="str">
        <f>SUBSTITUTE(Table14[[#This Row],[year]],"?","")</f>
        <v>1964</v>
      </c>
      <c r="P2326" t="str">
        <f>SUBSTITUTE(Table14[[#This Row],[Customer ID]],"?","unknown")</f>
        <v>Id19</v>
      </c>
      <c r="Q2326" s="9" t="str">
        <f t="shared" si="108"/>
        <v>17 Nov 1964</v>
      </c>
      <c r="R2326">
        <f t="shared" si="109"/>
        <v>58</v>
      </c>
      <c r="S2326" t="str">
        <f t="shared" si="110"/>
        <v>1964</v>
      </c>
      <c r="T2326" t="str">
        <f>SUBSTITUTE(Table14[[#This Row],[month]],"?","sep")</f>
        <v>Nov</v>
      </c>
      <c r="U2326">
        <v>17</v>
      </c>
      <c r="V2326">
        <v>0</v>
      </c>
      <c r="W2326" s="12">
        <v>1708</v>
      </c>
      <c r="X2326" t="str">
        <f>SUBSTITUTE(Table14[[#This Row],[Hospital tier]],"?","tier - 2")</f>
        <v>tier - 1</v>
      </c>
      <c r="Y2326" t="str">
        <f>SUBSTITUTE(Table14[[#This Row],[City tier]],"?","tier - 2")</f>
        <v>tier - 3</v>
      </c>
      <c r="Z2326" t="str">
        <f>SUBSTITUTE(Table14[[#This Row],[State ID]],"?","UNKNOWN")</f>
        <v>R1012</v>
      </c>
    </row>
    <row r="2327" spans="1:26" x14ac:dyDescent="0.3">
      <c r="A2327" t="s">
        <v>2355</v>
      </c>
      <c r="B2327">
        <v>1963</v>
      </c>
      <c r="C2327" t="s">
        <v>35</v>
      </c>
      <c r="E2327">
        <v>5</v>
      </c>
      <c r="F2327">
        <v>1</v>
      </c>
      <c r="G2327">
        <v>47896.79</v>
      </c>
      <c r="H2327" t="s">
        <v>16</v>
      </c>
      <c r="I2327" t="s">
        <v>12</v>
      </c>
      <c r="J2327" t="s">
        <v>247</v>
      </c>
      <c r="K2327" t="str">
        <f>SUBSTITUTE(Table14[[#This Row],[year]],"?","")</f>
        <v>1963</v>
      </c>
      <c r="P2327" t="str">
        <f>SUBSTITUTE(Table14[[#This Row],[Customer ID]],"?","unknown")</f>
        <v>Id18</v>
      </c>
      <c r="Q2327" s="9" t="str">
        <f t="shared" si="108"/>
        <v>6 Aug 1963</v>
      </c>
      <c r="R2327">
        <f t="shared" si="109"/>
        <v>59</v>
      </c>
      <c r="S2327" t="str">
        <f t="shared" si="110"/>
        <v>1963</v>
      </c>
      <c r="T2327" t="str">
        <f>SUBSTITUTE(Table14[[#This Row],[month]],"?","sep")</f>
        <v>Aug</v>
      </c>
      <c r="U2327">
        <v>6</v>
      </c>
      <c r="V2327">
        <v>0</v>
      </c>
      <c r="W2327" s="12">
        <v>1705.62</v>
      </c>
      <c r="X2327" t="str">
        <f>SUBSTITUTE(Table14[[#This Row],[Hospital tier]],"?","tier - 2")</f>
        <v>tier - 1</v>
      </c>
      <c r="Y2327" t="str">
        <f>SUBSTITUTE(Table14[[#This Row],[City tier]],"?","tier - 2")</f>
        <v>tier - 3</v>
      </c>
      <c r="Z2327" t="str">
        <f>SUBSTITUTE(Table14[[#This Row],[State ID]],"?","UNKNOWN")</f>
        <v>R1024</v>
      </c>
    </row>
    <row r="2328" spans="1:26" x14ac:dyDescent="0.3">
      <c r="A2328" t="s">
        <v>2356</v>
      </c>
      <c r="B2328">
        <v>1958</v>
      </c>
      <c r="C2328" t="s">
        <v>15</v>
      </c>
      <c r="E2328">
        <v>16</v>
      </c>
      <c r="F2328">
        <v>1</v>
      </c>
      <c r="G2328">
        <v>47928.03</v>
      </c>
      <c r="H2328" t="s">
        <v>11</v>
      </c>
      <c r="I2328" t="s">
        <v>12</v>
      </c>
      <c r="J2328" t="s">
        <v>42</v>
      </c>
      <c r="K2328" t="str">
        <f>SUBSTITUTE(Table14[[#This Row],[year]],"?","")</f>
        <v>1958</v>
      </c>
      <c r="P2328" t="str">
        <f>SUBSTITUTE(Table14[[#This Row],[Customer ID]],"?","unknown")</f>
        <v>Id17</v>
      </c>
      <c r="Q2328" s="9" t="str">
        <f t="shared" si="108"/>
        <v>14 Nov 1958</v>
      </c>
      <c r="R2328">
        <f t="shared" si="109"/>
        <v>64</v>
      </c>
      <c r="S2328" t="str">
        <f t="shared" si="110"/>
        <v>1958</v>
      </c>
      <c r="T2328" t="str">
        <f>SUBSTITUTE(Table14[[#This Row],[month]],"?","sep")</f>
        <v>Nov</v>
      </c>
      <c r="U2328">
        <v>14</v>
      </c>
      <c r="V2328">
        <v>0</v>
      </c>
      <c r="W2328" s="12">
        <v>1704.7</v>
      </c>
      <c r="X2328" t="str">
        <f>SUBSTITUTE(Table14[[#This Row],[Hospital tier]],"?","tier - 2")</f>
        <v>tier - 2</v>
      </c>
      <c r="Y2328" t="str">
        <f>SUBSTITUTE(Table14[[#This Row],[City tier]],"?","tier - 2")</f>
        <v>tier - 3</v>
      </c>
      <c r="Z2328" t="str">
        <f>SUBSTITUTE(Table14[[#This Row],[State ID]],"?","UNKNOWN")</f>
        <v>R1011</v>
      </c>
    </row>
    <row r="2329" spans="1:26" x14ac:dyDescent="0.3">
      <c r="A2329" t="s">
        <v>2357</v>
      </c>
      <c r="B2329">
        <v>1962</v>
      </c>
      <c r="C2329" t="s">
        <v>35</v>
      </c>
      <c r="E2329">
        <v>27</v>
      </c>
      <c r="F2329">
        <v>0</v>
      </c>
      <c r="G2329">
        <v>48173.36</v>
      </c>
      <c r="H2329" t="s">
        <v>16</v>
      </c>
      <c r="I2329" t="s">
        <v>12</v>
      </c>
      <c r="J2329" t="s">
        <v>42</v>
      </c>
      <c r="K2329" t="str">
        <f>SUBSTITUTE(Table14[[#This Row],[year]],"?","")</f>
        <v>1962</v>
      </c>
      <c r="P2329" t="str">
        <f>SUBSTITUTE(Table14[[#This Row],[Customer ID]],"?","unknown")</f>
        <v>Id16</v>
      </c>
      <c r="Q2329" s="9" t="str">
        <f t="shared" si="108"/>
        <v>7 Aug 1962</v>
      </c>
      <c r="R2329">
        <f t="shared" si="109"/>
        <v>60</v>
      </c>
      <c r="S2329" t="str">
        <f t="shared" si="110"/>
        <v>1962</v>
      </c>
      <c r="T2329" t="str">
        <f>SUBSTITUTE(Table14[[#This Row],[month]],"?","sep")</f>
        <v>Aug</v>
      </c>
      <c r="U2329">
        <v>7</v>
      </c>
      <c r="V2329">
        <v>0</v>
      </c>
      <c r="W2329" s="12">
        <v>1704.57</v>
      </c>
      <c r="X2329" t="str">
        <f>SUBSTITUTE(Table14[[#This Row],[Hospital tier]],"?","tier - 2")</f>
        <v>tier - 1</v>
      </c>
      <c r="Y2329" t="str">
        <f>SUBSTITUTE(Table14[[#This Row],[City tier]],"?","tier - 2")</f>
        <v>tier - 3</v>
      </c>
      <c r="Z2329" t="str">
        <f>SUBSTITUTE(Table14[[#This Row],[State ID]],"?","UNKNOWN")</f>
        <v>R1011</v>
      </c>
    </row>
    <row r="2330" spans="1:26" x14ac:dyDescent="0.3">
      <c r="A2330" t="s">
        <v>2358</v>
      </c>
      <c r="B2330">
        <v>1961</v>
      </c>
      <c r="C2330" t="s">
        <v>30</v>
      </c>
      <c r="E2330">
        <v>21</v>
      </c>
      <c r="F2330">
        <v>1</v>
      </c>
      <c r="G2330">
        <v>48517.56</v>
      </c>
      <c r="H2330" t="s">
        <v>16</v>
      </c>
      <c r="I2330" t="s">
        <v>12</v>
      </c>
      <c r="J2330" t="s">
        <v>247</v>
      </c>
      <c r="K2330" t="str">
        <f>SUBSTITUTE(Table14[[#This Row],[year]],"?","")</f>
        <v>1961</v>
      </c>
      <c r="P2330" t="str">
        <f>SUBSTITUTE(Table14[[#This Row],[Customer ID]],"?","unknown")</f>
        <v>Id15</v>
      </c>
      <c r="Q2330" s="9" t="str">
        <f t="shared" si="108"/>
        <v>10 Dec 1961</v>
      </c>
      <c r="R2330">
        <f t="shared" si="109"/>
        <v>61</v>
      </c>
      <c r="S2330" t="str">
        <f t="shared" si="110"/>
        <v>1961</v>
      </c>
      <c r="T2330" t="str">
        <f>SUBSTITUTE(Table14[[#This Row],[month]],"?","sep")</f>
        <v>Dec</v>
      </c>
      <c r="U2330">
        <v>10</v>
      </c>
      <c r="V2330">
        <v>0</v>
      </c>
      <c r="W2330" s="12">
        <v>1702.46</v>
      </c>
      <c r="X2330" t="str">
        <f>SUBSTITUTE(Table14[[#This Row],[Hospital tier]],"?","tier - 2")</f>
        <v>tier - 1</v>
      </c>
      <c r="Y2330" t="str">
        <f>SUBSTITUTE(Table14[[#This Row],[City tier]],"?","tier - 2")</f>
        <v>tier - 3</v>
      </c>
      <c r="Z2330" t="str">
        <f>SUBSTITUTE(Table14[[#This Row],[State ID]],"?","UNKNOWN")</f>
        <v>R1024</v>
      </c>
    </row>
    <row r="2331" spans="1:26" x14ac:dyDescent="0.3">
      <c r="A2331" t="s">
        <v>2359</v>
      </c>
      <c r="B2331">
        <v>1968</v>
      </c>
      <c r="C2331" t="s">
        <v>30</v>
      </c>
      <c r="E2331">
        <v>1</v>
      </c>
      <c r="F2331">
        <v>3</v>
      </c>
      <c r="G2331">
        <v>48549.18</v>
      </c>
      <c r="H2331" t="s">
        <v>16</v>
      </c>
      <c r="I2331" t="s">
        <v>12</v>
      </c>
      <c r="J2331" t="s">
        <v>168</v>
      </c>
      <c r="K2331" t="str">
        <f>SUBSTITUTE(Table14[[#This Row],[year]],"?","")</f>
        <v>1968</v>
      </c>
      <c r="P2331" t="str">
        <f>SUBSTITUTE(Table14[[#This Row],[Customer ID]],"?","unknown")</f>
        <v>Id14</v>
      </c>
      <c r="Q2331" s="9" t="str">
        <f t="shared" si="108"/>
        <v>2 Dec 1968</v>
      </c>
      <c r="R2331">
        <f t="shared" si="109"/>
        <v>54</v>
      </c>
      <c r="S2331" t="str">
        <f t="shared" si="110"/>
        <v>1968</v>
      </c>
      <c r="T2331" t="str">
        <f>SUBSTITUTE(Table14[[#This Row],[month]],"?","sep")</f>
        <v>Dec</v>
      </c>
      <c r="U2331">
        <v>2</v>
      </c>
      <c r="V2331">
        <v>0</v>
      </c>
      <c r="W2331" s="12">
        <v>11938.26</v>
      </c>
      <c r="X2331" t="str">
        <f>SUBSTITUTE(Table14[[#This Row],[Hospital tier]],"?","tier - 2")</f>
        <v>tier - 1</v>
      </c>
      <c r="Y2331" t="str">
        <f>SUBSTITUTE(Table14[[#This Row],[City tier]],"?","tier - 2")</f>
        <v>tier - 3</v>
      </c>
      <c r="Z2331" t="str">
        <f>SUBSTITUTE(Table14[[#This Row],[State ID]],"?","UNKNOWN")</f>
        <v>R1016</v>
      </c>
    </row>
    <row r="2332" spans="1:26" x14ac:dyDescent="0.3">
      <c r="A2332" t="s">
        <v>2360</v>
      </c>
      <c r="B2332">
        <v>1962</v>
      </c>
      <c r="C2332" t="s">
        <v>37</v>
      </c>
      <c r="E2332">
        <v>11</v>
      </c>
      <c r="F2332">
        <v>0</v>
      </c>
      <c r="G2332">
        <v>48673.56</v>
      </c>
      <c r="H2332" t="s">
        <v>16</v>
      </c>
      <c r="I2332" t="s">
        <v>11</v>
      </c>
      <c r="J2332" t="s">
        <v>13</v>
      </c>
      <c r="K2332" t="str">
        <f>SUBSTITUTE(Table14[[#This Row],[year]],"?","")</f>
        <v>1962</v>
      </c>
      <c r="P2332" t="str">
        <f>SUBSTITUTE(Table14[[#This Row],[Customer ID]],"?","unknown")</f>
        <v>Id13</v>
      </c>
      <c r="Q2332" s="9" t="str">
        <f t="shared" si="108"/>
        <v>17 Oct 1962</v>
      </c>
      <c r="R2332">
        <f t="shared" si="109"/>
        <v>60</v>
      </c>
      <c r="S2332" t="str">
        <f t="shared" si="110"/>
        <v>1962</v>
      </c>
      <c r="T2332" t="str">
        <f>SUBSTITUTE(Table14[[#This Row],[month]],"?","sep")</f>
        <v>Oct</v>
      </c>
      <c r="U2332">
        <v>17</v>
      </c>
      <c r="V2332">
        <v>0</v>
      </c>
      <c r="W2332" s="12">
        <v>1694.8</v>
      </c>
      <c r="X2332" t="str">
        <f>SUBSTITUTE(Table14[[#This Row],[Hospital tier]],"?","tier - 2")</f>
        <v>tier - 1</v>
      </c>
      <c r="Y2332" t="str">
        <f>SUBSTITUTE(Table14[[#This Row],[City tier]],"?","tier - 2")</f>
        <v>tier - 2</v>
      </c>
      <c r="Z2332" t="str">
        <f>SUBSTITUTE(Table14[[#This Row],[State ID]],"?","UNKNOWN")</f>
        <v>R1013</v>
      </c>
    </row>
    <row r="2333" spans="1:26" x14ac:dyDescent="0.3">
      <c r="A2333" t="s">
        <v>2361</v>
      </c>
      <c r="B2333">
        <v>1965</v>
      </c>
      <c r="C2333" t="s">
        <v>37</v>
      </c>
      <c r="E2333">
        <v>27</v>
      </c>
      <c r="F2333">
        <v>1</v>
      </c>
      <c r="G2333">
        <v>48675.519999999997</v>
      </c>
      <c r="H2333" t="s">
        <v>16</v>
      </c>
      <c r="I2333" t="s">
        <v>11</v>
      </c>
      <c r="J2333" t="s">
        <v>13</v>
      </c>
      <c r="K2333" t="str">
        <f>SUBSTITUTE(Table14[[#This Row],[year]],"?","")</f>
        <v>1965</v>
      </c>
      <c r="P2333" t="str">
        <f>SUBSTITUTE(Table14[[#This Row],[Customer ID]],"?","unknown")</f>
        <v>Id12</v>
      </c>
      <c r="Q2333" s="9" t="str">
        <f t="shared" si="108"/>
        <v>21 Oct 1965</v>
      </c>
      <c r="R2333">
        <f t="shared" si="109"/>
        <v>57</v>
      </c>
      <c r="S2333" t="str">
        <f t="shared" si="110"/>
        <v>1965</v>
      </c>
      <c r="T2333" t="str">
        <f>SUBSTITUTE(Table14[[#This Row],[month]],"?","sep")</f>
        <v>Oct</v>
      </c>
      <c r="U2333">
        <v>21</v>
      </c>
      <c r="V2333">
        <v>0</v>
      </c>
      <c r="W2333" s="12">
        <v>1682.6</v>
      </c>
      <c r="X2333" t="str">
        <f>SUBSTITUTE(Table14[[#This Row],[Hospital tier]],"?","tier - 2")</f>
        <v>tier - 1</v>
      </c>
      <c r="Y2333" t="str">
        <f>SUBSTITUTE(Table14[[#This Row],[City tier]],"?","tier - 2")</f>
        <v>tier - 2</v>
      </c>
      <c r="Z2333" t="str">
        <f>SUBSTITUTE(Table14[[#This Row],[State ID]],"?","UNKNOWN")</f>
        <v>R1013</v>
      </c>
    </row>
    <row r="2334" spans="1:26" x14ac:dyDescent="0.3">
      <c r="A2334" t="s">
        <v>2362</v>
      </c>
      <c r="B2334">
        <v>1959</v>
      </c>
      <c r="C2334" t="s">
        <v>10</v>
      </c>
      <c r="E2334">
        <v>22</v>
      </c>
      <c r="F2334">
        <v>0</v>
      </c>
      <c r="G2334">
        <v>48824.45</v>
      </c>
      <c r="H2334" t="s">
        <v>11</v>
      </c>
      <c r="I2334" t="s">
        <v>16</v>
      </c>
      <c r="J2334" t="s">
        <v>42</v>
      </c>
      <c r="K2334" t="str">
        <f>SUBSTITUTE(Table14[[#This Row],[year]],"?","")</f>
        <v>1959</v>
      </c>
      <c r="P2334" t="str">
        <f>SUBSTITUTE(Table14[[#This Row],[Customer ID]],"?","unknown")</f>
        <v>Id11</v>
      </c>
      <c r="Q2334" s="9" t="str">
        <f t="shared" si="108"/>
        <v>10 Jul 1959</v>
      </c>
      <c r="R2334">
        <f t="shared" si="109"/>
        <v>63</v>
      </c>
      <c r="S2334" t="str">
        <f t="shared" si="110"/>
        <v>1959</v>
      </c>
      <c r="T2334" t="str">
        <f>SUBSTITUTE(Table14[[#This Row],[month]],"?","sep")</f>
        <v>Jul</v>
      </c>
      <c r="U2334">
        <v>10</v>
      </c>
      <c r="V2334">
        <v>0</v>
      </c>
      <c r="W2334" s="12">
        <v>1674.63</v>
      </c>
      <c r="X2334" t="str">
        <f>SUBSTITUTE(Table14[[#This Row],[Hospital tier]],"?","tier - 2")</f>
        <v>tier - 2</v>
      </c>
      <c r="Y2334" t="str">
        <f>SUBSTITUTE(Table14[[#This Row],[City tier]],"?","tier - 2")</f>
        <v>tier - 1</v>
      </c>
      <c r="Z2334" t="str">
        <f>SUBSTITUTE(Table14[[#This Row],[State ID]],"?","UNKNOWN")</f>
        <v>R1011</v>
      </c>
    </row>
    <row r="2335" spans="1:26" x14ac:dyDescent="0.3">
      <c r="A2335" t="s">
        <v>2363</v>
      </c>
      <c r="B2335">
        <v>1978</v>
      </c>
      <c r="C2335" t="s">
        <v>30</v>
      </c>
      <c r="E2335">
        <v>29</v>
      </c>
      <c r="F2335">
        <v>0</v>
      </c>
      <c r="G2335">
        <v>48885.14</v>
      </c>
      <c r="H2335" t="s">
        <v>16</v>
      </c>
      <c r="I2335" t="s">
        <v>11</v>
      </c>
      <c r="J2335" t="s">
        <v>13</v>
      </c>
      <c r="K2335" t="str">
        <f>SUBSTITUTE(Table14[[#This Row],[year]],"?","")</f>
        <v>1978</v>
      </c>
      <c r="P2335" t="str">
        <f>SUBSTITUTE(Table14[[#This Row],[Customer ID]],"?","unknown")</f>
        <v>Id10</v>
      </c>
      <c r="Q2335" s="9" t="str">
        <f t="shared" si="108"/>
        <v>23 Dec 1978</v>
      </c>
      <c r="R2335">
        <f t="shared" si="109"/>
        <v>44</v>
      </c>
      <c r="S2335" t="str">
        <f t="shared" si="110"/>
        <v>1978</v>
      </c>
      <c r="T2335" t="str">
        <f>SUBSTITUTE(Table14[[#This Row],[month]],"?","sep")</f>
        <v>Dec</v>
      </c>
      <c r="U2335">
        <v>23</v>
      </c>
      <c r="V2335">
        <v>0</v>
      </c>
      <c r="W2335" s="12">
        <v>1665</v>
      </c>
      <c r="X2335" t="str">
        <f>SUBSTITUTE(Table14[[#This Row],[Hospital tier]],"?","tier - 2")</f>
        <v>tier - 1</v>
      </c>
      <c r="Y2335" t="str">
        <f>SUBSTITUTE(Table14[[#This Row],[City tier]],"?","tier - 2")</f>
        <v>tier - 2</v>
      </c>
      <c r="Z2335" t="str">
        <f>SUBSTITUTE(Table14[[#This Row],[State ID]],"?","UNKNOWN")</f>
        <v>R1013</v>
      </c>
    </row>
    <row r="2336" spans="1:26" x14ac:dyDescent="0.3">
      <c r="A2336" t="s">
        <v>2364</v>
      </c>
      <c r="B2336">
        <v>1963</v>
      </c>
      <c r="C2336" t="s">
        <v>20</v>
      </c>
      <c r="E2336">
        <v>4</v>
      </c>
      <c r="F2336">
        <v>1</v>
      </c>
      <c r="G2336">
        <v>48970.25</v>
      </c>
      <c r="H2336" t="s">
        <v>16</v>
      </c>
      <c r="I2336" t="s">
        <v>11</v>
      </c>
      <c r="J2336" t="s">
        <v>13</v>
      </c>
      <c r="K2336" t="str">
        <f>SUBSTITUTE(Table14[[#This Row],[year]],"?","")</f>
        <v>1963</v>
      </c>
      <c r="P2336" t="str">
        <f>SUBSTITUTE(Table14[[#This Row],[Customer ID]],"?","unknown")</f>
        <v>Id9</v>
      </c>
      <c r="Q2336" s="9" t="str">
        <f t="shared" si="108"/>
        <v>30 Sep 1963</v>
      </c>
      <c r="R2336">
        <f t="shared" si="109"/>
        <v>59</v>
      </c>
      <c r="S2336" t="str">
        <f t="shared" si="110"/>
        <v>1963</v>
      </c>
      <c r="T2336" t="str">
        <f>SUBSTITUTE(Table14[[#This Row],[month]],"?","sep")</f>
        <v>Sep</v>
      </c>
      <c r="U2336">
        <v>30</v>
      </c>
      <c r="V2336">
        <v>0</v>
      </c>
      <c r="W2336" s="12">
        <v>1646.43</v>
      </c>
      <c r="X2336" t="str">
        <f>SUBSTITUTE(Table14[[#This Row],[Hospital tier]],"?","tier - 2")</f>
        <v>tier - 1</v>
      </c>
      <c r="Y2336" t="str">
        <f>SUBSTITUTE(Table14[[#This Row],[City tier]],"?","tier - 2")</f>
        <v>tier - 2</v>
      </c>
      <c r="Z2336" t="str">
        <f>SUBSTITUTE(Table14[[#This Row],[State ID]],"?","UNKNOWN")</f>
        <v>R1013</v>
      </c>
    </row>
    <row r="2337" spans="1:26" x14ac:dyDescent="0.3">
      <c r="A2337" t="s">
        <v>2365</v>
      </c>
      <c r="B2337">
        <v>1958</v>
      </c>
      <c r="C2337" t="s">
        <v>18</v>
      </c>
      <c r="E2337">
        <v>27</v>
      </c>
      <c r="F2337">
        <v>2</v>
      </c>
      <c r="G2337">
        <v>49577.66</v>
      </c>
      <c r="H2337" t="s">
        <v>11</v>
      </c>
      <c r="I2337" t="s">
        <v>11</v>
      </c>
      <c r="J2337" t="s">
        <v>13</v>
      </c>
      <c r="K2337" t="str">
        <f>SUBSTITUTE(Table14[[#This Row],[year]],"?","")</f>
        <v>1958</v>
      </c>
      <c r="P2337" t="str">
        <f>SUBSTITUTE(Table14[[#This Row],[Customer ID]],"?","unknown")</f>
        <v>Id8</v>
      </c>
      <c r="Q2337" s="9" t="str">
        <f t="shared" si="108"/>
        <v>4 Jun 1958</v>
      </c>
      <c r="R2337">
        <f t="shared" si="109"/>
        <v>65</v>
      </c>
      <c r="S2337" t="str">
        <f t="shared" si="110"/>
        <v>1958</v>
      </c>
      <c r="T2337" t="str">
        <f>SUBSTITUTE(Table14[[#This Row],[month]],"?","sep")</f>
        <v>Jun</v>
      </c>
      <c r="U2337">
        <v>4</v>
      </c>
      <c r="V2337">
        <v>2</v>
      </c>
      <c r="W2337" s="12">
        <v>47305.31</v>
      </c>
      <c r="X2337" t="str">
        <f>SUBSTITUTE(Table14[[#This Row],[Hospital tier]],"?","tier - 2")</f>
        <v>tier - 2</v>
      </c>
      <c r="Y2337" t="str">
        <f>SUBSTITUTE(Table14[[#This Row],[City tier]],"?","tier - 2")</f>
        <v>tier - 2</v>
      </c>
      <c r="Z2337" t="str">
        <f>SUBSTITUTE(Table14[[#This Row],[State ID]],"?","UNKNOWN")</f>
        <v>R1013</v>
      </c>
    </row>
    <row r="2338" spans="1:26" x14ac:dyDescent="0.3">
      <c r="A2338" t="s">
        <v>2366</v>
      </c>
      <c r="B2338">
        <v>1994</v>
      </c>
      <c r="C2338" t="s">
        <v>37</v>
      </c>
      <c r="E2338">
        <v>27</v>
      </c>
      <c r="F2338">
        <v>1</v>
      </c>
      <c r="G2338">
        <v>51194.559999999998</v>
      </c>
      <c r="H2338" t="s">
        <v>16</v>
      </c>
      <c r="I2338" t="s">
        <v>12</v>
      </c>
      <c r="J2338" t="s">
        <v>42</v>
      </c>
      <c r="K2338" t="str">
        <f>SUBSTITUTE(Table14[[#This Row],[year]],"?","")</f>
        <v>1994</v>
      </c>
      <c r="P2338" t="str">
        <f>SUBSTITUTE(Table14[[#This Row],[Customer ID]],"?","unknown")</f>
        <v>Id7</v>
      </c>
      <c r="Q2338" s="9" t="str">
        <f t="shared" si="108"/>
        <v>9 Oct 1994</v>
      </c>
      <c r="R2338">
        <f t="shared" si="109"/>
        <v>28</v>
      </c>
      <c r="S2338" t="str">
        <f t="shared" si="110"/>
        <v>1994</v>
      </c>
      <c r="T2338" t="str">
        <f>SUBSTITUTE(Table14[[#This Row],[month]],"?","sep")</f>
        <v>Oct</v>
      </c>
      <c r="U2338">
        <v>9</v>
      </c>
      <c r="V2338">
        <v>0</v>
      </c>
      <c r="W2338" s="12">
        <v>35302.089999999997</v>
      </c>
      <c r="X2338" t="str">
        <f>SUBSTITUTE(Table14[[#This Row],[Hospital tier]],"?","tier - 2")</f>
        <v>tier - 1</v>
      </c>
      <c r="Y2338" t="str">
        <f>SUBSTITUTE(Table14[[#This Row],[City tier]],"?","tier - 2")</f>
        <v>tier - 3</v>
      </c>
      <c r="Z2338" t="str">
        <f>SUBSTITUTE(Table14[[#This Row],[State ID]],"?","UNKNOWN")</f>
        <v>R1011</v>
      </c>
    </row>
    <row r="2339" spans="1:26" x14ac:dyDescent="0.3">
      <c r="A2339" t="s">
        <v>2367</v>
      </c>
      <c r="B2339">
        <v>1962</v>
      </c>
      <c r="C2339" t="s">
        <v>35</v>
      </c>
      <c r="E2339">
        <v>4</v>
      </c>
      <c r="F2339">
        <v>0</v>
      </c>
      <c r="G2339">
        <v>52590.83</v>
      </c>
      <c r="H2339" t="s">
        <v>16</v>
      </c>
      <c r="I2339" t="s">
        <v>12</v>
      </c>
      <c r="J2339" t="s">
        <v>42</v>
      </c>
      <c r="K2339" t="str">
        <f>SUBSTITUTE(Table14[[#This Row],[year]],"?","")</f>
        <v>1962</v>
      </c>
      <c r="P2339" t="str">
        <f>SUBSTITUTE(Table14[[#This Row],[Customer ID]],"?","unknown")</f>
        <v>Id6</v>
      </c>
      <c r="Q2339" s="9" t="str">
        <f t="shared" si="108"/>
        <v>21 Aug 1962</v>
      </c>
      <c r="R2339">
        <f t="shared" si="109"/>
        <v>60</v>
      </c>
      <c r="S2339" t="str">
        <f t="shared" si="110"/>
        <v>1962</v>
      </c>
      <c r="T2339" t="str">
        <f>SUBSTITUTE(Table14[[#This Row],[month]],"?","sep")</f>
        <v>Aug</v>
      </c>
      <c r="U2339">
        <v>21</v>
      </c>
      <c r="V2339">
        <v>0</v>
      </c>
      <c r="W2339" s="12">
        <v>1639.56</v>
      </c>
      <c r="X2339" t="str">
        <f>SUBSTITUTE(Table14[[#This Row],[Hospital tier]],"?","tier - 2")</f>
        <v>tier - 1</v>
      </c>
      <c r="Y2339" t="str">
        <f>SUBSTITUTE(Table14[[#This Row],[City tier]],"?","tier - 2")</f>
        <v>tier - 3</v>
      </c>
      <c r="Z2339" t="str">
        <f>SUBSTITUTE(Table14[[#This Row],[State ID]],"?","UNKNOWN")</f>
        <v>R1011</v>
      </c>
    </row>
    <row r="2340" spans="1:26" x14ac:dyDescent="0.3">
      <c r="A2340" t="s">
        <v>2368</v>
      </c>
      <c r="B2340">
        <v>1989</v>
      </c>
      <c r="C2340" t="s">
        <v>18</v>
      </c>
      <c r="E2340">
        <v>19</v>
      </c>
      <c r="F2340">
        <v>0</v>
      </c>
      <c r="G2340">
        <v>55135.4</v>
      </c>
      <c r="H2340" t="s">
        <v>16</v>
      </c>
      <c r="I2340" t="s">
        <v>11</v>
      </c>
      <c r="J2340" t="s">
        <v>23</v>
      </c>
      <c r="K2340" t="str">
        <f>SUBSTITUTE(Table14[[#This Row],[year]],"?","")</f>
        <v>1989</v>
      </c>
      <c r="P2340" t="str">
        <f>SUBSTITUTE(Table14[[#This Row],[Customer ID]],"?","unknown")</f>
        <v>Id5</v>
      </c>
      <c r="Q2340" s="9" t="str">
        <f t="shared" si="108"/>
        <v>16 Jun 1989</v>
      </c>
      <c r="R2340">
        <f t="shared" si="109"/>
        <v>33</v>
      </c>
      <c r="S2340" t="str">
        <f t="shared" si="110"/>
        <v>1989</v>
      </c>
      <c r="T2340" t="str">
        <f>SUBSTITUTE(Table14[[#This Row],[month]],"?","sep")</f>
        <v>Jun</v>
      </c>
      <c r="U2340">
        <v>16</v>
      </c>
      <c r="V2340">
        <v>0</v>
      </c>
      <c r="W2340" s="12">
        <v>1639.56</v>
      </c>
      <c r="X2340" t="str">
        <f>SUBSTITUTE(Table14[[#This Row],[Hospital tier]],"?","tier - 2")</f>
        <v>tier - 1</v>
      </c>
      <c r="Y2340" t="str">
        <f>SUBSTITUTE(Table14[[#This Row],[City tier]],"?","tier - 2")</f>
        <v>tier - 2</v>
      </c>
      <c r="Z2340" t="str">
        <f>SUBSTITUTE(Table14[[#This Row],[State ID]],"?","UNKNOWN")</f>
        <v>R1012</v>
      </c>
    </row>
    <row r="2341" spans="1:26" x14ac:dyDescent="0.3">
      <c r="A2341" t="s">
        <v>2369</v>
      </c>
      <c r="B2341">
        <v>1991</v>
      </c>
      <c r="C2341" t="s">
        <v>18</v>
      </c>
      <c r="E2341">
        <v>6</v>
      </c>
      <c r="F2341">
        <v>1</v>
      </c>
      <c r="G2341">
        <v>58571.07</v>
      </c>
      <c r="H2341" t="s">
        <v>16</v>
      </c>
      <c r="I2341" t="s">
        <v>12</v>
      </c>
      <c r="J2341" t="s">
        <v>247</v>
      </c>
      <c r="K2341" t="str">
        <f>SUBSTITUTE(Table14[[#This Row],[year]],"?","")</f>
        <v>1991</v>
      </c>
      <c r="P2341" t="str">
        <f>SUBSTITUTE(Table14[[#This Row],[Customer ID]],"?","unknown")</f>
        <v>Id4</v>
      </c>
      <c r="Q2341" s="9" t="str">
        <f t="shared" si="108"/>
        <v>30 Jun 1991</v>
      </c>
      <c r="R2341">
        <f t="shared" si="109"/>
        <v>31</v>
      </c>
      <c r="S2341" t="str">
        <f t="shared" si="110"/>
        <v>1991</v>
      </c>
      <c r="T2341" t="str">
        <f>SUBSTITUTE(Table14[[#This Row],[month]],"?","sep")</f>
        <v>Jun</v>
      </c>
      <c r="U2341">
        <v>30</v>
      </c>
      <c r="V2341">
        <v>0</v>
      </c>
      <c r="W2341" s="12">
        <v>1635.73</v>
      </c>
      <c r="X2341" t="str">
        <f>SUBSTITUTE(Table14[[#This Row],[Hospital tier]],"?","tier - 2")</f>
        <v>tier - 1</v>
      </c>
      <c r="Y2341" t="str">
        <f>SUBSTITUTE(Table14[[#This Row],[City tier]],"?","tier - 2")</f>
        <v>tier - 3</v>
      </c>
      <c r="Z2341" t="str">
        <f>SUBSTITUTE(Table14[[#This Row],[State ID]],"?","UNKNOWN")</f>
        <v>R1024</v>
      </c>
    </row>
    <row r="2342" spans="1:26" x14ac:dyDescent="0.3">
      <c r="A2342" t="s">
        <v>2370</v>
      </c>
      <c r="B2342">
        <v>1970</v>
      </c>
      <c r="C2342" t="s">
        <v>31</v>
      </c>
      <c r="E2342">
        <v>11</v>
      </c>
      <c r="F2342">
        <v>3</v>
      </c>
      <c r="G2342">
        <v>60021.4</v>
      </c>
      <c r="H2342" t="s">
        <v>16</v>
      </c>
      <c r="I2342" t="s">
        <v>16</v>
      </c>
      <c r="J2342" t="s">
        <v>23</v>
      </c>
      <c r="K2342" t="str">
        <f>SUBSTITUTE(Table14[[#This Row],[year]],"?","")</f>
        <v>1970</v>
      </c>
      <c r="P2342" t="str">
        <f>SUBSTITUTE(Table14[[#This Row],[Customer ID]],"?","unknown")</f>
        <v>Id3</v>
      </c>
      <c r="Q2342" s="9" t="str">
        <f t="shared" si="108"/>
        <v>20 sep 1970</v>
      </c>
      <c r="R2342">
        <f t="shared" si="109"/>
        <v>52</v>
      </c>
      <c r="S2342" t="str">
        <f t="shared" si="110"/>
        <v>1970</v>
      </c>
      <c r="T2342" t="str">
        <f>SUBSTITUTE(Table14[[#This Row],[month]],"?","sep")</f>
        <v>sep</v>
      </c>
      <c r="U2342">
        <v>20</v>
      </c>
      <c r="V2342">
        <v>0</v>
      </c>
      <c r="W2342" s="12">
        <v>11931.13</v>
      </c>
      <c r="X2342" t="str">
        <f>SUBSTITUTE(Table14[[#This Row],[Hospital tier]],"?","tier - 2")</f>
        <v>tier - 1</v>
      </c>
      <c r="Y2342" t="str">
        <f>SUBSTITUTE(Table14[[#This Row],[City tier]],"?","tier - 2")</f>
        <v>tier - 1</v>
      </c>
      <c r="Z2342" t="str">
        <f>SUBSTITUTE(Table14[[#This Row],[State ID]],"?","UNKNOWN")</f>
        <v>R1012</v>
      </c>
    </row>
    <row r="2343" spans="1:26" x14ac:dyDescent="0.3">
      <c r="A2343" t="s">
        <v>2371</v>
      </c>
      <c r="B2343">
        <v>1977</v>
      </c>
      <c r="C2343" t="s">
        <v>18</v>
      </c>
      <c r="E2343">
        <v>8</v>
      </c>
      <c r="F2343">
        <v>0</v>
      </c>
      <c r="G2343">
        <v>62592.87</v>
      </c>
      <c r="H2343" t="s">
        <v>11</v>
      </c>
      <c r="I2343" t="s">
        <v>12</v>
      </c>
      <c r="J2343" t="s">
        <v>13</v>
      </c>
      <c r="K2343" t="str">
        <f>SUBSTITUTE(Table14[[#This Row],[year]],"?","")</f>
        <v>1977</v>
      </c>
      <c r="P2343" t="str">
        <f>SUBSTITUTE(Table14[[#This Row],[Customer ID]],"?","unknown")</f>
        <v>Id2</v>
      </c>
      <c r="Q2343" s="9" t="str">
        <f t="shared" si="108"/>
        <v>26 Jun 1977</v>
      </c>
      <c r="R2343">
        <f t="shared" si="109"/>
        <v>45</v>
      </c>
      <c r="S2343" t="str">
        <f t="shared" si="110"/>
        <v>1977</v>
      </c>
      <c r="T2343" t="str">
        <f>SUBSTITUTE(Table14[[#This Row],[month]],"?","sep")</f>
        <v>Jun</v>
      </c>
      <c r="U2343">
        <v>26</v>
      </c>
      <c r="V2343">
        <v>0</v>
      </c>
      <c r="W2343" s="12">
        <v>11265.71</v>
      </c>
      <c r="X2343" t="str">
        <f>SUBSTITUTE(Table14[[#This Row],[Hospital tier]],"?","tier - 2")</f>
        <v>tier - 2</v>
      </c>
      <c r="Y2343" t="str">
        <f>SUBSTITUTE(Table14[[#This Row],[City tier]],"?","tier - 2")</f>
        <v>tier - 3</v>
      </c>
      <c r="Z2343" t="str">
        <f>SUBSTITUTE(Table14[[#This Row],[State ID]],"?","UNKNOWN")</f>
        <v>R1013</v>
      </c>
    </row>
    <row r="2344" spans="1:26" x14ac:dyDescent="0.3">
      <c r="A2344" t="s">
        <v>2372</v>
      </c>
      <c r="B2344">
        <v>1968</v>
      </c>
      <c r="C2344" t="s">
        <v>37</v>
      </c>
      <c r="E2344">
        <v>12</v>
      </c>
      <c r="F2344">
        <v>0</v>
      </c>
      <c r="G2344">
        <v>63770.43</v>
      </c>
      <c r="H2344" t="s">
        <v>16</v>
      </c>
      <c r="I2344" t="s">
        <v>12</v>
      </c>
      <c r="J2344" t="s">
        <v>13</v>
      </c>
      <c r="K2344" t="str">
        <f>SUBSTITUTE(Table14[[#This Row],[year]],"?","")</f>
        <v>1968</v>
      </c>
      <c r="P2344" t="str">
        <f>SUBSTITUTE(Table14[[#This Row],[Customer ID]],"?","unknown")</f>
        <v>Id1</v>
      </c>
      <c r="Q2344" s="9" t="str">
        <f t="shared" si="108"/>
        <v>22 Oct 1968</v>
      </c>
      <c r="R2344">
        <f t="shared" si="109"/>
        <v>54</v>
      </c>
      <c r="S2344" t="str">
        <f t="shared" si="110"/>
        <v>1968</v>
      </c>
      <c r="T2344" t="str">
        <f>SUBSTITUTE(Table14[[#This Row],[month]],"?","sep")</f>
        <v>Oct</v>
      </c>
      <c r="U2344">
        <v>22</v>
      </c>
      <c r="V2344">
        <v>2</v>
      </c>
      <c r="W2344" s="12">
        <v>38711</v>
      </c>
      <c r="X2344" t="str">
        <f>SUBSTITUTE(Table14[[#This Row],[Hospital tier]],"?","tier - 2")</f>
        <v>tier - 1</v>
      </c>
      <c r="Y2344" t="str">
        <f>SUBSTITUTE(Table14[[#This Row],[City tier]],"?","tier - 2")</f>
        <v>tier - 3</v>
      </c>
      <c r="Z2344" t="str">
        <f>SUBSTITUTE(Table14[[#This Row],[State ID]],"?","UNKNOWN")</f>
        <v>R1013</v>
      </c>
    </row>
  </sheetData>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2E7FE-019F-42AB-AE83-D5F90546C663}">
  <dimension ref="A1:V29"/>
  <sheetViews>
    <sheetView workbookViewId="0">
      <selection activeCell="A3" sqref="A3"/>
    </sheetView>
  </sheetViews>
  <sheetFormatPr defaultRowHeight="14.4" x14ac:dyDescent="0.3"/>
  <cols>
    <col min="1" max="1" width="12.5546875" bestFit="1" customWidth="1"/>
    <col min="2" max="2" width="13.21875" bestFit="1" customWidth="1"/>
    <col min="3" max="3" width="31.77734375" bestFit="1" customWidth="1"/>
    <col min="4" max="8" width="5" bestFit="1" customWidth="1"/>
    <col min="9" max="9" width="12.5546875" bestFit="1" customWidth="1"/>
    <col min="10" max="10" width="14.21875" bestFit="1" customWidth="1"/>
    <col min="11" max="12" width="13.21875" bestFit="1" customWidth="1"/>
    <col min="13" max="13" width="12.109375" bestFit="1" customWidth="1"/>
    <col min="14" max="14" width="12.5546875" bestFit="1" customWidth="1"/>
    <col min="15" max="15" width="14.21875" bestFit="1" customWidth="1"/>
    <col min="16" max="18" width="6" bestFit="1" customWidth="1"/>
    <col min="19" max="19" width="5" bestFit="1" customWidth="1"/>
    <col min="20" max="20" width="12.5546875" bestFit="1" customWidth="1"/>
    <col min="21" max="21" width="13.21875" bestFit="1" customWidth="1"/>
    <col min="22" max="22" width="10.88671875" bestFit="1" customWidth="1"/>
    <col min="23" max="52" width="6" bestFit="1" customWidth="1"/>
    <col min="53" max="53" width="5" bestFit="1" customWidth="1"/>
    <col min="54" max="56" width="6" bestFit="1" customWidth="1"/>
    <col min="57" max="57" width="5" bestFit="1" customWidth="1"/>
    <col min="58" max="67" width="6" bestFit="1" customWidth="1"/>
    <col min="68" max="68" width="5" bestFit="1" customWidth="1"/>
    <col min="69" max="79" width="6" bestFit="1" customWidth="1"/>
    <col min="80" max="80" width="5" bestFit="1" customWidth="1"/>
    <col min="81" max="81" width="6" bestFit="1" customWidth="1"/>
    <col min="82" max="82" width="7" bestFit="1" customWidth="1"/>
    <col min="83" max="96" width="6" bestFit="1" customWidth="1"/>
    <col min="97" max="97" width="7" bestFit="1" customWidth="1"/>
    <col min="98" max="98" width="5" bestFit="1" customWidth="1"/>
    <col min="99" max="104" width="6" bestFit="1" customWidth="1"/>
    <col min="105" max="105" width="7" bestFit="1" customWidth="1"/>
    <col min="106" max="106" width="5" bestFit="1" customWidth="1"/>
    <col min="107" max="110" width="6" bestFit="1" customWidth="1"/>
    <col min="111" max="111" width="5" bestFit="1" customWidth="1"/>
    <col min="112" max="114" width="6" bestFit="1" customWidth="1"/>
    <col min="115" max="115" width="5" bestFit="1" customWidth="1"/>
    <col min="116" max="121" width="6" bestFit="1" customWidth="1"/>
    <col min="122" max="122" width="7" bestFit="1" customWidth="1"/>
    <col min="123" max="123" width="6" bestFit="1" customWidth="1"/>
    <col min="124" max="124" width="5" bestFit="1" customWidth="1"/>
    <col min="125" max="128" width="6" bestFit="1" customWidth="1"/>
    <col min="129" max="129" width="7" bestFit="1" customWidth="1"/>
    <col min="130" max="133" width="6" bestFit="1" customWidth="1"/>
    <col min="134" max="134" width="5" bestFit="1" customWidth="1"/>
    <col min="135" max="135" width="6" bestFit="1" customWidth="1"/>
    <col min="136" max="136" width="5" bestFit="1" customWidth="1"/>
    <col min="137" max="142" width="6" bestFit="1" customWidth="1"/>
    <col min="143" max="143" width="5" bestFit="1" customWidth="1"/>
    <col min="144" max="144" width="6" bestFit="1" customWidth="1"/>
    <col min="145" max="145" width="7" bestFit="1" customWidth="1"/>
    <col min="146" max="154" width="6" bestFit="1" customWidth="1"/>
    <col min="155" max="155" width="5" bestFit="1" customWidth="1"/>
    <col min="156" max="159" width="6" bestFit="1" customWidth="1"/>
    <col min="160" max="160" width="7" bestFit="1" customWidth="1"/>
    <col min="161" max="170" width="6" bestFit="1" customWidth="1"/>
    <col min="171" max="171" width="7" bestFit="1" customWidth="1"/>
    <col min="172" max="175" width="6" bestFit="1" customWidth="1"/>
    <col min="176" max="176" width="5" bestFit="1" customWidth="1"/>
    <col min="177" max="180" width="6" bestFit="1" customWidth="1"/>
    <col min="181" max="181" width="7" bestFit="1" customWidth="1"/>
    <col min="182" max="198" width="6" bestFit="1" customWidth="1"/>
    <col min="199" max="199" width="7" bestFit="1" customWidth="1"/>
    <col min="200" max="206" width="6" bestFit="1" customWidth="1"/>
    <col min="207" max="207" width="5" bestFit="1" customWidth="1"/>
    <col min="208" max="210" width="6" bestFit="1" customWidth="1"/>
    <col min="211" max="211" width="7" bestFit="1" customWidth="1"/>
    <col min="212" max="214" width="6" bestFit="1" customWidth="1"/>
    <col min="215" max="215" width="7" bestFit="1" customWidth="1"/>
    <col min="216" max="220" width="6" bestFit="1" customWidth="1"/>
    <col min="221" max="221" width="7" bestFit="1" customWidth="1"/>
    <col min="222" max="222" width="6" bestFit="1" customWidth="1"/>
    <col min="223" max="223" width="5" bestFit="1" customWidth="1"/>
    <col min="224" max="225" width="6" bestFit="1" customWidth="1"/>
    <col min="226" max="226" width="5" bestFit="1" customWidth="1"/>
    <col min="227" max="227" width="7" bestFit="1" customWidth="1"/>
    <col min="228" max="238" width="6" bestFit="1" customWidth="1"/>
    <col min="239" max="239" width="7" bestFit="1" customWidth="1"/>
    <col min="240" max="241" width="6" bestFit="1" customWidth="1"/>
    <col min="242" max="242" width="5" bestFit="1" customWidth="1"/>
    <col min="243" max="247" width="6" bestFit="1" customWidth="1"/>
    <col min="248" max="248" width="5" bestFit="1" customWidth="1"/>
    <col min="249" max="269" width="6" bestFit="1" customWidth="1"/>
    <col min="270" max="270" width="7" bestFit="1" customWidth="1"/>
    <col min="271" max="273" width="6" bestFit="1" customWidth="1"/>
    <col min="274" max="274" width="5" bestFit="1" customWidth="1"/>
    <col min="275" max="275" width="6" bestFit="1" customWidth="1"/>
    <col min="276" max="276" width="7" bestFit="1" customWidth="1"/>
    <col min="277" max="279" width="6" bestFit="1" customWidth="1"/>
    <col min="280" max="280" width="5" bestFit="1" customWidth="1"/>
    <col min="281" max="281" width="7" bestFit="1" customWidth="1"/>
    <col min="282" max="291" width="6" bestFit="1" customWidth="1"/>
    <col min="292" max="292" width="7" bestFit="1" customWidth="1"/>
    <col min="293" max="294" width="6" bestFit="1" customWidth="1"/>
    <col min="295" max="295" width="4" bestFit="1" customWidth="1"/>
    <col min="296" max="299" width="6" bestFit="1" customWidth="1"/>
    <col min="300" max="300" width="5" bestFit="1" customWidth="1"/>
    <col min="301" max="301" width="6" bestFit="1" customWidth="1"/>
    <col min="302" max="302" width="7" bestFit="1" customWidth="1"/>
    <col min="303" max="303" width="6" bestFit="1" customWidth="1"/>
    <col min="304" max="304" width="5" bestFit="1" customWidth="1"/>
    <col min="305" max="307" width="6" bestFit="1" customWidth="1"/>
    <col min="308" max="308" width="5" bestFit="1" customWidth="1"/>
    <col min="309" max="316" width="6" bestFit="1" customWidth="1"/>
    <col min="317" max="317" width="7" bestFit="1" customWidth="1"/>
    <col min="318" max="325" width="6" bestFit="1" customWidth="1"/>
    <col min="326" max="326" width="7" bestFit="1" customWidth="1"/>
    <col min="327" max="333" width="6" bestFit="1" customWidth="1"/>
    <col min="334" max="334" width="7" bestFit="1" customWidth="1"/>
    <col min="335" max="341" width="6" bestFit="1" customWidth="1"/>
    <col min="342" max="342" width="7" bestFit="1" customWidth="1"/>
    <col min="343" max="343" width="5" bestFit="1" customWidth="1"/>
    <col min="344" max="347" width="6" bestFit="1" customWidth="1"/>
    <col min="348" max="348" width="5" bestFit="1" customWidth="1"/>
    <col min="349" max="350" width="6" bestFit="1" customWidth="1"/>
    <col min="351" max="351" width="7" bestFit="1" customWidth="1"/>
    <col min="352" max="352" width="5" bestFit="1" customWidth="1"/>
    <col min="353" max="359" width="6" bestFit="1" customWidth="1"/>
    <col min="360" max="360" width="7" bestFit="1" customWidth="1"/>
    <col min="361" max="367" width="6" bestFit="1" customWidth="1"/>
    <col min="368" max="368" width="7" bestFit="1" customWidth="1"/>
    <col min="369" max="369" width="6" bestFit="1" customWidth="1"/>
    <col min="370" max="370" width="5" bestFit="1" customWidth="1"/>
    <col min="371" max="373" width="6" bestFit="1" customWidth="1"/>
    <col min="374" max="374" width="5" bestFit="1" customWidth="1"/>
    <col min="375" max="376" width="6" bestFit="1" customWidth="1"/>
    <col min="377" max="377" width="7" bestFit="1" customWidth="1"/>
    <col min="378" max="384" width="6" bestFit="1" customWidth="1"/>
    <col min="385" max="385" width="5" bestFit="1" customWidth="1"/>
    <col min="386" max="387" width="6" bestFit="1" customWidth="1"/>
    <col min="388" max="388" width="7" bestFit="1" customWidth="1"/>
    <col min="389" max="393" width="6" bestFit="1" customWidth="1"/>
    <col min="394" max="394" width="5" bestFit="1" customWidth="1"/>
    <col min="395" max="395" width="7" bestFit="1" customWidth="1"/>
    <col min="396" max="405" width="6" bestFit="1" customWidth="1"/>
    <col min="406" max="406" width="5" bestFit="1" customWidth="1"/>
    <col min="407" max="407" width="7" bestFit="1" customWidth="1"/>
    <col min="408" max="417" width="6" bestFit="1" customWidth="1"/>
    <col min="418" max="418" width="7" bestFit="1" customWidth="1"/>
    <col min="419" max="424" width="6" bestFit="1" customWidth="1"/>
    <col min="425" max="425" width="7" bestFit="1" customWidth="1"/>
    <col min="426" max="431" width="6" bestFit="1" customWidth="1"/>
    <col min="432" max="432" width="7" bestFit="1" customWidth="1"/>
    <col min="433" max="437" width="6" bestFit="1" customWidth="1"/>
    <col min="438" max="438" width="5" bestFit="1" customWidth="1"/>
    <col min="439" max="441" width="6" bestFit="1" customWidth="1"/>
    <col min="442" max="442" width="7" bestFit="1" customWidth="1"/>
    <col min="443" max="443" width="6" bestFit="1" customWidth="1"/>
    <col min="444" max="444" width="5" bestFit="1" customWidth="1"/>
    <col min="445" max="448" width="6" bestFit="1" customWidth="1"/>
    <col min="449" max="449" width="7" bestFit="1" customWidth="1"/>
    <col min="450" max="457" width="6" bestFit="1" customWidth="1"/>
    <col min="458" max="458" width="7" bestFit="1" customWidth="1"/>
    <col min="459" max="464" width="6" bestFit="1" customWidth="1"/>
    <col min="465" max="465" width="5" bestFit="1" customWidth="1"/>
    <col min="466" max="468" width="6" bestFit="1" customWidth="1"/>
    <col min="469" max="469" width="7" bestFit="1" customWidth="1"/>
    <col min="470" max="479" width="6" bestFit="1" customWidth="1"/>
    <col min="480" max="480" width="7" bestFit="1" customWidth="1"/>
    <col min="481" max="485" width="6" bestFit="1" customWidth="1"/>
    <col min="486" max="486" width="7" bestFit="1" customWidth="1"/>
    <col min="487" max="493" width="6" bestFit="1" customWidth="1"/>
    <col min="494" max="494" width="7" bestFit="1" customWidth="1"/>
    <col min="495" max="501" width="6" bestFit="1" customWidth="1"/>
    <col min="502" max="502" width="7" bestFit="1" customWidth="1"/>
    <col min="503" max="507" width="6" bestFit="1" customWidth="1"/>
    <col min="508" max="508" width="7" bestFit="1" customWidth="1"/>
    <col min="509" max="516" width="6" bestFit="1" customWidth="1"/>
    <col min="517" max="517" width="7" bestFit="1" customWidth="1"/>
    <col min="518" max="518" width="5" bestFit="1" customWidth="1"/>
    <col min="519" max="520" width="6" bestFit="1" customWidth="1"/>
    <col min="521" max="521" width="5" bestFit="1" customWidth="1"/>
    <col min="522" max="523" width="6" bestFit="1" customWidth="1"/>
    <col min="524" max="524" width="7" bestFit="1" customWidth="1"/>
    <col min="525" max="530" width="6" bestFit="1" customWidth="1"/>
    <col min="531" max="531" width="7" bestFit="1" customWidth="1"/>
    <col min="532" max="538" width="6" bestFit="1" customWidth="1"/>
    <col min="539" max="539" width="7" bestFit="1" customWidth="1"/>
    <col min="540" max="544" width="6" bestFit="1" customWidth="1"/>
    <col min="545" max="545" width="7" bestFit="1" customWidth="1"/>
    <col min="546" max="550" width="6" bestFit="1" customWidth="1"/>
    <col min="551" max="551" width="5" bestFit="1" customWidth="1"/>
    <col min="552" max="553" width="6" bestFit="1" customWidth="1"/>
    <col min="554" max="554" width="7" bestFit="1" customWidth="1"/>
    <col min="555" max="555" width="5" bestFit="1" customWidth="1"/>
    <col min="556" max="560" width="6" bestFit="1" customWidth="1"/>
    <col min="561" max="561" width="7" bestFit="1" customWidth="1"/>
    <col min="562" max="567" width="6" bestFit="1" customWidth="1"/>
    <col min="568" max="568" width="5" bestFit="1" customWidth="1"/>
    <col min="569" max="569" width="7" bestFit="1" customWidth="1"/>
    <col min="570" max="572" width="6" bestFit="1" customWidth="1"/>
    <col min="573" max="573" width="5" bestFit="1" customWidth="1"/>
    <col min="574" max="577" width="6" bestFit="1" customWidth="1"/>
    <col min="578" max="578" width="7" bestFit="1" customWidth="1"/>
    <col min="579" max="584" width="6" bestFit="1" customWidth="1"/>
    <col min="585" max="585" width="7" bestFit="1" customWidth="1"/>
    <col min="586" max="592" width="6" bestFit="1" customWidth="1"/>
    <col min="593" max="593" width="7" bestFit="1" customWidth="1"/>
    <col min="594" max="599" width="6" bestFit="1" customWidth="1"/>
    <col min="600" max="600" width="7" bestFit="1" customWidth="1"/>
    <col min="601" max="601" width="6" bestFit="1" customWidth="1"/>
    <col min="602" max="602" width="5" bestFit="1" customWidth="1"/>
    <col min="603" max="607" width="6" bestFit="1" customWidth="1"/>
    <col min="608" max="608" width="7" bestFit="1" customWidth="1"/>
    <col min="609" max="609" width="6" bestFit="1" customWidth="1"/>
    <col min="610" max="610" width="5" bestFit="1" customWidth="1"/>
    <col min="611" max="614" width="6" bestFit="1" customWidth="1"/>
    <col min="615" max="615" width="7" bestFit="1" customWidth="1"/>
    <col min="616" max="617" width="6" bestFit="1" customWidth="1"/>
    <col min="618" max="618" width="5" bestFit="1" customWidth="1"/>
    <col min="619" max="621" width="6" bestFit="1" customWidth="1"/>
    <col min="622" max="622" width="5" bestFit="1" customWidth="1"/>
    <col min="623" max="623" width="6" bestFit="1" customWidth="1"/>
    <col min="624" max="624" width="7" bestFit="1" customWidth="1"/>
    <col min="625" max="631" width="6" bestFit="1" customWidth="1"/>
    <col min="632" max="632" width="7" bestFit="1" customWidth="1"/>
    <col min="633" max="641" width="6" bestFit="1" customWidth="1"/>
    <col min="642" max="642" width="7" bestFit="1" customWidth="1"/>
    <col min="643" max="648" width="6" bestFit="1" customWidth="1"/>
    <col min="649" max="649" width="5" bestFit="1" customWidth="1"/>
    <col min="650" max="650" width="6" bestFit="1" customWidth="1"/>
    <col min="651" max="651" width="7" bestFit="1" customWidth="1"/>
    <col min="652" max="661" width="6" bestFit="1" customWidth="1"/>
    <col min="662" max="662" width="7" bestFit="1" customWidth="1"/>
    <col min="663" max="666" width="6" bestFit="1" customWidth="1"/>
    <col min="667" max="667" width="7" bestFit="1" customWidth="1"/>
    <col min="668" max="676" width="6" bestFit="1" customWidth="1"/>
    <col min="677" max="677" width="7" bestFit="1" customWidth="1"/>
    <col min="678" max="685" width="6" bestFit="1" customWidth="1"/>
    <col min="686" max="686" width="7" bestFit="1" customWidth="1"/>
    <col min="687" max="692" width="6" bestFit="1" customWidth="1"/>
    <col min="693" max="693" width="7" bestFit="1" customWidth="1"/>
    <col min="694" max="694" width="6" bestFit="1" customWidth="1"/>
    <col min="695" max="695" width="5" bestFit="1" customWidth="1"/>
    <col min="696" max="702" width="6" bestFit="1" customWidth="1"/>
    <col min="703" max="703" width="7" bestFit="1" customWidth="1"/>
    <col min="704" max="711" width="6" bestFit="1" customWidth="1"/>
    <col min="712" max="712" width="7" bestFit="1" customWidth="1"/>
    <col min="713" max="719" width="6" bestFit="1" customWidth="1"/>
    <col min="720" max="720" width="7" bestFit="1" customWidth="1"/>
    <col min="721" max="727" width="6" bestFit="1" customWidth="1"/>
    <col min="728" max="728" width="5" bestFit="1" customWidth="1"/>
    <col min="729" max="729" width="7" bestFit="1" customWidth="1"/>
    <col min="730" max="735" width="6" bestFit="1" customWidth="1"/>
    <col min="736" max="736" width="5" bestFit="1" customWidth="1"/>
    <col min="737" max="737" width="6" bestFit="1" customWidth="1"/>
    <col min="738" max="738" width="7" bestFit="1" customWidth="1"/>
    <col min="739" max="740" width="6" bestFit="1" customWidth="1"/>
    <col min="741" max="741" width="5" bestFit="1" customWidth="1"/>
    <col min="742" max="745" width="6" bestFit="1" customWidth="1"/>
    <col min="746" max="746" width="5" bestFit="1" customWidth="1"/>
    <col min="747" max="747" width="7" bestFit="1" customWidth="1"/>
    <col min="748" max="751" width="6" bestFit="1" customWidth="1"/>
    <col min="752" max="752" width="7" bestFit="1" customWidth="1"/>
    <col min="753" max="753" width="5" bestFit="1" customWidth="1"/>
    <col min="754" max="755" width="6" bestFit="1" customWidth="1"/>
    <col min="756" max="756" width="5" bestFit="1" customWidth="1"/>
    <col min="757" max="759" width="6" bestFit="1" customWidth="1"/>
    <col min="760" max="760" width="7" bestFit="1" customWidth="1"/>
    <col min="761" max="765" width="6" bestFit="1" customWidth="1"/>
    <col min="766" max="766" width="5" bestFit="1" customWidth="1"/>
    <col min="767" max="768" width="6" bestFit="1" customWidth="1"/>
    <col min="769" max="769" width="7" bestFit="1" customWidth="1"/>
    <col min="770" max="773" width="6" bestFit="1" customWidth="1"/>
    <col min="774" max="774" width="7" bestFit="1" customWidth="1"/>
    <col min="775" max="778" width="6" bestFit="1" customWidth="1"/>
    <col min="779" max="779" width="5" bestFit="1" customWidth="1"/>
    <col min="780" max="781" width="6" bestFit="1" customWidth="1"/>
    <col min="782" max="782" width="7" bestFit="1" customWidth="1"/>
    <col min="783" max="783" width="6" bestFit="1" customWidth="1"/>
    <col min="784" max="784" width="5" bestFit="1" customWidth="1"/>
    <col min="785" max="789" width="6" bestFit="1" customWidth="1"/>
    <col min="790" max="790" width="7" bestFit="1" customWidth="1"/>
    <col min="791" max="795" width="6" bestFit="1" customWidth="1"/>
    <col min="796" max="796" width="5" bestFit="1" customWidth="1"/>
    <col min="797" max="797" width="7" bestFit="1" customWidth="1"/>
    <col min="798" max="804" width="6" bestFit="1" customWidth="1"/>
    <col min="805" max="805" width="5" bestFit="1" customWidth="1"/>
    <col min="806" max="807" width="6" bestFit="1" customWidth="1"/>
    <col min="808" max="808" width="7" bestFit="1" customWidth="1"/>
    <col min="809" max="809" width="6" bestFit="1" customWidth="1"/>
    <col min="810" max="810" width="5" bestFit="1" customWidth="1"/>
    <col min="811" max="813" width="6" bestFit="1" customWidth="1"/>
    <col min="814" max="814" width="7" bestFit="1" customWidth="1"/>
    <col min="815" max="822" width="6" bestFit="1" customWidth="1"/>
    <col min="823" max="823" width="7" bestFit="1" customWidth="1"/>
    <col min="824" max="828" width="6" bestFit="1" customWidth="1"/>
    <col min="829" max="829" width="7" bestFit="1" customWidth="1"/>
    <col min="830" max="830" width="5" bestFit="1" customWidth="1"/>
    <col min="831" max="838" width="6" bestFit="1" customWidth="1"/>
    <col min="839" max="839" width="7" bestFit="1" customWidth="1"/>
    <col min="840" max="846" width="6" bestFit="1" customWidth="1"/>
    <col min="847" max="847" width="7" bestFit="1" customWidth="1"/>
    <col min="848" max="856" width="6" bestFit="1" customWidth="1"/>
    <col min="857" max="857" width="7" bestFit="1" customWidth="1"/>
    <col min="858" max="858" width="6" bestFit="1" customWidth="1"/>
    <col min="859" max="859" width="5" bestFit="1" customWidth="1"/>
    <col min="860" max="861" width="6" bestFit="1" customWidth="1"/>
    <col min="862" max="862" width="5" bestFit="1" customWidth="1"/>
    <col min="863" max="864" width="6" bestFit="1" customWidth="1"/>
    <col min="865" max="865" width="5" bestFit="1" customWidth="1"/>
    <col min="866" max="867" width="6" bestFit="1" customWidth="1"/>
    <col min="868" max="868" width="7" bestFit="1" customWidth="1"/>
    <col min="869" max="874" width="6" bestFit="1" customWidth="1"/>
    <col min="875" max="875" width="5" bestFit="1" customWidth="1"/>
    <col min="876" max="878" width="6" bestFit="1" customWidth="1"/>
    <col min="879" max="879" width="7" bestFit="1" customWidth="1"/>
    <col min="880" max="885" width="6" bestFit="1" customWidth="1"/>
    <col min="886" max="886" width="5" bestFit="1" customWidth="1"/>
    <col min="887" max="888" width="6" bestFit="1" customWidth="1"/>
    <col min="889" max="889" width="7" bestFit="1" customWidth="1"/>
    <col min="890" max="891" width="6" bestFit="1" customWidth="1"/>
    <col min="892" max="892" width="5" bestFit="1" customWidth="1"/>
    <col min="893" max="897" width="6" bestFit="1" customWidth="1"/>
    <col min="898" max="898" width="7" bestFit="1" customWidth="1"/>
    <col min="899" max="900" width="6" bestFit="1" customWidth="1"/>
    <col min="901" max="901" width="5" bestFit="1" customWidth="1"/>
    <col min="902" max="905" width="6" bestFit="1" customWidth="1"/>
    <col min="906" max="906" width="5" bestFit="1" customWidth="1"/>
    <col min="907" max="907" width="7" bestFit="1" customWidth="1"/>
    <col min="908" max="915" width="6" bestFit="1" customWidth="1"/>
    <col min="916" max="916" width="7" bestFit="1" customWidth="1"/>
    <col min="917" max="921" width="6" bestFit="1" customWidth="1"/>
    <col min="922" max="922" width="7" bestFit="1" customWidth="1"/>
    <col min="923" max="923" width="5" bestFit="1" customWidth="1"/>
    <col min="924" max="928" width="6" bestFit="1" customWidth="1"/>
    <col min="929" max="929" width="7" bestFit="1" customWidth="1"/>
    <col min="930" max="930" width="5" bestFit="1" customWidth="1"/>
    <col min="931" max="935" width="6" bestFit="1" customWidth="1"/>
    <col min="936" max="936" width="5" bestFit="1" customWidth="1"/>
    <col min="937" max="937" width="6" bestFit="1" customWidth="1"/>
    <col min="938" max="938" width="7" bestFit="1" customWidth="1"/>
    <col min="939" max="942" width="6" bestFit="1" customWidth="1"/>
    <col min="943" max="943" width="7" bestFit="1" customWidth="1"/>
    <col min="944" max="951" width="6" bestFit="1" customWidth="1"/>
    <col min="952" max="952" width="7" bestFit="1" customWidth="1"/>
    <col min="953" max="958" width="6" bestFit="1" customWidth="1"/>
    <col min="959" max="959" width="5" bestFit="1" customWidth="1"/>
    <col min="960" max="960" width="7" bestFit="1" customWidth="1"/>
    <col min="961" max="965" width="6" bestFit="1" customWidth="1"/>
    <col min="966" max="966" width="7" bestFit="1" customWidth="1"/>
    <col min="967" max="971" width="6" bestFit="1" customWidth="1"/>
    <col min="972" max="972" width="7" bestFit="1" customWidth="1"/>
    <col min="973" max="975" width="6" bestFit="1" customWidth="1"/>
    <col min="976" max="976" width="5" bestFit="1" customWidth="1"/>
    <col min="977" max="980" width="6" bestFit="1" customWidth="1"/>
    <col min="981" max="981" width="7" bestFit="1" customWidth="1"/>
    <col min="982" max="987" width="6" bestFit="1" customWidth="1"/>
    <col min="988" max="988" width="7" bestFit="1" customWidth="1"/>
    <col min="989" max="993" width="6" bestFit="1" customWidth="1"/>
    <col min="994" max="994" width="7" bestFit="1" customWidth="1"/>
    <col min="995" max="995" width="5" bestFit="1" customWidth="1"/>
    <col min="996" max="1001" width="6" bestFit="1" customWidth="1"/>
    <col min="1002" max="1002" width="7" bestFit="1" customWidth="1"/>
    <col min="1003" max="1008" width="6" bestFit="1" customWidth="1"/>
    <col min="1009" max="1009" width="5" bestFit="1" customWidth="1"/>
    <col min="1010" max="1014" width="6" bestFit="1" customWidth="1"/>
    <col min="1015" max="1015" width="4" bestFit="1" customWidth="1"/>
    <col min="1016" max="1018" width="6" bestFit="1" customWidth="1"/>
    <col min="1019" max="1019" width="5" bestFit="1" customWidth="1"/>
    <col min="1020" max="1033" width="6" bestFit="1" customWidth="1"/>
    <col min="1034" max="1034" width="5" bestFit="1" customWidth="1"/>
    <col min="1035" max="1035" width="6" bestFit="1" customWidth="1"/>
    <col min="1036" max="1036" width="7" bestFit="1" customWidth="1"/>
    <col min="1037" max="1042" width="6" bestFit="1" customWidth="1"/>
    <col min="1043" max="1043" width="7" bestFit="1" customWidth="1"/>
    <col min="1044" max="1051" width="6" bestFit="1" customWidth="1"/>
    <col min="1052" max="1052" width="7" bestFit="1" customWidth="1"/>
    <col min="1053" max="1060" width="6" bestFit="1" customWidth="1"/>
    <col min="1061" max="1061" width="7" bestFit="1" customWidth="1"/>
    <col min="1062" max="1064" width="6" bestFit="1" customWidth="1"/>
    <col min="1065" max="1065" width="7" bestFit="1" customWidth="1"/>
    <col min="1066" max="1068" width="6" bestFit="1" customWidth="1"/>
    <col min="1069" max="1069" width="5" bestFit="1" customWidth="1"/>
    <col min="1070" max="1071" width="6" bestFit="1" customWidth="1"/>
    <col min="1072" max="1072" width="7" bestFit="1" customWidth="1"/>
    <col min="1073" max="1076" width="6" bestFit="1" customWidth="1"/>
    <col min="1077" max="1077" width="5" bestFit="1" customWidth="1"/>
    <col min="1078" max="1078" width="7" bestFit="1" customWidth="1"/>
    <col min="1079" max="1087" width="6" bestFit="1" customWidth="1"/>
    <col min="1088" max="1088" width="7" bestFit="1" customWidth="1"/>
    <col min="1089" max="1090" width="6" bestFit="1" customWidth="1"/>
    <col min="1091" max="1091" width="5" bestFit="1" customWidth="1"/>
    <col min="1092" max="1094" width="6" bestFit="1" customWidth="1"/>
    <col min="1095" max="1095" width="5" bestFit="1" customWidth="1"/>
    <col min="1096" max="1098" width="6" bestFit="1" customWidth="1"/>
    <col min="1099" max="1099" width="5" bestFit="1" customWidth="1"/>
    <col min="1100" max="1100" width="7" bestFit="1" customWidth="1"/>
    <col min="1101" max="1113" width="6" bestFit="1" customWidth="1"/>
    <col min="1114" max="1114" width="7" bestFit="1" customWidth="1"/>
    <col min="1115" max="1115" width="5" bestFit="1" customWidth="1"/>
    <col min="1116" max="1122" width="6" bestFit="1" customWidth="1"/>
    <col min="1123" max="1123" width="5" bestFit="1" customWidth="1"/>
    <col min="1124" max="1124" width="6" bestFit="1" customWidth="1"/>
    <col min="1125" max="1125" width="5" bestFit="1" customWidth="1"/>
    <col min="1126" max="1127" width="6" bestFit="1" customWidth="1"/>
    <col min="1128" max="1128" width="7" bestFit="1" customWidth="1"/>
    <col min="1129" max="1158" width="6" bestFit="1" customWidth="1"/>
    <col min="1159" max="1159" width="5" bestFit="1" customWidth="1"/>
    <col min="1160" max="1161" width="6" bestFit="1" customWidth="1"/>
    <col min="1162" max="1162" width="5" bestFit="1" customWidth="1"/>
    <col min="1163" max="1164" width="6" bestFit="1" customWidth="1"/>
    <col min="1165" max="1165" width="5" bestFit="1" customWidth="1"/>
    <col min="1166" max="1170" width="6" bestFit="1" customWidth="1"/>
    <col min="1171" max="1171" width="5" bestFit="1" customWidth="1"/>
    <col min="1172" max="1172" width="6" bestFit="1" customWidth="1"/>
    <col min="1173" max="1173" width="5" bestFit="1" customWidth="1"/>
    <col min="1174" max="1184" width="6" bestFit="1" customWidth="1"/>
    <col min="1185" max="1185" width="5" bestFit="1" customWidth="1"/>
    <col min="1186" max="1186" width="7" bestFit="1" customWidth="1"/>
    <col min="1187" max="1192" width="6" bestFit="1" customWidth="1"/>
    <col min="1193" max="1193" width="5" bestFit="1" customWidth="1"/>
    <col min="1194" max="1199" width="6" bestFit="1" customWidth="1"/>
    <col min="1200" max="1200" width="5" bestFit="1" customWidth="1"/>
    <col min="1201" max="1208" width="6" bestFit="1" customWidth="1"/>
    <col min="1209" max="1209" width="5" bestFit="1" customWidth="1"/>
    <col min="1210" max="1216" width="6" bestFit="1" customWidth="1"/>
    <col min="1217" max="1217" width="5" bestFit="1" customWidth="1"/>
    <col min="1218" max="1238" width="6" bestFit="1" customWidth="1"/>
    <col min="1239" max="1239" width="5" bestFit="1" customWidth="1"/>
    <col min="1240" max="1244" width="6" bestFit="1" customWidth="1"/>
    <col min="1245" max="1245" width="5" bestFit="1" customWidth="1"/>
    <col min="1246" max="1250" width="6" bestFit="1" customWidth="1"/>
    <col min="1251" max="1251" width="5" bestFit="1" customWidth="1"/>
    <col min="1252" max="1256" width="6" bestFit="1" customWidth="1"/>
    <col min="1257" max="1257" width="5" bestFit="1" customWidth="1"/>
    <col min="1258" max="1258" width="6" bestFit="1" customWidth="1"/>
    <col min="1259" max="1259" width="5" bestFit="1" customWidth="1"/>
    <col min="1260" max="1270" width="6" bestFit="1" customWidth="1"/>
    <col min="1271" max="1271" width="5" bestFit="1" customWidth="1"/>
    <col min="1272" max="1280" width="6" bestFit="1" customWidth="1"/>
    <col min="1281" max="1281" width="5" bestFit="1" customWidth="1"/>
    <col min="1282" max="1283" width="6" bestFit="1" customWidth="1"/>
    <col min="1284" max="1284" width="5" bestFit="1" customWidth="1"/>
    <col min="1285" max="1310" width="6" bestFit="1" customWidth="1"/>
    <col min="1311" max="1311" width="5" bestFit="1" customWidth="1"/>
    <col min="1312" max="1319" width="6" bestFit="1" customWidth="1"/>
    <col min="1320" max="1320" width="5" bestFit="1" customWidth="1"/>
    <col min="1321" max="1335" width="6" bestFit="1" customWidth="1"/>
    <col min="1336" max="1336" width="5" bestFit="1" customWidth="1"/>
    <col min="1337" max="1337" width="6" bestFit="1" customWidth="1"/>
    <col min="1338" max="1339" width="5" bestFit="1" customWidth="1"/>
    <col min="1340" max="1349" width="6" bestFit="1" customWidth="1"/>
    <col min="1350" max="1350" width="10.77734375" bestFit="1" customWidth="1"/>
  </cols>
  <sheetData>
    <row r="1" spans="1:22" x14ac:dyDescent="0.3">
      <c r="N1" s="20" t="s">
        <v>8360</v>
      </c>
      <c r="O1" t="s">
        <v>8375</v>
      </c>
    </row>
    <row r="3" spans="1:22" x14ac:dyDescent="0.3">
      <c r="A3" s="20" t="s">
        <v>8372</v>
      </c>
      <c r="B3" t="s">
        <v>8374</v>
      </c>
      <c r="I3" s="20" t="s">
        <v>8372</v>
      </c>
      <c r="J3" t="s">
        <v>8376</v>
      </c>
      <c r="N3" t="s">
        <v>8377</v>
      </c>
      <c r="O3" t="s">
        <v>8378</v>
      </c>
    </row>
    <row r="4" spans="1:22" x14ac:dyDescent="0.3">
      <c r="A4" s="21" t="s">
        <v>2380</v>
      </c>
      <c r="B4">
        <v>63</v>
      </c>
      <c r="I4" s="21" t="s">
        <v>8382</v>
      </c>
      <c r="J4" s="11">
        <v>1084175.8600000001</v>
      </c>
      <c r="N4">
        <v>610.62000000000012</v>
      </c>
      <c r="O4">
        <v>1098.4149999999997</v>
      </c>
    </row>
    <row r="5" spans="1:22" x14ac:dyDescent="0.3">
      <c r="A5" s="21" t="s">
        <v>2383</v>
      </c>
      <c r="B5">
        <v>2</v>
      </c>
      <c r="I5" s="22" t="s">
        <v>8381</v>
      </c>
      <c r="J5" s="11">
        <v>1084175.8600000001</v>
      </c>
    </row>
    <row r="6" spans="1:22" x14ac:dyDescent="0.3">
      <c r="A6" s="21" t="s">
        <v>8373</v>
      </c>
      <c r="B6">
        <v>65</v>
      </c>
      <c r="I6" s="21" t="s">
        <v>8373</v>
      </c>
      <c r="J6" s="11">
        <v>1084175.8600000001</v>
      </c>
    </row>
    <row r="11" spans="1:22" x14ac:dyDescent="0.3">
      <c r="N11" s="20" t="s">
        <v>8372</v>
      </c>
      <c r="O11" t="s">
        <v>8376</v>
      </c>
    </row>
    <row r="12" spans="1:22" x14ac:dyDescent="0.3">
      <c r="N12" s="21">
        <v>20</v>
      </c>
      <c r="O12" s="11">
        <v>78330.810000000012</v>
      </c>
    </row>
    <row r="13" spans="1:22" x14ac:dyDescent="0.3">
      <c r="N13" s="21">
        <v>36</v>
      </c>
      <c r="O13" s="11">
        <v>88018.53</v>
      </c>
    </row>
    <row r="14" spans="1:22" x14ac:dyDescent="0.3">
      <c r="A14" s="20" t="s">
        <v>8372</v>
      </c>
      <c r="B14" t="s">
        <v>8377</v>
      </c>
      <c r="C14" t="s">
        <v>8379</v>
      </c>
      <c r="N14" s="21">
        <v>41</v>
      </c>
      <c r="O14" s="11">
        <v>190557.71999999997</v>
      </c>
      <c r="T14" s="20" t="s">
        <v>8372</v>
      </c>
      <c r="U14" t="s">
        <v>8377</v>
      </c>
      <c r="V14" t="s">
        <v>8378</v>
      </c>
    </row>
    <row r="15" spans="1:22" x14ac:dyDescent="0.3">
      <c r="A15" s="21" t="s">
        <v>2380</v>
      </c>
      <c r="B15">
        <v>610.62000000000012</v>
      </c>
      <c r="C15">
        <v>65</v>
      </c>
      <c r="N15" s="21">
        <v>44</v>
      </c>
      <c r="O15" s="11">
        <v>88951.209999999992</v>
      </c>
      <c r="T15" s="21">
        <v>20</v>
      </c>
      <c r="U15">
        <v>77.330000000000013</v>
      </c>
      <c r="V15">
        <v>135.42000000000002</v>
      </c>
    </row>
    <row r="16" spans="1:22" x14ac:dyDescent="0.3">
      <c r="A16" s="21" t="s">
        <v>8373</v>
      </c>
      <c r="B16">
        <v>610.62000000000012</v>
      </c>
      <c r="C16">
        <v>65</v>
      </c>
      <c r="N16" s="21">
        <v>47</v>
      </c>
      <c r="O16" s="11">
        <v>19908.66</v>
      </c>
      <c r="T16" s="21">
        <v>36</v>
      </c>
      <c r="U16">
        <v>31.64</v>
      </c>
      <c r="V16">
        <v>71.44</v>
      </c>
    </row>
    <row r="17" spans="9:22" x14ac:dyDescent="0.3">
      <c r="N17" s="21">
        <v>48</v>
      </c>
      <c r="O17" s="11">
        <v>82538.3</v>
      </c>
      <c r="T17" s="21">
        <v>41</v>
      </c>
      <c r="U17">
        <v>53.58</v>
      </c>
      <c r="V17">
        <v>100.1</v>
      </c>
    </row>
    <row r="18" spans="9:22" x14ac:dyDescent="0.3">
      <c r="I18" s="20" t="s">
        <v>8</v>
      </c>
      <c r="J18" t="s">
        <v>8375</v>
      </c>
      <c r="N18" s="21">
        <v>49</v>
      </c>
      <c r="O18" s="11">
        <v>51679.41</v>
      </c>
      <c r="T18" s="21">
        <v>44</v>
      </c>
      <c r="U18">
        <v>50.19</v>
      </c>
      <c r="V18">
        <v>82.08</v>
      </c>
    </row>
    <row r="19" spans="9:22" x14ac:dyDescent="0.3">
      <c r="N19" s="21">
        <v>51</v>
      </c>
      <c r="O19" s="11">
        <v>78483.8</v>
      </c>
      <c r="T19" s="21">
        <v>47</v>
      </c>
      <c r="U19">
        <v>15.27</v>
      </c>
      <c r="V19">
        <v>33.53</v>
      </c>
    </row>
    <row r="20" spans="9:22" x14ac:dyDescent="0.3">
      <c r="I20" s="20" t="s">
        <v>8372</v>
      </c>
      <c r="J20" t="s">
        <v>8376</v>
      </c>
      <c r="N20" s="21">
        <v>52</v>
      </c>
      <c r="O20" s="11">
        <v>122870.21000000002</v>
      </c>
      <c r="T20" s="21">
        <v>48</v>
      </c>
      <c r="U20">
        <v>51.819999999999993</v>
      </c>
      <c r="V20">
        <v>82.67</v>
      </c>
    </row>
    <row r="21" spans="9:22" x14ac:dyDescent="0.3">
      <c r="I21" s="21" t="s">
        <v>16</v>
      </c>
      <c r="J21" s="11">
        <v>19748.55</v>
      </c>
      <c r="N21" s="21">
        <v>53</v>
      </c>
      <c r="O21" s="11">
        <v>14696.77</v>
      </c>
      <c r="T21" s="21">
        <v>49</v>
      </c>
      <c r="U21">
        <v>33.790000000000006</v>
      </c>
      <c r="V21">
        <v>49.570000000000007</v>
      </c>
    </row>
    <row r="22" spans="9:22" x14ac:dyDescent="0.3">
      <c r="I22" s="21" t="s">
        <v>11</v>
      </c>
      <c r="J22" s="11">
        <v>721687.2300000001</v>
      </c>
      <c r="N22" s="21">
        <v>54</v>
      </c>
      <c r="O22" s="11">
        <v>51623.91</v>
      </c>
      <c r="T22" s="21">
        <v>51</v>
      </c>
      <c r="U22">
        <v>35.49</v>
      </c>
      <c r="V22">
        <v>68.069999999999993</v>
      </c>
    </row>
    <row r="23" spans="9:22" x14ac:dyDescent="0.3">
      <c r="I23" s="21" t="s">
        <v>12</v>
      </c>
      <c r="J23" s="11">
        <v>342740.07999999996</v>
      </c>
      <c r="N23" s="21">
        <v>57</v>
      </c>
      <c r="O23" s="11">
        <v>114788.31</v>
      </c>
      <c r="T23" s="21">
        <v>52</v>
      </c>
      <c r="U23">
        <v>83.78</v>
      </c>
      <c r="V23">
        <v>155.245</v>
      </c>
    </row>
    <row r="24" spans="9:22" x14ac:dyDescent="0.3">
      <c r="I24" s="21" t="s">
        <v>8373</v>
      </c>
      <c r="J24" s="11">
        <v>1084175.8600000001</v>
      </c>
      <c r="N24" s="21">
        <v>59</v>
      </c>
      <c r="O24" s="11">
        <v>26030.02</v>
      </c>
      <c r="T24" s="21">
        <v>53</v>
      </c>
      <c r="U24">
        <v>11.75</v>
      </c>
      <c r="V24">
        <v>16.850000000000001</v>
      </c>
    </row>
    <row r="25" spans="9:22" x14ac:dyDescent="0.3">
      <c r="N25" s="21">
        <v>60</v>
      </c>
      <c r="O25" s="11">
        <v>75698.2</v>
      </c>
      <c r="T25" s="21">
        <v>54</v>
      </c>
      <c r="U25">
        <v>33.699999999999996</v>
      </c>
      <c r="V25">
        <v>65.539999999999992</v>
      </c>
    </row>
    <row r="26" spans="9:22" x14ac:dyDescent="0.3">
      <c r="N26" s="21" t="s">
        <v>8373</v>
      </c>
      <c r="O26" s="11">
        <v>1084175.8600000001</v>
      </c>
      <c r="T26" s="21">
        <v>57</v>
      </c>
      <c r="U26">
        <v>74.73</v>
      </c>
      <c r="V26">
        <v>134.685</v>
      </c>
    </row>
    <row r="27" spans="9:22" x14ac:dyDescent="0.3">
      <c r="T27" s="21">
        <v>59</v>
      </c>
      <c r="U27">
        <v>15.55</v>
      </c>
      <c r="V27">
        <v>34.26</v>
      </c>
    </row>
    <row r="28" spans="9:22" x14ac:dyDescent="0.3">
      <c r="T28" s="21">
        <v>60</v>
      </c>
      <c r="U28">
        <v>42</v>
      </c>
      <c r="V28">
        <v>68.955000000000013</v>
      </c>
    </row>
    <row r="29" spans="9:22" x14ac:dyDescent="0.3">
      <c r="T29" s="21" t="s">
        <v>8373</v>
      </c>
      <c r="U29">
        <v>610.62</v>
      </c>
      <c r="V29">
        <v>1098.415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5B7B4-B4EC-423A-BD2C-56B278959B2C}">
  <dimension ref="A1:N89"/>
  <sheetViews>
    <sheetView tabSelected="1" workbookViewId="0">
      <selection activeCell="V21" sqref="V21"/>
    </sheetView>
  </sheetViews>
  <sheetFormatPr defaultRowHeight="14.4" x14ac:dyDescent="0.3"/>
  <cols>
    <col min="1" max="1" width="29.21875" style="24" customWidth="1"/>
    <col min="2" max="2" width="12.5546875" style="23" bestFit="1" customWidth="1"/>
    <col min="3" max="3" width="13.21875" style="23" bestFit="1" customWidth="1"/>
    <col min="4" max="4" width="10.88671875" style="23" bestFit="1" customWidth="1"/>
    <col min="5" max="5" width="12.5546875" style="23" bestFit="1" customWidth="1"/>
    <col min="6" max="6" width="13.21875" style="23" bestFit="1" customWidth="1"/>
    <col min="7" max="7" width="31.77734375" style="23" bestFit="1" customWidth="1"/>
    <col min="8" max="9" width="8.88671875" style="23"/>
    <col min="10" max="10" width="13.88671875" style="23" bestFit="1" customWidth="1"/>
    <col min="11" max="11" width="14.21875" style="23" bestFit="1" customWidth="1"/>
    <col min="12" max="12" width="12.5546875" style="23" bestFit="1" customWidth="1"/>
    <col min="13" max="14" width="14.21875" style="23" bestFit="1" customWidth="1"/>
    <col min="15" max="16384" width="8.88671875" style="23"/>
  </cols>
  <sheetData>
    <row r="1" spans="2:14" x14ac:dyDescent="0.3">
      <c r="E1" s="25" t="s">
        <v>8380</v>
      </c>
      <c r="F1" s="26"/>
      <c r="G1" s="26"/>
      <c r="H1" s="26"/>
      <c r="I1" s="26"/>
      <c r="J1" s="26"/>
      <c r="K1" s="26"/>
    </row>
    <row r="2" spans="2:14" x14ac:dyDescent="0.3">
      <c r="E2" s="26"/>
      <c r="F2" s="26"/>
      <c r="G2" s="26"/>
      <c r="H2" s="26"/>
      <c r="I2" s="26"/>
      <c r="J2" s="26"/>
      <c r="K2" s="26"/>
    </row>
    <row r="3" spans="2:14" x14ac:dyDescent="0.3">
      <c r="E3" s="26"/>
      <c r="F3" s="26"/>
      <c r="G3" s="26"/>
      <c r="H3" s="26"/>
      <c r="I3" s="26"/>
      <c r="J3" s="26"/>
      <c r="K3" s="26"/>
    </row>
    <row r="4" spans="2:14" x14ac:dyDescent="0.3">
      <c r="B4" s="20" t="s">
        <v>8372</v>
      </c>
      <c r="C4" t="s">
        <v>8374</v>
      </c>
      <c r="E4" s="20" t="s">
        <v>8372</v>
      </c>
      <c r="F4" t="s">
        <v>8377</v>
      </c>
      <c r="G4" t="s">
        <v>8379</v>
      </c>
      <c r="J4" s="20" t="s">
        <v>8372</v>
      </c>
      <c r="K4" t="s">
        <v>8376</v>
      </c>
      <c r="M4" s="20" t="s">
        <v>8</v>
      </c>
      <c r="N4" t="s">
        <v>8375</v>
      </c>
    </row>
    <row r="5" spans="2:14" x14ac:dyDescent="0.3">
      <c r="B5" s="21" t="s">
        <v>2380</v>
      </c>
      <c r="C5">
        <v>63</v>
      </c>
      <c r="E5" s="21" t="s">
        <v>2380</v>
      </c>
      <c r="F5">
        <v>610.62000000000012</v>
      </c>
      <c r="G5">
        <v>65</v>
      </c>
      <c r="J5" s="21" t="s">
        <v>8382</v>
      </c>
      <c r="K5" s="11">
        <v>1084175.8600000001</v>
      </c>
      <c r="M5"/>
      <c r="N5"/>
    </row>
    <row r="6" spans="2:14" x14ac:dyDescent="0.3">
      <c r="B6" s="21" t="s">
        <v>2383</v>
      </c>
      <c r="C6">
        <v>2</v>
      </c>
      <c r="E6" s="21" t="s">
        <v>8373</v>
      </c>
      <c r="F6">
        <v>610.62000000000012</v>
      </c>
      <c r="G6">
        <v>65</v>
      </c>
      <c r="J6" s="22" t="s">
        <v>8381</v>
      </c>
      <c r="K6" s="11">
        <v>1084175.8600000001</v>
      </c>
      <c r="M6" s="20" t="s">
        <v>8372</v>
      </c>
      <c r="N6" t="s">
        <v>8376</v>
      </c>
    </row>
    <row r="7" spans="2:14" x14ac:dyDescent="0.3">
      <c r="B7" s="21" t="s">
        <v>8373</v>
      </c>
      <c r="C7">
        <v>65</v>
      </c>
      <c r="E7"/>
      <c r="F7"/>
      <c r="G7"/>
      <c r="J7" s="21" t="s">
        <v>8373</v>
      </c>
      <c r="K7" s="11">
        <v>1084175.8600000001</v>
      </c>
      <c r="M7" s="21" t="s">
        <v>16</v>
      </c>
      <c r="N7" s="11">
        <v>19748.55</v>
      </c>
    </row>
    <row r="8" spans="2:14" x14ac:dyDescent="0.3">
      <c r="J8"/>
      <c r="K8"/>
      <c r="M8" s="21" t="s">
        <v>11</v>
      </c>
      <c r="N8" s="11">
        <v>721687.2300000001</v>
      </c>
    </row>
    <row r="9" spans="2:14" x14ac:dyDescent="0.3">
      <c r="J9"/>
      <c r="K9"/>
      <c r="M9" s="21" t="s">
        <v>12</v>
      </c>
      <c r="N9" s="11">
        <v>342740.07999999996</v>
      </c>
    </row>
    <row r="10" spans="2:14" x14ac:dyDescent="0.3">
      <c r="J10"/>
      <c r="K10"/>
      <c r="M10" s="21" t="s">
        <v>8373</v>
      </c>
      <c r="N10" s="11">
        <v>1084175.8600000001</v>
      </c>
    </row>
    <row r="11" spans="2:14" x14ac:dyDescent="0.3">
      <c r="J11"/>
      <c r="K11"/>
    </row>
    <row r="12" spans="2:14" x14ac:dyDescent="0.3">
      <c r="J12"/>
      <c r="K12"/>
    </row>
    <row r="13" spans="2:14" x14ac:dyDescent="0.3">
      <c r="J13"/>
      <c r="K13"/>
    </row>
    <row r="14" spans="2:14" x14ac:dyDescent="0.3">
      <c r="J14"/>
      <c r="K14"/>
    </row>
    <row r="15" spans="2:14" x14ac:dyDescent="0.3">
      <c r="J15"/>
      <c r="K15"/>
    </row>
    <row r="16" spans="2:14" x14ac:dyDescent="0.3">
      <c r="J16"/>
      <c r="K16"/>
    </row>
    <row r="17" spans="2:11" x14ac:dyDescent="0.3">
      <c r="J17"/>
      <c r="K17"/>
    </row>
    <row r="26" spans="2:11" x14ac:dyDescent="0.3">
      <c r="B26" s="20" t="s">
        <v>8372</v>
      </c>
      <c r="C26" t="s">
        <v>8377</v>
      </c>
      <c r="D26" t="s">
        <v>8378</v>
      </c>
    </row>
    <row r="27" spans="2:11" x14ac:dyDescent="0.3">
      <c r="B27" s="21">
        <v>20</v>
      </c>
      <c r="C27">
        <v>77.330000000000013</v>
      </c>
      <c r="D27">
        <v>135.42000000000002</v>
      </c>
    </row>
    <row r="28" spans="2:11" x14ac:dyDescent="0.3">
      <c r="B28" s="21">
        <v>36</v>
      </c>
      <c r="C28">
        <v>31.64</v>
      </c>
      <c r="D28">
        <v>71.44</v>
      </c>
    </row>
    <row r="29" spans="2:11" x14ac:dyDescent="0.3">
      <c r="B29" s="21">
        <v>41</v>
      </c>
      <c r="C29">
        <v>53.58</v>
      </c>
      <c r="D29">
        <v>100.1</v>
      </c>
    </row>
    <row r="30" spans="2:11" x14ac:dyDescent="0.3">
      <c r="B30" s="21">
        <v>44</v>
      </c>
      <c r="C30">
        <v>50.19</v>
      </c>
      <c r="D30">
        <v>82.08</v>
      </c>
    </row>
    <row r="31" spans="2:11" x14ac:dyDescent="0.3">
      <c r="B31" s="21">
        <v>47</v>
      </c>
      <c r="C31">
        <v>15.27</v>
      </c>
      <c r="D31">
        <v>33.53</v>
      </c>
    </row>
    <row r="32" spans="2:11" x14ac:dyDescent="0.3">
      <c r="B32" s="21">
        <v>48</v>
      </c>
      <c r="C32">
        <v>51.819999999999993</v>
      </c>
      <c r="D32">
        <v>82.67</v>
      </c>
    </row>
    <row r="33" spans="2:13" x14ac:dyDescent="0.3">
      <c r="B33" s="21">
        <v>49</v>
      </c>
      <c r="C33">
        <v>33.790000000000006</v>
      </c>
      <c r="D33">
        <v>49.570000000000007</v>
      </c>
    </row>
    <row r="34" spans="2:13" x14ac:dyDescent="0.3">
      <c r="B34" s="21">
        <v>51</v>
      </c>
      <c r="C34">
        <v>35.49</v>
      </c>
      <c r="D34">
        <v>68.069999999999993</v>
      </c>
    </row>
    <row r="35" spans="2:13" x14ac:dyDescent="0.3">
      <c r="B35" s="21">
        <v>52</v>
      </c>
      <c r="C35">
        <v>83.78</v>
      </c>
      <c r="D35">
        <v>155.245</v>
      </c>
    </row>
    <row r="36" spans="2:13" x14ac:dyDescent="0.3">
      <c r="B36" s="21">
        <v>53</v>
      </c>
      <c r="C36">
        <v>11.75</v>
      </c>
      <c r="D36">
        <v>16.850000000000001</v>
      </c>
    </row>
    <row r="37" spans="2:13" x14ac:dyDescent="0.3">
      <c r="B37" s="21">
        <v>54</v>
      </c>
      <c r="C37">
        <v>33.699999999999996</v>
      </c>
      <c r="D37">
        <v>65.539999999999992</v>
      </c>
    </row>
    <row r="38" spans="2:13" x14ac:dyDescent="0.3">
      <c r="B38" s="21">
        <v>57</v>
      </c>
      <c r="C38">
        <v>74.73</v>
      </c>
      <c r="D38">
        <v>134.685</v>
      </c>
    </row>
    <row r="39" spans="2:13" x14ac:dyDescent="0.3">
      <c r="B39" s="21">
        <v>59</v>
      </c>
      <c r="C39">
        <v>15.55</v>
      </c>
      <c r="D39">
        <v>34.26</v>
      </c>
      <c r="L39" s="20" t="s">
        <v>8372</v>
      </c>
      <c r="M39" t="s">
        <v>8376</v>
      </c>
    </row>
    <row r="40" spans="2:13" x14ac:dyDescent="0.3">
      <c r="B40" s="21">
        <v>60</v>
      </c>
      <c r="C40">
        <v>42</v>
      </c>
      <c r="D40">
        <v>68.955000000000013</v>
      </c>
      <c r="L40" s="21">
        <v>20</v>
      </c>
      <c r="M40" s="11">
        <v>78330.810000000012</v>
      </c>
    </row>
    <row r="41" spans="2:13" x14ac:dyDescent="0.3">
      <c r="B41" s="21" t="s">
        <v>8373</v>
      </c>
      <c r="C41">
        <v>610.62</v>
      </c>
      <c r="D41">
        <v>1098.415</v>
      </c>
      <c r="L41" s="21">
        <v>36</v>
      </c>
      <c r="M41" s="11">
        <v>88018.53</v>
      </c>
    </row>
    <row r="42" spans="2:13" x14ac:dyDescent="0.3">
      <c r="B42"/>
      <c r="C42"/>
      <c r="D42"/>
      <c r="L42" s="21">
        <v>41</v>
      </c>
      <c r="M42" s="11">
        <v>190557.71999999997</v>
      </c>
    </row>
    <row r="43" spans="2:13" x14ac:dyDescent="0.3">
      <c r="B43"/>
      <c r="C43"/>
      <c r="D43"/>
      <c r="L43" s="21">
        <v>44</v>
      </c>
      <c r="M43" s="11">
        <v>88951.209999999992</v>
      </c>
    </row>
    <row r="44" spans="2:13" x14ac:dyDescent="0.3">
      <c r="B44"/>
      <c r="C44"/>
      <c r="D44"/>
      <c r="L44" s="21">
        <v>47</v>
      </c>
      <c r="M44" s="11">
        <v>19908.66</v>
      </c>
    </row>
    <row r="45" spans="2:13" x14ac:dyDescent="0.3">
      <c r="B45"/>
      <c r="C45"/>
      <c r="D45"/>
      <c r="L45" s="21">
        <v>48</v>
      </c>
      <c r="M45" s="11">
        <v>82538.3</v>
      </c>
    </row>
    <row r="46" spans="2:13" x14ac:dyDescent="0.3">
      <c r="B46"/>
      <c r="C46"/>
      <c r="D46"/>
      <c r="L46" s="21">
        <v>49</v>
      </c>
      <c r="M46" s="11">
        <v>51679.41</v>
      </c>
    </row>
    <row r="47" spans="2:13" x14ac:dyDescent="0.3">
      <c r="B47"/>
      <c r="C47"/>
      <c r="D47"/>
      <c r="L47" s="21">
        <v>51</v>
      </c>
      <c r="M47" s="11">
        <v>78483.8</v>
      </c>
    </row>
    <row r="48" spans="2:13" x14ac:dyDescent="0.3">
      <c r="B48"/>
      <c r="C48"/>
      <c r="D48"/>
      <c r="L48" s="21">
        <v>52</v>
      </c>
      <c r="M48" s="11">
        <v>122870.21000000002</v>
      </c>
    </row>
    <row r="49" spans="2:13" x14ac:dyDescent="0.3">
      <c r="B49"/>
      <c r="C49"/>
      <c r="D49"/>
      <c r="L49" s="21">
        <v>53</v>
      </c>
      <c r="M49" s="11">
        <v>14696.77</v>
      </c>
    </row>
    <row r="50" spans="2:13" x14ac:dyDescent="0.3">
      <c r="B50"/>
      <c r="C50"/>
      <c r="D50"/>
      <c r="L50" s="21">
        <v>54</v>
      </c>
      <c r="M50" s="11">
        <v>51623.91</v>
      </c>
    </row>
    <row r="51" spans="2:13" x14ac:dyDescent="0.3">
      <c r="B51"/>
      <c r="C51"/>
      <c r="D51"/>
      <c r="L51" s="21">
        <v>57</v>
      </c>
      <c r="M51" s="11">
        <v>114788.31</v>
      </c>
    </row>
    <row r="52" spans="2:13" x14ac:dyDescent="0.3">
      <c r="B52"/>
      <c r="C52"/>
      <c r="D52"/>
      <c r="L52" s="21">
        <v>59</v>
      </c>
      <c r="M52" s="11">
        <v>26030.02</v>
      </c>
    </row>
    <row r="53" spans="2:13" x14ac:dyDescent="0.3">
      <c r="B53"/>
      <c r="C53"/>
      <c r="D53"/>
      <c r="L53" s="21">
        <v>60</v>
      </c>
      <c r="M53" s="11">
        <v>75698.2</v>
      </c>
    </row>
    <row r="54" spans="2:13" x14ac:dyDescent="0.3">
      <c r="B54"/>
      <c r="C54"/>
      <c r="D54"/>
      <c r="L54" s="21" t="s">
        <v>8373</v>
      </c>
      <c r="M54" s="11">
        <v>1084175.8600000001</v>
      </c>
    </row>
    <row r="55" spans="2:13" x14ac:dyDescent="0.3">
      <c r="B55"/>
      <c r="C55"/>
      <c r="D55"/>
      <c r="L55"/>
      <c r="M55"/>
    </row>
    <row r="56" spans="2:13" x14ac:dyDescent="0.3">
      <c r="B56"/>
      <c r="C56"/>
      <c r="D56"/>
      <c r="L56"/>
      <c r="M56"/>
    </row>
    <row r="57" spans="2:13" x14ac:dyDescent="0.3">
      <c r="B57"/>
      <c r="C57"/>
      <c r="D57"/>
      <c r="L57"/>
      <c r="M57"/>
    </row>
    <row r="58" spans="2:13" x14ac:dyDescent="0.3">
      <c r="B58"/>
      <c r="C58"/>
      <c r="D58"/>
      <c r="L58"/>
      <c r="M58"/>
    </row>
    <row r="59" spans="2:13" x14ac:dyDescent="0.3">
      <c r="B59"/>
      <c r="C59"/>
      <c r="D59"/>
      <c r="L59"/>
      <c r="M59"/>
    </row>
    <row r="60" spans="2:13" x14ac:dyDescent="0.3">
      <c r="B60"/>
      <c r="C60"/>
      <c r="D60"/>
      <c r="L60"/>
      <c r="M60"/>
    </row>
    <row r="61" spans="2:13" x14ac:dyDescent="0.3">
      <c r="B61"/>
      <c r="C61"/>
      <c r="D61"/>
      <c r="L61"/>
      <c r="M61"/>
    </row>
    <row r="62" spans="2:13" x14ac:dyDescent="0.3">
      <c r="B62"/>
      <c r="C62"/>
      <c r="D62"/>
      <c r="L62"/>
      <c r="M62"/>
    </row>
    <row r="63" spans="2:13" x14ac:dyDescent="0.3">
      <c r="B63"/>
      <c r="C63"/>
      <c r="D63"/>
      <c r="L63"/>
      <c r="M63"/>
    </row>
    <row r="64" spans="2:13" x14ac:dyDescent="0.3">
      <c r="B64"/>
      <c r="C64"/>
      <c r="D64"/>
      <c r="L64"/>
      <c r="M64"/>
    </row>
    <row r="65" spans="2:13" x14ac:dyDescent="0.3">
      <c r="B65"/>
      <c r="C65"/>
      <c r="D65"/>
      <c r="L65"/>
      <c r="M65"/>
    </row>
    <row r="66" spans="2:13" x14ac:dyDescent="0.3">
      <c r="B66"/>
      <c r="C66"/>
      <c r="D66"/>
      <c r="L66"/>
      <c r="M66"/>
    </row>
    <row r="67" spans="2:13" x14ac:dyDescent="0.3">
      <c r="B67"/>
      <c r="C67"/>
      <c r="D67"/>
      <c r="L67"/>
      <c r="M67"/>
    </row>
    <row r="68" spans="2:13" x14ac:dyDescent="0.3">
      <c r="B68"/>
      <c r="C68"/>
      <c r="D68"/>
      <c r="L68"/>
      <c r="M68"/>
    </row>
    <row r="69" spans="2:13" x14ac:dyDescent="0.3">
      <c r="B69"/>
      <c r="C69"/>
      <c r="D69"/>
      <c r="L69"/>
      <c r="M69"/>
    </row>
    <row r="70" spans="2:13" x14ac:dyDescent="0.3">
      <c r="B70"/>
      <c r="C70"/>
      <c r="D70"/>
      <c r="L70"/>
      <c r="M70"/>
    </row>
    <row r="71" spans="2:13" x14ac:dyDescent="0.3">
      <c r="B71"/>
      <c r="C71"/>
      <c r="D71"/>
      <c r="L71"/>
      <c r="M71"/>
    </row>
    <row r="72" spans="2:13" x14ac:dyDescent="0.3">
      <c r="B72"/>
      <c r="C72"/>
      <c r="D72"/>
      <c r="L72"/>
      <c r="M72"/>
    </row>
    <row r="73" spans="2:13" x14ac:dyDescent="0.3">
      <c r="B73"/>
      <c r="C73"/>
      <c r="D73"/>
      <c r="L73"/>
      <c r="M73"/>
    </row>
    <row r="74" spans="2:13" x14ac:dyDescent="0.3">
      <c r="B74"/>
      <c r="C74"/>
      <c r="D74"/>
      <c r="L74"/>
      <c r="M74"/>
    </row>
    <row r="75" spans="2:13" x14ac:dyDescent="0.3">
      <c r="B75"/>
      <c r="C75"/>
      <c r="D75"/>
      <c r="L75"/>
      <c r="M75"/>
    </row>
    <row r="76" spans="2:13" x14ac:dyDescent="0.3">
      <c r="B76"/>
      <c r="C76"/>
      <c r="D76"/>
      <c r="L76"/>
      <c r="M76"/>
    </row>
    <row r="77" spans="2:13" x14ac:dyDescent="0.3">
      <c r="L77"/>
      <c r="M77"/>
    </row>
    <row r="78" spans="2:13" x14ac:dyDescent="0.3">
      <c r="L78"/>
      <c r="M78"/>
    </row>
    <row r="79" spans="2:13" x14ac:dyDescent="0.3">
      <c r="L79"/>
      <c r="M79"/>
    </row>
    <row r="80" spans="2:13" x14ac:dyDescent="0.3">
      <c r="L80"/>
      <c r="M80"/>
    </row>
    <row r="81" spans="12:13" x14ac:dyDescent="0.3">
      <c r="L81"/>
      <c r="M81"/>
    </row>
    <row r="82" spans="12:13" x14ac:dyDescent="0.3">
      <c r="L82"/>
      <c r="M82"/>
    </row>
    <row r="83" spans="12:13" x14ac:dyDescent="0.3">
      <c r="L83"/>
      <c r="M83"/>
    </row>
    <row r="84" spans="12:13" x14ac:dyDescent="0.3">
      <c r="L84"/>
      <c r="M84"/>
    </row>
    <row r="85" spans="12:13" x14ac:dyDescent="0.3">
      <c r="L85"/>
      <c r="M85"/>
    </row>
    <row r="86" spans="12:13" x14ac:dyDescent="0.3">
      <c r="L86"/>
      <c r="M86"/>
    </row>
    <row r="87" spans="12:13" x14ac:dyDescent="0.3">
      <c r="L87"/>
      <c r="M87"/>
    </row>
    <row r="88" spans="12:13" x14ac:dyDescent="0.3">
      <c r="L88"/>
      <c r="M88"/>
    </row>
    <row r="89" spans="12:13" x14ac:dyDescent="0.3">
      <c r="L89"/>
      <c r="M89"/>
    </row>
  </sheetData>
  <mergeCells count="1">
    <mergeCell ref="E1:K3"/>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4A893-A87E-4AD8-B5F6-4E852D882D17}">
  <dimension ref="A1:Q2336"/>
  <sheetViews>
    <sheetView workbookViewId="0">
      <selection activeCell="G10" sqref="G10"/>
    </sheetView>
  </sheetViews>
  <sheetFormatPr defaultRowHeight="14.4" x14ac:dyDescent="0.3"/>
  <cols>
    <col min="1" max="1" width="12.5546875" bestFit="1" customWidth="1"/>
    <col min="2" max="2" width="19.33203125" bestFit="1" customWidth="1"/>
    <col min="5" max="5" width="10.88671875" bestFit="1" customWidth="1"/>
    <col min="6" max="6" width="16" bestFit="1" customWidth="1"/>
    <col min="7" max="7" width="12.6640625" bestFit="1" customWidth="1"/>
    <col min="8" max="8" width="23" bestFit="1" customWidth="1"/>
    <col min="10" max="10" width="12.109375" bestFit="1" customWidth="1"/>
    <col min="11" max="11" width="13.5546875" bestFit="1" customWidth="1"/>
    <col min="12" max="12" width="11.33203125" bestFit="1" customWidth="1"/>
    <col min="13" max="13" width="10.44140625" bestFit="1" customWidth="1"/>
    <col min="14" max="14" width="10.88671875" bestFit="1" customWidth="1"/>
  </cols>
  <sheetData>
    <row r="1" spans="1:17" ht="15.6" x14ac:dyDescent="0.3">
      <c r="A1" s="5" t="s">
        <v>0</v>
      </c>
      <c r="B1" s="14" t="s">
        <v>8363</v>
      </c>
      <c r="C1" s="16" t="s">
        <v>2373</v>
      </c>
      <c r="D1" s="16" t="s">
        <v>2374</v>
      </c>
      <c r="E1" s="16" t="s">
        <v>2375</v>
      </c>
      <c r="F1" s="16" t="s">
        <v>8366</v>
      </c>
      <c r="G1" s="16" t="s">
        <v>2377</v>
      </c>
      <c r="H1" s="16" t="s">
        <v>8367</v>
      </c>
      <c r="I1" s="16" t="s">
        <v>8368</v>
      </c>
      <c r="J1" s="16" t="s">
        <v>8369</v>
      </c>
      <c r="K1" s="16" t="s">
        <v>8370</v>
      </c>
      <c r="L1" s="16" t="s">
        <v>8371</v>
      </c>
      <c r="M1" s="16" t="s">
        <v>4722</v>
      </c>
      <c r="N1" s="16" t="s">
        <v>6</v>
      </c>
      <c r="O1" s="16" t="s">
        <v>7</v>
      </c>
      <c r="P1" s="16" t="s">
        <v>8</v>
      </c>
      <c r="Q1" s="16" t="s">
        <v>8360</v>
      </c>
    </row>
    <row r="2" spans="1:17" ht="15.6" x14ac:dyDescent="0.3">
      <c r="A2" s="1" t="s">
        <v>2372</v>
      </c>
      <c r="B2" t="str">
        <f>VLOOKUP(A2,CUS[],3,FALSE)</f>
        <v>Kelly</v>
      </c>
      <c r="C2">
        <f>VLOOKUP(A2,MED[],2,FALSE)</f>
        <v>47.41</v>
      </c>
      <c r="D2">
        <f>VLOOKUP(A2,MED[],3,FALSE)</f>
        <v>7.47</v>
      </c>
      <c r="E2" t="str">
        <f>VLOOKUP(A2,MED[],4,FALSE)</f>
        <v>No</v>
      </c>
      <c r="F2" t="str">
        <f>VLOOKUP(A2,MED[],5,FALSE)</f>
        <v>No</v>
      </c>
      <c r="G2" t="str">
        <f>VLOOKUP(A2,MED[],6,FALSE)</f>
        <v>No</v>
      </c>
      <c r="H2" t="str">
        <f>VLOOKUP(A2,MED[],7,FALSE)</f>
        <v>0</v>
      </c>
      <c r="I2" t="str">
        <f>VLOOKUP(A2,MED[],8,FALSE)</f>
        <v>yes</v>
      </c>
      <c r="J2" t="str">
        <f>VLOOKUP(A2,MED[],9,FALSE)</f>
        <v>Obesity</v>
      </c>
      <c r="K2" t="str">
        <f>VLOOKUP(A2,MED[],10,FALSE)</f>
        <v>Diabetes</v>
      </c>
      <c r="L2" t="str">
        <f>VLOOKUP(A2,HOS[],2,FALSE)</f>
        <v>22 Oct 1968</v>
      </c>
      <c r="M2" s="11">
        <f>VLOOKUP(A2,HOS[],8,FALSE)</f>
        <v>38711</v>
      </c>
      <c r="N2" t="str">
        <f>VLOOKUP(A2,HOS[],9,FALSE)</f>
        <v>tier - 1</v>
      </c>
      <c r="O2" t="str">
        <f>VLOOKUP(A2,HOS[],10,FALSE)</f>
        <v>tier - 3</v>
      </c>
      <c r="P2" t="str">
        <f>VLOOKUP(A2,HOS[],11,FALSE)</f>
        <v>R1013</v>
      </c>
      <c r="Q2">
        <f>VLOOKUP(A2,HOS[],3,FALSE)</f>
        <v>54</v>
      </c>
    </row>
    <row r="3" spans="1:17" ht="15.6" x14ac:dyDescent="0.3">
      <c r="A3" s="1" t="s">
        <v>2371</v>
      </c>
      <c r="B3" t="str">
        <f>VLOOKUP(A3,CUS[],3,FALSE)</f>
        <v>Matthew D</v>
      </c>
      <c r="C3">
        <f>VLOOKUP(A3,MED[],2,FALSE)</f>
        <v>30.36</v>
      </c>
      <c r="D3">
        <f>VLOOKUP(A3,MED[],3,FALSE)</f>
        <v>5.77</v>
      </c>
      <c r="E3" t="str">
        <f>VLOOKUP(A3,MED[],4,FALSE)</f>
        <v>No</v>
      </c>
      <c r="F3" t="str">
        <f>VLOOKUP(A3,MED[],5,FALSE)</f>
        <v>No</v>
      </c>
      <c r="G3" t="str">
        <f>VLOOKUP(A3,MED[],6,FALSE)</f>
        <v>No</v>
      </c>
      <c r="H3" t="str">
        <f>VLOOKUP(A3,MED[],7,FALSE)</f>
        <v>0</v>
      </c>
      <c r="I3" t="str">
        <f>VLOOKUP(A3,MED[],8,FALSE)</f>
        <v>yes</v>
      </c>
      <c r="J3" t="str">
        <f>VLOOKUP(A3,MED[],9,FALSE)</f>
        <v>Obesity</v>
      </c>
      <c r="K3" t="str">
        <f>VLOOKUP(A3,MED[],10,FALSE)</f>
        <v>Prediabetes</v>
      </c>
      <c r="L3" t="str">
        <f>VLOOKUP(A3,HOS[],2,FALSE)</f>
        <v>26 Jun 1977</v>
      </c>
      <c r="M3" s="11">
        <f>VLOOKUP(A3,HOS[],8,FALSE)</f>
        <v>11265.71</v>
      </c>
      <c r="N3" t="str">
        <f>VLOOKUP(A3,HOS[],9,FALSE)</f>
        <v>tier - 2</v>
      </c>
      <c r="O3" t="str">
        <f>VLOOKUP(A3,HOS[],10,FALSE)</f>
        <v>tier - 3</v>
      </c>
      <c r="P3" t="str">
        <f>VLOOKUP(A3,HOS[],11,FALSE)</f>
        <v>R1013</v>
      </c>
      <c r="Q3">
        <f>VLOOKUP(A3,HOS[],3,FALSE)</f>
        <v>45</v>
      </c>
    </row>
    <row r="4" spans="1:17" ht="15.6" x14ac:dyDescent="0.3">
      <c r="A4" s="1" t="s">
        <v>2370</v>
      </c>
      <c r="B4" t="str">
        <f>VLOOKUP(A4,CUS[],3,FALSE)</f>
        <v>Phil</v>
      </c>
      <c r="C4">
        <f>VLOOKUP(A4,MED[],2,FALSE)</f>
        <v>34.484999999999999</v>
      </c>
      <c r="D4">
        <f>VLOOKUP(A4,MED[],3,FALSE)</f>
        <v>11.87</v>
      </c>
      <c r="E4" t="str">
        <f>VLOOKUP(A4,MED[],4,FALSE)</f>
        <v>yes</v>
      </c>
      <c r="F4" t="str">
        <f>VLOOKUP(A4,MED[],5,FALSE)</f>
        <v>No</v>
      </c>
      <c r="G4" t="str">
        <f>VLOOKUP(A4,MED[],6,FALSE)</f>
        <v>No</v>
      </c>
      <c r="H4" t="str">
        <f>VLOOKUP(A4,MED[],7,FALSE)</f>
        <v>2</v>
      </c>
      <c r="I4" t="str">
        <f>VLOOKUP(A4,MED[],8,FALSE)</f>
        <v>yes</v>
      </c>
      <c r="J4" t="str">
        <f>VLOOKUP(A4,MED[],9,FALSE)</f>
        <v>Obesity</v>
      </c>
      <c r="K4" t="str">
        <f>VLOOKUP(A4,MED[],10,FALSE)</f>
        <v>Diabetes</v>
      </c>
      <c r="L4" t="str">
        <f>VLOOKUP(A4,HOS[],2,FALSE)</f>
        <v>20 sep 1970</v>
      </c>
      <c r="M4" s="11">
        <f>VLOOKUP(A4,HOS[],8,FALSE)</f>
        <v>11931.13</v>
      </c>
      <c r="N4" t="str">
        <f>VLOOKUP(A4,HOS[],9,FALSE)</f>
        <v>tier - 1</v>
      </c>
      <c r="O4" t="str">
        <f>VLOOKUP(A4,HOS[],10,FALSE)</f>
        <v>tier - 1</v>
      </c>
      <c r="P4" t="str">
        <f>VLOOKUP(A4,HOS[],11,FALSE)</f>
        <v>R1012</v>
      </c>
      <c r="Q4">
        <f>VLOOKUP(A4,HOS[],3,FALSE)</f>
        <v>52</v>
      </c>
    </row>
    <row r="5" spans="1:17" ht="15.6" x14ac:dyDescent="0.3">
      <c r="A5" s="1" t="s">
        <v>2369</v>
      </c>
      <c r="B5" t="str">
        <f>VLOOKUP(A5,CUS[],3,FALSE)</f>
        <v>Kelsey</v>
      </c>
      <c r="C5">
        <f>VLOOKUP(A5,MED[],2,FALSE)</f>
        <v>38.094999999999999</v>
      </c>
      <c r="D5">
        <f>VLOOKUP(A5,MED[],3,FALSE)</f>
        <v>6.05</v>
      </c>
      <c r="E5" t="str">
        <f>VLOOKUP(A5,MED[],4,FALSE)</f>
        <v>No</v>
      </c>
      <c r="F5" t="str">
        <f>VLOOKUP(A5,MED[],5,FALSE)</f>
        <v>No</v>
      </c>
      <c r="G5" t="str">
        <f>VLOOKUP(A5,MED[],6,FALSE)</f>
        <v>No</v>
      </c>
      <c r="H5" t="str">
        <f>VLOOKUP(A5,MED[],7,FALSE)</f>
        <v>0</v>
      </c>
      <c r="I5" t="str">
        <f>VLOOKUP(A5,MED[],8,FALSE)</f>
        <v>yes</v>
      </c>
      <c r="J5" t="str">
        <f>VLOOKUP(A5,MED[],9,FALSE)</f>
        <v>Obesity</v>
      </c>
      <c r="K5" t="str">
        <f>VLOOKUP(A5,MED[],10,FALSE)</f>
        <v>Prediabetes</v>
      </c>
      <c r="L5" t="str">
        <f>VLOOKUP(A5,HOS[],2,FALSE)</f>
        <v>30 Jun 1991</v>
      </c>
      <c r="M5" s="11">
        <f>VLOOKUP(A5,HOS[],8,FALSE)</f>
        <v>1635.73</v>
      </c>
      <c r="N5" t="str">
        <f>VLOOKUP(A5,HOS[],9,FALSE)</f>
        <v>tier - 1</v>
      </c>
      <c r="O5" t="str">
        <f>VLOOKUP(A5,HOS[],10,FALSE)</f>
        <v>tier - 3</v>
      </c>
      <c r="P5" t="str">
        <f>VLOOKUP(A5,HOS[],11,FALSE)</f>
        <v>R1024</v>
      </c>
      <c r="Q5">
        <f>VLOOKUP(A5,HOS[],3,FALSE)</f>
        <v>31</v>
      </c>
    </row>
    <row r="6" spans="1:17" ht="15.6" x14ac:dyDescent="0.3">
      <c r="A6" s="1" t="s">
        <v>2368</v>
      </c>
      <c r="B6" t="str">
        <f>VLOOKUP(A6,CUS[],3,FALSE)</f>
        <v>Kristyn</v>
      </c>
      <c r="C6">
        <f>VLOOKUP(A6,MED[],2,FALSE)</f>
        <v>35.53</v>
      </c>
      <c r="D6">
        <f>VLOOKUP(A6,MED[],3,FALSE)</f>
        <v>5.45</v>
      </c>
      <c r="E6" t="str">
        <f>VLOOKUP(A6,MED[],4,FALSE)</f>
        <v>No</v>
      </c>
      <c r="F6" t="str">
        <f>VLOOKUP(A6,MED[],5,FALSE)</f>
        <v>No</v>
      </c>
      <c r="G6" t="str">
        <f>VLOOKUP(A6,MED[],6,FALSE)</f>
        <v>No</v>
      </c>
      <c r="H6" t="str">
        <f>VLOOKUP(A6,MED[],7,FALSE)</f>
        <v>0</v>
      </c>
      <c r="I6" t="str">
        <f>VLOOKUP(A6,MED[],8,FALSE)</f>
        <v>yes</v>
      </c>
      <c r="J6" t="str">
        <f>VLOOKUP(A6,MED[],9,FALSE)</f>
        <v>Obesity</v>
      </c>
      <c r="K6" t="str">
        <f>VLOOKUP(A6,MED[],10,FALSE)</f>
        <v>Normal</v>
      </c>
      <c r="L6" t="str">
        <f>VLOOKUP(A6,HOS[],2,FALSE)</f>
        <v>16 Jun 1989</v>
      </c>
      <c r="M6" s="11">
        <f>VLOOKUP(A6,HOS[],8,FALSE)</f>
        <v>1639.56</v>
      </c>
      <c r="N6" t="str">
        <f>VLOOKUP(A6,HOS[],9,FALSE)</f>
        <v>tier - 1</v>
      </c>
      <c r="O6" t="str">
        <f>VLOOKUP(A6,HOS[],10,FALSE)</f>
        <v>tier - 2</v>
      </c>
      <c r="P6" t="str">
        <f>VLOOKUP(A6,HOS[],11,FALSE)</f>
        <v>R1012</v>
      </c>
      <c r="Q6">
        <f>VLOOKUP(A6,HOS[],3,FALSE)</f>
        <v>33</v>
      </c>
    </row>
    <row r="7" spans="1:17" ht="15.6" x14ac:dyDescent="0.3">
      <c r="A7" s="1" t="s">
        <v>2367</v>
      </c>
      <c r="B7" t="str">
        <f>VLOOKUP(A7,CUS[],3,FALSE)</f>
        <v>Russell B.</v>
      </c>
      <c r="C7">
        <f>VLOOKUP(A7,MED[],2,FALSE)</f>
        <v>32.799999999999997</v>
      </c>
      <c r="D7">
        <f>VLOOKUP(A7,MED[],3,FALSE)</f>
        <v>6.59</v>
      </c>
      <c r="E7" t="str">
        <f>VLOOKUP(A7,MED[],4,FALSE)</f>
        <v>No</v>
      </c>
      <c r="F7" t="str">
        <f>VLOOKUP(A7,MED[],5,FALSE)</f>
        <v>No</v>
      </c>
      <c r="G7" t="str">
        <f>VLOOKUP(A7,MED[],6,FALSE)</f>
        <v>No</v>
      </c>
      <c r="H7" t="str">
        <f>VLOOKUP(A7,MED[],7,FALSE)</f>
        <v>0</v>
      </c>
      <c r="I7" t="str">
        <f>VLOOKUP(A7,MED[],8,FALSE)</f>
        <v>yes</v>
      </c>
      <c r="J7" t="str">
        <f>VLOOKUP(A7,MED[],9,FALSE)</f>
        <v>Obesity</v>
      </c>
      <c r="K7" t="str">
        <f>VLOOKUP(A7,MED[],10,FALSE)</f>
        <v>Diabetes</v>
      </c>
      <c r="L7" t="str">
        <f>VLOOKUP(A7,HOS[],2,FALSE)</f>
        <v>21 Aug 1962</v>
      </c>
      <c r="M7" s="11">
        <f>VLOOKUP(A7,HOS[],8,FALSE)</f>
        <v>1639.56</v>
      </c>
      <c r="N7" t="str">
        <f>VLOOKUP(A7,HOS[],9,FALSE)</f>
        <v>tier - 1</v>
      </c>
      <c r="O7" t="str">
        <f>VLOOKUP(A7,HOS[],10,FALSE)</f>
        <v>tier - 3</v>
      </c>
      <c r="P7" t="str">
        <f>VLOOKUP(A7,HOS[],11,FALSE)</f>
        <v>R1011</v>
      </c>
      <c r="Q7">
        <f>VLOOKUP(A7,HOS[],3,FALSE)</f>
        <v>60</v>
      </c>
    </row>
    <row r="8" spans="1:17" ht="15.6" x14ac:dyDescent="0.3">
      <c r="A8" s="1" t="s">
        <v>2366</v>
      </c>
      <c r="B8" t="str">
        <f>VLOOKUP(A8,CUS[],3,FALSE)</f>
        <v>Scott</v>
      </c>
      <c r="C8">
        <f>VLOOKUP(A8,MED[],2,FALSE)</f>
        <v>36.4</v>
      </c>
      <c r="D8">
        <f>VLOOKUP(A8,MED[],3,FALSE)</f>
        <v>6.07</v>
      </c>
      <c r="E8" t="str">
        <f>VLOOKUP(A8,MED[],4,FALSE)</f>
        <v>No</v>
      </c>
      <c r="F8" t="str">
        <f>VLOOKUP(A8,MED[],5,FALSE)</f>
        <v>No</v>
      </c>
      <c r="G8" t="str">
        <f>VLOOKUP(A8,MED[],6,FALSE)</f>
        <v>No</v>
      </c>
      <c r="H8" t="str">
        <f>VLOOKUP(A8,MED[],7,FALSE)</f>
        <v>0</v>
      </c>
      <c r="I8" t="str">
        <f>VLOOKUP(A8,MED[],8,FALSE)</f>
        <v>yes</v>
      </c>
      <c r="J8" t="str">
        <f>VLOOKUP(A8,MED[],9,FALSE)</f>
        <v>Obesity</v>
      </c>
      <c r="K8" t="str">
        <f>VLOOKUP(A8,MED[],10,FALSE)</f>
        <v>Prediabetes</v>
      </c>
      <c r="L8" t="str">
        <f>VLOOKUP(A8,HOS[],2,FALSE)</f>
        <v>9 Oct 1994</v>
      </c>
      <c r="M8" s="11">
        <f>VLOOKUP(A8,HOS[],8,FALSE)</f>
        <v>35302.089999999997</v>
      </c>
      <c r="N8" t="str">
        <f>VLOOKUP(A8,HOS[],9,FALSE)</f>
        <v>tier - 1</v>
      </c>
      <c r="O8" t="str">
        <f>VLOOKUP(A8,HOS[],10,FALSE)</f>
        <v>tier - 3</v>
      </c>
      <c r="P8" t="str">
        <f>VLOOKUP(A8,HOS[],11,FALSE)</f>
        <v>R1011</v>
      </c>
      <c r="Q8">
        <f>VLOOKUP(A8,HOS[],3,FALSE)</f>
        <v>28</v>
      </c>
    </row>
    <row r="9" spans="1:17" ht="15.6" x14ac:dyDescent="0.3">
      <c r="A9" s="1" t="s">
        <v>2365</v>
      </c>
      <c r="B9" t="str">
        <f>VLOOKUP(A9,CUS[],3,FALSE)</f>
        <v>Stephen</v>
      </c>
      <c r="C9">
        <f>VLOOKUP(A9,MED[],2,FALSE)</f>
        <v>36.96</v>
      </c>
      <c r="D9">
        <f>VLOOKUP(A9,MED[],3,FALSE)</f>
        <v>7.93</v>
      </c>
      <c r="E9" t="str">
        <f>VLOOKUP(A9,MED[],4,FALSE)</f>
        <v>No</v>
      </c>
      <c r="F9" t="str">
        <f>VLOOKUP(A9,MED[],5,FALSE)</f>
        <v>No</v>
      </c>
      <c r="G9" t="str">
        <f>VLOOKUP(A9,MED[],6,FALSE)</f>
        <v>No</v>
      </c>
      <c r="H9" t="str">
        <f>VLOOKUP(A9,MED[],7,FALSE)</f>
        <v>3</v>
      </c>
      <c r="I9" t="str">
        <f>VLOOKUP(A9,MED[],8,FALSE)</f>
        <v>yes</v>
      </c>
      <c r="J9" t="str">
        <f>VLOOKUP(A9,MED[],9,FALSE)</f>
        <v>Obesity</v>
      </c>
      <c r="K9" t="str">
        <f>VLOOKUP(A9,MED[],10,FALSE)</f>
        <v>Diabetes</v>
      </c>
      <c r="L9" t="str">
        <f>VLOOKUP(A9,HOS[],2,FALSE)</f>
        <v>4 Jun 1958</v>
      </c>
      <c r="M9" s="11">
        <f>VLOOKUP(A9,HOS[],8,FALSE)</f>
        <v>47305.31</v>
      </c>
      <c r="N9" t="str">
        <f>VLOOKUP(A9,HOS[],9,FALSE)</f>
        <v>tier - 2</v>
      </c>
      <c r="O9" t="str">
        <f>VLOOKUP(A9,HOS[],10,FALSE)</f>
        <v>tier - 2</v>
      </c>
      <c r="P9" t="str">
        <f>VLOOKUP(A9,HOS[],11,FALSE)</f>
        <v>R1013</v>
      </c>
      <c r="Q9">
        <f>VLOOKUP(A9,HOS[],3,FALSE)</f>
        <v>65</v>
      </c>
    </row>
    <row r="10" spans="1:17" ht="15.6" x14ac:dyDescent="0.3">
      <c r="A10" s="1" t="s">
        <v>2364</v>
      </c>
      <c r="B10" t="str">
        <f>VLOOKUP(A10,CUS[],3,FALSE)</f>
        <v>Patrick R.</v>
      </c>
      <c r="C10">
        <f>VLOOKUP(A10,MED[],2,FALSE)</f>
        <v>41.14</v>
      </c>
      <c r="D10">
        <f>VLOOKUP(A10,MED[],3,FALSE)</f>
        <v>9.58</v>
      </c>
      <c r="E10" t="str">
        <f>VLOOKUP(A10,MED[],4,FALSE)</f>
        <v>yes</v>
      </c>
      <c r="F10" t="str">
        <f>VLOOKUP(A10,MED[],5,FALSE)</f>
        <v>No</v>
      </c>
      <c r="G10" t="str">
        <f>VLOOKUP(A10,MED[],6,FALSE)</f>
        <v>Yes</v>
      </c>
      <c r="H10" t="str">
        <f>VLOOKUP(A10,MED[],7,FALSE)</f>
        <v>1</v>
      </c>
      <c r="I10" t="str">
        <f>VLOOKUP(A10,MED[],8,FALSE)</f>
        <v>yes</v>
      </c>
      <c r="J10" t="str">
        <f>VLOOKUP(A10,MED[],9,FALSE)</f>
        <v>Obesity</v>
      </c>
      <c r="K10" t="str">
        <f>VLOOKUP(A10,MED[],10,FALSE)</f>
        <v>Diabetes</v>
      </c>
      <c r="L10" t="str">
        <f>VLOOKUP(A10,HOS[],2,FALSE)</f>
        <v>30 Sep 1963</v>
      </c>
      <c r="M10" s="11">
        <f>VLOOKUP(A10,HOS[],8,FALSE)</f>
        <v>1646.43</v>
      </c>
      <c r="N10" t="str">
        <f>VLOOKUP(A10,HOS[],9,FALSE)</f>
        <v>tier - 1</v>
      </c>
      <c r="O10" t="str">
        <f>VLOOKUP(A10,HOS[],10,FALSE)</f>
        <v>tier - 2</v>
      </c>
      <c r="P10" t="str">
        <f>VLOOKUP(A10,HOS[],11,FALSE)</f>
        <v>R1013</v>
      </c>
      <c r="Q10">
        <f>VLOOKUP(A10,HOS[],3,FALSE)</f>
        <v>59</v>
      </c>
    </row>
    <row r="11" spans="1:17" ht="15.6" x14ac:dyDescent="0.3">
      <c r="A11" s="1" t="s">
        <v>2363</v>
      </c>
      <c r="B11" t="str">
        <f>VLOOKUP(A11,CUS[],3,FALSE)</f>
        <v>Brooke N.</v>
      </c>
      <c r="C11">
        <f>VLOOKUP(A11,MED[],2,FALSE)</f>
        <v>38.06</v>
      </c>
      <c r="D11">
        <f>VLOOKUP(A11,MED[],3,FALSE)</f>
        <v>10.79</v>
      </c>
      <c r="E11" t="str">
        <f>VLOOKUP(A11,MED[],4,FALSE)</f>
        <v>No</v>
      </c>
      <c r="F11" t="str">
        <f>VLOOKUP(A11,MED[],5,FALSE)</f>
        <v>No</v>
      </c>
      <c r="G11" t="str">
        <f>VLOOKUP(A11,MED[],6,FALSE)</f>
        <v>No</v>
      </c>
      <c r="H11" t="str">
        <f>VLOOKUP(A11,MED[],7,FALSE)</f>
        <v>0</v>
      </c>
      <c r="I11" t="str">
        <f>VLOOKUP(A11,MED[],8,FALSE)</f>
        <v>yes</v>
      </c>
      <c r="J11" t="str">
        <f>VLOOKUP(A11,MED[],9,FALSE)</f>
        <v>Obesity</v>
      </c>
      <c r="K11" t="str">
        <f>VLOOKUP(A11,MED[],10,FALSE)</f>
        <v>Diabetes</v>
      </c>
      <c r="L11" t="str">
        <f>VLOOKUP(A11,HOS[],2,FALSE)</f>
        <v>23 Dec 1978</v>
      </c>
      <c r="M11" s="11">
        <f>VLOOKUP(A11,HOS[],8,FALSE)</f>
        <v>1665</v>
      </c>
      <c r="N11" t="str">
        <f>VLOOKUP(A11,HOS[],9,FALSE)</f>
        <v>tier - 1</v>
      </c>
      <c r="O11" t="str">
        <f>VLOOKUP(A11,HOS[],10,FALSE)</f>
        <v>tier - 2</v>
      </c>
      <c r="P11" t="str">
        <f>VLOOKUP(A11,HOS[],11,FALSE)</f>
        <v>R1013</v>
      </c>
      <c r="Q11">
        <f>VLOOKUP(A11,HOS[],3,FALSE)</f>
        <v>44</v>
      </c>
    </row>
    <row r="12" spans="1:17" ht="15.6" x14ac:dyDescent="0.3">
      <c r="A12" s="1" t="s">
        <v>2362</v>
      </c>
      <c r="B12" t="str">
        <f>VLOOKUP(A12,CUS[],3,FALSE)</f>
        <v xml:space="preserve">  Paola Andrea</v>
      </c>
      <c r="C12">
        <f>VLOOKUP(A12,MED[],2,FALSE)</f>
        <v>37.700000000000003</v>
      </c>
      <c r="D12">
        <f>VLOOKUP(A12,MED[],3,FALSE)</f>
        <v>5.96</v>
      </c>
      <c r="E12" t="str">
        <f>VLOOKUP(A12,MED[],4,FALSE)</f>
        <v>yes</v>
      </c>
      <c r="F12" t="str">
        <f>VLOOKUP(A12,MED[],5,FALSE)</f>
        <v>No</v>
      </c>
      <c r="G12" t="str">
        <f>VLOOKUP(A12,MED[],6,FALSE)</f>
        <v>No</v>
      </c>
      <c r="H12" t="str">
        <f>VLOOKUP(A12,MED[],7,FALSE)</f>
        <v>2</v>
      </c>
      <c r="I12" t="str">
        <f>VLOOKUP(A12,MED[],8,FALSE)</f>
        <v>yes</v>
      </c>
      <c r="J12" t="str">
        <f>VLOOKUP(A12,MED[],9,FALSE)</f>
        <v>Obesity</v>
      </c>
      <c r="K12" t="str">
        <f>VLOOKUP(A12,MED[],10,FALSE)</f>
        <v>Prediabetes</v>
      </c>
      <c r="L12" t="str">
        <f>VLOOKUP(A12,HOS[],2,FALSE)</f>
        <v>10 Jul 1959</v>
      </c>
      <c r="M12" s="11">
        <f>VLOOKUP(A12,HOS[],8,FALSE)</f>
        <v>1674.63</v>
      </c>
      <c r="N12" t="str">
        <f>VLOOKUP(A12,HOS[],9,FALSE)</f>
        <v>tier - 2</v>
      </c>
      <c r="O12" t="str">
        <f>VLOOKUP(A12,HOS[],10,FALSE)</f>
        <v>tier - 1</v>
      </c>
      <c r="P12" t="str">
        <f>VLOOKUP(A12,HOS[],11,FALSE)</f>
        <v>R1011</v>
      </c>
      <c r="Q12">
        <f>VLOOKUP(A12,HOS[],3,FALSE)</f>
        <v>63</v>
      </c>
    </row>
    <row r="13" spans="1:17" ht="15.6" x14ac:dyDescent="0.3">
      <c r="A13" s="1" t="s">
        <v>2361</v>
      </c>
      <c r="B13" t="str">
        <f>VLOOKUP(A13,CUS[],3,FALSE)</f>
        <v>David</v>
      </c>
      <c r="C13">
        <f>VLOOKUP(A13,MED[],2,FALSE)</f>
        <v>42.13</v>
      </c>
      <c r="D13">
        <f>VLOOKUP(A13,MED[],3,FALSE)</f>
        <v>11.9</v>
      </c>
      <c r="E13" t="str">
        <f>VLOOKUP(A13,MED[],4,FALSE)</f>
        <v>No</v>
      </c>
      <c r="F13" t="str">
        <f>VLOOKUP(A13,MED[],5,FALSE)</f>
        <v>No</v>
      </c>
      <c r="G13" t="str">
        <f>VLOOKUP(A13,MED[],6,FALSE)</f>
        <v>No</v>
      </c>
      <c r="H13" t="str">
        <f>VLOOKUP(A13,MED[],7,FALSE)</f>
        <v>0</v>
      </c>
      <c r="I13" t="str">
        <f>VLOOKUP(A13,MED[],8,FALSE)</f>
        <v>yes</v>
      </c>
      <c r="J13" t="str">
        <f>VLOOKUP(A13,MED[],9,FALSE)</f>
        <v>Obesity</v>
      </c>
      <c r="K13" t="str">
        <f>VLOOKUP(A13,MED[],10,FALSE)</f>
        <v>Diabetes</v>
      </c>
      <c r="L13" t="str">
        <f>VLOOKUP(A13,HOS[],2,FALSE)</f>
        <v>21 Oct 1965</v>
      </c>
      <c r="M13" s="11">
        <f>VLOOKUP(A13,HOS[],8,FALSE)</f>
        <v>1682.6</v>
      </c>
      <c r="N13" t="str">
        <f>VLOOKUP(A13,HOS[],9,FALSE)</f>
        <v>tier - 1</v>
      </c>
      <c r="O13" t="str">
        <f>VLOOKUP(A13,HOS[],10,FALSE)</f>
        <v>tier - 2</v>
      </c>
      <c r="P13" t="str">
        <f>VLOOKUP(A13,HOS[],11,FALSE)</f>
        <v>R1013</v>
      </c>
      <c r="Q13">
        <f>VLOOKUP(A13,HOS[],3,FALSE)</f>
        <v>57</v>
      </c>
    </row>
    <row r="14" spans="1:17" ht="15.6" x14ac:dyDescent="0.3">
      <c r="A14" s="1" t="s">
        <v>2360</v>
      </c>
      <c r="B14" t="str">
        <f>VLOOKUP(A14,CUS[],3,FALSE)</f>
        <v>Wade</v>
      </c>
      <c r="C14">
        <f>VLOOKUP(A14,MED[],2,FALSE)</f>
        <v>40.92</v>
      </c>
      <c r="D14">
        <f>VLOOKUP(A14,MED[],3,FALSE)</f>
        <v>8.41</v>
      </c>
      <c r="E14" t="str">
        <f>VLOOKUP(A14,MED[],4,FALSE)</f>
        <v>No</v>
      </c>
      <c r="F14" t="str">
        <f>VLOOKUP(A14,MED[],5,FALSE)</f>
        <v>No</v>
      </c>
      <c r="G14" t="str">
        <f>VLOOKUP(A14,MED[],6,FALSE)</f>
        <v>No</v>
      </c>
      <c r="H14" t="str">
        <f>VLOOKUP(A14,MED[],7,FALSE)</f>
        <v>0</v>
      </c>
      <c r="I14" t="str">
        <f>VLOOKUP(A14,MED[],8,FALSE)</f>
        <v>yes</v>
      </c>
      <c r="J14" t="str">
        <f>VLOOKUP(A14,MED[],9,FALSE)</f>
        <v>Obesity</v>
      </c>
      <c r="K14" t="str">
        <f>VLOOKUP(A14,MED[],10,FALSE)</f>
        <v>Diabetes</v>
      </c>
      <c r="L14" t="str">
        <f>VLOOKUP(A14,HOS[],2,FALSE)</f>
        <v>17 Oct 1962</v>
      </c>
      <c r="M14" s="11">
        <f>VLOOKUP(A14,HOS[],8,FALSE)</f>
        <v>1694.8</v>
      </c>
      <c r="N14" t="str">
        <f>VLOOKUP(A14,HOS[],9,FALSE)</f>
        <v>tier - 1</v>
      </c>
      <c r="O14" t="str">
        <f>VLOOKUP(A14,HOS[],10,FALSE)</f>
        <v>tier - 2</v>
      </c>
      <c r="P14" t="str">
        <f>VLOOKUP(A14,HOS[],11,FALSE)</f>
        <v>R1013</v>
      </c>
      <c r="Q14">
        <f>VLOOKUP(A14,HOS[],3,FALSE)</f>
        <v>60</v>
      </c>
    </row>
    <row r="15" spans="1:17" ht="15.6" x14ac:dyDescent="0.3">
      <c r="A15" s="1" t="s">
        <v>2359</v>
      </c>
      <c r="B15" t="str">
        <f>VLOOKUP(A15,CUS[],3,FALSE)</f>
        <v>Franklin</v>
      </c>
      <c r="C15">
        <f>VLOOKUP(A15,MED[],2,FALSE)</f>
        <v>40.564999999999998</v>
      </c>
      <c r="D15">
        <f>VLOOKUP(A15,MED[],3,FALSE)</f>
        <v>7.02</v>
      </c>
      <c r="E15" t="str">
        <f>VLOOKUP(A15,MED[],4,FALSE)</f>
        <v>No</v>
      </c>
      <c r="F15" t="str">
        <f>VLOOKUP(A15,MED[],5,FALSE)</f>
        <v>No</v>
      </c>
      <c r="G15" t="str">
        <f>VLOOKUP(A15,MED[],6,FALSE)</f>
        <v>No</v>
      </c>
      <c r="H15" t="str">
        <f>VLOOKUP(A15,MED[],7,FALSE)</f>
        <v>0</v>
      </c>
      <c r="I15" t="str">
        <f>VLOOKUP(A15,MED[],8,FALSE)</f>
        <v>yes</v>
      </c>
      <c r="J15" t="str">
        <f>VLOOKUP(A15,MED[],9,FALSE)</f>
        <v>Obesity</v>
      </c>
      <c r="K15" t="str">
        <f>VLOOKUP(A15,MED[],10,FALSE)</f>
        <v>Diabetes</v>
      </c>
      <c r="L15" t="str">
        <f>VLOOKUP(A15,HOS[],2,FALSE)</f>
        <v>2 Dec 1968</v>
      </c>
      <c r="M15" s="11">
        <f>VLOOKUP(A15,HOS[],8,FALSE)</f>
        <v>11938.26</v>
      </c>
      <c r="N15" t="str">
        <f>VLOOKUP(A15,HOS[],9,FALSE)</f>
        <v>tier - 1</v>
      </c>
      <c r="O15" t="str">
        <f>VLOOKUP(A15,HOS[],10,FALSE)</f>
        <v>tier - 3</v>
      </c>
      <c r="P15" t="str">
        <f>VLOOKUP(A15,HOS[],11,FALSE)</f>
        <v>R1016</v>
      </c>
      <c r="Q15">
        <f>VLOOKUP(A15,HOS[],3,FALSE)</f>
        <v>54</v>
      </c>
    </row>
    <row r="16" spans="1:17" ht="15.6" x14ac:dyDescent="0.3">
      <c r="A16" s="1" t="s">
        <v>2358</v>
      </c>
      <c r="B16" t="str">
        <f>VLOOKUP(A16,CUS[],3,FALSE)</f>
        <v>Leilani M.</v>
      </c>
      <c r="C16">
        <f>VLOOKUP(A16,MED[],2,FALSE)</f>
        <v>36.384999999999998</v>
      </c>
      <c r="D16">
        <f>VLOOKUP(A16,MED[],3,FALSE)</f>
        <v>7.59</v>
      </c>
      <c r="E16" t="str">
        <f>VLOOKUP(A16,MED[],4,FALSE)</f>
        <v>yes</v>
      </c>
      <c r="F16" t="str">
        <f>VLOOKUP(A16,MED[],5,FALSE)</f>
        <v>No</v>
      </c>
      <c r="G16" t="str">
        <f>VLOOKUP(A16,MED[],6,FALSE)</f>
        <v>No</v>
      </c>
      <c r="H16" t="str">
        <f>VLOOKUP(A16,MED[],7,FALSE)</f>
        <v>2</v>
      </c>
      <c r="I16" t="str">
        <f>VLOOKUP(A16,MED[],8,FALSE)</f>
        <v>yes</v>
      </c>
      <c r="J16" t="str">
        <f>VLOOKUP(A16,MED[],9,FALSE)</f>
        <v>Obesity</v>
      </c>
      <c r="K16" t="str">
        <f>VLOOKUP(A16,MED[],10,FALSE)</f>
        <v>Diabetes</v>
      </c>
      <c r="L16" t="str">
        <f>VLOOKUP(A16,HOS[],2,FALSE)</f>
        <v>10 Dec 1961</v>
      </c>
      <c r="M16" s="11">
        <f>VLOOKUP(A16,HOS[],8,FALSE)</f>
        <v>1702.46</v>
      </c>
      <c r="N16" t="str">
        <f>VLOOKUP(A16,HOS[],9,FALSE)</f>
        <v>tier - 1</v>
      </c>
      <c r="O16" t="str">
        <f>VLOOKUP(A16,HOS[],10,FALSE)</f>
        <v>tier - 3</v>
      </c>
      <c r="P16" t="str">
        <f>VLOOKUP(A16,HOS[],11,FALSE)</f>
        <v>R1024</v>
      </c>
      <c r="Q16">
        <f>VLOOKUP(A16,HOS[],3,FALSE)</f>
        <v>61</v>
      </c>
    </row>
    <row r="17" spans="1:17" ht="15.6" x14ac:dyDescent="0.3">
      <c r="A17" s="1" t="s">
        <v>2357</v>
      </c>
      <c r="B17" t="str">
        <f>VLOOKUP(A17,CUS[],3,FALSE)</f>
        <v xml:space="preserve">  Philippe</v>
      </c>
      <c r="C17">
        <f>VLOOKUP(A17,MED[],2,FALSE)</f>
        <v>39.9</v>
      </c>
      <c r="D17">
        <f>VLOOKUP(A17,MED[],3,FALSE)</f>
        <v>11.32</v>
      </c>
      <c r="E17" t="str">
        <f>VLOOKUP(A17,MED[],4,FALSE)</f>
        <v>No</v>
      </c>
      <c r="F17" t="str">
        <f>VLOOKUP(A17,MED[],5,FALSE)</f>
        <v>No</v>
      </c>
      <c r="G17" t="str">
        <f>VLOOKUP(A17,MED[],6,FALSE)</f>
        <v>No</v>
      </c>
      <c r="H17" t="str">
        <f>VLOOKUP(A17,MED[],7,FALSE)</f>
        <v>0</v>
      </c>
      <c r="I17" t="str">
        <f>VLOOKUP(A17,MED[],8,FALSE)</f>
        <v>yes</v>
      </c>
      <c r="J17" t="str">
        <f>VLOOKUP(A17,MED[],9,FALSE)</f>
        <v>Obesity</v>
      </c>
      <c r="K17" t="str">
        <f>VLOOKUP(A17,MED[],10,FALSE)</f>
        <v>Diabetes</v>
      </c>
      <c r="L17" t="str">
        <f>VLOOKUP(A17,HOS[],2,FALSE)</f>
        <v>7 Aug 1962</v>
      </c>
      <c r="M17" s="11">
        <f>VLOOKUP(A17,HOS[],8,FALSE)</f>
        <v>1704.57</v>
      </c>
      <c r="N17" t="str">
        <f>VLOOKUP(A17,HOS[],9,FALSE)</f>
        <v>tier - 1</v>
      </c>
      <c r="O17" t="str">
        <f>VLOOKUP(A17,HOS[],10,FALSE)</f>
        <v>tier - 3</v>
      </c>
      <c r="P17" t="str">
        <f>VLOOKUP(A17,HOS[],11,FALSE)</f>
        <v>R1011</v>
      </c>
      <c r="Q17">
        <f>VLOOKUP(A17,HOS[],3,FALSE)</f>
        <v>60</v>
      </c>
    </row>
    <row r="18" spans="1:17" ht="15.6" x14ac:dyDescent="0.3">
      <c r="A18" s="1" t="s">
        <v>2356</v>
      </c>
      <c r="B18" t="str">
        <f>VLOOKUP(A18,CUS[],3,FALSE)</f>
        <v>Jennifer A.</v>
      </c>
      <c r="C18">
        <f>VLOOKUP(A18,MED[],2,FALSE)</f>
        <v>33.799999999999997</v>
      </c>
      <c r="D18">
        <f>VLOOKUP(A18,MED[],3,FALSE)</f>
        <v>7.67</v>
      </c>
      <c r="E18" t="str">
        <f>VLOOKUP(A18,MED[],4,FALSE)</f>
        <v>No</v>
      </c>
      <c r="F18" t="str">
        <f>VLOOKUP(A18,MED[],5,FALSE)</f>
        <v>No</v>
      </c>
      <c r="G18" t="str">
        <f>VLOOKUP(A18,MED[],6,FALSE)</f>
        <v>No</v>
      </c>
      <c r="H18" t="str">
        <f>VLOOKUP(A18,MED[],7,FALSE)</f>
        <v>3</v>
      </c>
      <c r="I18" t="str">
        <f>VLOOKUP(A18,MED[],8,FALSE)</f>
        <v>yes</v>
      </c>
      <c r="J18" t="str">
        <f>VLOOKUP(A18,MED[],9,FALSE)</f>
        <v>Obesity</v>
      </c>
      <c r="K18" t="str">
        <f>VLOOKUP(A18,MED[],10,FALSE)</f>
        <v>Diabetes</v>
      </c>
      <c r="L18" t="str">
        <f>VLOOKUP(A18,HOS[],2,FALSE)</f>
        <v>14 Nov 1958</v>
      </c>
      <c r="M18" s="11">
        <f>VLOOKUP(A18,HOS[],8,FALSE)</f>
        <v>1704.7</v>
      </c>
      <c r="N18" t="str">
        <f>VLOOKUP(A18,HOS[],9,FALSE)</f>
        <v>tier - 2</v>
      </c>
      <c r="O18" t="str">
        <f>VLOOKUP(A18,HOS[],10,FALSE)</f>
        <v>tier - 3</v>
      </c>
      <c r="P18" t="str">
        <f>VLOOKUP(A18,HOS[],11,FALSE)</f>
        <v>R1011</v>
      </c>
      <c r="Q18">
        <f>VLOOKUP(A18,HOS[],3,FALSE)</f>
        <v>64</v>
      </c>
    </row>
    <row r="19" spans="1:17" ht="15.6" x14ac:dyDescent="0.3">
      <c r="A19" s="1" t="s">
        <v>2355</v>
      </c>
      <c r="B19" t="str">
        <f>VLOOKUP(A19,CUS[],3,FALSE)</f>
        <v>Christina M.</v>
      </c>
      <c r="C19">
        <f>VLOOKUP(A19,MED[],2,FALSE)</f>
        <v>36.765000000000001</v>
      </c>
      <c r="D19">
        <f>VLOOKUP(A19,MED[],3,FALSE)</f>
        <v>7.29</v>
      </c>
      <c r="E19" t="str">
        <f>VLOOKUP(A19,MED[],4,FALSE)</f>
        <v>yes</v>
      </c>
      <c r="F19" t="str">
        <f>VLOOKUP(A19,MED[],5,FALSE)</f>
        <v>No</v>
      </c>
      <c r="G19" t="str">
        <f>VLOOKUP(A19,MED[],6,FALSE)</f>
        <v>Yes</v>
      </c>
      <c r="H19" t="str">
        <f>VLOOKUP(A19,MED[],7,FALSE)</f>
        <v>1</v>
      </c>
      <c r="I19" t="str">
        <f>VLOOKUP(A19,MED[],8,FALSE)</f>
        <v>yes</v>
      </c>
      <c r="J19" t="str">
        <f>VLOOKUP(A19,MED[],9,FALSE)</f>
        <v>Obesity</v>
      </c>
      <c r="K19" t="str">
        <f>VLOOKUP(A19,MED[],10,FALSE)</f>
        <v>Diabetes</v>
      </c>
      <c r="L19" t="str">
        <f>VLOOKUP(A19,HOS[],2,FALSE)</f>
        <v>6 Aug 1963</v>
      </c>
      <c r="M19" s="11">
        <f>VLOOKUP(A19,HOS[],8,FALSE)</f>
        <v>1705.62</v>
      </c>
      <c r="N19" t="str">
        <f>VLOOKUP(A19,HOS[],9,FALSE)</f>
        <v>tier - 1</v>
      </c>
      <c r="O19" t="str">
        <f>VLOOKUP(A19,HOS[],10,FALSE)</f>
        <v>tier - 3</v>
      </c>
      <c r="P19" t="str">
        <f>VLOOKUP(A19,HOS[],11,FALSE)</f>
        <v>R1024</v>
      </c>
      <c r="Q19">
        <f>VLOOKUP(A19,HOS[],3,FALSE)</f>
        <v>59</v>
      </c>
    </row>
    <row r="20" spans="1:17" ht="15.6" x14ac:dyDescent="0.3">
      <c r="A20" s="1" t="s">
        <v>2354</v>
      </c>
      <c r="B20" t="str">
        <f>VLOOKUP(A20,CUS[],3,FALSE)</f>
        <v>Said Sr.</v>
      </c>
      <c r="C20">
        <f>VLOOKUP(A20,MED[],2,FALSE)</f>
        <v>36.954999999999998</v>
      </c>
      <c r="D20">
        <f>VLOOKUP(A20,MED[],3,FALSE)</f>
        <v>4.72</v>
      </c>
      <c r="E20" t="str">
        <f>VLOOKUP(A20,MED[],4,FALSE)</f>
        <v>yes</v>
      </c>
      <c r="F20" t="str">
        <f>VLOOKUP(A20,MED[],5,FALSE)</f>
        <v>No</v>
      </c>
      <c r="G20" t="str">
        <f>VLOOKUP(A20,MED[],6,FALSE)</f>
        <v>No</v>
      </c>
      <c r="H20" t="str">
        <f>VLOOKUP(A20,MED[],7,FALSE)</f>
        <v>1</v>
      </c>
      <c r="I20" t="str">
        <f>VLOOKUP(A20,MED[],8,FALSE)</f>
        <v>yes</v>
      </c>
      <c r="J20" t="str">
        <f>VLOOKUP(A20,MED[],9,FALSE)</f>
        <v>Obesity</v>
      </c>
      <c r="K20" t="str">
        <f>VLOOKUP(A20,MED[],10,FALSE)</f>
        <v>Normal</v>
      </c>
      <c r="L20" t="str">
        <f>VLOOKUP(A20,HOS[],2,FALSE)</f>
        <v>17 Nov 1964</v>
      </c>
      <c r="M20" s="11">
        <f>VLOOKUP(A20,HOS[],8,FALSE)</f>
        <v>1708</v>
      </c>
      <c r="N20" t="str">
        <f>VLOOKUP(A20,HOS[],9,FALSE)</f>
        <v>tier - 1</v>
      </c>
      <c r="O20" t="str">
        <f>VLOOKUP(A20,HOS[],10,FALSE)</f>
        <v>tier - 3</v>
      </c>
      <c r="P20" t="str">
        <f>VLOOKUP(A20,HOS[],11,FALSE)</f>
        <v>R1012</v>
      </c>
      <c r="Q20">
        <f>VLOOKUP(A20,HOS[],3,FALSE)</f>
        <v>58</v>
      </c>
    </row>
    <row r="21" spans="1:17" ht="15.6" x14ac:dyDescent="0.3">
      <c r="A21" s="1" t="s">
        <v>2353</v>
      </c>
      <c r="B21" t="str">
        <f>VLOOKUP(A21,CUS[],3,FALSE)</f>
        <v>John</v>
      </c>
      <c r="C21">
        <f>VLOOKUP(A21,MED[],2,FALSE)</f>
        <v>42.9</v>
      </c>
      <c r="D21">
        <f>VLOOKUP(A21,MED[],3,FALSE)</f>
        <v>11.41</v>
      </c>
      <c r="E21" t="str">
        <f>VLOOKUP(A21,MED[],4,FALSE)</f>
        <v>No</v>
      </c>
      <c r="F21" t="str">
        <f>VLOOKUP(A21,MED[],5,FALSE)</f>
        <v>No</v>
      </c>
      <c r="G21" t="str">
        <f>VLOOKUP(A21,MED[],6,FALSE)</f>
        <v>No</v>
      </c>
      <c r="H21" t="str">
        <f>VLOOKUP(A21,MED[],7,FALSE)</f>
        <v>0</v>
      </c>
      <c r="I21" t="str">
        <f>VLOOKUP(A21,MED[],8,FALSE)</f>
        <v>yes</v>
      </c>
      <c r="J21" t="str">
        <f>VLOOKUP(A21,MED[],9,FALSE)</f>
        <v>Obesity</v>
      </c>
      <c r="K21" t="str">
        <f>VLOOKUP(A21,MED[],10,FALSE)</f>
        <v>Diabetes</v>
      </c>
      <c r="L21" t="str">
        <f>VLOOKUP(A21,HOS[],2,FALSE)</f>
        <v>19 Sep 1971</v>
      </c>
      <c r="M21" s="11">
        <f>VLOOKUP(A21,HOS[],8,FALSE)</f>
        <v>35315.96</v>
      </c>
      <c r="N21" t="str">
        <f>VLOOKUP(A21,HOS[],9,FALSE)</f>
        <v>tier - 1</v>
      </c>
      <c r="O21" t="str">
        <f>VLOOKUP(A21,HOS[],10,FALSE)</f>
        <v>tier - 2</v>
      </c>
      <c r="P21" t="str">
        <f>VLOOKUP(A21,HOS[],11,FALSE)</f>
        <v>R1013</v>
      </c>
      <c r="Q21">
        <f>VLOOKUP(A21,HOS[],3,FALSE)</f>
        <v>51</v>
      </c>
    </row>
    <row r="22" spans="1:17" ht="15.6" x14ac:dyDescent="0.3">
      <c r="A22" s="1" t="s">
        <v>2352</v>
      </c>
      <c r="B22" t="str">
        <f>VLOOKUP(A22,CUS[],3,FALSE)</f>
        <v>Myles</v>
      </c>
      <c r="C22">
        <f>VLOOKUP(A22,MED[],2,FALSE)</f>
        <v>36.299999999999997</v>
      </c>
      <c r="D22">
        <f>VLOOKUP(A22,MED[],3,FALSE)</f>
        <v>11.5</v>
      </c>
      <c r="E22" t="str">
        <f>VLOOKUP(A22,MED[],4,FALSE)</f>
        <v>yes</v>
      </c>
      <c r="F22" t="str">
        <f>VLOOKUP(A22,MED[],5,FALSE)</f>
        <v>No</v>
      </c>
      <c r="G22" t="str">
        <f>VLOOKUP(A22,MED[],6,FALSE)</f>
        <v>No</v>
      </c>
      <c r="H22" t="str">
        <f>VLOOKUP(A22,MED[],7,FALSE)</f>
        <v>2</v>
      </c>
      <c r="I22" t="str">
        <f>VLOOKUP(A22,MED[],8,FALSE)</f>
        <v>yes</v>
      </c>
      <c r="J22" t="str">
        <f>VLOOKUP(A22,MED[],9,FALSE)</f>
        <v>Obesity</v>
      </c>
      <c r="K22" t="str">
        <f>VLOOKUP(A22,MED[],10,FALSE)</f>
        <v>Diabetes</v>
      </c>
      <c r="L22" t="str">
        <f>VLOOKUP(A22,HOS[],2,FALSE)</f>
        <v>12 Jun 1961</v>
      </c>
      <c r="M22" s="11">
        <f>VLOOKUP(A22,HOS[],8,FALSE)</f>
        <v>1708.93</v>
      </c>
      <c r="N22" t="str">
        <f>VLOOKUP(A22,HOS[],9,FALSE)</f>
        <v>tier - 1</v>
      </c>
      <c r="O22" t="str">
        <f>VLOOKUP(A22,HOS[],10,FALSE)</f>
        <v>tier - 3</v>
      </c>
      <c r="P22" t="str">
        <f>VLOOKUP(A22,HOS[],11,FALSE)</f>
        <v>R1011</v>
      </c>
      <c r="Q22">
        <f>VLOOKUP(A22,HOS[],3,FALSE)</f>
        <v>61</v>
      </c>
    </row>
    <row r="23" spans="1:17" ht="15.6" x14ac:dyDescent="0.3">
      <c r="A23" s="1" t="s">
        <v>2351</v>
      </c>
      <c r="B23" t="str">
        <f>VLOOKUP(A23,CUS[],3,FALSE)</f>
        <v>Madelyn C</v>
      </c>
      <c r="C23">
        <f>VLOOKUP(A23,MED[],2,FALSE)</f>
        <v>32.200000000000003</v>
      </c>
      <c r="D23">
        <f>VLOOKUP(A23,MED[],3,FALSE)</f>
        <v>6.22</v>
      </c>
      <c r="E23" t="str">
        <f>VLOOKUP(A23,MED[],4,FALSE)</f>
        <v>yes</v>
      </c>
      <c r="F23" t="str">
        <f>VLOOKUP(A23,MED[],5,FALSE)</f>
        <v>No</v>
      </c>
      <c r="G23" t="str">
        <f>VLOOKUP(A23,MED[],6,FALSE)</f>
        <v>No</v>
      </c>
      <c r="H23" t="str">
        <f>VLOOKUP(A23,MED[],7,FALSE)</f>
        <v>2</v>
      </c>
      <c r="I23" t="str">
        <f>VLOOKUP(A23,MED[],8,FALSE)</f>
        <v>yes</v>
      </c>
      <c r="J23" t="str">
        <f>VLOOKUP(A23,MED[],9,FALSE)</f>
        <v>Obesity</v>
      </c>
      <c r="K23" t="str">
        <f>VLOOKUP(A23,MED[],10,FALSE)</f>
        <v>Prediabetes</v>
      </c>
      <c r="L23" t="str">
        <f>VLOOKUP(A23,HOS[],2,FALSE)</f>
        <v>19 Oct 1959</v>
      </c>
      <c r="M23" s="11">
        <f>VLOOKUP(A23,HOS[],8,FALSE)</f>
        <v>1711.03</v>
      </c>
      <c r="N23" t="str">
        <f>VLOOKUP(A23,HOS[],9,FALSE)</f>
        <v>tier - 2</v>
      </c>
      <c r="O23" t="str">
        <f>VLOOKUP(A23,HOS[],10,FALSE)</f>
        <v>tier - 1</v>
      </c>
      <c r="P23" t="str">
        <f>VLOOKUP(A23,HOS[],11,FALSE)</f>
        <v>R1011</v>
      </c>
      <c r="Q23">
        <f>VLOOKUP(A23,HOS[],3,FALSE)</f>
        <v>63</v>
      </c>
    </row>
    <row r="24" spans="1:17" ht="15.6" x14ac:dyDescent="0.3">
      <c r="A24" s="1" t="s">
        <v>2350</v>
      </c>
      <c r="B24" t="str">
        <f>VLOOKUP(A24,CUS[],3,FALSE)</f>
        <v>Nicole</v>
      </c>
      <c r="C24">
        <f>VLOOKUP(A24,MED[],2,FALSE)</f>
        <v>31.3</v>
      </c>
      <c r="D24">
        <f>VLOOKUP(A24,MED[],3,FALSE)</f>
        <v>11.38</v>
      </c>
      <c r="E24" t="str">
        <f>VLOOKUP(A24,MED[],4,FALSE)</f>
        <v>No</v>
      </c>
      <c r="F24" t="str">
        <f>VLOOKUP(A24,MED[],5,FALSE)</f>
        <v>No</v>
      </c>
      <c r="G24" t="str">
        <f>VLOOKUP(A24,MED[],6,FALSE)</f>
        <v>No</v>
      </c>
      <c r="H24" t="str">
        <f>VLOOKUP(A24,MED[],7,FALSE)</f>
        <v>3</v>
      </c>
      <c r="I24" t="str">
        <f>VLOOKUP(A24,MED[],8,FALSE)</f>
        <v>yes</v>
      </c>
      <c r="J24" t="str">
        <f>VLOOKUP(A24,MED[],9,FALSE)</f>
        <v>Obesity</v>
      </c>
      <c r="K24" t="str">
        <f>VLOOKUP(A24,MED[],10,FALSE)</f>
        <v>Diabetes</v>
      </c>
      <c r="L24" t="str">
        <f>VLOOKUP(A24,HOS[],2,FALSE)</f>
        <v>21 Sep 1958</v>
      </c>
      <c r="M24" s="11">
        <f>VLOOKUP(A24,HOS[],8,FALSE)</f>
        <v>1712.23</v>
      </c>
      <c r="N24" t="str">
        <f>VLOOKUP(A24,HOS[],9,FALSE)</f>
        <v>tier - 2</v>
      </c>
      <c r="O24" t="str">
        <f>VLOOKUP(A24,HOS[],10,FALSE)</f>
        <v>tier - 1</v>
      </c>
      <c r="P24" t="str">
        <f>VLOOKUP(A24,HOS[],11,FALSE)</f>
        <v>R1011</v>
      </c>
      <c r="Q24">
        <f>VLOOKUP(A24,HOS[],3,FALSE)</f>
        <v>64</v>
      </c>
    </row>
    <row r="25" spans="1:17" ht="15.6" x14ac:dyDescent="0.3">
      <c r="A25" s="1" t="s">
        <v>2349</v>
      </c>
      <c r="B25" t="str">
        <f>VLOOKUP(A25,CUS[],3,FALSE)</f>
        <v>Eric A.</v>
      </c>
      <c r="C25">
        <f>VLOOKUP(A25,MED[],2,FALSE)</f>
        <v>41.8</v>
      </c>
      <c r="D25">
        <f>VLOOKUP(A25,MED[],3,FALSE)</f>
        <v>7.89</v>
      </c>
      <c r="E25" t="str">
        <f>VLOOKUP(A25,MED[],4,FALSE)</f>
        <v>yes</v>
      </c>
      <c r="F25" t="str">
        <f>VLOOKUP(A25,MED[],5,FALSE)</f>
        <v>No</v>
      </c>
      <c r="G25" t="str">
        <f>VLOOKUP(A25,MED[],6,FALSE)</f>
        <v>No</v>
      </c>
      <c r="H25" t="str">
        <f>VLOOKUP(A25,MED[],7,FALSE)</f>
        <v>2</v>
      </c>
      <c r="I25" t="str">
        <f>VLOOKUP(A25,MED[],8,FALSE)</f>
        <v>yes</v>
      </c>
      <c r="J25" t="str">
        <f>VLOOKUP(A25,MED[],9,FALSE)</f>
        <v>Obesity</v>
      </c>
      <c r="K25" t="str">
        <f>VLOOKUP(A25,MED[],10,FALSE)</f>
        <v>Diabetes</v>
      </c>
      <c r="L25" t="str">
        <f>VLOOKUP(A25,HOS[],2,FALSE)</f>
        <v>10 Dec 1970</v>
      </c>
      <c r="M25" s="11">
        <f>VLOOKUP(A25,HOS[],8,FALSE)</f>
        <v>1719.44</v>
      </c>
      <c r="N25" t="str">
        <f>VLOOKUP(A25,HOS[],9,FALSE)</f>
        <v>tier - 1</v>
      </c>
      <c r="O25" t="str">
        <f>VLOOKUP(A25,HOS[],10,FALSE)</f>
        <v>tier - 2</v>
      </c>
      <c r="P25" t="str">
        <f>VLOOKUP(A25,HOS[],11,FALSE)</f>
        <v>R1013</v>
      </c>
      <c r="Q25">
        <f>VLOOKUP(A25,HOS[],3,FALSE)</f>
        <v>52</v>
      </c>
    </row>
    <row r="26" spans="1:17" ht="15.6" x14ac:dyDescent="0.3">
      <c r="A26" s="1" t="s">
        <v>2348</v>
      </c>
      <c r="B26" t="str">
        <f>VLOOKUP(A26,CUS[],3,FALSE)</f>
        <v>Emiliano I.</v>
      </c>
      <c r="C26">
        <f>VLOOKUP(A26,MED[],2,FALSE)</f>
        <v>35.090000000000003</v>
      </c>
      <c r="D26">
        <f>VLOOKUP(A26,MED[],3,FALSE)</f>
        <v>4.38</v>
      </c>
      <c r="E26" t="str">
        <f>VLOOKUP(A26,MED[],4,FALSE)</f>
        <v>yes</v>
      </c>
      <c r="F26" t="str">
        <f>VLOOKUP(A26,MED[],5,FALSE)</f>
        <v>No</v>
      </c>
      <c r="G26" t="str">
        <f>VLOOKUP(A26,MED[],6,FALSE)</f>
        <v>No</v>
      </c>
      <c r="H26" t="str">
        <f>VLOOKUP(A26,MED[],7,FALSE)</f>
        <v>2</v>
      </c>
      <c r="I26" t="str">
        <f>VLOOKUP(A26,MED[],8,FALSE)</f>
        <v>yes</v>
      </c>
      <c r="J26" t="str">
        <f>VLOOKUP(A26,MED[],9,FALSE)</f>
        <v>Obesity</v>
      </c>
      <c r="K26" t="str">
        <f>VLOOKUP(A26,MED[],10,FALSE)</f>
        <v>Normal</v>
      </c>
      <c r="L26" t="str">
        <f>VLOOKUP(A26,HOS[],2,FALSE)</f>
        <v>19 Jul 1959</v>
      </c>
      <c r="M26" s="11">
        <f>VLOOKUP(A26,HOS[],8,FALSE)</f>
        <v>11941.83</v>
      </c>
      <c r="N26" t="str">
        <f>VLOOKUP(A26,HOS[],9,FALSE)</f>
        <v>tier - 2</v>
      </c>
      <c r="O26" t="str">
        <f>VLOOKUP(A26,HOS[],10,FALSE)</f>
        <v>tier - 1</v>
      </c>
      <c r="P26" t="str">
        <f>VLOOKUP(A26,HOS[],11,FALSE)</f>
        <v>R1013</v>
      </c>
      <c r="Q26">
        <f>VLOOKUP(A26,HOS[],3,FALSE)</f>
        <v>63</v>
      </c>
    </row>
    <row r="27" spans="1:17" ht="15.6" x14ac:dyDescent="0.3">
      <c r="A27" s="1" t="s">
        <v>2347</v>
      </c>
      <c r="B27" t="str">
        <f>VLOOKUP(A27,CUS[],3,FALSE)</f>
        <v>Adam</v>
      </c>
      <c r="C27">
        <f>VLOOKUP(A27,MED[],2,FALSE)</f>
        <v>33.880000000000003</v>
      </c>
      <c r="D27">
        <f>VLOOKUP(A27,MED[],3,FALSE)</f>
        <v>7.01</v>
      </c>
      <c r="E27" t="str">
        <f>VLOOKUP(A27,MED[],4,FALSE)</f>
        <v>No</v>
      </c>
      <c r="F27" t="str">
        <f>VLOOKUP(A27,MED[],5,FALSE)</f>
        <v>No</v>
      </c>
      <c r="G27" t="str">
        <f>VLOOKUP(A27,MED[],6,FALSE)</f>
        <v>No</v>
      </c>
      <c r="H27" t="str">
        <f>VLOOKUP(A27,MED[],7,FALSE)</f>
        <v>3</v>
      </c>
      <c r="I27" t="str">
        <f>VLOOKUP(A27,MED[],8,FALSE)</f>
        <v>yes</v>
      </c>
      <c r="J27" t="str">
        <f>VLOOKUP(A27,MED[],9,FALSE)</f>
        <v>Obesity</v>
      </c>
      <c r="K27" t="str">
        <f>VLOOKUP(A27,MED[],10,FALSE)</f>
        <v>Diabetes</v>
      </c>
      <c r="L27" t="str">
        <f>VLOOKUP(A27,HOS[],2,FALSE)</f>
        <v>11 Sep 1958</v>
      </c>
      <c r="M27" s="11">
        <f>VLOOKUP(A27,HOS[],8,FALSE)</f>
        <v>1720.35</v>
      </c>
      <c r="N27" t="str">
        <f>VLOOKUP(A27,HOS[],9,FALSE)</f>
        <v>tier - 2</v>
      </c>
      <c r="O27" t="str">
        <f>VLOOKUP(A27,HOS[],10,FALSE)</f>
        <v>tier - 3</v>
      </c>
      <c r="P27" t="str">
        <f>VLOOKUP(A27,HOS[],11,FALSE)</f>
        <v>R1013</v>
      </c>
      <c r="Q27">
        <f>VLOOKUP(A27,HOS[],3,FALSE)</f>
        <v>64</v>
      </c>
    </row>
    <row r="28" spans="1:17" ht="15.6" x14ac:dyDescent="0.3">
      <c r="A28" s="1" t="s">
        <v>2346</v>
      </c>
      <c r="B28" t="str">
        <f>VLOOKUP(A28,CUS[],3,FALSE)</f>
        <v xml:space="preserve">  Zach</v>
      </c>
      <c r="C28">
        <f>VLOOKUP(A28,MED[],2,FALSE)</f>
        <v>30.875</v>
      </c>
      <c r="D28">
        <f>VLOOKUP(A28,MED[],3,FALSE)</f>
        <v>11.88</v>
      </c>
      <c r="E28" t="str">
        <f>VLOOKUP(A28,MED[],4,FALSE)</f>
        <v>No</v>
      </c>
      <c r="F28" t="str">
        <f>VLOOKUP(A28,MED[],5,FALSE)</f>
        <v>No</v>
      </c>
      <c r="G28" t="str">
        <f>VLOOKUP(A28,MED[],6,FALSE)</f>
        <v>No</v>
      </c>
      <c r="H28" t="str">
        <f>VLOOKUP(A28,MED[],7,FALSE)</f>
        <v>0</v>
      </c>
      <c r="I28" t="str">
        <f>VLOOKUP(A28,MED[],8,FALSE)</f>
        <v>yes</v>
      </c>
      <c r="J28" t="str">
        <f>VLOOKUP(A28,MED[],9,FALSE)</f>
        <v>Obesity</v>
      </c>
      <c r="K28" t="str">
        <f>VLOOKUP(A28,MED[],10,FALSE)</f>
        <v>Diabetes</v>
      </c>
      <c r="L28" t="str">
        <f>VLOOKUP(A28,HOS[],2,FALSE)</f>
        <v>21 Nov 1960</v>
      </c>
      <c r="M28" s="11">
        <f>VLOOKUP(A28,HOS[],8,FALSE)</f>
        <v>1725.55</v>
      </c>
      <c r="N28" t="str">
        <f>VLOOKUP(A28,HOS[],9,FALSE)</f>
        <v>tier - 1</v>
      </c>
      <c r="O28" t="str">
        <f>VLOOKUP(A28,HOS[],10,FALSE)</f>
        <v>tier - 1</v>
      </c>
      <c r="P28" t="str">
        <f>VLOOKUP(A28,HOS[],11,FALSE)</f>
        <v>R1012</v>
      </c>
      <c r="Q28">
        <f>VLOOKUP(A28,HOS[],3,FALSE)</f>
        <v>62</v>
      </c>
    </row>
    <row r="29" spans="1:17" ht="15.6" x14ac:dyDescent="0.3">
      <c r="A29" s="1" t="s">
        <v>2345</v>
      </c>
      <c r="B29" t="str">
        <f>VLOOKUP(A29,CUS[],3,FALSE)</f>
        <v>Stephanie W.</v>
      </c>
      <c r="C29">
        <f>VLOOKUP(A29,MED[],2,FALSE)</f>
        <v>36.86</v>
      </c>
      <c r="D29">
        <f>VLOOKUP(A29,MED[],3,FALSE)</f>
        <v>5.19</v>
      </c>
      <c r="E29" t="str">
        <f>VLOOKUP(A29,MED[],4,FALSE)</f>
        <v>yes</v>
      </c>
      <c r="F29" t="str">
        <f>VLOOKUP(A29,MED[],5,FALSE)</f>
        <v>No</v>
      </c>
      <c r="G29" t="str">
        <f>VLOOKUP(A29,MED[],6,FALSE)</f>
        <v>Yes</v>
      </c>
      <c r="H29" t="str">
        <f>VLOOKUP(A29,MED[],7,FALSE)</f>
        <v>1</v>
      </c>
      <c r="I29" t="str">
        <f>VLOOKUP(A29,MED[],8,FALSE)</f>
        <v>yes</v>
      </c>
      <c r="J29" t="str">
        <f>VLOOKUP(A29,MED[],9,FALSE)</f>
        <v>Obesity</v>
      </c>
      <c r="K29" t="str">
        <f>VLOOKUP(A29,MED[],10,FALSE)</f>
        <v>Normal</v>
      </c>
      <c r="L29" t="str">
        <f>VLOOKUP(A29,HOS[],2,FALSE)</f>
        <v>9 Jun 1969</v>
      </c>
      <c r="M29" s="11">
        <f>VLOOKUP(A29,HOS[],8,FALSE)</f>
        <v>1727.54</v>
      </c>
      <c r="N29" t="str">
        <f>VLOOKUP(A29,HOS[],9,FALSE)</f>
        <v>tier - 1</v>
      </c>
      <c r="O29" t="str">
        <f>VLOOKUP(A29,HOS[],10,FALSE)</f>
        <v>tier - 3</v>
      </c>
      <c r="P29" t="str">
        <f>VLOOKUP(A29,HOS[],11,FALSE)</f>
        <v>R1012</v>
      </c>
      <c r="Q29">
        <f>VLOOKUP(A29,HOS[],3,FALSE)</f>
        <v>53</v>
      </c>
    </row>
    <row r="30" spans="1:17" ht="15.6" x14ac:dyDescent="0.3">
      <c r="A30" s="1" t="s">
        <v>2344</v>
      </c>
      <c r="B30" t="str">
        <f>VLOOKUP(A30,CUS[],3,FALSE)</f>
        <v>Stephen</v>
      </c>
      <c r="C30">
        <f>VLOOKUP(A30,MED[],2,FALSE)</f>
        <v>35.86</v>
      </c>
      <c r="D30">
        <f>VLOOKUP(A30,MED[],3,FALSE)</f>
        <v>6.74</v>
      </c>
      <c r="E30" t="str">
        <f>VLOOKUP(A30,MED[],4,FALSE)</f>
        <v>yes</v>
      </c>
      <c r="F30" t="str">
        <f>VLOOKUP(A30,MED[],5,FALSE)</f>
        <v>No</v>
      </c>
      <c r="G30" t="str">
        <f>VLOOKUP(A30,MED[],6,FALSE)</f>
        <v>No</v>
      </c>
      <c r="H30" t="str">
        <f>VLOOKUP(A30,MED[],7,FALSE)</f>
        <v>2</v>
      </c>
      <c r="I30" t="str">
        <f>VLOOKUP(A30,MED[],8,FALSE)</f>
        <v>yes</v>
      </c>
      <c r="J30" t="str">
        <f>VLOOKUP(A30,MED[],9,FALSE)</f>
        <v>Obesity</v>
      </c>
      <c r="K30" t="str">
        <f>VLOOKUP(A30,MED[],10,FALSE)</f>
        <v>Diabetes</v>
      </c>
      <c r="L30" t="str">
        <f>VLOOKUP(A30,HOS[],2,FALSE)</f>
        <v>21 Aug 1961</v>
      </c>
      <c r="M30" s="11">
        <f>VLOOKUP(A30,HOS[],8,FALSE)</f>
        <v>1727.79</v>
      </c>
      <c r="N30" t="str">
        <f>VLOOKUP(A30,HOS[],9,FALSE)</f>
        <v>tier - 1</v>
      </c>
      <c r="O30" t="str">
        <f>VLOOKUP(A30,HOS[],10,FALSE)</f>
        <v>tier - 1</v>
      </c>
      <c r="P30" t="str">
        <f>VLOOKUP(A30,HOS[],11,FALSE)</f>
        <v>R1013</v>
      </c>
      <c r="Q30">
        <f>VLOOKUP(A30,HOS[],3,FALSE)</f>
        <v>61</v>
      </c>
    </row>
    <row r="31" spans="1:17" ht="15.6" x14ac:dyDescent="0.3">
      <c r="A31" s="1" t="s">
        <v>2343</v>
      </c>
      <c r="B31" t="str">
        <f>VLOOKUP(A31,CUS[],3,FALSE)</f>
        <v>Natalie</v>
      </c>
      <c r="C31">
        <f>VLOOKUP(A31,MED[],2,FALSE)</f>
        <v>37.049999999999997</v>
      </c>
      <c r="D31">
        <f>VLOOKUP(A31,MED[],3,FALSE)</f>
        <v>8.44</v>
      </c>
      <c r="E31" t="str">
        <f>VLOOKUP(A31,MED[],4,FALSE)</f>
        <v>No</v>
      </c>
      <c r="F31" t="str">
        <f>VLOOKUP(A31,MED[],5,FALSE)</f>
        <v>No</v>
      </c>
      <c r="G31" t="str">
        <f>VLOOKUP(A31,MED[],6,FALSE)</f>
        <v>No</v>
      </c>
      <c r="H31" t="str">
        <f>VLOOKUP(A31,MED[],7,FALSE)</f>
        <v>0</v>
      </c>
      <c r="I31" t="str">
        <f>VLOOKUP(A31,MED[],8,FALSE)</f>
        <v>yes</v>
      </c>
      <c r="J31" t="str">
        <f>VLOOKUP(A31,MED[],9,FALSE)</f>
        <v>Obesity</v>
      </c>
      <c r="K31" t="str">
        <f>VLOOKUP(A31,MED[],10,FALSE)</f>
        <v>Diabetes</v>
      </c>
      <c r="L31" t="str">
        <f>VLOOKUP(A31,HOS[],2,FALSE)</f>
        <v>1 Dec 1971</v>
      </c>
      <c r="M31" s="11">
        <f>VLOOKUP(A31,HOS[],8,FALSE)</f>
        <v>1728.9</v>
      </c>
      <c r="N31" t="str">
        <f>VLOOKUP(A31,HOS[],9,FALSE)</f>
        <v>tier - 1</v>
      </c>
      <c r="O31" t="str">
        <f>VLOOKUP(A31,HOS[],10,FALSE)</f>
        <v>tier - 3</v>
      </c>
      <c r="P31" t="str">
        <f>VLOOKUP(A31,HOS[],11,FALSE)</f>
        <v>R1024</v>
      </c>
      <c r="Q31">
        <f>VLOOKUP(A31,HOS[],3,FALSE)</f>
        <v>51</v>
      </c>
    </row>
    <row r="32" spans="1:17" ht="15.6" x14ac:dyDescent="0.3">
      <c r="A32" s="1" t="s">
        <v>2342</v>
      </c>
      <c r="B32" t="str">
        <f>VLOOKUP(A32,CUS[],3,FALSE)</f>
        <v>Nicole J.</v>
      </c>
      <c r="C32">
        <f>VLOOKUP(A32,MED[],2,FALSE)</f>
        <v>43.89</v>
      </c>
      <c r="D32">
        <f>VLOOKUP(A32,MED[],3,FALSE)</f>
        <v>8.7100000000000009</v>
      </c>
      <c r="E32" t="str">
        <f>VLOOKUP(A32,MED[],4,FALSE)</f>
        <v>No</v>
      </c>
      <c r="F32" t="str">
        <f>VLOOKUP(A32,MED[],5,FALSE)</f>
        <v>No</v>
      </c>
      <c r="G32" t="str">
        <f>VLOOKUP(A32,MED[],6,FALSE)</f>
        <v>No</v>
      </c>
      <c r="H32" t="str">
        <f>VLOOKUP(A32,MED[],7,FALSE)</f>
        <v>0</v>
      </c>
      <c r="I32" t="str">
        <f>VLOOKUP(A32,MED[],8,FALSE)</f>
        <v>yes</v>
      </c>
      <c r="J32" t="str">
        <f>VLOOKUP(A32,MED[],9,FALSE)</f>
        <v>Obesity</v>
      </c>
      <c r="K32" t="str">
        <f>VLOOKUP(A32,MED[],10,FALSE)</f>
        <v>Diabetes</v>
      </c>
      <c r="L32" t="str">
        <f>VLOOKUP(A32,HOS[],2,FALSE)</f>
        <v>9 Aug 1978</v>
      </c>
      <c r="M32" s="11">
        <f>VLOOKUP(A32,HOS[],8,FALSE)</f>
        <v>1731.68</v>
      </c>
      <c r="N32" t="str">
        <f>VLOOKUP(A32,HOS[],9,FALSE)</f>
        <v>tier - 1</v>
      </c>
      <c r="O32" t="str">
        <f>VLOOKUP(A32,HOS[],10,FALSE)</f>
        <v>tier - 1</v>
      </c>
      <c r="P32" t="str">
        <f>VLOOKUP(A32,HOS[],11,FALSE)</f>
        <v>R1013</v>
      </c>
      <c r="Q32">
        <f>VLOOKUP(A32,HOS[],3,FALSE)</f>
        <v>44</v>
      </c>
    </row>
    <row r="33" spans="1:17" ht="15.6" x14ac:dyDescent="0.3">
      <c r="A33" s="1" t="s">
        <v>2341</v>
      </c>
      <c r="B33" t="str">
        <f>VLOOKUP(A33,CUS[],3,FALSE)</f>
        <v>Jefferson D</v>
      </c>
      <c r="C33">
        <f>VLOOKUP(A33,MED[],2,FALSE)</f>
        <v>42.35</v>
      </c>
      <c r="D33">
        <f>VLOOKUP(A33,MED[],3,FALSE)</f>
        <v>5.08</v>
      </c>
      <c r="E33" t="str">
        <f>VLOOKUP(A33,MED[],4,FALSE)</f>
        <v>yes</v>
      </c>
      <c r="F33" t="str">
        <f>VLOOKUP(A33,MED[],5,FALSE)</f>
        <v>No</v>
      </c>
      <c r="G33" t="str">
        <f>VLOOKUP(A33,MED[],6,FALSE)</f>
        <v>No</v>
      </c>
      <c r="H33" t="str">
        <f>VLOOKUP(A33,MED[],7,FALSE)</f>
        <v>0</v>
      </c>
      <c r="I33" t="str">
        <f>VLOOKUP(A33,MED[],8,FALSE)</f>
        <v>yes</v>
      </c>
      <c r="J33" t="str">
        <f>VLOOKUP(A33,MED[],9,FALSE)</f>
        <v>Obesity</v>
      </c>
      <c r="K33" t="str">
        <f>VLOOKUP(A33,MED[],10,FALSE)</f>
        <v>Normal</v>
      </c>
      <c r="L33" t="str">
        <f>VLOOKUP(A33,HOS[],2,FALSE)</f>
        <v>22 Dec 1976</v>
      </c>
      <c r="M33" s="11">
        <f>VLOOKUP(A33,HOS[],8,FALSE)</f>
        <v>35345.730000000003</v>
      </c>
      <c r="N33" t="str">
        <f>VLOOKUP(A33,HOS[],9,FALSE)</f>
        <v>tier - 1</v>
      </c>
      <c r="O33" t="str">
        <f>VLOOKUP(A33,HOS[],10,FALSE)</f>
        <v>tier - 3</v>
      </c>
      <c r="P33" t="str">
        <f>VLOOKUP(A33,HOS[],11,FALSE)</f>
        <v>R1013</v>
      </c>
      <c r="Q33">
        <f>VLOOKUP(A33,HOS[],3,FALSE)</f>
        <v>46</v>
      </c>
    </row>
    <row r="34" spans="1:17" ht="15.6" x14ac:dyDescent="0.3">
      <c r="A34" s="1" t="s">
        <v>2340</v>
      </c>
      <c r="B34" t="str">
        <f>VLOOKUP(A34,CUS[],3,FALSE)</f>
        <v>Brendan D.</v>
      </c>
      <c r="C34">
        <f>VLOOKUP(A34,MED[],2,FALSE)</f>
        <v>31.35</v>
      </c>
      <c r="D34">
        <f>VLOOKUP(A34,MED[],3,FALSE)</f>
        <v>6.86</v>
      </c>
      <c r="E34" t="str">
        <f>VLOOKUP(A34,MED[],4,FALSE)</f>
        <v>No</v>
      </c>
      <c r="F34" t="str">
        <f>VLOOKUP(A34,MED[],5,FALSE)</f>
        <v>No</v>
      </c>
      <c r="G34" t="str">
        <f>VLOOKUP(A34,MED[],6,FALSE)</f>
        <v>No</v>
      </c>
      <c r="H34" t="str">
        <f>VLOOKUP(A34,MED[],7,FALSE)</f>
        <v>0</v>
      </c>
      <c r="I34" t="str">
        <f>VLOOKUP(A34,MED[],8,FALSE)</f>
        <v>yes</v>
      </c>
      <c r="J34" t="str">
        <f>VLOOKUP(A34,MED[],9,FALSE)</f>
        <v>Obesity</v>
      </c>
      <c r="K34" t="str">
        <f>VLOOKUP(A34,MED[],10,FALSE)</f>
        <v>Diabetes</v>
      </c>
      <c r="L34" t="str">
        <f>VLOOKUP(A34,HOS[],2,FALSE)</f>
        <v>14 Dec 1962</v>
      </c>
      <c r="M34" s="11">
        <f>VLOOKUP(A34,HOS[],8,FALSE)</f>
        <v>1737.38</v>
      </c>
      <c r="N34" t="str">
        <f>VLOOKUP(A34,HOS[],9,FALSE)</f>
        <v>tier - 1</v>
      </c>
      <c r="O34" t="str">
        <f>VLOOKUP(A34,HOS[],10,FALSE)</f>
        <v>tier - 1</v>
      </c>
      <c r="P34" t="str">
        <f>VLOOKUP(A34,HOS[],11,FALSE)</f>
        <v>R1012</v>
      </c>
      <c r="Q34">
        <f>VLOOKUP(A34,HOS[],3,FALSE)</f>
        <v>60</v>
      </c>
    </row>
    <row r="35" spans="1:17" ht="15.6" x14ac:dyDescent="0.3">
      <c r="A35" s="1" t="s">
        <v>2339</v>
      </c>
      <c r="B35" t="str">
        <f>VLOOKUP(A35,CUS[],3,FALSE)</f>
        <v>Courtney</v>
      </c>
      <c r="C35">
        <f>VLOOKUP(A35,MED[],2,FALSE)</f>
        <v>47.6</v>
      </c>
      <c r="D35">
        <f>VLOOKUP(A35,MED[],3,FALSE)</f>
        <v>5.95</v>
      </c>
      <c r="E35" t="str">
        <f>VLOOKUP(A35,MED[],4,FALSE)</f>
        <v>yes</v>
      </c>
      <c r="F35" t="str">
        <f>VLOOKUP(A35,MED[],5,FALSE)</f>
        <v>No</v>
      </c>
      <c r="G35" t="str">
        <f>VLOOKUP(A35,MED[],6,FALSE)</f>
        <v>No</v>
      </c>
      <c r="H35" t="str">
        <f>VLOOKUP(A35,MED[],7,FALSE)</f>
        <v>0</v>
      </c>
      <c r="I35" t="str">
        <f>VLOOKUP(A35,MED[],8,FALSE)</f>
        <v>yes</v>
      </c>
      <c r="J35" t="str">
        <f>VLOOKUP(A35,MED[],9,FALSE)</f>
        <v>Obesity</v>
      </c>
      <c r="K35" t="str">
        <f>VLOOKUP(A35,MED[],10,FALSE)</f>
        <v>Prediabetes</v>
      </c>
      <c r="L35" t="str">
        <f>VLOOKUP(A35,HOS[],2,FALSE)</f>
        <v>25 Sep 1985</v>
      </c>
      <c r="M35" s="11">
        <f>VLOOKUP(A35,HOS[],8,FALSE)</f>
        <v>1743.21</v>
      </c>
      <c r="N35" t="str">
        <f>VLOOKUP(A35,HOS[],9,FALSE)</f>
        <v>tier - 2</v>
      </c>
      <c r="O35" t="str">
        <f>VLOOKUP(A35,HOS[],10,FALSE)</f>
        <v>tier - 3</v>
      </c>
      <c r="P35" t="str">
        <f>VLOOKUP(A35,HOS[],11,FALSE)</f>
        <v>R1011</v>
      </c>
      <c r="Q35">
        <f>VLOOKUP(A35,HOS[],3,FALSE)</f>
        <v>37</v>
      </c>
    </row>
    <row r="36" spans="1:17" ht="15.6" x14ac:dyDescent="0.3">
      <c r="A36" s="1" t="s">
        <v>2338</v>
      </c>
      <c r="B36" t="str">
        <f>VLOOKUP(A36,CUS[],3,FALSE)</f>
        <v>Sydney L.</v>
      </c>
      <c r="C36">
        <f>VLOOKUP(A36,MED[],2,FALSE)</f>
        <v>46.2</v>
      </c>
      <c r="D36">
        <f>VLOOKUP(A36,MED[],3,FALSE)</f>
        <v>6.09</v>
      </c>
      <c r="E36" t="str">
        <f>VLOOKUP(A36,MED[],4,FALSE)</f>
        <v>No</v>
      </c>
      <c r="F36" t="str">
        <f>VLOOKUP(A36,MED[],5,FALSE)</f>
        <v>No</v>
      </c>
      <c r="G36" t="str">
        <f>VLOOKUP(A36,MED[],6,FALSE)</f>
        <v>Yes</v>
      </c>
      <c r="H36" t="str">
        <f>VLOOKUP(A36,MED[],7,FALSE)</f>
        <v>1</v>
      </c>
      <c r="I36" t="str">
        <f>VLOOKUP(A36,MED[],8,FALSE)</f>
        <v>yes</v>
      </c>
      <c r="J36" t="str">
        <f>VLOOKUP(A36,MED[],9,FALSE)</f>
        <v>Obesity</v>
      </c>
      <c r="K36" t="str">
        <f>VLOOKUP(A36,MED[],10,FALSE)</f>
        <v>Prediabetes</v>
      </c>
      <c r="L36" t="str">
        <f>VLOOKUP(A36,HOS[],2,FALSE)</f>
        <v>28 Aug 1979</v>
      </c>
      <c r="M36" s="11">
        <f>VLOOKUP(A36,HOS[],8,FALSE)</f>
        <v>1744.47</v>
      </c>
      <c r="N36" t="str">
        <f>VLOOKUP(A36,HOS[],9,FALSE)</f>
        <v>tier - 2</v>
      </c>
      <c r="O36" t="str">
        <f>VLOOKUP(A36,HOS[],10,FALSE)</f>
        <v>tier - 1</v>
      </c>
      <c r="P36" t="str">
        <f>VLOOKUP(A36,HOS[],11,FALSE)</f>
        <v>R1013</v>
      </c>
      <c r="Q36">
        <f>VLOOKUP(A36,HOS[],3,FALSE)</f>
        <v>43</v>
      </c>
    </row>
    <row r="37" spans="1:17" ht="15.6" x14ac:dyDescent="0.3">
      <c r="A37" s="1" t="s">
        <v>2337</v>
      </c>
      <c r="B37" t="str">
        <f>VLOOKUP(A37,CUS[],3,FALSE)</f>
        <v>Julien</v>
      </c>
      <c r="C37">
        <f>VLOOKUP(A37,MED[],2,FALSE)</f>
        <v>32.015000000000001</v>
      </c>
      <c r="D37">
        <f>VLOOKUP(A37,MED[],3,FALSE)</f>
        <v>11.75</v>
      </c>
      <c r="E37" t="str">
        <f>VLOOKUP(A37,MED[],4,FALSE)</f>
        <v>No</v>
      </c>
      <c r="F37" t="str">
        <f>VLOOKUP(A37,MED[],5,FALSE)</f>
        <v>No</v>
      </c>
      <c r="G37" t="str">
        <f>VLOOKUP(A37,MED[],6,FALSE)</f>
        <v>No</v>
      </c>
      <c r="H37" t="str">
        <f>VLOOKUP(A37,MED[],7,FALSE)</f>
        <v>0</v>
      </c>
      <c r="I37" t="str">
        <f>VLOOKUP(A37,MED[],8,FALSE)</f>
        <v>yes</v>
      </c>
      <c r="J37" t="str">
        <f>VLOOKUP(A37,MED[],9,FALSE)</f>
        <v>Obesity</v>
      </c>
      <c r="K37" t="str">
        <f>VLOOKUP(A37,MED[],10,FALSE)</f>
        <v>Diabetes</v>
      </c>
      <c r="L37" t="str">
        <f>VLOOKUP(A37,HOS[],2,FALSE)</f>
        <v>25 Dec 1960</v>
      </c>
      <c r="M37" s="11">
        <f>VLOOKUP(A37,HOS[],8,FALSE)</f>
        <v>11944.59</v>
      </c>
      <c r="N37" t="str">
        <f>VLOOKUP(A37,HOS[],9,FALSE)</f>
        <v>tier - 2</v>
      </c>
      <c r="O37" t="str">
        <f>VLOOKUP(A37,HOS[],10,FALSE)</f>
        <v>tier - 2</v>
      </c>
      <c r="P37" t="str">
        <f>VLOOKUP(A37,HOS[],11,FALSE)</f>
        <v>R1016</v>
      </c>
      <c r="Q37">
        <f>VLOOKUP(A37,HOS[],3,FALSE)</f>
        <v>62</v>
      </c>
    </row>
    <row r="38" spans="1:17" ht="15.6" x14ac:dyDescent="0.3">
      <c r="A38" s="1" t="s">
        <v>2336</v>
      </c>
      <c r="B38" t="str">
        <f>VLOOKUP(A38,CUS[],3,FALSE)</f>
        <v>Ryan M</v>
      </c>
      <c r="C38">
        <f>VLOOKUP(A38,MED[],2,FALSE)</f>
        <v>40.564999999999998</v>
      </c>
      <c r="D38">
        <f>VLOOKUP(A38,MED[],3,FALSE)</f>
        <v>7.37</v>
      </c>
      <c r="E38" t="str">
        <f>VLOOKUP(A38,MED[],4,FALSE)</f>
        <v>No</v>
      </c>
      <c r="F38" t="str">
        <f>VLOOKUP(A38,MED[],5,FALSE)</f>
        <v>No</v>
      </c>
      <c r="G38" t="str">
        <f>VLOOKUP(A38,MED[],6,FALSE)</f>
        <v>No</v>
      </c>
      <c r="H38" t="str">
        <f>VLOOKUP(A38,MED[],7,FALSE)</f>
        <v>0</v>
      </c>
      <c r="I38" t="str">
        <f>VLOOKUP(A38,MED[],8,FALSE)</f>
        <v>yes</v>
      </c>
      <c r="J38" t="str">
        <f>VLOOKUP(A38,MED[],9,FALSE)</f>
        <v>Obesity</v>
      </c>
      <c r="K38" t="str">
        <f>VLOOKUP(A38,MED[],10,FALSE)</f>
        <v>Diabetes</v>
      </c>
      <c r="L38" t="str">
        <f>VLOOKUP(A38,HOS[],2,FALSE)</f>
        <v>26 Aug 1974</v>
      </c>
      <c r="M38" s="11">
        <f>VLOOKUP(A38,HOS[],8,FALSE)</f>
        <v>1748.77</v>
      </c>
      <c r="N38" t="str">
        <f>VLOOKUP(A38,HOS[],9,FALSE)</f>
        <v>tier - 2</v>
      </c>
      <c r="O38" t="str">
        <f>VLOOKUP(A38,HOS[],10,FALSE)</f>
        <v>tier - 2</v>
      </c>
      <c r="P38" t="str">
        <f>VLOOKUP(A38,HOS[],11,FALSE)</f>
        <v>R1012</v>
      </c>
      <c r="Q38">
        <f>VLOOKUP(A38,HOS[],3,FALSE)</f>
        <v>48</v>
      </c>
    </row>
    <row r="39" spans="1:17" ht="15.6" x14ac:dyDescent="0.3">
      <c r="A39" s="1" t="s">
        <v>2335</v>
      </c>
      <c r="B39" t="str">
        <f>VLOOKUP(A39,CUS[],3,FALSE)</f>
        <v>Anna H.</v>
      </c>
      <c r="C39">
        <f>VLOOKUP(A39,MED[],2,FALSE)</f>
        <v>32.450000000000003</v>
      </c>
      <c r="D39">
        <f>VLOOKUP(A39,MED[],3,FALSE)</f>
        <v>11.91</v>
      </c>
      <c r="E39" t="str">
        <f>VLOOKUP(A39,MED[],4,FALSE)</f>
        <v>No</v>
      </c>
      <c r="F39" t="str">
        <f>VLOOKUP(A39,MED[],5,FALSE)</f>
        <v>No</v>
      </c>
      <c r="G39" t="str">
        <f>VLOOKUP(A39,MED[],6,FALSE)</f>
        <v>No</v>
      </c>
      <c r="H39" t="str">
        <f>VLOOKUP(A39,MED[],7,FALSE)</f>
        <v>0</v>
      </c>
      <c r="I39" t="str">
        <f>VLOOKUP(A39,MED[],8,FALSE)</f>
        <v>yes</v>
      </c>
      <c r="J39" t="str">
        <f>VLOOKUP(A39,MED[],9,FALSE)</f>
        <v>Obesity</v>
      </c>
      <c r="K39" t="str">
        <f>VLOOKUP(A39,MED[],10,FALSE)</f>
        <v>Diabetes</v>
      </c>
      <c r="L39" t="str">
        <f>VLOOKUP(A39,HOS[],2,FALSE)</f>
        <v>7 Dec 1962</v>
      </c>
      <c r="M39" s="11">
        <f>VLOOKUP(A39,HOS[],8,FALSE)</f>
        <v>1756.6</v>
      </c>
      <c r="N39" t="str">
        <f>VLOOKUP(A39,HOS[],9,FALSE)</f>
        <v>tier - 2</v>
      </c>
      <c r="O39" t="str">
        <f>VLOOKUP(A39,HOS[],10,FALSE)</f>
        <v>tier - 2</v>
      </c>
      <c r="P39" t="str">
        <f>VLOOKUP(A39,HOS[],11,FALSE)</f>
        <v>R1013</v>
      </c>
      <c r="Q39">
        <f>VLOOKUP(A39,HOS[],3,FALSE)</f>
        <v>60</v>
      </c>
    </row>
    <row r="40" spans="1:17" ht="15.6" x14ac:dyDescent="0.3">
      <c r="A40" s="1" t="s">
        <v>2334</v>
      </c>
      <c r="B40" t="str">
        <f>VLOOKUP(A40,CUS[],3,FALSE)</f>
        <v>Samantha</v>
      </c>
      <c r="C40">
        <f>VLOOKUP(A40,MED[],2,FALSE)</f>
        <v>34.96</v>
      </c>
      <c r="D40">
        <f>VLOOKUP(A40,MED[],3,FALSE)</f>
        <v>6.52</v>
      </c>
      <c r="E40" t="str">
        <f>VLOOKUP(A40,MED[],4,FALSE)</f>
        <v>No</v>
      </c>
      <c r="F40" t="str">
        <f>VLOOKUP(A40,MED[],5,FALSE)</f>
        <v>No</v>
      </c>
      <c r="G40" t="str">
        <f>VLOOKUP(A40,MED[],6,FALSE)</f>
        <v>No</v>
      </c>
      <c r="H40" t="str">
        <f>VLOOKUP(A40,MED[],7,FALSE)</f>
        <v>0</v>
      </c>
      <c r="I40" t="str">
        <f>VLOOKUP(A40,MED[],8,FALSE)</f>
        <v>yes</v>
      </c>
      <c r="J40" t="str">
        <f>VLOOKUP(A40,MED[],9,FALSE)</f>
        <v>Obesity</v>
      </c>
      <c r="K40" t="str">
        <f>VLOOKUP(A40,MED[],10,FALSE)</f>
        <v>Diabetes</v>
      </c>
      <c r="L40" t="str">
        <f>VLOOKUP(A40,HOS[],2,FALSE)</f>
        <v>19 Aug 1971</v>
      </c>
      <c r="M40" s="11">
        <f>VLOOKUP(A40,HOS[],8,FALSE)</f>
        <v>1759.34</v>
      </c>
      <c r="N40" t="str">
        <f>VLOOKUP(A40,HOS[],9,FALSE)</f>
        <v>tier - 2</v>
      </c>
      <c r="O40" t="str">
        <f>VLOOKUP(A40,HOS[],10,FALSE)</f>
        <v>tier - 3</v>
      </c>
      <c r="P40" t="str">
        <f>VLOOKUP(A40,HOS[],11,FALSE)</f>
        <v>R1024</v>
      </c>
      <c r="Q40">
        <f>VLOOKUP(A40,HOS[],3,FALSE)</f>
        <v>51</v>
      </c>
    </row>
    <row r="41" spans="1:17" ht="15.6" x14ac:dyDescent="0.3">
      <c r="A41" s="1" t="s">
        <v>2333</v>
      </c>
      <c r="B41" t="str">
        <f>VLOOKUP(A41,CUS[],3,FALSE)</f>
        <v>Robert</v>
      </c>
      <c r="C41">
        <f>VLOOKUP(A41,MED[],2,FALSE)</f>
        <v>35.5</v>
      </c>
      <c r="D41">
        <f>VLOOKUP(A41,MED[],3,FALSE)</f>
        <v>5.14</v>
      </c>
      <c r="E41" t="str">
        <f>VLOOKUP(A41,MED[],4,FALSE)</f>
        <v>No</v>
      </c>
      <c r="F41" t="str">
        <f>VLOOKUP(A41,MED[],5,FALSE)</f>
        <v>No</v>
      </c>
      <c r="G41" t="str">
        <f>VLOOKUP(A41,MED[],6,FALSE)</f>
        <v>Yes</v>
      </c>
      <c r="H41" t="str">
        <f>VLOOKUP(A41,MED[],7,FALSE)</f>
        <v>1</v>
      </c>
      <c r="I41" t="str">
        <f>VLOOKUP(A41,MED[],8,FALSE)</f>
        <v>yes</v>
      </c>
      <c r="J41" t="str">
        <f>VLOOKUP(A41,MED[],9,FALSE)</f>
        <v>Obesity</v>
      </c>
      <c r="K41" t="str">
        <f>VLOOKUP(A41,MED[],10,FALSE)</f>
        <v>Normal</v>
      </c>
      <c r="L41" t="str">
        <f>VLOOKUP(A41,HOS[],2,FALSE)</f>
        <v>13 Oct 1993</v>
      </c>
      <c r="M41" s="11">
        <f>VLOOKUP(A41,HOS[],8,FALSE)</f>
        <v>1769.53</v>
      </c>
      <c r="N41" t="str">
        <f>VLOOKUP(A41,HOS[],9,FALSE)</f>
        <v>tier - 2</v>
      </c>
      <c r="O41" t="str">
        <f>VLOOKUP(A41,HOS[],10,FALSE)</f>
        <v>tier - 2</v>
      </c>
      <c r="P41" t="str">
        <f>VLOOKUP(A41,HOS[],11,FALSE)</f>
        <v>R1011</v>
      </c>
      <c r="Q41">
        <f>VLOOKUP(A41,HOS[],3,FALSE)</f>
        <v>29</v>
      </c>
    </row>
    <row r="42" spans="1:17" ht="15.6" x14ac:dyDescent="0.3">
      <c r="A42" s="1" t="s">
        <v>2332</v>
      </c>
      <c r="B42" t="str">
        <f>VLOOKUP(A42,CUS[],3,FALSE)</f>
        <v>James R.</v>
      </c>
      <c r="C42">
        <f>VLOOKUP(A42,MED[],2,FALSE)</f>
        <v>52.58</v>
      </c>
      <c r="D42">
        <f>VLOOKUP(A42,MED[],3,FALSE)</f>
        <v>4.1900000000000004</v>
      </c>
      <c r="E42" t="str">
        <f>VLOOKUP(A42,MED[],4,FALSE)</f>
        <v>No</v>
      </c>
      <c r="F42" t="str">
        <f>VLOOKUP(A42,MED[],5,FALSE)</f>
        <v>yes</v>
      </c>
      <c r="G42" t="str">
        <f>VLOOKUP(A42,MED[],6,FALSE)</f>
        <v>No</v>
      </c>
      <c r="H42" t="str">
        <f>VLOOKUP(A42,MED[],7,FALSE)</f>
        <v>1</v>
      </c>
      <c r="I42" t="str">
        <f>VLOOKUP(A42,MED[],8,FALSE)</f>
        <v>yes</v>
      </c>
      <c r="J42" t="str">
        <f>VLOOKUP(A42,MED[],9,FALSE)</f>
        <v>Obesity</v>
      </c>
      <c r="K42" t="str">
        <f>VLOOKUP(A42,MED[],10,FALSE)</f>
        <v>Normal</v>
      </c>
      <c r="L42" t="str">
        <f>VLOOKUP(A42,HOS[],2,FALSE)</f>
        <v>25 Aug 2000</v>
      </c>
      <c r="M42" s="11">
        <f>VLOOKUP(A42,HOS[],8,FALSE)</f>
        <v>1815.88</v>
      </c>
      <c r="N42" t="str">
        <f>VLOOKUP(A42,HOS[],9,FALSE)</f>
        <v>tier - 2</v>
      </c>
      <c r="O42" t="str">
        <f>VLOOKUP(A42,HOS[],10,FALSE)</f>
        <v>tier - 3</v>
      </c>
      <c r="P42" t="str">
        <f>VLOOKUP(A42,HOS[],11,FALSE)</f>
        <v>R1013</v>
      </c>
      <c r="Q42">
        <f>VLOOKUP(A42,HOS[],3,FALSE)</f>
        <v>22</v>
      </c>
    </row>
    <row r="43" spans="1:17" ht="15.6" x14ac:dyDescent="0.3">
      <c r="A43" s="1" t="s">
        <v>2331</v>
      </c>
      <c r="B43" t="str">
        <f>VLOOKUP(A43,CUS[],3,FALSE)</f>
        <v>Roseann</v>
      </c>
      <c r="C43">
        <f>VLOOKUP(A43,MED[],2,FALSE)</f>
        <v>35.200000000000003</v>
      </c>
      <c r="D43">
        <f>VLOOKUP(A43,MED[],3,FALSE)</f>
        <v>11.68</v>
      </c>
      <c r="E43" t="str">
        <f>VLOOKUP(A43,MED[],4,FALSE)</f>
        <v>yes</v>
      </c>
      <c r="F43" t="str">
        <f>VLOOKUP(A43,MED[],5,FALSE)</f>
        <v>No</v>
      </c>
      <c r="G43" t="str">
        <f>VLOOKUP(A43,MED[],6,FALSE)</f>
        <v>No</v>
      </c>
      <c r="H43" t="str">
        <f>VLOOKUP(A43,MED[],7,FALSE)</f>
        <v>0</v>
      </c>
      <c r="I43" t="str">
        <f>VLOOKUP(A43,MED[],8,FALSE)</f>
        <v>yes</v>
      </c>
      <c r="J43" t="str">
        <f>VLOOKUP(A43,MED[],9,FALSE)</f>
        <v>Obesity</v>
      </c>
      <c r="K43" t="str">
        <f>VLOOKUP(A43,MED[],10,FALSE)</f>
        <v>Diabetes</v>
      </c>
      <c r="L43" t="str">
        <f>VLOOKUP(A43,HOS[],2,FALSE)</f>
        <v>19 Sep 1967</v>
      </c>
      <c r="M43" s="11">
        <f>VLOOKUP(A43,HOS[],8,FALSE)</f>
        <v>1822.54</v>
      </c>
      <c r="N43" t="str">
        <f>VLOOKUP(A43,HOS[],9,FALSE)</f>
        <v>tier - 2</v>
      </c>
      <c r="O43" t="str">
        <f>VLOOKUP(A43,HOS[],10,FALSE)</f>
        <v>tier - 3</v>
      </c>
      <c r="P43" t="str">
        <f>VLOOKUP(A43,HOS[],11,FALSE)</f>
        <v>R1013</v>
      </c>
      <c r="Q43">
        <f>VLOOKUP(A43,HOS[],3,FALSE)</f>
        <v>55</v>
      </c>
    </row>
    <row r="44" spans="1:17" ht="15.6" x14ac:dyDescent="0.3">
      <c r="A44" s="1" t="s">
        <v>2330</v>
      </c>
      <c r="B44" t="str">
        <f>VLOOKUP(A44,CUS[],3,FALSE)</f>
        <v>Nicole</v>
      </c>
      <c r="C44">
        <f>VLOOKUP(A44,MED[],2,FALSE)</f>
        <v>38.06</v>
      </c>
      <c r="D44">
        <f>VLOOKUP(A44,MED[],3,FALSE)</f>
        <v>6.98</v>
      </c>
      <c r="E44" t="str">
        <f>VLOOKUP(A44,MED[],4,FALSE)</f>
        <v>No</v>
      </c>
      <c r="F44" t="str">
        <f>VLOOKUP(A44,MED[],5,FALSE)</f>
        <v>No</v>
      </c>
      <c r="G44" t="str">
        <f>VLOOKUP(A44,MED[],6,FALSE)</f>
        <v>No</v>
      </c>
      <c r="H44" t="str">
        <f>VLOOKUP(A44,MED[],7,FALSE)</f>
        <v>0</v>
      </c>
      <c r="I44" t="str">
        <f>VLOOKUP(A44,MED[],8,FALSE)</f>
        <v>yes</v>
      </c>
      <c r="J44" t="str">
        <f>VLOOKUP(A44,MED[],9,FALSE)</f>
        <v>Obesity</v>
      </c>
      <c r="K44" t="str">
        <f>VLOOKUP(A44,MED[],10,FALSE)</f>
        <v>Diabetes</v>
      </c>
      <c r="L44" t="str">
        <f>VLOOKUP(A44,HOS[],2,FALSE)</f>
        <v>17 Oct 1971</v>
      </c>
      <c r="M44" s="11">
        <f>VLOOKUP(A44,HOS[],8,FALSE)</f>
        <v>1824.29</v>
      </c>
      <c r="N44" t="str">
        <f>VLOOKUP(A44,HOS[],9,FALSE)</f>
        <v>tier - 2</v>
      </c>
      <c r="O44" t="str">
        <f>VLOOKUP(A44,HOS[],10,FALSE)</f>
        <v>tier - 2</v>
      </c>
      <c r="P44" t="str">
        <f>VLOOKUP(A44,HOS[],11,FALSE)</f>
        <v>R1013</v>
      </c>
      <c r="Q44">
        <f>VLOOKUP(A44,HOS[],3,FALSE)</f>
        <v>51</v>
      </c>
    </row>
    <row r="45" spans="1:17" ht="15.6" x14ac:dyDescent="0.3">
      <c r="A45" s="1" t="s">
        <v>2329</v>
      </c>
      <c r="B45" t="str">
        <f>VLOOKUP(A45,CUS[],3,FALSE)</f>
        <v>Spencer</v>
      </c>
      <c r="C45">
        <f>VLOOKUP(A45,MED[],2,FALSE)</f>
        <v>34.21</v>
      </c>
      <c r="D45">
        <f>VLOOKUP(A45,MED[],3,FALSE)</f>
        <v>8.34</v>
      </c>
      <c r="E45" t="str">
        <f>VLOOKUP(A45,MED[],4,FALSE)</f>
        <v>No</v>
      </c>
      <c r="F45" t="str">
        <f>VLOOKUP(A45,MED[],5,FALSE)</f>
        <v>No</v>
      </c>
      <c r="G45" t="str">
        <f>VLOOKUP(A45,MED[],6,FALSE)</f>
        <v>No</v>
      </c>
      <c r="H45" t="str">
        <f>VLOOKUP(A45,MED[],7,FALSE)</f>
        <v>0</v>
      </c>
      <c r="I45" t="str">
        <f>VLOOKUP(A45,MED[],8,FALSE)</f>
        <v>yes</v>
      </c>
      <c r="J45" t="str">
        <f>VLOOKUP(A45,MED[],9,FALSE)</f>
        <v>Obesity</v>
      </c>
      <c r="K45" t="str">
        <f>VLOOKUP(A45,MED[],10,FALSE)</f>
        <v>Diabetes</v>
      </c>
      <c r="L45" t="str">
        <f>VLOOKUP(A45,HOS[],2,FALSE)</f>
        <v>20 Nov 1968</v>
      </c>
      <c r="M45" s="11">
        <f>VLOOKUP(A45,HOS[],8,FALSE)</f>
        <v>35491.64</v>
      </c>
      <c r="N45" t="str">
        <f>VLOOKUP(A45,HOS[],9,FALSE)</f>
        <v>tier - 2</v>
      </c>
      <c r="O45" t="str">
        <f>VLOOKUP(A45,HOS[],10,FALSE)</f>
        <v>tier - 1</v>
      </c>
      <c r="P45" t="str">
        <f>VLOOKUP(A45,HOS[],11,FALSE)</f>
        <v>R1013</v>
      </c>
      <c r="Q45">
        <f>VLOOKUP(A45,HOS[],3,FALSE)</f>
        <v>54</v>
      </c>
    </row>
    <row r="46" spans="1:17" ht="15.6" x14ac:dyDescent="0.3">
      <c r="A46" s="1" t="s">
        <v>2328</v>
      </c>
      <c r="B46" t="str">
        <f>VLOOKUP(A46,CUS[],3,FALSE)</f>
        <v>Eric W</v>
      </c>
      <c r="C46">
        <f>VLOOKUP(A46,MED[],2,FALSE)</f>
        <v>38.94</v>
      </c>
      <c r="D46">
        <f>VLOOKUP(A46,MED[],3,FALSE)</f>
        <v>8.49</v>
      </c>
      <c r="E46" t="str">
        <f>VLOOKUP(A46,MED[],4,FALSE)</f>
        <v>yes</v>
      </c>
      <c r="F46" t="str">
        <f>VLOOKUP(A46,MED[],5,FALSE)</f>
        <v>No</v>
      </c>
      <c r="G46" t="str">
        <f>VLOOKUP(A46,MED[],6,FALSE)</f>
        <v>No</v>
      </c>
      <c r="H46" t="str">
        <f>VLOOKUP(A46,MED[],7,FALSE)</f>
        <v>1</v>
      </c>
      <c r="I46" t="str">
        <f>VLOOKUP(A46,MED[],8,FALSE)</f>
        <v>yes</v>
      </c>
      <c r="J46" t="str">
        <f>VLOOKUP(A46,MED[],9,FALSE)</f>
        <v>Obesity</v>
      </c>
      <c r="K46" t="str">
        <f>VLOOKUP(A46,MED[],10,FALSE)</f>
        <v>Diabetes</v>
      </c>
      <c r="L46" t="str">
        <f>VLOOKUP(A46,HOS[],2,FALSE)</f>
        <v>1 Jun 1975</v>
      </c>
      <c r="M46" s="11">
        <f>VLOOKUP(A46,HOS[],8,FALSE)</f>
        <v>1826.84</v>
      </c>
      <c r="N46" t="str">
        <f>VLOOKUP(A46,HOS[],9,FALSE)</f>
        <v>tier - 2</v>
      </c>
      <c r="O46" t="str">
        <f>VLOOKUP(A46,HOS[],10,FALSE)</f>
        <v>tier - 2</v>
      </c>
      <c r="P46" t="str">
        <f>VLOOKUP(A46,HOS[],11,FALSE)</f>
        <v>R1013</v>
      </c>
      <c r="Q46">
        <f>VLOOKUP(A46,HOS[],3,FALSE)</f>
        <v>48</v>
      </c>
    </row>
    <row r="47" spans="1:17" ht="15.6" x14ac:dyDescent="0.3">
      <c r="A47" s="1" t="s">
        <v>2327</v>
      </c>
      <c r="B47" t="str">
        <f>VLOOKUP(A47,CUS[],3,FALSE)</f>
        <v>Brianna L</v>
      </c>
      <c r="C47">
        <f>VLOOKUP(A47,MED[],2,FALSE)</f>
        <v>30.21</v>
      </c>
      <c r="D47">
        <f>VLOOKUP(A47,MED[],3,FALSE)</f>
        <v>5.34</v>
      </c>
      <c r="E47" t="str">
        <f>VLOOKUP(A47,MED[],4,FALSE)</f>
        <v>yes</v>
      </c>
      <c r="F47" t="str">
        <f>VLOOKUP(A47,MED[],5,FALSE)</f>
        <v>No</v>
      </c>
      <c r="G47" t="str">
        <f>VLOOKUP(A47,MED[],6,FALSE)</f>
        <v>No</v>
      </c>
      <c r="H47" t="str">
        <f>VLOOKUP(A47,MED[],7,FALSE)</f>
        <v>1</v>
      </c>
      <c r="I47" t="str">
        <f>VLOOKUP(A47,MED[],8,FALSE)</f>
        <v>yes</v>
      </c>
      <c r="J47" t="str">
        <f>VLOOKUP(A47,MED[],9,FALSE)</f>
        <v>Obesity</v>
      </c>
      <c r="K47" t="str">
        <f>VLOOKUP(A47,MED[],10,FALSE)</f>
        <v>Normal</v>
      </c>
      <c r="L47" t="str">
        <f>VLOOKUP(A47,HOS[],2,FALSE)</f>
        <v>11 Jul 1988</v>
      </c>
      <c r="M47" s="11">
        <f>VLOOKUP(A47,HOS[],8,FALSE)</f>
        <v>1832.09</v>
      </c>
      <c r="N47" t="str">
        <f>VLOOKUP(A47,HOS[],9,FALSE)</f>
        <v>tier - 2</v>
      </c>
      <c r="O47" t="str">
        <f>VLOOKUP(A47,HOS[],10,FALSE)</f>
        <v>tier - 1</v>
      </c>
      <c r="P47" t="str">
        <f>VLOOKUP(A47,HOS[],11,FALSE)</f>
        <v>R1012</v>
      </c>
      <c r="Q47">
        <f>VLOOKUP(A47,HOS[],3,FALSE)</f>
        <v>34</v>
      </c>
    </row>
    <row r="48" spans="1:17" ht="15.6" x14ac:dyDescent="0.3">
      <c r="A48" s="1" t="s">
        <v>2326</v>
      </c>
      <c r="B48" t="str">
        <f>VLOOKUP(A48,CUS[],3,FALSE)</f>
        <v>Thomas J.</v>
      </c>
      <c r="C48">
        <f>VLOOKUP(A48,MED[],2,FALSE)</f>
        <v>33.630000000000003</v>
      </c>
      <c r="D48">
        <f>VLOOKUP(A48,MED[],3,FALSE)</f>
        <v>4.43</v>
      </c>
      <c r="E48" t="str">
        <f>VLOOKUP(A48,MED[],4,FALSE)</f>
        <v>yes</v>
      </c>
      <c r="F48" t="str">
        <f>VLOOKUP(A48,MED[],5,FALSE)</f>
        <v>No</v>
      </c>
      <c r="G48" t="str">
        <f>VLOOKUP(A48,MED[],6,FALSE)</f>
        <v>No</v>
      </c>
      <c r="H48" t="str">
        <f>VLOOKUP(A48,MED[],7,FALSE)</f>
        <v>2</v>
      </c>
      <c r="I48" t="str">
        <f>VLOOKUP(A48,MED[],8,FALSE)</f>
        <v>yes</v>
      </c>
      <c r="J48" t="str">
        <f>VLOOKUP(A48,MED[],9,FALSE)</f>
        <v>Obesity</v>
      </c>
      <c r="K48" t="str">
        <f>VLOOKUP(A48,MED[],10,FALSE)</f>
        <v>Normal</v>
      </c>
      <c r="L48" t="str">
        <f>VLOOKUP(A48,HOS[],2,FALSE)</f>
        <v>1 Oct 1966</v>
      </c>
      <c r="M48" s="11">
        <f>VLOOKUP(A48,HOS[],8,FALSE)</f>
        <v>11945.13</v>
      </c>
      <c r="N48" t="str">
        <f>VLOOKUP(A48,HOS[],9,FALSE)</f>
        <v>tier - 2</v>
      </c>
      <c r="O48" t="str">
        <f>VLOOKUP(A48,HOS[],10,FALSE)</f>
        <v>tier - 2</v>
      </c>
      <c r="P48" t="str">
        <f>VLOOKUP(A48,HOS[],11,FALSE)</f>
        <v>R1012</v>
      </c>
      <c r="Q48">
        <f>VLOOKUP(A48,HOS[],3,FALSE)</f>
        <v>56</v>
      </c>
    </row>
    <row r="49" spans="1:17" ht="15.6" x14ac:dyDescent="0.3">
      <c r="A49" s="1" t="s">
        <v>2325</v>
      </c>
      <c r="B49" t="str">
        <f>VLOOKUP(A49,CUS[],3,FALSE)</f>
        <v>Melissa L</v>
      </c>
      <c r="C49">
        <f>VLOOKUP(A49,MED[],2,FALSE)</f>
        <v>40.369999999999997</v>
      </c>
      <c r="D49">
        <f>VLOOKUP(A49,MED[],3,FALSE)</f>
        <v>4.47</v>
      </c>
      <c r="E49" t="str">
        <f>VLOOKUP(A49,MED[],4,FALSE)</f>
        <v>No</v>
      </c>
      <c r="F49" t="str">
        <f>VLOOKUP(A49,MED[],5,FALSE)</f>
        <v>No</v>
      </c>
      <c r="G49" t="str">
        <f>VLOOKUP(A49,MED[],6,FALSE)</f>
        <v>No</v>
      </c>
      <c r="H49" t="str">
        <f>VLOOKUP(A49,MED[],7,FALSE)</f>
        <v>0</v>
      </c>
      <c r="I49" t="str">
        <f>VLOOKUP(A49,MED[],8,FALSE)</f>
        <v>yes</v>
      </c>
      <c r="J49" t="str">
        <f>VLOOKUP(A49,MED[],9,FALSE)</f>
        <v>Obesity</v>
      </c>
      <c r="K49" t="str">
        <f>VLOOKUP(A49,MED[],10,FALSE)</f>
        <v>Normal</v>
      </c>
      <c r="L49" t="str">
        <f>VLOOKUP(A49,HOS[],2,FALSE)</f>
        <v>4 Nov 1980</v>
      </c>
      <c r="M49" s="11">
        <f>VLOOKUP(A49,HOS[],8,FALSE)</f>
        <v>1837.24</v>
      </c>
      <c r="N49" t="str">
        <f>VLOOKUP(A49,HOS[],9,FALSE)</f>
        <v>tier - 2</v>
      </c>
      <c r="O49" t="str">
        <f>VLOOKUP(A49,HOS[],10,FALSE)</f>
        <v>tier - 1</v>
      </c>
      <c r="P49" t="str">
        <f>VLOOKUP(A49,HOS[],11,FALSE)</f>
        <v>R1013</v>
      </c>
      <c r="Q49">
        <f>VLOOKUP(A49,HOS[],3,FALSE)</f>
        <v>42</v>
      </c>
    </row>
    <row r="50" spans="1:17" ht="15.6" x14ac:dyDescent="0.3">
      <c r="A50" s="1" t="s">
        <v>2324</v>
      </c>
      <c r="B50" t="str">
        <f>VLOOKUP(A50,CUS[],3,FALSE)</f>
        <v xml:space="preserve">  Flavio</v>
      </c>
      <c r="C50">
        <f>VLOOKUP(A50,MED[],2,FALSE)</f>
        <v>53.09</v>
      </c>
      <c r="D50">
        <f>VLOOKUP(A50,MED[],3,FALSE)</f>
        <v>4.82</v>
      </c>
      <c r="E50" t="str">
        <f>VLOOKUP(A50,MED[],4,FALSE)</f>
        <v>yes</v>
      </c>
      <c r="F50" t="str">
        <f>VLOOKUP(A50,MED[],5,FALSE)</f>
        <v>No</v>
      </c>
      <c r="G50" t="str">
        <f>VLOOKUP(A50,MED[],6,FALSE)</f>
        <v>No</v>
      </c>
      <c r="H50" t="str">
        <f>VLOOKUP(A50,MED[],7,FALSE)</f>
        <v>2</v>
      </c>
      <c r="I50" t="str">
        <f>VLOOKUP(A50,MED[],8,FALSE)</f>
        <v>yes</v>
      </c>
      <c r="J50" t="str">
        <f>VLOOKUP(A50,MED[],9,FALSE)</f>
        <v>Obesity</v>
      </c>
      <c r="K50" t="str">
        <f>VLOOKUP(A50,MED[],10,FALSE)</f>
        <v>Normal</v>
      </c>
      <c r="L50" t="str">
        <f>VLOOKUP(A50,HOS[],2,FALSE)</f>
        <v>12 Jul 1966</v>
      </c>
      <c r="M50" s="11">
        <f>VLOOKUP(A50,HOS[],8,FALSE)</f>
        <v>1837.28</v>
      </c>
      <c r="N50" t="str">
        <f>VLOOKUP(A50,HOS[],9,FALSE)</f>
        <v>tier - 2</v>
      </c>
      <c r="O50" t="str">
        <f>VLOOKUP(A50,HOS[],10,FALSE)</f>
        <v>tier - 3</v>
      </c>
      <c r="P50" t="str">
        <f>VLOOKUP(A50,HOS[],11,FALSE)</f>
        <v>R1012</v>
      </c>
      <c r="Q50">
        <f>VLOOKUP(A50,HOS[],3,FALSE)</f>
        <v>56</v>
      </c>
    </row>
    <row r="51" spans="1:17" ht="15.6" x14ac:dyDescent="0.3">
      <c r="A51" s="1" t="s">
        <v>2323</v>
      </c>
      <c r="B51" t="str">
        <f>VLOOKUP(A51,CUS[],3,FALSE)</f>
        <v>Ryan</v>
      </c>
      <c r="C51">
        <f>VLOOKUP(A51,MED[],2,FALSE)</f>
        <v>31.79</v>
      </c>
      <c r="D51">
        <f>VLOOKUP(A51,MED[],3,FALSE)</f>
        <v>5.51</v>
      </c>
      <c r="E51" t="str">
        <f>VLOOKUP(A51,MED[],4,FALSE)</f>
        <v>yes</v>
      </c>
      <c r="F51" t="str">
        <f>VLOOKUP(A51,MED[],5,FALSE)</f>
        <v>No</v>
      </c>
      <c r="G51" t="str">
        <f>VLOOKUP(A51,MED[],6,FALSE)</f>
        <v>No</v>
      </c>
      <c r="H51" t="str">
        <f>VLOOKUP(A51,MED[],7,FALSE)</f>
        <v>2</v>
      </c>
      <c r="I51" t="str">
        <f>VLOOKUP(A51,MED[],8,FALSE)</f>
        <v>yes</v>
      </c>
      <c r="J51" t="str">
        <f>VLOOKUP(A51,MED[],9,FALSE)</f>
        <v>Obesity</v>
      </c>
      <c r="K51" t="str">
        <f>VLOOKUP(A51,MED[],10,FALSE)</f>
        <v>Normal</v>
      </c>
      <c r="L51" t="str">
        <f>VLOOKUP(A51,HOS[],2,FALSE)</f>
        <v>20 Oct 1966</v>
      </c>
      <c r="M51" s="11">
        <f>VLOOKUP(A51,HOS[],8,FALSE)</f>
        <v>1842.52</v>
      </c>
      <c r="N51" t="str">
        <f>VLOOKUP(A51,HOS[],9,FALSE)</f>
        <v>tier - 2</v>
      </c>
      <c r="O51" t="str">
        <f>VLOOKUP(A51,HOS[],10,FALSE)</f>
        <v>tier - 2</v>
      </c>
      <c r="P51" t="str">
        <f>VLOOKUP(A51,HOS[],11,FALSE)</f>
        <v>R1013</v>
      </c>
      <c r="Q51">
        <f>VLOOKUP(A51,HOS[],3,FALSE)</f>
        <v>56</v>
      </c>
    </row>
    <row r="52" spans="1:17" ht="15.6" x14ac:dyDescent="0.3">
      <c r="A52" s="1" t="s">
        <v>2322</v>
      </c>
      <c r="B52" t="str">
        <f>VLOOKUP(A52,CUS[],3,FALSE)</f>
        <v>Anthony J.</v>
      </c>
      <c r="C52">
        <f>VLOOKUP(A52,MED[],2,FALSE)</f>
        <v>41.895000000000003</v>
      </c>
      <c r="D52">
        <f>VLOOKUP(A52,MED[],3,FALSE)</f>
        <v>10.87</v>
      </c>
      <c r="E52" t="str">
        <f>VLOOKUP(A52,MED[],4,FALSE)</f>
        <v>yes</v>
      </c>
      <c r="F52" t="str">
        <f>VLOOKUP(A52,MED[],5,FALSE)</f>
        <v>No</v>
      </c>
      <c r="G52" t="str">
        <f>VLOOKUP(A52,MED[],6,FALSE)</f>
        <v>No</v>
      </c>
      <c r="H52" t="str">
        <f>VLOOKUP(A52,MED[],7,FALSE)</f>
        <v>1</v>
      </c>
      <c r="I52" t="str">
        <f>VLOOKUP(A52,MED[],8,FALSE)</f>
        <v>yes</v>
      </c>
      <c r="J52" t="str">
        <f>VLOOKUP(A52,MED[],9,FALSE)</f>
        <v>Obesity</v>
      </c>
      <c r="K52" t="str">
        <f>VLOOKUP(A52,MED[],10,FALSE)</f>
        <v>Diabetes</v>
      </c>
      <c r="L52" t="str">
        <f>VLOOKUP(A52,HOS[],2,FALSE)</f>
        <v>6 Dec 1986</v>
      </c>
      <c r="M52" s="11">
        <f>VLOOKUP(A52,HOS[],8,FALSE)</f>
        <v>1850.55</v>
      </c>
      <c r="N52" t="str">
        <f>VLOOKUP(A52,HOS[],9,FALSE)</f>
        <v>tier - 2</v>
      </c>
      <c r="O52" t="str">
        <f>VLOOKUP(A52,HOS[],10,FALSE)</f>
        <v>tier - 1</v>
      </c>
      <c r="P52" t="str">
        <f>VLOOKUP(A52,HOS[],11,FALSE)</f>
        <v>R1015</v>
      </c>
      <c r="Q52">
        <f>VLOOKUP(A52,HOS[],3,FALSE)</f>
        <v>36</v>
      </c>
    </row>
    <row r="53" spans="1:17" ht="15.6" x14ac:dyDescent="0.3">
      <c r="A53" s="1" t="s">
        <v>2321</v>
      </c>
      <c r="B53" t="str">
        <f>VLOOKUP(A53,CUS[],3,FALSE)</f>
        <v>Alex</v>
      </c>
      <c r="C53">
        <f>VLOOKUP(A53,MED[],2,FALSE)</f>
        <v>31.16</v>
      </c>
      <c r="D53">
        <f>VLOOKUP(A53,MED[],3,FALSE)</f>
        <v>9.34</v>
      </c>
      <c r="E53" t="str">
        <f>VLOOKUP(A53,MED[],4,FALSE)</f>
        <v>No</v>
      </c>
      <c r="F53" t="str">
        <f>VLOOKUP(A53,MED[],5,FALSE)</f>
        <v>No</v>
      </c>
      <c r="G53" t="str">
        <f>VLOOKUP(A53,MED[],6,FALSE)</f>
        <v>No</v>
      </c>
      <c r="H53" t="str">
        <f>VLOOKUP(A53,MED[],7,FALSE)</f>
        <v>0</v>
      </c>
      <c r="I53" t="str">
        <f>VLOOKUP(A53,MED[],8,FALSE)</f>
        <v>yes</v>
      </c>
      <c r="J53" t="str">
        <f>VLOOKUP(A53,MED[],9,FALSE)</f>
        <v>Obesity</v>
      </c>
      <c r="K53" t="str">
        <f>VLOOKUP(A53,MED[],10,FALSE)</f>
        <v>Diabetes</v>
      </c>
      <c r="L53" t="str">
        <f>VLOOKUP(A53,HOS[],2,FALSE)</f>
        <v>27 Aug 1965</v>
      </c>
      <c r="M53" s="11">
        <f>VLOOKUP(A53,HOS[],8,FALSE)</f>
        <v>1863.45</v>
      </c>
      <c r="N53" t="str">
        <f>VLOOKUP(A53,HOS[],9,FALSE)</f>
        <v>tier - 2</v>
      </c>
      <c r="O53" t="str">
        <f>VLOOKUP(A53,HOS[],10,FALSE)</f>
        <v>tier - 2</v>
      </c>
      <c r="P53" t="str">
        <f>VLOOKUP(A53,HOS[],11,FALSE)</f>
        <v>R1012</v>
      </c>
      <c r="Q53">
        <f>VLOOKUP(A53,HOS[],3,FALSE)</f>
        <v>57</v>
      </c>
    </row>
    <row r="54" spans="1:17" ht="15.6" x14ac:dyDescent="0.3">
      <c r="A54" s="1" t="s">
        <v>2320</v>
      </c>
      <c r="B54" t="str">
        <f>VLOOKUP(A54,CUS[],3,FALSE)</f>
        <v>David</v>
      </c>
      <c r="C54">
        <f>VLOOKUP(A54,MED[],2,FALSE)</f>
        <v>34.104999999999997</v>
      </c>
      <c r="D54">
        <f>VLOOKUP(A54,MED[],3,FALSE)</f>
        <v>5.03</v>
      </c>
      <c r="E54" t="str">
        <f>VLOOKUP(A54,MED[],4,FALSE)</f>
        <v>yes</v>
      </c>
      <c r="F54" t="str">
        <f>VLOOKUP(A54,MED[],5,FALSE)</f>
        <v>No</v>
      </c>
      <c r="G54" t="str">
        <f>VLOOKUP(A54,MED[],6,FALSE)</f>
        <v>Yes</v>
      </c>
      <c r="H54" t="str">
        <f>VLOOKUP(A54,MED[],7,FALSE)</f>
        <v>1</v>
      </c>
      <c r="I54" t="str">
        <f>VLOOKUP(A54,MED[],8,FALSE)</f>
        <v>yes</v>
      </c>
      <c r="J54" t="str">
        <f>VLOOKUP(A54,MED[],9,FALSE)</f>
        <v>Obesity</v>
      </c>
      <c r="K54" t="str">
        <f>VLOOKUP(A54,MED[],10,FALSE)</f>
        <v>Normal</v>
      </c>
      <c r="L54" t="str">
        <f>VLOOKUP(A54,HOS[],2,FALSE)</f>
        <v>2 Dec 1969</v>
      </c>
      <c r="M54" s="11">
        <f>VLOOKUP(A54,HOS[],8,FALSE)</f>
        <v>1865.98</v>
      </c>
      <c r="N54" t="str">
        <f>VLOOKUP(A54,HOS[],9,FALSE)</f>
        <v>tier - 2</v>
      </c>
      <c r="O54" t="str">
        <f>VLOOKUP(A54,HOS[],10,FALSE)</f>
        <v>tier - 2</v>
      </c>
      <c r="P54" t="str">
        <f>VLOOKUP(A54,HOS[],11,FALSE)</f>
        <v>R1016</v>
      </c>
      <c r="Q54">
        <f>VLOOKUP(A54,HOS[],3,FALSE)</f>
        <v>53</v>
      </c>
    </row>
    <row r="55" spans="1:17" ht="15.6" x14ac:dyDescent="0.3">
      <c r="A55" s="1" t="s">
        <v>2319</v>
      </c>
      <c r="B55" t="str">
        <f>VLOOKUP(A55,CUS[],3,FALSE)</f>
        <v>Andrew B</v>
      </c>
      <c r="C55">
        <f>VLOOKUP(A55,MED[],2,FALSE)</f>
        <v>51.93</v>
      </c>
      <c r="D55">
        <f>VLOOKUP(A55,MED[],3,FALSE)</f>
        <v>11.05</v>
      </c>
      <c r="E55" t="str">
        <f>VLOOKUP(A55,MED[],4,FALSE)</f>
        <v>No</v>
      </c>
      <c r="F55" t="str">
        <f>VLOOKUP(A55,MED[],5,FALSE)</f>
        <v>No</v>
      </c>
      <c r="G55" t="str">
        <f>VLOOKUP(A55,MED[],6,FALSE)</f>
        <v>No</v>
      </c>
      <c r="H55" t="str">
        <f>VLOOKUP(A55,MED[],7,FALSE)</f>
        <v>0</v>
      </c>
      <c r="I55" t="str">
        <f>VLOOKUP(A55,MED[],8,FALSE)</f>
        <v>yes</v>
      </c>
      <c r="J55" t="str">
        <f>VLOOKUP(A55,MED[],9,FALSE)</f>
        <v>Obesity</v>
      </c>
      <c r="K55" t="str">
        <f>VLOOKUP(A55,MED[],10,FALSE)</f>
        <v>Diabetes</v>
      </c>
      <c r="L55" t="str">
        <f>VLOOKUP(A55,HOS[],2,FALSE)</f>
        <v>22 Nov 1965</v>
      </c>
      <c r="M55" s="11">
        <f>VLOOKUP(A55,HOS[],8,FALSE)</f>
        <v>1875.34</v>
      </c>
      <c r="N55" t="str">
        <f>VLOOKUP(A55,HOS[],9,FALSE)</f>
        <v>tier - 2</v>
      </c>
      <c r="O55" t="str">
        <f>VLOOKUP(A55,HOS[],10,FALSE)</f>
        <v>tier - 2</v>
      </c>
      <c r="P55" t="str">
        <f>VLOOKUP(A55,HOS[],11,FALSE)</f>
        <v>R1011</v>
      </c>
      <c r="Q55">
        <f>VLOOKUP(A55,HOS[],3,FALSE)</f>
        <v>57</v>
      </c>
    </row>
    <row r="56" spans="1:17" ht="15.6" x14ac:dyDescent="0.3">
      <c r="A56" s="1" t="s">
        <v>2318</v>
      </c>
      <c r="B56" t="str">
        <f>VLOOKUP(A56,CUS[],3,FALSE)</f>
        <v>Dara E</v>
      </c>
      <c r="C56">
        <f>VLOOKUP(A56,MED[],2,FALSE)</f>
        <v>38.950000000000003</v>
      </c>
      <c r="D56">
        <f>VLOOKUP(A56,MED[],3,FALSE)</f>
        <v>11.95</v>
      </c>
      <c r="E56" t="str">
        <f>VLOOKUP(A56,MED[],4,FALSE)</f>
        <v>No</v>
      </c>
      <c r="F56" t="str">
        <f>VLOOKUP(A56,MED[],5,FALSE)</f>
        <v>No</v>
      </c>
      <c r="G56" t="str">
        <f>VLOOKUP(A56,MED[],6,FALSE)</f>
        <v>No</v>
      </c>
      <c r="H56" t="str">
        <f>VLOOKUP(A56,MED[],7,FALSE)</f>
        <v>0</v>
      </c>
      <c r="I56" t="str">
        <f>VLOOKUP(A56,MED[],8,FALSE)</f>
        <v>yes</v>
      </c>
      <c r="J56" t="str">
        <f>VLOOKUP(A56,MED[],9,FALSE)</f>
        <v>Obesity</v>
      </c>
      <c r="K56" t="str">
        <f>VLOOKUP(A56,MED[],10,FALSE)</f>
        <v>Diabetes</v>
      </c>
      <c r="L56" t="str">
        <f>VLOOKUP(A56,HOS[],2,FALSE)</f>
        <v>29 Nov 1978</v>
      </c>
      <c r="M56" s="11">
        <f>VLOOKUP(A56,HOS[],8,FALSE)</f>
        <v>1877.93</v>
      </c>
      <c r="N56" t="str">
        <f>VLOOKUP(A56,HOS[],9,FALSE)</f>
        <v>tier - 1</v>
      </c>
      <c r="O56" t="str">
        <f>VLOOKUP(A56,HOS[],10,FALSE)</f>
        <v>tier - 2</v>
      </c>
      <c r="P56" t="str">
        <f>VLOOKUP(A56,HOS[],11,FALSE)</f>
        <v>R1012</v>
      </c>
      <c r="Q56">
        <f>VLOOKUP(A56,HOS[],3,FALSE)</f>
        <v>44</v>
      </c>
    </row>
    <row r="57" spans="1:17" ht="15.6" x14ac:dyDescent="0.3">
      <c r="A57" s="1" t="s">
        <v>2317</v>
      </c>
      <c r="B57" t="str">
        <f>VLOOKUP(A57,CUS[],3,FALSE)</f>
        <v>Inna</v>
      </c>
      <c r="C57">
        <f>VLOOKUP(A57,MED[],2,FALSE)</f>
        <v>36.630000000000003</v>
      </c>
      <c r="D57">
        <f>VLOOKUP(A57,MED[],3,FALSE)</f>
        <v>7.72</v>
      </c>
      <c r="E57" t="str">
        <f>VLOOKUP(A57,MED[],4,FALSE)</f>
        <v>yes</v>
      </c>
      <c r="F57" t="str">
        <f>VLOOKUP(A57,MED[],5,FALSE)</f>
        <v>No</v>
      </c>
      <c r="G57" t="str">
        <f>VLOOKUP(A57,MED[],6,FALSE)</f>
        <v>No</v>
      </c>
      <c r="H57" t="str">
        <f>VLOOKUP(A57,MED[],7,FALSE)</f>
        <v>1</v>
      </c>
      <c r="I57" t="str">
        <f>VLOOKUP(A57,MED[],8,FALSE)</f>
        <v>yes</v>
      </c>
      <c r="J57" t="str">
        <f>VLOOKUP(A57,MED[],9,FALSE)</f>
        <v>Obesity</v>
      </c>
      <c r="K57" t="str">
        <f>VLOOKUP(A57,MED[],10,FALSE)</f>
        <v>Diabetes</v>
      </c>
      <c r="L57" t="str">
        <f>VLOOKUP(A57,HOS[],2,FALSE)</f>
        <v>16 Oct 1975</v>
      </c>
      <c r="M57" s="11">
        <f>VLOOKUP(A57,HOS[],8,FALSE)</f>
        <v>35517.19</v>
      </c>
      <c r="N57" t="str">
        <f>VLOOKUP(A57,HOS[],9,FALSE)</f>
        <v>tier - 1</v>
      </c>
      <c r="O57" t="str">
        <f>VLOOKUP(A57,HOS[],10,FALSE)</f>
        <v>tier - 3</v>
      </c>
      <c r="P57" t="str">
        <f>VLOOKUP(A57,HOS[],11,FALSE)</f>
        <v>R1013</v>
      </c>
      <c r="Q57">
        <f>VLOOKUP(A57,HOS[],3,FALSE)</f>
        <v>47</v>
      </c>
    </row>
    <row r="58" spans="1:17" ht="15.6" x14ac:dyDescent="0.3">
      <c r="A58" s="1" t="s">
        <v>2316</v>
      </c>
      <c r="B58" t="str">
        <f>VLOOKUP(A58,CUS[],3,FALSE)</f>
        <v>Ari</v>
      </c>
      <c r="C58">
        <f>VLOOKUP(A58,MED[],2,FALSE)</f>
        <v>34.200000000000003</v>
      </c>
      <c r="D58">
        <f>VLOOKUP(A58,MED[],3,FALSE)</f>
        <v>5.75</v>
      </c>
      <c r="E58" t="str">
        <f>VLOOKUP(A58,MED[],4,FALSE)</f>
        <v>No</v>
      </c>
      <c r="F58" t="str">
        <f>VLOOKUP(A58,MED[],5,FALSE)</f>
        <v>No</v>
      </c>
      <c r="G58" t="str">
        <f>VLOOKUP(A58,MED[],6,FALSE)</f>
        <v>No</v>
      </c>
      <c r="H58" t="str">
        <f>VLOOKUP(A58,MED[],7,FALSE)</f>
        <v>2</v>
      </c>
      <c r="I58" t="str">
        <f>VLOOKUP(A58,MED[],8,FALSE)</f>
        <v>yes</v>
      </c>
      <c r="J58" t="str">
        <f>VLOOKUP(A58,MED[],9,FALSE)</f>
        <v>Obesity</v>
      </c>
      <c r="K58" t="str">
        <f>VLOOKUP(A58,MED[],10,FALSE)</f>
        <v>Prediabetes</v>
      </c>
      <c r="L58" t="str">
        <f>VLOOKUP(A58,HOS[],2,FALSE)</f>
        <v>29 Sep 1972</v>
      </c>
      <c r="M58" s="11">
        <f>VLOOKUP(A58,HOS[],8,FALSE)</f>
        <v>1880.07</v>
      </c>
      <c r="N58" t="str">
        <f>VLOOKUP(A58,HOS[],9,FALSE)</f>
        <v>tier - 1</v>
      </c>
      <c r="O58" t="str">
        <f>VLOOKUP(A58,HOS[],10,FALSE)</f>
        <v>tier - 1</v>
      </c>
      <c r="P58" t="str">
        <f>VLOOKUP(A58,HOS[],11,FALSE)</f>
        <v>R1011</v>
      </c>
      <c r="Q58">
        <f>VLOOKUP(A58,HOS[],3,FALSE)</f>
        <v>50</v>
      </c>
    </row>
    <row r="59" spans="1:17" ht="15.6" x14ac:dyDescent="0.3">
      <c r="A59" s="1" t="s">
        <v>2315</v>
      </c>
      <c r="B59" t="str">
        <f>VLOOKUP(A59,CUS[],3,FALSE)</f>
        <v>Lindsey</v>
      </c>
      <c r="C59">
        <f>VLOOKUP(A59,MED[],2,FALSE)</f>
        <v>50.63</v>
      </c>
      <c r="D59">
        <f>VLOOKUP(A59,MED[],3,FALSE)</f>
        <v>11.89</v>
      </c>
      <c r="E59" t="str">
        <f>VLOOKUP(A59,MED[],4,FALSE)</f>
        <v>No</v>
      </c>
      <c r="F59" t="str">
        <f>VLOOKUP(A59,MED[],5,FALSE)</f>
        <v>No</v>
      </c>
      <c r="G59" t="str">
        <f>VLOOKUP(A59,MED[],6,FALSE)</f>
        <v>No</v>
      </c>
      <c r="H59" t="str">
        <f>VLOOKUP(A59,MED[],7,FALSE)</f>
        <v>0</v>
      </c>
      <c r="I59" t="str">
        <f>VLOOKUP(A59,MED[],8,FALSE)</f>
        <v>yes</v>
      </c>
      <c r="J59" t="str">
        <f>VLOOKUP(A59,MED[],9,FALSE)</f>
        <v>Obesity</v>
      </c>
      <c r="K59" t="str">
        <f>VLOOKUP(A59,MED[],10,FALSE)</f>
        <v>Diabetes</v>
      </c>
      <c r="L59" t="str">
        <f>VLOOKUP(A59,HOS[],2,FALSE)</f>
        <v>4 Oct 1965</v>
      </c>
      <c r="M59" s="11">
        <f>VLOOKUP(A59,HOS[],8,FALSE)</f>
        <v>40932.43</v>
      </c>
      <c r="N59" t="str">
        <f>VLOOKUP(A59,HOS[],9,FALSE)</f>
        <v>tier - 1</v>
      </c>
      <c r="O59" t="str">
        <f>VLOOKUP(A59,HOS[],10,FALSE)</f>
        <v>tier - 2</v>
      </c>
      <c r="P59" t="str">
        <f>VLOOKUP(A59,HOS[],11,FALSE)</f>
        <v>R1011</v>
      </c>
      <c r="Q59">
        <f>VLOOKUP(A59,HOS[],3,FALSE)</f>
        <v>57</v>
      </c>
    </row>
    <row r="60" spans="1:17" ht="15.6" x14ac:dyDescent="0.3">
      <c r="A60" s="1" t="s">
        <v>2314</v>
      </c>
      <c r="B60" t="str">
        <f>VLOOKUP(A60,CUS[],3,FALSE)</f>
        <v>Kenny</v>
      </c>
      <c r="C60">
        <f>VLOOKUP(A60,MED[],2,FALSE)</f>
        <v>36.479999999999997</v>
      </c>
      <c r="D60">
        <f>VLOOKUP(A60,MED[],3,FALSE)</f>
        <v>6.2</v>
      </c>
      <c r="E60" t="str">
        <f>VLOOKUP(A60,MED[],4,FALSE)</f>
        <v>No</v>
      </c>
      <c r="F60" t="str">
        <f>VLOOKUP(A60,MED[],5,FALSE)</f>
        <v>No</v>
      </c>
      <c r="G60" t="str">
        <f>VLOOKUP(A60,MED[],6,FALSE)</f>
        <v>No</v>
      </c>
      <c r="H60" t="str">
        <f>VLOOKUP(A60,MED[],7,FALSE)</f>
        <v>0</v>
      </c>
      <c r="I60" t="str">
        <f>VLOOKUP(A60,MED[],8,FALSE)</f>
        <v>yes</v>
      </c>
      <c r="J60" t="str">
        <f>VLOOKUP(A60,MED[],9,FALSE)</f>
        <v>Obesity</v>
      </c>
      <c r="K60" t="str">
        <f>VLOOKUP(A60,MED[],10,FALSE)</f>
        <v>Prediabetes</v>
      </c>
      <c r="L60" t="str">
        <f>VLOOKUP(A60,HOS[],2,FALSE)</f>
        <v>21 Oct 1977</v>
      </c>
      <c r="M60" s="11">
        <f>VLOOKUP(A60,HOS[],8,FALSE)</f>
        <v>1880.49</v>
      </c>
      <c r="N60" t="str">
        <f>VLOOKUP(A60,HOS[],9,FALSE)</f>
        <v>tier - 1</v>
      </c>
      <c r="O60" t="str">
        <f>VLOOKUP(A60,HOS[],10,FALSE)</f>
        <v>tier - 2</v>
      </c>
      <c r="P60" t="str">
        <f>VLOOKUP(A60,HOS[],11,FALSE)</f>
        <v>R1012</v>
      </c>
      <c r="Q60">
        <f>VLOOKUP(A60,HOS[],3,FALSE)</f>
        <v>45</v>
      </c>
    </row>
    <row r="61" spans="1:17" ht="15.6" x14ac:dyDescent="0.3">
      <c r="A61" s="1" t="s">
        <v>2313</v>
      </c>
      <c r="B61" t="str">
        <f>VLOOKUP(A61,CUS[],3,FALSE)</f>
        <v>Louise</v>
      </c>
      <c r="C61">
        <f>VLOOKUP(A61,MED[],2,FALSE)</f>
        <v>54.82</v>
      </c>
      <c r="D61">
        <f>VLOOKUP(A61,MED[],3,FALSE)</f>
        <v>10.61</v>
      </c>
      <c r="E61" t="str">
        <f>VLOOKUP(A61,MED[],4,FALSE)</f>
        <v>No</v>
      </c>
      <c r="F61" t="str">
        <f>VLOOKUP(A61,MED[],5,FALSE)</f>
        <v>No</v>
      </c>
      <c r="G61" t="str">
        <f>VLOOKUP(A61,MED[],6,FALSE)</f>
        <v>No</v>
      </c>
      <c r="H61" t="str">
        <f>VLOOKUP(A61,MED[],7,FALSE)</f>
        <v>0</v>
      </c>
      <c r="I61" t="str">
        <f>VLOOKUP(A61,MED[],8,FALSE)</f>
        <v>yes</v>
      </c>
      <c r="J61" t="str">
        <f>VLOOKUP(A61,MED[],9,FALSE)</f>
        <v>Obesity</v>
      </c>
      <c r="K61" t="str">
        <f>VLOOKUP(A61,MED[],10,FALSE)</f>
        <v>Diabetes</v>
      </c>
      <c r="L61" t="str">
        <f>VLOOKUP(A61,HOS[],2,FALSE)</f>
        <v>10 Nov 1971</v>
      </c>
      <c r="M61" s="11">
        <f>VLOOKUP(A61,HOS[],8,FALSE)</f>
        <v>1906.36</v>
      </c>
      <c r="N61" t="str">
        <f>VLOOKUP(A61,HOS[],9,FALSE)</f>
        <v>tier - 1</v>
      </c>
      <c r="O61" t="str">
        <f>VLOOKUP(A61,HOS[],10,FALSE)</f>
        <v>tier - 3</v>
      </c>
      <c r="P61" t="str">
        <f>VLOOKUP(A61,HOS[],11,FALSE)</f>
        <v>R1011</v>
      </c>
      <c r="Q61">
        <f>VLOOKUP(A61,HOS[],3,FALSE)</f>
        <v>51</v>
      </c>
    </row>
    <row r="62" spans="1:17" ht="15.6" x14ac:dyDescent="0.3">
      <c r="A62" s="1" t="s">
        <v>2312</v>
      </c>
      <c r="B62" t="str">
        <f>VLOOKUP(A62,CUS[],3,FALSE)</f>
        <v>Cameron</v>
      </c>
      <c r="C62">
        <f>VLOOKUP(A62,MED[],2,FALSE)</f>
        <v>38.06</v>
      </c>
      <c r="D62">
        <f>VLOOKUP(A62,MED[],3,FALSE)</f>
        <v>6.04</v>
      </c>
      <c r="E62" t="str">
        <f>VLOOKUP(A62,MED[],4,FALSE)</f>
        <v>No</v>
      </c>
      <c r="F62" t="str">
        <f>VLOOKUP(A62,MED[],5,FALSE)</f>
        <v>No</v>
      </c>
      <c r="G62" t="str">
        <f>VLOOKUP(A62,MED[],6,FALSE)</f>
        <v>Yes</v>
      </c>
      <c r="H62" t="str">
        <f>VLOOKUP(A62,MED[],7,FALSE)</f>
        <v>1</v>
      </c>
      <c r="I62" t="str">
        <f>VLOOKUP(A62,MED[],8,FALSE)</f>
        <v>yes</v>
      </c>
      <c r="J62" t="str">
        <f>VLOOKUP(A62,MED[],9,FALSE)</f>
        <v>Obesity</v>
      </c>
      <c r="K62" t="str">
        <f>VLOOKUP(A62,MED[],10,FALSE)</f>
        <v>Prediabetes</v>
      </c>
      <c r="L62" t="str">
        <f>VLOOKUP(A62,HOS[],2,FALSE)</f>
        <v>6 Dec 1979</v>
      </c>
      <c r="M62" s="11">
        <f>VLOOKUP(A62,HOS[],8,FALSE)</f>
        <v>1908.9</v>
      </c>
      <c r="N62" t="str">
        <f>VLOOKUP(A62,HOS[],9,FALSE)</f>
        <v>tier - 1</v>
      </c>
      <c r="O62" t="str">
        <f>VLOOKUP(A62,HOS[],10,FALSE)</f>
        <v>tier - 3</v>
      </c>
      <c r="P62" t="str">
        <f>VLOOKUP(A62,HOS[],11,FALSE)</f>
        <v>R1013</v>
      </c>
      <c r="Q62">
        <f>VLOOKUP(A62,HOS[],3,FALSE)</f>
        <v>43</v>
      </c>
    </row>
    <row r="63" spans="1:17" ht="15.6" x14ac:dyDescent="0.3">
      <c r="A63" s="1" t="s">
        <v>2311</v>
      </c>
      <c r="B63" t="str">
        <f>VLOOKUP(A63,CUS[],3,FALSE)</f>
        <v>Katie T.</v>
      </c>
      <c r="C63">
        <f>VLOOKUP(A63,MED[],2,FALSE)</f>
        <v>51.48</v>
      </c>
      <c r="D63">
        <f>VLOOKUP(A63,MED[],3,FALSE)</f>
        <v>9.33</v>
      </c>
      <c r="E63" t="str">
        <f>VLOOKUP(A63,MED[],4,FALSE)</f>
        <v>yes</v>
      </c>
      <c r="F63" t="str">
        <f>VLOOKUP(A63,MED[],5,FALSE)</f>
        <v>No</v>
      </c>
      <c r="G63" t="str">
        <f>VLOOKUP(A63,MED[],6,FALSE)</f>
        <v>No</v>
      </c>
      <c r="H63" t="str">
        <f>VLOOKUP(A63,MED[],7,FALSE)</f>
        <v>0</v>
      </c>
      <c r="I63" t="str">
        <f>VLOOKUP(A63,MED[],8,FALSE)</f>
        <v>yes</v>
      </c>
      <c r="J63" t="str">
        <f>VLOOKUP(A63,MED[],9,FALSE)</f>
        <v>Obesity</v>
      </c>
      <c r="K63" t="str">
        <f>VLOOKUP(A63,MED[],10,FALSE)</f>
        <v>Diabetes</v>
      </c>
      <c r="L63" t="str">
        <f>VLOOKUP(A63,HOS[],2,FALSE)</f>
        <v>3 Jun 1967</v>
      </c>
      <c r="M63" s="11">
        <f>VLOOKUP(A63,HOS[],8,FALSE)</f>
        <v>1909.53</v>
      </c>
      <c r="N63" t="str">
        <f>VLOOKUP(A63,HOS[],9,FALSE)</f>
        <v>tier - 1</v>
      </c>
      <c r="O63" t="str">
        <f>VLOOKUP(A63,HOS[],10,FALSE)</f>
        <v>tier - 3</v>
      </c>
      <c r="P63" t="str">
        <f>VLOOKUP(A63,HOS[],11,FALSE)</f>
        <v>R1011</v>
      </c>
      <c r="Q63">
        <f>VLOOKUP(A63,HOS[],3,FALSE)</f>
        <v>56</v>
      </c>
    </row>
    <row r="64" spans="1:17" ht="15.6" x14ac:dyDescent="0.3">
      <c r="A64" s="1" t="s">
        <v>2310</v>
      </c>
      <c r="B64" t="str">
        <f>VLOOKUP(A64,CUS[],3,FALSE)</f>
        <v>Casey</v>
      </c>
      <c r="C64">
        <f>VLOOKUP(A64,MED[],2,FALSE)</f>
        <v>52.06</v>
      </c>
      <c r="D64">
        <f>VLOOKUP(A64,MED[],3,FALSE)</f>
        <v>11.47</v>
      </c>
      <c r="E64" t="str">
        <f>VLOOKUP(A64,MED[],4,FALSE)</f>
        <v>No</v>
      </c>
      <c r="F64" t="str">
        <f>VLOOKUP(A64,MED[],5,FALSE)</f>
        <v>No</v>
      </c>
      <c r="G64" t="str">
        <f>VLOOKUP(A64,MED[],6,FALSE)</f>
        <v>No</v>
      </c>
      <c r="H64" t="str">
        <f>VLOOKUP(A64,MED[],7,FALSE)</f>
        <v>0</v>
      </c>
      <c r="I64" t="str">
        <f>VLOOKUP(A64,MED[],8,FALSE)</f>
        <v>yes</v>
      </c>
      <c r="J64" t="str">
        <f>VLOOKUP(A64,MED[],9,FALSE)</f>
        <v>Obesity</v>
      </c>
      <c r="K64" t="str">
        <f>VLOOKUP(A64,MED[],10,FALSE)</f>
        <v>Diabetes</v>
      </c>
      <c r="L64" t="str">
        <f>VLOOKUP(A64,HOS[],2,FALSE)</f>
        <v>9 Aug 1968</v>
      </c>
      <c r="M64" s="11">
        <f>VLOOKUP(A64,HOS[],8,FALSE)</f>
        <v>1917.32</v>
      </c>
      <c r="N64" t="str">
        <f>VLOOKUP(A64,HOS[],9,FALSE)</f>
        <v>tier - 1</v>
      </c>
      <c r="O64" t="str">
        <f>VLOOKUP(A64,HOS[],10,FALSE)</f>
        <v>tier - 2</v>
      </c>
      <c r="P64" t="str">
        <f>VLOOKUP(A64,HOS[],11,FALSE)</f>
        <v>R1011</v>
      </c>
      <c r="Q64">
        <f>VLOOKUP(A64,HOS[],3,FALSE)</f>
        <v>54</v>
      </c>
    </row>
    <row r="65" spans="1:17" ht="15.6" x14ac:dyDescent="0.3">
      <c r="A65" s="1" t="s">
        <v>2309</v>
      </c>
      <c r="B65" t="str">
        <f>VLOOKUP(A65,CUS[],3,FALSE)</f>
        <v>David</v>
      </c>
      <c r="C65">
        <f>VLOOKUP(A65,MED[],2,FALSE)</f>
        <v>30.684999999999999</v>
      </c>
      <c r="D65">
        <f>VLOOKUP(A65,MED[],3,FALSE)</f>
        <v>7.02</v>
      </c>
      <c r="E65" t="str">
        <f>VLOOKUP(A65,MED[],4,FALSE)</f>
        <v>yes</v>
      </c>
      <c r="F65" t="str">
        <f>VLOOKUP(A65,MED[],5,FALSE)</f>
        <v>No</v>
      </c>
      <c r="G65" t="str">
        <f>VLOOKUP(A65,MED[],6,FALSE)</f>
        <v>No</v>
      </c>
      <c r="H65" t="str">
        <f>VLOOKUP(A65,MED[],7,FALSE)</f>
        <v>0</v>
      </c>
      <c r="I65" t="str">
        <f>VLOOKUP(A65,MED[],8,FALSE)</f>
        <v>yes</v>
      </c>
      <c r="J65" t="str">
        <f>VLOOKUP(A65,MED[],9,FALSE)</f>
        <v>Obesity</v>
      </c>
      <c r="K65" t="str">
        <f>VLOOKUP(A65,MED[],10,FALSE)</f>
        <v>Diabetes</v>
      </c>
      <c r="L65" t="str">
        <f>VLOOKUP(A65,HOS[],2,FALSE)</f>
        <v>7 Jun 1967</v>
      </c>
      <c r="M65" s="11">
        <f>VLOOKUP(A65,HOS[],8,FALSE)</f>
        <v>1964.78</v>
      </c>
      <c r="N65" t="str">
        <f>VLOOKUP(A65,HOS[],9,FALSE)</f>
        <v>tier - 1</v>
      </c>
      <c r="O65" t="str">
        <f>VLOOKUP(A65,HOS[],10,FALSE)</f>
        <v>tier - 2</v>
      </c>
      <c r="P65" t="str">
        <f>VLOOKUP(A65,HOS[],11,FALSE)</f>
        <v>R1016</v>
      </c>
      <c r="Q65">
        <f>VLOOKUP(A65,HOS[],3,FALSE)</f>
        <v>56</v>
      </c>
    </row>
    <row r="66" spans="1:17" ht="15.6" x14ac:dyDescent="0.3">
      <c r="A66" s="1" t="s">
        <v>2308</v>
      </c>
      <c r="B66" t="str">
        <f>VLOOKUP(A66,CUS[],3,FALSE)</f>
        <v>Bryson C.</v>
      </c>
      <c r="C66">
        <f>VLOOKUP(A66,MED[],2,FALSE)</f>
        <v>36.08</v>
      </c>
      <c r="D66">
        <f>VLOOKUP(A66,MED[],3,FALSE)</f>
        <v>8.8000000000000007</v>
      </c>
      <c r="E66" t="str">
        <f>VLOOKUP(A66,MED[],4,FALSE)</f>
        <v>yes</v>
      </c>
      <c r="F66" t="str">
        <f>VLOOKUP(A66,MED[],5,FALSE)</f>
        <v>No</v>
      </c>
      <c r="G66" t="str">
        <f>VLOOKUP(A66,MED[],6,FALSE)</f>
        <v>No</v>
      </c>
      <c r="H66" t="str">
        <f>VLOOKUP(A66,MED[],7,FALSE)</f>
        <v>1</v>
      </c>
      <c r="I66" t="str">
        <f>VLOOKUP(A66,MED[],8,FALSE)</f>
        <v>yes</v>
      </c>
      <c r="J66" t="str">
        <f>VLOOKUP(A66,MED[],9,FALSE)</f>
        <v>Obesity</v>
      </c>
      <c r="K66" t="str">
        <f>VLOOKUP(A66,MED[],10,FALSE)</f>
        <v>Diabetes</v>
      </c>
      <c r="L66" t="str">
        <f>VLOOKUP(A66,HOS[],2,FALSE)</f>
        <v>29 Aug 1975</v>
      </c>
      <c r="M66" s="11">
        <f>VLOOKUP(A66,HOS[],8,FALSE)</f>
        <v>1967.02</v>
      </c>
      <c r="N66" t="str">
        <f>VLOOKUP(A66,HOS[],9,FALSE)</f>
        <v>tier - 1</v>
      </c>
      <c r="O66" t="str">
        <f>VLOOKUP(A66,HOS[],10,FALSE)</f>
        <v>tier - 3</v>
      </c>
      <c r="P66" t="str">
        <f>VLOOKUP(A66,HOS[],11,FALSE)</f>
        <v>R1013</v>
      </c>
      <c r="Q66">
        <f>VLOOKUP(A66,HOS[],3,FALSE)</f>
        <v>47</v>
      </c>
    </row>
    <row r="67" spans="1:17" ht="15.6" x14ac:dyDescent="0.3">
      <c r="A67" s="1" t="s">
        <v>2307</v>
      </c>
      <c r="B67" t="str">
        <f>VLOOKUP(A67,CUS[],3,FALSE)</f>
        <v>Megan</v>
      </c>
      <c r="C67">
        <f>VLOOKUP(A67,MED[],2,FALSE)</f>
        <v>54.99</v>
      </c>
      <c r="D67">
        <f>VLOOKUP(A67,MED[],3,FALSE)</f>
        <v>8.68</v>
      </c>
      <c r="E67" t="str">
        <f>VLOOKUP(A67,MED[],4,FALSE)</f>
        <v>No</v>
      </c>
      <c r="F67" t="str">
        <f>VLOOKUP(A67,MED[],5,FALSE)</f>
        <v>No</v>
      </c>
      <c r="G67" t="str">
        <f>VLOOKUP(A67,MED[],6,FALSE)</f>
        <v>No</v>
      </c>
      <c r="H67" t="str">
        <f>VLOOKUP(A67,MED[],7,FALSE)</f>
        <v>2</v>
      </c>
      <c r="I67" t="str">
        <f>VLOOKUP(A67,MED[],8,FALSE)</f>
        <v>yes</v>
      </c>
      <c r="J67" t="str">
        <f>VLOOKUP(A67,MED[],9,FALSE)</f>
        <v>Obesity</v>
      </c>
      <c r="K67" t="str">
        <f>VLOOKUP(A67,MED[],10,FALSE)</f>
        <v>Diabetes</v>
      </c>
      <c r="L67" t="str">
        <f>VLOOKUP(A67,HOS[],2,FALSE)</f>
        <v>28 Sep 1973</v>
      </c>
      <c r="M67" s="11">
        <f>VLOOKUP(A67,HOS[],8,FALSE)</f>
        <v>1969.61</v>
      </c>
      <c r="N67" t="str">
        <f>VLOOKUP(A67,HOS[],9,FALSE)</f>
        <v>tier - 1</v>
      </c>
      <c r="O67" t="str">
        <f>VLOOKUP(A67,HOS[],10,FALSE)</f>
        <v>tier - 1</v>
      </c>
      <c r="P67" t="str">
        <f>VLOOKUP(A67,HOS[],11,FALSE)</f>
        <v>R1011</v>
      </c>
      <c r="Q67">
        <f>VLOOKUP(A67,HOS[],3,FALSE)</f>
        <v>49</v>
      </c>
    </row>
    <row r="68" spans="1:17" ht="15.6" x14ac:dyDescent="0.3">
      <c r="A68" s="1" t="s">
        <v>2306</v>
      </c>
      <c r="B68" t="str">
        <f>VLOOKUP(A68,CUS[],3,FALSE)</f>
        <v>Daniel</v>
      </c>
      <c r="C68">
        <f>VLOOKUP(A68,MED[],2,FALSE)</f>
        <v>35.97</v>
      </c>
      <c r="D68">
        <f>VLOOKUP(A68,MED[],3,FALSE)</f>
        <v>6.12</v>
      </c>
      <c r="E68" t="str">
        <f>VLOOKUP(A68,MED[],4,FALSE)</f>
        <v>No</v>
      </c>
      <c r="F68" t="str">
        <f>VLOOKUP(A68,MED[],5,FALSE)</f>
        <v>No</v>
      </c>
      <c r="G68" t="str">
        <f>VLOOKUP(A68,MED[],6,FALSE)</f>
        <v>Yes</v>
      </c>
      <c r="H68" t="str">
        <f>VLOOKUP(A68,MED[],7,FALSE)</f>
        <v>1</v>
      </c>
      <c r="I68" t="str">
        <f>VLOOKUP(A68,MED[],8,FALSE)</f>
        <v>yes</v>
      </c>
      <c r="J68" t="str">
        <f>VLOOKUP(A68,MED[],9,FALSE)</f>
        <v>Obesity</v>
      </c>
      <c r="K68" t="str">
        <f>VLOOKUP(A68,MED[],10,FALSE)</f>
        <v>Prediabetes</v>
      </c>
      <c r="L68" t="str">
        <f>VLOOKUP(A68,HOS[],2,FALSE)</f>
        <v>5 Jul 1979</v>
      </c>
      <c r="M68" s="11">
        <f>VLOOKUP(A68,HOS[],8,FALSE)</f>
        <v>1972.95</v>
      </c>
      <c r="N68" t="str">
        <f>VLOOKUP(A68,HOS[],9,FALSE)</f>
        <v>tier - 1</v>
      </c>
      <c r="O68" t="str">
        <f>VLOOKUP(A68,HOS[],10,FALSE)</f>
        <v>tier - 1</v>
      </c>
      <c r="P68" t="str">
        <f>VLOOKUP(A68,HOS[],11,FALSE)</f>
        <v>R1013</v>
      </c>
      <c r="Q68">
        <f>VLOOKUP(A68,HOS[],3,FALSE)</f>
        <v>43</v>
      </c>
    </row>
    <row r="69" spans="1:17" ht="15.6" x14ac:dyDescent="0.3">
      <c r="A69" s="1" t="s">
        <v>2305</v>
      </c>
      <c r="B69" t="str">
        <f>VLOOKUP(A69,CUS[],3,FALSE)</f>
        <v>Steven M.</v>
      </c>
      <c r="C69">
        <f>VLOOKUP(A69,MED[],2,FALSE)</f>
        <v>45.54</v>
      </c>
      <c r="D69">
        <f>VLOOKUP(A69,MED[],3,FALSE)</f>
        <v>5.4</v>
      </c>
      <c r="E69" t="str">
        <f>VLOOKUP(A69,MED[],4,FALSE)</f>
        <v>yes</v>
      </c>
      <c r="F69" t="str">
        <f>VLOOKUP(A69,MED[],5,FALSE)</f>
        <v>No</v>
      </c>
      <c r="G69" t="str">
        <f>VLOOKUP(A69,MED[],6,FALSE)</f>
        <v>Yes</v>
      </c>
      <c r="H69" t="str">
        <f>VLOOKUP(A69,MED[],7,FALSE)</f>
        <v>1</v>
      </c>
      <c r="I69" t="str">
        <f>VLOOKUP(A69,MED[],8,FALSE)</f>
        <v>yes</v>
      </c>
      <c r="J69" t="str">
        <f>VLOOKUP(A69,MED[],9,FALSE)</f>
        <v>Obesity</v>
      </c>
      <c r="K69" t="str">
        <f>VLOOKUP(A69,MED[],10,FALSE)</f>
        <v>Normal</v>
      </c>
      <c r="L69" t="str">
        <f>VLOOKUP(A69,HOS[],2,FALSE)</f>
        <v>13 Dec 1997</v>
      </c>
      <c r="M69" s="11">
        <f>VLOOKUP(A69,HOS[],8,FALSE)</f>
        <v>35547.47</v>
      </c>
      <c r="N69" t="str">
        <f>VLOOKUP(A69,HOS[],9,FALSE)</f>
        <v>tier - 1</v>
      </c>
      <c r="O69" t="str">
        <f>VLOOKUP(A69,HOS[],10,FALSE)</f>
        <v>tier - 3</v>
      </c>
      <c r="P69" t="str">
        <f>VLOOKUP(A69,HOS[],11,FALSE)</f>
        <v>R1013</v>
      </c>
      <c r="Q69">
        <f>VLOOKUP(A69,HOS[],3,FALSE)</f>
        <v>25</v>
      </c>
    </row>
    <row r="70" spans="1:17" ht="15.6" x14ac:dyDescent="0.3">
      <c r="A70" s="1" t="s">
        <v>2304</v>
      </c>
      <c r="B70" t="str">
        <f>VLOOKUP(A70,CUS[],3,FALSE)</f>
        <v>Jenna L.</v>
      </c>
      <c r="C70">
        <f>VLOOKUP(A70,MED[],2,FALSE)</f>
        <v>35.53</v>
      </c>
      <c r="D70">
        <f>VLOOKUP(A70,MED[],3,FALSE)</f>
        <v>4.3600000000000003</v>
      </c>
      <c r="E70" t="str">
        <f>VLOOKUP(A70,MED[],4,FALSE)</f>
        <v>yes</v>
      </c>
      <c r="F70" t="str">
        <f>VLOOKUP(A70,MED[],5,FALSE)</f>
        <v>No</v>
      </c>
      <c r="G70" t="str">
        <f>VLOOKUP(A70,MED[],6,FALSE)</f>
        <v>No</v>
      </c>
      <c r="H70" t="str">
        <f>VLOOKUP(A70,MED[],7,FALSE)</f>
        <v>0</v>
      </c>
      <c r="I70" t="str">
        <f>VLOOKUP(A70,MED[],8,FALSE)</f>
        <v>yes</v>
      </c>
      <c r="J70" t="str">
        <f>VLOOKUP(A70,MED[],9,FALSE)</f>
        <v>Obesity</v>
      </c>
      <c r="K70" t="str">
        <f>VLOOKUP(A70,MED[],10,FALSE)</f>
        <v>Normal</v>
      </c>
      <c r="L70" t="str">
        <f>VLOOKUP(A70,HOS[],2,FALSE)</f>
        <v>29 Nov 1976</v>
      </c>
      <c r="M70" s="11">
        <f>VLOOKUP(A70,HOS[],8,FALSE)</f>
        <v>11946.63</v>
      </c>
      <c r="N70" t="str">
        <f>VLOOKUP(A70,HOS[],9,FALSE)</f>
        <v>tier - 1</v>
      </c>
      <c r="O70" t="str">
        <f>VLOOKUP(A70,HOS[],10,FALSE)</f>
        <v>tier - 1</v>
      </c>
      <c r="P70" t="str">
        <f>VLOOKUP(A70,HOS[],11,FALSE)</f>
        <v>R1024</v>
      </c>
      <c r="Q70">
        <f>VLOOKUP(A70,HOS[],3,FALSE)</f>
        <v>46</v>
      </c>
    </row>
    <row r="71" spans="1:17" ht="15.6" x14ac:dyDescent="0.3">
      <c r="A71" s="1" t="s">
        <v>2303</v>
      </c>
      <c r="B71" t="str">
        <f>VLOOKUP(A71,CUS[],3,FALSE)</f>
        <v>Freeman</v>
      </c>
      <c r="C71">
        <f>VLOOKUP(A71,MED[],2,FALSE)</f>
        <v>30.8</v>
      </c>
      <c r="D71">
        <f>VLOOKUP(A71,MED[],3,FALSE)</f>
        <v>9.77</v>
      </c>
      <c r="E71" t="str">
        <f>VLOOKUP(A71,MED[],4,FALSE)</f>
        <v>No</v>
      </c>
      <c r="F71" t="str">
        <f>VLOOKUP(A71,MED[],5,FALSE)</f>
        <v>No</v>
      </c>
      <c r="G71" t="str">
        <f>VLOOKUP(A71,MED[],6,FALSE)</f>
        <v>No</v>
      </c>
      <c r="H71" t="str">
        <f>VLOOKUP(A71,MED[],7,FALSE)</f>
        <v>0</v>
      </c>
      <c r="I71" t="str">
        <f>VLOOKUP(A71,MED[],8,FALSE)</f>
        <v>yes</v>
      </c>
      <c r="J71" t="str">
        <f>VLOOKUP(A71,MED[],9,FALSE)</f>
        <v>Obesity</v>
      </c>
      <c r="K71" t="str">
        <f>VLOOKUP(A71,MED[],10,FALSE)</f>
        <v>Diabetes</v>
      </c>
      <c r="L71" t="str">
        <f>VLOOKUP(A71,HOS[],2,FALSE)</f>
        <v>29 Dec 1968</v>
      </c>
      <c r="M71" s="11">
        <f>VLOOKUP(A71,HOS[],8,FALSE)</f>
        <v>1977.82</v>
      </c>
      <c r="N71" t="str">
        <f>VLOOKUP(A71,HOS[],9,FALSE)</f>
        <v>tier - 1</v>
      </c>
      <c r="O71" t="str">
        <f>VLOOKUP(A71,HOS[],10,FALSE)</f>
        <v>tier - 3</v>
      </c>
      <c r="P71" t="str">
        <f>VLOOKUP(A71,HOS[],11,FALSE)</f>
        <v>R1013</v>
      </c>
      <c r="Q71">
        <f>VLOOKUP(A71,HOS[],3,FALSE)</f>
        <v>54</v>
      </c>
    </row>
    <row r="72" spans="1:17" ht="15.6" x14ac:dyDescent="0.3">
      <c r="A72" s="1" t="s">
        <v>2302</v>
      </c>
      <c r="B72" t="str">
        <f>VLOOKUP(A72,CUS[],3,FALSE)</f>
        <v>Jeff</v>
      </c>
      <c r="C72">
        <f>VLOOKUP(A72,MED[],2,FALSE)</f>
        <v>38.39</v>
      </c>
      <c r="D72">
        <f>VLOOKUP(A72,MED[],3,FALSE)</f>
        <v>4.25</v>
      </c>
      <c r="E72" t="str">
        <f>VLOOKUP(A72,MED[],4,FALSE)</f>
        <v>No</v>
      </c>
      <c r="F72" t="str">
        <f>VLOOKUP(A72,MED[],5,FALSE)</f>
        <v>No</v>
      </c>
      <c r="G72" t="str">
        <f>VLOOKUP(A72,MED[],6,FALSE)</f>
        <v>No</v>
      </c>
      <c r="H72" t="str">
        <f>VLOOKUP(A72,MED[],7,FALSE)</f>
        <v>1</v>
      </c>
      <c r="I72" t="str">
        <f>VLOOKUP(A72,MED[],8,FALSE)</f>
        <v>yes</v>
      </c>
      <c r="J72" t="str">
        <f>VLOOKUP(A72,MED[],9,FALSE)</f>
        <v>Obesity</v>
      </c>
      <c r="K72" t="str">
        <f>VLOOKUP(A72,MED[],10,FALSE)</f>
        <v>Normal</v>
      </c>
      <c r="L72" t="str">
        <f>VLOOKUP(A72,HOS[],2,FALSE)</f>
        <v>16 Nov 1984</v>
      </c>
      <c r="M72" s="11">
        <f>VLOOKUP(A72,HOS[],8,FALSE)</f>
        <v>1980.07</v>
      </c>
      <c r="N72" t="str">
        <f>VLOOKUP(A72,HOS[],9,FALSE)</f>
        <v>tier - 1</v>
      </c>
      <c r="O72" t="str">
        <f>VLOOKUP(A72,HOS[],10,FALSE)</f>
        <v>tier - 1</v>
      </c>
      <c r="P72" t="str">
        <f>VLOOKUP(A72,HOS[],11,FALSE)</f>
        <v>R1013</v>
      </c>
      <c r="Q72">
        <f>VLOOKUP(A72,HOS[],3,FALSE)</f>
        <v>38</v>
      </c>
    </row>
    <row r="73" spans="1:17" ht="15.6" x14ac:dyDescent="0.3">
      <c r="A73" s="1" t="s">
        <v>2301</v>
      </c>
      <c r="B73" t="str">
        <f>VLOOKUP(A73,CUS[],3,FALSE)</f>
        <v>Elenilton V. Sr.</v>
      </c>
      <c r="C73">
        <f>VLOOKUP(A73,MED[],2,FALSE)</f>
        <v>32.299999999999997</v>
      </c>
      <c r="D73">
        <f>VLOOKUP(A73,MED[],3,FALSE)</f>
        <v>4.76</v>
      </c>
      <c r="E73" t="str">
        <f>VLOOKUP(A73,MED[],4,FALSE)</f>
        <v>No</v>
      </c>
      <c r="F73" t="str">
        <f>VLOOKUP(A73,MED[],5,FALSE)</f>
        <v>No</v>
      </c>
      <c r="G73" t="str">
        <f>VLOOKUP(A73,MED[],6,FALSE)</f>
        <v>No</v>
      </c>
      <c r="H73" t="str">
        <f>VLOOKUP(A73,MED[],7,FALSE)</f>
        <v>2</v>
      </c>
      <c r="I73" t="str">
        <f>VLOOKUP(A73,MED[],8,FALSE)</f>
        <v>yes</v>
      </c>
      <c r="J73" t="str">
        <f>VLOOKUP(A73,MED[],9,FALSE)</f>
        <v>Obesity</v>
      </c>
      <c r="K73" t="str">
        <f>VLOOKUP(A73,MED[],10,FALSE)</f>
        <v>Normal</v>
      </c>
      <c r="L73" t="str">
        <f>VLOOKUP(A73,HOS[],2,FALSE)</f>
        <v>29 Jun 1972</v>
      </c>
      <c r="M73" s="11">
        <f>VLOOKUP(A73,HOS[],8,FALSE)</f>
        <v>1981.58</v>
      </c>
      <c r="N73" t="str">
        <f>VLOOKUP(A73,HOS[],9,FALSE)</f>
        <v>tier - 1</v>
      </c>
      <c r="O73" t="str">
        <f>VLOOKUP(A73,HOS[],10,FALSE)</f>
        <v>tier - 1</v>
      </c>
      <c r="P73" t="str">
        <f>VLOOKUP(A73,HOS[],11,FALSE)</f>
        <v>R1016</v>
      </c>
      <c r="Q73">
        <f>VLOOKUP(A73,HOS[],3,FALSE)</f>
        <v>50</v>
      </c>
    </row>
    <row r="74" spans="1:17" ht="15.6" x14ac:dyDescent="0.3">
      <c r="A74" s="1" t="s">
        <v>2300</v>
      </c>
      <c r="B74" t="str">
        <f>VLOOKUP(A74,CUS[],3,FALSE)</f>
        <v>Maurya</v>
      </c>
      <c r="C74">
        <f>VLOOKUP(A74,MED[],2,FALSE)</f>
        <v>48.8</v>
      </c>
      <c r="D74">
        <f>VLOOKUP(A74,MED[],3,FALSE)</f>
        <v>6.22</v>
      </c>
      <c r="E74" t="str">
        <f>VLOOKUP(A74,MED[],4,FALSE)</f>
        <v>yes</v>
      </c>
      <c r="F74" t="str">
        <f>VLOOKUP(A74,MED[],5,FALSE)</f>
        <v>No</v>
      </c>
      <c r="G74" t="str">
        <f>VLOOKUP(A74,MED[],6,FALSE)</f>
        <v>No</v>
      </c>
      <c r="H74" t="str">
        <f>VLOOKUP(A74,MED[],7,FALSE)</f>
        <v>2</v>
      </c>
      <c r="I74" t="str">
        <f>VLOOKUP(A74,MED[],8,FALSE)</f>
        <v>yes</v>
      </c>
      <c r="J74" t="str">
        <f>VLOOKUP(A74,MED[],9,FALSE)</f>
        <v>Obesity</v>
      </c>
      <c r="K74" t="str">
        <f>VLOOKUP(A74,MED[],10,FALSE)</f>
        <v>Prediabetes</v>
      </c>
      <c r="L74" t="str">
        <f>VLOOKUP(A74,HOS[],2,FALSE)</f>
        <v>29 Sep 1966</v>
      </c>
      <c r="M74" s="11">
        <f>VLOOKUP(A74,HOS[],8,FALSE)</f>
        <v>1984.45</v>
      </c>
      <c r="N74" t="str">
        <f>VLOOKUP(A74,HOS[],9,FALSE)</f>
        <v>tier - 1</v>
      </c>
      <c r="O74" t="str">
        <f>VLOOKUP(A74,HOS[],10,FALSE)</f>
        <v>tier - 3</v>
      </c>
      <c r="P74" t="str">
        <f>VLOOKUP(A74,HOS[],11,FALSE)</f>
        <v>R1011</v>
      </c>
      <c r="Q74">
        <f>VLOOKUP(A74,HOS[],3,FALSE)</f>
        <v>56</v>
      </c>
    </row>
    <row r="75" spans="1:17" ht="15.6" x14ac:dyDescent="0.3">
      <c r="A75" s="1" t="s">
        <v>2299</v>
      </c>
      <c r="B75" t="str">
        <f>VLOOKUP(A75,CUS[],3,FALSE)</f>
        <v>Samantha C</v>
      </c>
      <c r="C75">
        <f>VLOOKUP(A75,MED[],2,FALSE)</f>
        <v>45.5</v>
      </c>
      <c r="D75">
        <f>VLOOKUP(A75,MED[],3,FALSE)</f>
        <v>7.96</v>
      </c>
      <c r="E75" t="str">
        <f>VLOOKUP(A75,MED[],4,FALSE)</f>
        <v>No</v>
      </c>
      <c r="F75" t="str">
        <f>VLOOKUP(A75,MED[],5,FALSE)</f>
        <v>No</v>
      </c>
      <c r="G75" t="str">
        <f>VLOOKUP(A75,MED[],6,FALSE)</f>
        <v>No</v>
      </c>
      <c r="H75" t="str">
        <f>VLOOKUP(A75,MED[],7,FALSE)</f>
        <v>0</v>
      </c>
      <c r="I75" t="str">
        <f>VLOOKUP(A75,MED[],8,FALSE)</f>
        <v>yes</v>
      </c>
      <c r="J75" t="str">
        <f>VLOOKUP(A75,MED[],9,FALSE)</f>
        <v>Obesity</v>
      </c>
      <c r="K75" t="str">
        <f>VLOOKUP(A75,MED[],10,FALSE)</f>
        <v>Diabetes</v>
      </c>
      <c r="L75" t="str">
        <f>VLOOKUP(A75,HOS[],2,FALSE)</f>
        <v>14 Sep 1962</v>
      </c>
      <c r="M75" s="11">
        <f>VLOOKUP(A75,HOS[],8,FALSE)</f>
        <v>1986.93</v>
      </c>
      <c r="N75" t="str">
        <f>VLOOKUP(A75,HOS[],9,FALSE)</f>
        <v>tier - 1</v>
      </c>
      <c r="O75" t="str">
        <f>VLOOKUP(A75,HOS[],10,FALSE)</f>
        <v>tier - 3</v>
      </c>
      <c r="P75" t="str">
        <f>VLOOKUP(A75,HOS[],11,FALSE)</f>
        <v>R1011</v>
      </c>
      <c r="Q75">
        <f>VLOOKUP(A75,HOS[],3,FALSE)</f>
        <v>60</v>
      </c>
    </row>
    <row r="76" spans="1:17" ht="15.6" x14ac:dyDescent="0.3">
      <c r="A76" s="1" t="s">
        <v>2298</v>
      </c>
      <c r="B76" t="str">
        <f>VLOOKUP(A76,CUS[],3,FALSE)</f>
        <v>Bethany A</v>
      </c>
      <c r="C76">
        <f>VLOOKUP(A76,MED[],2,FALSE)</f>
        <v>53.61</v>
      </c>
      <c r="D76">
        <f>VLOOKUP(A76,MED[],3,FALSE)</f>
        <v>10.92</v>
      </c>
      <c r="E76" t="str">
        <f>VLOOKUP(A76,MED[],4,FALSE)</f>
        <v>yes</v>
      </c>
      <c r="F76" t="str">
        <f>VLOOKUP(A76,MED[],5,FALSE)</f>
        <v>No</v>
      </c>
      <c r="G76" t="str">
        <f>VLOOKUP(A76,MED[],6,FALSE)</f>
        <v>No</v>
      </c>
      <c r="H76" t="str">
        <f>VLOOKUP(A76,MED[],7,FALSE)</f>
        <v>1</v>
      </c>
      <c r="I76" t="str">
        <f>VLOOKUP(A76,MED[],8,FALSE)</f>
        <v>yes</v>
      </c>
      <c r="J76" t="str">
        <f>VLOOKUP(A76,MED[],9,FALSE)</f>
        <v>Obesity</v>
      </c>
      <c r="K76" t="str">
        <f>VLOOKUP(A76,MED[],10,FALSE)</f>
        <v>Diabetes</v>
      </c>
      <c r="L76" t="str">
        <f>VLOOKUP(A76,HOS[],2,FALSE)</f>
        <v>14 Sep 1975</v>
      </c>
      <c r="M76" s="11">
        <f>VLOOKUP(A76,HOS[],8,FALSE)</f>
        <v>2007.95</v>
      </c>
      <c r="N76" t="str">
        <f>VLOOKUP(A76,HOS[],9,FALSE)</f>
        <v>tier - 1</v>
      </c>
      <c r="O76" t="str">
        <f>VLOOKUP(A76,HOS[],10,FALSE)</f>
        <v>tier - 1</v>
      </c>
      <c r="P76" t="str">
        <f>VLOOKUP(A76,HOS[],11,FALSE)</f>
        <v>R1011</v>
      </c>
      <c r="Q76">
        <f>VLOOKUP(A76,HOS[],3,FALSE)</f>
        <v>47</v>
      </c>
    </row>
    <row r="77" spans="1:17" ht="15.6" x14ac:dyDescent="0.3">
      <c r="A77" s="1" t="s">
        <v>2297</v>
      </c>
      <c r="B77" t="str">
        <f>VLOOKUP(A77,CUS[],3,FALSE)</f>
        <v>Yves</v>
      </c>
      <c r="C77">
        <f>VLOOKUP(A77,MED[],2,FALSE)</f>
        <v>36.19</v>
      </c>
      <c r="D77">
        <f>VLOOKUP(A77,MED[],3,FALSE)</f>
        <v>11.51</v>
      </c>
      <c r="E77" t="str">
        <f>VLOOKUP(A77,MED[],4,FALSE)</f>
        <v>yes</v>
      </c>
      <c r="F77" t="str">
        <f>VLOOKUP(A77,MED[],5,FALSE)</f>
        <v>No</v>
      </c>
      <c r="G77" t="str">
        <f>VLOOKUP(A77,MED[],6,FALSE)</f>
        <v>No</v>
      </c>
      <c r="H77" t="str">
        <f>VLOOKUP(A77,MED[],7,FALSE)</f>
        <v>1</v>
      </c>
      <c r="I77" t="str">
        <f>VLOOKUP(A77,MED[],8,FALSE)</f>
        <v>yes</v>
      </c>
      <c r="J77" t="str">
        <f>VLOOKUP(A77,MED[],9,FALSE)</f>
        <v>Obesity</v>
      </c>
      <c r="K77" t="str">
        <f>VLOOKUP(A77,MED[],10,FALSE)</f>
        <v>Diabetes</v>
      </c>
      <c r="L77" t="str">
        <f>VLOOKUP(A77,HOS[],2,FALSE)</f>
        <v>1 Nov 1975</v>
      </c>
      <c r="M77" s="11">
        <f>VLOOKUP(A77,HOS[],8,FALSE)</f>
        <v>2020.18</v>
      </c>
      <c r="N77" t="str">
        <f>VLOOKUP(A77,HOS[],9,FALSE)</f>
        <v>tier - 1</v>
      </c>
      <c r="O77" t="str">
        <f>VLOOKUP(A77,HOS[],10,FALSE)</f>
        <v>tier - 2</v>
      </c>
      <c r="P77" t="str">
        <f>VLOOKUP(A77,HOS[],11,FALSE)</f>
        <v>R1013</v>
      </c>
      <c r="Q77">
        <f>VLOOKUP(A77,HOS[],3,FALSE)</f>
        <v>47</v>
      </c>
    </row>
    <row r="78" spans="1:17" ht="15.6" x14ac:dyDescent="0.3">
      <c r="A78" s="1" t="s">
        <v>2296</v>
      </c>
      <c r="B78" t="str">
        <f>VLOOKUP(A78,CUS[],3,FALSE)</f>
        <v xml:space="preserve">  Danielle</v>
      </c>
      <c r="C78">
        <f>VLOOKUP(A78,MED[],2,FALSE)</f>
        <v>34.6</v>
      </c>
      <c r="D78">
        <f>VLOOKUP(A78,MED[],3,FALSE)</f>
        <v>5.99</v>
      </c>
      <c r="E78" t="str">
        <f>VLOOKUP(A78,MED[],4,FALSE)</f>
        <v>yes</v>
      </c>
      <c r="F78" t="str">
        <f>VLOOKUP(A78,MED[],5,FALSE)</f>
        <v>No</v>
      </c>
      <c r="G78" t="str">
        <f>VLOOKUP(A78,MED[],6,FALSE)</f>
        <v>No</v>
      </c>
      <c r="H78" t="str">
        <f>VLOOKUP(A78,MED[],7,FALSE)</f>
        <v>0</v>
      </c>
      <c r="I78" t="str">
        <f>VLOOKUP(A78,MED[],8,FALSE)</f>
        <v>yes</v>
      </c>
      <c r="J78" t="str">
        <f>VLOOKUP(A78,MED[],9,FALSE)</f>
        <v>Obesity</v>
      </c>
      <c r="K78" t="str">
        <f>VLOOKUP(A78,MED[],10,FALSE)</f>
        <v>Prediabetes</v>
      </c>
      <c r="L78" t="str">
        <f>VLOOKUP(A78,HOS[],2,FALSE)</f>
        <v>6 Oct 1976</v>
      </c>
      <c r="M78" s="11">
        <f>VLOOKUP(A78,HOS[],8,FALSE)</f>
        <v>2020.55</v>
      </c>
      <c r="N78" t="str">
        <f>VLOOKUP(A78,HOS[],9,FALSE)</f>
        <v>tier - 1</v>
      </c>
      <c r="O78" t="str">
        <f>VLOOKUP(A78,HOS[],10,FALSE)</f>
        <v>tier - 3</v>
      </c>
      <c r="P78" t="str">
        <f>VLOOKUP(A78,HOS[],11,FALSE)</f>
        <v>R1011</v>
      </c>
      <c r="Q78">
        <f>VLOOKUP(A78,HOS[],3,FALSE)</f>
        <v>46</v>
      </c>
    </row>
    <row r="79" spans="1:17" ht="15.6" x14ac:dyDescent="0.3">
      <c r="A79" s="1" t="s">
        <v>2295</v>
      </c>
      <c r="B79" t="str">
        <f>VLOOKUP(A79,CUS[],3,FALSE)</f>
        <v>Julia</v>
      </c>
      <c r="C79">
        <f>VLOOKUP(A79,MED[],2,FALSE)</f>
        <v>54.12</v>
      </c>
      <c r="D79">
        <f>VLOOKUP(A79,MED[],3,FALSE)</f>
        <v>11.57</v>
      </c>
      <c r="E79" t="str">
        <f>VLOOKUP(A79,MED[],4,FALSE)</f>
        <v>No</v>
      </c>
      <c r="F79" t="str">
        <f>VLOOKUP(A79,MED[],5,FALSE)</f>
        <v>No</v>
      </c>
      <c r="G79" t="str">
        <f>VLOOKUP(A79,MED[],6,FALSE)</f>
        <v>No</v>
      </c>
      <c r="H79" t="str">
        <f>VLOOKUP(A79,MED[],7,FALSE)</f>
        <v>0</v>
      </c>
      <c r="I79" t="str">
        <f>VLOOKUP(A79,MED[],8,FALSE)</f>
        <v>yes</v>
      </c>
      <c r="J79" t="str">
        <f>VLOOKUP(A79,MED[],9,FALSE)</f>
        <v>Obesity</v>
      </c>
      <c r="K79" t="str">
        <f>VLOOKUP(A79,MED[],10,FALSE)</f>
        <v>Diabetes</v>
      </c>
      <c r="L79" t="str">
        <f>VLOOKUP(A79,HOS[],2,FALSE)</f>
        <v>4 Nov 1974</v>
      </c>
      <c r="M79" s="11">
        <f>VLOOKUP(A79,HOS[],8,FALSE)</f>
        <v>2026.97</v>
      </c>
      <c r="N79" t="str">
        <f>VLOOKUP(A79,HOS[],9,FALSE)</f>
        <v>tier - 1</v>
      </c>
      <c r="O79" t="str">
        <f>VLOOKUP(A79,HOS[],10,FALSE)</f>
        <v>tier - 1</v>
      </c>
      <c r="P79" t="str">
        <f>VLOOKUP(A79,HOS[],11,FALSE)</f>
        <v>R1011</v>
      </c>
      <c r="Q79">
        <f>VLOOKUP(A79,HOS[],3,FALSE)</f>
        <v>48</v>
      </c>
    </row>
    <row r="80" spans="1:17" ht="15.6" x14ac:dyDescent="0.3">
      <c r="A80" s="1" t="s">
        <v>2294</v>
      </c>
      <c r="B80" t="str">
        <f>VLOOKUP(A80,CUS[],3,FALSE)</f>
        <v>Joshua</v>
      </c>
      <c r="C80">
        <f>VLOOKUP(A80,MED[],2,FALSE)</f>
        <v>48.82</v>
      </c>
      <c r="D80">
        <f>VLOOKUP(A80,MED[],3,FALSE)</f>
        <v>6.67</v>
      </c>
      <c r="E80" t="str">
        <f>VLOOKUP(A80,MED[],4,FALSE)</f>
        <v>yes</v>
      </c>
      <c r="F80" t="str">
        <f>VLOOKUP(A80,MED[],5,FALSE)</f>
        <v>No</v>
      </c>
      <c r="G80" t="str">
        <f>VLOOKUP(A80,MED[],6,FALSE)</f>
        <v>No</v>
      </c>
      <c r="H80" t="str">
        <f>VLOOKUP(A80,MED[],7,FALSE)</f>
        <v>0</v>
      </c>
      <c r="I80" t="str">
        <f>VLOOKUP(A80,MED[],8,FALSE)</f>
        <v>yes</v>
      </c>
      <c r="J80" t="str">
        <f>VLOOKUP(A80,MED[],9,FALSE)</f>
        <v>Obesity</v>
      </c>
      <c r="K80" t="str">
        <f>VLOOKUP(A80,MED[],10,FALSE)</f>
        <v>Diabetes</v>
      </c>
      <c r="L80" t="str">
        <f>VLOOKUP(A80,HOS[],2,FALSE)</f>
        <v>2 Dec 1967</v>
      </c>
      <c r="M80" s="11">
        <f>VLOOKUP(A80,HOS[],8,FALSE)</f>
        <v>2045.69</v>
      </c>
      <c r="N80" t="str">
        <f>VLOOKUP(A80,HOS[],9,FALSE)</f>
        <v>tier - 1</v>
      </c>
      <c r="O80" t="str">
        <f>VLOOKUP(A80,HOS[],10,FALSE)</f>
        <v>tier - 2</v>
      </c>
      <c r="P80" t="str">
        <f>VLOOKUP(A80,HOS[],11,FALSE)</f>
        <v>R1011</v>
      </c>
      <c r="Q80">
        <f>VLOOKUP(A80,HOS[],3,FALSE)</f>
        <v>55</v>
      </c>
    </row>
    <row r="81" spans="1:17" ht="15.6" x14ac:dyDescent="0.3">
      <c r="A81" s="1" t="s">
        <v>2293</v>
      </c>
      <c r="B81" t="str">
        <f>VLOOKUP(A81,CUS[],3,FALSE)</f>
        <v>Jennifer</v>
      </c>
      <c r="C81">
        <f>VLOOKUP(A81,MED[],2,FALSE)</f>
        <v>51.01</v>
      </c>
      <c r="D81">
        <f>VLOOKUP(A81,MED[],3,FALSE)</f>
        <v>9.1999999999999993</v>
      </c>
      <c r="E81" t="str">
        <f>VLOOKUP(A81,MED[],4,FALSE)</f>
        <v>No</v>
      </c>
      <c r="F81" t="str">
        <f>VLOOKUP(A81,MED[],5,FALSE)</f>
        <v>No</v>
      </c>
      <c r="G81" t="str">
        <f>VLOOKUP(A81,MED[],6,FALSE)</f>
        <v>No</v>
      </c>
      <c r="H81" t="str">
        <f>VLOOKUP(A81,MED[],7,FALSE)</f>
        <v>0</v>
      </c>
      <c r="I81" t="str">
        <f>VLOOKUP(A81,MED[],8,FALSE)</f>
        <v>yes</v>
      </c>
      <c r="J81" t="str">
        <f>VLOOKUP(A81,MED[],9,FALSE)</f>
        <v>Obesity</v>
      </c>
      <c r="K81" t="str">
        <f>VLOOKUP(A81,MED[],10,FALSE)</f>
        <v>Diabetes</v>
      </c>
      <c r="L81" t="str">
        <f>VLOOKUP(A81,HOS[],2,FALSE)</f>
        <v>22 Oct 1971</v>
      </c>
      <c r="M81" s="11">
        <f>VLOOKUP(A81,HOS[],8,FALSE)</f>
        <v>11987.17</v>
      </c>
      <c r="N81" t="str">
        <f>VLOOKUP(A81,HOS[],9,FALSE)</f>
        <v>tier - 1</v>
      </c>
      <c r="O81" t="str">
        <f>VLOOKUP(A81,HOS[],10,FALSE)</f>
        <v>tier - 2</v>
      </c>
      <c r="P81" t="str">
        <f>VLOOKUP(A81,HOS[],11,FALSE)</f>
        <v>R1011</v>
      </c>
      <c r="Q81">
        <f>VLOOKUP(A81,HOS[],3,FALSE)</f>
        <v>51</v>
      </c>
    </row>
    <row r="82" spans="1:17" ht="15.6" x14ac:dyDescent="0.3">
      <c r="A82" s="1" t="s">
        <v>2292</v>
      </c>
      <c r="B82" t="str">
        <f>VLOOKUP(A82,CUS[],3,FALSE)</f>
        <v>Gwen M.</v>
      </c>
      <c r="C82">
        <f>VLOOKUP(A82,MED[],2,FALSE)</f>
        <v>45.65</v>
      </c>
      <c r="D82">
        <f>VLOOKUP(A82,MED[],3,FALSE)</f>
        <v>5.1100000000000003</v>
      </c>
      <c r="E82" t="str">
        <f>VLOOKUP(A82,MED[],4,FALSE)</f>
        <v>yes</v>
      </c>
      <c r="F82" t="str">
        <f>VLOOKUP(A82,MED[],5,FALSE)</f>
        <v>No</v>
      </c>
      <c r="G82" t="str">
        <f>VLOOKUP(A82,MED[],6,FALSE)</f>
        <v>No</v>
      </c>
      <c r="H82" t="str">
        <f>VLOOKUP(A82,MED[],7,FALSE)</f>
        <v>1</v>
      </c>
      <c r="I82" t="str">
        <f>VLOOKUP(A82,MED[],8,FALSE)</f>
        <v>yes</v>
      </c>
      <c r="J82" t="str">
        <f>VLOOKUP(A82,MED[],9,FALSE)</f>
        <v>Obesity</v>
      </c>
      <c r="K82" t="str">
        <f>VLOOKUP(A82,MED[],10,FALSE)</f>
        <v>Normal</v>
      </c>
      <c r="L82" t="str">
        <f>VLOOKUP(A82,HOS[],2,FALSE)</f>
        <v>27 Oct 1964</v>
      </c>
      <c r="M82" s="11">
        <f>VLOOKUP(A82,HOS[],8,FALSE)</f>
        <v>35547.72</v>
      </c>
      <c r="N82" t="str">
        <f>VLOOKUP(A82,HOS[],9,FALSE)</f>
        <v>tier - 1</v>
      </c>
      <c r="O82" t="str">
        <f>VLOOKUP(A82,HOS[],10,FALSE)</f>
        <v>tier - 2</v>
      </c>
      <c r="P82" t="str">
        <f>VLOOKUP(A82,HOS[],11,FALSE)</f>
        <v>R1011</v>
      </c>
      <c r="Q82">
        <f>VLOOKUP(A82,HOS[],3,FALSE)</f>
        <v>58</v>
      </c>
    </row>
    <row r="83" spans="1:17" ht="15.6" x14ac:dyDescent="0.3">
      <c r="A83" s="1" t="s">
        <v>2291</v>
      </c>
      <c r="B83" t="str">
        <f>VLOOKUP(A83,CUS[],3,FALSE)</f>
        <v>Patrick</v>
      </c>
      <c r="C83">
        <f>VLOOKUP(A83,MED[],2,FALSE)</f>
        <v>52.9</v>
      </c>
      <c r="D83">
        <f>VLOOKUP(A83,MED[],3,FALSE)</f>
        <v>5.34</v>
      </c>
      <c r="E83" t="str">
        <f>VLOOKUP(A83,MED[],4,FALSE)</f>
        <v>No</v>
      </c>
      <c r="F83" t="str">
        <f>VLOOKUP(A83,MED[],5,FALSE)</f>
        <v>No</v>
      </c>
      <c r="G83" t="str">
        <f>VLOOKUP(A83,MED[],6,FALSE)</f>
        <v>No</v>
      </c>
      <c r="H83" t="str">
        <f>VLOOKUP(A83,MED[],7,FALSE)</f>
        <v>0</v>
      </c>
      <c r="I83" t="str">
        <f>VLOOKUP(A83,MED[],8,FALSE)</f>
        <v>yes</v>
      </c>
      <c r="J83" t="str">
        <f>VLOOKUP(A83,MED[],9,FALSE)</f>
        <v>Obesity</v>
      </c>
      <c r="K83" t="str">
        <f>VLOOKUP(A83,MED[],10,FALSE)</f>
        <v>Normal</v>
      </c>
      <c r="L83" t="str">
        <f>VLOOKUP(A83,HOS[],2,FALSE)</f>
        <v>26 Aug 1977</v>
      </c>
      <c r="M83" s="11">
        <f>VLOOKUP(A83,HOS[],8,FALSE)</f>
        <v>2055.3200000000002</v>
      </c>
      <c r="N83" t="str">
        <f>VLOOKUP(A83,HOS[],9,FALSE)</f>
        <v>tier - 1</v>
      </c>
      <c r="O83" t="str">
        <f>VLOOKUP(A83,HOS[],10,FALSE)</f>
        <v>tier - 2</v>
      </c>
      <c r="P83" t="str">
        <f>VLOOKUP(A83,HOS[],11,FALSE)</f>
        <v>R1011</v>
      </c>
      <c r="Q83">
        <f>VLOOKUP(A83,HOS[],3,FALSE)</f>
        <v>45</v>
      </c>
    </row>
    <row r="84" spans="1:17" ht="15.6" x14ac:dyDescent="0.3">
      <c r="A84" s="1" t="s">
        <v>2290</v>
      </c>
      <c r="B84" t="str">
        <f>VLOOKUP(A84,CUS[],3,FALSE)</f>
        <v>Kate</v>
      </c>
      <c r="C84">
        <f>VLOOKUP(A84,MED[],2,FALSE)</f>
        <v>45.41</v>
      </c>
      <c r="D84">
        <f>VLOOKUP(A84,MED[],3,FALSE)</f>
        <v>4.03</v>
      </c>
      <c r="E84" t="str">
        <f>VLOOKUP(A84,MED[],4,FALSE)</f>
        <v>yes</v>
      </c>
      <c r="F84" t="str">
        <f>VLOOKUP(A84,MED[],5,FALSE)</f>
        <v>No</v>
      </c>
      <c r="G84" t="str">
        <f>VLOOKUP(A84,MED[],6,FALSE)</f>
        <v>No</v>
      </c>
      <c r="H84" t="str">
        <f>VLOOKUP(A84,MED[],7,FALSE)</f>
        <v>1</v>
      </c>
      <c r="I84" t="str">
        <f>VLOOKUP(A84,MED[],8,FALSE)</f>
        <v>yes</v>
      </c>
      <c r="J84" t="str">
        <f>VLOOKUP(A84,MED[],9,FALSE)</f>
        <v>Obesity</v>
      </c>
      <c r="K84" t="str">
        <f>VLOOKUP(A84,MED[],10,FALSE)</f>
        <v>Normal</v>
      </c>
      <c r="L84" t="str">
        <f>VLOOKUP(A84,HOS[],2,FALSE)</f>
        <v>12 Jun 1964</v>
      </c>
      <c r="M84" s="11">
        <f>VLOOKUP(A84,HOS[],8,FALSE)</f>
        <v>2094.1</v>
      </c>
      <c r="N84" t="str">
        <f>VLOOKUP(A84,HOS[],9,FALSE)</f>
        <v>tier - 1</v>
      </c>
      <c r="O84" t="str">
        <f>VLOOKUP(A84,HOS[],10,FALSE)</f>
        <v>tier - 3</v>
      </c>
      <c r="P84" t="str">
        <f>VLOOKUP(A84,HOS[],11,FALSE)</f>
        <v>R1011</v>
      </c>
      <c r="Q84">
        <f>VLOOKUP(A84,HOS[],3,FALSE)</f>
        <v>58</v>
      </c>
    </row>
    <row r="85" spans="1:17" ht="15.6" x14ac:dyDescent="0.3">
      <c r="A85" s="1" t="s">
        <v>2289</v>
      </c>
      <c r="B85" t="str">
        <f>VLOOKUP(A85,CUS[],3,FALSE)</f>
        <v>Kevin</v>
      </c>
      <c r="C85">
        <f>VLOOKUP(A85,MED[],2,FALSE)</f>
        <v>49.41</v>
      </c>
      <c r="D85">
        <f>VLOOKUP(A85,MED[],3,FALSE)</f>
        <v>4.2300000000000004</v>
      </c>
      <c r="E85" t="str">
        <f>VLOOKUP(A85,MED[],4,FALSE)</f>
        <v>yes</v>
      </c>
      <c r="F85" t="str">
        <f>VLOOKUP(A85,MED[],5,FALSE)</f>
        <v>No</v>
      </c>
      <c r="G85" t="str">
        <f>VLOOKUP(A85,MED[],6,FALSE)</f>
        <v>Yes</v>
      </c>
      <c r="H85" t="str">
        <f>VLOOKUP(A85,MED[],7,FALSE)</f>
        <v>1</v>
      </c>
      <c r="I85" t="str">
        <f>VLOOKUP(A85,MED[],8,FALSE)</f>
        <v>yes</v>
      </c>
      <c r="J85" t="str">
        <f>VLOOKUP(A85,MED[],9,FALSE)</f>
        <v>Obesity</v>
      </c>
      <c r="K85" t="str">
        <f>VLOOKUP(A85,MED[],10,FALSE)</f>
        <v>Normal</v>
      </c>
      <c r="L85" t="str">
        <f>VLOOKUP(A85,HOS[],2,FALSE)</f>
        <v>14 Aug 1969</v>
      </c>
      <c r="M85" s="11">
        <f>VLOOKUP(A85,HOS[],8,FALSE)</f>
        <v>2102.2600000000002</v>
      </c>
      <c r="N85" t="str">
        <f>VLOOKUP(A85,HOS[],9,FALSE)</f>
        <v>tier - 1</v>
      </c>
      <c r="O85" t="str">
        <f>VLOOKUP(A85,HOS[],10,FALSE)</f>
        <v>tier - 2</v>
      </c>
      <c r="P85" t="str">
        <f>VLOOKUP(A85,HOS[],11,FALSE)</f>
        <v>R1011</v>
      </c>
      <c r="Q85">
        <f>VLOOKUP(A85,HOS[],3,FALSE)</f>
        <v>53</v>
      </c>
    </row>
    <row r="86" spans="1:17" ht="15.6" x14ac:dyDescent="0.3">
      <c r="A86" s="1" t="s">
        <v>2288</v>
      </c>
      <c r="B86" t="str">
        <f>VLOOKUP(A86,CUS[],3,FALSE)</f>
        <v>Stephen II</v>
      </c>
      <c r="C86">
        <f>VLOOKUP(A86,MED[],2,FALSE)</f>
        <v>31.824999999999999</v>
      </c>
      <c r="D86">
        <f>VLOOKUP(A86,MED[],3,FALSE)</f>
        <v>4.0599999999999996</v>
      </c>
      <c r="E86" t="str">
        <f>VLOOKUP(A86,MED[],4,FALSE)</f>
        <v>No</v>
      </c>
      <c r="F86" t="str">
        <f>VLOOKUP(A86,MED[],5,FALSE)</f>
        <v>No</v>
      </c>
      <c r="G86" t="str">
        <f>VLOOKUP(A86,MED[],6,FALSE)</f>
        <v>No</v>
      </c>
      <c r="H86" t="str">
        <f>VLOOKUP(A86,MED[],7,FALSE)</f>
        <v>2</v>
      </c>
      <c r="I86" t="str">
        <f>VLOOKUP(A86,MED[],8,FALSE)</f>
        <v>yes</v>
      </c>
      <c r="J86" t="str">
        <f>VLOOKUP(A86,MED[],9,FALSE)</f>
        <v>Obesity</v>
      </c>
      <c r="K86" t="str">
        <f>VLOOKUP(A86,MED[],10,FALSE)</f>
        <v>Normal</v>
      </c>
      <c r="L86" t="str">
        <f>VLOOKUP(A86,HOS[],2,FALSE)</f>
        <v>22 Sep 1972</v>
      </c>
      <c r="M86" s="11">
        <f>VLOOKUP(A86,HOS[],8,FALSE)</f>
        <v>2103.08</v>
      </c>
      <c r="N86" t="str">
        <f>VLOOKUP(A86,HOS[],9,FALSE)</f>
        <v>tier - 1</v>
      </c>
      <c r="O86" t="str">
        <f>VLOOKUP(A86,HOS[],10,FALSE)</f>
        <v>tier - 3</v>
      </c>
      <c r="P86" t="str">
        <f>VLOOKUP(A86,HOS[],11,FALSE)</f>
        <v>R1016</v>
      </c>
      <c r="Q86">
        <f>VLOOKUP(A86,HOS[],3,FALSE)</f>
        <v>50</v>
      </c>
    </row>
    <row r="87" spans="1:17" ht="15.6" x14ac:dyDescent="0.3">
      <c r="A87" s="1" t="s">
        <v>2287</v>
      </c>
      <c r="B87" t="str">
        <f>VLOOKUP(A87,CUS[],3,FALSE)</f>
        <v>Philip</v>
      </c>
      <c r="C87">
        <f>VLOOKUP(A87,MED[],2,FALSE)</f>
        <v>51.28</v>
      </c>
      <c r="D87">
        <f>VLOOKUP(A87,MED[],3,FALSE)</f>
        <v>4.68</v>
      </c>
      <c r="E87" t="str">
        <f>VLOOKUP(A87,MED[],4,FALSE)</f>
        <v>No</v>
      </c>
      <c r="F87" t="str">
        <f>VLOOKUP(A87,MED[],5,FALSE)</f>
        <v>No</v>
      </c>
      <c r="G87" t="str">
        <f>VLOOKUP(A87,MED[],6,FALSE)</f>
        <v>No</v>
      </c>
      <c r="H87" t="str">
        <f>VLOOKUP(A87,MED[],7,FALSE)</f>
        <v>2</v>
      </c>
      <c r="I87" t="str">
        <f>VLOOKUP(A87,MED[],8,FALSE)</f>
        <v>yes</v>
      </c>
      <c r="J87" t="str">
        <f>VLOOKUP(A87,MED[],9,FALSE)</f>
        <v>Obesity</v>
      </c>
      <c r="K87" t="str">
        <f>VLOOKUP(A87,MED[],10,FALSE)</f>
        <v>Normal</v>
      </c>
      <c r="L87" t="str">
        <f>VLOOKUP(A87,HOS[],2,FALSE)</f>
        <v>28 Aug 1972</v>
      </c>
      <c r="M87" s="11">
        <f>VLOOKUP(A87,HOS[],8,FALSE)</f>
        <v>2104.11</v>
      </c>
      <c r="N87" t="str">
        <f>VLOOKUP(A87,HOS[],9,FALSE)</f>
        <v>tier - 1</v>
      </c>
      <c r="O87" t="str">
        <f>VLOOKUP(A87,HOS[],10,FALSE)</f>
        <v>tier - 2</v>
      </c>
      <c r="P87" t="str">
        <f>VLOOKUP(A87,HOS[],11,FALSE)</f>
        <v>R1011</v>
      </c>
      <c r="Q87">
        <f>VLOOKUP(A87,HOS[],3,FALSE)</f>
        <v>50</v>
      </c>
    </row>
    <row r="88" spans="1:17" ht="15.6" x14ac:dyDescent="0.3">
      <c r="A88" s="1" t="s">
        <v>2286</v>
      </c>
      <c r="B88" t="str">
        <f>VLOOKUP(A88,CUS[],3,FALSE)</f>
        <v>Brett A</v>
      </c>
      <c r="C88">
        <f>VLOOKUP(A88,MED[],2,FALSE)</f>
        <v>34.96</v>
      </c>
      <c r="D88">
        <f>VLOOKUP(A88,MED[],3,FALSE)</f>
        <v>4.34</v>
      </c>
      <c r="E88" t="str">
        <f>VLOOKUP(A88,MED[],4,FALSE)</f>
        <v>No</v>
      </c>
      <c r="F88" t="str">
        <f>VLOOKUP(A88,MED[],5,FALSE)</f>
        <v>No</v>
      </c>
      <c r="G88" t="str">
        <f>VLOOKUP(A88,MED[],6,FALSE)</f>
        <v>Yes</v>
      </c>
      <c r="H88" t="str">
        <f>VLOOKUP(A88,MED[],7,FALSE)</f>
        <v>1</v>
      </c>
      <c r="I88" t="str">
        <f>VLOOKUP(A88,MED[],8,FALSE)</f>
        <v>yes</v>
      </c>
      <c r="J88" t="str">
        <f>VLOOKUP(A88,MED[],9,FALSE)</f>
        <v>Obesity</v>
      </c>
      <c r="K88" t="str">
        <f>VLOOKUP(A88,MED[],10,FALSE)</f>
        <v>Normal</v>
      </c>
      <c r="L88" t="str">
        <f>VLOOKUP(A88,HOS[],2,FALSE)</f>
        <v>21 Oct 1979</v>
      </c>
      <c r="M88" s="11">
        <f>VLOOKUP(A88,HOS[],8,FALSE)</f>
        <v>2106.2600000000002</v>
      </c>
      <c r="N88" t="str">
        <f>VLOOKUP(A88,HOS[],9,FALSE)</f>
        <v>tier - 1</v>
      </c>
      <c r="O88" t="str">
        <f>VLOOKUP(A88,HOS[],10,FALSE)</f>
        <v>tier - 3</v>
      </c>
      <c r="P88" t="str">
        <f>VLOOKUP(A88,HOS[],11,FALSE)</f>
        <v>R1017</v>
      </c>
      <c r="Q88">
        <f>VLOOKUP(A88,HOS[],3,FALSE)</f>
        <v>43</v>
      </c>
    </row>
    <row r="89" spans="1:17" ht="15.6" x14ac:dyDescent="0.3">
      <c r="A89" s="1" t="s">
        <v>2285</v>
      </c>
      <c r="B89" t="str">
        <f>VLOOKUP(A89,CUS[],3,FALSE)</f>
        <v>Rebecca</v>
      </c>
      <c r="C89">
        <f>VLOOKUP(A89,MED[],2,FALSE)</f>
        <v>33.11</v>
      </c>
      <c r="D89">
        <f>VLOOKUP(A89,MED[],3,FALSE)</f>
        <v>10.51</v>
      </c>
      <c r="E89" t="str">
        <f>VLOOKUP(A89,MED[],4,FALSE)</f>
        <v>No</v>
      </c>
      <c r="F89" t="str">
        <f>VLOOKUP(A89,MED[],5,FALSE)</f>
        <v>No</v>
      </c>
      <c r="G89" t="str">
        <f>VLOOKUP(A89,MED[],6,FALSE)</f>
        <v>No</v>
      </c>
      <c r="H89" t="str">
        <f>VLOOKUP(A89,MED[],7,FALSE)</f>
        <v>0</v>
      </c>
      <c r="I89" t="str">
        <f>VLOOKUP(A89,MED[],8,FALSE)</f>
        <v>yes</v>
      </c>
      <c r="J89" t="str">
        <f>VLOOKUP(A89,MED[],9,FALSE)</f>
        <v>Obesity</v>
      </c>
      <c r="K89" t="str">
        <f>VLOOKUP(A89,MED[],10,FALSE)</f>
        <v>Diabetes</v>
      </c>
      <c r="L89" t="str">
        <f>VLOOKUP(A89,HOS[],2,FALSE)</f>
        <v>30 Jun 1974</v>
      </c>
      <c r="M89" s="11">
        <f>VLOOKUP(A89,HOS[],8,FALSE)</f>
        <v>2117.34</v>
      </c>
      <c r="N89" t="str">
        <f>VLOOKUP(A89,HOS[],9,FALSE)</f>
        <v>tier - 1</v>
      </c>
      <c r="O89" t="str">
        <f>VLOOKUP(A89,HOS[],10,FALSE)</f>
        <v>tier - 2</v>
      </c>
      <c r="P89" t="str">
        <f>VLOOKUP(A89,HOS[],11,FALSE)</f>
        <v>R1013</v>
      </c>
      <c r="Q89">
        <f>VLOOKUP(A89,HOS[],3,FALSE)</f>
        <v>48</v>
      </c>
    </row>
    <row r="90" spans="1:17" ht="15.6" x14ac:dyDescent="0.3">
      <c r="A90" s="1" t="s">
        <v>2284</v>
      </c>
      <c r="B90" t="str">
        <f>VLOOKUP(A90,CUS[],3,FALSE)</f>
        <v>Kelley</v>
      </c>
      <c r="C90">
        <f>VLOOKUP(A90,MED[],2,FALSE)</f>
        <v>54.74</v>
      </c>
      <c r="D90">
        <f>VLOOKUP(A90,MED[],3,FALSE)</f>
        <v>5.84</v>
      </c>
      <c r="E90" t="str">
        <f>VLOOKUP(A90,MED[],4,FALSE)</f>
        <v>yes</v>
      </c>
      <c r="F90" t="str">
        <f>VLOOKUP(A90,MED[],5,FALSE)</f>
        <v>No</v>
      </c>
      <c r="G90" t="str">
        <f>VLOOKUP(A90,MED[],6,FALSE)</f>
        <v>Yes</v>
      </c>
      <c r="H90" t="str">
        <f>VLOOKUP(A90,MED[],7,FALSE)</f>
        <v>1</v>
      </c>
      <c r="I90" t="str">
        <f>VLOOKUP(A90,MED[],8,FALSE)</f>
        <v>yes</v>
      </c>
      <c r="J90" t="str">
        <f>VLOOKUP(A90,MED[],9,FALSE)</f>
        <v>Obesity</v>
      </c>
      <c r="K90" t="str">
        <f>VLOOKUP(A90,MED[],10,FALSE)</f>
        <v>Prediabetes</v>
      </c>
      <c r="L90" t="str">
        <f>VLOOKUP(A90,HOS[],2,FALSE)</f>
        <v>4 Sep 1983</v>
      </c>
      <c r="M90" s="11">
        <f>VLOOKUP(A90,HOS[],8,FALSE)</f>
        <v>2118.61</v>
      </c>
      <c r="N90" t="str">
        <f>VLOOKUP(A90,HOS[],9,FALSE)</f>
        <v>tier - 1</v>
      </c>
      <c r="O90" t="str">
        <f>VLOOKUP(A90,HOS[],10,FALSE)</f>
        <v>tier - 2</v>
      </c>
      <c r="P90" t="str">
        <f>VLOOKUP(A90,HOS[],11,FALSE)</f>
        <v>R1011</v>
      </c>
      <c r="Q90">
        <f>VLOOKUP(A90,HOS[],3,FALSE)</f>
        <v>39</v>
      </c>
    </row>
    <row r="91" spans="1:17" ht="15.6" x14ac:dyDescent="0.3">
      <c r="A91" s="1" t="s">
        <v>2283</v>
      </c>
      <c r="B91" t="str">
        <f>VLOOKUP(A91,CUS[],3,FALSE)</f>
        <v>Abigail K</v>
      </c>
      <c r="C91">
        <f>VLOOKUP(A91,MED[],2,FALSE)</f>
        <v>32.56</v>
      </c>
      <c r="D91">
        <f>VLOOKUP(A91,MED[],3,FALSE)</f>
        <v>5.41</v>
      </c>
      <c r="E91" t="str">
        <f>VLOOKUP(A91,MED[],4,FALSE)</f>
        <v>No</v>
      </c>
      <c r="F91" t="str">
        <f>VLOOKUP(A91,MED[],5,FALSE)</f>
        <v>No</v>
      </c>
      <c r="G91" t="str">
        <f>VLOOKUP(A91,MED[],6,FALSE)</f>
        <v>Yes</v>
      </c>
      <c r="H91" t="str">
        <f>VLOOKUP(A91,MED[],7,FALSE)</f>
        <v>1</v>
      </c>
      <c r="I91" t="str">
        <f>VLOOKUP(A91,MED[],8,FALSE)</f>
        <v>yes</v>
      </c>
      <c r="J91" t="str">
        <f>VLOOKUP(A91,MED[],9,FALSE)</f>
        <v>Obesity</v>
      </c>
      <c r="K91" t="str">
        <f>VLOOKUP(A91,MED[],10,FALSE)</f>
        <v>Normal</v>
      </c>
      <c r="L91" t="str">
        <f>VLOOKUP(A91,HOS[],2,FALSE)</f>
        <v>30 Sep 1979</v>
      </c>
      <c r="M91" s="11">
        <f>VLOOKUP(A91,HOS[],8,FALSE)</f>
        <v>2128.4299999999998</v>
      </c>
      <c r="N91" t="str">
        <f>VLOOKUP(A91,HOS[],9,FALSE)</f>
        <v>tier - 1</v>
      </c>
      <c r="O91" t="str">
        <f>VLOOKUP(A91,HOS[],10,FALSE)</f>
        <v>tier - 2</v>
      </c>
      <c r="P91" t="str">
        <f>VLOOKUP(A91,HOS[],11,FALSE)</f>
        <v>R1013</v>
      </c>
      <c r="Q91">
        <f>VLOOKUP(A91,HOS[],3,FALSE)</f>
        <v>43</v>
      </c>
    </row>
    <row r="92" spans="1:17" ht="15.6" x14ac:dyDescent="0.3">
      <c r="A92" s="1" t="s">
        <v>2282</v>
      </c>
      <c r="B92" t="str">
        <f>VLOOKUP(A92,CUS[],3,FALSE)</f>
        <v>Hope</v>
      </c>
      <c r="C92">
        <f>VLOOKUP(A92,MED[],2,FALSE)</f>
        <v>39.049999999999997</v>
      </c>
      <c r="D92">
        <f>VLOOKUP(A92,MED[],3,FALSE)</f>
        <v>6.06</v>
      </c>
      <c r="E92" t="str">
        <f>VLOOKUP(A92,MED[],4,FALSE)</f>
        <v>No</v>
      </c>
      <c r="F92" t="str">
        <f>VLOOKUP(A92,MED[],5,FALSE)</f>
        <v>No</v>
      </c>
      <c r="G92" t="str">
        <f>VLOOKUP(A92,MED[],6,FALSE)</f>
        <v>No</v>
      </c>
      <c r="H92" t="str">
        <f>VLOOKUP(A92,MED[],7,FALSE)</f>
        <v>1</v>
      </c>
      <c r="I92" t="str">
        <f>VLOOKUP(A92,MED[],8,FALSE)</f>
        <v>yes</v>
      </c>
      <c r="J92" t="str">
        <f>VLOOKUP(A92,MED[],9,FALSE)</f>
        <v>Obesity</v>
      </c>
      <c r="K92" t="str">
        <f>VLOOKUP(A92,MED[],10,FALSE)</f>
        <v>Prediabetes</v>
      </c>
      <c r="L92" t="str">
        <f>VLOOKUP(A92,HOS[],2,FALSE)</f>
        <v>4 Aug 1992</v>
      </c>
      <c r="M92" s="11">
        <f>VLOOKUP(A92,HOS[],8,FALSE)</f>
        <v>11987.68</v>
      </c>
      <c r="N92" t="str">
        <f>VLOOKUP(A92,HOS[],9,FALSE)</f>
        <v>tier - 1</v>
      </c>
      <c r="O92" t="str">
        <f>VLOOKUP(A92,HOS[],10,FALSE)</f>
        <v>tier - 2</v>
      </c>
      <c r="P92" t="str">
        <f>VLOOKUP(A92,HOS[],11,FALSE)</f>
        <v>R1013</v>
      </c>
      <c r="Q92">
        <f>VLOOKUP(A92,HOS[],3,FALSE)</f>
        <v>30</v>
      </c>
    </row>
    <row r="93" spans="1:17" ht="15.6" x14ac:dyDescent="0.3">
      <c r="A93" s="1" t="s">
        <v>2281</v>
      </c>
      <c r="B93" t="str">
        <f>VLOOKUP(A93,CUS[],3,FALSE)</f>
        <v>Elyse M.</v>
      </c>
      <c r="C93">
        <f>VLOOKUP(A93,MED[],2,FALSE)</f>
        <v>42.75</v>
      </c>
      <c r="D93">
        <f>VLOOKUP(A93,MED[],3,FALSE)</f>
        <v>4.22</v>
      </c>
      <c r="E93" t="str">
        <f>VLOOKUP(A93,MED[],4,FALSE)</f>
        <v>No</v>
      </c>
      <c r="F93" t="str">
        <f>VLOOKUP(A93,MED[],5,FALSE)</f>
        <v>No</v>
      </c>
      <c r="G93" t="str">
        <f>VLOOKUP(A93,MED[],6,FALSE)</f>
        <v>No</v>
      </c>
      <c r="H93" t="str">
        <f>VLOOKUP(A93,MED[],7,FALSE)</f>
        <v>0</v>
      </c>
      <c r="I93" t="str">
        <f>VLOOKUP(A93,MED[],8,FALSE)</f>
        <v>yes</v>
      </c>
      <c r="J93" t="str">
        <f>VLOOKUP(A93,MED[],9,FALSE)</f>
        <v>Obesity</v>
      </c>
      <c r="K93" t="str">
        <f>VLOOKUP(A93,MED[],10,FALSE)</f>
        <v>Normal</v>
      </c>
      <c r="L93" t="str">
        <f>VLOOKUP(A93,HOS[],2,FALSE)</f>
        <v>22 Jul 1999</v>
      </c>
      <c r="M93" s="11">
        <f>VLOOKUP(A93,HOS[],8,FALSE)</f>
        <v>2130.6799999999998</v>
      </c>
      <c r="N93" t="str">
        <f>VLOOKUP(A93,HOS[],9,FALSE)</f>
        <v>tier - 1</v>
      </c>
      <c r="O93" t="str">
        <f>VLOOKUP(A93,HOS[],10,FALSE)</f>
        <v>tier - 1</v>
      </c>
      <c r="P93" t="str">
        <f>VLOOKUP(A93,HOS[],11,FALSE)</f>
        <v>R1024</v>
      </c>
      <c r="Q93">
        <f>VLOOKUP(A93,HOS[],3,FALSE)</f>
        <v>23</v>
      </c>
    </row>
    <row r="94" spans="1:17" ht="15.6" x14ac:dyDescent="0.3">
      <c r="A94" s="1" t="s">
        <v>2280</v>
      </c>
      <c r="B94" t="str">
        <f>VLOOKUP(A94,CUS[],3,FALSE)</f>
        <v>Nicholas</v>
      </c>
      <c r="C94">
        <f>VLOOKUP(A94,MED[],2,FALSE)</f>
        <v>50.58</v>
      </c>
      <c r="D94">
        <f>VLOOKUP(A94,MED[],3,FALSE)</f>
        <v>5.12</v>
      </c>
      <c r="E94" t="str">
        <f>VLOOKUP(A94,MED[],4,FALSE)</f>
        <v>No</v>
      </c>
      <c r="F94" t="str">
        <f>VLOOKUP(A94,MED[],5,FALSE)</f>
        <v>No</v>
      </c>
      <c r="G94" t="str">
        <f>VLOOKUP(A94,MED[],6,FALSE)</f>
        <v>No</v>
      </c>
      <c r="H94" t="str">
        <f>VLOOKUP(A94,MED[],7,FALSE)</f>
        <v>2</v>
      </c>
      <c r="I94" t="str">
        <f>VLOOKUP(A94,MED[],8,FALSE)</f>
        <v>yes</v>
      </c>
      <c r="J94" t="str">
        <f>VLOOKUP(A94,MED[],9,FALSE)</f>
        <v>Obesity</v>
      </c>
      <c r="K94" t="str">
        <f>VLOOKUP(A94,MED[],10,FALSE)</f>
        <v>Normal</v>
      </c>
      <c r="L94" t="str">
        <f>VLOOKUP(A94,HOS[],2,FALSE)</f>
        <v>29 Jun 1972</v>
      </c>
      <c r="M94" s="11">
        <f>VLOOKUP(A94,HOS[],8,FALSE)</f>
        <v>35573.26</v>
      </c>
      <c r="N94" t="str">
        <f>VLOOKUP(A94,HOS[],9,FALSE)</f>
        <v>tier - 1</v>
      </c>
      <c r="O94" t="str">
        <f>VLOOKUP(A94,HOS[],10,FALSE)</f>
        <v>tier - 3</v>
      </c>
      <c r="P94" t="str">
        <f>VLOOKUP(A94,HOS[],11,FALSE)</f>
        <v>R1011</v>
      </c>
      <c r="Q94">
        <f>VLOOKUP(A94,HOS[],3,FALSE)</f>
        <v>50</v>
      </c>
    </row>
    <row r="95" spans="1:17" ht="15.6" x14ac:dyDescent="0.3">
      <c r="A95" s="1" t="s">
        <v>2279</v>
      </c>
      <c r="B95" t="str">
        <f>VLOOKUP(A95,CUS[],3,FALSE)</f>
        <v>David</v>
      </c>
      <c r="C95">
        <f>VLOOKUP(A95,MED[],2,FALSE)</f>
        <v>30.495000000000001</v>
      </c>
      <c r="D95">
        <f>VLOOKUP(A95,MED[],3,FALSE)</f>
        <v>4.57</v>
      </c>
      <c r="E95" t="str">
        <f>VLOOKUP(A95,MED[],4,FALSE)</f>
        <v>yes</v>
      </c>
      <c r="F95" t="str">
        <f>VLOOKUP(A95,MED[],5,FALSE)</f>
        <v>No</v>
      </c>
      <c r="G95" t="str">
        <f>VLOOKUP(A95,MED[],6,FALSE)</f>
        <v>No</v>
      </c>
      <c r="H95" t="str">
        <f>VLOOKUP(A95,MED[],7,FALSE)</f>
        <v>0</v>
      </c>
      <c r="I95" t="str">
        <f>VLOOKUP(A95,MED[],8,FALSE)</f>
        <v>yes</v>
      </c>
      <c r="J95" t="str">
        <f>VLOOKUP(A95,MED[],9,FALSE)</f>
        <v>Obesity</v>
      </c>
      <c r="K95" t="str">
        <f>VLOOKUP(A95,MED[],10,FALSE)</f>
        <v>Normal</v>
      </c>
      <c r="L95" t="str">
        <f>VLOOKUP(A95,HOS[],2,FALSE)</f>
        <v>1 Dec 1976</v>
      </c>
      <c r="M95" s="11">
        <f>VLOOKUP(A95,HOS[],8,FALSE)</f>
        <v>2134.9</v>
      </c>
      <c r="N95" t="str">
        <f>VLOOKUP(A95,HOS[],9,FALSE)</f>
        <v>tier - 1</v>
      </c>
      <c r="O95" t="str">
        <f>VLOOKUP(A95,HOS[],10,FALSE)</f>
        <v>tier - 3</v>
      </c>
      <c r="P95" t="str">
        <f>VLOOKUP(A95,HOS[],11,FALSE)</f>
        <v>R1012</v>
      </c>
      <c r="Q95">
        <f>VLOOKUP(A95,HOS[],3,FALSE)</f>
        <v>46</v>
      </c>
    </row>
    <row r="96" spans="1:17" ht="15.6" x14ac:dyDescent="0.3">
      <c r="A96" s="1" t="s">
        <v>2278</v>
      </c>
      <c r="B96" t="str">
        <f>VLOOKUP(A96,CUS[],3,FALSE)</f>
        <v>Natalie</v>
      </c>
      <c r="C96">
        <f>VLOOKUP(A96,MED[],2,FALSE)</f>
        <v>48.31</v>
      </c>
      <c r="D96">
        <f>VLOOKUP(A96,MED[],3,FALSE)</f>
        <v>9.58</v>
      </c>
      <c r="E96" t="str">
        <f>VLOOKUP(A96,MED[],4,FALSE)</f>
        <v>yes</v>
      </c>
      <c r="F96" t="str">
        <f>VLOOKUP(A96,MED[],5,FALSE)</f>
        <v>No</v>
      </c>
      <c r="G96" t="str">
        <f>VLOOKUP(A96,MED[],6,FALSE)</f>
        <v>No</v>
      </c>
      <c r="H96" t="str">
        <f>VLOOKUP(A96,MED[],7,FALSE)</f>
        <v>2</v>
      </c>
      <c r="I96" t="str">
        <f>VLOOKUP(A96,MED[],8,FALSE)</f>
        <v>yes</v>
      </c>
      <c r="J96" t="str">
        <f>VLOOKUP(A96,MED[],9,FALSE)</f>
        <v>Obesity</v>
      </c>
      <c r="K96" t="str">
        <f>VLOOKUP(A96,MED[],10,FALSE)</f>
        <v>Diabetes</v>
      </c>
      <c r="L96" t="str">
        <f>VLOOKUP(A96,HOS[],2,FALSE)</f>
        <v>26 Sep 1970</v>
      </c>
      <c r="M96" s="11">
        <f>VLOOKUP(A96,HOS[],8,FALSE)</f>
        <v>2136.88</v>
      </c>
      <c r="N96" t="str">
        <f>VLOOKUP(A96,HOS[],9,FALSE)</f>
        <v>tier - 1</v>
      </c>
      <c r="O96" t="str">
        <f>VLOOKUP(A96,HOS[],10,FALSE)</f>
        <v>tier - 1</v>
      </c>
      <c r="P96" t="str">
        <f>VLOOKUP(A96,HOS[],11,FALSE)</f>
        <v>R1011</v>
      </c>
      <c r="Q96">
        <f>VLOOKUP(A96,HOS[],3,FALSE)</f>
        <v>52</v>
      </c>
    </row>
    <row r="97" spans="1:17" ht="15.6" x14ac:dyDescent="0.3">
      <c r="A97" s="1" t="s">
        <v>2277</v>
      </c>
      <c r="B97" t="str">
        <f>VLOOKUP(A97,CUS[],3,FALSE)</f>
        <v>Thomas</v>
      </c>
      <c r="C97">
        <f>VLOOKUP(A97,MED[],2,FALSE)</f>
        <v>48.99</v>
      </c>
      <c r="D97">
        <f>VLOOKUP(A97,MED[],3,FALSE)</f>
        <v>9.7799999999999994</v>
      </c>
      <c r="E97" t="str">
        <f>VLOOKUP(A97,MED[],4,FALSE)</f>
        <v>yes</v>
      </c>
      <c r="F97" t="str">
        <f>VLOOKUP(A97,MED[],5,FALSE)</f>
        <v>No</v>
      </c>
      <c r="G97" t="str">
        <f>VLOOKUP(A97,MED[],6,FALSE)</f>
        <v>No</v>
      </c>
      <c r="H97" t="str">
        <f>VLOOKUP(A97,MED[],7,FALSE)</f>
        <v>1</v>
      </c>
      <c r="I97" t="str">
        <f>VLOOKUP(A97,MED[],8,FALSE)</f>
        <v>yes</v>
      </c>
      <c r="J97" t="str">
        <f>VLOOKUP(A97,MED[],9,FALSE)</f>
        <v>Obesity</v>
      </c>
      <c r="K97" t="str">
        <f>VLOOKUP(A97,MED[],10,FALSE)</f>
        <v>Diabetes</v>
      </c>
      <c r="L97" t="str">
        <f>VLOOKUP(A97,HOS[],2,FALSE)</f>
        <v>3 Jul 1975</v>
      </c>
      <c r="M97" s="11">
        <f>VLOOKUP(A97,HOS[],8,FALSE)</f>
        <v>2137.65</v>
      </c>
      <c r="N97" t="str">
        <f>VLOOKUP(A97,HOS[],9,FALSE)</f>
        <v>tier - 1</v>
      </c>
      <c r="O97" t="str">
        <f>VLOOKUP(A97,HOS[],10,FALSE)</f>
        <v>tier - 3</v>
      </c>
      <c r="P97" t="str">
        <f>VLOOKUP(A97,HOS[],11,FALSE)</f>
        <v>R1012</v>
      </c>
      <c r="Q97">
        <f>VLOOKUP(A97,HOS[],3,FALSE)</f>
        <v>47</v>
      </c>
    </row>
    <row r="98" spans="1:17" ht="15.6" x14ac:dyDescent="0.3">
      <c r="A98" s="1" t="s">
        <v>2276</v>
      </c>
      <c r="B98" t="str">
        <f>VLOOKUP(A98,CUS[],3,FALSE)</f>
        <v xml:space="preserve">  Pamela J.</v>
      </c>
      <c r="C98">
        <f>VLOOKUP(A98,MED[],2,FALSE)</f>
        <v>38.39</v>
      </c>
      <c r="D98">
        <f>VLOOKUP(A98,MED[],3,FALSE)</f>
        <v>4.1100000000000003</v>
      </c>
      <c r="E98" t="str">
        <f>VLOOKUP(A98,MED[],4,FALSE)</f>
        <v>yes</v>
      </c>
      <c r="F98" t="str">
        <f>VLOOKUP(A98,MED[],5,FALSE)</f>
        <v>No</v>
      </c>
      <c r="G98" t="str">
        <f>VLOOKUP(A98,MED[],6,FALSE)</f>
        <v>No</v>
      </c>
      <c r="H98" t="str">
        <f>VLOOKUP(A98,MED[],7,FALSE)</f>
        <v>0</v>
      </c>
      <c r="I98" t="str">
        <f>VLOOKUP(A98,MED[],8,FALSE)</f>
        <v>yes</v>
      </c>
      <c r="J98" t="str">
        <f>VLOOKUP(A98,MED[],9,FALSE)</f>
        <v>Obesity</v>
      </c>
      <c r="K98" t="str">
        <f>VLOOKUP(A98,MED[],10,FALSE)</f>
        <v>Normal</v>
      </c>
      <c r="L98" t="str">
        <f>VLOOKUP(A98,HOS[],2,FALSE)</f>
        <v>19 Nov 1985</v>
      </c>
      <c r="M98" s="11">
        <f>VLOOKUP(A98,HOS[],8,FALSE)</f>
        <v>2138.0700000000002</v>
      </c>
      <c r="N98" t="str">
        <f>VLOOKUP(A98,HOS[],9,FALSE)</f>
        <v>tier - 1</v>
      </c>
      <c r="O98" t="str">
        <f>VLOOKUP(A98,HOS[],10,FALSE)</f>
        <v>tier - 2</v>
      </c>
      <c r="P98" t="str">
        <f>VLOOKUP(A98,HOS[],11,FALSE)</f>
        <v>R1013</v>
      </c>
      <c r="Q98">
        <f>VLOOKUP(A98,HOS[],3,FALSE)</f>
        <v>37</v>
      </c>
    </row>
    <row r="99" spans="1:17" ht="15.6" x14ac:dyDescent="0.3">
      <c r="A99" s="1" t="s">
        <v>2275</v>
      </c>
      <c r="B99" t="str">
        <f>VLOOKUP(A99,CUS[],3,FALSE)</f>
        <v>Jessica</v>
      </c>
      <c r="C99">
        <f>VLOOKUP(A99,MED[],2,FALSE)</f>
        <v>44.34</v>
      </c>
      <c r="D99">
        <f>VLOOKUP(A99,MED[],3,FALSE)</f>
        <v>4.0199999999999996</v>
      </c>
      <c r="E99" t="str">
        <f>VLOOKUP(A99,MED[],4,FALSE)</f>
        <v>yes</v>
      </c>
      <c r="F99" t="str">
        <f>VLOOKUP(A99,MED[],5,FALSE)</f>
        <v>No</v>
      </c>
      <c r="G99" t="str">
        <f>VLOOKUP(A99,MED[],6,FALSE)</f>
        <v>No</v>
      </c>
      <c r="H99" t="str">
        <f>VLOOKUP(A99,MED[],7,FALSE)</f>
        <v>2</v>
      </c>
      <c r="I99" t="str">
        <f>VLOOKUP(A99,MED[],8,FALSE)</f>
        <v>yes</v>
      </c>
      <c r="J99" t="str">
        <f>VLOOKUP(A99,MED[],9,FALSE)</f>
        <v>Obesity</v>
      </c>
      <c r="K99" t="str">
        <f>VLOOKUP(A99,MED[],10,FALSE)</f>
        <v>Normal</v>
      </c>
      <c r="L99" t="str">
        <f>VLOOKUP(A99,HOS[],2,FALSE)</f>
        <v>4 Aug 1966</v>
      </c>
      <c r="M99" s="11">
        <f>VLOOKUP(A99,HOS[],8,FALSE)</f>
        <v>2144.85</v>
      </c>
      <c r="N99" t="str">
        <f>VLOOKUP(A99,HOS[],9,FALSE)</f>
        <v>tier - 1</v>
      </c>
      <c r="O99" t="str">
        <f>VLOOKUP(A99,HOS[],10,FALSE)</f>
        <v>tier - 3</v>
      </c>
      <c r="P99" t="str">
        <f>VLOOKUP(A99,HOS[],11,FALSE)</f>
        <v>R1011</v>
      </c>
      <c r="Q99">
        <f>VLOOKUP(A99,HOS[],3,FALSE)</f>
        <v>56</v>
      </c>
    </row>
    <row r="100" spans="1:17" ht="15.6" x14ac:dyDescent="0.3">
      <c r="A100" s="1" t="s">
        <v>2274</v>
      </c>
      <c r="B100" t="str">
        <f>VLOOKUP(A100,CUS[],3,FALSE)</f>
        <v>Ron N</v>
      </c>
      <c r="C100">
        <f>VLOOKUP(A100,MED[],2,FALSE)</f>
        <v>41.51</v>
      </c>
      <c r="D100">
        <f>VLOOKUP(A100,MED[],3,FALSE)</f>
        <v>6.92</v>
      </c>
      <c r="E100" t="str">
        <f>VLOOKUP(A100,MED[],4,FALSE)</f>
        <v>No</v>
      </c>
      <c r="F100" t="str">
        <f>VLOOKUP(A100,MED[],5,FALSE)</f>
        <v>No</v>
      </c>
      <c r="G100" t="str">
        <f>VLOOKUP(A100,MED[],6,FALSE)</f>
        <v>No</v>
      </c>
      <c r="H100" t="str">
        <f>VLOOKUP(A100,MED[],7,FALSE)</f>
        <v>0</v>
      </c>
      <c r="I100" t="str">
        <f>VLOOKUP(A100,MED[],8,FALSE)</f>
        <v>yes</v>
      </c>
      <c r="J100" t="str">
        <f>VLOOKUP(A100,MED[],9,FALSE)</f>
        <v>Obesity</v>
      </c>
      <c r="K100" t="str">
        <f>VLOOKUP(A100,MED[],10,FALSE)</f>
        <v>Diabetes</v>
      </c>
      <c r="L100" t="str">
        <f>VLOOKUP(A100,HOS[],2,FALSE)</f>
        <v>27 Sep 1962</v>
      </c>
      <c r="M100" s="11">
        <f>VLOOKUP(A100,HOS[],8,FALSE)</f>
        <v>2150.4699999999998</v>
      </c>
      <c r="N100" t="str">
        <f>VLOOKUP(A100,HOS[],9,FALSE)</f>
        <v>tier - 1</v>
      </c>
      <c r="O100" t="str">
        <f>VLOOKUP(A100,HOS[],10,FALSE)</f>
        <v>tier - 3</v>
      </c>
      <c r="P100" t="str">
        <f>VLOOKUP(A100,HOS[],11,FALSE)</f>
        <v>R1011</v>
      </c>
      <c r="Q100">
        <f>VLOOKUP(A100,HOS[],3,FALSE)</f>
        <v>60</v>
      </c>
    </row>
    <row r="101" spans="1:17" ht="15.6" x14ac:dyDescent="0.3">
      <c r="A101" s="1" t="s">
        <v>2273</v>
      </c>
      <c r="B101" t="str">
        <f>VLOOKUP(A101,CUS[],3,FALSE)</f>
        <v>Daniel</v>
      </c>
      <c r="C101">
        <f>VLOOKUP(A101,MED[],2,FALSE)</f>
        <v>48.2</v>
      </c>
      <c r="D101">
        <f>VLOOKUP(A101,MED[],3,FALSE)</f>
        <v>4.84</v>
      </c>
      <c r="E101" t="str">
        <f>VLOOKUP(A101,MED[],4,FALSE)</f>
        <v>No</v>
      </c>
      <c r="F101" t="str">
        <f>VLOOKUP(A101,MED[],5,FALSE)</f>
        <v>No</v>
      </c>
      <c r="G101" t="str">
        <f>VLOOKUP(A101,MED[],6,FALSE)</f>
        <v>No</v>
      </c>
      <c r="H101" t="str">
        <f>VLOOKUP(A101,MED[],7,FALSE)</f>
        <v>0</v>
      </c>
      <c r="I101" t="str">
        <f>VLOOKUP(A101,MED[],8,FALSE)</f>
        <v>yes</v>
      </c>
      <c r="J101" t="str">
        <f>VLOOKUP(A101,MED[],9,FALSE)</f>
        <v>Obesity</v>
      </c>
      <c r="K101" t="str">
        <f>VLOOKUP(A101,MED[],10,FALSE)</f>
        <v>Normal</v>
      </c>
      <c r="L101" t="str">
        <f>VLOOKUP(A101,HOS[],2,FALSE)</f>
        <v>22 Jun 1977</v>
      </c>
      <c r="M101" s="11">
        <f>VLOOKUP(A101,HOS[],8,FALSE)</f>
        <v>2154.36</v>
      </c>
      <c r="N101" t="str">
        <f>VLOOKUP(A101,HOS[],9,FALSE)</f>
        <v>tier - 1</v>
      </c>
      <c r="O101" t="str">
        <f>VLOOKUP(A101,HOS[],10,FALSE)</f>
        <v>tier - 3</v>
      </c>
      <c r="P101" t="str">
        <f>VLOOKUP(A101,HOS[],11,FALSE)</f>
        <v>R1012</v>
      </c>
      <c r="Q101">
        <f>VLOOKUP(A101,HOS[],3,FALSE)</f>
        <v>45</v>
      </c>
    </row>
    <row r="102" spans="1:17" ht="15.6" x14ac:dyDescent="0.3">
      <c r="A102" s="1" t="s">
        <v>2272</v>
      </c>
      <c r="B102" t="str">
        <f>VLOOKUP(A102,CUS[],3,FALSE)</f>
        <v>Brian</v>
      </c>
      <c r="C102">
        <f>VLOOKUP(A102,MED[],2,FALSE)</f>
        <v>35.75</v>
      </c>
      <c r="D102">
        <f>VLOOKUP(A102,MED[],3,FALSE)</f>
        <v>8</v>
      </c>
      <c r="E102" t="str">
        <f>VLOOKUP(A102,MED[],4,FALSE)</f>
        <v>yes</v>
      </c>
      <c r="F102" t="str">
        <f>VLOOKUP(A102,MED[],5,FALSE)</f>
        <v>No</v>
      </c>
      <c r="G102" t="str">
        <f>VLOOKUP(A102,MED[],6,FALSE)</f>
        <v>No</v>
      </c>
      <c r="H102" t="str">
        <f>VLOOKUP(A102,MED[],7,FALSE)</f>
        <v>0</v>
      </c>
      <c r="I102" t="str">
        <f>VLOOKUP(A102,MED[],8,FALSE)</f>
        <v>yes</v>
      </c>
      <c r="J102" t="str">
        <f>VLOOKUP(A102,MED[],9,FALSE)</f>
        <v>Obesity</v>
      </c>
      <c r="K102" t="str">
        <f>VLOOKUP(A102,MED[],10,FALSE)</f>
        <v>Diabetes</v>
      </c>
      <c r="L102" t="str">
        <f>VLOOKUP(A102,HOS[],2,FALSE)</f>
        <v>29 Oct 1981</v>
      </c>
      <c r="M102" s="11">
        <f>VLOOKUP(A102,HOS[],8,FALSE)</f>
        <v>2155.6799999999998</v>
      </c>
      <c r="N102" t="str">
        <f>VLOOKUP(A102,HOS[],9,FALSE)</f>
        <v>tier - 1</v>
      </c>
      <c r="O102" t="str">
        <f>VLOOKUP(A102,HOS[],10,FALSE)</f>
        <v>tier - 3</v>
      </c>
      <c r="P102" t="str">
        <f>VLOOKUP(A102,HOS[],11,FALSE)</f>
        <v>R1013</v>
      </c>
      <c r="Q102">
        <f>VLOOKUP(A102,HOS[],3,FALSE)</f>
        <v>41</v>
      </c>
    </row>
    <row r="103" spans="1:17" ht="15.6" x14ac:dyDescent="0.3">
      <c r="A103" s="1" t="s">
        <v>2271</v>
      </c>
      <c r="B103" t="str">
        <f>VLOOKUP(A103,CUS[],3,FALSE)</f>
        <v>Sari</v>
      </c>
      <c r="C103">
        <f>VLOOKUP(A103,MED[],2,FALSE)</f>
        <v>53.81</v>
      </c>
      <c r="D103">
        <f>VLOOKUP(A103,MED[],3,FALSE)</f>
        <v>8.77</v>
      </c>
      <c r="E103" t="str">
        <f>VLOOKUP(A103,MED[],4,FALSE)</f>
        <v>yes</v>
      </c>
      <c r="F103" t="str">
        <f>VLOOKUP(A103,MED[],5,FALSE)</f>
        <v>No</v>
      </c>
      <c r="G103" t="str">
        <f>VLOOKUP(A103,MED[],6,FALSE)</f>
        <v>No</v>
      </c>
      <c r="H103" t="str">
        <f>VLOOKUP(A103,MED[],7,FALSE)</f>
        <v>0</v>
      </c>
      <c r="I103" t="str">
        <f>VLOOKUP(A103,MED[],8,FALSE)</f>
        <v>yes</v>
      </c>
      <c r="J103" t="str">
        <f>VLOOKUP(A103,MED[],9,FALSE)</f>
        <v>Obesity</v>
      </c>
      <c r="K103" t="str">
        <f>VLOOKUP(A103,MED[],10,FALSE)</f>
        <v>Diabetes</v>
      </c>
      <c r="L103" t="str">
        <f>VLOOKUP(A103,HOS[],2,FALSE)</f>
        <v>12 Jul 1981</v>
      </c>
      <c r="M103" s="11">
        <f>VLOOKUP(A103,HOS[],8,FALSE)</f>
        <v>11994.89</v>
      </c>
      <c r="N103" t="str">
        <f>VLOOKUP(A103,HOS[],9,FALSE)</f>
        <v>tier - 1</v>
      </c>
      <c r="O103" t="str">
        <f>VLOOKUP(A103,HOS[],10,FALSE)</f>
        <v>tier - 2</v>
      </c>
      <c r="P103" t="str">
        <f>VLOOKUP(A103,HOS[],11,FALSE)</f>
        <v>R1011</v>
      </c>
      <c r="Q103">
        <f>VLOOKUP(A103,HOS[],3,FALSE)</f>
        <v>41</v>
      </c>
    </row>
    <row r="104" spans="1:17" ht="15.6" x14ac:dyDescent="0.3">
      <c r="A104" s="1" t="s">
        <v>2270</v>
      </c>
      <c r="B104" t="str">
        <f>VLOOKUP(A104,CUS[],3,FALSE)</f>
        <v>Robert M.</v>
      </c>
      <c r="C104">
        <f>VLOOKUP(A104,MED[],2,FALSE)</f>
        <v>49.48</v>
      </c>
      <c r="D104">
        <f>VLOOKUP(A104,MED[],3,FALSE)</f>
        <v>4.96</v>
      </c>
      <c r="E104" t="str">
        <f>VLOOKUP(A104,MED[],4,FALSE)</f>
        <v>No</v>
      </c>
      <c r="F104" t="str">
        <f>VLOOKUP(A104,MED[],5,FALSE)</f>
        <v>No</v>
      </c>
      <c r="G104" t="str">
        <f>VLOOKUP(A104,MED[],6,FALSE)</f>
        <v>Yes</v>
      </c>
      <c r="H104" t="str">
        <f>VLOOKUP(A104,MED[],7,FALSE)</f>
        <v>1</v>
      </c>
      <c r="I104" t="str">
        <f>VLOOKUP(A104,MED[],8,FALSE)</f>
        <v>yes</v>
      </c>
      <c r="J104" t="str">
        <f>VLOOKUP(A104,MED[],9,FALSE)</f>
        <v>Obesity</v>
      </c>
      <c r="K104" t="str">
        <f>VLOOKUP(A104,MED[],10,FALSE)</f>
        <v>Normal</v>
      </c>
      <c r="L104" t="str">
        <f>VLOOKUP(A104,HOS[],2,FALSE)</f>
        <v>10 Aug 1979</v>
      </c>
      <c r="M104" s="11">
        <f>VLOOKUP(A104,HOS[],8,FALSE)</f>
        <v>2156.75</v>
      </c>
      <c r="N104" t="str">
        <f>VLOOKUP(A104,HOS[],9,FALSE)</f>
        <v>tier - 1</v>
      </c>
      <c r="O104" t="str">
        <f>VLOOKUP(A104,HOS[],10,FALSE)</f>
        <v>tier - 3</v>
      </c>
      <c r="P104" t="str">
        <f>VLOOKUP(A104,HOS[],11,FALSE)</f>
        <v>R1012</v>
      </c>
      <c r="Q104">
        <f>VLOOKUP(A104,HOS[],3,FALSE)</f>
        <v>43</v>
      </c>
    </row>
    <row r="105" spans="1:17" ht="15.6" x14ac:dyDescent="0.3">
      <c r="A105" s="1" t="s">
        <v>2269</v>
      </c>
      <c r="B105" t="str">
        <f>VLOOKUP(A105,CUS[],3,FALSE)</f>
        <v>Ricardo</v>
      </c>
      <c r="C105">
        <f>VLOOKUP(A105,MED[],2,FALSE)</f>
        <v>34.1</v>
      </c>
      <c r="D105">
        <f>VLOOKUP(A105,MED[],3,FALSE)</f>
        <v>4.43</v>
      </c>
      <c r="E105" t="str">
        <f>VLOOKUP(A105,MED[],4,FALSE)</f>
        <v>yes</v>
      </c>
      <c r="F105" t="str">
        <f>VLOOKUP(A105,MED[],5,FALSE)</f>
        <v>No</v>
      </c>
      <c r="G105" t="str">
        <f>VLOOKUP(A105,MED[],6,FALSE)</f>
        <v>No</v>
      </c>
      <c r="H105" t="str">
        <f>VLOOKUP(A105,MED[],7,FALSE)</f>
        <v>0</v>
      </c>
      <c r="I105" t="str">
        <f>VLOOKUP(A105,MED[],8,FALSE)</f>
        <v>yes</v>
      </c>
      <c r="J105" t="str">
        <f>VLOOKUP(A105,MED[],9,FALSE)</f>
        <v>Obesity</v>
      </c>
      <c r="K105" t="str">
        <f>VLOOKUP(A105,MED[],10,FALSE)</f>
        <v>Normal</v>
      </c>
      <c r="L105" t="str">
        <f>VLOOKUP(A105,HOS[],2,FALSE)</f>
        <v>23 Oct 1985</v>
      </c>
      <c r="M105" s="11">
        <f>VLOOKUP(A105,HOS[],8,FALSE)</f>
        <v>2166.73</v>
      </c>
      <c r="N105" t="str">
        <f>VLOOKUP(A105,HOS[],9,FALSE)</f>
        <v>tier - 1</v>
      </c>
      <c r="O105" t="str">
        <f>VLOOKUP(A105,HOS[],10,FALSE)</f>
        <v>tier - 2</v>
      </c>
      <c r="P105" t="str">
        <f>VLOOKUP(A105,HOS[],11,FALSE)</f>
        <v>R1011</v>
      </c>
      <c r="Q105">
        <f>VLOOKUP(A105,HOS[],3,FALSE)</f>
        <v>37</v>
      </c>
    </row>
    <row r="106" spans="1:17" ht="15.6" x14ac:dyDescent="0.3">
      <c r="A106" s="1" t="s">
        <v>2268</v>
      </c>
      <c r="B106" t="str">
        <f>VLOOKUP(A106,CUS[],3,FALSE)</f>
        <v>Gedion</v>
      </c>
      <c r="C106">
        <f>VLOOKUP(A106,MED[],2,FALSE)</f>
        <v>35.299999999999997</v>
      </c>
      <c r="D106">
        <f>VLOOKUP(A106,MED[],3,FALSE)</f>
        <v>5.82</v>
      </c>
      <c r="E106" t="str">
        <f>VLOOKUP(A106,MED[],4,FALSE)</f>
        <v>yes</v>
      </c>
      <c r="F106" t="str">
        <f>VLOOKUP(A106,MED[],5,FALSE)</f>
        <v>No</v>
      </c>
      <c r="G106" t="str">
        <f>VLOOKUP(A106,MED[],6,FALSE)</f>
        <v>Yes</v>
      </c>
      <c r="H106" t="str">
        <f>VLOOKUP(A106,MED[],7,FALSE)</f>
        <v>1</v>
      </c>
      <c r="I106" t="str">
        <f>VLOOKUP(A106,MED[],8,FALSE)</f>
        <v>yes</v>
      </c>
      <c r="J106" t="str">
        <f>VLOOKUP(A106,MED[],9,FALSE)</f>
        <v>Obesity</v>
      </c>
      <c r="K106" t="str">
        <f>VLOOKUP(A106,MED[],10,FALSE)</f>
        <v>Prediabetes</v>
      </c>
      <c r="L106" t="str">
        <f>VLOOKUP(A106,HOS[],2,FALSE)</f>
        <v>10 Oct 1983</v>
      </c>
      <c r="M106" s="11">
        <f>VLOOKUP(A106,HOS[],8,FALSE)</f>
        <v>35583.17</v>
      </c>
      <c r="N106" t="str">
        <f>VLOOKUP(A106,HOS[],9,FALSE)</f>
        <v>tier - 1</v>
      </c>
      <c r="O106" t="str">
        <f>VLOOKUP(A106,HOS[],10,FALSE)</f>
        <v>tier - 2</v>
      </c>
      <c r="P106" t="str">
        <f>VLOOKUP(A106,HOS[],11,FALSE)</f>
        <v>R1011</v>
      </c>
      <c r="Q106">
        <f>VLOOKUP(A106,HOS[],3,FALSE)</f>
        <v>39</v>
      </c>
    </row>
    <row r="107" spans="1:17" ht="15.6" x14ac:dyDescent="0.3">
      <c r="A107" s="1" t="s">
        <v>2267</v>
      </c>
      <c r="B107" t="str">
        <f>VLOOKUP(A107,CUS[],3,FALSE)</f>
        <v xml:space="preserve">  Mark</v>
      </c>
      <c r="C107">
        <f>VLOOKUP(A107,MED[],2,FALSE)</f>
        <v>43.83</v>
      </c>
      <c r="D107">
        <f>VLOOKUP(A107,MED[],3,FALSE)</f>
        <v>6.03</v>
      </c>
      <c r="E107" t="str">
        <f>VLOOKUP(A107,MED[],4,FALSE)</f>
        <v>yes</v>
      </c>
      <c r="F107" t="str">
        <f>VLOOKUP(A107,MED[],5,FALSE)</f>
        <v>No</v>
      </c>
      <c r="G107" t="str">
        <f>VLOOKUP(A107,MED[],6,FALSE)</f>
        <v>No</v>
      </c>
      <c r="H107" t="str">
        <f>VLOOKUP(A107,MED[],7,FALSE)</f>
        <v>2</v>
      </c>
      <c r="I107" t="str">
        <f>VLOOKUP(A107,MED[],8,FALSE)</f>
        <v>yes</v>
      </c>
      <c r="J107" t="str">
        <f>VLOOKUP(A107,MED[],9,FALSE)</f>
        <v>Obesity</v>
      </c>
      <c r="K107" t="str">
        <f>VLOOKUP(A107,MED[],10,FALSE)</f>
        <v>Prediabetes</v>
      </c>
      <c r="L107" t="str">
        <f>VLOOKUP(A107,HOS[],2,FALSE)</f>
        <v>27 Aug 1966</v>
      </c>
      <c r="M107" s="11">
        <f>VLOOKUP(A107,HOS[],8,FALSE)</f>
        <v>2170.08</v>
      </c>
      <c r="N107" t="str">
        <f>VLOOKUP(A107,HOS[],9,FALSE)</f>
        <v>tier - 1</v>
      </c>
      <c r="O107" t="str">
        <f>VLOOKUP(A107,HOS[],10,FALSE)</f>
        <v>tier - 3</v>
      </c>
      <c r="P107" t="str">
        <f>VLOOKUP(A107,HOS[],11,FALSE)</f>
        <v>R1011</v>
      </c>
      <c r="Q107">
        <f>VLOOKUP(A107,HOS[],3,FALSE)</f>
        <v>56</v>
      </c>
    </row>
    <row r="108" spans="1:17" ht="15.6" x14ac:dyDescent="0.3">
      <c r="A108" s="1" t="s">
        <v>2266</v>
      </c>
      <c r="B108" t="str">
        <f>VLOOKUP(A108,CUS[],3,FALSE)</f>
        <v>Gamini P.</v>
      </c>
      <c r="C108">
        <f>VLOOKUP(A108,MED[],2,FALSE)</f>
        <v>50.07</v>
      </c>
      <c r="D108">
        <f>VLOOKUP(A108,MED[],3,FALSE)</f>
        <v>9.27</v>
      </c>
      <c r="E108" t="str">
        <f>VLOOKUP(A108,MED[],4,FALSE)</f>
        <v>No</v>
      </c>
      <c r="F108" t="str">
        <f>VLOOKUP(A108,MED[],5,FALSE)</f>
        <v>No</v>
      </c>
      <c r="G108" t="str">
        <f>VLOOKUP(A108,MED[],6,FALSE)</f>
        <v>No</v>
      </c>
      <c r="H108" t="str">
        <f>VLOOKUP(A108,MED[],7,FALSE)</f>
        <v>0</v>
      </c>
      <c r="I108" t="str">
        <f>VLOOKUP(A108,MED[],8,FALSE)</f>
        <v>yes</v>
      </c>
      <c r="J108" t="str">
        <f>VLOOKUP(A108,MED[],9,FALSE)</f>
        <v>Obesity</v>
      </c>
      <c r="K108" t="str">
        <f>VLOOKUP(A108,MED[],10,FALSE)</f>
        <v>Diabetes</v>
      </c>
      <c r="L108" t="str">
        <f>VLOOKUP(A108,HOS[],2,FALSE)</f>
        <v>16 Dec 1978</v>
      </c>
      <c r="M108" s="11">
        <f>VLOOKUP(A108,HOS[],8,FALSE)</f>
        <v>2193.1999999999998</v>
      </c>
      <c r="N108" t="str">
        <f>VLOOKUP(A108,HOS[],9,FALSE)</f>
        <v>tier - 1</v>
      </c>
      <c r="O108" t="str">
        <f>VLOOKUP(A108,HOS[],10,FALSE)</f>
        <v>tier - 3</v>
      </c>
      <c r="P108" t="str">
        <f>VLOOKUP(A108,HOS[],11,FALSE)</f>
        <v>R1011</v>
      </c>
      <c r="Q108">
        <f>VLOOKUP(A108,HOS[],3,FALSE)</f>
        <v>44</v>
      </c>
    </row>
    <row r="109" spans="1:17" ht="15.6" x14ac:dyDescent="0.3">
      <c r="A109" s="1" t="s">
        <v>2265</v>
      </c>
      <c r="B109" t="str">
        <f>VLOOKUP(A109,CUS[],3,FALSE)</f>
        <v>Emily J</v>
      </c>
      <c r="C109">
        <f>VLOOKUP(A109,MED[],2,FALSE)</f>
        <v>32.774999999999999</v>
      </c>
      <c r="D109">
        <f>VLOOKUP(A109,MED[],3,FALSE)</f>
        <v>5.53</v>
      </c>
      <c r="E109" t="str">
        <f>VLOOKUP(A109,MED[],4,FALSE)</f>
        <v>No</v>
      </c>
      <c r="F109" t="str">
        <f>VLOOKUP(A109,MED[],5,FALSE)</f>
        <v>No</v>
      </c>
      <c r="G109" t="str">
        <f>VLOOKUP(A109,MED[],6,FALSE)</f>
        <v>No</v>
      </c>
      <c r="H109" t="str">
        <f>VLOOKUP(A109,MED[],7,FALSE)</f>
        <v>0</v>
      </c>
      <c r="I109" t="str">
        <f>VLOOKUP(A109,MED[],8,FALSE)</f>
        <v>yes</v>
      </c>
      <c r="J109" t="str">
        <f>VLOOKUP(A109,MED[],9,FALSE)</f>
        <v>Obesity</v>
      </c>
      <c r="K109" t="str">
        <f>VLOOKUP(A109,MED[],10,FALSE)</f>
        <v>Normal</v>
      </c>
      <c r="L109" t="str">
        <f>VLOOKUP(A109,HOS[],2,FALSE)</f>
        <v>7 Dec 1982</v>
      </c>
      <c r="M109" s="11">
        <f>VLOOKUP(A109,HOS[],8,FALSE)</f>
        <v>2196.4699999999998</v>
      </c>
      <c r="N109" t="str">
        <f>VLOOKUP(A109,HOS[],9,FALSE)</f>
        <v>tier - 1</v>
      </c>
      <c r="O109" t="str">
        <f>VLOOKUP(A109,HOS[],10,FALSE)</f>
        <v>tier - 1</v>
      </c>
      <c r="P109" t="str">
        <f>VLOOKUP(A109,HOS[],11,FALSE)</f>
        <v>R1012</v>
      </c>
      <c r="Q109">
        <f>VLOOKUP(A109,HOS[],3,FALSE)</f>
        <v>40</v>
      </c>
    </row>
    <row r="110" spans="1:17" ht="15.6" x14ac:dyDescent="0.3">
      <c r="A110" s="1" t="s">
        <v>2264</v>
      </c>
      <c r="B110" t="str">
        <f>VLOOKUP(A110,CUS[],3,FALSE)</f>
        <v>Amanda</v>
      </c>
      <c r="C110">
        <f>VLOOKUP(A110,MED[],2,FALSE)</f>
        <v>34.104999999999997</v>
      </c>
      <c r="D110">
        <f>VLOOKUP(A110,MED[],3,FALSE)</f>
        <v>5.07</v>
      </c>
      <c r="E110" t="str">
        <f>VLOOKUP(A110,MED[],4,FALSE)</f>
        <v>No</v>
      </c>
      <c r="F110" t="str">
        <f>VLOOKUP(A110,MED[],5,FALSE)</f>
        <v>No</v>
      </c>
      <c r="G110" t="str">
        <f>VLOOKUP(A110,MED[],6,FALSE)</f>
        <v>No</v>
      </c>
      <c r="H110" t="str">
        <f>VLOOKUP(A110,MED[],7,FALSE)</f>
        <v>1</v>
      </c>
      <c r="I110" t="str">
        <f>VLOOKUP(A110,MED[],8,FALSE)</f>
        <v>yes</v>
      </c>
      <c r="J110" t="str">
        <f>VLOOKUP(A110,MED[],9,FALSE)</f>
        <v>Obesity</v>
      </c>
      <c r="K110" t="str">
        <f>VLOOKUP(A110,MED[],10,FALSE)</f>
        <v>Normal</v>
      </c>
      <c r="L110" t="str">
        <f>VLOOKUP(A110,HOS[],2,FALSE)</f>
        <v>3 Aug 1987</v>
      </c>
      <c r="M110" s="11">
        <f>VLOOKUP(A110,HOS[],8,FALSE)</f>
        <v>2198.19</v>
      </c>
      <c r="N110" t="str">
        <f>VLOOKUP(A110,HOS[],9,FALSE)</f>
        <v>tier - 2</v>
      </c>
      <c r="O110" t="str">
        <f>VLOOKUP(A110,HOS[],10,FALSE)</f>
        <v>tier - 3</v>
      </c>
      <c r="P110" t="str">
        <f>VLOOKUP(A110,HOS[],11,FALSE)</f>
        <v>R1012</v>
      </c>
      <c r="Q110">
        <f>VLOOKUP(A110,HOS[],3,FALSE)</f>
        <v>35</v>
      </c>
    </row>
    <row r="111" spans="1:17" ht="15.6" x14ac:dyDescent="0.3">
      <c r="A111" s="1" t="s">
        <v>2263</v>
      </c>
      <c r="B111" t="str">
        <f>VLOOKUP(A111,CUS[],3,FALSE)</f>
        <v>Nicholas</v>
      </c>
      <c r="C111">
        <f>VLOOKUP(A111,MED[],2,FALSE)</f>
        <v>48.93</v>
      </c>
      <c r="D111">
        <f>VLOOKUP(A111,MED[],3,FALSE)</f>
        <v>11.17</v>
      </c>
      <c r="E111" t="str">
        <f>VLOOKUP(A111,MED[],4,FALSE)</f>
        <v>yes</v>
      </c>
      <c r="F111" t="str">
        <f>VLOOKUP(A111,MED[],5,FALSE)</f>
        <v>No</v>
      </c>
      <c r="G111" t="str">
        <f>VLOOKUP(A111,MED[],6,FALSE)</f>
        <v>No</v>
      </c>
      <c r="H111" t="str">
        <f>VLOOKUP(A111,MED[],7,FALSE)</f>
        <v>1</v>
      </c>
      <c r="I111" t="str">
        <f>VLOOKUP(A111,MED[],8,FALSE)</f>
        <v>yes</v>
      </c>
      <c r="J111" t="str">
        <f>VLOOKUP(A111,MED[],9,FALSE)</f>
        <v>Obesity</v>
      </c>
      <c r="K111" t="str">
        <f>VLOOKUP(A111,MED[],10,FALSE)</f>
        <v>Diabetes</v>
      </c>
      <c r="L111" t="str">
        <f>VLOOKUP(A111,HOS[],2,FALSE)</f>
        <v>12 Dec 1975</v>
      </c>
      <c r="M111" s="11">
        <f>VLOOKUP(A111,HOS[],8,FALSE)</f>
        <v>2200.83</v>
      </c>
      <c r="N111" t="str">
        <f>VLOOKUP(A111,HOS[],9,FALSE)</f>
        <v>tier - 2</v>
      </c>
      <c r="O111" t="str">
        <f>VLOOKUP(A111,HOS[],10,FALSE)</f>
        <v>tier - 2</v>
      </c>
      <c r="P111" t="str">
        <f>VLOOKUP(A111,HOS[],11,FALSE)</f>
        <v>R1011</v>
      </c>
      <c r="Q111">
        <f>VLOOKUP(A111,HOS[],3,FALSE)</f>
        <v>47</v>
      </c>
    </row>
    <row r="112" spans="1:17" ht="15.6" x14ac:dyDescent="0.3">
      <c r="A112" s="1" t="s">
        <v>2262</v>
      </c>
      <c r="B112" t="str">
        <f>VLOOKUP(A112,CUS[],3,FALSE)</f>
        <v>Knox</v>
      </c>
      <c r="C112">
        <f>VLOOKUP(A112,MED[],2,FALSE)</f>
        <v>37.07</v>
      </c>
      <c r="D112">
        <f>VLOOKUP(A112,MED[],3,FALSE)</f>
        <v>6.14</v>
      </c>
      <c r="E112" t="str">
        <f>VLOOKUP(A112,MED[],4,FALSE)</f>
        <v>yes</v>
      </c>
      <c r="F112" t="str">
        <f>VLOOKUP(A112,MED[],5,FALSE)</f>
        <v>No</v>
      </c>
      <c r="G112" t="str">
        <f>VLOOKUP(A112,MED[],6,FALSE)</f>
        <v>No</v>
      </c>
      <c r="H112" t="str">
        <f>VLOOKUP(A112,MED[],7,FALSE)</f>
        <v>0</v>
      </c>
      <c r="I112" t="str">
        <f>VLOOKUP(A112,MED[],8,FALSE)</f>
        <v>yes</v>
      </c>
      <c r="J112" t="str">
        <f>VLOOKUP(A112,MED[],9,FALSE)</f>
        <v>Obesity</v>
      </c>
      <c r="K112" t="str">
        <f>VLOOKUP(A112,MED[],10,FALSE)</f>
        <v>Prediabetes</v>
      </c>
      <c r="L112" t="str">
        <f>VLOOKUP(A112,HOS[],2,FALSE)</f>
        <v>27 Aug 1985</v>
      </c>
      <c r="M112" s="11">
        <f>VLOOKUP(A112,HOS[],8,FALSE)</f>
        <v>2201.1</v>
      </c>
      <c r="N112" t="str">
        <f>VLOOKUP(A112,HOS[],9,FALSE)</f>
        <v>tier - 1</v>
      </c>
      <c r="O112" t="str">
        <f>VLOOKUP(A112,HOS[],10,FALSE)</f>
        <v>tier - 2</v>
      </c>
      <c r="P112" t="str">
        <f>VLOOKUP(A112,HOS[],11,FALSE)</f>
        <v>R1013</v>
      </c>
      <c r="Q112">
        <f>VLOOKUP(A112,HOS[],3,FALSE)</f>
        <v>37</v>
      </c>
    </row>
    <row r="113" spans="1:17" ht="15.6" x14ac:dyDescent="0.3">
      <c r="A113" s="1" t="s">
        <v>2261</v>
      </c>
      <c r="B113" t="str">
        <f>VLOOKUP(A113,CUS[],3,FALSE)</f>
        <v>Yianna</v>
      </c>
      <c r="C113">
        <f>VLOOKUP(A113,MED[],2,FALSE)</f>
        <v>51.51</v>
      </c>
      <c r="D113">
        <f>VLOOKUP(A113,MED[],3,FALSE)</f>
        <v>6.26</v>
      </c>
      <c r="E113" t="str">
        <f>VLOOKUP(A113,MED[],4,FALSE)</f>
        <v>yes</v>
      </c>
      <c r="F113" t="str">
        <f>VLOOKUP(A113,MED[],5,FALSE)</f>
        <v>No</v>
      </c>
      <c r="G113" t="str">
        <f>VLOOKUP(A113,MED[],6,FALSE)</f>
        <v>Yes</v>
      </c>
      <c r="H113" t="str">
        <f>VLOOKUP(A113,MED[],7,FALSE)</f>
        <v>1</v>
      </c>
      <c r="I113" t="str">
        <f>VLOOKUP(A113,MED[],8,FALSE)</f>
        <v>yes</v>
      </c>
      <c r="J113" t="str">
        <f>VLOOKUP(A113,MED[],9,FALSE)</f>
        <v>Obesity</v>
      </c>
      <c r="K113" t="str">
        <f>VLOOKUP(A113,MED[],10,FALSE)</f>
        <v>Prediabetes</v>
      </c>
      <c r="L113" t="str">
        <f>VLOOKUP(A113,HOS[],2,FALSE)</f>
        <v>6 Jun 1983</v>
      </c>
      <c r="M113" s="11">
        <f>VLOOKUP(A113,HOS[],8,FALSE)</f>
        <v>2203.4699999999998</v>
      </c>
      <c r="N113" t="str">
        <f>VLOOKUP(A113,HOS[],9,FALSE)</f>
        <v>tier - 2</v>
      </c>
      <c r="O113" t="str">
        <f>VLOOKUP(A113,HOS[],10,FALSE)</f>
        <v>tier - 2</v>
      </c>
      <c r="P113" t="str">
        <f>VLOOKUP(A113,HOS[],11,FALSE)</f>
        <v>R1011</v>
      </c>
      <c r="Q113">
        <f>VLOOKUP(A113,HOS[],3,FALSE)</f>
        <v>40</v>
      </c>
    </row>
    <row r="114" spans="1:17" ht="15.6" x14ac:dyDescent="0.3">
      <c r="A114" s="1" t="s">
        <v>2260</v>
      </c>
      <c r="B114" t="str">
        <f>VLOOKUP(A114,CUS[],3,FALSE)</f>
        <v>Roberta</v>
      </c>
      <c r="C114">
        <f>VLOOKUP(A114,MED[],2,FALSE)</f>
        <v>34.799999999999997</v>
      </c>
      <c r="D114">
        <f>VLOOKUP(A114,MED[],3,FALSE)</f>
        <v>4.72</v>
      </c>
      <c r="E114" t="str">
        <f>VLOOKUP(A114,MED[],4,FALSE)</f>
        <v>yes</v>
      </c>
      <c r="F114" t="str">
        <f>VLOOKUP(A114,MED[],5,FALSE)</f>
        <v>No</v>
      </c>
      <c r="G114" t="str">
        <f>VLOOKUP(A114,MED[],6,FALSE)</f>
        <v>No</v>
      </c>
      <c r="H114" t="str">
        <f>VLOOKUP(A114,MED[],7,FALSE)</f>
        <v>0</v>
      </c>
      <c r="I114" t="str">
        <f>VLOOKUP(A114,MED[],8,FALSE)</f>
        <v>yes</v>
      </c>
      <c r="J114" t="str">
        <f>VLOOKUP(A114,MED[],9,FALSE)</f>
        <v>Obesity</v>
      </c>
      <c r="K114" t="str">
        <f>VLOOKUP(A114,MED[],10,FALSE)</f>
        <v>Normal</v>
      </c>
      <c r="L114" t="str">
        <f>VLOOKUP(A114,HOS[],2,FALSE)</f>
        <v>4 Jul 1985</v>
      </c>
      <c r="M114" s="11">
        <f>VLOOKUP(A114,HOS[],8,FALSE)</f>
        <v>11272.33</v>
      </c>
      <c r="N114" t="str">
        <f>VLOOKUP(A114,HOS[],9,FALSE)</f>
        <v>tier - 2</v>
      </c>
      <c r="O114" t="str">
        <f>VLOOKUP(A114,HOS[],10,FALSE)</f>
        <v>tier - 1</v>
      </c>
      <c r="P114" t="str">
        <f>VLOOKUP(A114,HOS[],11,FALSE)</f>
        <v>R1011</v>
      </c>
      <c r="Q114">
        <f>VLOOKUP(A114,HOS[],3,FALSE)</f>
        <v>37</v>
      </c>
    </row>
    <row r="115" spans="1:17" ht="15.6" x14ac:dyDescent="0.3">
      <c r="A115" s="1" t="s">
        <v>2259</v>
      </c>
      <c r="B115" t="str">
        <f>VLOOKUP(A115,CUS[],3,FALSE)</f>
        <v>Benjamin P.</v>
      </c>
      <c r="C115">
        <f>VLOOKUP(A115,MED[],2,FALSE)</f>
        <v>36.67</v>
      </c>
      <c r="D115">
        <f>VLOOKUP(A115,MED[],3,FALSE)</f>
        <v>5.18</v>
      </c>
      <c r="E115" t="str">
        <f>VLOOKUP(A115,MED[],4,FALSE)</f>
        <v>No</v>
      </c>
      <c r="F115" t="str">
        <f>VLOOKUP(A115,MED[],5,FALSE)</f>
        <v>No</v>
      </c>
      <c r="G115" t="str">
        <f>VLOOKUP(A115,MED[],6,FALSE)</f>
        <v>No</v>
      </c>
      <c r="H115" t="str">
        <f>VLOOKUP(A115,MED[],7,FALSE)</f>
        <v>1</v>
      </c>
      <c r="I115" t="str">
        <f>VLOOKUP(A115,MED[],8,FALSE)</f>
        <v>yes</v>
      </c>
      <c r="J115" t="str">
        <f>VLOOKUP(A115,MED[],9,FALSE)</f>
        <v>Obesity</v>
      </c>
      <c r="K115" t="str">
        <f>VLOOKUP(A115,MED[],10,FALSE)</f>
        <v>Normal</v>
      </c>
      <c r="L115" t="str">
        <f>VLOOKUP(A115,HOS[],2,FALSE)</f>
        <v>17 Jul 1987</v>
      </c>
      <c r="M115" s="11">
        <f>VLOOKUP(A115,HOS[],8,FALSE)</f>
        <v>12001.29</v>
      </c>
      <c r="N115" t="str">
        <f>VLOOKUP(A115,HOS[],9,FALSE)</f>
        <v>tier - 1</v>
      </c>
      <c r="O115" t="str">
        <f>VLOOKUP(A115,HOS[],10,FALSE)</f>
        <v>tier - 1</v>
      </c>
      <c r="P115" t="str">
        <f>VLOOKUP(A115,HOS[],11,FALSE)</f>
        <v>R1014</v>
      </c>
      <c r="Q115">
        <f>VLOOKUP(A115,HOS[],3,FALSE)</f>
        <v>35</v>
      </c>
    </row>
    <row r="116" spans="1:17" ht="15.6" x14ac:dyDescent="0.3">
      <c r="A116" s="1" t="s">
        <v>2258</v>
      </c>
      <c r="B116" t="str">
        <f>VLOOKUP(A116,CUS[],3,FALSE)</f>
        <v>Craig</v>
      </c>
      <c r="C116">
        <f>VLOOKUP(A116,MED[],2,FALSE)</f>
        <v>30.9</v>
      </c>
      <c r="D116">
        <f>VLOOKUP(A116,MED[],3,FALSE)</f>
        <v>9.4</v>
      </c>
      <c r="E116" t="str">
        <f>VLOOKUP(A116,MED[],4,FALSE)</f>
        <v>No</v>
      </c>
      <c r="F116" t="str">
        <f>VLOOKUP(A116,MED[],5,FALSE)</f>
        <v>No</v>
      </c>
      <c r="G116" t="str">
        <f>VLOOKUP(A116,MED[],6,FALSE)</f>
        <v>No</v>
      </c>
      <c r="H116" t="str">
        <f>VLOOKUP(A116,MED[],7,FALSE)</f>
        <v>2</v>
      </c>
      <c r="I116" t="str">
        <f>VLOOKUP(A116,MED[],8,FALSE)</f>
        <v>yes</v>
      </c>
      <c r="J116" t="str">
        <f>VLOOKUP(A116,MED[],9,FALSE)</f>
        <v>Obesity</v>
      </c>
      <c r="K116" t="str">
        <f>VLOOKUP(A116,MED[],10,FALSE)</f>
        <v>Diabetes</v>
      </c>
      <c r="L116" t="str">
        <f>VLOOKUP(A116,HOS[],2,FALSE)</f>
        <v>28 Dec 1973</v>
      </c>
      <c r="M116" s="11">
        <f>VLOOKUP(A116,HOS[],8,FALSE)</f>
        <v>2203.7399999999998</v>
      </c>
      <c r="N116" t="str">
        <f>VLOOKUP(A116,HOS[],9,FALSE)</f>
        <v>tier - 1</v>
      </c>
      <c r="O116" t="str">
        <f>VLOOKUP(A116,HOS[],10,FALSE)</f>
        <v>tier - 2</v>
      </c>
      <c r="P116" t="str">
        <f>VLOOKUP(A116,HOS[],11,FALSE)</f>
        <v>R1011</v>
      </c>
      <c r="Q116">
        <f>VLOOKUP(A116,HOS[],3,FALSE)</f>
        <v>49</v>
      </c>
    </row>
    <row r="117" spans="1:17" ht="15.6" x14ac:dyDescent="0.3">
      <c r="A117" s="1" t="s">
        <v>2257</v>
      </c>
      <c r="B117" t="str">
        <f>VLOOKUP(A117,CUS[],3,FALSE)</f>
        <v>Ann</v>
      </c>
      <c r="C117">
        <f>VLOOKUP(A117,MED[],2,FALSE)</f>
        <v>30.495000000000001</v>
      </c>
      <c r="D117">
        <f>VLOOKUP(A117,MED[],3,FALSE)</f>
        <v>6.29</v>
      </c>
      <c r="E117" t="str">
        <f>VLOOKUP(A117,MED[],4,FALSE)</f>
        <v>No</v>
      </c>
      <c r="F117" t="str">
        <f>VLOOKUP(A117,MED[],5,FALSE)</f>
        <v>No</v>
      </c>
      <c r="G117" t="str">
        <f>VLOOKUP(A117,MED[],6,FALSE)</f>
        <v>No</v>
      </c>
      <c r="H117" t="str">
        <f>VLOOKUP(A117,MED[],7,FALSE)</f>
        <v>0</v>
      </c>
      <c r="I117" t="str">
        <f>VLOOKUP(A117,MED[],8,FALSE)</f>
        <v>yes</v>
      </c>
      <c r="J117" t="str">
        <f>VLOOKUP(A117,MED[],9,FALSE)</f>
        <v>Obesity</v>
      </c>
      <c r="K117" t="str">
        <f>VLOOKUP(A117,MED[],10,FALSE)</f>
        <v>Prediabetes</v>
      </c>
      <c r="L117" t="str">
        <f>VLOOKUP(A117,HOS[],2,FALSE)</f>
        <v>13 Aug 1977</v>
      </c>
      <c r="M117" s="11">
        <f>VLOOKUP(A117,HOS[],8,FALSE)</f>
        <v>2205.98</v>
      </c>
      <c r="N117" t="str">
        <f>VLOOKUP(A117,HOS[],9,FALSE)</f>
        <v>tier - 2</v>
      </c>
      <c r="O117" t="str">
        <f>VLOOKUP(A117,HOS[],10,FALSE)</f>
        <v>tier - 1</v>
      </c>
      <c r="P117" t="str">
        <f>VLOOKUP(A117,HOS[],11,FALSE)</f>
        <v>R1012</v>
      </c>
      <c r="Q117">
        <f>VLOOKUP(A117,HOS[],3,FALSE)</f>
        <v>45</v>
      </c>
    </row>
    <row r="118" spans="1:17" ht="15.6" x14ac:dyDescent="0.3">
      <c r="A118" s="1" t="s">
        <v>2256</v>
      </c>
      <c r="B118" t="str">
        <f>VLOOKUP(A118,CUS[],3,FALSE)</f>
        <v>Jamie P</v>
      </c>
      <c r="C118">
        <f>VLOOKUP(A118,MED[],2,FALSE)</f>
        <v>44.88</v>
      </c>
      <c r="D118">
        <f>VLOOKUP(A118,MED[],3,FALSE)</f>
        <v>6.04</v>
      </c>
      <c r="E118" t="str">
        <f>VLOOKUP(A118,MED[],4,FALSE)</f>
        <v>No</v>
      </c>
      <c r="F118" t="str">
        <f>VLOOKUP(A118,MED[],5,FALSE)</f>
        <v>No</v>
      </c>
      <c r="G118" t="str">
        <f>VLOOKUP(A118,MED[],6,FALSE)</f>
        <v>Yes</v>
      </c>
      <c r="H118" t="str">
        <f>VLOOKUP(A118,MED[],7,FALSE)</f>
        <v>1</v>
      </c>
      <c r="I118" t="str">
        <f>VLOOKUP(A118,MED[],8,FALSE)</f>
        <v>yes</v>
      </c>
      <c r="J118" t="str">
        <f>VLOOKUP(A118,MED[],9,FALSE)</f>
        <v>Obesity</v>
      </c>
      <c r="K118" t="str">
        <f>VLOOKUP(A118,MED[],10,FALSE)</f>
        <v>Prediabetes</v>
      </c>
      <c r="L118" t="str">
        <f>VLOOKUP(A118,HOS[],2,FALSE)</f>
        <v>6 Jul 2003</v>
      </c>
      <c r="M118" s="11">
        <f>VLOOKUP(A118,HOS[],8,FALSE)</f>
        <v>2207.6999999999998</v>
      </c>
      <c r="N118" t="str">
        <f>VLOOKUP(A118,HOS[],9,FALSE)</f>
        <v>tier - 1</v>
      </c>
      <c r="O118" t="str">
        <f>VLOOKUP(A118,HOS[],10,FALSE)</f>
        <v>tier - 1</v>
      </c>
      <c r="P118" t="str">
        <f>VLOOKUP(A118,HOS[],11,FALSE)</f>
        <v>R1013</v>
      </c>
      <c r="Q118">
        <f>VLOOKUP(A118,HOS[],3,FALSE)</f>
        <v>19</v>
      </c>
    </row>
    <row r="119" spans="1:17" ht="15.6" x14ac:dyDescent="0.3">
      <c r="A119" s="1" t="s">
        <v>2255</v>
      </c>
      <c r="B119" t="str">
        <f>VLOOKUP(A119,CUS[],3,FALSE)</f>
        <v>John</v>
      </c>
      <c r="C119">
        <f>VLOOKUP(A119,MED[],2,FALSE)</f>
        <v>44.32</v>
      </c>
      <c r="D119">
        <f>VLOOKUP(A119,MED[],3,FALSE)</f>
        <v>10.55</v>
      </c>
      <c r="E119" t="str">
        <f>VLOOKUP(A119,MED[],4,FALSE)</f>
        <v>No</v>
      </c>
      <c r="F119" t="str">
        <f>VLOOKUP(A119,MED[],5,FALSE)</f>
        <v>No</v>
      </c>
      <c r="G119" t="str">
        <f>VLOOKUP(A119,MED[],6,FALSE)</f>
        <v>No</v>
      </c>
      <c r="H119" t="str">
        <f>VLOOKUP(A119,MED[],7,FALSE)</f>
        <v>0</v>
      </c>
      <c r="I119" t="str">
        <f>VLOOKUP(A119,MED[],8,FALSE)</f>
        <v>yes</v>
      </c>
      <c r="J119" t="str">
        <f>VLOOKUP(A119,MED[],9,FALSE)</f>
        <v>Obesity</v>
      </c>
      <c r="K119" t="str">
        <f>VLOOKUP(A119,MED[],10,FALSE)</f>
        <v>Diabetes</v>
      </c>
      <c r="L119" t="str">
        <f>VLOOKUP(A119,HOS[],2,FALSE)</f>
        <v>19 Sep 1968</v>
      </c>
      <c r="M119" s="11">
        <f>VLOOKUP(A119,HOS[],8,FALSE)</f>
        <v>35585.58</v>
      </c>
      <c r="N119" t="str">
        <f>VLOOKUP(A119,HOS[],9,FALSE)</f>
        <v>tier - 2</v>
      </c>
      <c r="O119" t="str">
        <f>VLOOKUP(A119,HOS[],10,FALSE)</f>
        <v>tier - 2</v>
      </c>
      <c r="P119" t="str">
        <f>VLOOKUP(A119,HOS[],11,FALSE)</f>
        <v>R1011</v>
      </c>
      <c r="Q119">
        <f>VLOOKUP(A119,HOS[],3,FALSE)</f>
        <v>54</v>
      </c>
    </row>
    <row r="120" spans="1:17" ht="15.6" x14ac:dyDescent="0.3">
      <c r="A120" s="1" t="s">
        <v>2254</v>
      </c>
      <c r="B120" t="str">
        <f>VLOOKUP(A120,CUS[],3,FALSE)</f>
        <v>Charlie</v>
      </c>
      <c r="C120">
        <f>VLOOKUP(A120,MED[],2,FALSE)</f>
        <v>46.39</v>
      </c>
      <c r="D120">
        <f>VLOOKUP(A120,MED[],3,FALSE)</f>
        <v>5.09</v>
      </c>
      <c r="E120" t="str">
        <f>VLOOKUP(A120,MED[],4,FALSE)</f>
        <v>No</v>
      </c>
      <c r="F120" t="str">
        <f>VLOOKUP(A120,MED[],5,FALSE)</f>
        <v>No</v>
      </c>
      <c r="G120" t="str">
        <f>VLOOKUP(A120,MED[],6,FALSE)</f>
        <v>No</v>
      </c>
      <c r="H120" t="str">
        <f>VLOOKUP(A120,MED[],7,FALSE)</f>
        <v>0</v>
      </c>
      <c r="I120" t="str">
        <f>VLOOKUP(A120,MED[],8,FALSE)</f>
        <v>yes</v>
      </c>
      <c r="J120" t="str">
        <f>VLOOKUP(A120,MED[],9,FALSE)</f>
        <v>Obesity</v>
      </c>
      <c r="K120" t="str">
        <f>VLOOKUP(A120,MED[],10,FALSE)</f>
        <v>Normal</v>
      </c>
      <c r="L120" t="str">
        <f>VLOOKUP(A120,HOS[],2,FALSE)</f>
        <v>27 Dec 1977</v>
      </c>
      <c r="M120" s="11">
        <f>VLOOKUP(A120,HOS[],8,FALSE)</f>
        <v>2211.13</v>
      </c>
      <c r="N120" t="str">
        <f>VLOOKUP(A120,HOS[],9,FALSE)</f>
        <v>tier - 2</v>
      </c>
      <c r="O120" t="str">
        <f>VLOOKUP(A120,HOS[],10,FALSE)</f>
        <v>tier - 1</v>
      </c>
      <c r="P120" t="str">
        <f>VLOOKUP(A120,HOS[],11,FALSE)</f>
        <v>R1012</v>
      </c>
      <c r="Q120">
        <f>VLOOKUP(A120,HOS[],3,FALSE)</f>
        <v>45</v>
      </c>
    </row>
    <row r="121" spans="1:17" ht="15.6" x14ac:dyDescent="0.3">
      <c r="A121" s="1" t="s">
        <v>2253</v>
      </c>
      <c r="B121" t="str">
        <f>VLOOKUP(A121,CUS[],3,FALSE)</f>
        <v>Meb</v>
      </c>
      <c r="C121">
        <f>VLOOKUP(A121,MED[],2,FALSE)</f>
        <v>42.13</v>
      </c>
      <c r="D121">
        <f>VLOOKUP(A121,MED[],3,FALSE)</f>
        <v>5.2</v>
      </c>
      <c r="E121" t="str">
        <f>VLOOKUP(A121,MED[],4,FALSE)</f>
        <v>yes</v>
      </c>
      <c r="F121" t="str">
        <f>VLOOKUP(A121,MED[],5,FALSE)</f>
        <v>No</v>
      </c>
      <c r="G121" t="str">
        <f>VLOOKUP(A121,MED[],6,FALSE)</f>
        <v>No</v>
      </c>
      <c r="H121" t="str">
        <f>VLOOKUP(A121,MED[],7,FALSE)</f>
        <v>1</v>
      </c>
      <c r="I121" t="str">
        <f>VLOOKUP(A121,MED[],8,FALSE)</f>
        <v>yes</v>
      </c>
      <c r="J121" t="str">
        <f>VLOOKUP(A121,MED[],9,FALSE)</f>
        <v>Obesity</v>
      </c>
      <c r="K121" t="str">
        <f>VLOOKUP(A121,MED[],10,FALSE)</f>
        <v>Normal</v>
      </c>
      <c r="L121" t="str">
        <f>VLOOKUP(A121,HOS[],2,FALSE)</f>
        <v>17 Aug 1995</v>
      </c>
      <c r="M121" s="11">
        <f>VLOOKUP(A121,HOS[],8,FALSE)</f>
        <v>2213.21</v>
      </c>
      <c r="N121" t="str">
        <f>VLOOKUP(A121,HOS[],9,FALSE)</f>
        <v>tier - 1</v>
      </c>
      <c r="O121" t="str">
        <f>VLOOKUP(A121,HOS[],10,FALSE)</f>
        <v>tier - 3</v>
      </c>
      <c r="P121" t="str">
        <f>VLOOKUP(A121,HOS[],11,FALSE)</f>
        <v>R1013</v>
      </c>
      <c r="Q121">
        <f>VLOOKUP(A121,HOS[],3,FALSE)</f>
        <v>27</v>
      </c>
    </row>
    <row r="122" spans="1:17" ht="15.6" x14ac:dyDescent="0.3">
      <c r="A122" s="1" t="s">
        <v>2252</v>
      </c>
      <c r="B122" t="str">
        <f>VLOOKUP(A122,CUS[],3,FALSE)</f>
        <v>Aaqib L.</v>
      </c>
      <c r="C122">
        <f>VLOOKUP(A122,MED[],2,FALSE)</f>
        <v>30.78</v>
      </c>
      <c r="D122">
        <f>VLOOKUP(A122,MED[],3,FALSE)</f>
        <v>8.4499999999999993</v>
      </c>
      <c r="E122" t="str">
        <f>VLOOKUP(A122,MED[],4,FALSE)</f>
        <v>yes</v>
      </c>
      <c r="F122" t="str">
        <f>VLOOKUP(A122,MED[],5,FALSE)</f>
        <v>No</v>
      </c>
      <c r="G122" t="str">
        <f>VLOOKUP(A122,MED[],6,FALSE)</f>
        <v>No</v>
      </c>
      <c r="H122" t="str">
        <f>VLOOKUP(A122,MED[],7,FALSE)</f>
        <v>0</v>
      </c>
      <c r="I122" t="str">
        <f>VLOOKUP(A122,MED[],8,FALSE)</f>
        <v>yes</v>
      </c>
      <c r="J122" t="str">
        <f>VLOOKUP(A122,MED[],9,FALSE)</f>
        <v>Obesity</v>
      </c>
      <c r="K122" t="str">
        <f>VLOOKUP(A122,MED[],10,FALSE)</f>
        <v>Diabetes</v>
      </c>
      <c r="L122" t="str">
        <f>VLOOKUP(A122,HOS[],2,FALSE)</f>
        <v>13 Jul 1981</v>
      </c>
      <c r="M122" s="11">
        <f>VLOOKUP(A122,HOS[],8,FALSE)</f>
        <v>2217.4699999999998</v>
      </c>
      <c r="N122" t="str">
        <f>VLOOKUP(A122,HOS[],9,FALSE)</f>
        <v>tier - 1</v>
      </c>
      <c r="O122" t="str">
        <f>VLOOKUP(A122,HOS[],10,FALSE)</f>
        <v>tier - 2</v>
      </c>
      <c r="P122" t="str">
        <f>VLOOKUP(A122,HOS[],11,FALSE)</f>
        <v>R1017</v>
      </c>
      <c r="Q122">
        <f>VLOOKUP(A122,HOS[],3,FALSE)</f>
        <v>41</v>
      </c>
    </row>
    <row r="123" spans="1:17" ht="15.6" x14ac:dyDescent="0.3">
      <c r="A123" s="1" t="s">
        <v>2251</v>
      </c>
      <c r="B123" t="str">
        <f>VLOOKUP(A123,CUS[],3,FALSE)</f>
        <v>Craig A.</v>
      </c>
      <c r="C123">
        <f>VLOOKUP(A123,MED[],2,FALSE)</f>
        <v>31.35</v>
      </c>
      <c r="D123">
        <f>VLOOKUP(A123,MED[],3,FALSE)</f>
        <v>9.5399999999999991</v>
      </c>
      <c r="E123" t="str">
        <f>VLOOKUP(A123,MED[],4,FALSE)</f>
        <v>No</v>
      </c>
      <c r="F123" t="str">
        <f>VLOOKUP(A123,MED[],5,FALSE)</f>
        <v>No</v>
      </c>
      <c r="G123" t="str">
        <f>VLOOKUP(A123,MED[],6,FALSE)</f>
        <v>No</v>
      </c>
      <c r="H123" t="str">
        <f>VLOOKUP(A123,MED[],7,FALSE)</f>
        <v>0</v>
      </c>
      <c r="I123" t="str">
        <f>VLOOKUP(A123,MED[],8,FALSE)</f>
        <v>yes</v>
      </c>
      <c r="J123" t="str">
        <f>VLOOKUP(A123,MED[],9,FALSE)</f>
        <v>Obesity</v>
      </c>
      <c r="K123" t="str">
        <f>VLOOKUP(A123,MED[],10,FALSE)</f>
        <v>Diabetes</v>
      </c>
      <c r="L123" t="str">
        <f>VLOOKUP(A123,HOS[],2,FALSE)</f>
        <v>25 Jul 1978</v>
      </c>
      <c r="M123" s="11">
        <f>VLOOKUP(A123,HOS[],8,FALSE)</f>
        <v>2217.6</v>
      </c>
      <c r="N123" t="str">
        <f>VLOOKUP(A123,HOS[],9,FALSE)</f>
        <v>tier - 1</v>
      </c>
      <c r="O123" t="str">
        <f>VLOOKUP(A123,HOS[],10,FALSE)</f>
        <v>tier - 2</v>
      </c>
      <c r="P123" t="str">
        <f>VLOOKUP(A123,HOS[],11,FALSE)</f>
        <v>R1015</v>
      </c>
      <c r="Q123">
        <f>VLOOKUP(A123,HOS[],3,FALSE)</f>
        <v>44</v>
      </c>
    </row>
    <row r="124" spans="1:17" ht="15.6" x14ac:dyDescent="0.3">
      <c r="A124" s="1" t="s">
        <v>2250</v>
      </c>
      <c r="B124" t="str">
        <f>VLOOKUP(A124,CUS[],3,FALSE)</f>
        <v>Meredith</v>
      </c>
      <c r="C124">
        <f>VLOOKUP(A124,MED[],2,FALSE)</f>
        <v>41.46</v>
      </c>
      <c r="D124">
        <f>VLOOKUP(A124,MED[],3,FALSE)</f>
        <v>4.99</v>
      </c>
      <c r="E124" t="str">
        <f>VLOOKUP(A124,MED[],4,FALSE)</f>
        <v>yes</v>
      </c>
      <c r="F124" t="str">
        <f>VLOOKUP(A124,MED[],5,FALSE)</f>
        <v>No</v>
      </c>
      <c r="G124" t="str">
        <f>VLOOKUP(A124,MED[],6,FALSE)</f>
        <v>No</v>
      </c>
      <c r="H124" t="str">
        <f>VLOOKUP(A124,MED[],7,FALSE)</f>
        <v>2</v>
      </c>
      <c r="I124" t="str">
        <f>VLOOKUP(A124,MED[],8,FALSE)</f>
        <v>yes</v>
      </c>
      <c r="J124" t="str">
        <f>VLOOKUP(A124,MED[],9,FALSE)</f>
        <v>Obesity</v>
      </c>
      <c r="K124" t="str">
        <f>VLOOKUP(A124,MED[],10,FALSE)</f>
        <v>Normal</v>
      </c>
      <c r="L124" t="str">
        <f>VLOOKUP(A124,HOS[],2,FALSE)</f>
        <v>12 Jun 1966</v>
      </c>
      <c r="M124" s="11">
        <f>VLOOKUP(A124,HOS[],8,FALSE)</f>
        <v>2219.4499999999998</v>
      </c>
      <c r="N124" t="str">
        <f>VLOOKUP(A124,HOS[],9,FALSE)</f>
        <v>tier - 2</v>
      </c>
      <c r="O124" t="str">
        <f>VLOOKUP(A124,HOS[],10,FALSE)</f>
        <v>tier - 2</v>
      </c>
      <c r="P124" t="str">
        <f>VLOOKUP(A124,HOS[],11,FALSE)</f>
        <v>R1011</v>
      </c>
      <c r="Q124">
        <f>VLOOKUP(A124,HOS[],3,FALSE)</f>
        <v>56</v>
      </c>
    </row>
    <row r="125" spans="1:17" ht="15.6" x14ac:dyDescent="0.3">
      <c r="A125" s="1" t="s">
        <v>2249</v>
      </c>
      <c r="B125" t="str">
        <f>VLOOKUP(A125,CUS[],3,FALSE)</f>
        <v>Doug</v>
      </c>
      <c r="C125">
        <f>VLOOKUP(A125,MED[],2,FALSE)</f>
        <v>48</v>
      </c>
      <c r="D125">
        <f>VLOOKUP(A125,MED[],3,FALSE)</f>
        <v>10.54</v>
      </c>
      <c r="E125" t="str">
        <f>VLOOKUP(A125,MED[],4,FALSE)</f>
        <v>No</v>
      </c>
      <c r="F125" t="str">
        <f>VLOOKUP(A125,MED[],5,FALSE)</f>
        <v>No</v>
      </c>
      <c r="G125" t="str">
        <f>VLOOKUP(A125,MED[],6,FALSE)</f>
        <v>No</v>
      </c>
      <c r="H125" t="str">
        <f>VLOOKUP(A125,MED[],7,FALSE)</f>
        <v>0</v>
      </c>
      <c r="I125" t="str">
        <f>VLOOKUP(A125,MED[],8,FALSE)</f>
        <v>yes</v>
      </c>
      <c r="J125" t="str">
        <f>VLOOKUP(A125,MED[],9,FALSE)</f>
        <v>Obesity</v>
      </c>
      <c r="K125" t="str">
        <f>VLOOKUP(A125,MED[],10,FALSE)</f>
        <v>Diabetes</v>
      </c>
      <c r="L125" t="str">
        <f>VLOOKUP(A125,HOS[],2,FALSE)</f>
        <v>10 Aug 1978</v>
      </c>
      <c r="M125" s="11">
        <f>VLOOKUP(A125,HOS[],8,FALSE)</f>
        <v>2221.56</v>
      </c>
      <c r="N125" t="str">
        <f>VLOOKUP(A125,HOS[],9,FALSE)</f>
        <v>tier - 2</v>
      </c>
      <c r="O125" t="str">
        <f>VLOOKUP(A125,HOS[],10,FALSE)</f>
        <v>tier - 3</v>
      </c>
      <c r="P125" t="str">
        <f>VLOOKUP(A125,HOS[],11,FALSE)</f>
        <v>R1011</v>
      </c>
      <c r="Q125">
        <f>VLOOKUP(A125,HOS[],3,FALSE)</f>
        <v>44</v>
      </c>
    </row>
    <row r="126" spans="1:17" ht="15.6" x14ac:dyDescent="0.3">
      <c r="A126" s="1" t="s">
        <v>2248</v>
      </c>
      <c r="B126" t="str">
        <f>VLOOKUP(A126,CUS[],3,FALSE)</f>
        <v>Elizabeth J.</v>
      </c>
      <c r="C126">
        <f>VLOOKUP(A126,MED[],2,FALSE)</f>
        <v>49.13</v>
      </c>
      <c r="D126">
        <f>VLOOKUP(A126,MED[],3,FALSE)</f>
        <v>4.54</v>
      </c>
      <c r="E126" t="str">
        <f>VLOOKUP(A126,MED[],4,FALSE)</f>
        <v>No</v>
      </c>
      <c r="F126" t="str">
        <f>VLOOKUP(A126,MED[],5,FALSE)</f>
        <v>No</v>
      </c>
      <c r="G126" t="str">
        <f>VLOOKUP(A126,MED[],6,FALSE)</f>
        <v>No</v>
      </c>
      <c r="H126" t="str">
        <f>VLOOKUP(A126,MED[],7,FALSE)</f>
        <v>0</v>
      </c>
      <c r="I126" t="str">
        <f>VLOOKUP(A126,MED[],8,FALSE)</f>
        <v>yes</v>
      </c>
      <c r="J126" t="str">
        <f>VLOOKUP(A126,MED[],9,FALSE)</f>
        <v>Obesity</v>
      </c>
      <c r="K126" t="str">
        <f>VLOOKUP(A126,MED[],10,FALSE)</f>
        <v>Normal</v>
      </c>
      <c r="L126" t="str">
        <f>VLOOKUP(A126,HOS[],2,FALSE)</f>
        <v>9 Aug 1982</v>
      </c>
      <c r="M126" s="11">
        <f>VLOOKUP(A126,HOS[],8,FALSE)</f>
        <v>12029.29</v>
      </c>
      <c r="N126" t="str">
        <f>VLOOKUP(A126,HOS[],9,FALSE)</f>
        <v>tier - 2</v>
      </c>
      <c r="O126" t="str">
        <f>VLOOKUP(A126,HOS[],10,FALSE)</f>
        <v>tier - 3</v>
      </c>
      <c r="P126" t="str">
        <f>VLOOKUP(A126,HOS[],11,FALSE)</f>
        <v>R1011</v>
      </c>
      <c r="Q126">
        <f>VLOOKUP(A126,HOS[],3,FALSE)</f>
        <v>40</v>
      </c>
    </row>
    <row r="127" spans="1:17" ht="15.6" x14ac:dyDescent="0.3">
      <c r="A127" s="1" t="s">
        <v>2247</v>
      </c>
      <c r="B127" t="str">
        <f>VLOOKUP(A127,CUS[],3,FALSE)</f>
        <v>Matthew P</v>
      </c>
      <c r="C127">
        <f>VLOOKUP(A127,MED[],2,FALSE)</f>
        <v>37.799999999999997</v>
      </c>
      <c r="D127">
        <f>VLOOKUP(A127,MED[],3,FALSE)</f>
        <v>6.29</v>
      </c>
      <c r="E127" t="str">
        <f>VLOOKUP(A127,MED[],4,FALSE)</f>
        <v>No</v>
      </c>
      <c r="F127" t="str">
        <f>VLOOKUP(A127,MED[],5,FALSE)</f>
        <v>No</v>
      </c>
      <c r="G127" t="str">
        <f>VLOOKUP(A127,MED[],6,FALSE)</f>
        <v>No</v>
      </c>
      <c r="H127" t="str">
        <f>VLOOKUP(A127,MED[],7,FALSE)</f>
        <v>1</v>
      </c>
      <c r="I127" t="str">
        <f>VLOOKUP(A127,MED[],8,FALSE)</f>
        <v>yes</v>
      </c>
      <c r="J127" t="str">
        <f>VLOOKUP(A127,MED[],9,FALSE)</f>
        <v>Obesity</v>
      </c>
      <c r="K127" t="str">
        <f>VLOOKUP(A127,MED[],10,FALSE)</f>
        <v>Prediabetes</v>
      </c>
      <c r="L127" t="str">
        <f>VLOOKUP(A127,HOS[],2,FALSE)</f>
        <v>30 Nov 1992</v>
      </c>
      <c r="M127" s="11">
        <f>VLOOKUP(A127,HOS[],8,FALSE)</f>
        <v>2250.84</v>
      </c>
      <c r="N127" t="str">
        <f>VLOOKUP(A127,HOS[],9,FALSE)</f>
        <v>tier - 1</v>
      </c>
      <c r="O127" t="str">
        <f>VLOOKUP(A127,HOS[],10,FALSE)</f>
        <v>tier - 3</v>
      </c>
      <c r="P127" t="str">
        <f>VLOOKUP(A127,HOS[],11,FALSE)</f>
        <v>R1011</v>
      </c>
      <c r="Q127">
        <f>VLOOKUP(A127,HOS[],3,FALSE)</f>
        <v>30</v>
      </c>
    </row>
    <row r="128" spans="1:17" ht="15.6" x14ac:dyDescent="0.3">
      <c r="A128" s="1" t="s">
        <v>2246</v>
      </c>
      <c r="B128" t="str">
        <f>VLOOKUP(A128,CUS[],3,FALSE)</f>
        <v xml:space="preserve">  Guillermo Sr.</v>
      </c>
      <c r="C128">
        <f>VLOOKUP(A128,MED[],2,FALSE)</f>
        <v>38.299999999999997</v>
      </c>
      <c r="D128">
        <f>VLOOKUP(A128,MED[],3,FALSE)</f>
        <v>9.51</v>
      </c>
      <c r="E128" t="str">
        <f>VLOOKUP(A128,MED[],4,FALSE)</f>
        <v>No</v>
      </c>
      <c r="F128" t="str">
        <f>VLOOKUP(A128,MED[],5,FALSE)</f>
        <v>No</v>
      </c>
      <c r="G128" t="str">
        <f>VLOOKUP(A128,MED[],6,FALSE)</f>
        <v>No</v>
      </c>
      <c r="H128" t="str">
        <f>VLOOKUP(A128,MED[],7,FALSE)</f>
        <v>0</v>
      </c>
      <c r="I128" t="str">
        <f>VLOOKUP(A128,MED[],8,FALSE)</f>
        <v>yes</v>
      </c>
      <c r="J128" t="str">
        <f>VLOOKUP(A128,MED[],9,FALSE)</f>
        <v>Obesity</v>
      </c>
      <c r="K128" t="str">
        <f>VLOOKUP(A128,MED[],10,FALSE)</f>
        <v>Diabetes</v>
      </c>
      <c r="L128" t="str">
        <f>VLOOKUP(A128,HOS[],2,FALSE)</f>
        <v>11 Jul 1962</v>
      </c>
      <c r="M128" s="11">
        <f>VLOOKUP(A128,HOS[],8,FALSE)</f>
        <v>2254.8000000000002</v>
      </c>
      <c r="N128" t="str">
        <f>VLOOKUP(A128,HOS[],9,FALSE)</f>
        <v>tier - 2</v>
      </c>
      <c r="O128" t="str">
        <f>VLOOKUP(A128,HOS[],10,FALSE)</f>
        <v>tier - 1</v>
      </c>
      <c r="P128" t="str">
        <f>VLOOKUP(A128,HOS[],11,FALSE)</f>
        <v>R1011</v>
      </c>
      <c r="Q128">
        <f>VLOOKUP(A128,HOS[],3,FALSE)</f>
        <v>60</v>
      </c>
    </row>
    <row r="129" spans="1:17" ht="15.6" x14ac:dyDescent="0.3">
      <c r="A129" s="1" t="s">
        <v>2245</v>
      </c>
      <c r="B129" t="str">
        <f>VLOOKUP(A129,CUS[],3,FALSE)</f>
        <v>Ryan C</v>
      </c>
      <c r="C129">
        <f>VLOOKUP(A129,MED[],2,FALSE)</f>
        <v>32.774999999999999</v>
      </c>
      <c r="D129">
        <f>VLOOKUP(A129,MED[],3,FALSE)</f>
        <v>4.72</v>
      </c>
      <c r="E129" t="str">
        <f>VLOOKUP(A129,MED[],4,FALSE)</f>
        <v>No</v>
      </c>
      <c r="F129" t="str">
        <f>VLOOKUP(A129,MED[],5,FALSE)</f>
        <v>No</v>
      </c>
      <c r="G129" t="str">
        <f>VLOOKUP(A129,MED[],6,FALSE)</f>
        <v>No</v>
      </c>
      <c r="H129" t="str">
        <f>VLOOKUP(A129,MED[],7,FALSE)</f>
        <v>0</v>
      </c>
      <c r="I129" t="str">
        <f>VLOOKUP(A129,MED[],8,FALSE)</f>
        <v>yes</v>
      </c>
      <c r="J129" t="str">
        <f>VLOOKUP(A129,MED[],9,FALSE)</f>
        <v>Obesity</v>
      </c>
      <c r="K129" t="str">
        <f>VLOOKUP(A129,MED[],10,FALSE)</f>
        <v>Normal</v>
      </c>
      <c r="L129" t="str">
        <f>VLOOKUP(A129,HOS[],2,FALSE)</f>
        <v>15 Aug 1982</v>
      </c>
      <c r="M129" s="11">
        <f>VLOOKUP(A129,HOS[],8,FALSE)</f>
        <v>2257.48</v>
      </c>
      <c r="N129" t="str">
        <f>VLOOKUP(A129,HOS[],9,FALSE)</f>
        <v>tier - 1</v>
      </c>
      <c r="O129" t="str">
        <f>VLOOKUP(A129,HOS[],10,FALSE)</f>
        <v>tier - 1</v>
      </c>
      <c r="P129" t="str">
        <f>VLOOKUP(A129,HOS[],11,FALSE)</f>
        <v>R1016</v>
      </c>
      <c r="Q129">
        <f>VLOOKUP(A129,HOS[],3,FALSE)</f>
        <v>40</v>
      </c>
    </row>
    <row r="130" spans="1:17" ht="15.6" x14ac:dyDescent="0.3">
      <c r="A130" s="1" t="s">
        <v>2244</v>
      </c>
      <c r="B130" t="str">
        <f>VLOOKUP(A130,CUS[],3,FALSE)</f>
        <v>Dane</v>
      </c>
      <c r="C130">
        <f>VLOOKUP(A130,MED[],2,FALSE)</f>
        <v>34.200000000000003</v>
      </c>
      <c r="D130">
        <f>VLOOKUP(A130,MED[],3,FALSE)</f>
        <v>5.91</v>
      </c>
      <c r="E130" t="str">
        <f>VLOOKUP(A130,MED[],4,FALSE)</f>
        <v>yes</v>
      </c>
      <c r="F130" t="str">
        <f>VLOOKUP(A130,MED[],5,FALSE)</f>
        <v>No</v>
      </c>
      <c r="G130" t="str">
        <f>VLOOKUP(A130,MED[],6,FALSE)</f>
        <v>No</v>
      </c>
      <c r="H130" t="str">
        <f>VLOOKUP(A130,MED[],7,FALSE)</f>
        <v>0</v>
      </c>
      <c r="I130" t="str">
        <f>VLOOKUP(A130,MED[],8,FALSE)</f>
        <v>yes</v>
      </c>
      <c r="J130" t="str">
        <f>VLOOKUP(A130,MED[],9,FALSE)</f>
        <v>Obesity</v>
      </c>
      <c r="K130" t="str">
        <f>VLOOKUP(A130,MED[],10,FALSE)</f>
        <v>Prediabetes</v>
      </c>
      <c r="L130" t="str">
        <f>VLOOKUP(A130,HOS[],2,FALSE)</f>
        <v>12 Sep 1985</v>
      </c>
      <c r="M130" s="11">
        <f>VLOOKUP(A130,HOS[],8,FALSE)</f>
        <v>2261.5700000000002</v>
      </c>
      <c r="N130" t="str">
        <f>VLOOKUP(A130,HOS[],9,FALSE)</f>
        <v>tier - 1</v>
      </c>
      <c r="O130" t="str">
        <f>VLOOKUP(A130,HOS[],10,FALSE)</f>
        <v>tier - 3</v>
      </c>
      <c r="P130" t="str">
        <f>VLOOKUP(A130,HOS[],11,FALSE)</f>
        <v>R1017</v>
      </c>
      <c r="Q130">
        <f>VLOOKUP(A130,HOS[],3,FALSE)</f>
        <v>37</v>
      </c>
    </row>
    <row r="131" spans="1:17" ht="15.6" x14ac:dyDescent="0.3">
      <c r="A131" s="1" t="s">
        <v>2243</v>
      </c>
      <c r="B131" t="str">
        <f>VLOOKUP(A131,CUS[],3,FALSE)</f>
        <v>Jonas</v>
      </c>
      <c r="C131">
        <f>VLOOKUP(A131,MED[],2,FALSE)</f>
        <v>30.2</v>
      </c>
      <c r="D131">
        <f>VLOOKUP(A131,MED[],3,FALSE)</f>
        <v>9.58</v>
      </c>
      <c r="E131" t="str">
        <f>VLOOKUP(A131,MED[],4,FALSE)</f>
        <v>No</v>
      </c>
      <c r="F131" t="str">
        <f>VLOOKUP(A131,MED[],5,FALSE)</f>
        <v>No</v>
      </c>
      <c r="G131" t="str">
        <f>VLOOKUP(A131,MED[],6,FALSE)</f>
        <v>No</v>
      </c>
      <c r="H131" t="str">
        <f>VLOOKUP(A131,MED[],7,FALSE)</f>
        <v>0</v>
      </c>
      <c r="I131" t="str">
        <f>VLOOKUP(A131,MED[],8,FALSE)</f>
        <v>yes</v>
      </c>
      <c r="J131" t="str">
        <f>VLOOKUP(A131,MED[],9,FALSE)</f>
        <v>Obesity</v>
      </c>
      <c r="K131" t="str">
        <f>VLOOKUP(A131,MED[],10,FALSE)</f>
        <v>Diabetes</v>
      </c>
      <c r="L131" t="str">
        <f>VLOOKUP(A131,HOS[],2,FALSE)</f>
        <v>17 Oct 1978</v>
      </c>
      <c r="M131" s="11">
        <f>VLOOKUP(A131,HOS[],8,FALSE)</f>
        <v>35595.589999999997</v>
      </c>
      <c r="N131" t="str">
        <f>VLOOKUP(A131,HOS[],9,FALSE)</f>
        <v>tier - 1</v>
      </c>
      <c r="O131" t="str">
        <f>VLOOKUP(A131,HOS[],10,FALSE)</f>
        <v>tier - 1</v>
      </c>
      <c r="P131" t="str">
        <f>VLOOKUP(A131,HOS[],11,FALSE)</f>
        <v>R1011</v>
      </c>
      <c r="Q131">
        <f>VLOOKUP(A131,HOS[],3,FALSE)</f>
        <v>44</v>
      </c>
    </row>
    <row r="132" spans="1:17" ht="15.6" x14ac:dyDescent="0.3">
      <c r="A132" s="1" t="s">
        <v>2242</v>
      </c>
      <c r="B132" t="str">
        <f>VLOOKUP(A132,CUS[],3,FALSE)</f>
        <v>George E</v>
      </c>
      <c r="C132">
        <f>VLOOKUP(A132,MED[],2,FALSE)</f>
        <v>48.32</v>
      </c>
      <c r="D132">
        <f>VLOOKUP(A132,MED[],3,FALSE)</f>
        <v>5.77</v>
      </c>
      <c r="E132" t="str">
        <f>VLOOKUP(A132,MED[],4,FALSE)</f>
        <v>No</v>
      </c>
      <c r="F132" t="str">
        <f>VLOOKUP(A132,MED[],5,FALSE)</f>
        <v>No</v>
      </c>
      <c r="G132" t="str">
        <f>VLOOKUP(A132,MED[],6,FALSE)</f>
        <v>No</v>
      </c>
      <c r="H132" t="str">
        <f>VLOOKUP(A132,MED[],7,FALSE)</f>
        <v>0</v>
      </c>
      <c r="I132" t="str">
        <f>VLOOKUP(A132,MED[],8,FALSE)</f>
        <v>yes</v>
      </c>
      <c r="J132" t="str">
        <f>VLOOKUP(A132,MED[],9,FALSE)</f>
        <v>Obesity</v>
      </c>
      <c r="K132" t="str">
        <f>VLOOKUP(A132,MED[],10,FALSE)</f>
        <v>Prediabetes</v>
      </c>
      <c r="L132" t="str">
        <f>VLOOKUP(A132,HOS[],2,FALSE)</f>
        <v>13 Sep 1980</v>
      </c>
      <c r="M132" s="11">
        <f>VLOOKUP(A132,HOS[],8,FALSE)</f>
        <v>47403.88</v>
      </c>
      <c r="N132" t="str">
        <f>VLOOKUP(A132,HOS[],9,FALSE)</f>
        <v>tier - 2</v>
      </c>
      <c r="O132" t="str">
        <f>VLOOKUP(A132,HOS[],10,FALSE)</f>
        <v>tier - 3</v>
      </c>
      <c r="P132" t="str">
        <f>VLOOKUP(A132,HOS[],11,FALSE)</f>
        <v>R1011</v>
      </c>
      <c r="Q132">
        <f>VLOOKUP(A132,HOS[],3,FALSE)</f>
        <v>42</v>
      </c>
    </row>
    <row r="133" spans="1:17" ht="15.6" x14ac:dyDescent="0.3">
      <c r="A133" s="1" t="s">
        <v>2241</v>
      </c>
      <c r="B133" t="str">
        <f>VLOOKUP(A133,CUS[],3,FALSE)</f>
        <v>Sara S</v>
      </c>
      <c r="C133">
        <f>VLOOKUP(A133,MED[],2,FALSE)</f>
        <v>44.86</v>
      </c>
      <c r="D133">
        <f>VLOOKUP(A133,MED[],3,FALSE)</f>
        <v>4.38</v>
      </c>
      <c r="E133" t="str">
        <f>VLOOKUP(A133,MED[],4,FALSE)</f>
        <v>yes</v>
      </c>
      <c r="F133" t="str">
        <f>VLOOKUP(A133,MED[],5,FALSE)</f>
        <v>No</v>
      </c>
      <c r="G133" t="str">
        <f>VLOOKUP(A133,MED[],6,FALSE)</f>
        <v>No</v>
      </c>
      <c r="H133" t="str">
        <f>VLOOKUP(A133,MED[],7,FALSE)</f>
        <v>0</v>
      </c>
      <c r="I133" t="str">
        <f>VLOOKUP(A133,MED[],8,FALSE)</f>
        <v>yes</v>
      </c>
      <c r="J133" t="str">
        <f>VLOOKUP(A133,MED[],9,FALSE)</f>
        <v>Obesity</v>
      </c>
      <c r="K133" t="str">
        <f>VLOOKUP(A133,MED[],10,FALSE)</f>
        <v>Normal</v>
      </c>
      <c r="L133" t="str">
        <f>VLOOKUP(A133,HOS[],2,FALSE)</f>
        <v>16 Dec 1976</v>
      </c>
      <c r="M133" s="11">
        <f>VLOOKUP(A133,HOS[],8,FALSE)</f>
        <v>2277.7199999999998</v>
      </c>
      <c r="N133" t="str">
        <f>VLOOKUP(A133,HOS[],9,FALSE)</f>
        <v>tier - 2</v>
      </c>
      <c r="O133" t="str">
        <f>VLOOKUP(A133,HOS[],10,FALSE)</f>
        <v>tier - 3</v>
      </c>
      <c r="P133" t="str">
        <f>VLOOKUP(A133,HOS[],11,FALSE)</f>
        <v>R1011</v>
      </c>
      <c r="Q133">
        <f>VLOOKUP(A133,HOS[],3,FALSE)</f>
        <v>46</v>
      </c>
    </row>
    <row r="134" spans="1:17" ht="15.6" x14ac:dyDescent="0.3">
      <c r="A134" s="1" t="s">
        <v>2240</v>
      </c>
      <c r="B134" t="str">
        <f>VLOOKUP(A134,CUS[],3,FALSE)</f>
        <v>Nick</v>
      </c>
      <c r="C134">
        <f>VLOOKUP(A134,MED[],2,FALSE)</f>
        <v>52.15</v>
      </c>
      <c r="D134">
        <f>VLOOKUP(A134,MED[],3,FALSE)</f>
        <v>5.65</v>
      </c>
      <c r="E134" t="str">
        <f>VLOOKUP(A134,MED[],4,FALSE)</f>
        <v>No</v>
      </c>
      <c r="F134" t="str">
        <f>VLOOKUP(A134,MED[],5,FALSE)</f>
        <v>No</v>
      </c>
      <c r="G134" t="str">
        <f>VLOOKUP(A134,MED[],6,FALSE)</f>
        <v>No</v>
      </c>
      <c r="H134" t="str">
        <f>VLOOKUP(A134,MED[],7,FALSE)</f>
        <v>1</v>
      </c>
      <c r="I134" t="str">
        <f>VLOOKUP(A134,MED[],8,FALSE)</f>
        <v>yes</v>
      </c>
      <c r="J134" t="str">
        <f>VLOOKUP(A134,MED[],9,FALSE)</f>
        <v>Obesity</v>
      </c>
      <c r="K134" t="str">
        <f>VLOOKUP(A134,MED[],10,FALSE)</f>
        <v>Normal</v>
      </c>
      <c r="L134" t="str">
        <f>VLOOKUP(A134,HOS[],2,FALSE)</f>
        <v>5 Jun 1987</v>
      </c>
      <c r="M134" s="11">
        <f>VLOOKUP(A134,HOS[],8,FALSE)</f>
        <v>2295.2399999999998</v>
      </c>
      <c r="N134" t="str">
        <f>VLOOKUP(A134,HOS[],9,FALSE)</f>
        <v>tier - 2</v>
      </c>
      <c r="O134" t="str">
        <f>VLOOKUP(A134,HOS[],10,FALSE)</f>
        <v>tier - 2</v>
      </c>
      <c r="P134" t="str">
        <f>VLOOKUP(A134,HOS[],11,FALSE)</f>
        <v>R1011</v>
      </c>
      <c r="Q134">
        <f>VLOOKUP(A134,HOS[],3,FALSE)</f>
        <v>36</v>
      </c>
    </row>
    <row r="135" spans="1:17" ht="15.6" x14ac:dyDescent="0.3">
      <c r="A135" s="1" t="s">
        <v>2239</v>
      </c>
      <c r="B135" t="str">
        <f>VLOOKUP(A135,CUS[],3,FALSE)</f>
        <v>Timothy</v>
      </c>
      <c r="C135">
        <f>VLOOKUP(A135,MED[],2,FALSE)</f>
        <v>41.12</v>
      </c>
      <c r="D135">
        <f>VLOOKUP(A135,MED[],3,FALSE)</f>
        <v>7.54</v>
      </c>
      <c r="E135" t="str">
        <f>VLOOKUP(A135,MED[],4,FALSE)</f>
        <v>yes</v>
      </c>
      <c r="F135" t="str">
        <f>VLOOKUP(A135,MED[],5,FALSE)</f>
        <v>No</v>
      </c>
      <c r="G135" t="str">
        <f>VLOOKUP(A135,MED[],6,FALSE)</f>
        <v>No</v>
      </c>
      <c r="H135" t="str">
        <f>VLOOKUP(A135,MED[],7,FALSE)</f>
        <v>0</v>
      </c>
      <c r="I135" t="str">
        <f>VLOOKUP(A135,MED[],8,FALSE)</f>
        <v>yes</v>
      </c>
      <c r="J135" t="str">
        <f>VLOOKUP(A135,MED[],9,FALSE)</f>
        <v>Obesity</v>
      </c>
      <c r="K135" t="str">
        <f>VLOOKUP(A135,MED[],10,FALSE)</f>
        <v>Diabetes</v>
      </c>
      <c r="L135" t="str">
        <f>VLOOKUP(A135,HOS[],2,FALSE)</f>
        <v>28 Jul 1967</v>
      </c>
      <c r="M135" s="11">
        <f>VLOOKUP(A135,HOS[],8,FALSE)</f>
        <v>2302.3000000000002</v>
      </c>
      <c r="N135" t="str">
        <f>VLOOKUP(A135,HOS[],9,FALSE)</f>
        <v>tier - 1</v>
      </c>
      <c r="O135" t="str">
        <f>VLOOKUP(A135,HOS[],10,FALSE)</f>
        <v>tier - 2</v>
      </c>
      <c r="P135" t="str">
        <f>VLOOKUP(A135,HOS[],11,FALSE)</f>
        <v>R1011</v>
      </c>
      <c r="Q135">
        <f>VLOOKUP(A135,HOS[],3,FALSE)</f>
        <v>55</v>
      </c>
    </row>
    <row r="136" spans="1:17" ht="15.6" x14ac:dyDescent="0.3">
      <c r="A136" s="1" t="s">
        <v>2238</v>
      </c>
      <c r="B136" t="str">
        <f>VLOOKUP(A136,CUS[],3,FALSE)</f>
        <v>Becky L</v>
      </c>
      <c r="C136">
        <f>VLOOKUP(A136,MED[],2,FALSE)</f>
        <v>38.39</v>
      </c>
      <c r="D136">
        <f>VLOOKUP(A136,MED[],3,FALSE)</f>
        <v>5.1100000000000003</v>
      </c>
      <c r="E136" t="str">
        <f>VLOOKUP(A136,MED[],4,FALSE)</f>
        <v>yes</v>
      </c>
      <c r="F136" t="str">
        <f>VLOOKUP(A136,MED[],5,FALSE)</f>
        <v>No</v>
      </c>
      <c r="G136" t="str">
        <f>VLOOKUP(A136,MED[],6,FALSE)</f>
        <v>No</v>
      </c>
      <c r="H136" t="str">
        <f>VLOOKUP(A136,MED[],7,FALSE)</f>
        <v>1</v>
      </c>
      <c r="I136" t="str">
        <f>VLOOKUP(A136,MED[],8,FALSE)</f>
        <v>yes</v>
      </c>
      <c r="J136" t="str">
        <f>VLOOKUP(A136,MED[],9,FALSE)</f>
        <v>Obesity</v>
      </c>
      <c r="K136" t="str">
        <f>VLOOKUP(A136,MED[],10,FALSE)</f>
        <v>Normal</v>
      </c>
      <c r="L136" t="str">
        <f>VLOOKUP(A136,HOS[],2,FALSE)</f>
        <v>6 Jun 1964</v>
      </c>
      <c r="M136" s="11">
        <f>VLOOKUP(A136,HOS[],8,FALSE)</f>
        <v>2304</v>
      </c>
      <c r="N136" t="str">
        <f>VLOOKUP(A136,HOS[],9,FALSE)</f>
        <v>tier - 2</v>
      </c>
      <c r="O136" t="str">
        <f>VLOOKUP(A136,HOS[],10,FALSE)</f>
        <v>tier - 2</v>
      </c>
      <c r="P136" t="str">
        <f>VLOOKUP(A136,HOS[],11,FALSE)</f>
        <v>R1011</v>
      </c>
      <c r="Q136">
        <f>VLOOKUP(A136,HOS[],3,FALSE)</f>
        <v>59</v>
      </c>
    </row>
    <row r="137" spans="1:17" ht="15.6" x14ac:dyDescent="0.3">
      <c r="A137" s="1" t="s">
        <v>2237</v>
      </c>
      <c r="B137" t="str">
        <f>VLOOKUP(A137,CUS[],3,FALSE)</f>
        <v>Steph K.</v>
      </c>
      <c r="C137">
        <f>VLOOKUP(A137,MED[],2,FALSE)</f>
        <v>46.85</v>
      </c>
      <c r="D137">
        <f>VLOOKUP(A137,MED[],3,FALSE)</f>
        <v>4.25</v>
      </c>
      <c r="E137" t="str">
        <f>VLOOKUP(A137,MED[],4,FALSE)</f>
        <v>No</v>
      </c>
      <c r="F137" t="str">
        <f>VLOOKUP(A137,MED[],5,FALSE)</f>
        <v>No</v>
      </c>
      <c r="G137" t="str">
        <f>VLOOKUP(A137,MED[],6,FALSE)</f>
        <v>Yes</v>
      </c>
      <c r="H137" t="str">
        <f>VLOOKUP(A137,MED[],7,FALSE)</f>
        <v>1</v>
      </c>
      <c r="I137" t="str">
        <f>VLOOKUP(A137,MED[],8,FALSE)</f>
        <v>yes</v>
      </c>
      <c r="J137" t="str">
        <f>VLOOKUP(A137,MED[],9,FALSE)</f>
        <v>Obesity</v>
      </c>
      <c r="K137" t="str">
        <f>VLOOKUP(A137,MED[],10,FALSE)</f>
        <v>Normal</v>
      </c>
      <c r="L137" t="str">
        <f>VLOOKUP(A137,HOS[],2,FALSE)</f>
        <v>29 Dec 1979</v>
      </c>
      <c r="M137" s="11">
        <f>VLOOKUP(A137,HOS[],8,FALSE)</f>
        <v>12032.33</v>
      </c>
      <c r="N137" t="str">
        <f>VLOOKUP(A137,HOS[],9,FALSE)</f>
        <v>tier - 2</v>
      </c>
      <c r="O137" t="str">
        <f>VLOOKUP(A137,HOS[],10,FALSE)</f>
        <v>tier - 1</v>
      </c>
      <c r="P137" t="str">
        <f>VLOOKUP(A137,HOS[],11,FALSE)</f>
        <v>R1011</v>
      </c>
      <c r="Q137">
        <f>VLOOKUP(A137,HOS[],3,FALSE)</f>
        <v>43</v>
      </c>
    </row>
    <row r="138" spans="1:17" ht="15.6" x14ac:dyDescent="0.3">
      <c r="A138" s="1" t="s">
        <v>2236</v>
      </c>
      <c r="B138" t="str">
        <f>VLOOKUP(A138,CUS[],3,FALSE)</f>
        <v>Kristine B.</v>
      </c>
      <c r="C138">
        <f>VLOOKUP(A138,MED[],2,FALSE)</f>
        <v>42.24</v>
      </c>
      <c r="D138">
        <f>VLOOKUP(A138,MED[],3,FALSE)</f>
        <v>5.55</v>
      </c>
      <c r="E138" t="str">
        <f>VLOOKUP(A138,MED[],4,FALSE)</f>
        <v>No</v>
      </c>
      <c r="F138" t="str">
        <f>VLOOKUP(A138,MED[],5,FALSE)</f>
        <v>yes</v>
      </c>
      <c r="G138" t="str">
        <f>VLOOKUP(A138,MED[],6,FALSE)</f>
        <v>No</v>
      </c>
      <c r="H138" t="str">
        <f>VLOOKUP(A138,MED[],7,FALSE)</f>
        <v>1</v>
      </c>
      <c r="I138" t="str">
        <f>VLOOKUP(A138,MED[],8,FALSE)</f>
        <v>yes</v>
      </c>
      <c r="J138" t="str">
        <f>VLOOKUP(A138,MED[],9,FALSE)</f>
        <v>Obesity</v>
      </c>
      <c r="K138" t="str">
        <f>VLOOKUP(A138,MED[],10,FALSE)</f>
        <v>Normal</v>
      </c>
      <c r="L138" t="str">
        <f>VLOOKUP(A138,HOS[],2,FALSE)</f>
        <v>17 Dec 2004</v>
      </c>
      <c r="M138" s="11">
        <f>VLOOKUP(A138,HOS[],8,FALSE)</f>
        <v>2322.62</v>
      </c>
      <c r="N138" t="str">
        <f>VLOOKUP(A138,HOS[],9,FALSE)</f>
        <v>tier - 2</v>
      </c>
      <c r="O138" t="str">
        <f>VLOOKUP(A138,HOS[],10,FALSE)</f>
        <v>tier - 2</v>
      </c>
      <c r="P138" t="str">
        <f>VLOOKUP(A138,HOS[],11,FALSE)</f>
        <v>R1013</v>
      </c>
      <c r="Q138">
        <f>VLOOKUP(A138,HOS[],3,FALSE)</f>
        <v>18</v>
      </c>
    </row>
    <row r="139" spans="1:17" ht="15.6" x14ac:dyDescent="0.3">
      <c r="A139" s="1" t="s">
        <v>2235</v>
      </c>
      <c r="B139" t="str">
        <f>VLOOKUP(A139,CUS[],3,FALSE)</f>
        <v>Taylor B</v>
      </c>
      <c r="C139">
        <f>VLOOKUP(A139,MED[],2,FALSE)</f>
        <v>34.39</v>
      </c>
      <c r="D139">
        <f>VLOOKUP(A139,MED[],3,FALSE)</f>
        <v>5.78</v>
      </c>
      <c r="E139" t="str">
        <f>VLOOKUP(A139,MED[],4,FALSE)</f>
        <v>No</v>
      </c>
      <c r="F139" t="str">
        <f>VLOOKUP(A139,MED[],5,FALSE)</f>
        <v>No</v>
      </c>
      <c r="G139" t="str">
        <f>VLOOKUP(A139,MED[],6,FALSE)</f>
        <v>No</v>
      </c>
      <c r="H139" t="str">
        <f>VLOOKUP(A139,MED[],7,FALSE)</f>
        <v>0</v>
      </c>
      <c r="I139" t="str">
        <f>VLOOKUP(A139,MED[],8,FALSE)</f>
        <v>yes</v>
      </c>
      <c r="J139" t="str">
        <f>VLOOKUP(A139,MED[],9,FALSE)</f>
        <v>Obesity</v>
      </c>
      <c r="K139" t="str">
        <f>VLOOKUP(A139,MED[],10,FALSE)</f>
        <v>Prediabetes</v>
      </c>
      <c r="L139" t="str">
        <f>VLOOKUP(A139,HOS[],2,FALSE)</f>
        <v>18 Nov 1991</v>
      </c>
      <c r="M139" s="11">
        <f>VLOOKUP(A139,HOS[],8,FALSE)</f>
        <v>2331.52</v>
      </c>
      <c r="N139" t="str">
        <f>VLOOKUP(A139,HOS[],9,FALSE)</f>
        <v>tier - 1</v>
      </c>
      <c r="O139" t="str">
        <f>VLOOKUP(A139,HOS[],10,FALSE)</f>
        <v>tier - 2</v>
      </c>
      <c r="P139" t="str">
        <f>VLOOKUP(A139,HOS[],11,FALSE)</f>
        <v>R1012</v>
      </c>
      <c r="Q139">
        <f>VLOOKUP(A139,HOS[],3,FALSE)</f>
        <v>31</v>
      </c>
    </row>
    <row r="140" spans="1:17" ht="15.6" x14ac:dyDescent="0.3">
      <c r="A140" s="1" t="s">
        <v>2234</v>
      </c>
      <c r="B140" t="str">
        <f>VLOOKUP(A140,CUS[],3,FALSE)</f>
        <v>William</v>
      </c>
      <c r="C140">
        <f>VLOOKUP(A140,MED[],2,FALSE)</f>
        <v>42.89</v>
      </c>
      <c r="D140">
        <f>VLOOKUP(A140,MED[],3,FALSE)</f>
        <v>5.28</v>
      </c>
      <c r="E140" t="str">
        <f>VLOOKUP(A140,MED[],4,FALSE)</f>
        <v>yes</v>
      </c>
      <c r="F140" t="str">
        <f>VLOOKUP(A140,MED[],5,FALSE)</f>
        <v>No</v>
      </c>
      <c r="G140" t="str">
        <f>VLOOKUP(A140,MED[],6,FALSE)</f>
        <v>No</v>
      </c>
      <c r="H140" t="str">
        <f>VLOOKUP(A140,MED[],7,FALSE)</f>
        <v>0</v>
      </c>
      <c r="I140" t="str">
        <f>VLOOKUP(A140,MED[],8,FALSE)</f>
        <v>yes</v>
      </c>
      <c r="J140" t="str">
        <f>VLOOKUP(A140,MED[],9,FALSE)</f>
        <v>Obesity</v>
      </c>
      <c r="K140" t="str">
        <f>VLOOKUP(A140,MED[],10,FALSE)</f>
        <v>Normal</v>
      </c>
      <c r="L140" t="str">
        <f>VLOOKUP(A140,HOS[],2,FALSE)</f>
        <v>21 Jun 1976</v>
      </c>
      <c r="M140" s="11">
        <f>VLOOKUP(A140,HOS[],8,FALSE)</f>
        <v>2352.9699999999998</v>
      </c>
      <c r="N140" t="str">
        <f>VLOOKUP(A140,HOS[],9,FALSE)</f>
        <v>tier - 2</v>
      </c>
      <c r="O140" t="str">
        <f>VLOOKUP(A140,HOS[],10,FALSE)</f>
        <v>tier - 2</v>
      </c>
      <c r="P140" t="str">
        <f>VLOOKUP(A140,HOS[],11,FALSE)</f>
        <v>R1012</v>
      </c>
      <c r="Q140">
        <f>VLOOKUP(A140,HOS[],3,FALSE)</f>
        <v>46</v>
      </c>
    </row>
    <row r="141" spans="1:17" ht="15.6" x14ac:dyDescent="0.3">
      <c r="A141" s="1" t="s">
        <v>2233</v>
      </c>
      <c r="B141" t="str">
        <f>VLOOKUP(A141,CUS[],3,FALSE)</f>
        <v>Sage</v>
      </c>
      <c r="C141">
        <f>VLOOKUP(A141,MED[],2,FALSE)</f>
        <v>36.299999999999997</v>
      </c>
      <c r="D141">
        <f>VLOOKUP(A141,MED[],3,FALSE)</f>
        <v>5.39</v>
      </c>
      <c r="E141" t="str">
        <f>VLOOKUP(A141,MED[],4,FALSE)</f>
        <v>No</v>
      </c>
      <c r="F141" t="str">
        <f>VLOOKUP(A141,MED[],5,FALSE)</f>
        <v>No</v>
      </c>
      <c r="G141" t="str">
        <f>VLOOKUP(A141,MED[],6,FALSE)</f>
        <v>No</v>
      </c>
      <c r="H141" t="str">
        <f>VLOOKUP(A141,MED[],7,FALSE)</f>
        <v>0</v>
      </c>
      <c r="I141" t="str">
        <f>VLOOKUP(A141,MED[],8,FALSE)</f>
        <v>yes</v>
      </c>
      <c r="J141" t="str">
        <f>VLOOKUP(A141,MED[],9,FALSE)</f>
        <v>Obesity</v>
      </c>
      <c r="K141" t="str">
        <f>VLOOKUP(A141,MED[],10,FALSE)</f>
        <v>Normal</v>
      </c>
      <c r="L141" t="str">
        <f>VLOOKUP(A141,HOS[],2,FALSE)</f>
        <v>5 Nov 1991</v>
      </c>
      <c r="M141" s="11">
        <f>VLOOKUP(A141,HOS[],8,FALSE)</f>
        <v>2362.23</v>
      </c>
      <c r="N141" t="str">
        <f>VLOOKUP(A141,HOS[],9,FALSE)</f>
        <v>tier - 2</v>
      </c>
      <c r="O141" t="str">
        <f>VLOOKUP(A141,HOS[],10,FALSE)</f>
        <v>tier - 2</v>
      </c>
      <c r="P141" t="str">
        <f>VLOOKUP(A141,HOS[],11,FALSE)</f>
        <v>R1011</v>
      </c>
      <c r="Q141">
        <f>VLOOKUP(A141,HOS[],3,FALSE)</f>
        <v>31</v>
      </c>
    </row>
    <row r="142" spans="1:17" ht="15.6" x14ac:dyDescent="0.3">
      <c r="A142" s="1" t="s">
        <v>2232</v>
      </c>
      <c r="B142" t="str">
        <f>VLOOKUP(A142,CUS[],3,FALSE)</f>
        <v>Cole</v>
      </c>
      <c r="C142">
        <f>VLOOKUP(A142,MED[],2,FALSE)</f>
        <v>35.200000000000003</v>
      </c>
      <c r="D142">
        <f>VLOOKUP(A142,MED[],3,FALSE)</f>
        <v>8.01</v>
      </c>
      <c r="E142" t="str">
        <f>VLOOKUP(A142,MED[],4,FALSE)</f>
        <v>yes</v>
      </c>
      <c r="F142" t="str">
        <f>VLOOKUP(A142,MED[],5,FALSE)</f>
        <v>No</v>
      </c>
      <c r="G142" t="str">
        <f>VLOOKUP(A142,MED[],6,FALSE)</f>
        <v>No</v>
      </c>
      <c r="H142" t="str">
        <f>VLOOKUP(A142,MED[],7,FALSE)</f>
        <v>1</v>
      </c>
      <c r="I142" t="str">
        <f>VLOOKUP(A142,MED[],8,FALSE)</f>
        <v>yes</v>
      </c>
      <c r="J142" t="str">
        <f>VLOOKUP(A142,MED[],9,FALSE)</f>
        <v>Obesity</v>
      </c>
      <c r="K142" t="str">
        <f>VLOOKUP(A142,MED[],10,FALSE)</f>
        <v>Diabetes</v>
      </c>
      <c r="L142" t="str">
        <f>VLOOKUP(A142,HOS[],2,FALSE)</f>
        <v>17 Jul 1986</v>
      </c>
      <c r="M142" s="11">
        <f>VLOOKUP(A142,HOS[],8,FALSE)</f>
        <v>2395.17</v>
      </c>
      <c r="N142" t="str">
        <f>VLOOKUP(A142,HOS[],9,FALSE)</f>
        <v>tier - 1</v>
      </c>
      <c r="O142" t="str">
        <f>VLOOKUP(A142,HOS[],10,FALSE)</f>
        <v>tier - 3</v>
      </c>
      <c r="P142" t="str">
        <f>VLOOKUP(A142,HOS[],11,FALSE)</f>
        <v>R1013</v>
      </c>
      <c r="Q142">
        <f>VLOOKUP(A142,HOS[],3,FALSE)</f>
        <v>36</v>
      </c>
    </row>
    <row r="143" spans="1:17" ht="15.6" x14ac:dyDescent="0.3">
      <c r="A143" s="1" t="s">
        <v>2231</v>
      </c>
      <c r="B143" t="str">
        <f>VLOOKUP(A143,CUS[],3,FALSE)</f>
        <v>Jesse</v>
      </c>
      <c r="C143">
        <f>VLOOKUP(A143,MED[],2,FALSE)</f>
        <v>53.62</v>
      </c>
      <c r="D143">
        <f>VLOOKUP(A143,MED[],3,FALSE)</f>
        <v>5.21</v>
      </c>
      <c r="E143" t="str">
        <f>VLOOKUP(A143,MED[],4,FALSE)</f>
        <v>No</v>
      </c>
      <c r="F143" t="str">
        <f>VLOOKUP(A143,MED[],5,FALSE)</f>
        <v>No</v>
      </c>
      <c r="G143" t="str">
        <f>VLOOKUP(A143,MED[],6,FALSE)</f>
        <v>No</v>
      </c>
      <c r="H143" t="str">
        <f>VLOOKUP(A143,MED[],7,FALSE)</f>
        <v>0</v>
      </c>
      <c r="I143" t="str">
        <f>VLOOKUP(A143,MED[],8,FALSE)</f>
        <v>yes</v>
      </c>
      <c r="J143" t="str">
        <f>VLOOKUP(A143,MED[],9,FALSE)</f>
        <v>Obesity</v>
      </c>
      <c r="K143" t="str">
        <f>VLOOKUP(A143,MED[],10,FALSE)</f>
        <v>Normal</v>
      </c>
      <c r="L143" t="str">
        <f>VLOOKUP(A143,HOS[],2,FALSE)</f>
        <v>19 Jul 1990</v>
      </c>
      <c r="M143" s="11">
        <f>VLOOKUP(A143,HOS[],8,FALSE)</f>
        <v>35701.9</v>
      </c>
      <c r="N143" t="str">
        <f>VLOOKUP(A143,HOS[],9,FALSE)</f>
        <v>tier - 2</v>
      </c>
      <c r="O143" t="str">
        <f>VLOOKUP(A143,HOS[],10,FALSE)</f>
        <v>tier - 2</v>
      </c>
      <c r="P143" t="str">
        <f>VLOOKUP(A143,HOS[],11,FALSE)</f>
        <v>R1011</v>
      </c>
      <c r="Q143">
        <f>VLOOKUP(A143,HOS[],3,FALSE)</f>
        <v>32</v>
      </c>
    </row>
    <row r="144" spans="1:17" ht="15.6" x14ac:dyDescent="0.3">
      <c r="A144" s="1" t="s">
        <v>2230</v>
      </c>
      <c r="B144" t="str">
        <f>VLOOKUP(A144,CUS[],3,FALSE)</f>
        <v>Tammi J.</v>
      </c>
      <c r="C144">
        <f>VLOOKUP(A144,MED[],2,FALSE)</f>
        <v>36.67</v>
      </c>
      <c r="D144">
        <f>VLOOKUP(A144,MED[],3,FALSE)</f>
        <v>6.27</v>
      </c>
      <c r="E144" t="str">
        <f>VLOOKUP(A144,MED[],4,FALSE)</f>
        <v>No</v>
      </c>
      <c r="F144" t="str">
        <f>VLOOKUP(A144,MED[],5,FALSE)</f>
        <v>No</v>
      </c>
      <c r="G144" t="str">
        <f>VLOOKUP(A144,MED[],6,FALSE)</f>
        <v>No</v>
      </c>
      <c r="H144" t="str">
        <f>VLOOKUP(A144,MED[],7,FALSE)</f>
        <v>0</v>
      </c>
      <c r="I144" t="str">
        <f>VLOOKUP(A144,MED[],8,FALSE)</f>
        <v>yes</v>
      </c>
      <c r="J144" t="str">
        <f>VLOOKUP(A144,MED[],9,FALSE)</f>
        <v>Obesity</v>
      </c>
      <c r="K144" t="str">
        <f>VLOOKUP(A144,MED[],10,FALSE)</f>
        <v>Prediabetes</v>
      </c>
      <c r="L144" t="str">
        <f>VLOOKUP(A144,HOS[],2,FALSE)</f>
        <v>10 Nov 1999</v>
      </c>
      <c r="M144" s="11">
        <f>VLOOKUP(A144,HOS[],8,FALSE)</f>
        <v>2396.1</v>
      </c>
      <c r="N144" t="str">
        <f>VLOOKUP(A144,HOS[],9,FALSE)</f>
        <v>tier - 2</v>
      </c>
      <c r="O144" t="str">
        <f>VLOOKUP(A144,HOS[],10,FALSE)</f>
        <v>tier - 2</v>
      </c>
      <c r="P144" t="str">
        <f>VLOOKUP(A144,HOS[],11,FALSE)</f>
        <v>R1024</v>
      </c>
      <c r="Q144">
        <f>VLOOKUP(A144,HOS[],3,FALSE)</f>
        <v>23</v>
      </c>
    </row>
    <row r="145" spans="1:17" ht="15.6" x14ac:dyDescent="0.3">
      <c r="A145" s="1" t="s">
        <v>2229</v>
      </c>
      <c r="B145" t="str">
        <f>VLOOKUP(A145,CUS[],3,FALSE)</f>
        <v>Matthew S.</v>
      </c>
      <c r="C145">
        <f>VLOOKUP(A145,MED[],2,FALSE)</f>
        <v>33.4</v>
      </c>
      <c r="D145">
        <f>VLOOKUP(A145,MED[],3,FALSE)</f>
        <v>10.73</v>
      </c>
      <c r="E145" t="str">
        <f>VLOOKUP(A145,MED[],4,FALSE)</f>
        <v>yes</v>
      </c>
      <c r="F145" t="str">
        <f>VLOOKUP(A145,MED[],5,FALSE)</f>
        <v>No</v>
      </c>
      <c r="G145" t="str">
        <f>VLOOKUP(A145,MED[],6,FALSE)</f>
        <v>No</v>
      </c>
      <c r="H145" t="str">
        <f>VLOOKUP(A145,MED[],7,FALSE)</f>
        <v>1</v>
      </c>
      <c r="I145" t="str">
        <f>VLOOKUP(A145,MED[],8,FALSE)</f>
        <v>yes</v>
      </c>
      <c r="J145" t="str">
        <f>VLOOKUP(A145,MED[],9,FALSE)</f>
        <v>Obesity</v>
      </c>
      <c r="K145" t="str">
        <f>VLOOKUP(A145,MED[],10,FALSE)</f>
        <v>Diabetes</v>
      </c>
      <c r="L145" t="str">
        <f>VLOOKUP(A145,HOS[],2,FALSE)</f>
        <v>3 Jun 1986</v>
      </c>
      <c r="M145" s="11">
        <f>VLOOKUP(A145,HOS[],8,FALSE)</f>
        <v>2404.73</v>
      </c>
      <c r="N145" t="str">
        <f>VLOOKUP(A145,HOS[],9,FALSE)</f>
        <v>tier - 1</v>
      </c>
      <c r="O145" t="str">
        <f>VLOOKUP(A145,HOS[],10,FALSE)</f>
        <v>tier - 2</v>
      </c>
      <c r="P145" t="str">
        <f>VLOOKUP(A145,HOS[],11,FALSE)</f>
        <v>R1011</v>
      </c>
      <c r="Q145">
        <f>VLOOKUP(A145,HOS[],3,FALSE)</f>
        <v>37</v>
      </c>
    </row>
    <row r="146" spans="1:17" ht="15.6" x14ac:dyDescent="0.3">
      <c r="A146" s="1" t="s">
        <v>2228</v>
      </c>
      <c r="B146" t="str">
        <f>VLOOKUP(A146,CUS[],3,FALSE)</f>
        <v>Eric</v>
      </c>
      <c r="C146">
        <f>VLOOKUP(A146,MED[],2,FALSE)</f>
        <v>42.71</v>
      </c>
      <c r="D146">
        <f>VLOOKUP(A146,MED[],3,FALSE)</f>
        <v>10.52</v>
      </c>
      <c r="E146" t="str">
        <f>VLOOKUP(A146,MED[],4,FALSE)</f>
        <v>No</v>
      </c>
      <c r="F146" t="str">
        <f>VLOOKUP(A146,MED[],5,FALSE)</f>
        <v>No</v>
      </c>
      <c r="G146" t="str">
        <f>VLOOKUP(A146,MED[],6,FALSE)</f>
        <v>No</v>
      </c>
      <c r="H146" t="str">
        <f>VLOOKUP(A146,MED[],7,FALSE)</f>
        <v>0</v>
      </c>
      <c r="I146" t="str">
        <f>VLOOKUP(A146,MED[],8,FALSE)</f>
        <v>yes</v>
      </c>
      <c r="J146" t="str">
        <f>VLOOKUP(A146,MED[],9,FALSE)</f>
        <v>Obesity</v>
      </c>
      <c r="K146" t="str">
        <f>VLOOKUP(A146,MED[],10,FALSE)</f>
        <v>Diabetes</v>
      </c>
      <c r="L146" t="str">
        <f>VLOOKUP(A146,HOS[],2,FALSE)</f>
        <v>12 Dec 1971</v>
      </c>
      <c r="M146" s="11">
        <f>VLOOKUP(A146,HOS[],8,FALSE)</f>
        <v>2416.96</v>
      </c>
      <c r="N146" t="str">
        <f>VLOOKUP(A146,HOS[],9,FALSE)</f>
        <v>tier - 2</v>
      </c>
      <c r="O146" t="str">
        <f>VLOOKUP(A146,HOS[],10,FALSE)</f>
        <v>tier - 1</v>
      </c>
      <c r="P146" t="str">
        <f>VLOOKUP(A146,HOS[],11,FALSE)</f>
        <v>R1011</v>
      </c>
      <c r="Q146">
        <f>VLOOKUP(A146,HOS[],3,FALSE)</f>
        <v>51</v>
      </c>
    </row>
    <row r="147" spans="1:17" ht="15.6" x14ac:dyDescent="0.3">
      <c r="A147" s="1" t="s">
        <v>2227</v>
      </c>
      <c r="B147" t="str">
        <f>VLOOKUP(A147,CUS[],3,FALSE)</f>
        <v>Valeria R</v>
      </c>
      <c r="C147">
        <f>VLOOKUP(A147,MED[],2,FALSE)</f>
        <v>41.52</v>
      </c>
      <c r="D147">
        <f>VLOOKUP(A147,MED[],3,FALSE)</f>
        <v>11.82</v>
      </c>
      <c r="E147" t="str">
        <f>VLOOKUP(A147,MED[],4,FALSE)</f>
        <v>yes</v>
      </c>
      <c r="F147" t="str">
        <f>VLOOKUP(A147,MED[],5,FALSE)</f>
        <v>No</v>
      </c>
      <c r="G147" t="str">
        <f>VLOOKUP(A147,MED[],6,FALSE)</f>
        <v>No</v>
      </c>
      <c r="H147" t="str">
        <f>VLOOKUP(A147,MED[],7,FALSE)</f>
        <v>2</v>
      </c>
      <c r="I147" t="str">
        <f>VLOOKUP(A147,MED[],8,FALSE)</f>
        <v>yes</v>
      </c>
      <c r="J147" t="str">
        <f>VLOOKUP(A147,MED[],9,FALSE)</f>
        <v>Obesity</v>
      </c>
      <c r="K147" t="str">
        <f>VLOOKUP(A147,MED[],10,FALSE)</f>
        <v>Diabetes</v>
      </c>
      <c r="L147" t="str">
        <f>VLOOKUP(A147,HOS[],2,FALSE)</f>
        <v>16 Aug 1970</v>
      </c>
      <c r="M147" s="11">
        <f>VLOOKUP(A147,HOS[],8,FALSE)</f>
        <v>12035.18</v>
      </c>
      <c r="N147" t="str">
        <f>VLOOKUP(A147,HOS[],9,FALSE)</f>
        <v>tier - 2</v>
      </c>
      <c r="O147" t="str">
        <f>VLOOKUP(A147,HOS[],10,FALSE)</f>
        <v>tier - 3</v>
      </c>
      <c r="P147" t="str">
        <f>VLOOKUP(A147,HOS[],11,FALSE)</f>
        <v>R1011</v>
      </c>
      <c r="Q147">
        <f>VLOOKUP(A147,HOS[],3,FALSE)</f>
        <v>52</v>
      </c>
    </row>
    <row r="148" spans="1:17" ht="15.6" x14ac:dyDescent="0.3">
      <c r="A148" s="1" t="s">
        <v>2226</v>
      </c>
      <c r="B148" t="str">
        <f>VLOOKUP(A148,CUS[],3,FALSE)</f>
        <v>Michael P</v>
      </c>
      <c r="C148">
        <f>VLOOKUP(A148,MED[],2,FALSE)</f>
        <v>39.4</v>
      </c>
      <c r="D148">
        <f>VLOOKUP(A148,MED[],3,FALSE)</f>
        <v>6.76</v>
      </c>
      <c r="E148" t="str">
        <f>VLOOKUP(A148,MED[],4,FALSE)</f>
        <v>No</v>
      </c>
      <c r="F148" t="str">
        <f>VLOOKUP(A148,MED[],5,FALSE)</f>
        <v>No</v>
      </c>
      <c r="G148" t="str">
        <f>VLOOKUP(A148,MED[],6,FALSE)</f>
        <v>No</v>
      </c>
      <c r="H148" t="str">
        <f>VLOOKUP(A148,MED[],7,FALSE)</f>
        <v>0</v>
      </c>
      <c r="I148" t="str">
        <f>VLOOKUP(A148,MED[],8,FALSE)</f>
        <v>yes</v>
      </c>
      <c r="J148" t="str">
        <f>VLOOKUP(A148,MED[],9,FALSE)</f>
        <v>Obesity</v>
      </c>
      <c r="K148" t="str">
        <f>VLOOKUP(A148,MED[],10,FALSE)</f>
        <v>Diabetes</v>
      </c>
      <c r="L148" t="str">
        <f>VLOOKUP(A148,HOS[],2,FALSE)</f>
        <v>21 Sep 2002</v>
      </c>
      <c r="M148" s="11">
        <f>VLOOKUP(A148,HOS[],8,FALSE)</f>
        <v>2438.06</v>
      </c>
      <c r="N148" t="str">
        <f>VLOOKUP(A148,HOS[],9,FALSE)</f>
        <v>tier - 1</v>
      </c>
      <c r="O148" t="str">
        <f>VLOOKUP(A148,HOS[],10,FALSE)</f>
        <v>tier - 3</v>
      </c>
      <c r="P148" t="str">
        <f>VLOOKUP(A148,HOS[],11,FALSE)</f>
        <v>R1011</v>
      </c>
      <c r="Q148">
        <f>VLOOKUP(A148,HOS[],3,FALSE)</f>
        <v>20</v>
      </c>
    </row>
    <row r="149" spans="1:17" ht="15.6" x14ac:dyDescent="0.3">
      <c r="A149" s="1" t="s">
        <v>2225</v>
      </c>
      <c r="B149" t="str">
        <f>VLOOKUP(A149,CUS[],3,FALSE)</f>
        <v>Rami</v>
      </c>
      <c r="C149">
        <f>VLOOKUP(A149,MED[],2,FALSE)</f>
        <v>46.45</v>
      </c>
      <c r="D149">
        <f>VLOOKUP(A149,MED[],3,FALSE)</f>
        <v>5.62</v>
      </c>
      <c r="E149" t="str">
        <f>VLOOKUP(A149,MED[],4,FALSE)</f>
        <v>No</v>
      </c>
      <c r="F149" t="str">
        <f>VLOOKUP(A149,MED[],5,FALSE)</f>
        <v>No</v>
      </c>
      <c r="G149" t="str">
        <f>VLOOKUP(A149,MED[],6,FALSE)</f>
        <v>No</v>
      </c>
      <c r="H149" t="str">
        <f>VLOOKUP(A149,MED[],7,FALSE)</f>
        <v>0</v>
      </c>
      <c r="I149" t="str">
        <f>VLOOKUP(A149,MED[],8,FALSE)</f>
        <v>yes</v>
      </c>
      <c r="J149" t="str">
        <f>VLOOKUP(A149,MED[],9,FALSE)</f>
        <v>Obesity</v>
      </c>
      <c r="K149" t="str">
        <f>VLOOKUP(A149,MED[],10,FALSE)</f>
        <v>Normal</v>
      </c>
      <c r="L149" t="str">
        <f>VLOOKUP(A149,HOS[],2,FALSE)</f>
        <v>29 Jun 1980</v>
      </c>
      <c r="M149" s="11">
        <f>VLOOKUP(A149,HOS[],8,FALSE)</f>
        <v>2457.21</v>
      </c>
      <c r="N149" t="str">
        <f>VLOOKUP(A149,HOS[],9,FALSE)</f>
        <v>tier - 1</v>
      </c>
      <c r="O149" t="str">
        <f>VLOOKUP(A149,HOS[],10,FALSE)</f>
        <v>tier - 3</v>
      </c>
      <c r="P149" t="str">
        <f>VLOOKUP(A149,HOS[],11,FALSE)</f>
        <v>R1011</v>
      </c>
      <c r="Q149">
        <f>VLOOKUP(A149,HOS[],3,FALSE)</f>
        <v>42</v>
      </c>
    </row>
    <row r="150" spans="1:17" ht="15.6" x14ac:dyDescent="0.3">
      <c r="A150" s="1" t="s">
        <v>2224</v>
      </c>
      <c r="B150" t="str">
        <f>VLOOKUP(A150,CUS[],3,FALSE)</f>
        <v>Denis</v>
      </c>
      <c r="C150">
        <f>VLOOKUP(A150,MED[],2,FALSE)</f>
        <v>35.75</v>
      </c>
      <c r="D150">
        <f>VLOOKUP(A150,MED[],3,FALSE)</f>
        <v>4.1900000000000004</v>
      </c>
      <c r="E150" t="str">
        <f>VLOOKUP(A150,MED[],4,FALSE)</f>
        <v>No</v>
      </c>
      <c r="F150" t="str">
        <f>VLOOKUP(A150,MED[],5,FALSE)</f>
        <v>No</v>
      </c>
      <c r="G150" t="str">
        <f>VLOOKUP(A150,MED[],6,FALSE)</f>
        <v>No</v>
      </c>
      <c r="H150" t="str">
        <f>VLOOKUP(A150,MED[],7,FALSE)</f>
        <v>0</v>
      </c>
      <c r="I150" t="str">
        <f>VLOOKUP(A150,MED[],8,FALSE)</f>
        <v>yes</v>
      </c>
      <c r="J150" t="str">
        <f>VLOOKUP(A150,MED[],9,FALSE)</f>
        <v>Obesity</v>
      </c>
      <c r="K150" t="str">
        <f>VLOOKUP(A150,MED[],10,FALSE)</f>
        <v>Normal</v>
      </c>
      <c r="L150" t="str">
        <f>VLOOKUP(A150,HOS[],2,FALSE)</f>
        <v>19 Oct 1989</v>
      </c>
      <c r="M150" s="11">
        <f>VLOOKUP(A150,HOS[],8,FALSE)</f>
        <v>2457.5</v>
      </c>
      <c r="N150" t="str">
        <f>VLOOKUP(A150,HOS[],9,FALSE)</f>
        <v>tier - 1</v>
      </c>
      <c r="O150" t="str">
        <f>VLOOKUP(A150,HOS[],10,FALSE)</f>
        <v>tier - 2</v>
      </c>
      <c r="P150" t="str">
        <f>VLOOKUP(A150,HOS[],11,FALSE)</f>
        <v>R1013</v>
      </c>
      <c r="Q150">
        <f>VLOOKUP(A150,HOS[],3,FALSE)</f>
        <v>33</v>
      </c>
    </row>
    <row r="151" spans="1:17" ht="15.6" x14ac:dyDescent="0.3">
      <c r="A151" s="1" t="s">
        <v>2223</v>
      </c>
      <c r="B151" t="str">
        <f>VLOOKUP(A151,CUS[],3,FALSE)</f>
        <v>Brian E</v>
      </c>
      <c r="C151">
        <f>VLOOKUP(A151,MED[],2,FALSE)</f>
        <v>26.07</v>
      </c>
      <c r="D151">
        <f>VLOOKUP(A151,MED[],3,FALSE)</f>
        <v>5.32</v>
      </c>
      <c r="E151" t="str">
        <f>VLOOKUP(A151,MED[],4,FALSE)</f>
        <v>No</v>
      </c>
      <c r="F151" t="str">
        <f>VLOOKUP(A151,MED[],5,FALSE)</f>
        <v>No</v>
      </c>
      <c r="G151" t="str">
        <f>VLOOKUP(A151,MED[],6,FALSE)</f>
        <v>No</v>
      </c>
      <c r="H151" t="str">
        <f>VLOOKUP(A151,MED[],7,FALSE)</f>
        <v>0</v>
      </c>
      <c r="I151" t="str">
        <f>VLOOKUP(A151,MED[],8,FALSE)</f>
        <v>yes</v>
      </c>
      <c r="J151" t="str">
        <f>VLOOKUP(A151,MED[],9,FALSE)</f>
        <v>Overweight</v>
      </c>
      <c r="K151" t="str">
        <f>VLOOKUP(A151,MED[],10,FALSE)</f>
        <v>Normal</v>
      </c>
      <c r="L151" t="str">
        <f>VLOOKUP(A151,HOS[],2,FALSE)</f>
        <v>11 Aug 1980</v>
      </c>
      <c r="M151" s="11">
        <f>VLOOKUP(A151,HOS[],8,FALSE)</f>
        <v>2459.7199999999998</v>
      </c>
      <c r="N151" t="str">
        <f>VLOOKUP(A151,HOS[],9,FALSE)</f>
        <v>tier - 1</v>
      </c>
      <c r="O151" t="str">
        <f>VLOOKUP(A151,HOS[],10,FALSE)</f>
        <v>tier - 2</v>
      </c>
      <c r="P151" t="str">
        <f>VLOOKUP(A151,HOS[],11,FALSE)</f>
        <v>R1013</v>
      </c>
      <c r="Q151">
        <f>VLOOKUP(A151,HOS[],3,FALSE)</f>
        <v>42</v>
      </c>
    </row>
    <row r="152" spans="1:17" ht="15.6" x14ac:dyDescent="0.3">
      <c r="A152" s="1" t="s">
        <v>2222</v>
      </c>
      <c r="B152" t="str">
        <f>VLOOKUP(A152,CUS[],3,FALSE)</f>
        <v>Bonnie</v>
      </c>
      <c r="C152">
        <f>VLOOKUP(A152,MED[],2,FALSE)</f>
        <v>36.54</v>
      </c>
      <c r="D152">
        <f>VLOOKUP(A152,MED[],3,FALSE)</f>
        <v>4.46</v>
      </c>
      <c r="E152" t="str">
        <f>VLOOKUP(A152,MED[],4,FALSE)</f>
        <v>yes</v>
      </c>
      <c r="F152" t="str">
        <f>VLOOKUP(A152,MED[],5,FALSE)</f>
        <v>No</v>
      </c>
      <c r="G152" t="str">
        <f>VLOOKUP(A152,MED[],6,FALSE)</f>
        <v>No</v>
      </c>
      <c r="H152" t="str">
        <f>VLOOKUP(A152,MED[],7,FALSE)</f>
        <v>1</v>
      </c>
      <c r="I152" t="str">
        <f>VLOOKUP(A152,MED[],8,FALSE)</f>
        <v>yes</v>
      </c>
      <c r="J152" t="str">
        <f>VLOOKUP(A152,MED[],9,FALSE)</f>
        <v>Obesity</v>
      </c>
      <c r="K152" t="str">
        <f>VLOOKUP(A152,MED[],10,FALSE)</f>
        <v>Normal</v>
      </c>
      <c r="L152" t="str">
        <f>VLOOKUP(A152,HOS[],2,FALSE)</f>
        <v>17 Jun 1964</v>
      </c>
      <c r="M152" s="11">
        <f>VLOOKUP(A152,HOS[],8,FALSE)</f>
        <v>2464.62</v>
      </c>
      <c r="N152" t="str">
        <f>VLOOKUP(A152,HOS[],9,FALSE)</f>
        <v>tier - 2</v>
      </c>
      <c r="O152" t="str">
        <f>VLOOKUP(A152,HOS[],10,FALSE)</f>
        <v>tier - 3</v>
      </c>
      <c r="P152" t="str">
        <f>VLOOKUP(A152,HOS[],11,FALSE)</f>
        <v>R1011</v>
      </c>
      <c r="Q152">
        <f>VLOOKUP(A152,HOS[],3,FALSE)</f>
        <v>58</v>
      </c>
    </row>
    <row r="153" spans="1:17" ht="15.6" x14ac:dyDescent="0.3">
      <c r="A153" s="1" t="s">
        <v>2221</v>
      </c>
      <c r="B153" t="str">
        <f>VLOOKUP(A153,CUS[],3,FALSE)</f>
        <v>Michael P</v>
      </c>
      <c r="C153">
        <f>VLOOKUP(A153,MED[],2,FALSE)</f>
        <v>51.64</v>
      </c>
      <c r="D153">
        <f>VLOOKUP(A153,MED[],3,FALSE)</f>
        <v>5.65</v>
      </c>
      <c r="E153" t="str">
        <f>VLOOKUP(A153,MED[],4,FALSE)</f>
        <v>No</v>
      </c>
      <c r="F153" t="str">
        <f>VLOOKUP(A153,MED[],5,FALSE)</f>
        <v>No</v>
      </c>
      <c r="G153" t="str">
        <f>VLOOKUP(A153,MED[],6,FALSE)</f>
        <v>No</v>
      </c>
      <c r="H153" t="str">
        <f>VLOOKUP(A153,MED[],7,FALSE)</f>
        <v>0</v>
      </c>
      <c r="I153" t="str">
        <f>VLOOKUP(A153,MED[],8,FALSE)</f>
        <v>yes</v>
      </c>
      <c r="J153" t="str">
        <f>VLOOKUP(A153,MED[],9,FALSE)</f>
        <v>Obesity</v>
      </c>
      <c r="K153" t="str">
        <f>VLOOKUP(A153,MED[],10,FALSE)</f>
        <v>Normal</v>
      </c>
      <c r="L153" t="str">
        <f>VLOOKUP(A153,HOS[],2,FALSE)</f>
        <v>2 Sep 1989</v>
      </c>
      <c r="M153" s="11">
        <f>VLOOKUP(A153,HOS[],8,FALSE)</f>
        <v>2473.33</v>
      </c>
      <c r="N153" t="str">
        <f>VLOOKUP(A153,HOS[],9,FALSE)</f>
        <v>tier - 2</v>
      </c>
      <c r="O153" t="str">
        <f>VLOOKUP(A153,HOS[],10,FALSE)</f>
        <v>tier - 3</v>
      </c>
      <c r="P153" t="str">
        <f>VLOOKUP(A153,HOS[],11,FALSE)</f>
        <v>R1011</v>
      </c>
      <c r="Q153">
        <f>VLOOKUP(A153,HOS[],3,FALSE)</f>
        <v>33</v>
      </c>
    </row>
    <row r="154" spans="1:17" ht="15.6" x14ac:dyDescent="0.3">
      <c r="A154" s="1" t="s">
        <v>2220</v>
      </c>
      <c r="B154" t="str">
        <f>VLOOKUP(A154,CUS[],3,FALSE)</f>
        <v>Paul</v>
      </c>
      <c r="C154">
        <f>VLOOKUP(A154,MED[],2,FALSE)</f>
        <v>42.83</v>
      </c>
      <c r="D154">
        <f>VLOOKUP(A154,MED[],3,FALSE)</f>
        <v>6.04</v>
      </c>
      <c r="E154" t="str">
        <f>VLOOKUP(A154,MED[],4,FALSE)</f>
        <v>No</v>
      </c>
      <c r="F154" t="str">
        <f>VLOOKUP(A154,MED[],5,FALSE)</f>
        <v>No</v>
      </c>
      <c r="G154" t="str">
        <f>VLOOKUP(A154,MED[],6,FALSE)</f>
        <v>No</v>
      </c>
      <c r="H154" t="str">
        <f>VLOOKUP(A154,MED[],7,FALSE)</f>
        <v>2</v>
      </c>
      <c r="I154" t="str">
        <f>VLOOKUP(A154,MED[],8,FALSE)</f>
        <v>yes</v>
      </c>
      <c r="J154" t="str">
        <f>VLOOKUP(A154,MED[],9,FALSE)</f>
        <v>Obesity</v>
      </c>
      <c r="K154" t="str">
        <f>VLOOKUP(A154,MED[],10,FALSE)</f>
        <v>Prediabetes</v>
      </c>
      <c r="L154" t="str">
        <f>VLOOKUP(A154,HOS[],2,FALSE)</f>
        <v>20 Nov 1972</v>
      </c>
      <c r="M154" s="11">
        <f>VLOOKUP(A154,HOS[],8,FALSE)</f>
        <v>2480.98</v>
      </c>
      <c r="N154" t="str">
        <f>VLOOKUP(A154,HOS[],9,FALSE)</f>
        <v>tier - 2</v>
      </c>
      <c r="O154" t="str">
        <f>VLOOKUP(A154,HOS[],10,FALSE)</f>
        <v>tier - 2</v>
      </c>
      <c r="P154" t="str">
        <f>VLOOKUP(A154,HOS[],11,FALSE)</f>
        <v>R1011</v>
      </c>
      <c r="Q154">
        <f>VLOOKUP(A154,HOS[],3,FALSE)</f>
        <v>50</v>
      </c>
    </row>
    <row r="155" spans="1:17" ht="15.6" x14ac:dyDescent="0.3">
      <c r="A155" s="1" t="s">
        <v>2219</v>
      </c>
      <c r="B155" t="str">
        <f>VLOOKUP(A155,CUS[],3,FALSE)</f>
        <v>Michael</v>
      </c>
      <c r="C155">
        <f>VLOOKUP(A155,MED[],2,FALSE)</f>
        <v>40.15</v>
      </c>
      <c r="D155">
        <f>VLOOKUP(A155,MED[],3,FALSE)</f>
        <v>5.76</v>
      </c>
      <c r="E155" t="str">
        <f>VLOOKUP(A155,MED[],4,FALSE)</f>
        <v>No</v>
      </c>
      <c r="F155" t="str">
        <f>VLOOKUP(A155,MED[],5,FALSE)</f>
        <v>No</v>
      </c>
      <c r="G155" t="str">
        <f>VLOOKUP(A155,MED[],6,FALSE)</f>
        <v>No</v>
      </c>
      <c r="H155" t="str">
        <f>VLOOKUP(A155,MED[],7,FALSE)</f>
        <v>1</v>
      </c>
      <c r="I155" t="str">
        <f>VLOOKUP(A155,MED[],8,FALSE)</f>
        <v>yes</v>
      </c>
      <c r="J155" t="str">
        <f>VLOOKUP(A155,MED[],9,FALSE)</f>
        <v>Obesity</v>
      </c>
      <c r="K155" t="str">
        <f>VLOOKUP(A155,MED[],10,FALSE)</f>
        <v>Prediabetes</v>
      </c>
      <c r="L155" t="str">
        <f>VLOOKUP(A155,HOS[],2,FALSE)</f>
        <v>15 Jul 1998</v>
      </c>
      <c r="M155" s="11">
        <f>VLOOKUP(A155,HOS[],8,FALSE)</f>
        <v>35711.39</v>
      </c>
      <c r="N155" t="str">
        <f>VLOOKUP(A155,HOS[],9,FALSE)</f>
        <v>tier - 1</v>
      </c>
      <c r="O155" t="str">
        <f>VLOOKUP(A155,HOS[],10,FALSE)</f>
        <v>tier - 3</v>
      </c>
      <c r="P155" t="str">
        <f>VLOOKUP(A155,HOS[],11,FALSE)</f>
        <v>R1013</v>
      </c>
      <c r="Q155">
        <f>VLOOKUP(A155,HOS[],3,FALSE)</f>
        <v>24</v>
      </c>
    </row>
    <row r="156" spans="1:17" ht="15.6" x14ac:dyDescent="0.3">
      <c r="A156" s="1" t="s">
        <v>2218</v>
      </c>
      <c r="B156" t="str">
        <f>VLOOKUP(A156,CUS[],3,FALSE)</f>
        <v>Samuel</v>
      </c>
      <c r="C156">
        <f>VLOOKUP(A156,MED[],2,FALSE)</f>
        <v>27.8</v>
      </c>
      <c r="D156">
        <f>VLOOKUP(A156,MED[],3,FALSE)</f>
        <v>4.3600000000000003</v>
      </c>
      <c r="E156" t="str">
        <f>VLOOKUP(A156,MED[],4,FALSE)</f>
        <v>No</v>
      </c>
      <c r="F156" t="str">
        <f>VLOOKUP(A156,MED[],5,FALSE)</f>
        <v>No</v>
      </c>
      <c r="G156" t="str">
        <f>VLOOKUP(A156,MED[],6,FALSE)</f>
        <v>Yes</v>
      </c>
      <c r="H156" t="str">
        <f>VLOOKUP(A156,MED[],7,FALSE)</f>
        <v>1</v>
      </c>
      <c r="I156" t="str">
        <f>VLOOKUP(A156,MED[],8,FALSE)</f>
        <v>yes</v>
      </c>
      <c r="J156" t="str">
        <f>VLOOKUP(A156,MED[],9,FALSE)</f>
        <v>Overweight</v>
      </c>
      <c r="K156" t="str">
        <f>VLOOKUP(A156,MED[],10,FALSE)</f>
        <v>Normal</v>
      </c>
      <c r="L156" t="str">
        <f>VLOOKUP(A156,HOS[],2,FALSE)</f>
        <v>6 Sep 1979</v>
      </c>
      <c r="M156" s="11">
        <f>VLOOKUP(A156,HOS[],8,FALSE)</f>
        <v>2483.7399999999998</v>
      </c>
      <c r="N156" t="str">
        <f>VLOOKUP(A156,HOS[],9,FALSE)</f>
        <v>tier - 1</v>
      </c>
      <c r="O156" t="str">
        <f>VLOOKUP(A156,HOS[],10,FALSE)</f>
        <v>tier - 2</v>
      </c>
      <c r="P156" t="str">
        <f>VLOOKUP(A156,HOS[],11,FALSE)</f>
        <v>R1011</v>
      </c>
      <c r="Q156">
        <f>VLOOKUP(A156,HOS[],3,FALSE)</f>
        <v>43</v>
      </c>
    </row>
    <row r="157" spans="1:17" ht="15.6" x14ac:dyDescent="0.3">
      <c r="A157" s="1" t="s">
        <v>2217</v>
      </c>
      <c r="B157" t="str">
        <f>VLOOKUP(A157,CUS[],3,FALSE)</f>
        <v>Matthew</v>
      </c>
      <c r="C157">
        <f>VLOOKUP(A157,MED[],2,FALSE)</f>
        <v>45.81</v>
      </c>
      <c r="D157">
        <f>VLOOKUP(A157,MED[],3,FALSE)</f>
        <v>4.76</v>
      </c>
      <c r="E157" t="str">
        <f>VLOOKUP(A157,MED[],4,FALSE)</f>
        <v>yes</v>
      </c>
      <c r="F157" t="str">
        <f>VLOOKUP(A157,MED[],5,FALSE)</f>
        <v>No</v>
      </c>
      <c r="G157" t="str">
        <f>VLOOKUP(A157,MED[],6,FALSE)</f>
        <v>Yes</v>
      </c>
      <c r="H157" t="str">
        <f>VLOOKUP(A157,MED[],7,FALSE)</f>
        <v>1</v>
      </c>
      <c r="I157" t="str">
        <f>VLOOKUP(A157,MED[],8,FALSE)</f>
        <v>yes</v>
      </c>
      <c r="J157" t="str">
        <f>VLOOKUP(A157,MED[],9,FALSE)</f>
        <v>Obesity</v>
      </c>
      <c r="K157" t="str">
        <f>VLOOKUP(A157,MED[],10,FALSE)</f>
        <v>Normal</v>
      </c>
      <c r="L157" t="str">
        <f>VLOOKUP(A157,HOS[],2,FALSE)</f>
        <v>14 Jul 1983</v>
      </c>
      <c r="M157" s="11">
        <f>VLOOKUP(A157,HOS[],8,FALSE)</f>
        <v>2494.02</v>
      </c>
      <c r="N157" t="str">
        <f>VLOOKUP(A157,HOS[],9,FALSE)</f>
        <v>tier - 2</v>
      </c>
      <c r="O157" t="str">
        <f>VLOOKUP(A157,HOS[],10,FALSE)</f>
        <v>tier - 2</v>
      </c>
      <c r="P157" t="str">
        <f>VLOOKUP(A157,HOS[],11,FALSE)</f>
        <v>R1011</v>
      </c>
      <c r="Q157">
        <f>VLOOKUP(A157,HOS[],3,FALSE)</f>
        <v>39</v>
      </c>
    </row>
    <row r="158" spans="1:17" ht="15.6" x14ac:dyDescent="0.3">
      <c r="A158" s="1" t="s">
        <v>2216</v>
      </c>
      <c r="B158" t="str">
        <f>VLOOKUP(A158,CUS[],3,FALSE)</f>
        <v>Daniel</v>
      </c>
      <c r="C158">
        <f>VLOOKUP(A158,MED[],2,FALSE)</f>
        <v>34.43</v>
      </c>
      <c r="D158">
        <f>VLOOKUP(A158,MED[],3,FALSE)</f>
        <v>10.82</v>
      </c>
      <c r="E158" t="str">
        <f>VLOOKUP(A158,MED[],4,FALSE)</f>
        <v>yes</v>
      </c>
      <c r="F158" t="str">
        <f>VLOOKUP(A158,MED[],5,FALSE)</f>
        <v>No</v>
      </c>
      <c r="G158" t="str">
        <f>VLOOKUP(A158,MED[],6,FALSE)</f>
        <v>No</v>
      </c>
      <c r="H158" t="str">
        <f>VLOOKUP(A158,MED[],7,FALSE)</f>
        <v>1</v>
      </c>
      <c r="I158" t="str">
        <f>VLOOKUP(A158,MED[],8,FALSE)</f>
        <v>yes</v>
      </c>
      <c r="J158" t="str">
        <f>VLOOKUP(A158,MED[],9,FALSE)</f>
        <v>Obesity</v>
      </c>
      <c r="K158" t="str">
        <f>VLOOKUP(A158,MED[],10,FALSE)</f>
        <v>Diabetes</v>
      </c>
      <c r="L158" t="str">
        <f>VLOOKUP(A158,HOS[],2,FALSE)</f>
        <v>24 Aug 1986</v>
      </c>
      <c r="M158" s="11">
        <f>VLOOKUP(A158,HOS[],8,FALSE)</f>
        <v>12044.34</v>
      </c>
      <c r="N158" t="str">
        <f>VLOOKUP(A158,HOS[],9,FALSE)</f>
        <v>tier - 1</v>
      </c>
      <c r="O158" t="str">
        <f>VLOOKUP(A158,HOS[],10,FALSE)</f>
        <v>tier - 1</v>
      </c>
      <c r="P158" t="str">
        <f>VLOOKUP(A158,HOS[],11,FALSE)</f>
        <v>R1013</v>
      </c>
      <c r="Q158">
        <f>VLOOKUP(A158,HOS[],3,FALSE)</f>
        <v>36</v>
      </c>
    </row>
    <row r="159" spans="1:17" ht="15.6" x14ac:dyDescent="0.3">
      <c r="A159" s="1" t="s">
        <v>2215</v>
      </c>
      <c r="B159" t="str">
        <f>VLOOKUP(A159,CUS[],3,FALSE)</f>
        <v>Syndy</v>
      </c>
      <c r="C159">
        <f>VLOOKUP(A159,MED[],2,FALSE)</f>
        <v>41.33</v>
      </c>
      <c r="D159">
        <f>VLOOKUP(A159,MED[],3,FALSE)</f>
        <v>4.01</v>
      </c>
      <c r="E159" t="str">
        <f>VLOOKUP(A159,MED[],4,FALSE)</f>
        <v>yes</v>
      </c>
      <c r="F159" t="str">
        <f>VLOOKUP(A159,MED[],5,FALSE)</f>
        <v>No</v>
      </c>
      <c r="G159" t="str">
        <f>VLOOKUP(A159,MED[],6,FALSE)</f>
        <v>No</v>
      </c>
      <c r="H159" t="str">
        <f>VLOOKUP(A159,MED[],7,FALSE)</f>
        <v>0</v>
      </c>
      <c r="I159" t="str">
        <f>VLOOKUP(A159,MED[],8,FALSE)</f>
        <v>yes</v>
      </c>
      <c r="J159" t="str">
        <f>VLOOKUP(A159,MED[],9,FALSE)</f>
        <v>Obesity</v>
      </c>
      <c r="K159" t="str">
        <f>VLOOKUP(A159,MED[],10,FALSE)</f>
        <v>Normal</v>
      </c>
      <c r="L159" t="str">
        <f>VLOOKUP(A159,HOS[],2,FALSE)</f>
        <v>9 Sep 1976</v>
      </c>
      <c r="M159" s="11">
        <f>VLOOKUP(A159,HOS[],8,FALSE)</f>
        <v>2497.04</v>
      </c>
      <c r="N159" t="str">
        <f>VLOOKUP(A159,HOS[],9,FALSE)</f>
        <v>tier - 2</v>
      </c>
      <c r="O159" t="str">
        <f>VLOOKUP(A159,HOS[],10,FALSE)</f>
        <v>tier - 2</v>
      </c>
      <c r="P159" t="str">
        <f>VLOOKUP(A159,HOS[],11,FALSE)</f>
        <v>R1011</v>
      </c>
      <c r="Q159">
        <f>VLOOKUP(A159,HOS[],3,FALSE)</f>
        <v>46</v>
      </c>
    </row>
    <row r="160" spans="1:17" ht="15.6" x14ac:dyDescent="0.3">
      <c r="A160" s="1" t="s">
        <v>2214</v>
      </c>
      <c r="B160" t="str">
        <f>VLOOKUP(A160,CUS[],3,FALSE)</f>
        <v>Aleksandra</v>
      </c>
      <c r="C160">
        <f>VLOOKUP(A160,MED[],2,FALSE)</f>
        <v>31.92</v>
      </c>
      <c r="D160">
        <f>VLOOKUP(A160,MED[],3,FALSE)</f>
        <v>5.12</v>
      </c>
      <c r="E160" t="str">
        <f>VLOOKUP(A160,MED[],4,FALSE)</f>
        <v>yes</v>
      </c>
      <c r="F160" t="str">
        <f>VLOOKUP(A160,MED[],5,FALSE)</f>
        <v>No</v>
      </c>
      <c r="G160" t="str">
        <f>VLOOKUP(A160,MED[],6,FALSE)</f>
        <v>No</v>
      </c>
      <c r="H160" t="str">
        <f>VLOOKUP(A160,MED[],7,FALSE)</f>
        <v>1</v>
      </c>
      <c r="I160" t="str">
        <f>VLOOKUP(A160,MED[],8,FALSE)</f>
        <v>yes</v>
      </c>
      <c r="J160" t="str">
        <f>VLOOKUP(A160,MED[],9,FALSE)</f>
        <v>Obesity</v>
      </c>
      <c r="K160" t="str">
        <f>VLOOKUP(A160,MED[],10,FALSE)</f>
        <v>Normal</v>
      </c>
      <c r="L160" t="str">
        <f>VLOOKUP(A160,HOS[],2,FALSE)</f>
        <v>15 Oct 1988</v>
      </c>
      <c r="M160" s="11">
        <f>VLOOKUP(A160,HOS[],8,FALSE)</f>
        <v>2498.41</v>
      </c>
      <c r="N160" t="str">
        <f>VLOOKUP(A160,HOS[],9,FALSE)</f>
        <v>tier - 2</v>
      </c>
      <c r="O160" t="str">
        <f>VLOOKUP(A160,HOS[],10,FALSE)</f>
        <v>tier - 3</v>
      </c>
      <c r="P160" t="str">
        <f>VLOOKUP(A160,HOS[],11,FALSE)</f>
        <v>R1023</v>
      </c>
      <c r="Q160">
        <f>VLOOKUP(A160,HOS[],3,FALSE)</f>
        <v>34</v>
      </c>
    </row>
    <row r="161" spans="1:17" ht="15.6" x14ac:dyDescent="0.3">
      <c r="A161" s="1" t="s">
        <v>2213</v>
      </c>
      <c r="B161" t="str">
        <f>VLOOKUP(A161,CUS[],3,FALSE)</f>
        <v>Steeve T Sr.</v>
      </c>
      <c r="C161">
        <f>VLOOKUP(A161,MED[],2,FALSE)</f>
        <v>39.799999999999997</v>
      </c>
      <c r="D161">
        <f>VLOOKUP(A161,MED[],3,FALSE)</f>
        <v>10.54</v>
      </c>
      <c r="E161" t="str">
        <f>VLOOKUP(A161,MED[],4,FALSE)</f>
        <v>yes</v>
      </c>
      <c r="F161" t="str">
        <f>VLOOKUP(A161,MED[],5,FALSE)</f>
        <v>No</v>
      </c>
      <c r="G161" t="str">
        <f>VLOOKUP(A161,MED[],6,FALSE)</f>
        <v>No</v>
      </c>
      <c r="H161" t="str">
        <f>VLOOKUP(A161,MED[],7,FALSE)</f>
        <v>2</v>
      </c>
      <c r="I161" t="str">
        <f>VLOOKUP(A161,MED[],8,FALSE)</f>
        <v>yes</v>
      </c>
      <c r="J161" t="str">
        <f>VLOOKUP(A161,MED[],9,FALSE)</f>
        <v>Obesity</v>
      </c>
      <c r="K161" t="str">
        <f>VLOOKUP(A161,MED[],10,FALSE)</f>
        <v>Diabetes</v>
      </c>
      <c r="L161" t="str">
        <f>VLOOKUP(A161,HOS[],2,FALSE)</f>
        <v>6 Oct 1970</v>
      </c>
      <c r="M161" s="11">
        <f>VLOOKUP(A161,HOS[],8,FALSE)</f>
        <v>2500.9299999999998</v>
      </c>
      <c r="N161" t="str">
        <f>VLOOKUP(A161,HOS[],9,FALSE)</f>
        <v>tier - 2</v>
      </c>
      <c r="O161" t="str">
        <f>VLOOKUP(A161,HOS[],10,FALSE)</f>
        <v>tier - 3</v>
      </c>
      <c r="P161" t="str">
        <f>VLOOKUP(A161,HOS[],11,FALSE)</f>
        <v>R1011</v>
      </c>
      <c r="Q161">
        <f>VLOOKUP(A161,HOS[],3,FALSE)</f>
        <v>52</v>
      </c>
    </row>
    <row r="162" spans="1:17" ht="15.6" x14ac:dyDescent="0.3">
      <c r="A162" s="1" t="s">
        <v>2212</v>
      </c>
      <c r="B162" t="str">
        <f>VLOOKUP(A162,CUS[],3,FALSE)</f>
        <v>Richard</v>
      </c>
      <c r="C162">
        <f>VLOOKUP(A162,MED[],2,FALSE)</f>
        <v>42.82</v>
      </c>
      <c r="D162">
        <f>VLOOKUP(A162,MED[],3,FALSE)</f>
        <v>4.21</v>
      </c>
      <c r="E162" t="str">
        <f>VLOOKUP(A162,MED[],4,FALSE)</f>
        <v>No</v>
      </c>
      <c r="F162" t="str">
        <f>VLOOKUP(A162,MED[],5,FALSE)</f>
        <v>No</v>
      </c>
      <c r="G162" t="str">
        <f>VLOOKUP(A162,MED[],6,FALSE)</f>
        <v>No</v>
      </c>
      <c r="H162" t="str">
        <f>VLOOKUP(A162,MED[],7,FALSE)</f>
        <v>0</v>
      </c>
      <c r="I162" t="str">
        <f>VLOOKUP(A162,MED[],8,FALSE)</f>
        <v>yes</v>
      </c>
      <c r="J162" t="str">
        <f>VLOOKUP(A162,MED[],9,FALSE)</f>
        <v>Obesity</v>
      </c>
      <c r="K162" t="str">
        <f>VLOOKUP(A162,MED[],10,FALSE)</f>
        <v>Normal</v>
      </c>
      <c r="L162" t="str">
        <f>VLOOKUP(A162,HOS[],2,FALSE)</f>
        <v>5 Jun 1982</v>
      </c>
      <c r="M162" s="11">
        <f>VLOOKUP(A162,HOS[],8,FALSE)</f>
        <v>2510.79</v>
      </c>
      <c r="N162" t="str">
        <f>VLOOKUP(A162,HOS[],9,FALSE)</f>
        <v>tier - 2</v>
      </c>
      <c r="O162" t="str">
        <f>VLOOKUP(A162,HOS[],10,FALSE)</f>
        <v>tier - 2</v>
      </c>
      <c r="P162" t="str">
        <f>VLOOKUP(A162,HOS[],11,FALSE)</f>
        <v>R1012</v>
      </c>
      <c r="Q162">
        <f>VLOOKUP(A162,HOS[],3,FALSE)</f>
        <v>41</v>
      </c>
    </row>
    <row r="163" spans="1:17" ht="15.6" x14ac:dyDescent="0.3">
      <c r="A163" s="1" t="s">
        <v>2211</v>
      </c>
      <c r="B163" t="str">
        <f>VLOOKUP(A163,CUS[],3,FALSE)</f>
        <v>Aaron T</v>
      </c>
      <c r="C163">
        <f>VLOOKUP(A163,MED[],2,FALSE)</f>
        <v>33.630000000000003</v>
      </c>
      <c r="D163">
        <f>VLOOKUP(A163,MED[],3,FALSE)</f>
        <v>5.42</v>
      </c>
      <c r="E163" t="str">
        <f>VLOOKUP(A163,MED[],4,FALSE)</f>
        <v>No</v>
      </c>
      <c r="F163" t="str">
        <f>VLOOKUP(A163,MED[],5,FALSE)</f>
        <v>No</v>
      </c>
      <c r="G163" t="str">
        <f>VLOOKUP(A163,MED[],6,FALSE)</f>
        <v>No</v>
      </c>
      <c r="H163" t="str">
        <f>VLOOKUP(A163,MED[],7,FALSE)</f>
        <v>0</v>
      </c>
      <c r="I163" t="str">
        <f>VLOOKUP(A163,MED[],8,FALSE)</f>
        <v>yes</v>
      </c>
      <c r="J163" t="str">
        <f>VLOOKUP(A163,MED[],9,FALSE)</f>
        <v>Obesity</v>
      </c>
      <c r="K163" t="str">
        <f>VLOOKUP(A163,MED[],10,FALSE)</f>
        <v>Normal</v>
      </c>
      <c r="L163" t="str">
        <f>VLOOKUP(A163,HOS[],2,FALSE)</f>
        <v>2 Nov 1990</v>
      </c>
      <c r="M163" s="11">
        <f>VLOOKUP(A163,HOS[],8,FALSE)</f>
        <v>2523.17</v>
      </c>
      <c r="N163" t="str">
        <f>VLOOKUP(A163,HOS[],9,FALSE)</f>
        <v>tier - 1</v>
      </c>
      <c r="O163" t="str">
        <f>VLOOKUP(A163,HOS[],10,FALSE)</f>
        <v>tier - 2</v>
      </c>
      <c r="P163" t="str">
        <f>VLOOKUP(A163,HOS[],11,FALSE)</f>
        <v>R1019</v>
      </c>
      <c r="Q163">
        <f>VLOOKUP(A163,HOS[],3,FALSE)</f>
        <v>32</v>
      </c>
    </row>
    <row r="164" spans="1:17" ht="15.6" x14ac:dyDescent="0.3">
      <c r="A164" s="1" t="s">
        <v>2210</v>
      </c>
      <c r="B164" t="str">
        <f>VLOOKUP(A164,CUS[],3,FALSE)</f>
        <v>Akira</v>
      </c>
      <c r="C164">
        <f>VLOOKUP(A164,MED[],2,FALSE)</f>
        <v>37.07</v>
      </c>
      <c r="D164">
        <f>VLOOKUP(A164,MED[],3,FALSE)</f>
        <v>4.28</v>
      </c>
      <c r="E164" t="str">
        <f>VLOOKUP(A164,MED[],4,FALSE)</f>
        <v>No</v>
      </c>
      <c r="F164" t="str">
        <f>VLOOKUP(A164,MED[],5,FALSE)</f>
        <v>yes</v>
      </c>
      <c r="G164" t="str">
        <f>VLOOKUP(A164,MED[],6,FALSE)</f>
        <v>No</v>
      </c>
      <c r="H164" t="str">
        <f>VLOOKUP(A164,MED[],7,FALSE)</f>
        <v>1</v>
      </c>
      <c r="I164" t="str">
        <f>VLOOKUP(A164,MED[],8,FALSE)</f>
        <v>yes</v>
      </c>
      <c r="J164" t="str">
        <f>VLOOKUP(A164,MED[],9,FALSE)</f>
        <v>Obesity</v>
      </c>
      <c r="K164" t="str">
        <f>VLOOKUP(A164,MED[],10,FALSE)</f>
        <v>Normal</v>
      </c>
      <c r="L164" t="str">
        <f>VLOOKUP(A164,HOS[],2,FALSE)</f>
        <v>25 Oct 2000</v>
      </c>
      <c r="M164" s="11">
        <f>VLOOKUP(A164,HOS[],8,FALSE)</f>
        <v>2527.8200000000002</v>
      </c>
      <c r="N164" t="str">
        <f>VLOOKUP(A164,HOS[],9,FALSE)</f>
        <v>tier - 1</v>
      </c>
      <c r="O164" t="str">
        <f>VLOOKUP(A164,HOS[],10,FALSE)</f>
        <v>tier - 1</v>
      </c>
      <c r="P164" t="str">
        <f>VLOOKUP(A164,HOS[],11,FALSE)</f>
        <v>R1013</v>
      </c>
      <c r="Q164">
        <f>VLOOKUP(A164,HOS[],3,FALSE)</f>
        <v>22</v>
      </c>
    </row>
    <row r="165" spans="1:17" ht="15.6" x14ac:dyDescent="0.3">
      <c r="A165" s="1" t="s">
        <v>2209</v>
      </c>
      <c r="B165" t="str">
        <f>VLOOKUP(A165,CUS[],3,FALSE)</f>
        <v>Ben</v>
      </c>
      <c r="C165">
        <f>VLOOKUP(A165,MED[],2,FALSE)</f>
        <v>35.625</v>
      </c>
      <c r="D165">
        <f>VLOOKUP(A165,MED[],3,FALSE)</f>
        <v>8.9</v>
      </c>
      <c r="E165" t="str">
        <f>VLOOKUP(A165,MED[],4,FALSE)</f>
        <v>No</v>
      </c>
      <c r="F165" t="str">
        <f>VLOOKUP(A165,MED[],5,FALSE)</f>
        <v>No</v>
      </c>
      <c r="G165" t="str">
        <f>VLOOKUP(A165,MED[],6,FALSE)</f>
        <v>No</v>
      </c>
      <c r="H165" t="str">
        <f>VLOOKUP(A165,MED[],7,FALSE)</f>
        <v>0</v>
      </c>
      <c r="I165" t="str">
        <f>VLOOKUP(A165,MED[],8,FALSE)</f>
        <v>yes</v>
      </c>
      <c r="J165" t="str">
        <f>VLOOKUP(A165,MED[],9,FALSE)</f>
        <v>Obesity</v>
      </c>
      <c r="K165" t="str">
        <f>VLOOKUP(A165,MED[],10,FALSE)</f>
        <v>Diabetes</v>
      </c>
      <c r="L165" t="str">
        <f>VLOOKUP(A165,HOS[],2,FALSE)</f>
        <v>28 Sep 2002</v>
      </c>
      <c r="M165" s="11">
        <f>VLOOKUP(A165,HOS[],8,FALSE)</f>
        <v>2534.39</v>
      </c>
      <c r="N165" t="str">
        <f>VLOOKUP(A165,HOS[],9,FALSE)</f>
        <v>tier - 1</v>
      </c>
      <c r="O165" t="str">
        <f>VLOOKUP(A165,HOS[],10,FALSE)</f>
        <v>tier - 2</v>
      </c>
      <c r="P165" t="str">
        <f>VLOOKUP(A165,HOS[],11,FALSE)</f>
        <v>R1012</v>
      </c>
      <c r="Q165">
        <f>VLOOKUP(A165,HOS[],3,FALSE)</f>
        <v>20</v>
      </c>
    </row>
    <row r="166" spans="1:17" ht="15.6" x14ac:dyDescent="0.3">
      <c r="A166" s="1" t="s">
        <v>2208</v>
      </c>
      <c r="B166" t="str">
        <f>VLOOKUP(A166,CUS[],3,FALSE)</f>
        <v>Jana</v>
      </c>
      <c r="C166">
        <f>VLOOKUP(A166,MED[],2,FALSE)</f>
        <v>42.69</v>
      </c>
      <c r="D166">
        <f>VLOOKUP(A166,MED[],3,FALSE)</f>
        <v>4.8899999999999997</v>
      </c>
      <c r="E166" t="str">
        <f>VLOOKUP(A166,MED[],4,FALSE)</f>
        <v>No</v>
      </c>
      <c r="F166" t="str">
        <f>VLOOKUP(A166,MED[],5,FALSE)</f>
        <v>No</v>
      </c>
      <c r="G166" t="str">
        <f>VLOOKUP(A166,MED[],6,FALSE)</f>
        <v>Yes</v>
      </c>
      <c r="H166" t="str">
        <f>VLOOKUP(A166,MED[],7,FALSE)</f>
        <v>1</v>
      </c>
      <c r="I166" t="str">
        <f>VLOOKUP(A166,MED[],8,FALSE)</f>
        <v>yes</v>
      </c>
      <c r="J166" t="str">
        <f>VLOOKUP(A166,MED[],9,FALSE)</f>
        <v>Obesity</v>
      </c>
      <c r="K166" t="str">
        <f>VLOOKUP(A166,MED[],10,FALSE)</f>
        <v>Normal</v>
      </c>
      <c r="L166" t="str">
        <f>VLOOKUP(A166,HOS[],2,FALSE)</f>
        <v>1 Aug 1979</v>
      </c>
      <c r="M166" s="11">
        <f>VLOOKUP(A166,HOS[],8,FALSE)</f>
        <v>2540.39</v>
      </c>
      <c r="N166" t="str">
        <f>VLOOKUP(A166,HOS[],9,FALSE)</f>
        <v>tier - 2</v>
      </c>
      <c r="O166" t="str">
        <f>VLOOKUP(A166,HOS[],10,FALSE)</f>
        <v>tier - 1</v>
      </c>
      <c r="P166" t="str">
        <f>VLOOKUP(A166,HOS[],11,FALSE)</f>
        <v>R1011</v>
      </c>
      <c r="Q166">
        <f>VLOOKUP(A166,HOS[],3,FALSE)</f>
        <v>43</v>
      </c>
    </row>
    <row r="167" spans="1:17" ht="15.6" x14ac:dyDescent="0.3">
      <c r="A167" s="1" t="s">
        <v>2207</v>
      </c>
      <c r="B167" t="str">
        <f>VLOOKUP(A167,CUS[],3,FALSE)</f>
        <v>Jay T.</v>
      </c>
      <c r="C167">
        <f>VLOOKUP(A167,MED[],2,FALSE)</f>
        <v>37.869999999999997</v>
      </c>
      <c r="D167">
        <f>VLOOKUP(A167,MED[],3,FALSE)</f>
        <v>4.29</v>
      </c>
      <c r="E167" t="str">
        <f>VLOOKUP(A167,MED[],4,FALSE)</f>
        <v>yes</v>
      </c>
      <c r="F167" t="str">
        <f>VLOOKUP(A167,MED[],5,FALSE)</f>
        <v>No</v>
      </c>
      <c r="G167" t="str">
        <f>VLOOKUP(A167,MED[],6,FALSE)</f>
        <v>Yes</v>
      </c>
      <c r="H167" t="str">
        <f>VLOOKUP(A167,MED[],7,FALSE)</f>
        <v>1</v>
      </c>
      <c r="I167" t="str">
        <f>VLOOKUP(A167,MED[],8,FALSE)</f>
        <v>yes</v>
      </c>
      <c r="J167" t="str">
        <f>VLOOKUP(A167,MED[],9,FALSE)</f>
        <v>Obesity</v>
      </c>
      <c r="K167" t="str">
        <f>VLOOKUP(A167,MED[],10,FALSE)</f>
        <v>Normal</v>
      </c>
      <c r="L167" t="str">
        <f>VLOOKUP(A167,HOS[],2,FALSE)</f>
        <v>4 Oct 1969</v>
      </c>
      <c r="M167" s="11">
        <f>VLOOKUP(A167,HOS[],8,FALSE)</f>
        <v>35733.96</v>
      </c>
      <c r="N167" t="str">
        <f>VLOOKUP(A167,HOS[],9,FALSE)</f>
        <v>tier - 1</v>
      </c>
      <c r="O167" t="str">
        <f>VLOOKUP(A167,HOS[],10,FALSE)</f>
        <v>tier - 3</v>
      </c>
      <c r="P167" t="str">
        <f>VLOOKUP(A167,HOS[],11,FALSE)</f>
        <v>R1011</v>
      </c>
      <c r="Q167">
        <f>VLOOKUP(A167,HOS[],3,FALSE)</f>
        <v>53</v>
      </c>
    </row>
    <row r="168" spans="1:17" ht="15.6" x14ac:dyDescent="0.3">
      <c r="A168" s="1" t="s">
        <v>2206</v>
      </c>
      <c r="B168" t="str">
        <f>VLOOKUP(A168,CUS[],3,FALSE)</f>
        <v>Marie-Helene</v>
      </c>
      <c r="C168">
        <f>VLOOKUP(A168,MED[],2,FALSE)</f>
        <v>40.61</v>
      </c>
      <c r="D168">
        <f>VLOOKUP(A168,MED[],3,FALSE)</f>
        <v>8</v>
      </c>
      <c r="E168" t="str">
        <f>VLOOKUP(A168,MED[],4,FALSE)</f>
        <v>yes</v>
      </c>
      <c r="F168" t="str">
        <f>VLOOKUP(A168,MED[],5,FALSE)</f>
        <v>No</v>
      </c>
      <c r="G168" t="str">
        <f>VLOOKUP(A168,MED[],6,FALSE)</f>
        <v>No</v>
      </c>
      <c r="H168" t="str">
        <f>VLOOKUP(A168,MED[],7,FALSE)</f>
        <v>1</v>
      </c>
      <c r="I168" t="str">
        <f>VLOOKUP(A168,MED[],8,FALSE)</f>
        <v>yes</v>
      </c>
      <c r="J168" t="str">
        <f>VLOOKUP(A168,MED[],9,FALSE)</f>
        <v>Obesity</v>
      </c>
      <c r="K168" t="str">
        <f>VLOOKUP(A168,MED[],10,FALSE)</f>
        <v>Diabetes</v>
      </c>
      <c r="L168" t="str">
        <f>VLOOKUP(A168,HOS[],2,FALSE)</f>
        <v>17 Nov 1975</v>
      </c>
      <c r="M168" s="11">
        <f>VLOOKUP(A168,HOS[],8,FALSE)</f>
        <v>2545.6799999999998</v>
      </c>
      <c r="N168" t="str">
        <f>VLOOKUP(A168,HOS[],9,FALSE)</f>
        <v>tier - 2</v>
      </c>
      <c r="O168" t="str">
        <f>VLOOKUP(A168,HOS[],10,FALSE)</f>
        <v>tier - 3</v>
      </c>
      <c r="P168" t="str">
        <f>VLOOKUP(A168,HOS[],11,FALSE)</f>
        <v>R1011</v>
      </c>
      <c r="Q168">
        <f>VLOOKUP(A168,HOS[],3,FALSE)</f>
        <v>47</v>
      </c>
    </row>
    <row r="169" spans="1:17" ht="15.6" x14ac:dyDescent="0.3">
      <c r="A169" s="1" t="s">
        <v>2205</v>
      </c>
      <c r="B169" t="str">
        <f>VLOOKUP(A169,CUS[],3,FALSE)</f>
        <v>Bret R</v>
      </c>
      <c r="C169">
        <f>VLOOKUP(A169,MED[],2,FALSE)</f>
        <v>30.78</v>
      </c>
      <c r="D169">
        <f>VLOOKUP(A169,MED[],3,FALSE)</f>
        <v>4.67</v>
      </c>
      <c r="E169" t="str">
        <f>VLOOKUP(A169,MED[],4,FALSE)</f>
        <v>yes</v>
      </c>
      <c r="F169" t="str">
        <f>VLOOKUP(A169,MED[],5,FALSE)</f>
        <v>No</v>
      </c>
      <c r="G169" t="str">
        <f>VLOOKUP(A169,MED[],6,FALSE)</f>
        <v>No</v>
      </c>
      <c r="H169" t="str">
        <f>VLOOKUP(A169,MED[],7,FALSE)</f>
        <v>0</v>
      </c>
      <c r="I169" t="str">
        <f>VLOOKUP(A169,MED[],8,FALSE)</f>
        <v>yes</v>
      </c>
      <c r="J169" t="str">
        <f>VLOOKUP(A169,MED[],9,FALSE)</f>
        <v>Obesity</v>
      </c>
      <c r="K169" t="str">
        <f>VLOOKUP(A169,MED[],10,FALSE)</f>
        <v>Normal</v>
      </c>
      <c r="L169" t="str">
        <f>VLOOKUP(A169,HOS[],2,FALSE)</f>
        <v>7 Nov 1985</v>
      </c>
      <c r="M169" s="11">
        <f>VLOOKUP(A169,HOS[],8,FALSE)</f>
        <v>12048.13</v>
      </c>
      <c r="N169" t="str">
        <f>VLOOKUP(A169,HOS[],9,FALSE)</f>
        <v>tier - 2</v>
      </c>
      <c r="O169" t="str">
        <f>VLOOKUP(A169,HOS[],10,FALSE)</f>
        <v>tier - 1</v>
      </c>
      <c r="P169" t="str">
        <f>VLOOKUP(A169,HOS[],11,FALSE)</f>
        <v>R1024</v>
      </c>
      <c r="Q169">
        <f>VLOOKUP(A169,HOS[],3,FALSE)</f>
        <v>37</v>
      </c>
    </row>
    <row r="170" spans="1:17" ht="15.6" x14ac:dyDescent="0.3">
      <c r="A170" s="1" t="s">
        <v>2204</v>
      </c>
      <c r="B170" t="str">
        <f>VLOOKUP(A170,CUS[],3,FALSE)</f>
        <v>Gardner L</v>
      </c>
      <c r="C170">
        <f>VLOOKUP(A170,MED[],2,FALSE)</f>
        <v>49.49</v>
      </c>
      <c r="D170">
        <f>VLOOKUP(A170,MED[],3,FALSE)</f>
        <v>4.5</v>
      </c>
      <c r="E170" t="str">
        <f>VLOOKUP(A170,MED[],4,FALSE)</f>
        <v>No</v>
      </c>
      <c r="F170" t="str">
        <f>VLOOKUP(A170,MED[],5,FALSE)</f>
        <v>No</v>
      </c>
      <c r="G170" t="str">
        <f>VLOOKUP(A170,MED[],6,FALSE)</f>
        <v>No</v>
      </c>
      <c r="H170" t="str">
        <f>VLOOKUP(A170,MED[],7,FALSE)</f>
        <v>0</v>
      </c>
      <c r="I170" t="str">
        <f>VLOOKUP(A170,MED[],8,FALSE)</f>
        <v>yes</v>
      </c>
      <c r="J170" t="str">
        <f>VLOOKUP(A170,MED[],9,FALSE)</f>
        <v>Obesity</v>
      </c>
      <c r="K170" t="str">
        <f>VLOOKUP(A170,MED[],10,FALSE)</f>
        <v>Normal</v>
      </c>
      <c r="L170" t="str">
        <f>VLOOKUP(A170,HOS[],2,FALSE)</f>
        <v>11 Oct 1990</v>
      </c>
      <c r="M170" s="11">
        <f>VLOOKUP(A170,HOS[],8,FALSE)</f>
        <v>2566.4699999999998</v>
      </c>
      <c r="N170" t="str">
        <f>VLOOKUP(A170,HOS[],9,FALSE)</f>
        <v>tier - 2</v>
      </c>
      <c r="O170" t="str">
        <f>VLOOKUP(A170,HOS[],10,FALSE)</f>
        <v>tier - 2</v>
      </c>
      <c r="P170" t="str">
        <f>VLOOKUP(A170,HOS[],11,FALSE)</f>
        <v>R1011</v>
      </c>
      <c r="Q170">
        <f>VLOOKUP(A170,HOS[],3,FALSE)</f>
        <v>32</v>
      </c>
    </row>
    <row r="171" spans="1:17" ht="15.6" x14ac:dyDescent="0.3">
      <c r="A171" s="1" t="s">
        <v>2203</v>
      </c>
      <c r="B171" t="str">
        <f>VLOOKUP(A171,CUS[],3,FALSE)</f>
        <v>Bobby</v>
      </c>
      <c r="C171">
        <f>VLOOKUP(A171,MED[],2,FALSE)</f>
        <v>37.619999999999997</v>
      </c>
      <c r="D171">
        <f>VLOOKUP(A171,MED[],3,FALSE)</f>
        <v>6.32</v>
      </c>
      <c r="E171" t="str">
        <f>VLOOKUP(A171,MED[],4,FALSE)</f>
        <v>yes</v>
      </c>
      <c r="F171" t="str">
        <f>VLOOKUP(A171,MED[],5,FALSE)</f>
        <v>yes</v>
      </c>
      <c r="G171" t="str">
        <f>VLOOKUP(A171,MED[],6,FALSE)</f>
        <v>No</v>
      </c>
      <c r="H171" t="str">
        <f>VLOOKUP(A171,MED[],7,FALSE)</f>
        <v>2</v>
      </c>
      <c r="I171" t="str">
        <f>VLOOKUP(A171,MED[],8,FALSE)</f>
        <v>yes</v>
      </c>
      <c r="J171" t="str">
        <f>VLOOKUP(A171,MED[],9,FALSE)</f>
        <v>Obesity</v>
      </c>
      <c r="K171" t="str">
        <f>VLOOKUP(A171,MED[],10,FALSE)</f>
        <v>Prediabetes</v>
      </c>
      <c r="L171" t="str">
        <f>VLOOKUP(A171,HOS[],2,FALSE)</f>
        <v>20 Sep 2000</v>
      </c>
      <c r="M171" s="11">
        <f>VLOOKUP(A171,HOS[],8,FALSE)</f>
        <v>2585.04</v>
      </c>
      <c r="N171" t="str">
        <f>VLOOKUP(A171,HOS[],9,FALSE)</f>
        <v>tier - 1</v>
      </c>
      <c r="O171" t="str">
        <f>VLOOKUP(A171,HOS[],10,FALSE)</f>
        <v>tier - 3</v>
      </c>
      <c r="P171" t="str">
        <f>VLOOKUP(A171,HOS[],11,FALSE)</f>
        <v>UNKNOWN</v>
      </c>
      <c r="Q171">
        <f>VLOOKUP(A171,HOS[],3,FALSE)</f>
        <v>22</v>
      </c>
    </row>
    <row r="172" spans="1:17" ht="15.6" x14ac:dyDescent="0.3">
      <c r="A172" s="1" t="s">
        <v>2202</v>
      </c>
      <c r="B172" t="str">
        <f>VLOOKUP(A172,CUS[],3,FALSE)</f>
        <v>Natalie</v>
      </c>
      <c r="C172">
        <f>VLOOKUP(A172,MED[],2,FALSE)</f>
        <v>36.08</v>
      </c>
      <c r="D172">
        <f>VLOOKUP(A172,MED[],3,FALSE)</f>
        <v>6.1</v>
      </c>
      <c r="E172" t="str">
        <f>VLOOKUP(A172,MED[],4,FALSE)</f>
        <v>yes</v>
      </c>
      <c r="F172" t="str">
        <f>VLOOKUP(A172,MED[],5,FALSE)</f>
        <v>No</v>
      </c>
      <c r="G172" t="str">
        <f>VLOOKUP(A172,MED[],6,FALSE)</f>
        <v>No</v>
      </c>
      <c r="H172" t="str">
        <f>VLOOKUP(A172,MED[],7,FALSE)</f>
        <v>1</v>
      </c>
      <c r="I172" t="str">
        <f>VLOOKUP(A172,MED[],8,FALSE)</f>
        <v>yes</v>
      </c>
      <c r="J172" t="str">
        <f>VLOOKUP(A172,MED[],9,FALSE)</f>
        <v>Obesity</v>
      </c>
      <c r="K172" t="str">
        <f>VLOOKUP(A172,MED[],10,FALSE)</f>
        <v>Prediabetes</v>
      </c>
      <c r="L172" t="str">
        <f>VLOOKUP(A172,HOS[],2,FALSE)</f>
        <v>15 Oct 1995</v>
      </c>
      <c r="M172" s="11">
        <f>VLOOKUP(A172,HOS[],8,FALSE)</f>
        <v>2585.27</v>
      </c>
      <c r="N172" t="str">
        <f>VLOOKUP(A172,HOS[],9,FALSE)</f>
        <v>tier - 2</v>
      </c>
      <c r="O172" t="str">
        <f>VLOOKUP(A172,HOS[],10,FALSE)</f>
        <v>tier - 2</v>
      </c>
      <c r="P172" t="str">
        <f>VLOOKUP(A172,HOS[],11,FALSE)</f>
        <v>R1013</v>
      </c>
      <c r="Q172">
        <f>VLOOKUP(A172,HOS[],3,FALSE)</f>
        <v>27</v>
      </c>
    </row>
    <row r="173" spans="1:17" ht="15.6" x14ac:dyDescent="0.3">
      <c r="A173" s="1" t="s">
        <v>2201</v>
      </c>
      <c r="B173" t="str">
        <f>VLOOKUP(A173,CUS[],3,FALSE)</f>
        <v>Lina</v>
      </c>
      <c r="C173">
        <f>VLOOKUP(A173,MED[],2,FALSE)</f>
        <v>33.5</v>
      </c>
      <c r="D173">
        <f>VLOOKUP(A173,MED[],3,FALSE)</f>
        <v>5.4</v>
      </c>
      <c r="E173" t="str">
        <f>VLOOKUP(A173,MED[],4,FALSE)</f>
        <v>No</v>
      </c>
      <c r="F173" t="str">
        <f>VLOOKUP(A173,MED[],5,FALSE)</f>
        <v>No</v>
      </c>
      <c r="G173" t="str">
        <f>VLOOKUP(A173,MED[],6,FALSE)</f>
        <v>No</v>
      </c>
      <c r="H173" t="str">
        <f>VLOOKUP(A173,MED[],7,FALSE)</f>
        <v>0</v>
      </c>
      <c r="I173" t="str">
        <f>VLOOKUP(A173,MED[],8,FALSE)</f>
        <v>yes</v>
      </c>
      <c r="J173" t="str">
        <f>VLOOKUP(A173,MED[],9,FALSE)</f>
        <v>Obesity</v>
      </c>
      <c r="K173" t="str">
        <f>VLOOKUP(A173,MED[],10,FALSE)</f>
        <v>Normal</v>
      </c>
      <c r="L173" t="str">
        <f>VLOOKUP(A173,HOS[],2,FALSE)</f>
        <v>28 Jun 1989</v>
      </c>
      <c r="M173" s="11">
        <f>VLOOKUP(A173,HOS[],8,FALSE)</f>
        <v>2585.85</v>
      </c>
      <c r="N173" t="str">
        <f>VLOOKUP(A173,HOS[],9,FALSE)</f>
        <v>tier - 2</v>
      </c>
      <c r="O173" t="str">
        <f>VLOOKUP(A173,HOS[],10,FALSE)</f>
        <v>tier - 3</v>
      </c>
      <c r="P173" t="str">
        <f>VLOOKUP(A173,HOS[],11,FALSE)</f>
        <v>R1011</v>
      </c>
      <c r="Q173">
        <f>VLOOKUP(A173,HOS[],3,FALSE)</f>
        <v>33</v>
      </c>
    </row>
    <row r="174" spans="1:17" ht="15.6" x14ac:dyDescent="0.3">
      <c r="A174" s="1" t="s">
        <v>2200</v>
      </c>
      <c r="B174" t="str">
        <f>VLOOKUP(A174,CUS[],3,FALSE)</f>
        <v>Zebulon</v>
      </c>
      <c r="C174">
        <f>VLOOKUP(A174,MED[],2,FALSE)</f>
        <v>47.46</v>
      </c>
      <c r="D174">
        <f>VLOOKUP(A174,MED[],3,FALSE)</f>
        <v>6.24</v>
      </c>
      <c r="E174" t="str">
        <f>VLOOKUP(A174,MED[],4,FALSE)</f>
        <v>yes</v>
      </c>
      <c r="F174" t="str">
        <f>VLOOKUP(A174,MED[],5,FALSE)</f>
        <v>No</v>
      </c>
      <c r="G174" t="str">
        <f>VLOOKUP(A174,MED[],6,FALSE)</f>
        <v>No</v>
      </c>
      <c r="H174" t="str">
        <f>VLOOKUP(A174,MED[],7,FALSE)</f>
        <v>1</v>
      </c>
      <c r="I174" t="str">
        <f>VLOOKUP(A174,MED[],8,FALSE)</f>
        <v>yes</v>
      </c>
      <c r="J174" t="str">
        <f>VLOOKUP(A174,MED[],9,FALSE)</f>
        <v>Obesity</v>
      </c>
      <c r="K174" t="str">
        <f>VLOOKUP(A174,MED[],10,FALSE)</f>
        <v>Prediabetes</v>
      </c>
      <c r="L174" t="str">
        <f>VLOOKUP(A174,HOS[],2,FALSE)</f>
        <v>26 Dec 1988</v>
      </c>
      <c r="M174" s="11">
        <f>VLOOKUP(A174,HOS[],8,FALSE)</f>
        <v>2597.7800000000002</v>
      </c>
      <c r="N174" t="str">
        <f>VLOOKUP(A174,HOS[],9,FALSE)</f>
        <v>tier - 2</v>
      </c>
      <c r="O174" t="str">
        <f>VLOOKUP(A174,HOS[],10,FALSE)</f>
        <v>tier - 1</v>
      </c>
      <c r="P174" t="str">
        <f>VLOOKUP(A174,HOS[],11,FALSE)</f>
        <v>R1011</v>
      </c>
      <c r="Q174">
        <f>VLOOKUP(A174,HOS[],3,FALSE)</f>
        <v>34</v>
      </c>
    </row>
    <row r="175" spans="1:17" ht="15.6" x14ac:dyDescent="0.3">
      <c r="A175" s="1" t="s">
        <v>2199</v>
      </c>
      <c r="B175" t="str">
        <f>VLOOKUP(A175,CUS[],3,FALSE)</f>
        <v>Amanda</v>
      </c>
      <c r="C175">
        <f>VLOOKUP(A175,MED[],2,FALSE)</f>
        <v>49.24</v>
      </c>
      <c r="D175">
        <f>VLOOKUP(A175,MED[],3,FALSE)</f>
        <v>4.45</v>
      </c>
      <c r="E175" t="str">
        <f>VLOOKUP(A175,MED[],4,FALSE)</f>
        <v>No</v>
      </c>
      <c r="F175" t="str">
        <f>VLOOKUP(A175,MED[],5,FALSE)</f>
        <v>No</v>
      </c>
      <c r="G175" t="str">
        <f>VLOOKUP(A175,MED[],6,FALSE)</f>
        <v>No</v>
      </c>
      <c r="H175" t="str">
        <f>VLOOKUP(A175,MED[],7,FALSE)</f>
        <v>0</v>
      </c>
      <c r="I175" t="str">
        <f>VLOOKUP(A175,MED[],8,FALSE)</f>
        <v>yes</v>
      </c>
      <c r="J175" t="str">
        <f>VLOOKUP(A175,MED[],9,FALSE)</f>
        <v>Obesity</v>
      </c>
      <c r="K175" t="str">
        <f>VLOOKUP(A175,MED[],10,FALSE)</f>
        <v>Normal</v>
      </c>
      <c r="L175" t="str">
        <f>VLOOKUP(A175,HOS[],2,FALSE)</f>
        <v>26 Nov 1991</v>
      </c>
      <c r="M175" s="11">
        <f>VLOOKUP(A175,HOS[],8,FALSE)</f>
        <v>2632.99</v>
      </c>
      <c r="N175" t="str">
        <f>VLOOKUP(A175,HOS[],9,FALSE)</f>
        <v>tier - 2</v>
      </c>
      <c r="O175" t="str">
        <f>VLOOKUP(A175,HOS[],10,FALSE)</f>
        <v>tier - 2</v>
      </c>
      <c r="P175" t="str">
        <f>VLOOKUP(A175,HOS[],11,FALSE)</f>
        <v>R1011</v>
      </c>
      <c r="Q175">
        <f>VLOOKUP(A175,HOS[],3,FALSE)</f>
        <v>31</v>
      </c>
    </row>
    <row r="176" spans="1:17" ht="15.6" x14ac:dyDescent="0.3">
      <c r="A176" s="1" t="s">
        <v>2198</v>
      </c>
      <c r="B176" t="str">
        <f>VLOOKUP(A176,CUS[],3,FALSE)</f>
        <v>Greg</v>
      </c>
      <c r="C176">
        <f>VLOOKUP(A176,MED[],2,FALSE)</f>
        <v>54.4</v>
      </c>
      <c r="D176">
        <f>VLOOKUP(A176,MED[],3,FALSE)</f>
        <v>5.22</v>
      </c>
      <c r="E176" t="str">
        <f>VLOOKUP(A176,MED[],4,FALSE)</f>
        <v>No</v>
      </c>
      <c r="F176" t="str">
        <f>VLOOKUP(A176,MED[],5,FALSE)</f>
        <v>No</v>
      </c>
      <c r="G176" t="str">
        <f>VLOOKUP(A176,MED[],6,FALSE)</f>
        <v>No</v>
      </c>
      <c r="H176" t="str">
        <f>VLOOKUP(A176,MED[],7,FALSE)</f>
        <v>1</v>
      </c>
      <c r="I176" t="str">
        <f>VLOOKUP(A176,MED[],8,FALSE)</f>
        <v>yes</v>
      </c>
      <c r="J176" t="str">
        <f>VLOOKUP(A176,MED[],9,FALSE)</f>
        <v>Obesity</v>
      </c>
      <c r="K176" t="str">
        <f>VLOOKUP(A176,MED[],10,FALSE)</f>
        <v>Normal</v>
      </c>
      <c r="L176" t="str">
        <f>VLOOKUP(A176,HOS[],2,FALSE)</f>
        <v>24 Sep 1992</v>
      </c>
      <c r="M176" s="11">
        <f>VLOOKUP(A176,HOS[],8,FALSE)</f>
        <v>2639.04</v>
      </c>
      <c r="N176" t="str">
        <f>VLOOKUP(A176,HOS[],9,FALSE)</f>
        <v>tier - 2</v>
      </c>
      <c r="O176" t="str">
        <f>VLOOKUP(A176,HOS[],10,FALSE)</f>
        <v>tier - 3</v>
      </c>
      <c r="P176" t="str">
        <f>VLOOKUP(A176,HOS[],11,FALSE)</f>
        <v>R1011</v>
      </c>
      <c r="Q176">
        <f>VLOOKUP(A176,HOS[],3,FALSE)</f>
        <v>30</v>
      </c>
    </row>
    <row r="177" spans="1:17" ht="15.6" x14ac:dyDescent="0.3">
      <c r="A177" s="1" t="s">
        <v>2197</v>
      </c>
      <c r="B177" t="str">
        <f>VLOOKUP(A177,CUS[],3,FALSE)</f>
        <v>John</v>
      </c>
      <c r="C177">
        <f>VLOOKUP(A177,MED[],2,FALSE)</f>
        <v>35.53</v>
      </c>
      <c r="D177">
        <f>VLOOKUP(A177,MED[],3,FALSE)</f>
        <v>4.6100000000000003</v>
      </c>
      <c r="E177" t="str">
        <f>VLOOKUP(A177,MED[],4,FALSE)</f>
        <v>No</v>
      </c>
      <c r="F177" t="str">
        <f>VLOOKUP(A177,MED[],5,FALSE)</f>
        <v>No</v>
      </c>
      <c r="G177" t="str">
        <f>VLOOKUP(A177,MED[],6,FALSE)</f>
        <v>No</v>
      </c>
      <c r="H177" t="str">
        <f>VLOOKUP(A177,MED[],7,FALSE)</f>
        <v>1</v>
      </c>
      <c r="I177" t="str">
        <f>VLOOKUP(A177,MED[],8,FALSE)</f>
        <v>yes</v>
      </c>
      <c r="J177" t="str">
        <f>VLOOKUP(A177,MED[],9,FALSE)</f>
        <v>Obesity</v>
      </c>
      <c r="K177" t="str">
        <f>VLOOKUP(A177,MED[],10,FALSE)</f>
        <v>Normal</v>
      </c>
      <c r="L177" t="str">
        <f>VLOOKUP(A177,HOS[],2,FALSE)</f>
        <v>9 Aug 1992</v>
      </c>
      <c r="M177" s="11">
        <f>VLOOKUP(A177,HOS[],8,FALSE)</f>
        <v>2643.27</v>
      </c>
      <c r="N177" t="str">
        <f>VLOOKUP(A177,HOS[],9,FALSE)</f>
        <v>tier - 1</v>
      </c>
      <c r="O177" t="str">
        <f>VLOOKUP(A177,HOS[],10,FALSE)</f>
        <v>tier - 1</v>
      </c>
      <c r="P177" t="str">
        <f>VLOOKUP(A177,HOS[],11,FALSE)</f>
        <v>R1013</v>
      </c>
      <c r="Q177">
        <f>VLOOKUP(A177,HOS[],3,FALSE)</f>
        <v>30</v>
      </c>
    </row>
    <row r="178" spans="1:17" ht="15.6" x14ac:dyDescent="0.3">
      <c r="A178" s="1" t="s">
        <v>2196</v>
      </c>
      <c r="B178" t="str">
        <f>VLOOKUP(A178,CUS[],3,FALSE)</f>
        <v>Kelsey A.</v>
      </c>
      <c r="C178">
        <f>VLOOKUP(A178,MED[],2,FALSE)</f>
        <v>39.729999999999997</v>
      </c>
      <c r="D178">
        <f>VLOOKUP(A178,MED[],3,FALSE)</f>
        <v>6.24</v>
      </c>
      <c r="E178" t="str">
        <f>VLOOKUP(A178,MED[],4,FALSE)</f>
        <v>No</v>
      </c>
      <c r="F178" t="str">
        <f>VLOOKUP(A178,MED[],5,FALSE)</f>
        <v>No</v>
      </c>
      <c r="G178" t="str">
        <f>VLOOKUP(A178,MED[],6,FALSE)</f>
        <v>No</v>
      </c>
      <c r="H178" t="str">
        <f>VLOOKUP(A178,MED[],7,FALSE)</f>
        <v>0</v>
      </c>
      <c r="I178" t="str">
        <f>VLOOKUP(A178,MED[],8,FALSE)</f>
        <v>yes</v>
      </c>
      <c r="J178" t="str">
        <f>VLOOKUP(A178,MED[],9,FALSE)</f>
        <v>Obesity</v>
      </c>
      <c r="K178" t="str">
        <f>VLOOKUP(A178,MED[],10,FALSE)</f>
        <v>Prediabetes</v>
      </c>
      <c r="L178" t="str">
        <f>VLOOKUP(A178,HOS[],2,FALSE)</f>
        <v>5 Aug 1977</v>
      </c>
      <c r="M178" s="11">
        <f>VLOOKUP(A178,HOS[],8,FALSE)</f>
        <v>2680.95</v>
      </c>
      <c r="N178" t="str">
        <f>VLOOKUP(A178,HOS[],9,FALSE)</f>
        <v>tier - 2</v>
      </c>
      <c r="O178" t="str">
        <f>VLOOKUP(A178,HOS[],10,FALSE)</f>
        <v>tier - 1</v>
      </c>
      <c r="P178" t="str">
        <f>VLOOKUP(A178,HOS[],11,FALSE)</f>
        <v>R1011</v>
      </c>
      <c r="Q178">
        <f>VLOOKUP(A178,HOS[],3,FALSE)</f>
        <v>45</v>
      </c>
    </row>
    <row r="179" spans="1:17" ht="15.6" x14ac:dyDescent="0.3">
      <c r="A179" s="1" t="s">
        <v>2195</v>
      </c>
      <c r="B179" t="str">
        <f>VLOOKUP(A179,CUS[],3,FALSE)</f>
        <v xml:space="preserve">  Bronwen L</v>
      </c>
      <c r="C179">
        <f>VLOOKUP(A179,MED[],2,FALSE)</f>
        <v>35.68</v>
      </c>
      <c r="D179">
        <f>VLOOKUP(A179,MED[],3,FALSE)</f>
        <v>10.039999999999999</v>
      </c>
      <c r="E179" t="str">
        <f>VLOOKUP(A179,MED[],4,FALSE)</f>
        <v>No</v>
      </c>
      <c r="F179" t="str">
        <f>VLOOKUP(A179,MED[],5,FALSE)</f>
        <v>No</v>
      </c>
      <c r="G179" t="str">
        <f>VLOOKUP(A179,MED[],6,FALSE)</f>
        <v>No</v>
      </c>
      <c r="H179" t="str">
        <f>VLOOKUP(A179,MED[],7,FALSE)</f>
        <v>0</v>
      </c>
      <c r="I179" t="str">
        <f>VLOOKUP(A179,MED[],8,FALSE)</f>
        <v>yes</v>
      </c>
      <c r="J179" t="str">
        <f>VLOOKUP(A179,MED[],9,FALSE)</f>
        <v>Obesity</v>
      </c>
      <c r="K179" t="str">
        <f>VLOOKUP(A179,MED[],10,FALSE)</f>
        <v>Diabetes</v>
      </c>
      <c r="L179" t="str">
        <f>VLOOKUP(A179,HOS[],2,FALSE)</f>
        <v>18 Oct 1968</v>
      </c>
      <c r="M179" s="11">
        <f>VLOOKUP(A179,HOS[],8,FALSE)</f>
        <v>35883.269999999997</v>
      </c>
      <c r="N179" t="str">
        <f>VLOOKUP(A179,HOS[],9,FALSE)</f>
        <v>tier - 2</v>
      </c>
      <c r="O179" t="str">
        <f>VLOOKUP(A179,HOS[],10,FALSE)</f>
        <v>tier - 1</v>
      </c>
      <c r="P179" t="str">
        <f>VLOOKUP(A179,HOS[],11,FALSE)</f>
        <v>R1011</v>
      </c>
      <c r="Q179">
        <f>VLOOKUP(A179,HOS[],3,FALSE)</f>
        <v>54</v>
      </c>
    </row>
    <row r="180" spans="1:17" ht="15.6" x14ac:dyDescent="0.3">
      <c r="A180" s="1" t="s">
        <v>2194</v>
      </c>
      <c r="B180" t="str">
        <f>VLOOKUP(A180,CUS[],3,FALSE)</f>
        <v>Manuela</v>
      </c>
      <c r="C180">
        <f>VLOOKUP(A180,MED[],2,FALSE)</f>
        <v>48.86</v>
      </c>
      <c r="D180">
        <f>VLOOKUP(A180,MED[],3,FALSE)</f>
        <v>6.09</v>
      </c>
      <c r="E180" t="str">
        <f>VLOOKUP(A180,MED[],4,FALSE)</f>
        <v>No</v>
      </c>
      <c r="F180" t="str">
        <f>VLOOKUP(A180,MED[],5,FALSE)</f>
        <v>No</v>
      </c>
      <c r="G180" t="str">
        <f>VLOOKUP(A180,MED[],6,FALSE)</f>
        <v>No</v>
      </c>
      <c r="H180" t="str">
        <f>VLOOKUP(A180,MED[],7,FALSE)</f>
        <v>0</v>
      </c>
      <c r="I180" t="str">
        <f>VLOOKUP(A180,MED[],8,FALSE)</f>
        <v>yes</v>
      </c>
      <c r="J180" t="str">
        <f>VLOOKUP(A180,MED[],9,FALSE)</f>
        <v>Obesity</v>
      </c>
      <c r="K180" t="str">
        <f>VLOOKUP(A180,MED[],10,FALSE)</f>
        <v>Prediabetes</v>
      </c>
      <c r="L180" t="str">
        <f>VLOOKUP(A180,HOS[],2,FALSE)</f>
        <v>16 Jun 1991</v>
      </c>
      <c r="M180" s="11">
        <f>VLOOKUP(A180,HOS[],8,FALSE)</f>
        <v>40941.29</v>
      </c>
      <c r="N180" t="str">
        <f>VLOOKUP(A180,HOS[],9,FALSE)</f>
        <v>tier - 2</v>
      </c>
      <c r="O180" t="str">
        <f>VLOOKUP(A180,HOS[],10,FALSE)</f>
        <v>tier - 2</v>
      </c>
      <c r="P180" t="str">
        <f>VLOOKUP(A180,HOS[],11,FALSE)</f>
        <v>R1011</v>
      </c>
      <c r="Q180">
        <f>VLOOKUP(A180,HOS[],3,FALSE)</f>
        <v>31</v>
      </c>
    </row>
    <row r="181" spans="1:17" ht="15.6" x14ac:dyDescent="0.3">
      <c r="A181" s="1" t="s">
        <v>2193</v>
      </c>
      <c r="B181" t="str">
        <f>VLOOKUP(A181,CUS[],3,FALSE)</f>
        <v>Jennifer L</v>
      </c>
      <c r="C181">
        <f>VLOOKUP(A181,MED[],2,FALSE)</f>
        <v>34.799999999999997</v>
      </c>
      <c r="D181">
        <f>VLOOKUP(A181,MED[],3,FALSE)</f>
        <v>11.4</v>
      </c>
      <c r="E181" t="str">
        <f>VLOOKUP(A181,MED[],4,FALSE)</f>
        <v>yes</v>
      </c>
      <c r="F181" t="str">
        <f>VLOOKUP(A181,MED[],5,FALSE)</f>
        <v>No</v>
      </c>
      <c r="G181" t="str">
        <f>VLOOKUP(A181,MED[],6,FALSE)</f>
        <v>Yes</v>
      </c>
      <c r="H181" t="str">
        <f>VLOOKUP(A181,MED[],7,FALSE)</f>
        <v>1</v>
      </c>
      <c r="I181" t="str">
        <f>VLOOKUP(A181,MED[],8,FALSE)</f>
        <v>No</v>
      </c>
      <c r="J181" t="str">
        <f>VLOOKUP(A181,MED[],9,FALSE)</f>
        <v>Obesity</v>
      </c>
      <c r="K181" t="str">
        <f>VLOOKUP(A181,MED[],10,FALSE)</f>
        <v>Diabetes</v>
      </c>
      <c r="L181" t="str">
        <f>VLOOKUP(A181,HOS[],2,FALSE)</f>
        <v>17 Jul 1963</v>
      </c>
      <c r="M181" s="11">
        <f>VLOOKUP(A181,HOS[],8,FALSE)</f>
        <v>2684.69</v>
      </c>
      <c r="N181" t="str">
        <f>VLOOKUP(A181,HOS[],9,FALSE)</f>
        <v>tier - 2</v>
      </c>
      <c r="O181" t="str">
        <f>VLOOKUP(A181,HOS[],10,FALSE)</f>
        <v>tier - 2</v>
      </c>
      <c r="P181" t="str">
        <f>VLOOKUP(A181,HOS[],11,FALSE)</f>
        <v>R1011</v>
      </c>
      <c r="Q181">
        <f>VLOOKUP(A181,HOS[],3,FALSE)</f>
        <v>59</v>
      </c>
    </row>
    <row r="182" spans="1:17" ht="15.6" x14ac:dyDescent="0.3">
      <c r="A182" s="1" t="s">
        <v>2192</v>
      </c>
      <c r="B182" t="str">
        <f>VLOOKUP(A182,CUS[],3,FALSE)</f>
        <v>Abby W.</v>
      </c>
      <c r="C182">
        <f>VLOOKUP(A182,MED[],2,FALSE)</f>
        <v>32.49</v>
      </c>
      <c r="D182">
        <f>VLOOKUP(A182,MED[],3,FALSE)</f>
        <v>4.29</v>
      </c>
      <c r="E182" t="str">
        <f>VLOOKUP(A182,MED[],4,FALSE)</f>
        <v>No</v>
      </c>
      <c r="F182" t="str">
        <f>VLOOKUP(A182,MED[],5,FALSE)</f>
        <v>No</v>
      </c>
      <c r="G182" t="str">
        <f>VLOOKUP(A182,MED[],6,FALSE)</f>
        <v>Yes</v>
      </c>
      <c r="H182" t="str">
        <f>VLOOKUP(A182,MED[],7,FALSE)</f>
        <v>1</v>
      </c>
      <c r="I182" t="str">
        <f>VLOOKUP(A182,MED[],8,FALSE)</f>
        <v>yes</v>
      </c>
      <c r="J182" t="str">
        <f>VLOOKUP(A182,MED[],9,FALSE)</f>
        <v>Obesity</v>
      </c>
      <c r="K182" t="str">
        <f>VLOOKUP(A182,MED[],10,FALSE)</f>
        <v>Normal</v>
      </c>
      <c r="L182" t="str">
        <f>VLOOKUP(A182,HOS[],2,FALSE)</f>
        <v>2 Jun 2003</v>
      </c>
      <c r="M182" s="11">
        <f>VLOOKUP(A182,HOS[],8,FALSE)</f>
        <v>2689.5</v>
      </c>
      <c r="N182" t="str">
        <f>VLOOKUP(A182,HOS[],9,FALSE)</f>
        <v>tier - 2</v>
      </c>
      <c r="O182" t="str">
        <f>VLOOKUP(A182,HOS[],10,FALSE)</f>
        <v>tier - 1</v>
      </c>
      <c r="P182" t="str">
        <f>VLOOKUP(A182,HOS[],11,FALSE)</f>
        <v>R1012</v>
      </c>
      <c r="Q182">
        <f>VLOOKUP(A182,HOS[],3,FALSE)</f>
        <v>20</v>
      </c>
    </row>
    <row r="183" spans="1:17" ht="15.6" x14ac:dyDescent="0.3">
      <c r="A183" s="1" t="s">
        <v>2191</v>
      </c>
      <c r="B183" t="str">
        <f>VLOOKUP(A183,CUS[],3,FALSE)</f>
        <v>Tyler</v>
      </c>
      <c r="C183">
        <f>VLOOKUP(A183,MED[],2,FALSE)</f>
        <v>39</v>
      </c>
      <c r="D183">
        <f>VLOOKUP(A183,MED[],3,FALSE)</f>
        <v>5.7</v>
      </c>
      <c r="E183" t="str">
        <f>VLOOKUP(A183,MED[],4,FALSE)</f>
        <v>No</v>
      </c>
      <c r="F183" t="str">
        <f>VLOOKUP(A183,MED[],5,FALSE)</f>
        <v>No</v>
      </c>
      <c r="G183" t="str">
        <f>VLOOKUP(A183,MED[],6,FALSE)</f>
        <v>No</v>
      </c>
      <c r="H183" t="str">
        <f>VLOOKUP(A183,MED[],7,FALSE)</f>
        <v>2</v>
      </c>
      <c r="I183" t="str">
        <f>VLOOKUP(A183,MED[],8,FALSE)</f>
        <v>yes</v>
      </c>
      <c r="J183" t="str">
        <f>VLOOKUP(A183,MED[],9,FALSE)</f>
        <v>Obesity</v>
      </c>
      <c r="K183" t="str">
        <f>VLOOKUP(A183,MED[],10,FALSE)</f>
        <v>Prediabetes</v>
      </c>
      <c r="L183" t="str">
        <f>VLOOKUP(A183,HOS[],2,FALSE)</f>
        <v>11 Dec 1972</v>
      </c>
      <c r="M183" s="11">
        <f>VLOOKUP(A183,HOS[],8,FALSE)</f>
        <v>2690.11</v>
      </c>
      <c r="N183" t="str">
        <f>VLOOKUP(A183,HOS[],9,FALSE)</f>
        <v>tier - 1</v>
      </c>
      <c r="O183" t="str">
        <f>VLOOKUP(A183,HOS[],10,FALSE)</f>
        <v>tier - 3</v>
      </c>
      <c r="P183" t="str">
        <f>VLOOKUP(A183,HOS[],11,FALSE)</f>
        <v>R1011</v>
      </c>
      <c r="Q183">
        <f>VLOOKUP(A183,HOS[],3,FALSE)</f>
        <v>50</v>
      </c>
    </row>
    <row r="184" spans="1:17" ht="15.6" x14ac:dyDescent="0.3">
      <c r="A184" s="1" t="s">
        <v>2190</v>
      </c>
      <c r="B184" t="str">
        <f>VLOOKUP(A184,CUS[],3,FALSE)</f>
        <v>Jeffrey</v>
      </c>
      <c r="C184">
        <f>VLOOKUP(A184,MED[],2,FALSE)</f>
        <v>35.299999999999997</v>
      </c>
      <c r="D184">
        <f>VLOOKUP(A184,MED[],3,FALSE)</f>
        <v>6.09</v>
      </c>
      <c r="E184" t="str">
        <f>VLOOKUP(A184,MED[],4,FALSE)</f>
        <v>No</v>
      </c>
      <c r="F184" t="str">
        <f>VLOOKUP(A184,MED[],5,FALSE)</f>
        <v>No</v>
      </c>
      <c r="G184" t="str">
        <f>VLOOKUP(A184,MED[],6,FALSE)</f>
        <v>No</v>
      </c>
      <c r="H184" t="str">
        <f>VLOOKUP(A184,MED[],7,FALSE)</f>
        <v>1</v>
      </c>
      <c r="I184" t="str">
        <f>VLOOKUP(A184,MED[],8,FALSE)</f>
        <v>yes</v>
      </c>
      <c r="J184" t="str">
        <f>VLOOKUP(A184,MED[],9,FALSE)</f>
        <v>Obesity</v>
      </c>
      <c r="K184" t="str">
        <f>VLOOKUP(A184,MED[],10,FALSE)</f>
        <v>Prediabetes</v>
      </c>
      <c r="L184" t="str">
        <f>VLOOKUP(A184,HOS[],2,FALSE)</f>
        <v>13 Jul 1992</v>
      </c>
      <c r="M184" s="11">
        <f>VLOOKUP(A184,HOS[],8,FALSE)</f>
        <v>2699.57</v>
      </c>
      <c r="N184" t="str">
        <f>VLOOKUP(A184,HOS[],9,FALSE)</f>
        <v>tier - 2</v>
      </c>
      <c r="O184" t="str">
        <f>VLOOKUP(A184,HOS[],10,FALSE)</f>
        <v>tier - 3</v>
      </c>
      <c r="P184" t="str">
        <f>VLOOKUP(A184,HOS[],11,FALSE)</f>
        <v>R1011</v>
      </c>
      <c r="Q184">
        <f>VLOOKUP(A184,HOS[],3,FALSE)</f>
        <v>30</v>
      </c>
    </row>
    <row r="185" spans="1:17" ht="15.6" x14ac:dyDescent="0.3">
      <c r="A185" s="1" t="s">
        <v>2189</v>
      </c>
      <c r="B185" t="str">
        <f>VLOOKUP(A185,CUS[],3,FALSE)</f>
        <v>Matthew F</v>
      </c>
      <c r="C185">
        <f>VLOOKUP(A185,MED[],2,FALSE)</f>
        <v>33.42</v>
      </c>
      <c r="D185">
        <f>VLOOKUP(A185,MED[],3,FALSE)</f>
        <v>10.67</v>
      </c>
      <c r="E185" t="str">
        <f>VLOOKUP(A185,MED[],4,FALSE)</f>
        <v>No</v>
      </c>
      <c r="F185" t="str">
        <f>VLOOKUP(A185,MED[],5,FALSE)</f>
        <v>No</v>
      </c>
      <c r="G185" t="str">
        <f>VLOOKUP(A185,MED[],6,FALSE)</f>
        <v>No</v>
      </c>
      <c r="H185" t="str">
        <f>VLOOKUP(A185,MED[],7,FALSE)</f>
        <v>0</v>
      </c>
      <c r="I185" t="str">
        <f>VLOOKUP(A185,MED[],8,FALSE)</f>
        <v>yes</v>
      </c>
      <c r="J185" t="str">
        <f>VLOOKUP(A185,MED[],9,FALSE)</f>
        <v>Obesity</v>
      </c>
      <c r="K185" t="str">
        <f>VLOOKUP(A185,MED[],10,FALSE)</f>
        <v>Diabetes</v>
      </c>
      <c r="L185" t="str">
        <f>VLOOKUP(A185,HOS[],2,FALSE)</f>
        <v>21 Dec 1965</v>
      </c>
      <c r="M185" s="11">
        <f>VLOOKUP(A185,HOS[],8,FALSE)</f>
        <v>2709.24</v>
      </c>
      <c r="N185" t="str">
        <f>VLOOKUP(A185,HOS[],9,FALSE)</f>
        <v>tier - 2</v>
      </c>
      <c r="O185" t="str">
        <f>VLOOKUP(A185,HOS[],10,FALSE)</f>
        <v>tier - 1</v>
      </c>
      <c r="P185" t="str">
        <f>VLOOKUP(A185,HOS[],11,FALSE)</f>
        <v>R1011</v>
      </c>
      <c r="Q185">
        <f>VLOOKUP(A185,HOS[],3,FALSE)</f>
        <v>57</v>
      </c>
    </row>
    <row r="186" spans="1:17" ht="15.6" x14ac:dyDescent="0.3">
      <c r="A186" s="1" t="s">
        <v>2188</v>
      </c>
      <c r="B186" t="str">
        <f>VLOOKUP(A186,CUS[],3,FALSE)</f>
        <v>Ryan J.</v>
      </c>
      <c r="C186">
        <f>VLOOKUP(A186,MED[],2,FALSE)</f>
        <v>37.18</v>
      </c>
      <c r="D186">
        <f>VLOOKUP(A186,MED[],3,FALSE)</f>
        <v>6.75</v>
      </c>
      <c r="E186" t="str">
        <f>VLOOKUP(A186,MED[],4,FALSE)</f>
        <v>yes</v>
      </c>
      <c r="F186" t="str">
        <f>VLOOKUP(A186,MED[],5,FALSE)</f>
        <v>No</v>
      </c>
      <c r="G186" t="str">
        <f>VLOOKUP(A186,MED[],6,FALSE)</f>
        <v>No</v>
      </c>
      <c r="H186" t="str">
        <f>VLOOKUP(A186,MED[],7,FALSE)</f>
        <v>2</v>
      </c>
      <c r="I186" t="str">
        <f>VLOOKUP(A186,MED[],8,FALSE)</f>
        <v>yes</v>
      </c>
      <c r="J186" t="str">
        <f>VLOOKUP(A186,MED[],9,FALSE)</f>
        <v>Obesity</v>
      </c>
      <c r="K186" t="str">
        <f>VLOOKUP(A186,MED[],10,FALSE)</f>
        <v>Diabetes</v>
      </c>
      <c r="L186" t="str">
        <f>VLOOKUP(A186,HOS[],2,FALSE)</f>
        <v>1 Jul 1970</v>
      </c>
      <c r="M186" s="11">
        <f>VLOOKUP(A186,HOS[],8,FALSE)</f>
        <v>2710.83</v>
      </c>
      <c r="N186" t="str">
        <f>VLOOKUP(A186,HOS[],9,FALSE)</f>
        <v>tier - 1</v>
      </c>
      <c r="O186" t="str">
        <f>VLOOKUP(A186,HOS[],10,FALSE)</f>
        <v>tier - 1</v>
      </c>
      <c r="P186" t="str">
        <f>VLOOKUP(A186,HOS[],11,FALSE)</f>
        <v>R1011</v>
      </c>
      <c r="Q186">
        <f>VLOOKUP(A186,HOS[],3,FALSE)</f>
        <v>52</v>
      </c>
    </row>
    <row r="187" spans="1:17" ht="15.6" x14ac:dyDescent="0.3">
      <c r="A187" s="1" t="s">
        <v>2187</v>
      </c>
      <c r="B187" t="str">
        <f>VLOOKUP(A187,CUS[],3,FALSE)</f>
        <v>Amy</v>
      </c>
      <c r="C187">
        <f>VLOOKUP(A187,MED[],2,FALSE)</f>
        <v>33.33</v>
      </c>
      <c r="D187">
        <f>VLOOKUP(A187,MED[],3,FALSE)</f>
        <v>9.26</v>
      </c>
      <c r="E187" t="str">
        <f>VLOOKUP(A187,MED[],4,FALSE)</f>
        <v>yes</v>
      </c>
      <c r="F187" t="str">
        <f>VLOOKUP(A187,MED[],5,FALSE)</f>
        <v>No</v>
      </c>
      <c r="G187" t="str">
        <f>VLOOKUP(A187,MED[],6,FALSE)</f>
        <v>No</v>
      </c>
      <c r="H187" t="str">
        <f>VLOOKUP(A187,MED[],7,FALSE)</f>
        <v>2</v>
      </c>
      <c r="I187" t="str">
        <f>VLOOKUP(A187,MED[],8,FALSE)</f>
        <v>No</v>
      </c>
      <c r="J187" t="str">
        <f>VLOOKUP(A187,MED[],9,FALSE)</f>
        <v>Obesity</v>
      </c>
      <c r="K187" t="str">
        <f>VLOOKUP(A187,MED[],10,FALSE)</f>
        <v>Diabetes</v>
      </c>
      <c r="L187" t="str">
        <f>VLOOKUP(A187,HOS[],2,FALSE)</f>
        <v>6 Jul 1961</v>
      </c>
      <c r="M187" s="11">
        <f>VLOOKUP(A187,HOS[],8,FALSE)</f>
        <v>2719.28</v>
      </c>
      <c r="N187" t="str">
        <f>VLOOKUP(A187,HOS[],9,FALSE)</f>
        <v>tier - 2</v>
      </c>
      <c r="O187" t="str">
        <f>VLOOKUP(A187,HOS[],10,FALSE)</f>
        <v>tier - 2</v>
      </c>
      <c r="P187" t="str">
        <f>VLOOKUP(A187,HOS[],11,FALSE)</f>
        <v>R1013</v>
      </c>
      <c r="Q187">
        <f>VLOOKUP(A187,HOS[],3,FALSE)</f>
        <v>61</v>
      </c>
    </row>
    <row r="188" spans="1:17" ht="15.6" x14ac:dyDescent="0.3">
      <c r="A188" s="1" t="s">
        <v>2186</v>
      </c>
      <c r="B188" t="str">
        <f>VLOOKUP(A188,CUS[],3,FALSE)</f>
        <v>Andrew P</v>
      </c>
      <c r="C188">
        <f>VLOOKUP(A188,MED[],2,FALSE)</f>
        <v>53.21</v>
      </c>
      <c r="D188">
        <f>VLOOKUP(A188,MED[],3,FALSE)</f>
        <v>4.2699999999999996</v>
      </c>
      <c r="E188" t="str">
        <f>VLOOKUP(A188,MED[],4,FALSE)</f>
        <v>No</v>
      </c>
      <c r="F188" t="str">
        <f>VLOOKUP(A188,MED[],5,FALSE)</f>
        <v>No</v>
      </c>
      <c r="G188" t="str">
        <f>VLOOKUP(A188,MED[],6,FALSE)</f>
        <v>No</v>
      </c>
      <c r="H188" t="str">
        <f>VLOOKUP(A188,MED[],7,FALSE)</f>
        <v>1</v>
      </c>
      <c r="I188" t="str">
        <f>VLOOKUP(A188,MED[],8,FALSE)</f>
        <v>yes</v>
      </c>
      <c r="J188" t="str">
        <f>VLOOKUP(A188,MED[],9,FALSE)</f>
        <v>Obesity</v>
      </c>
      <c r="K188" t="str">
        <f>VLOOKUP(A188,MED[],10,FALSE)</f>
        <v>Normal</v>
      </c>
      <c r="L188" t="str">
        <f>VLOOKUP(A188,HOS[],2,FALSE)</f>
        <v>30 Oct 1992</v>
      </c>
      <c r="M188" s="11">
        <f>VLOOKUP(A188,HOS[],8,FALSE)</f>
        <v>2721.32</v>
      </c>
      <c r="N188" t="str">
        <f>VLOOKUP(A188,HOS[],9,FALSE)</f>
        <v>tier - 1</v>
      </c>
      <c r="O188" t="str">
        <f>VLOOKUP(A188,HOS[],10,FALSE)</f>
        <v>tier - 2</v>
      </c>
      <c r="P188" t="str">
        <f>VLOOKUP(A188,HOS[],11,FALSE)</f>
        <v>R1011</v>
      </c>
      <c r="Q188">
        <f>VLOOKUP(A188,HOS[],3,FALSE)</f>
        <v>30</v>
      </c>
    </row>
    <row r="189" spans="1:17" ht="15.6" x14ac:dyDescent="0.3">
      <c r="A189" s="1" t="s">
        <v>2185</v>
      </c>
      <c r="B189" t="str">
        <f>VLOOKUP(A189,CUS[],3,FALSE)</f>
        <v>George M. V</v>
      </c>
      <c r="C189">
        <f>VLOOKUP(A189,MED[],2,FALSE)</f>
        <v>38.729999999999997</v>
      </c>
      <c r="D189">
        <f>VLOOKUP(A189,MED[],3,FALSE)</f>
        <v>11.51</v>
      </c>
      <c r="E189" t="str">
        <f>VLOOKUP(A189,MED[],4,FALSE)</f>
        <v>No</v>
      </c>
      <c r="F189" t="str">
        <f>VLOOKUP(A189,MED[],5,FALSE)</f>
        <v>No</v>
      </c>
      <c r="G189" t="str">
        <f>VLOOKUP(A189,MED[],6,FALSE)</f>
        <v>No</v>
      </c>
      <c r="H189" t="str">
        <f>VLOOKUP(A189,MED[],7,FALSE)</f>
        <v>2</v>
      </c>
      <c r="I189" t="str">
        <f>VLOOKUP(A189,MED[],8,FALSE)</f>
        <v>yes</v>
      </c>
      <c r="J189" t="str">
        <f>VLOOKUP(A189,MED[],9,FALSE)</f>
        <v>Obesity</v>
      </c>
      <c r="K189" t="str">
        <f>VLOOKUP(A189,MED[],10,FALSE)</f>
        <v>Diabetes</v>
      </c>
      <c r="L189" t="str">
        <f>VLOOKUP(A189,HOS[],2,FALSE)</f>
        <v>20 Aug 1973</v>
      </c>
      <c r="M189" s="11">
        <f>VLOOKUP(A189,HOS[],8,FALSE)</f>
        <v>2726.06</v>
      </c>
      <c r="N189" t="str">
        <f>VLOOKUP(A189,HOS[],9,FALSE)</f>
        <v>tier - 2</v>
      </c>
      <c r="O189" t="str">
        <f>VLOOKUP(A189,HOS[],10,FALSE)</f>
        <v>tier - 3</v>
      </c>
      <c r="P189" t="str">
        <f>VLOOKUP(A189,HOS[],11,FALSE)</f>
        <v>R1011</v>
      </c>
      <c r="Q189">
        <f>VLOOKUP(A189,HOS[],3,FALSE)</f>
        <v>49</v>
      </c>
    </row>
    <row r="190" spans="1:17" ht="15.6" x14ac:dyDescent="0.3">
      <c r="A190" s="1" t="s">
        <v>2184</v>
      </c>
      <c r="B190" t="str">
        <f>VLOOKUP(A190,CUS[],3,FALSE)</f>
        <v>Sarah</v>
      </c>
      <c r="C190">
        <f>VLOOKUP(A190,MED[],2,FALSE)</f>
        <v>29.73</v>
      </c>
      <c r="D190">
        <f>VLOOKUP(A190,MED[],3,FALSE)</f>
        <v>7.22</v>
      </c>
      <c r="E190" t="str">
        <f>VLOOKUP(A190,MED[],4,FALSE)</f>
        <v>No</v>
      </c>
      <c r="F190" t="str">
        <f>VLOOKUP(A190,MED[],5,FALSE)</f>
        <v>No</v>
      </c>
      <c r="G190" t="str">
        <f>VLOOKUP(A190,MED[],6,FALSE)</f>
        <v>No</v>
      </c>
      <c r="H190" t="str">
        <f>VLOOKUP(A190,MED[],7,FALSE)</f>
        <v>0</v>
      </c>
      <c r="I190" t="str">
        <f>VLOOKUP(A190,MED[],8,FALSE)</f>
        <v>yes</v>
      </c>
      <c r="J190" t="str">
        <f>VLOOKUP(A190,MED[],9,FALSE)</f>
        <v>Overweight</v>
      </c>
      <c r="K190" t="str">
        <f>VLOOKUP(A190,MED[],10,FALSE)</f>
        <v>Diabetes</v>
      </c>
      <c r="L190" t="str">
        <f>VLOOKUP(A190,HOS[],2,FALSE)</f>
        <v>4 Nov 1962</v>
      </c>
      <c r="M190" s="11">
        <f>VLOOKUP(A190,HOS[],8,FALSE)</f>
        <v>48970.25</v>
      </c>
      <c r="N190" t="str">
        <f>VLOOKUP(A190,HOS[],9,FALSE)</f>
        <v>tier - 2</v>
      </c>
      <c r="O190" t="str">
        <f>VLOOKUP(A190,HOS[],10,FALSE)</f>
        <v>tier - 2</v>
      </c>
      <c r="P190" t="str">
        <f>VLOOKUP(A190,HOS[],11,FALSE)</f>
        <v>R1011</v>
      </c>
      <c r="Q190">
        <f>VLOOKUP(A190,HOS[],3,FALSE)</f>
        <v>60</v>
      </c>
    </row>
    <row r="191" spans="1:17" ht="15.6" x14ac:dyDescent="0.3">
      <c r="A191" s="1" t="s">
        <v>2183</v>
      </c>
      <c r="B191" t="str">
        <f>VLOOKUP(A191,CUS[],3,FALSE)</f>
        <v>Lara</v>
      </c>
      <c r="C191">
        <f>VLOOKUP(A191,MED[],2,FALSE)</f>
        <v>34.700000000000003</v>
      </c>
      <c r="D191">
        <f>VLOOKUP(A191,MED[],3,FALSE)</f>
        <v>4.37</v>
      </c>
      <c r="E191" t="str">
        <f>VLOOKUP(A191,MED[],4,FALSE)</f>
        <v>No</v>
      </c>
      <c r="F191" t="str">
        <f>VLOOKUP(A191,MED[],5,FALSE)</f>
        <v>No</v>
      </c>
      <c r="G191" t="str">
        <f>VLOOKUP(A191,MED[],6,FALSE)</f>
        <v>Yes</v>
      </c>
      <c r="H191" t="str">
        <f>VLOOKUP(A191,MED[],7,FALSE)</f>
        <v>1</v>
      </c>
      <c r="I191" t="str">
        <f>VLOOKUP(A191,MED[],8,FALSE)</f>
        <v>yes</v>
      </c>
      <c r="J191" t="str">
        <f>VLOOKUP(A191,MED[],9,FALSE)</f>
        <v>Obesity</v>
      </c>
      <c r="K191" t="str">
        <f>VLOOKUP(A191,MED[],10,FALSE)</f>
        <v>Normal</v>
      </c>
      <c r="L191" t="str">
        <f>VLOOKUP(A191,HOS[],2,FALSE)</f>
        <v>22 Dec 2003</v>
      </c>
      <c r="M191" s="11">
        <f>VLOOKUP(A191,HOS[],8,FALSE)</f>
        <v>35952.65</v>
      </c>
      <c r="N191" t="str">
        <f>VLOOKUP(A191,HOS[],9,FALSE)</f>
        <v>tier - 2</v>
      </c>
      <c r="O191" t="str">
        <f>VLOOKUP(A191,HOS[],10,FALSE)</f>
        <v>tier - 3</v>
      </c>
      <c r="P191" t="str">
        <f>VLOOKUP(A191,HOS[],11,FALSE)</f>
        <v>R1011</v>
      </c>
      <c r="Q191">
        <f>VLOOKUP(A191,HOS[],3,FALSE)</f>
        <v>19</v>
      </c>
    </row>
    <row r="192" spans="1:17" ht="15.6" x14ac:dyDescent="0.3">
      <c r="A192" s="1" t="s">
        <v>2182</v>
      </c>
      <c r="B192" t="str">
        <f>VLOOKUP(A192,CUS[],3,FALSE)</f>
        <v>Sebastien</v>
      </c>
      <c r="C192">
        <f>VLOOKUP(A192,MED[],2,FALSE)</f>
        <v>38.28</v>
      </c>
      <c r="D192">
        <f>VLOOKUP(A192,MED[],3,FALSE)</f>
        <v>11.56</v>
      </c>
      <c r="E192" t="str">
        <f>VLOOKUP(A192,MED[],4,FALSE)</f>
        <v>yes</v>
      </c>
      <c r="F192" t="str">
        <f>VLOOKUP(A192,MED[],5,FALSE)</f>
        <v>No</v>
      </c>
      <c r="G192" t="str">
        <f>VLOOKUP(A192,MED[],6,FALSE)</f>
        <v>No</v>
      </c>
      <c r="H192" t="str">
        <f>VLOOKUP(A192,MED[],7,FALSE)</f>
        <v>1</v>
      </c>
      <c r="I192" t="str">
        <f>VLOOKUP(A192,MED[],8,FALSE)</f>
        <v>yes</v>
      </c>
      <c r="J192" t="str">
        <f>VLOOKUP(A192,MED[],9,FALSE)</f>
        <v>Obesity</v>
      </c>
      <c r="K192" t="str">
        <f>VLOOKUP(A192,MED[],10,FALSE)</f>
        <v>Diabetes</v>
      </c>
      <c r="L192" t="str">
        <f>VLOOKUP(A192,HOS[],2,FALSE)</f>
        <v>6 Jun 1975</v>
      </c>
      <c r="M192" s="11">
        <f>VLOOKUP(A192,HOS[],8,FALSE)</f>
        <v>2727.4</v>
      </c>
      <c r="N192" t="str">
        <f>VLOOKUP(A192,HOS[],9,FALSE)</f>
        <v>tier - 1</v>
      </c>
      <c r="O192" t="str">
        <f>VLOOKUP(A192,HOS[],10,FALSE)</f>
        <v>tier - 2</v>
      </c>
      <c r="P192" t="str">
        <f>VLOOKUP(A192,HOS[],11,FALSE)</f>
        <v>R1011</v>
      </c>
      <c r="Q192">
        <f>VLOOKUP(A192,HOS[],3,FALSE)</f>
        <v>48</v>
      </c>
    </row>
    <row r="193" spans="1:17" ht="15.6" x14ac:dyDescent="0.3">
      <c r="A193" s="1" t="s">
        <v>2181</v>
      </c>
      <c r="B193" t="str">
        <f>VLOOKUP(A193,CUS[],3,FALSE)</f>
        <v>Padraig</v>
      </c>
      <c r="C193">
        <f>VLOOKUP(A193,MED[],2,FALSE)</f>
        <v>33.57</v>
      </c>
      <c r="D193">
        <f>VLOOKUP(A193,MED[],3,FALSE)</f>
        <v>8.82</v>
      </c>
      <c r="E193" t="str">
        <f>VLOOKUP(A193,MED[],4,FALSE)</f>
        <v>yes</v>
      </c>
      <c r="F193" t="str">
        <f>VLOOKUP(A193,MED[],5,FALSE)</f>
        <v>No</v>
      </c>
      <c r="G193" t="str">
        <f>VLOOKUP(A193,MED[],6,FALSE)</f>
        <v>No</v>
      </c>
      <c r="H193" t="str">
        <f>VLOOKUP(A193,MED[],7,FALSE)</f>
        <v>0</v>
      </c>
      <c r="I193" t="str">
        <f>VLOOKUP(A193,MED[],8,FALSE)</f>
        <v>yes</v>
      </c>
      <c r="J193" t="str">
        <f>VLOOKUP(A193,MED[],9,FALSE)</f>
        <v>Obesity</v>
      </c>
      <c r="K193" t="str">
        <f>VLOOKUP(A193,MED[],10,FALSE)</f>
        <v>Diabetes</v>
      </c>
      <c r="L193" t="str">
        <f>VLOOKUP(A193,HOS[],2,FALSE)</f>
        <v>3 Oct 1967</v>
      </c>
      <c r="M193" s="11">
        <f>VLOOKUP(A193,HOS[],8,FALSE)</f>
        <v>2730.11</v>
      </c>
      <c r="N193" t="str">
        <f>VLOOKUP(A193,HOS[],9,FALSE)</f>
        <v>tier - 1</v>
      </c>
      <c r="O193" t="str">
        <f>VLOOKUP(A193,HOS[],10,FALSE)</f>
        <v>tier - 3</v>
      </c>
      <c r="P193" t="str">
        <f>VLOOKUP(A193,HOS[],11,FALSE)</f>
        <v>R1011</v>
      </c>
      <c r="Q193">
        <f>VLOOKUP(A193,HOS[],3,FALSE)</f>
        <v>55</v>
      </c>
    </row>
    <row r="194" spans="1:17" ht="15.6" x14ac:dyDescent="0.3">
      <c r="A194" s="1" t="s">
        <v>2180</v>
      </c>
      <c r="B194" t="str">
        <f>VLOOKUP(A194,CUS[],3,FALSE)</f>
        <v>Heather</v>
      </c>
      <c r="C194">
        <f>VLOOKUP(A194,MED[],2,FALSE)</f>
        <v>52.06</v>
      </c>
      <c r="D194">
        <f>VLOOKUP(A194,MED[],3,FALSE)</f>
        <v>4.6900000000000004</v>
      </c>
      <c r="E194" t="str">
        <f>VLOOKUP(A194,MED[],4,FALSE)</f>
        <v>No</v>
      </c>
      <c r="F194" t="str">
        <f>VLOOKUP(A194,MED[],5,FALSE)</f>
        <v>No</v>
      </c>
      <c r="G194" t="str">
        <f>VLOOKUP(A194,MED[],6,FALSE)</f>
        <v>No</v>
      </c>
      <c r="H194" t="str">
        <f>VLOOKUP(A194,MED[],7,FALSE)</f>
        <v>1</v>
      </c>
      <c r="I194" t="str">
        <f>VLOOKUP(A194,MED[],8,FALSE)</f>
        <v>yes</v>
      </c>
      <c r="J194" t="str">
        <f>VLOOKUP(A194,MED[],9,FALSE)</f>
        <v>Obesity</v>
      </c>
      <c r="K194" t="str">
        <f>VLOOKUP(A194,MED[],10,FALSE)</f>
        <v>Normal</v>
      </c>
      <c r="L194" t="str">
        <f>VLOOKUP(A194,HOS[],2,FALSE)</f>
        <v>17 Jun 1992</v>
      </c>
      <c r="M194" s="11">
        <f>VLOOKUP(A194,HOS[],8,FALSE)</f>
        <v>2731.91</v>
      </c>
      <c r="N194" t="str">
        <f>VLOOKUP(A194,HOS[],9,FALSE)</f>
        <v>tier - 2</v>
      </c>
      <c r="O194" t="str">
        <f>VLOOKUP(A194,HOS[],10,FALSE)</f>
        <v>tier - 2</v>
      </c>
      <c r="P194" t="str">
        <f>VLOOKUP(A194,HOS[],11,FALSE)</f>
        <v>R1011</v>
      </c>
      <c r="Q194">
        <f>VLOOKUP(A194,HOS[],3,FALSE)</f>
        <v>30</v>
      </c>
    </row>
    <row r="195" spans="1:17" ht="15.6" x14ac:dyDescent="0.3">
      <c r="A195" s="1" t="s">
        <v>2179</v>
      </c>
      <c r="B195" t="str">
        <f>VLOOKUP(A195,CUS[],3,FALSE)</f>
        <v xml:space="preserve">  Jorge</v>
      </c>
      <c r="C195">
        <f>VLOOKUP(A195,MED[],2,FALSE)</f>
        <v>38.17</v>
      </c>
      <c r="D195">
        <f>VLOOKUP(A195,MED[],3,FALSE)</f>
        <v>4.53</v>
      </c>
      <c r="E195" t="str">
        <f>VLOOKUP(A195,MED[],4,FALSE)</f>
        <v>No</v>
      </c>
      <c r="F195" t="str">
        <f>VLOOKUP(A195,MED[],5,FALSE)</f>
        <v>yes</v>
      </c>
      <c r="G195" t="str">
        <f>VLOOKUP(A195,MED[],6,FALSE)</f>
        <v>No</v>
      </c>
      <c r="H195" t="str">
        <f>VLOOKUP(A195,MED[],7,FALSE)</f>
        <v>1</v>
      </c>
      <c r="I195" t="str">
        <f>VLOOKUP(A195,MED[],8,FALSE)</f>
        <v>yes</v>
      </c>
      <c r="J195" t="str">
        <f>VLOOKUP(A195,MED[],9,FALSE)</f>
        <v>Obesity</v>
      </c>
      <c r="K195" t="str">
        <f>VLOOKUP(A195,MED[],10,FALSE)</f>
        <v>Normal</v>
      </c>
      <c r="L195" t="str">
        <f>VLOOKUP(A195,HOS[],2,FALSE)</f>
        <v>3 Dec 2004</v>
      </c>
      <c r="M195" s="11">
        <f>VLOOKUP(A195,HOS[],8,FALSE)</f>
        <v>2741.95</v>
      </c>
      <c r="N195" t="str">
        <f>VLOOKUP(A195,HOS[],9,FALSE)</f>
        <v>tier - 1</v>
      </c>
      <c r="O195" t="str">
        <f>VLOOKUP(A195,HOS[],10,FALSE)</f>
        <v>tier - 2</v>
      </c>
      <c r="P195" t="str">
        <f>VLOOKUP(A195,HOS[],11,FALSE)</f>
        <v>R1013</v>
      </c>
      <c r="Q195">
        <f>VLOOKUP(A195,HOS[],3,FALSE)</f>
        <v>18</v>
      </c>
    </row>
    <row r="196" spans="1:17" ht="15.6" x14ac:dyDescent="0.3">
      <c r="A196" s="1" t="s">
        <v>2178</v>
      </c>
      <c r="B196" t="str">
        <f>VLOOKUP(A196,CUS[],3,FALSE)</f>
        <v>Jack R</v>
      </c>
      <c r="C196">
        <f>VLOOKUP(A196,MED[],2,FALSE)</f>
        <v>36.954999999999998</v>
      </c>
      <c r="D196">
        <f>VLOOKUP(A196,MED[],3,FALSE)</f>
        <v>5.84</v>
      </c>
      <c r="E196" t="str">
        <f>VLOOKUP(A196,MED[],4,FALSE)</f>
        <v>No</v>
      </c>
      <c r="F196" t="str">
        <f>VLOOKUP(A196,MED[],5,FALSE)</f>
        <v>No</v>
      </c>
      <c r="G196" t="str">
        <f>VLOOKUP(A196,MED[],6,FALSE)</f>
        <v>Yes</v>
      </c>
      <c r="H196" t="str">
        <f>VLOOKUP(A196,MED[],7,FALSE)</f>
        <v>1</v>
      </c>
      <c r="I196" t="str">
        <f>VLOOKUP(A196,MED[],8,FALSE)</f>
        <v>yes</v>
      </c>
      <c r="J196" t="str">
        <f>VLOOKUP(A196,MED[],9,FALSE)</f>
        <v>Obesity</v>
      </c>
      <c r="K196" t="str">
        <f>VLOOKUP(A196,MED[],10,FALSE)</f>
        <v>Prediabetes</v>
      </c>
      <c r="L196" t="str">
        <f>VLOOKUP(A196,HOS[],2,FALSE)</f>
        <v>11 Sep 2003</v>
      </c>
      <c r="M196" s="11">
        <f>VLOOKUP(A196,HOS[],8,FALSE)</f>
        <v>2755.02</v>
      </c>
      <c r="N196" t="str">
        <f>VLOOKUP(A196,HOS[],9,FALSE)</f>
        <v>tier - 1</v>
      </c>
      <c r="O196" t="str">
        <f>VLOOKUP(A196,HOS[],10,FALSE)</f>
        <v>tier - 1</v>
      </c>
      <c r="P196" t="str">
        <f>VLOOKUP(A196,HOS[],11,FALSE)</f>
        <v>R1012</v>
      </c>
      <c r="Q196">
        <f>VLOOKUP(A196,HOS[],3,FALSE)</f>
        <v>19</v>
      </c>
    </row>
    <row r="197" spans="1:17" ht="15.6" x14ac:dyDescent="0.3">
      <c r="A197" s="1" t="s">
        <v>2177</v>
      </c>
      <c r="B197" t="str">
        <f>VLOOKUP(A197,CUS[],3,FALSE)</f>
        <v>Felix</v>
      </c>
      <c r="C197">
        <f>VLOOKUP(A197,MED[],2,FALSE)</f>
        <v>34.4</v>
      </c>
      <c r="D197">
        <f>VLOOKUP(A197,MED[],3,FALSE)</f>
        <v>4.9000000000000004</v>
      </c>
      <c r="E197" t="str">
        <f>VLOOKUP(A197,MED[],4,FALSE)</f>
        <v>No</v>
      </c>
      <c r="F197" t="str">
        <f>VLOOKUP(A197,MED[],5,FALSE)</f>
        <v>No</v>
      </c>
      <c r="G197" t="str">
        <f>VLOOKUP(A197,MED[],6,FALSE)</f>
        <v>Yes</v>
      </c>
      <c r="H197" t="str">
        <f>VLOOKUP(A197,MED[],7,FALSE)</f>
        <v>1</v>
      </c>
      <c r="I197" t="str">
        <f>VLOOKUP(A197,MED[],8,FALSE)</f>
        <v>yes</v>
      </c>
      <c r="J197" t="str">
        <f>VLOOKUP(A197,MED[],9,FALSE)</f>
        <v>Obesity</v>
      </c>
      <c r="K197" t="str">
        <f>VLOOKUP(A197,MED[],10,FALSE)</f>
        <v>Normal</v>
      </c>
      <c r="L197" t="str">
        <f>VLOOKUP(A197,HOS[],2,FALSE)</f>
        <v>10 Dec 1993</v>
      </c>
      <c r="M197" s="11">
        <f>VLOOKUP(A197,HOS[],8,FALSE)</f>
        <v>2758.99</v>
      </c>
      <c r="N197" t="str">
        <f>VLOOKUP(A197,HOS[],9,FALSE)</f>
        <v>tier - 1</v>
      </c>
      <c r="O197" t="str">
        <f>VLOOKUP(A197,HOS[],10,FALSE)</f>
        <v>tier - 3</v>
      </c>
      <c r="P197" t="str">
        <f>VLOOKUP(A197,HOS[],11,FALSE)</f>
        <v>R1011</v>
      </c>
      <c r="Q197">
        <f>VLOOKUP(A197,HOS[],3,FALSE)</f>
        <v>29</v>
      </c>
    </row>
    <row r="198" spans="1:17" ht="15.6" x14ac:dyDescent="0.3">
      <c r="A198" s="1" t="s">
        <v>2176</v>
      </c>
      <c r="B198" t="str">
        <f>VLOOKUP(A198,CUS[],3,FALSE)</f>
        <v>Christopher C</v>
      </c>
      <c r="C198">
        <f>VLOOKUP(A198,MED[],2,FALSE)</f>
        <v>31.73</v>
      </c>
      <c r="D198">
        <f>VLOOKUP(A198,MED[],3,FALSE)</f>
        <v>4.3</v>
      </c>
      <c r="E198" t="str">
        <f>VLOOKUP(A198,MED[],4,FALSE)</f>
        <v>No</v>
      </c>
      <c r="F198" t="str">
        <f>VLOOKUP(A198,MED[],5,FALSE)</f>
        <v>No</v>
      </c>
      <c r="G198" t="str">
        <f>VLOOKUP(A198,MED[],6,FALSE)</f>
        <v>No</v>
      </c>
      <c r="H198" t="str">
        <f>VLOOKUP(A198,MED[],7,FALSE)</f>
        <v>0</v>
      </c>
      <c r="I198" t="str">
        <f>VLOOKUP(A198,MED[],8,FALSE)</f>
        <v>yes</v>
      </c>
      <c r="J198" t="str">
        <f>VLOOKUP(A198,MED[],9,FALSE)</f>
        <v>Obesity</v>
      </c>
      <c r="K198" t="str">
        <f>VLOOKUP(A198,MED[],10,FALSE)</f>
        <v>Normal</v>
      </c>
      <c r="L198" t="str">
        <f>VLOOKUP(A198,HOS[],2,FALSE)</f>
        <v>14 Oct 1999</v>
      </c>
      <c r="M198" s="11">
        <f>VLOOKUP(A198,HOS[],8,FALSE)</f>
        <v>2773.46</v>
      </c>
      <c r="N198" t="str">
        <f>VLOOKUP(A198,HOS[],9,FALSE)</f>
        <v>tier - 1</v>
      </c>
      <c r="O198" t="str">
        <f>VLOOKUP(A198,HOS[],10,FALSE)</f>
        <v>tier - 3</v>
      </c>
      <c r="P198" t="str">
        <f>VLOOKUP(A198,HOS[],11,FALSE)</f>
        <v>R1016</v>
      </c>
      <c r="Q198">
        <f>VLOOKUP(A198,HOS[],3,FALSE)</f>
        <v>23</v>
      </c>
    </row>
    <row r="199" spans="1:17" ht="15.6" x14ac:dyDescent="0.3">
      <c r="A199" s="1" t="s">
        <v>2175</v>
      </c>
      <c r="B199" t="str">
        <f>VLOOKUP(A199,CUS[],3,FALSE)</f>
        <v>Jesse</v>
      </c>
      <c r="C199">
        <f>VLOOKUP(A199,MED[],2,FALSE)</f>
        <v>36.64</v>
      </c>
      <c r="D199">
        <f>VLOOKUP(A199,MED[],3,FALSE)</f>
        <v>11.34</v>
      </c>
      <c r="E199" t="str">
        <f>VLOOKUP(A199,MED[],4,FALSE)</f>
        <v>No</v>
      </c>
      <c r="F199" t="str">
        <f>VLOOKUP(A199,MED[],5,FALSE)</f>
        <v>No</v>
      </c>
      <c r="G199" t="str">
        <f>VLOOKUP(A199,MED[],6,FALSE)</f>
        <v>No</v>
      </c>
      <c r="H199" t="str">
        <f>VLOOKUP(A199,MED[],7,FALSE)</f>
        <v>0</v>
      </c>
      <c r="I199" t="str">
        <f>VLOOKUP(A199,MED[],8,FALSE)</f>
        <v>yes</v>
      </c>
      <c r="J199" t="str">
        <f>VLOOKUP(A199,MED[],9,FALSE)</f>
        <v>Obesity</v>
      </c>
      <c r="K199" t="str">
        <f>VLOOKUP(A199,MED[],10,FALSE)</f>
        <v>Diabetes</v>
      </c>
      <c r="L199" t="str">
        <f>VLOOKUP(A199,HOS[],2,FALSE)</f>
        <v>29 Dec 1974</v>
      </c>
      <c r="M199" s="11">
        <f>VLOOKUP(A199,HOS[],8,FALSE)</f>
        <v>2775.19</v>
      </c>
      <c r="N199" t="str">
        <f>VLOOKUP(A199,HOS[],9,FALSE)</f>
        <v>tier - 2</v>
      </c>
      <c r="O199" t="str">
        <f>VLOOKUP(A199,HOS[],10,FALSE)</f>
        <v>tier - 3</v>
      </c>
      <c r="P199" t="str">
        <f>VLOOKUP(A199,HOS[],11,FALSE)</f>
        <v>R1012</v>
      </c>
      <c r="Q199">
        <f>VLOOKUP(A199,HOS[],3,FALSE)</f>
        <v>48</v>
      </c>
    </row>
    <row r="200" spans="1:17" ht="15.6" x14ac:dyDescent="0.3">
      <c r="A200" s="1" t="s">
        <v>2174</v>
      </c>
      <c r="B200" t="str">
        <f>VLOOKUP(A200,CUS[],3,FALSE)</f>
        <v>Jill</v>
      </c>
      <c r="C200">
        <f>VLOOKUP(A200,MED[],2,FALSE)</f>
        <v>36.85</v>
      </c>
      <c r="D200">
        <f>VLOOKUP(A200,MED[],3,FALSE)</f>
        <v>5.88</v>
      </c>
      <c r="E200" t="str">
        <f>VLOOKUP(A200,MED[],4,FALSE)</f>
        <v>No</v>
      </c>
      <c r="F200" t="str">
        <f>VLOOKUP(A200,MED[],5,FALSE)</f>
        <v>yes</v>
      </c>
      <c r="G200" t="str">
        <f>VLOOKUP(A200,MED[],6,FALSE)</f>
        <v>No</v>
      </c>
      <c r="H200" t="str">
        <f>VLOOKUP(A200,MED[],7,FALSE)</f>
        <v>1</v>
      </c>
      <c r="I200" t="str">
        <f>VLOOKUP(A200,MED[],8,FALSE)</f>
        <v>yes</v>
      </c>
      <c r="J200" t="str">
        <f>VLOOKUP(A200,MED[],9,FALSE)</f>
        <v>Obesity</v>
      </c>
      <c r="K200" t="str">
        <f>VLOOKUP(A200,MED[],10,FALSE)</f>
        <v>Prediabetes</v>
      </c>
      <c r="L200" t="str">
        <f>VLOOKUP(A200,HOS[],2,FALSE)</f>
        <v>24 Aug 2004</v>
      </c>
      <c r="M200" s="11">
        <f>VLOOKUP(A200,HOS[],8,FALSE)</f>
        <v>2789.06</v>
      </c>
      <c r="N200" t="str">
        <f>VLOOKUP(A200,HOS[],9,FALSE)</f>
        <v>tier - 2</v>
      </c>
      <c r="O200" t="str">
        <f>VLOOKUP(A200,HOS[],10,FALSE)</f>
        <v>tier - 2</v>
      </c>
      <c r="P200" t="str">
        <f>VLOOKUP(A200,HOS[],11,FALSE)</f>
        <v>R1013</v>
      </c>
      <c r="Q200">
        <f>VLOOKUP(A200,HOS[],3,FALSE)</f>
        <v>18</v>
      </c>
    </row>
    <row r="201" spans="1:17" ht="15.6" x14ac:dyDescent="0.3">
      <c r="A201" s="1" t="s">
        <v>2173</v>
      </c>
      <c r="B201" t="str">
        <f>VLOOKUP(A201,CUS[],3,FALSE)</f>
        <v>William</v>
      </c>
      <c r="C201">
        <f>VLOOKUP(A201,MED[],2,FALSE)</f>
        <v>33.33</v>
      </c>
      <c r="D201">
        <f>VLOOKUP(A201,MED[],3,FALSE)</f>
        <v>5.01</v>
      </c>
      <c r="E201" t="str">
        <f>VLOOKUP(A201,MED[],4,FALSE)</f>
        <v>yes</v>
      </c>
      <c r="F201" t="str">
        <f>VLOOKUP(A201,MED[],5,FALSE)</f>
        <v>No</v>
      </c>
      <c r="G201" t="str">
        <f>VLOOKUP(A201,MED[],6,FALSE)</f>
        <v>Yes</v>
      </c>
      <c r="H201" t="str">
        <f>VLOOKUP(A201,MED[],7,FALSE)</f>
        <v>1</v>
      </c>
      <c r="I201" t="str">
        <f>VLOOKUP(A201,MED[],8,FALSE)</f>
        <v>yes</v>
      </c>
      <c r="J201" t="str">
        <f>VLOOKUP(A201,MED[],9,FALSE)</f>
        <v>Obesity</v>
      </c>
      <c r="K201" t="str">
        <f>VLOOKUP(A201,MED[],10,FALSE)</f>
        <v>Normal</v>
      </c>
      <c r="L201" t="str">
        <f>VLOOKUP(A201,HOS[],2,FALSE)</f>
        <v>2 Jun 1997</v>
      </c>
      <c r="M201" s="11">
        <f>VLOOKUP(A201,HOS[],8,FALSE)</f>
        <v>12091.34</v>
      </c>
      <c r="N201" t="str">
        <f>VLOOKUP(A201,HOS[],9,FALSE)</f>
        <v>tier - 1</v>
      </c>
      <c r="O201" t="str">
        <f>VLOOKUP(A201,HOS[],10,FALSE)</f>
        <v>tier - 3</v>
      </c>
      <c r="P201" t="str">
        <f>VLOOKUP(A201,HOS[],11,FALSE)</f>
        <v>R1013</v>
      </c>
      <c r="Q201">
        <f>VLOOKUP(A201,HOS[],3,FALSE)</f>
        <v>26</v>
      </c>
    </row>
    <row r="202" spans="1:17" ht="15.6" x14ac:dyDescent="0.3">
      <c r="A202" s="1" t="s">
        <v>2172</v>
      </c>
      <c r="B202" t="str">
        <f>VLOOKUP(A202,CUS[],3,FALSE)</f>
        <v>Alejandro</v>
      </c>
      <c r="C202">
        <f>VLOOKUP(A202,MED[],2,FALSE)</f>
        <v>39.14</v>
      </c>
      <c r="D202">
        <f>VLOOKUP(A202,MED[],3,FALSE)</f>
        <v>4.4000000000000004</v>
      </c>
      <c r="E202" t="str">
        <f>VLOOKUP(A202,MED[],4,FALSE)</f>
        <v>No</v>
      </c>
      <c r="F202" t="str">
        <f>VLOOKUP(A202,MED[],5,FALSE)</f>
        <v>No</v>
      </c>
      <c r="G202" t="str">
        <f>VLOOKUP(A202,MED[],6,FALSE)</f>
        <v>Yes</v>
      </c>
      <c r="H202" t="str">
        <f>VLOOKUP(A202,MED[],7,FALSE)</f>
        <v>1</v>
      </c>
      <c r="I202" t="str">
        <f>VLOOKUP(A202,MED[],8,FALSE)</f>
        <v>yes</v>
      </c>
      <c r="J202" t="str">
        <f>VLOOKUP(A202,MED[],9,FALSE)</f>
        <v>Obesity</v>
      </c>
      <c r="K202" t="str">
        <f>VLOOKUP(A202,MED[],10,FALSE)</f>
        <v>Normal</v>
      </c>
      <c r="L202" t="str">
        <f>VLOOKUP(A202,HOS[],2,FALSE)</f>
        <v>4 Nov 1979</v>
      </c>
      <c r="M202" s="11">
        <f>VLOOKUP(A202,HOS[],8,FALSE)</f>
        <v>2801.26</v>
      </c>
      <c r="N202" t="str">
        <f>VLOOKUP(A202,HOS[],9,FALSE)</f>
        <v>tier - 2</v>
      </c>
      <c r="O202" t="str">
        <f>VLOOKUP(A202,HOS[],10,FALSE)</f>
        <v>tier - 2</v>
      </c>
      <c r="P202" t="str">
        <f>VLOOKUP(A202,HOS[],11,FALSE)</f>
        <v>R1011</v>
      </c>
      <c r="Q202">
        <f>VLOOKUP(A202,HOS[],3,FALSE)</f>
        <v>43</v>
      </c>
    </row>
    <row r="203" spans="1:17" ht="15.6" x14ac:dyDescent="0.3">
      <c r="A203" s="1" t="s">
        <v>2171</v>
      </c>
      <c r="B203" t="str">
        <f>VLOOKUP(A203,CUS[],3,FALSE)</f>
        <v>Ian E.</v>
      </c>
      <c r="C203">
        <f>VLOOKUP(A203,MED[],2,FALSE)</f>
        <v>32.9</v>
      </c>
      <c r="D203">
        <f>VLOOKUP(A203,MED[],3,FALSE)</f>
        <v>6.26</v>
      </c>
      <c r="E203" t="str">
        <f>VLOOKUP(A203,MED[],4,FALSE)</f>
        <v>yes</v>
      </c>
      <c r="F203" t="str">
        <f>VLOOKUP(A203,MED[],5,FALSE)</f>
        <v>No</v>
      </c>
      <c r="G203" t="str">
        <f>VLOOKUP(A203,MED[],6,FALSE)</f>
        <v>No</v>
      </c>
      <c r="H203" t="str">
        <f>VLOOKUP(A203,MED[],7,FALSE)</f>
        <v>0</v>
      </c>
      <c r="I203" t="str">
        <f>VLOOKUP(A203,MED[],8,FALSE)</f>
        <v>yes</v>
      </c>
      <c r="J203" t="str">
        <f>VLOOKUP(A203,MED[],9,FALSE)</f>
        <v>Obesity</v>
      </c>
      <c r="K203" t="str">
        <f>VLOOKUP(A203,MED[],10,FALSE)</f>
        <v>Prediabetes</v>
      </c>
      <c r="L203" t="str">
        <f>VLOOKUP(A203,HOS[],2,FALSE)</f>
        <v>4 Aug 1996</v>
      </c>
      <c r="M203" s="11">
        <f>VLOOKUP(A203,HOS[],8,FALSE)</f>
        <v>36021.01</v>
      </c>
      <c r="N203" t="str">
        <f>VLOOKUP(A203,HOS[],9,FALSE)</f>
        <v>tier - 1</v>
      </c>
      <c r="O203" t="str">
        <f>VLOOKUP(A203,HOS[],10,FALSE)</f>
        <v>tier - 1</v>
      </c>
      <c r="P203" t="str">
        <f>VLOOKUP(A203,HOS[],11,FALSE)</f>
        <v>R1011</v>
      </c>
      <c r="Q203">
        <f>VLOOKUP(A203,HOS[],3,FALSE)</f>
        <v>26</v>
      </c>
    </row>
    <row r="204" spans="1:17" ht="15.6" x14ac:dyDescent="0.3">
      <c r="A204" s="1" t="s">
        <v>2170</v>
      </c>
      <c r="B204" t="str">
        <f>VLOOKUP(A204,CUS[],3,FALSE)</f>
        <v>Hector Sr.</v>
      </c>
      <c r="C204">
        <f>VLOOKUP(A204,MED[],2,FALSE)</f>
        <v>29.78</v>
      </c>
      <c r="D204">
        <f>VLOOKUP(A204,MED[],3,FALSE)</f>
        <v>10.27</v>
      </c>
      <c r="E204" t="str">
        <f>VLOOKUP(A204,MED[],4,FALSE)</f>
        <v>yes</v>
      </c>
      <c r="F204" t="str">
        <f>VLOOKUP(A204,MED[],5,FALSE)</f>
        <v>No</v>
      </c>
      <c r="G204" t="str">
        <f>VLOOKUP(A204,MED[],6,FALSE)</f>
        <v>Yes</v>
      </c>
      <c r="H204" t="str">
        <f>VLOOKUP(A204,MED[],7,FALSE)</f>
        <v>1</v>
      </c>
      <c r="I204" t="str">
        <f>VLOOKUP(A204,MED[],8,FALSE)</f>
        <v>yes</v>
      </c>
      <c r="J204" t="str">
        <f>VLOOKUP(A204,MED[],9,FALSE)</f>
        <v>Overweight</v>
      </c>
      <c r="K204" t="str">
        <f>VLOOKUP(A204,MED[],10,FALSE)</f>
        <v>Diabetes</v>
      </c>
      <c r="L204" t="str">
        <f>VLOOKUP(A204,HOS[],2,FALSE)</f>
        <v>23 Jul 1963</v>
      </c>
      <c r="M204" s="11">
        <f>VLOOKUP(A204,HOS[],8,FALSE)</f>
        <v>2803.7</v>
      </c>
      <c r="N204" t="str">
        <f>VLOOKUP(A204,HOS[],9,FALSE)</f>
        <v>tier - 2</v>
      </c>
      <c r="O204" t="str">
        <f>VLOOKUP(A204,HOS[],10,FALSE)</f>
        <v>tier - 1</v>
      </c>
      <c r="P204" t="str">
        <f>VLOOKUP(A204,HOS[],11,FALSE)</f>
        <v>R1011</v>
      </c>
      <c r="Q204">
        <f>VLOOKUP(A204,HOS[],3,FALSE)</f>
        <v>59</v>
      </c>
    </row>
    <row r="205" spans="1:17" ht="15.6" x14ac:dyDescent="0.3">
      <c r="A205" s="1" t="s">
        <v>2169</v>
      </c>
      <c r="B205" t="str">
        <f>VLOOKUP(A205,CUS[],3,FALSE)</f>
        <v>Rebecca</v>
      </c>
      <c r="C205">
        <f>VLOOKUP(A205,MED[],2,FALSE)</f>
        <v>32.78</v>
      </c>
      <c r="D205">
        <f>VLOOKUP(A205,MED[],3,FALSE)</f>
        <v>5.27</v>
      </c>
      <c r="E205" t="str">
        <f>VLOOKUP(A205,MED[],4,FALSE)</f>
        <v>No</v>
      </c>
      <c r="F205" t="str">
        <f>VLOOKUP(A205,MED[],5,FALSE)</f>
        <v>No</v>
      </c>
      <c r="G205" t="str">
        <f>VLOOKUP(A205,MED[],6,FALSE)</f>
        <v>No</v>
      </c>
      <c r="H205" t="str">
        <f>VLOOKUP(A205,MED[],7,FALSE)</f>
        <v>0</v>
      </c>
      <c r="I205" t="str">
        <f>VLOOKUP(A205,MED[],8,FALSE)</f>
        <v>yes</v>
      </c>
      <c r="J205" t="str">
        <f>VLOOKUP(A205,MED[],9,FALSE)</f>
        <v>Obesity</v>
      </c>
      <c r="K205" t="str">
        <f>VLOOKUP(A205,MED[],10,FALSE)</f>
        <v>Normal</v>
      </c>
      <c r="L205" t="str">
        <f>VLOOKUP(A205,HOS[],2,FALSE)</f>
        <v>1 Sep 1999</v>
      </c>
      <c r="M205" s="11">
        <f>VLOOKUP(A205,HOS[],8,FALSE)</f>
        <v>2819.51</v>
      </c>
      <c r="N205" t="str">
        <f>VLOOKUP(A205,HOS[],9,FALSE)</f>
        <v>tier - 2</v>
      </c>
      <c r="O205" t="str">
        <f>VLOOKUP(A205,HOS[],10,FALSE)</f>
        <v>tier - 3</v>
      </c>
      <c r="P205" t="str">
        <f>VLOOKUP(A205,HOS[],11,FALSE)</f>
        <v>R1013</v>
      </c>
      <c r="Q205">
        <f>VLOOKUP(A205,HOS[],3,FALSE)</f>
        <v>23</v>
      </c>
    </row>
    <row r="206" spans="1:17" ht="15.6" x14ac:dyDescent="0.3">
      <c r="A206" s="1" t="s">
        <v>2168</v>
      </c>
      <c r="B206" t="str">
        <f>VLOOKUP(A206,CUS[],3,FALSE)</f>
        <v>Matt</v>
      </c>
      <c r="C206">
        <f>VLOOKUP(A206,MED[],2,FALSE)</f>
        <v>41.65</v>
      </c>
      <c r="D206">
        <f>VLOOKUP(A206,MED[],3,FALSE)</f>
        <v>10.73</v>
      </c>
      <c r="E206" t="str">
        <f>VLOOKUP(A206,MED[],4,FALSE)</f>
        <v>yes</v>
      </c>
      <c r="F206" t="str">
        <f>VLOOKUP(A206,MED[],5,FALSE)</f>
        <v>No</v>
      </c>
      <c r="G206" t="str">
        <f>VLOOKUP(A206,MED[],6,FALSE)</f>
        <v>No</v>
      </c>
      <c r="H206" t="str">
        <f>VLOOKUP(A206,MED[],7,FALSE)</f>
        <v>0</v>
      </c>
      <c r="I206" t="str">
        <f>VLOOKUP(A206,MED[],8,FALSE)</f>
        <v>yes</v>
      </c>
      <c r="J206" t="str">
        <f>VLOOKUP(A206,MED[],9,FALSE)</f>
        <v>Obesity</v>
      </c>
      <c r="K206" t="str">
        <f>VLOOKUP(A206,MED[],10,FALSE)</f>
        <v>Diabetes</v>
      </c>
      <c r="L206" t="str">
        <f>VLOOKUP(A206,HOS[],2,FALSE)</f>
        <v>15 Nov 1981</v>
      </c>
      <c r="M206" s="11">
        <f>VLOOKUP(A206,HOS[],8,FALSE)</f>
        <v>2842.76</v>
      </c>
      <c r="N206" t="str">
        <f>VLOOKUP(A206,HOS[],9,FALSE)</f>
        <v>tier - 1</v>
      </c>
      <c r="O206" t="str">
        <f>VLOOKUP(A206,HOS[],10,FALSE)</f>
        <v>tier - 3</v>
      </c>
      <c r="P206" t="str">
        <f>VLOOKUP(A206,HOS[],11,FALSE)</f>
        <v>R1011</v>
      </c>
      <c r="Q206">
        <f>VLOOKUP(A206,HOS[],3,FALSE)</f>
        <v>41</v>
      </c>
    </row>
    <row r="207" spans="1:17" ht="15.6" x14ac:dyDescent="0.3">
      <c r="A207" s="1" t="s">
        <v>2167</v>
      </c>
      <c r="B207" t="str">
        <f>VLOOKUP(A207,CUS[],3,FALSE)</f>
        <v>Elizabeth H</v>
      </c>
      <c r="C207">
        <f>VLOOKUP(A207,MED[],2,FALSE)</f>
        <v>50.79</v>
      </c>
      <c r="D207">
        <f>VLOOKUP(A207,MED[],3,FALSE)</f>
        <v>4.45</v>
      </c>
      <c r="E207" t="str">
        <f>VLOOKUP(A207,MED[],4,FALSE)</f>
        <v>No</v>
      </c>
      <c r="F207" t="str">
        <f>VLOOKUP(A207,MED[],5,FALSE)</f>
        <v>No</v>
      </c>
      <c r="G207" t="str">
        <f>VLOOKUP(A207,MED[],6,FALSE)</f>
        <v>No</v>
      </c>
      <c r="H207" t="str">
        <f>VLOOKUP(A207,MED[],7,FALSE)</f>
        <v>1</v>
      </c>
      <c r="I207" t="str">
        <f>VLOOKUP(A207,MED[],8,FALSE)</f>
        <v>yes</v>
      </c>
      <c r="J207" t="str">
        <f>VLOOKUP(A207,MED[],9,FALSE)</f>
        <v>Obesity</v>
      </c>
      <c r="K207" t="str">
        <f>VLOOKUP(A207,MED[],10,FALSE)</f>
        <v>Normal</v>
      </c>
      <c r="L207" t="str">
        <f>VLOOKUP(A207,HOS[],2,FALSE)</f>
        <v>17 Jun 1992</v>
      </c>
      <c r="M207" s="11">
        <f>VLOOKUP(A207,HOS[],8,FALSE)</f>
        <v>2850.68</v>
      </c>
      <c r="N207" t="str">
        <f>VLOOKUP(A207,HOS[],9,FALSE)</f>
        <v>tier - 2</v>
      </c>
      <c r="O207" t="str">
        <f>VLOOKUP(A207,HOS[],10,FALSE)</f>
        <v>tier - 1</v>
      </c>
      <c r="P207" t="str">
        <f>VLOOKUP(A207,HOS[],11,FALSE)</f>
        <v>R1011</v>
      </c>
      <c r="Q207">
        <f>VLOOKUP(A207,HOS[],3,FALSE)</f>
        <v>30</v>
      </c>
    </row>
    <row r="208" spans="1:17" ht="15.6" x14ac:dyDescent="0.3">
      <c r="A208" s="1" t="s">
        <v>2166</v>
      </c>
      <c r="B208" t="str">
        <f>VLOOKUP(A208,CUS[],3,FALSE)</f>
        <v>Grace</v>
      </c>
      <c r="C208">
        <f>VLOOKUP(A208,MED[],2,FALSE)</f>
        <v>35.43</v>
      </c>
      <c r="D208">
        <f>VLOOKUP(A208,MED[],3,FALSE)</f>
        <v>5.25</v>
      </c>
      <c r="E208" t="str">
        <f>VLOOKUP(A208,MED[],4,FALSE)</f>
        <v>yes</v>
      </c>
      <c r="F208" t="str">
        <f>VLOOKUP(A208,MED[],5,FALSE)</f>
        <v>No</v>
      </c>
      <c r="G208" t="str">
        <f>VLOOKUP(A208,MED[],6,FALSE)</f>
        <v>No</v>
      </c>
      <c r="H208" t="str">
        <f>VLOOKUP(A208,MED[],7,FALSE)</f>
        <v>0</v>
      </c>
      <c r="I208" t="str">
        <f>VLOOKUP(A208,MED[],8,FALSE)</f>
        <v>yes</v>
      </c>
      <c r="J208" t="str">
        <f>VLOOKUP(A208,MED[],9,FALSE)</f>
        <v>Obesity</v>
      </c>
      <c r="K208" t="str">
        <f>VLOOKUP(A208,MED[],10,FALSE)</f>
        <v>Normal</v>
      </c>
      <c r="L208" t="str">
        <f>VLOOKUP(A208,HOS[],2,FALSE)</f>
        <v>4 Oct 1976</v>
      </c>
      <c r="M208" s="11">
        <f>VLOOKUP(A208,HOS[],8,FALSE)</f>
        <v>2855.44</v>
      </c>
      <c r="N208" t="str">
        <f>VLOOKUP(A208,HOS[],9,FALSE)</f>
        <v>tier - 2</v>
      </c>
      <c r="O208" t="str">
        <f>VLOOKUP(A208,HOS[],10,FALSE)</f>
        <v>tier - 2</v>
      </c>
      <c r="P208" t="str">
        <f>VLOOKUP(A208,HOS[],11,FALSE)</f>
        <v>R1011</v>
      </c>
      <c r="Q208">
        <f>VLOOKUP(A208,HOS[],3,FALSE)</f>
        <v>46</v>
      </c>
    </row>
    <row r="209" spans="1:17" ht="15.6" x14ac:dyDescent="0.3">
      <c r="A209" s="1" t="s">
        <v>2165</v>
      </c>
      <c r="B209" t="str">
        <f>VLOOKUP(A209,CUS[],3,FALSE)</f>
        <v>Jaime</v>
      </c>
      <c r="C209">
        <f>VLOOKUP(A209,MED[],2,FALSE)</f>
        <v>35.25</v>
      </c>
      <c r="D209">
        <f>VLOOKUP(A209,MED[],3,FALSE)</f>
        <v>9.51</v>
      </c>
      <c r="E209" t="str">
        <f>VLOOKUP(A209,MED[],4,FALSE)</f>
        <v>No</v>
      </c>
      <c r="F209" t="str">
        <f>VLOOKUP(A209,MED[],5,FALSE)</f>
        <v>No</v>
      </c>
      <c r="G209" t="str">
        <f>VLOOKUP(A209,MED[],6,FALSE)</f>
        <v>No</v>
      </c>
      <c r="H209" t="str">
        <f>VLOOKUP(A209,MED[],7,FALSE)</f>
        <v>0</v>
      </c>
      <c r="I209" t="str">
        <f>VLOOKUP(A209,MED[],8,FALSE)</f>
        <v>yes</v>
      </c>
      <c r="J209" t="str">
        <f>VLOOKUP(A209,MED[],9,FALSE)</f>
        <v>Obesity</v>
      </c>
      <c r="K209" t="str">
        <f>VLOOKUP(A209,MED[],10,FALSE)</f>
        <v>Diabetes</v>
      </c>
      <c r="L209" t="str">
        <f>VLOOKUP(A209,HOS[],2,FALSE)</f>
        <v>1 Jul 1974</v>
      </c>
      <c r="M209" s="11">
        <f>VLOOKUP(A209,HOS[],8,FALSE)</f>
        <v>2866.09</v>
      </c>
      <c r="N209" t="str">
        <f>VLOOKUP(A209,HOS[],9,FALSE)</f>
        <v>tier - 2</v>
      </c>
      <c r="O209" t="str">
        <f>VLOOKUP(A209,HOS[],10,FALSE)</f>
        <v>tier - 3</v>
      </c>
      <c r="P209" t="str">
        <f>VLOOKUP(A209,HOS[],11,FALSE)</f>
        <v>R1012</v>
      </c>
      <c r="Q209">
        <f>VLOOKUP(A209,HOS[],3,FALSE)</f>
        <v>48</v>
      </c>
    </row>
    <row r="210" spans="1:17" ht="15.6" x14ac:dyDescent="0.3">
      <c r="A210" s="1" t="s">
        <v>2164</v>
      </c>
      <c r="B210" t="str">
        <f>VLOOKUP(A210,CUS[],3,FALSE)</f>
        <v>Calesse</v>
      </c>
      <c r="C210">
        <f>VLOOKUP(A210,MED[],2,FALSE)</f>
        <v>36.85</v>
      </c>
      <c r="D210">
        <f>VLOOKUP(A210,MED[],3,FALSE)</f>
        <v>11.12</v>
      </c>
      <c r="E210" t="str">
        <f>VLOOKUP(A210,MED[],4,FALSE)</f>
        <v>No</v>
      </c>
      <c r="F210" t="str">
        <f>VLOOKUP(A210,MED[],5,FALSE)</f>
        <v>No</v>
      </c>
      <c r="G210" t="str">
        <f>VLOOKUP(A210,MED[],6,FALSE)</f>
        <v>No</v>
      </c>
      <c r="H210" t="str">
        <f>VLOOKUP(A210,MED[],7,FALSE)</f>
        <v>0</v>
      </c>
      <c r="I210" t="str">
        <f>VLOOKUP(A210,MED[],8,FALSE)</f>
        <v>yes</v>
      </c>
      <c r="J210" t="str">
        <f>VLOOKUP(A210,MED[],9,FALSE)</f>
        <v>Obesity</v>
      </c>
      <c r="K210" t="str">
        <f>VLOOKUP(A210,MED[],10,FALSE)</f>
        <v>Diabetes</v>
      </c>
      <c r="L210" t="str">
        <f>VLOOKUP(A210,HOS[],2,FALSE)</f>
        <v>12 Dec 1978</v>
      </c>
      <c r="M210" s="11">
        <f>VLOOKUP(A210,HOS[],8,FALSE)</f>
        <v>2867.12</v>
      </c>
      <c r="N210" t="str">
        <f>VLOOKUP(A210,HOS[],9,FALSE)</f>
        <v>tier - 2</v>
      </c>
      <c r="O210" t="str">
        <f>VLOOKUP(A210,HOS[],10,FALSE)</f>
        <v>tier - 1</v>
      </c>
      <c r="P210" t="str">
        <f>VLOOKUP(A210,HOS[],11,FALSE)</f>
        <v>R1011</v>
      </c>
      <c r="Q210">
        <f>VLOOKUP(A210,HOS[],3,FALSE)</f>
        <v>44</v>
      </c>
    </row>
    <row r="211" spans="1:17" ht="15.6" x14ac:dyDescent="0.3">
      <c r="A211" s="1" t="s">
        <v>2163</v>
      </c>
      <c r="B211" t="str">
        <f>VLOOKUP(A211,CUS[],3,FALSE)</f>
        <v>Kate L</v>
      </c>
      <c r="C211">
        <f>VLOOKUP(A211,MED[],2,FALSE)</f>
        <v>31.02</v>
      </c>
      <c r="D211">
        <f>VLOOKUP(A211,MED[],3,FALSE)</f>
        <v>4.5599999999999996</v>
      </c>
      <c r="E211" t="str">
        <f>VLOOKUP(A211,MED[],4,FALSE)</f>
        <v>No</v>
      </c>
      <c r="F211" t="str">
        <f>VLOOKUP(A211,MED[],5,FALSE)</f>
        <v>yes</v>
      </c>
      <c r="G211" t="str">
        <f>VLOOKUP(A211,MED[],6,FALSE)</f>
        <v>No</v>
      </c>
      <c r="H211" t="str">
        <f>VLOOKUP(A211,MED[],7,FALSE)</f>
        <v>1</v>
      </c>
      <c r="I211" t="str">
        <f>VLOOKUP(A211,MED[],8,FALSE)</f>
        <v>yes</v>
      </c>
      <c r="J211" t="str">
        <f>VLOOKUP(A211,MED[],9,FALSE)</f>
        <v>Obesity</v>
      </c>
      <c r="K211" t="str">
        <f>VLOOKUP(A211,MED[],10,FALSE)</f>
        <v>Normal</v>
      </c>
      <c r="L211" t="str">
        <f>VLOOKUP(A211,HOS[],2,FALSE)</f>
        <v>21 Dec 2000</v>
      </c>
      <c r="M211" s="11">
        <f>VLOOKUP(A211,HOS[],8,FALSE)</f>
        <v>2897.32</v>
      </c>
      <c r="N211" t="str">
        <f>VLOOKUP(A211,HOS[],9,FALSE)</f>
        <v>tier - 2</v>
      </c>
      <c r="O211" t="str">
        <f>VLOOKUP(A211,HOS[],10,FALSE)</f>
        <v>tier - 3</v>
      </c>
      <c r="P211" t="str">
        <f>VLOOKUP(A211,HOS[],11,FALSE)</f>
        <v>R1013</v>
      </c>
      <c r="Q211">
        <f>VLOOKUP(A211,HOS[],3,FALSE)</f>
        <v>22</v>
      </c>
    </row>
    <row r="212" spans="1:17" ht="15.6" x14ac:dyDescent="0.3">
      <c r="A212" s="1" t="s">
        <v>2162</v>
      </c>
      <c r="B212" t="str">
        <f>VLOOKUP(A212,CUS[],3,FALSE)</f>
        <v>Sergey</v>
      </c>
      <c r="C212">
        <f>VLOOKUP(A212,MED[],2,FALSE)</f>
        <v>35.6</v>
      </c>
      <c r="D212">
        <f>VLOOKUP(A212,MED[],3,FALSE)</f>
        <v>4.0199999999999996</v>
      </c>
      <c r="E212" t="str">
        <f>VLOOKUP(A212,MED[],4,FALSE)</f>
        <v>yes</v>
      </c>
      <c r="F212" t="str">
        <f>VLOOKUP(A212,MED[],5,FALSE)</f>
        <v>yes</v>
      </c>
      <c r="G212" t="str">
        <f>VLOOKUP(A212,MED[],6,FALSE)</f>
        <v>No</v>
      </c>
      <c r="H212" t="str">
        <f>VLOOKUP(A212,MED[],7,FALSE)</f>
        <v>2</v>
      </c>
      <c r="I212" t="str">
        <f>VLOOKUP(A212,MED[],8,FALSE)</f>
        <v>yes</v>
      </c>
      <c r="J212" t="str">
        <f>VLOOKUP(A212,MED[],9,FALSE)</f>
        <v>Obesity</v>
      </c>
      <c r="K212" t="str">
        <f>VLOOKUP(A212,MED[],10,FALSE)</f>
        <v>Normal</v>
      </c>
      <c r="L212" t="str">
        <f>VLOOKUP(A212,HOS[],2,FALSE)</f>
        <v>21 Nov 2000</v>
      </c>
      <c r="M212" s="11">
        <f>VLOOKUP(A212,HOS[],8,FALSE)</f>
        <v>12094.48</v>
      </c>
      <c r="N212" t="str">
        <f>VLOOKUP(A212,HOS[],9,FALSE)</f>
        <v>tier - 2</v>
      </c>
      <c r="O212" t="str">
        <f>VLOOKUP(A212,HOS[],10,FALSE)</f>
        <v>tier - 3</v>
      </c>
      <c r="P212" t="str">
        <f>VLOOKUP(A212,HOS[],11,FALSE)</f>
        <v>R1011</v>
      </c>
      <c r="Q212">
        <f>VLOOKUP(A212,HOS[],3,FALSE)</f>
        <v>22</v>
      </c>
    </row>
    <row r="213" spans="1:17" ht="15.6" x14ac:dyDescent="0.3">
      <c r="A213" s="1" t="s">
        <v>2161</v>
      </c>
      <c r="B213" t="str">
        <f>VLOOKUP(A213,CUS[],3,FALSE)</f>
        <v>Timothy V</v>
      </c>
      <c r="C213">
        <f>VLOOKUP(A213,MED[],2,FALSE)</f>
        <v>34.39</v>
      </c>
      <c r="D213">
        <f>VLOOKUP(A213,MED[],3,FALSE)</f>
        <v>8.7200000000000006</v>
      </c>
      <c r="E213" t="str">
        <f>VLOOKUP(A213,MED[],4,FALSE)</f>
        <v>No</v>
      </c>
      <c r="F213" t="str">
        <f>VLOOKUP(A213,MED[],5,FALSE)</f>
        <v>No</v>
      </c>
      <c r="G213" t="str">
        <f>VLOOKUP(A213,MED[],6,FALSE)</f>
        <v>No</v>
      </c>
      <c r="H213" t="str">
        <f>VLOOKUP(A213,MED[],7,FALSE)</f>
        <v>0</v>
      </c>
      <c r="I213" t="str">
        <f>VLOOKUP(A213,MED[],8,FALSE)</f>
        <v>yes</v>
      </c>
      <c r="J213" t="str">
        <f>VLOOKUP(A213,MED[],9,FALSE)</f>
        <v>Obesity</v>
      </c>
      <c r="K213" t="str">
        <f>VLOOKUP(A213,MED[],10,FALSE)</f>
        <v>Diabetes</v>
      </c>
      <c r="L213" t="str">
        <f>VLOOKUP(A213,HOS[],2,FALSE)</f>
        <v>1 Aug 1971</v>
      </c>
      <c r="M213" s="11">
        <f>VLOOKUP(A213,HOS[],8,FALSE)</f>
        <v>2899.49</v>
      </c>
      <c r="N213" t="str">
        <f>VLOOKUP(A213,HOS[],9,FALSE)</f>
        <v>tier - 1</v>
      </c>
      <c r="O213" t="str">
        <f>VLOOKUP(A213,HOS[],10,FALSE)</f>
        <v>tier - 3</v>
      </c>
      <c r="P213" t="str">
        <f>VLOOKUP(A213,HOS[],11,FALSE)</f>
        <v>R1011</v>
      </c>
      <c r="Q213">
        <f>VLOOKUP(A213,HOS[],3,FALSE)</f>
        <v>51</v>
      </c>
    </row>
    <row r="214" spans="1:17" ht="15.6" x14ac:dyDescent="0.3">
      <c r="A214" s="1" t="s">
        <v>2160</v>
      </c>
      <c r="B214" t="str">
        <f>VLOOKUP(A214,CUS[],3,FALSE)</f>
        <v>Andrew S</v>
      </c>
      <c r="C214">
        <f>VLOOKUP(A214,MED[],2,FALSE)</f>
        <v>29.06</v>
      </c>
      <c r="D214">
        <f>VLOOKUP(A214,MED[],3,FALSE)</f>
        <v>6.25</v>
      </c>
      <c r="E214" t="str">
        <f>VLOOKUP(A214,MED[],4,FALSE)</f>
        <v>yes</v>
      </c>
      <c r="F214" t="str">
        <f>VLOOKUP(A214,MED[],5,FALSE)</f>
        <v>No</v>
      </c>
      <c r="G214" t="str">
        <f>VLOOKUP(A214,MED[],6,FALSE)</f>
        <v>No</v>
      </c>
      <c r="H214" t="str">
        <f>VLOOKUP(A214,MED[],7,FALSE)</f>
        <v>1</v>
      </c>
      <c r="I214" t="str">
        <f>VLOOKUP(A214,MED[],8,FALSE)</f>
        <v>yes</v>
      </c>
      <c r="J214" t="str">
        <f>VLOOKUP(A214,MED[],9,FALSE)</f>
        <v>Overweight</v>
      </c>
      <c r="K214" t="str">
        <f>VLOOKUP(A214,MED[],10,FALSE)</f>
        <v>Prediabetes</v>
      </c>
      <c r="L214" t="str">
        <f>VLOOKUP(A214,HOS[],2,FALSE)</f>
        <v>22 Aug 1964</v>
      </c>
      <c r="M214" s="11">
        <f>VLOOKUP(A214,HOS[],8,FALSE)</f>
        <v>36074.339999999997</v>
      </c>
      <c r="N214" t="str">
        <f>VLOOKUP(A214,HOS[],9,FALSE)</f>
        <v>tier - 2</v>
      </c>
      <c r="O214" t="str">
        <f>VLOOKUP(A214,HOS[],10,FALSE)</f>
        <v>tier - 1</v>
      </c>
      <c r="P214" t="str">
        <f>VLOOKUP(A214,HOS[],11,FALSE)</f>
        <v>R1011</v>
      </c>
      <c r="Q214">
        <f>VLOOKUP(A214,HOS[],3,FALSE)</f>
        <v>58</v>
      </c>
    </row>
    <row r="215" spans="1:17" ht="15.6" x14ac:dyDescent="0.3">
      <c r="A215" s="1" t="s">
        <v>2159</v>
      </c>
      <c r="B215" t="str">
        <f>VLOOKUP(A215,CUS[],3,FALSE)</f>
        <v>Matthew D</v>
      </c>
      <c r="C215">
        <f>VLOOKUP(A215,MED[],2,FALSE)</f>
        <v>35.799999999999997</v>
      </c>
      <c r="D215">
        <f>VLOOKUP(A215,MED[],3,FALSE)</f>
        <v>7.32</v>
      </c>
      <c r="E215" t="str">
        <f>VLOOKUP(A215,MED[],4,FALSE)</f>
        <v>No</v>
      </c>
      <c r="F215" t="str">
        <f>VLOOKUP(A215,MED[],5,FALSE)</f>
        <v>No</v>
      </c>
      <c r="G215" t="str">
        <f>VLOOKUP(A215,MED[],6,FALSE)</f>
        <v>No</v>
      </c>
      <c r="H215" t="str">
        <f>VLOOKUP(A215,MED[],7,FALSE)</f>
        <v>2</v>
      </c>
      <c r="I215" t="str">
        <f>VLOOKUP(A215,MED[],8,FALSE)</f>
        <v>yes</v>
      </c>
      <c r="J215" t="str">
        <f>VLOOKUP(A215,MED[],9,FALSE)</f>
        <v>Obesity</v>
      </c>
      <c r="K215" t="str">
        <f>VLOOKUP(A215,MED[],10,FALSE)</f>
        <v>Diabetes</v>
      </c>
      <c r="L215" t="str">
        <f>VLOOKUP(A215,HOS[],2,FALSE)</f>
        <v>24 Oct 1973</v>
      </c>
      <c r="M215" s="11">
        <f>VLOOKUP(A215,HOS[],8,FALSE)</f>
        <v>2902.91</v>
      </c>
      <c r="N215" t="str">
        <f>VLOOKUP(A215,HOS[],9,FALSE)</f>
        <v>tier - 1</v>
      </c>
      <c r="O215" t="str">
        <f>VLOOKUP(A215,HOS[],10,FALSE)</f>
        <v>tier - 1</v>
      </c>
      <c r="P215" t="str">
        <f>VLOOKUP(A215,HOS[],11,FALSE)</f>
        <v>R1011</v>
      </c>
      <c r="Q215">
        <f>VLOOKUP(A215,HOS[],3,FALSE)</f>
        <v>49</v>
      </c>
    </row>
    <row r="216" spans="1:17" ht="15.6" x14ac:dyDescent="0.3">
      <c r="A216" s="1" t="s">
        <v>2158</v>
      </c>
      <c r="B216" t="str">
        <f>VLOOKUP(A216,CUS[],3,FALSE)</f>
        <v>Jessica</v>
      </c>
      <c r="C216">
        <f>VLOOKUP(A216,MED[],2,FALSE)</f>
        <v>49.8</v>
      </c>
      <c r="D216">
        <f>VLOOKUP(A216,MED[],3,FALSE)</f>
        <v>4.24</v>
      </c>
      <c r="E216" t="str">
        <f>VLOOKUP(A216,MED[],4,FALSE)</f>
        <v>No</v>
      </c>
      <c r="F216" t="str">
        <f>VLOOKUP(A216,MED[],5,FALSE)</f>
        <v>No</v>
      </c>
      <c r="G216" t="str">
        <f>VLOOKUP(A216,MED[],6,FALSE)</f>
        <v>No</v>
      </c>
      <c r="H216" t="str">
        <f>VLOOKUP(A216,MED[],7,FALSE)</f>
        <v>1</v>
      </c>
      <c r="I216" t="str">
        <f>VLOOKUP(A216,MED[],8,FALSE)</f>
        <v>yes</v>
      </c>
      <c r="J216" t="str">
        <f>VLOOKUP(A216,MED[],9,FALSE)</f>
        <v>Obesity</v>
      </c>
      <c r="K216" t="str">
        <f>VLOOKUP(A216,MED[],10,FALSE)</f>
        <v>Normal</v>
      </c>
      <c r="L216" t="str">
        <f>VLOOKUP(A216,HOS[],2,FALSE)</f>
        <v>13 Sep 1992</v>
      </c>
      <c r="M216" s="11">
        <f>VLOOKUP(A216,HOS[],8,FALSE)</f>
        <v>2904.09</v>
      </c>
      <c r="N216" t="str">
        <f>VLOOKUP(A216,HOS[],9,FALSE)</f>
        <v>tier - 2</v>
      </c>
      <c r="O216" t="str">
        <f>VLOOKUP(A216,HOS[],10,FALSE)</f>
        <v>tier - 3</v>
      </c>
      <c r="P216" t="str">
        <f>VLOOKUP(A216,HOS[],11,FALSE)</f>
        <v>R1011</v>
      </c>
      <c r="Q216">
        <f>VLOOKUP(A216,HOS[],3,FALSE)</f>
        <v>30</v>
      </c>
    </row>
    <row r="217" spans="1:17" ht="15.6" x14ac:dyDescent="0.3">
      <c r="A217" s="1" t="s">
        <v>2157</v>
      </c>
      <c r="B217" t="str">
        <f>VLOOKUP(A217,CUS[],3,FALSE)</f>
        <v>Lawrence</v>
      </c>
      <c r="C217">
        <f>VLOOKUP(A217,MED[],2,FALSE)</f>
        <v>35.71</v>
      </c>
      <c r="D217">
        <f>VLOOKUP(A217,MED[],3,FALSE)</f>
        <v>6.84</v>
      </c>
      <c r="E217" t="str">
        <f>VLOOKUP(A217,MED[],4,FALSE)</f>
        <v>No</v>
      </c>
      <c r="F217" t="str">
        <f>VLOOKUP(A217,MED[],5,FALSE)</f>
        <v>No</v>
      </c>
      <c r="G217" t="str">
        <f>VLOOKUP(A217,MED[],6,FALSE)</f>
        <v>No</v>
      </c>
      <c r="H217" t="str">
        <f>VLOOKUP(A217,MED[],7,FALSE)</f>
        <v>2</v>
      </c>
      <c r="I217" t="str">
        <f>VLOOKUP(A217,MED[],8,FALSE)</f>
        <v>yes</v>
      </c>
      <c r="J217" t="str">
        <f>VLOOKUP(A217,MED[],9,FALSE)</f>
        <v>Obesity</v>
      </c>
      <c r="K217" t="str">
        <f>VLOOKUP(A217,MED[],10,FALSE)</f>
        <v>Diabetes</v>
      </c>
      <c r="L217" t="str">
        <f>VLOOKUP(A217,HOS[],2,FALSE)</f>
        <v>5 Dec 1973</v>
      </c>
      <c r="M217" s="11">
        <f>VLOOKUP(A217,HOS[],8,FALSE)</f>
        <v>2913.57</v>
      </c>
      <c r="N217" t="str">
        <f>VLOOKUP(A217,HOS[],9,FALSE)</f>
        <v>tier - 2</v>
      </c>
      <c r="O217" t="str">
        <f>VLOOKUP(A217,HOS[],10,FALSE)</f>
        <v>tier - 2</v>
      </c>
      <c r="P217" t="str">
        <f>VLOOKUP(A217,HOS[],11,FALSE)</f>
        <v>R1011</v>
      </c>
      <c r="Q217">
        <f>VLOOKUP(A217,HOS[],3,FALSE)</f>
        <v>49</v>
      </c>
    </row>
    <row r="218" spans="1:17" ht="15.6" x14ac:dyDescent="0.3">
      <c r="A218" s="1" t="s">
        <v>2156</v>
      </c>
      <c r="B218" t="str">
        <f>VLOOKUP(A218,CUS[],3,FALSE)</f>
        <v>Alex</v>
      </c>
      <c r="C218">
        <f>VLOOKUP(A218,MED[],2,FALSE)</f>
        <v>30.8</v>
      </c>
      <c r="D218">
        <f>VLOOKUP(A218,MED[],3,FALSE)</f>
        <v>5.23</v>
      </c>
      <c r="E218" t="str">
        <f>VLOOKUP(A218,MED[],4,FALSE)</f>
        <v>yes</v>
      </c>
      <c r="F218" t="str">
        <f>VLOOKUP(A218,MED[],5,FALSE)</f>
        <v>No</v>
      </c>
      <c r="G218" t="str">
        <f>VLOOKUP(A218,MED[],6,FALSE)</f>
        <v>No</v>
      </c>
      <c r="H218" t="str">
        <f>VLOOKUP(A218,MED[],7,FALSE)</f>
        <v>1</v>
      </c>
      <c r="I218" t="str">
        <f>VLOOKUP(A218,MED[],8,FALSE)</f>
        <v>yes</v>
      </c>
      <c r="J218" t="str">
        <f>VLOOKUP(A218,MED[],9,FALSE)</f>
        <v>Obesity</v>
      </c>
      <c r="K218" t="str">
        <f>VLOOKUP(A218,MED[],10,FALSE)</f>
        <v>Normal</v>
      </c>
      <c r="L218" t="str">
        <f>VLOOKUP(A218,HOS[],2,FALSE)</f>
        <v>30 Nov 1988</v>
      </c>
      <c r="M218" s="11">
        <f>VLOOKUP(A218,HOS[],8,FALSE)</f>
        <v>2927.06</v>
      </c>
      <c r="N218" t="str">
        <f>VLOOKUP(A218,HOS[],9,FALSE)</f>
        <v>tier - 1</v>
      </c>
      <c r="O218" t="str">
        <f>VLOOKUP(A218,HOS[],10,FALSE)</f>
        <v>tier - 2</v>
      </c>
      <c r="P218" t="str">
        <f>VLOOKUP(A218,HOS[],11,FALSE)</f>
        <v>R1011</v>
      </c>
      <c r="Q218">
        <f>VLOOKUP(A218,HOS[],3,FALSE)</f>
        <v>34</v>
      </c>
    </row>
    <row r="219" spans="1:17" ht="15.6" x14ac:dyDescent="0.3">
      <c r="A219" s="1" t="s">
        <v>2155</v>
      </c>
      <c r="B219" t="str">
        <f>VLOOKUP(A219,CUS[],3,FALSE)</f>
        <v>Kevin</v>
      </c>
      <c r="C219">
        <f>VLOOKUP(A219,MED[],2,FALSE)</f>
        <v>33.69</v>
      </c>
      <c r="D219">
        <f>VLOOKUP(A219,MED[],3,FALSE)</f>
        <v>9.68</v>
      </c>
      <c r="E219" t="str">
        <f>VLOOKUP(A219,MED[],4,FALSE)</f>
        <v>No</v>
      </c>
      <c r="F219" t="str">
        <f>VLOOKUP(A219,MED[],5,FALSE)</f>
        <v>No</v>
      </c>
      <c r="G219" t="str">
        <f>VLOOKUP(A219,MED[],6,FALSE)</f>
        <v>No</v>
      </c>
      <c r="H219" t="str">
        <f>VLOOKUP(A219,MED[],7,FALSE)</f>
        <v>0</v>
      </c>
      <c r="I219" t="str">
        <f>VLOOKUP(A219,MED[],8,FALSE)</f>
        <v>yes</v>
      </c>
      <c r="J219" t="str">
        <f>VLOOKUP(A219,MED[],9,FALSE)</f>
        <v>Obesity</v>
      </c>
      <c r="K219" t="str">
        <f>VLOOKUP(A219,MED[],10,FALSE)</f>
        <v>Diabetes</v>
      </c>
      <c r="L219" t="str">
        <f>VLOOKUP(A219,HOS[],2,FALSE)</f>
        <v>30 Sep 1971</v>
      </c>
      <c r="M219" s="11">
        <f>VLOOKUP(A219,HOS[],8,FALSE)</f>
        <v>2943.41</v>
      </c>
      <c r="N219" t="str">
        <f>VLOOKUP(A219,HOS[],9,FALSE)</f>
        <v>tier - 2</v>
      </c>
      <c r="O219" t="str">
        <f>VLOOKUP(A219,HOS[],10,FALSE)</f>
        <v>tier - 3</v>
      </c>
      <c r="P219" t="str">
        <f>VLOOKUP(A219,HOS[],11,FALSE)</f>
        <v>R1011</v>
      </c>
      <c r="Q219">
        <f>VLOOKUP(A219,HOS[],3,FALSE)</f>
        <v>51</v>
      </c>
    </row>
    <row r="220" spans="1:17" ht="15.6" x14ac:dyDescent="0.3">
      <c r="A220" s="1" t="s">
        <v>2154</v>
      </c>
      <c r="B220" t="str">
        <f>VLOOKUP(A220,CUS[],3,FALSE)</f>
        <v>Gavin M.</v>
      </c>
      <c r="C220">
        <f>VLOOKUP(A220,MED[],2,FALSE)</f>
        <v>42.27</v>
      </c>
      <c r="D220">
        <f>VLOOKUP(A220,MED[],3,FALSE)</f>
        <v>6.05</v>
      </c>
      <c r="E220" t="str">
        <f>VLOOKUP(A220,MED[],4,FALSE)</f>
        <v>yes</v>
      </c>
      <c r="F220" t="str">
        <f>VLOOKUP(A220,MED[],5,FALSE)</f>
        <v>No</v>
      </c>
      <c r="G220" t="str">
        <f>VLOOKUP(A220,MED[],6,FALSE)</f>
        <v>No</v>
      </c>
      <c r="H220" t="str">
        <f>VLOOKUP(A220,MED[],7,FALSE)</f>
        <v>1</v>
      </c>
      <c r="I220" t="str">
        <f>VLOOKUP(A220,MED[],8,FALSE)</f>
        <v>yes</v>
      </c>
      <c r="J220" t="str">
        <f>VLOOKUP(A220,MED[],9,FALSE)</f>
        <v>Obesity</v>
      </c>
      <c r="K220" t="str">
        <f>VLOOKUP(A220,MED[],10,FALSE)</f>
        <v>Prediabetes</v>
      </c>
      <c r="L220" t="str">
        <f>VLOOKUP(A220,HOS[],2,FALSE)</f>
        <v>24 Sep 1988</v>
      </c>
      <c r="M220" s="11">
        <f>VLOOKUP(A220,HOS[],8,FALSE)</f>
        <v>2974.13</v>
      </c>
      <c r="N220" t="str">
        <f>VLOOKUP(A220,HOS[],9,FALSE)</f>
        <v>tier - 2</v>
      </c>
      <c r="O220" t="str">
        <f>VLOOKUP(A220,HOS[],10,FALSE)</f>
        <v>tier - 1</v>
      </c>
      <c r="P220" t="str">
        <f>VLOOKUP(A220,HOS[],11,FALSE)</f>
        <v>R1011</v>
      </c>
      <c r="Q220">
        <f>VLOOKUP(A220,HOS[],3,FALSE)</f>
        <v>34</v>
      </c>
    </row>
    <row r="221" spans="1:17" ht="15.6" x14ac:dyDescent="0.3">
      <c r="A221" s="1" t="s">
        <v>2153</v>
      </c>
      <c r="B221" t="str">
        <f>VLOOKUP(A221,CUS[],3,FALSE)</f>
        <v>Rick E</v>
      </c>
      <c r="C221">
        <f>VLOOKUP(A221,MED[],2,FALSE)</f>
        <v>53.25</v>
      </c>
      <c r="D221">
        <f>VLOOKUP(A221,MED[],3,FALSE)</f>
        <v>6.11</v>
      </c>
      <c r="E221" t="str">
        <f>VLOOKUP(A221,MED[],4,FALSE)</f>
        <v>yes</v>
      </c>
      <c r="F221" t="str">
        <f>VLOOKUP(A221,MED[],5,FALSE)</f>
        <v>No</v>
      </c>
      <c r="G221" t="str">
        <f>VLOOKUP(A221,MED[],6,FALSE)</f>
        <v>Yes</v>
      </c>
      <c r="H221" t="str">
        <f>VLOOKUP(A221,MED[],7,FALSE)</f>
        <v>1</v>
      </c>
      <c r="I221" t="str">
        <f>VLOOKUP(A221,MED[],8,FALSE)</f>
        <v>yes</v>
      </c>
      <c r="J221" t="str">
        <f>VLOOKUP(A221,MED[],9,FALSE)</f>
        <v>Obesity</v>
      </c>
      <c r="K221" t="str">
        <f>VLOOKUP(A221,MED[],10,FALSE)</f>
        <v>Prediabetes</v>
      </c>
      <c r="L221" t="str">
        <f>VLOOKUP(A221,HOS[],2,FALSE)</f>
        <v>18 Jul 1997</v>
      </c>
      <c r="M221" s="11">
        <f>VLOOKUP(A221,HOS[],8,FALSE)</f>
        <v>2979.52</v>
      </c>
      <c r="N221" t="str">
        <f>VLOOKUP(A221,HOS[],9,FALSE)</f>
        <v>tier - 1</v>
      </c>
      <c r="O221" t="str">
        <f>VLOOKUP(A221,HOS[],10,FALSE)</f>
        <v>tier - 2</v>
      </c>
      <c r="P221" t="str">
        <f>VLOOKUP(A221,HOS[],11,FALSE)</f>
        <v>R1011</v>
      </c>
      <c r="Q221">
        <f>VLOOKUP(A221,HOS[],3,FALSE)</f>
        <v>25</v>
      </c>
    </row>
    <row r="222" spans="1:17" ht="15.6" x14ac:dyDescent="0.3">
      <c r="A222" s="1" t="s">
        <v>2152</v>
      </c>
      <c r="B222" t="str">
        <f>VLOOKUP(A222,CUS[],3,FALSE)</f>
        <v>Andrea H.</v>
      </c>
      <c r="C222">
        <f>VLOOKUP(A222,MED[],2,FALSE)</f>
        <v>26.8</v>
      </c>
      <c r="D222">
        <f>VLOOKUP(A222,MED[],3,FALSE)</f>
        <v>10.93</v>
      </c>
      <c r="E222" t="str">
        <f>VLOOKUP(A222,MED[],4,FALSE)</f>
        <v>yes</v>
      </c>
      <c r="F222" t="str">
        <f>VLOOKUP(A222,MED[],5,FALSE)</f>
        <v>No</v>
      </c>
      <c r="G222" t="str">
        <f>VLOOKUP(A222,MED[],6,FALSE)</f>
        <v>No</v>
      </c>
      <c r="H222" t="str">
        <f>VLOOKUP(A222,MED[],7,FALSE)</f>
        <v>0</v>
      </c>
      <c r="I222" t="str">
        <f>VLOOKUP(A222,MED[],8,FALSE)</f>
        <v>No</v>
      </c>
      <c r="J222" t="str">
        <f>VLOOKUP(A222,MED[],9,FALSE)</f>
        <v>Overweight</v>
      </c>
      <c r="K222" t="str">
        <f>VLOOKUP(A222,MED[],10,FALSE)</f>
        <v>Diabetes</v>
      </c>
      <c r="L222" t="str">
        <f>VLOOKUP(A222,HOS[],2,FALSE)</f>
        <v>14 Dec 1967</v>
      </c>
      <c r="M222" s="11">
        <f>VLOOKUP(A222,HOS[],8,FALSE)</f>
        <v>11286.54</v>
      </c>
      <c r="N222" t="str">
        <f>VLOOKUP(A222,HOS[],9,FALSE)</f>
        <v>tier - 2</v>
      </c>
      <c r="O222" t="str">
        <f>VLOOKUP(A222,HOS[],10,FALSE)</f>
        <v>tier - 2</v>
      </c>
      <c r="P222" t="str">
        <f>VLOOKUP(A222,HOS[],11,FALSE)</f>
        <v>R1011</v>
      </c>
      <c r="Q222">
        <f>VLOOKUP(A222,HOS[],3,FALSE)</f>
        <v>55</v>
      </c>
    </row>
    <row r="223" spans="1:17" ht="15.6" x14ac:dyDescent="0.3">
      <c r="A223" s="1" t="s">
        <v>2151</v>
      </c>
      <c r="B223" t="str">
        <f>VLOOKUP(A223,CUS[],3,FALSE)</f>
        <v>Anthony S</v>
      </c>
      <c r="C223">
        <f>VLOOKUP(A223,MED[],2,FALSE)</f>
        <v>28.5</v>
      </c>
      <c r="D223">
        <f>VLOOKUP(A223,MED[],3,FALSE)</f>
        <v>5.12</v>
      </c>
      <c r="E223" t="str">
        <f>VLOOKUP(A223,MED[],4,FALSE)</f>
        <v>No</v>
      </c>
      <c r="F223" t="str">
        <f>VLOOKUP(A223,MED[],5,FALSE)</f>
        <v>No</v>
      </c>
      <c r="G223" t="str">
        <f>VLOOKUP(A223,MED[],6,FALSE)</f>
        <v>No</v>
      </c>
      <c r="H223" t="str">
        <f>VLOOKUP(A223,MED[],7,FALSE)</f>
        <v>1</v>
      </c>
      <c r="I223" t="str">
        <f>VLOOKUP(A223,MED[],8,FALSE)</f>
        <v>yes</v>
      </c>
      <c r="J223" t="str">
        <f>VLOOKUP(A223,MED[],9,FALSE)</f>
        <v>Overweight</v>
      </c>
      <c r="K223" t="str">
        <f>VLOOKUP(A223,MED[],10,FALSE)</f>
        <v>Normal</v>
      </c>
      <c r="L223" t="str">
        <f>VLOOKUP(A223,HOS[],2,FALSE)</f>
        <v>9 Dec 1998</v>
      </c>
      <c r="M223" s="11">
        <f>VLOOKUP(A223,HOS[],8,FALSE)</f>
        <v>12096.65</v>
      </c>
      <c r="N223" t="str">
        <f>VLOOKUP(A223,HOS[],9,FALSE)</f>
        <v>tier - 1</v>
      </c>
      <c r="O223" t="str">
        <f>VLOOKUP(A223,HOS[],10,FALSE)</f>
        <v>tier - 1</v>
      </c>
      <c r="P223" t="str">
        <f>VLOOKUP(A223,HOS[],11,FALSE)</f>
        <v>R1016</v>
      </c>
      <c r="Q223">
        <f>VLOOKUP(A223,HOS[],3,FALSE)</f>
        <v>24</v>
      </c>
    </row>
    <row r="224" spans="1:17" ht="15.6" x14ac:dyDescent="0.3">
      <c r="A224" s="1" t="s">
        <v>2150</v>
      </c>
      <c r="B224" t="str">
        <f>VLOOKUP(A224,CUS[],3,FALSE)</f>
        <v>Erik</v>
      </c>
      <c r="C224">
        <f>VLOOKUP(A224,MED[],2,FALSE)</f>
        <v>22.895</v>
      </c>
      <c r="D224">
        <f>VLOOKUP(A224,MED[],3,FALSE)</f>
        <v>5.72</v>
      </c>
      <c r="E224" t="str">
        <f>VLOOKUP(A224,MED[],4,FALSE)</f>
        <v>No</v>
      </c>
      <c r="F224" t="str">
        <f>VLOOKUP(A224,MED[],5,FALSE)</f>
        <v>No</v>
      </c>
      <c r="G224" t="str">
        <f>VLOOKUP(A224,MED[],6,FALSE)</f>
        <v>No</v>
      </c>
      <c r="H224" t="str">
        <f>VLOOKUP(A224,MED[],7,FALSE)</f>
        <v>0</v>
      </c>
      <c r="I224" t="str">
        <f>VLOOKUP(A224,MED[],8,FALSE)</f>
        <v>yes</v>
      </c>
      <c r="J224" t="str">
        <f>VLOOKUP(A224,MED[],9,FALSE)</f>
        <v>Overweight</v>
      </c>
      <c r="K224" t="str">
        <f>VLOOKUP(A224,MED[],10,FALSE)</f>
        <v>Prediabetes</v>
      </c>
      <c r="L224" t="str">
        <f>VLOOKUP(A224,HOS[],2,FALSE)</f>
        <v>20 Jun 1977</v>
      </c>
      <c r="M224" s="11">
        <f>VLOOKUP(A224,HOS[],8,FALSE)</f>
        <v>2985.67</v>
      </c>
      <c r="N224" t="str">
        <f>VLOOKUP(A224,HOS[],9,FALSE)</f>
        <v>tier - 1</v>
      </c>
      <c r="O224" t="str">
        <f>VLOOKUP(A224,HOS[],10,FALSE)</f>
        <v>tier - 1</v>
      </c>
      <c r="P224" t="str">
        <f>VLOOKUP(A224,HOS[],11,FALSE)</f>
        <v>R1017</v>
      </c>
      <c r="Q224">
        <f>VLOOKUP(A224,HOS[],3,FALSE)</f>
        <v>45</v>
      </c>
    </row>
    <row r="225" spans="1:17" ht="15.6" x14ac:dyDescent="0.3">
      <c r="A225" s="1" t="s">
        <v>2149</v>
      </c>
      <c r="B225" t="str">
        <f>VLOOKUP(A225,CUS[],3,FALSE)</f>
        <v>Kiley D</v>
      </c>
      <c r="C225">
        <f>VLOOKUP(A225,MED[],2,FALSE)</f>
        <v>34.06</v>
      </c>
      <c r="D225">
        <f>VLOOKUP(A225,MED[],3,FALSE)</f>
        <v>11.83</v>
      </c>
      <c r="E225" t="str">
        <f>VLOOKUP(A225,MED[],4,FALSE)</f>
        <v>yes</v>
      </c>
      <c r="F225" t="str">
        <f>VLOOKUP(A225,MED[],5,FALSE)</f>
        <v>No</v>
      </c>
      <c r="G225" t="str">
        <f>VLOOKUP(A225,MED[],6,FALSE)</f>
        <v>No</v>
      </c>
      <c r="H225" t="str">
        <f>VLOOKUP(A225,MED[],7,FALSE)</f>
        <v>1</v>
      </c>
      <c r="I225" t="str">
        <f>VLOOKUP(A225,MED[],8,FALSE)</f>
        <v>yes</v>
      </c>
      <c r="J225" t="str">
        <f>VLOOKUP(A225,MED[],9,FALSE)</f>
        <v>Obesity</v>
      </c>
      <c r="K225" t="str">
        <f>VLOOKUP(A225,MED[],10,FALSE)</f>
        <v>Diabetes</v>
      </c>
      <c r="L225" t="str">
        <f>VLOOKUP(A225,HOS[],2,FALSE)</f>
        <v>15 Aug 1975</v>
      </c>
      <c r="M225" s="11">
        <f>VLOOKUP(A225,HOS[],8,FALSE)</f>
        <v>3012.22</v>
      </c>
      <c r="N225" t="str">
        <f>VLOOKUP(A225,HOS[],9,FALSE)</f>
        <v>tier - 2</v>
      </c>
      <c r="O225" t="str">
        <f>VLOOKUP(A225,HOS[],10,FALSE)</f>
        <v>tier - 1</v>
      </c>
      <c r="P225" t="str">
        <f>VLOOKUP(A225,HOS[],11,FALSE)</f>
        <v>R1011</v>
      </c>
      <c r="Q225">
        <f>VLOOKUP(A225,HOS[],3,FALSE)</f>
        <v>47</v>
      </c>
    </row>
    <row r="226" spans="1:17" ht="15.6" x14ac:dyDescent="0.3">
      <c r="A226" s="1" t="s">
        <v>2148</v>
      </c>
      <c r="B226" t="str">
        <f>VLOOKUP(A226,CUS[],3,FALSE)</f>
        <v>Jennifer</v>
      </c>
      <c r="C226">
        <f>VLOOKUP(A226,MED[],2,FALSE)</f>
        <v>36.409999999999997</v>
      </c>
      <c r="D226">
        <f>VLOOKUP(A226,MED[],3,FALSE)</f>
        <v>4.55</v>
      </c>
      <c r="E226" t="str">
        <f>VLOOKUP(A226,MED[],4,FALSE)</f>
        <v>No</v>
      </c>
      <c r="F226" t="str">
        <f>VLOOKUP(A226,MED[],5,FALSE)</f>
        <v>No</v>
      </c>
      <c r="G226" t="str">
        <f>VLOOKUP(A226,MED[],6,FALSE)</f>
        <v>No</v>
      </c>
      <c r="H226" t="str">
        <f>VLOOKUP(A226,MED[],7,FALSE)</f>
        <v>0</v>
      </c>
      <c r="I226" t="str">
        <f>VLOOKUP(A226,MED[],8,FALSE)</f>
        <v>yes</v>
      </c>
      <c r="J226" t="str">
        <f>VLOOKUP(A226,MED[],9,FALSE)</f>
        <v>Obesity</v>
      </c>
      <c r="K226" t="str">
        <f>VLOOKUP(A226,MED[],10,FALSE)</f>
        <v>Normal</v>
      </c>
      <c r="L226" t="str">
        <f>VLOOKUP(A226,HOS[],2,FALSE)</f>
        <v>28 Jul 1982</v>
      </c>
      <c r="M226" s="11">
        <f>VLOOKUP(A226,HOS[],8,FALSE)</f>
        <v>3018.04</v>
      </c>
      <c r="N226" t="str">
        <f>VLOOKUP(A226,HOS[],9,FALSE)</f>
        <v>tier - 2</v>
      </c>
      <c r="O226" t="str">
        <f>VLOOKUP(A226,HOS[],10,FALSE)</f>
        <v>tier - 3</v>
      </c>
      <c r="P226" t="str">
        <f>VLOOKUP(A226,HOS[],11,FALSE)</f>
        <v>R1011</v>
      </c>
      <c r="Q226">
        <f>VLOOKUP(A226,HOS[],3,FALSE)</f>
        <v>40</v>
      </c>
    </row>
    <row r="227" spans="1:17" ht="15.6" x14ac:dyDescent="0.3">
      <c r="A227" s="1" t="s">
        <v>2147</v>
      </c>
      <c r="B227" t="str">
        <f>VLOOKUP(A227,CUS[],3,FALSE)</f>
        <v>Chris</v>
      </c>
      <c r="C227">
        <f>VLOOKUP(A227,MED[],2,FALSE)</f>
        <v>52.3</v>
      </c>
      <c r="D227">
        <f>VLOOKUP(A227,MED[],3,FALSE)</f>
        <v>4.87</v>
      </c>
      <c r="E227" t="str">
        <f>VLOOKUP(A227,MED[],4,FALSE)</f>
        <v>yes</v>
      </c>
      <c r="F227" t="str">
        <f>VLOOKUP(A227,MED[],5,FALSE)</f>
        <v>No</v>
      </c>
      <c r="G227" t="str">
        <f>VLOOKUP(A227,MED[],6,FALSE)</f>
        <v>Yes</v>
      </c>
      <c r="H227" t="str">
        <f>VLOOKUP(A227,MED[],7,FALSE)</f>
        <v>1</v>
      </c>
      <c r="I227" t="str">
        <f>VLOOKUP(A227,MED[],8,FALSE)</f>
        <v>yes</v>
      </c>
      <c r="J227" t="str">
        <f>VLOOKUP(A227,MED[],9,FALSE)</f>
        <v>Obesity</v>
      </c>
      <c r="K227" t="str">
        <f>VLOOKUP(A227,MED[],10,FALSE)</f>
        <v>Normal</v>
      </c>
      <c r="L227" t="str">
        <f>VLOOKUP(A227,HOS[],2,FALSE)</f>
        <v>20 Aug 1997</v>
      </c>
      <c r="M227" s="11">
        <f>VLOOKUP(A227,HOS[],8,FALSE)</f>
        <v>36085.22</v>
      </c>
      <c r="N227" t="str">
        <f>VLOOKUP(A227,HOS[],9,FALSE)</f>
        <v>tier - 2</v>
      </c>
      <c r="O227" t="str">
        <f>VLOOKUP(A227,HOS[],10,FALSE)</f>
        <v>tier - 2</v>
      </c>
      <c r="P227" t="str">
        <f>VLOOKUP(A227,HOS[],11,FALSE)</f>
        <v>R1011</v>
      </c>
      <c r="Q227">
        <f>VLOOKUP(A227,HOS[],3,FALSE)</f>
        <v>25</v>
      </c>
    </row>
    <row r="228" spans="1:17" ht="15.6" x14ac:dyDescent="0.3">
      <c r="A228" s="1" t="s">
        <v>2146</v>
      </c>
      <c r="B228" t="str">
        <f>VLOOKUP(A228,CUS[],3,FALSE)</f>
        <v>Marian M.</v>
      </c>
      <c r="C228">
        <f>VLOOKUP(A228,MED[],2,FALSE)</f>
        <v>52.66</v>
      </c>
      <c r="D228">
        <f>VLOOKUP(A228,MED[],3,FALSE)</f>
        <v>4.45</v>
      </c>
      <c r="E228" t="str">
        <f>VLOOKUP(A228,MED[],4,FALSE)</f>
        <v>No</v>
      </c>
      <c r="F228" t="str">
        <f>VLOOKUP(A228,MED[],5,FALSE)</f>
        <v>No</v>
      </c>
      <c r="G228" t="str">
        <f>VLOOKUP(A228,MED[],6,FALSE)</f>
        <v>No</v>
      </c>
      <c r="H228" t="str">
        <f>VLOOKUP(A228,MED[],7,FALSE)</f>
        <v>1</v>
      </c>
      <c r="I228" t="str">
        <f>VLOOKUP(A228,MED[],8,FALSE)</f>
        <v>yes</v>
      </c>
      <c r="J228" t="str">
        <f>VLOOKUP(A228,MED[],9,FALSE)</f>
        <v>Obesity</v>
      </c>
      <c r="K228" t="str">
        <f>VLOOKUP(A228,MED[],10,FALSE)</f>
        <v>Normal</v>
      </c>
      <c r="L228" t="str">
        <f>VLOOKUP(A228,HOS[],2,FALSE)</f>
        <v>19 Aug 1998</v>
      </c>
      <c r="M228" s="11">
        <f>VLOOKUP(A228,HOS[],8,FALSE)</f>
        <v>3021.81</v>
      </c>
      <c r="N228" t="str">
        <f>VLOOKUP(A228,HOS[],9,FALSE)</f>
        <v>tier - 2</v>
      </c>
      <c r="O228" t="str">
        <f>VLOOKUP(A228,HOS[],10,FALSE)</f>
        <v>tier - 1</v>
      </c>
      <c r="P228" t="str">
        <f>VLOOKUP(A228,HOS[],11,FALSE)</f>
        <v>R1011</v>
      </c>
      <c r="Q228">
        <f>VLOOKUP(A228,HOS[],3,FALSE)</f>
        <v>24</v>
      </c>
    </row>
    <row r="229" spans="1:17" ht="15.6" x14ac:dyDescent="0.3">
      <c r="A229" s="1" t="s">
        <v>2145</v>
      </c>
      <c r="B229" t="str">
        <f>VLOOKUP(A229,CUS[],3,FALSE)</f>
        <v>Jeremy</v>
      </c>
      <c r="C229">
        <f>VLOOKUP(A229,MED[],2,FALSE)</f>
        <v>29.57</v>
      </c>
      <c r="D229">
        <f>VLOOKUP(A229,MED[],3,FALSE)</f>
        <v>9.42</v>
      </c>
      <c r="E229" t="str">
        <f>VLOOKUP(A229,MED[],4,FALSE)</f>
        <v>yes</v>
      </c>
      <c r="F229" t="str">
        <f>VLOOKUP(A229,MED[],5,FALSE)</f>
        <v>No</v>
      </c>
      <c r="G229" t="str">
        <f>VLOOKUP(A229,MED[],6,FALSE)</f>
        <v>No</v>
      </c>
      <c r="H229" t="str">
        <f>VLOOKUP(A229,MED[],7,FALSE)</f>
        <v>0</v>
      </c>
      <c r="I229" t="str">
        <f>VLOOKUP(A229,MED[],8,FALSE)</f>
        <v>yes</v>
      </c>
      <c r="J229" t="str">
        <f>VLOOKUP(A229,MED[],9,FALSE)</f>
        <v>Overweight</v>
      </c>
      <c r="K229" t="str">
        <f>VLOOKUP(A229,MED[],10,FALSE)</f>
        <v>Diabetes</v>
      </c>
      <c r="L229" t="str">
        <f>VLOOKUP(A229,HOS[],2,FALSE)</f>
        <v>15 Oct 1967</v>
      </c>
      <c r="M229" s="11">
        <f>VLOOKUP(A229,HOS[],8,FALSE)</f>
        <v>3044.21</v>
      </c>
      <c r="N229" t="str">
        <f>VLOOKUP(A229,HOS[],9,FALSE)</f>
        <v>tier - 2</v>
      </c>
      <c r="O229" t="str">
        <f>VLOOKUP(A229,HOS[],10,FALSE)</f>
        <v>tier - 2</v>
      </c>
      <c r="P229" t="str">
        <f>VLOOKUP(A229,HOS[],11,FALSE)</f>
        <v>R1011</v>
      </c>
      <c r="Q229">
        <f>VLOOKUP(A229,HOS[],3,FALSE)</f>
        <v>55</v>
      </c>
    </row>
    <row r="230" spans="1:17" ht="15.6" x14ac:dyDescent="0.3">
      <c r="A230" s="1" t="s">
        <v>2144</v>
      </c>
      <c r="B230" t="str">
        <f>VLOOKUP(A230,CUS[],3,FALSE)</f>
        <v>Allison H</v>
      </c>
      <c r="C230">
        <f>VLOOKUP(A230,MED[],2,FALSE)</f>
        <v>36.99</v>
      </c>
      <c r="D230">
        <f>VLOOKUP(A230,MED[],3,FALSE)</f>
        <v>5.37</v>
      </c>
      <c r="E230" t="str">
        <f>VLOOKUP(A230,MED[],4,FALSE)</f>
        <v>yes</v>
      </c>
      <c r="F230" t="str">
        <f>VLOOKUP(A230,MED[],5,FALSE)</f>
        <v>No</v>
      </c>
      <c r="G230" t="str">
        <f>VLOOKUP(A230,MED[],6,FALSE)</f>
        <v>Yes</v>
      </c>
      <c r="H230" t="str">
        <f>VLOOKUP(A230,MED[],7,FALSE)</f>
        <v>1</v>
      </c>
      <c r="I230" t="str">
        <f>VLOOKUP(A230,MED[],8,FALSE)</f>
        <v>yes</v>
      </c>
      <c r="J230" t="str">
        <f>VLOOKUP(A230,MED[],9,FALSE)</f>
        <v>Obesity</v>
      </c>
      <c r="K230" t="str">
        <f>VLOOKUP(A230,MED[],10,FALSE)</f>
        <v>Normal</v>
      </c>
      <c r="L230" t="str">
        <f>VLOOKUP(A230,HOS[],2,FALSE)</f>
        <v>9 Jul 1983</v>
      </c>
      <c r="M230" s="11">
        <f>VLOOKUP(A230,HOS[],8,FALSE)</f>
        <v>3046.06</v>
      </c>
      <c r="N230" t="str">
        <f>VLOOKUP(A230,HOS[],9,FALSE)</f>
        <v>tier - 2</v>
      </c>
      <c r="O230" t="str">
        <f>VLOOKUP(A230,HOS[],10,FALSE)</f>
        <v>tier - 3</v>
      </c>
      <c r="P230" t="str">
        <f>VLOOKUP(A230,HOS[],11,FALSE)</f>
        <v>R1011</v>
      </c>
      <c r="Q230">
        <f>VLOOKUP(A230,HOS[],3,FALSE)</f>
        <v>39</v>
      </c>
    </row>
    <row r="231" spans="1:17" ht="15.6" x14ac:dyDescent="0.3">
      <c r="A231" s="1" t="s">
        <v>2143</v>
      </c>
      <c r="B231" t="str">
        <f>VLOOKUP(A231,CUS[],3,FALSE)</f>
        <v>Elizabeth</v>
      </c>
      <c r="C231">
        <f>VLOOKUP(A231,MED[],2,FALSE)</f>
        <v>31.4</v>
      </c>
      <c r="D231">
        <f>VLOOKUP(A231,MED[],3,FALSE)</f>
        <v>4.5999999999999996</v>
      </c>
      <c r="E231" t="str">
        <f>VLOOKUP(A231,MED[],4,FALSE)</f>
        <v>yes</v>
      </c>
      <c r="F231" t="str">
        <f>VLOOKUP(A231,MED[],5,FALSE)</f>
        <v>No</v>
      </c>
      <c r="G231" t="str">
        <f>VLOOKUP(A231,MED[],6,FALSE)</f>
        <v>No</v>
      </c>
      <c r="H231" t="str">
        <f>VLOOKUP(A231,MED[],7,FALSE)</f>
        <v>1</v>
      </c>
      <c r="I231" t="str">
        <f>VLOOKUP(A231,MED[],8,FALSE)</f>
        <v>yes</v>
      </c>
      <c r="J231" t="str">
        <f>VLOOKUP(A231,MED[],9,FALSE)</f>
        <v>Obesity</v>
      </c>
      <c r="K231" t="str">
        <f>VLOOKUP(A231,MED[],10,FALSE)</f>
        <v>Normal</v>
      </c>
      <c r="L231" t="str">
        <f>VLOOKUP(A231,HOS[],2,FALSE)</f>
        <v>22 Oct 1995</v>
      </c>
      <c r="M231" s="11">
        <f>VLOOKUP(A231,HOS[],8,FALSE)</f>
        <v>3051.73</v>
      </c>
      <c r="N231" t="str">
        <f>VLOOKUP(A231,HOS[],9,FALSE)</f>
        <v>tier - 2</v>
      </c>
      <c r="O231" t="str">
        <f>VLOOKUP(A231,HOS[],10,FALSE)</f>
        <v>tier - 3</v>
      </c>
      <c r="P231" t="str">
        <f>VLOOKUP(A231,HOS[],11,FALSE)</f>
        <v>R1011</v>
      </c>
      <c r="Q231">
        <f>VLOOKUP(A231,HOS[],3,FALSE)</f>
        <v>27</v>
      </c>
    </row>
    <row r="232" spans="1:17" ht="15.6" x14ac:dyDescent="0.3">
      <c r="A232" s="1" t="s">
        <v>2142</v>
      </c>
      <c r="B232" t="str">
        <f>VLOOKUP(A232,CUS[],3,FALSE)</f>
        <v>Andrew</v>
      </c>
      <c r="C232">
        <f>VLOOKUP(A232,MED[],2,FALSE)</f>
        <v>34.9</v>
      </c>
      <c r="D232">
        <f>VLOOKUP(A232,MED[],3,FALSE)</f>
        <v>6.22</v>
      </c>
      <c r="E232" t="str">
        <f>VLOOKUP(A232,MED[],4,FALSE)</f>
        <v>No</v>
      </c>
      <c r="F232" t="str">
        <f>VLOOKUP(A232,MED[],5,FALSE)</f>
        <v>No</v>
      </c>
      <c r="G232" t="str">
        <f>VLOOKUP(A232,MED[],6,FALSE)</f>
        <v>Yes</v>
      </c>
      <c r="H232" t="str">
        <f>VLOOKUP(A232,MED[],7,FALSE)</f>
        <v>1</v>
      </c>
      <c r="I232" t="str">
        <f>VLOOKUP(A232,MED[],8,FALSE)</f>
        <v>yes</v>
      </c>
      <c r="J232" t="str">
        <f>VLOOKUP(A232,MED[],9,FALSE)</f>
        <v>Obesity</v>
      </c>
      <c r="K232" t="str">
        <f>VLOOKUP(A232,MED[],10,FALSE)</f>
        <v>Prediabetes</v>
      </c>
      <c r="L232" t="str">
        <f>VLOOKUP(A232,HOS[],2,FALSE)</f>
        <v>21 Sep 2003</v>
      </c>
      <c r="M232" s="11">
        <f>VLOOKUP(A232,HOS[],8,FALSE)</f>
        <v>3056.39</v>
      </c>
      <c r="N232" t="str">
        <f>VLOOKUP(A232,HOS[],9,FALSE)</f>
        <v>tier - 1</v>
      </c>
      <c r="O232" t="str">
        <f>VLOOKUP(A232,HOS[],10,FALSE)</f>
        <v>tier - 3</v>
      </c>
      <c r="P232" t="str">
        <f>VLOOKUP(A232,HOS[],11,FALSE)</f>
        <v>R1011</v>
      </c>
      <c r="Q232">
        <f>VLOOKUP(A232,HOS[],3,FALSE)</f>
        <v>19</v>
      </c>
    </row>
    <row r="233" spans="1:17" ht="15.6" x14ac:dyDescent="0.3">
      <c r="A233" s="1" t="s">
        <v>2141</v>
      </c>
      <c r="B233" t="str">
        <f>VLOOKUP(A233,CUS[],3,FALSE)</f>
        <v>Anders J</v>
      </c>
      <c r="C233">
        <f>VLOOKUP(A233,MED[],2,FALSE)</f>
        <v>31.13</v>
      </c>
      <c r="D233">
        <f>VLOOKUP(A233,MED[],3,FALSE)</f>
        <v>4.5199999999999996</v>
      </c>
      <c r="E233" t="str">
        <f>VLOOKUP(A233,MED[],4,FALSE)</f>
        <v>yes</v>
      </c>
      <c r="F233" t="str">
        <f>VLOOKUP(A233,MED[],5,FALSE)</f>
        <v>No</v>
      </c>
      <c r="G233" t="str">
        <f>VLOOKUP(A233,MED[],6,FALSE)</f>
        <v>No</v>
      </c>
      <c r="H233" t="str">
        <f>VLOOKUP(A233,MED[],7,FALSE)</f>
        <v>1</v>
      </c>
      <c r="I233" t="str">
        <f>VLOOKUP(A233,MED[],8,FALSE)</f>
        <v>yes</v>
      </c>
      <c r="J233" t="str">
        <f>VLOOKUP(A233,MED[],9,FALSE)</f>
        <v>Obesity</v>
      </c>
      <c r="K233" t="str">
        <f>VLOOKUP(A233,MED[],10,FALSE)</f>
        <v>Normal</v>
      </c>
      <c r="L233" t="str">
        <f>VLOOKUP(A233,HOS[],2,FALSE)</f>
        <v>26 Dec 1995</v>
      </c>
      <c r="M233" s="11">
        <f>VLOOKUP(A233,HOS[],8,FALSE)</f>
        <v>3062.51</v>
      </c>
      <c r="N233" t="str">
        <f>VLOOKUP(A233,HOS[],9,FALSE)</f>
        <v>tier - 1</v>
      </c>
      <c r="O233" t="str">
        <f>VLOOKUP(A233,HOS[],10,FALSE)</f>
        <v>tier - 2</v>
      </c>
      <c r="P233" t="str">
        <f>VLOOKUP(A233,HOS[],11,FALSE)</f>
        <v>R1013</v>
      </c>
      <c r="Q233">
        <f>VLOOKUP(A233,HOS[],3,FALSE)</f>
        <v>27</v>
      </c>
    </row>
    <row r="234" spans="1:17" ht="15.6" x14ac:dyDescent="0.3">
      <c r="A234" s="1" t="s">
        <v>2140</v>
      </c>
      <c r="B234" t="str">
        <f>VLOOKUP(A234,CUS[],3,FALSE)</f>
        <v>Sean</v>
      </c>
      <c r="C234">
        <f>VLOOKUP(A234,MED[],2,FALSE)</f>
        <v>34.799999999999997</v>
      </c>
      <c r="D234">
        <f>VLOOKUP(A234,MED[],3,FALSE)</f>
        <v>6.18</v>
      </c>
      <c r="E234" t="str">
        <f>VLOOKUP(A234,MED[],4,FALSE)</f>
        <v>No</v>
      </c>
      <c r="F234" t="str">
        <f>VLOOKUP(A234,MED[],5,FALSE)</f>
        <v>No</v>
      </c>
      <c r="G234" t="str">
        <f>VLOOKUP(A234,MED[],6,FALSE)</f>
        <v>Yes</v>
      </c>
      <c r="H234" t="str">
        <f>VLOOKUP(A234,MED[],7,FALSE)</f>
        <v>1</v>
      </c>
      <c r="I234" t="str">
        <f>VLOOKUP(A234,MED[],8,FALSE)</f>
        <v>yes</v>
      </c>
      <c r="J234" t="str">
        <f>VLOOKUP(A234,MED[],9,FALSE)</f>
        <v>Obesity</v>
      </c>
      <c r="K234" t="str">
        <f>VLOOKUP(A234,MED[],10,FALSE)</f>
        <v>Prediabetes</v>
      </c>
      <c r="L234" t="str">
        <f>VLOOKUP(A234,HOS[],2,FALSE)</f>
        <v>25 Jul 2003</v>
      </c>
      <c r="M234" s="11">
        <f>VLOOKUP(A234,HOS[],8,FALSE)</f>
        <v>12105.32</v>
      </c>
      <c r="N234" t="str">
        <f>VLOOKUP(A234,HOS[],9,FALSE)</f>
        <v>tier - 1</v>
      </c>
      <c r="O234" t="str">
        <f>VLOOKUP(A234,HOS[],10,FALSE)</f>
        <v>tier - 2</v>
      </c>
      <c r="P234" t="str">
        <f>VLOOKUP(A234,HOS[],11,FALSE)</f>
        <v>R1011</v>
      </c>
      <c r="Q234">
        <f>VLOOKUP(A234,HOS[],3,FALSE)</f>
        <v>19</v>
      </c>
    </row>
    <row r="235" spans="1:17" ht="15.6" x14ac:dyDescent="0.3">
      <c r="A235" s="1" t="s">
        <v>2139</v>
      </c>
      <c r="B235" t="str">
        <f>VLOOKUP(A235,CUS[],3,FALSE)</f>
        <v>Brian M.</v>
      </c>
      <c r="C235">
        <f>VLOOKUP(A235,MED[],2,FALSE)</f>
        <v>31.68</v>
      </c>
      <c r="D235">
        <f>VLOOKUP(A235,MED[],3,FALSE)</f>
        <v>4.4000000000000004</v>
      </c>
      <c r="E235" t="str">
        <f>VLOOKUP(A235,MED[],4,FALSE)</f>
        <v>No</v>
      </c>
      <c r="F235" t="str">
        <f>VLOOKUP(A235,MED[],5,FALSE)</f>
        <v>No</v>
      </c>
      <c r="G235" t="str">
        <f>VLOOKUP(A235,MED[],6,FALSE)</f>
        <v>No</v>
      </c>
      <c r="H235" t="str">
        <f>VLOOKUP(A235,MED[],7,FALSE)</f>
        <v>0</v>
      </c>
      <c r="I235" t="str">
        <f>VLOOKUP(A235,MED[],8,FALSE)</f>
        <v>yes</v>
      </c>
      <c r="J235" t="str">
        <f>VLOOKUP(A235,MED[],9,FALSE)</f>
        <v>Obesity</v>
      </c>
      <c r="K235" t="str">
        <f>VLOOKUP(A235,MED[],10,FALSE)</f>
        <v>Normal</v>
      </c>
      <c r="L235" t="str">
        <f>VLOOKUP(A235,HOS[],2,FALSE)</f>
        <v>1 Jul 1994</v>
      </c>
      <c r="M235" s="11">
        <f>VLOOKUP(A235,HOS[],8,FALSE)</f>
        <v>3065.49</v>
      </c>
      <c r="N235" t="str">
        <f>VLOOKUP(A235,HOS[],9,FALSE)</f>
        <v>tier - 1</v>
      </c>
      <c r="O235" t="str">
        <f>VLOOKUP(A235,HOS[],10,FALSE)</f>
        <v>tier - 3</v>
      </c>
      <c r="P235" t="str">
        <f>VLOOKUP(A235,HOS[],11,FALSE)</f>
        <v>R1013</v>
      </c>
      <c r="Q235">
        <f>VLOOKUP(A235,HOS[],3,FALSE)</f>
        <v>28</v>
      </c>
    </row>
    <row r="236" spans="1:17" ht="15.6" x14ac:dyDescent="0.3">
      <c r="A236" s="1" t="s">
        <v>2138</v>
      </c>
      <c r="B236" t="str">
        <f>VLOOKUP(A236,CUS[],3,FALSE)</f>
        <v>Jeremy</v>
      </c>
      <c r="C236">
        <f>VLOOKUP(A236,MED[],2,FALSE)</f>
        <v>33.534999999999997</v>
      </c>
      <c r="D236">
        <f>VLOOKUP(A236,MED[],3,FALSE)</f>
        <v>6.23</v>
      </c>
      <c r="E236" t="str">
        <f>VLOOKUP(A236,MED[],4,FALSE)</f>
        <v>No</v>
      </c>
      <c r="F236" t="str">
        <f>VLOOKUP(A236,MED[],5,FALSE)</f>
        <v>yes</v>
      </c>
      <c r="G236" t="str">
        <f>VLOOKUP(A236,MED[],6,FALSE)</f>
        <v>No</v>
      </c>
      <c r="H236" t="str">
        <f>VLOOKUP(A236,MED[],7,FALSE)</f>
        <v>1</v>
      </c>
      <c r="I236" t="str">
        <f>VLOOKUP(A236,MED[],8,FALSE)</f>
        <v>yes</v>
      </c>
      <c r="J236" t="str">
        <f>VLOOKUP(A236,MED[],9,FALSE)</f>
        <v>Obesity</v>
      </c>
      <c r="K236" t="str">
        <f>VLOOKUP(A236,MED[],10,FALSE)</f>
        <v>Prediabetes</v>
      </c>
      <c r="L236" t="str">
        <f>VLOOKUP(A236,HOS[],2,FALSE)</f>
        <v>10 Oct 2004</v>
      </c>
      <c r="M236" s="11">
        <f>VLOOKUP(A236,HOS[],8,FALSE)</f>
        <v>3070.81</v>
      </c>
      <c r="N236" t="str">
        <f>VLOOKUP(A236,HOS[],9,FALSE)</f>
        <v>tier - 1</v>
      </c>
      <c r="O236" t="str">
        <f>VLOOKUP(A236,HOS[],10,FALSE)</f>
        <v>tier - 3</v>
      </c>
      <c r="P236" t="str">
        <f>VLOOKUP(A236,HOS[],11,FALSE)</f>
        <v>R1016</v>
      </c>
      <c r="Q236">
        <f>VLOOKUP(A236,HOS[],3,FALSE)</f>
        <v>18</v>
      </c>
    </row>
    <row r="237" spans="1:17" ht="15.6" x14ac:dyDescent="0.3">
      <c r="A237" s="1" t="s">
        <v>2137</v>
      </c>
      <c r="B237" t="str">
        <f>VLOOKUP(A237,CUS[],3,FALSE)</f>
        <v>Susannah</v>
      </c>
      <c r="C237">
        <f>VLOOKUP(A237,MED[],2,FALSE)</f>
        <v>31.92</v>
      </c>
      <c r="D237">
        <f>VLOOKUP(A237,MED[],3,FALSE)</f>
        <v>5.33</v>
      </c>
      <c r="E237" t="str">
        <f>VLOOKUP(A237,MED[],4,FALSE)</f>
        <v>yes</v>
      </c>
      <c r="F237" t="str">
        <f>VLOOKUP(A237,MED[],5,FALSE)</f>
        <v>No</v>
      </c>
      <c r="G237" t="str">
        <f>VLOOKUP(A237,MED[],6,FALSE)</f>
        <v>No</v>
      </c>
      <c r="H237" t="str">
        <f>VLOOKUP(A237,MED[],7,FALSE)</f>
        <v>0</v>
      </c>
      <c r="I237" t="str">
        <f>VLOOKUP(A237,MED[],8,FALSE)</f>
        <v>yes</v>
      </c>
      <c r="J237" t="str">
        <f>VLOOKUP(A237,MED[],9,FALSE)</f>
        <v>Obesity</v>
      </c>
      <c r="K237" t="str">
        <f>VLOOKUP(A237,MED[],10,FALSE)</f>
        <v>Normal</v>
      </c>
      <c r="L237" t="str">
        <f>VLOOKUP(A237,HOS[],2,FALSE)</f>
        <v>13 Nov 1976</v>
      </c>
      <c r="M237" s="11">
        <f>VLOOKUP(A237,HOS[],8,FALSE)</f>
        <v>3077.1</v>
      </c>
      <c r="N237" t="str">
        <f>VLOOKUP(A237,HOS[],9,FALSE)</f>
        <v>tier - 2</v>
      </c>
      <c r="O237" t="str">
        <f>VLOOKUP(A237,HOS[],10,FALSE)</f>
        <v>tier - 3</v>
      </c>
      <c r="P237" t="str">
        <f>VLOOKUP(A237,HOS[],11,FALSE)</f>
        <v>R1011</v>
      </c>
      <c r="Q237">
        <f>VLOOKUP(A237,HOS[],3,FALSE)</f>
        <v>46</v>
      </c>
    </row>
    <row r="238" spans="1:17" ht="15.6" x14ac:dyDescent="0.3">
      <c r="A238" s="1" t="s">
        <v>2136</v>
      </c>
      <c r="B238" t="str">
        <f>VLOOKUP(A238,CUS[],3,FALSE)</f>
        <v>Randy</v>
      </c>
      <c r="C238">
        <f>VLOOKUP(A238,MED[],2,FALSE)</f>
        <v>32.700000000000003</v>
      </c>
      <c r="D238">
        <f>VLOOKUP(A238,MED[],3,FALSE)</f>
        <v>4.09</v>
      </c>
      <c r="E238" t="str">
        <f>VLOOKUP(A238,MED[],4,FALSE)</f>
        <v>No</v>
      </c>
      <c r="F238" t="str">
        <f>VLOOKUP(A238,MED[],5,FALSE)</f>
        <v>No</v>
      </c>
      <c r="G238" t="str">
        <f>VLOOKUP(A238,MED[],6,FALSE)</f>
        <v>No</v>
      </c>
      <c r="H238" t="str">
        <f>VLOOKUP(A238,MED[],7,FALSE)</f>
        <v>1</v>
      </c>
      <c r="I238" t="str">
        <f>VLOOKUP(A238,MED[],8,FALSE)</f>
        <v>yes</v>
      </c>
      <c r="J238" t="str">
        <f>VLOOKUP(A238,MED[],9,FALSE)</f>
        <v>Obesity</v>
      </c>
      <c r="K238" t="str">
        <f>VLOOKUP(A238,MED[],10,FALSE)</f>
        <v>Normal</v>
      </c>
      <c r="L238" t="str">
        <f>VLOOKUP(A238,HOS[],2,FALSE)</f>
        <v>1 Jun 1998</v>
      </c>
      <c r="M238" s="11">
        <f>VLOOKUP(A238,HOS[],8,FALSE)</f>
        <v>3088.06</v>
      </c>
      <c r="N238" t="str">
        <f>VLOOKUP(A238,HOS[],9,FALSE)</f>
        <v>tier - 1</v>
      </c>
      <c r="O238" t="str">
        <f>VLOOKUP(A238,HOS[],10,FALSE)</f>
        <v>tier - 3</v>
      </c>
      <c r="P238" t="str">
        <f>VLOOKUP(A238,HOS[],11,FALSE)</f>
        <v>R1011</v>
      </c>
      <c r="Q238">
        <f>VLOOKUP(A238,HOS[],3,FALSE)</f>
        <v>25</v>
      </c>
    </row>
    <row r="239" spans="1:17" ht="15.6" x14ac:dyDescent="0.3">
      <c r="A239" s="1" t="s">
        <v>2135</v>
      </c>
      <c r="B239" t="str">
        <f>VLOOKUP(A239,CUS[],3,FALSE)</f>
        <v>Leslie</v>
      </c>
      <c r="C239">
        <f>VLOOKUP(A239,MED[],2,FALSE)</f>
        <v>41.25</v>
      </c>
      <c r="D239">
        <f>VLOOKUP(A239,MED[],3,FALSE)</f>
        <v>5.19</v>
      </c>
      <c r="E239" t="str">
        <f>VLOOKUP(A239,MED[],4,FALSE)</f>
        <v>No</v>
      </c>
      <c r="F239" t="str">
        <f>VLOOKUP(A239,MED[],5,FALSE)</f>
        <v>No</v>
      </c>
      <c r="G239" t="str">
        <f>VLOOKUP(A239,MED[],6,FALSE)</f>
        <v>No</v>
      </c>
      <c r="H239" t="str">
        <f>VLOOKUP(A239,MED[],7,FALSE)</f>
        <v>0</v>
      </c>
      <c r="I239" t="str">
        <f>VLOOKUP(A239,MED[],8,FALSE)</f>
        <v>yes</v>
      </c>
      <c r="J239" t="str">
        <f>VLOOKUP(A239,MED[],9,FALSE)</f>
        <v>Obesity</v>
      </c>
      <c r="K239" t="str">
        <f>VLOOKUP(A239,MED[],10,FALSE)</f>
        <v>Normal</v>
      </c>
      <c r="L239" t="str">
        <f>VLOOKUP(A239,HOS[],2,FALSE)</f>
        <v>4 Sep 1990</v>
      </c>
      <c r="M239" s="11">
        <f>VLOOKUP(A239,HOS[],8,FALSE)</f>
        <v>36090.49</v>
      </c>
      <c r="N239" t="str">
        <f>VLOOKUP(A239,HOS[],9,FALSE)</f>
        <v>tier - 1</v>
      </c>
      <c r="O239" t="str">
        <f>VLOOKUP(A239,HOS[],10,FALSE)</f>
        <v>tier - 2</v>
      </c>
      <c r="P239" t="str">
        <f>VLOOKUP(A239,HOS[],11,FALSE)</f>
        <v>R1011</v>
      </c>
      <c r="Q239">
        <f>VLOOKUP(A239,HOS[],3,FALSE)</f>
        <v>32</v>
      </c>
    </row>
    <row r="240" spans="1:17" ht="15.6" x14ac:dyDescent="0.3">
      <c r="A240" s="1" t="s">
        <v>2134</v>
      </c>
      <c r="B240" t="str">
        <f>VLOOKUP(A240,CUS[],3,FALSE)</f>
        <v>Brittany L.</v>
      </c>
      <c r="C240">
        <f>VLOOKUP(A240,MED[],2,FALSE)</f>
        <v>33.11</v>
      </c>
      <c r="D240">
        <f>VLOOKUP(A240,MED[],3,FALSE)</f>
        <v>4.12</v>
      </c>
      <c r="E240" t="str">
        <f>VLOOKUP(A240,MED[],4,FALSE)</f>
        <v>No</v>
      </c>
      <c r="F240" t="str">
        <f>VLOOKUP(A240,MED[],5,FALSE)</f>
        <v>No</v>
      </c>
      <c r="G240" t="str">
        <f>VLOOKUP(A240,MED[],6,FALSE)</f>
        <v>Yes</v>
      </c>
      <c r="H240" t="str">
        <f>VLOOKUP(A240,MED[],7,FALSE)</f>
        <v>1</v>
      </c>
      <c r="I240" t="str">
        <f>VLOOKUP(A240,MED[],8,FALSE)</f>
        <v>yes</v>
      </c>
      <c r="J240" t="str">
        <f>VLOOKUP(A240,MED[],9,FALSE)</f>
        <v>Obesity</v>
      </c>
      <c r="K240" t="str">
        <f>VLOOKUP(A240,MED[],10,FALSE)</f>
        <v>Normal</v>
      </c>
      <c r="L240" t="str">
        <f>VLOOKUP(A240,HOS[],2,FALSE)</f>
        <v>25 Oct 2003</v>
      </c>
      <c r="M240" s="11">
        <f>VLOOKUP(A240,HOS[],8,FALSE)</f>
        <v>3128.35</v>
      </c>
      <c r="N240" t="str">
        <f>VLOOKUP(A240,HOS[],9,FALSE)</f>
        <v>tier - 2</v>
      </c>
      <c r="O240" t="str">
        <f>VLOOKUP(A240,HOS[],10,FALSE)</f>
        <v>tier - 1</v>
      </c>
      <c r="P240" t="str">
        <f>VLOOKUP(A240,HOS[],11,FALSE)</f>
        <v>R1013</v>
      </c>
      <c r="Q240">
        <f>VLOOKUP(A240,HOS[],3,FALSE)</f>
        <v>19</v>
      </c>
    </row>
    <row r="241" spans="1:17" ht="15.6" x14ac:dyDescent="0.3">
      <c r="A241" s="1" t="s">
        <v>2133</v>
      </c>
      <c r="B241" t="str">
        <f>VLOOKUP(A241,CUS[],3,FALSE)</f>
        <v>Cassie J.</v>
      </c>
      <c r="C241">
        <f>VLOOKUP(A241,MED[],2,FALSE)</f>
        <v>36.159999999999997</v>
      </c>
      <c r="D241">
        <f>VLOOKUP(A241,MED[],3,FALSE)</f>
        <v>5.0999999999999996</v>
      </c>
      <c r="E241" t="str">
        <f>VLOOKUP(A241,MED[],4,FALSE)</f>
        <v>No</v>
      </c>
      <c r="F241" t="str">
        <f>VLOOKUP(A241,MED[],5,FALSE)</f>
        <v>No</v>
      </c>
      <c r="G241" t="str">
        <f>VLOOKUP(A241,MED[],6,FALSE)</f>
        <v>No</v>
      </c>
      <c r="H241" t="str">
        <f>VLOOKUP(A241,MED[],7,FALSE)</f>
        <v>1</v>
      </c>
      <c r="I241" t="str">
        <f>VLOOKUP(A241,MED[],8,FALSE)</f>
        <v>yes</v>
      </c>
      <c r="J241" t="str">
        <f>VLOOKUP(A241,MED[],9,FALSE)</f>
        <v>Obesity</v>
      </c>
      <c r="K241" t="str">
        <f>VLOOKUP(A241,MED[],10,FALSE)</f>
        <v>Normal</v>
      </c>
      <c r="L241" t="str">
        <f>VLOOKUP(A241,HOS[],2,FALSE)</f>
        <v>10 Oct 1984</v>
      </c>
      <c r="M241" s="11">
        <f>VLOOKUP(A241,HOS[],8,FALSE)</f>
        <v>3161.45</v>
      </c>
      <c r="N241" t="str">
        <f>VLOOKUP(A241,HOS[],9,FALSE)</f>
        <v>tier - 2</v>
      </c>
      <c r="O241" t="str">
        <f>VLOOKUP(A241,HOS[],10,FALSE)</f>
        <v>tier - 3</v>
      </c>
      <c r="P241" t="str">
        <f>VLOOKUP(A241,HOS[],11,FALSE)</f>
        <v>R1011</v>
      </c>
      <c r="Q241">
        <f>VLOOKUP(A241,HOS[],3,FALSE)</f>
        <v>38</v>
      </c>
    </row>
    <row r="242" spans="1:17" ht="15.6" x14ac:dyDescent="0.3">
      <c r="A242" s="1" t="s">
        <v>2132</v>
      </c>
      <c r="B242" t="str">
        <f>VLOOKUP(A242,CUS[],3,FALSE)</f>
        <v>Peter W</v>
      </c>
      <c r="C242">
        <f>VLOOKUP(A242,MED[],2,FALSE)</f>
        <v>33.72</v>
      </c>
      <c r="D242">
        <f>VLOOKUP(A242,MED[],3,FALSE)</f>
        <v>6.21</v>
      </c>
      <c r="E242" t="str">
        <f>VLOOKUP(A242,MED[],4,FALSE)</f>
        <v>yes</v>
      </c>
      <c r="F242" t="str">
        <f>VLOOKUP(A242,MED[],5,FALSE)</f>
        <v>No</v>
      </c>
      <c r="G242" t="str">
        <f>VLOOKUP(A242,MED[],6,FALSE)</f>
        <v>Yes</v>
      </c>
      <c r="H242" t="str">
        <f>VLOOKUP(A242,MED[],7,FALSE)</f>
        <v>1</v>
      </c>
      <c r="I242" t="str">
        <f>VLOOKUP(A242,MED[],8,FALSE)</f>
        <v>yes</v>
      </c>
      <c r="J242" t="str">
        <f>VLOOKUP(A242,MED[],9,FALSE)</f>
        <v>Obesity</v>
      </c>
      <c r="K242" t="str">
        <f>VLOOKUP(A242,MED[],10,FALSE)</f>
        <v>Prediabetes</v>
      </c>
      <c r="L242" t="str">
        <f>VLOOKUP(A242,HOS[],2,FALSE)</f>
        <v>25 Oct 1983</v>
      </c>
      <c r="M242" s="11">
        <f>VLOOKUP(A242,HOS[],8,FALSE)</f>
        <v>3162.02</v>
      </c>
      <c r="N242" t="str">
        <f>VLOOKUP(A242,HOS[],9,FALSE)</f>
        <v>tier - 2</v>
      </c>
      <c r="O242" t="str">
        <f>VLOOKUP(A242,HOS[],10,FALSE)</f>
        <v>tier - 2</v>
      </c>
      <c r="P242" t="str">
        <f>VLOOKUP(A242,HOS[],11,FALSE)</f>
        <v>R1012</v>
      </c>
      <c r="Q242">
        <f>VLOOKUP(A242,HOS[],3,FALSE)</f>
        <v>39</v>
      </c>
    </row>
    <row r="243" spans="1:17" ht="15.6" x14ac:dyDescent="0.3">
      <c r="A243" s="1" t="s">
        <v>2130</v>
      </c>
      <c r="B243" t="str">
        <f>VLOOKUP(A243,CUS[],3,FALSE)</f>
        <v>Douglas</v>
      </c>
      <c r="C243">
        <f>VLOOKUP(A243,MED[],2,FALSE)</f>
        <v>37.74</v>
      </c>
      <c r="D243">
        <f>VLOOKUP(A243,MED[],3,FALSE)</f>
        <v>9.5299999999999994</v>
      </c>
      <c r="E243" t="str">
        <f>VLOOKUP(A243,MED[],4,FALSE)</f>
        <v>yes</v>
      </c>
      <c r="F243" t="str">
        <f>VLOOKUP(A243,MED[],5,FALSE)</f>
        <v>No</v>
      </c>
      <c r="G243" t="str">
        <f>VLOOKUP(A243,MED[],6,FALSE)</f>
        <v>No</v>
      </c>
      <c r="H243" t="str">
        <f>VLOOKUP(A243,MED[],7,FALSE)</f>
        <v>1</v>
      </c>
      <c r="I243" t="str">
        <f>VLOOKUP(A243,MED[],8,FALSE)</f>
        <v>yes</v>
      </c>
      <c r="J243" t="str">
        <f>VLOOKUP(A243,MED[],9,FALSE)</f>
        <v>Obesity</v>
      </c>
      <c r="K243" t="str">
        <f>VLOOKUP(A243,MED[],10,FALSE)</f>
        <v>Diabetes</v>
      </c>
      <c r="L243" t="str">
        <f>VLOOKUP(A243,HOS[],2,FALSE)</f>
        <v>25 Oct 1986</v>
      </c>
      <c r="M243" s="11">
        <f>VLOOKUP(A243,HOS[],8,FALSE)</f>
        <v>3171.61</v>
      </c>
      <c r="N243" t="str">
        <f>VLOOKUP(A243,HOS[],9,FALSE)</f>
        <v>tier - 1</v>
      </c>
      <c r="O243" t="str">
        <f>VLOOKUP(A243,HOS[],10,FALSE)</f>
        <v>tier - 2</v>
      </c>
      <c r="P243" t="str">
        <f>VLOOKUP(A243,HOS[],11,FALSE)</f>
        <v>R1011</v>
      </c>
      <c r="Q243">
        <f>VLOOKUP(A243,HOS[],3,FALSE)</f>
        <v>36</v>
      </c>
    </row>
    <row r="244" spans="1:17" ht="15.6" x14ac:dyDescent="0.3">
      <c r="A244" s="1" t="s">
        <v>2129</v>
      </c>
      <c r="B244" t="str">
        <f>VLOOKUP(A244,CUS[],3,FALSE)</f>
        <v>Dan</v>
      </c>
      <c r="C244">
        <f>VLOOKUP(A244,MED[],2,FALSE)</f>
        <v>48.75</v>
      </c>
      <c r="D244">
        <f>VLOOKUP(A244,MED[],3,FALSE)</f>
        <v>4.6399999999999997</v>
      </c>
      <c r="E244" t="str">
        <f>VLOOKUP(A244,MED[],4,FALSE)</f>
        <v>yes</v>
      </c>
      <c r="F244" t="str">
        <f>VLOOKUP(A244,MED[],5,FALSE)</f>
        <v>No</v>
      </c>
      <c r="G244" t="str">
        <f>VLOOKUP(A244,MED[],6,FALSE)</f>
        <v>No</v>
      </c>
      <c r="H244" t="str">
        <f>VLOOKUP(A244,MED[],7,FALSE)</f>
        <v>1</v>
      </c>
      <c r="I244" t="str">
        <f>VLOOKUP(A244,MED[],8,FALSE)</f>
        <v>yes</v>
      </c>
      <c r="J244" t="str">
        <f>VLOOKUP(A244,MED[],9,FALSE)</f>
        <v>Obesity</v>
      </c>
      <c r="K244" t="str">
        <f>VLOOKUP(A244,MED[],10,FALSE)</f>
        <v>Normal</v>
      </c>
      <c r="L244" t="str">
        <f>VLOOKUP(A244,HOS[],2,FALSE)</f>
        <v>20 Oct 1995</v>
      </c>
      <c r="M244" s="11">
        <f>VLOOKUP(A244,HOS[],8,FALSE)</f>
        <v>12124.99</v>
      </c>
      <c r="N244" t="str">
        <f>VLOOKUP(A244,HOS[],9,FALSE)</f>
        <v>tier - 1</v>
      </c>
      <c r="O244" t="str">
        <f>VLOOKUP(A244,HOS[],10,FALSE)</f>
        <v>tier - 1</v>
      </c>
      <c r="P244" t="str">
        <f>VLOOKUP(A244,HOS[],11,FALSE)</f>
        <v>R1011</v>
      </c>
      <c r="Q244">
        <f>VLOOKUP(A244,HOS[],3,FALSE)</f>
        <v>27</v>
      </c>
    </row>
    <row r="245" spans="1:17" ht="15.6" x14ac:dyDescent="0.3">
      <c r="A245" s="1" t="s">
        <v>2128</v>
      </c>
      <c r="B245" t="str">
        <f>VLOOKUP(A245,CUS[],3,FALSE)</f>
        <v>Dan M.</v>
      </c>
      <c r="C245">
        <f>VLOOKUP(A245,MED[],2,FALSE)</f>
        <v>31.065000000000001</v>
      </c>
      <c r="D245">
        <f>VLOOKUP(A245,MED[],3,FALSE)</f>
        <v>5.05</v>
      </c>
      <c r="E245" t="str">
        <f>VLOOKUP(A245,MED[],4,FALSE)</f>
        <v>No</v>
      </c>
      <c r="F245" t="str">
        <f>VLOOKUP(A245,MED[],5,FALSE)</f>
        <v>No</v>
      </c>
      <c r="G245" t="str">
        <f>VLOOKUP(A245,MED[],6,FALSE)</f>
        <v>No</v>
      </c>
      <c r="H245" t="str">
        <f>VLOOKUP(A245,MED[],7,FALSE)</f>
        <v>1</v>
      </c>
      <c r="I245" t="str">
        <f>VLOOKUP(A245,MED[],8,FALSE)</f>
        <v>yes</v>
      </c>
      <c r="J245" t="str">
        <f>VLOOKUP(A245,MED[],9,FALSE)</f>
        <v>Obesity</v>
      </c>
      <c r="K245" t="str">
        <f>VLOOKUP(A245,MED[],10,FALSE)</f>
        <v>Normal</v>
      </c>
      <c r="L245" t="str">
        <f>VLOOKUP(A245,HOS[],2,FALSE)</f>
        <v>6 Jun 1998</v>
      </c>
      <c r="M245" s="11">
        <f>VLOOKUP(A245,HOS[],8,FALSE)</f>
        <v>3172.02</v>
      </c>
      <c r="N245" t="str">
        <f>VLOOKUP(A245,HOS[],9,FALSE)</f>
        <v>tier - 1</v>
      </c>
      <c r="O245" t="str">
        <f>VLOOKUP(A245,HOS[],10,FALSE)</f>
        <v>tier - 3</v>
      </c>
      <c r="P245" t="str">
        <f>VLOOKUP(A245,HOS[],11,FALSE)</f>
        <v>R1019</v>
      </c>
      <c r="Q245">
        <f>VLOOKUP(A245,HOS[],3,FALSE)</f>
        <v>25</v>
      </c>
    </row>
    <row r="246" spans="1:17" ht="15.6" x14ac:dyDescent="0.3">
      <c r="A246" s="1" t="s">
        <v>2127</v>
      </c>
      <c r="B246" t="str">
        <f>VLOOKUP(A246,CUS[],3,FALSE)</f>
        <v>Eric L.</v>
      </c>
      <c r="C246">
        <f>VLOOKUP(A246,MED[],2,FALSE)</f>
        <v>23.55</v>
      </c>
      <c r="D246">
        <f>VLOOKUP(A246,MED[],3,FALSE)</f>
        <v>10.38</v>
      </c>
      <c r="E246" t="str">
        <f>VLOOKUP(A246,MED[],4,FALSE)</f>
        <v>No</v>
      </c>
      <c r="F246" t="str">
        <f>VLOOKUP(A246,MED[],5,FALSE)</f>
        <v>No</v>
      </c>
      <c r="G246" t="str">
        <f>VLOOKUP(A246,MED[],6,FALSE)</f>
        <v>No</v>
      </c>
      <c r="H246" t="str">
        <f>VLOOKUP(A246,MED[],7,FALSE)</f>
        <v>0</v>
      </c>
      <c r="I246" t="str">
        <f>VLOOKUP(A246,MED[],8,FALSE)</f>
        <v>yes</v>
      </c>
      <c r="J246" t="str">
        <f>VLOOKUP(A246,MED[],9,FALSE)</f>
        <v>Overweight</v>
      </c>
      <c r="K246" t="str">
        <f>VLOOKUP(A246,MED[],10,FALSE)</f>
        <v>Diabetes</v>
      </c>
      <c r="L246" t="str">
        <f>VLOOKUP(A246,HOS[],2,FALSE)</f>
        <v>14 Jul 1962</v>
      </c>
      <c r="M246" s="11">
        <f>VLOOKUP(A246,HOS[],8,FALSE)</f>
        <v>3176.29</v>
      </c>
      <c r="N246" t="str">
        <f>VLOOKUP(A246,HOS[],9,FALSE)</f>
        <v>tier - 1</v>
      </c>
      <c r="O246" t="str">
        <f>VLOOKUP(A246,HOS[],10,FALSE)</f>
        <v>tier - 1</v>
      </c>
      <c r="P246" t="str">
        <f>VLOOKUP(A246,HOS[],11,FALSE)</f>
        <v>R1011</v>
      </c>
      <c r="Q246">
        <f>VLOOKUP(A246,HOS[],3,FALSE)</f>
        <v>60</v>
      </c>
    </row>
    <row r="247" spans="1:17" ht="15.6" x14ac:dyDescent="0.3">
      <c r="A247" s="1" t="s">
        <v>2126</v>
      </c>
      <c r="B247" t="str">
        <f>VLOOKUP(A247,CUS[],3,FALSE)</f>
        <v>Les J</v>
      </c>
      <c r="C247">
        <f>VLOOKUP(A247,MED[],2,FALSE)</f>
        <v>30.18</v>
      </c>
      <c r="D247">
        <f>VLOOKUP(A247,MED[],3,FALSE)</f>
        <v>8.31</v>
      </c>
      <c r="E247" t="str">
        <f>VLOOKUP(A247,MED[],4,FALSE)</f>
        <v>yes</v>
      </c>
      <c r="F247" t="str">
        <f>VLOOKUP(A247,MED[],5,FALSE)</f>
        <v>No</v>
      </c>
      <c r="G247" t="str">
        <f>VLOOKUP(A247,MED[],6,FALSE)</f>
        <v>No</v>
      </c>
      <c r="H247" t="str">
        <f>VLOOKUP(A247,MED[],7,FALSE)</f>
        <v>1</v>
      </c>
      <c r="I247" t="str">
        <f>VLOOKUP(A247,MED[],8,FALSE)</f>
        <v>yes</v>
      </c>
      <c r="J247" t="str">
        <f>VLOOKUP(A247,MED[],9,FALSE)</f>
        <v>Obesity</v>
      </c>
      <c r="K247" t="str">
        <f>VLOOKUP(A247,MED[],10,FALSE)</f>
        <v>Diabetes</v>
      </c>
      <c r="L247" t="str">
        <f>VLOOKUP(A247,HOS[],2,FALSE)</f>
        <v>3 Jul 1975</v>
      </c>
      <c r="M247" s="11">
        <f>VLOOKUP(A247,HOS[],8,FALSE)</f>
        <v>3176.82</v>
      </c>
      <c r="N247" t="str">
        <f>VLOOKUP(A247,HOS[],9,FALSE)</f>
        <v>tier - 2</v>
      </c>
      <c r="O247" t="str">
        <f>VLOOKUP(A247,HOS[],10,FALSE)</f>
        <v>tier - 1</v>
      </c>
      <c r="P247" t="str">
        <f>VLOOKUP(A247,HOS[],11,FALSE)</f>
        <v>R1012</v>
      </c>
      <c r="Q247">
        <f>VLOOKUP(A247,HOS[],3,FALSE)</f>
        <v>47</v>
      </c>
    </row>
    <row r="248" spans="1:17" ht="15.6" x14ac:dyDescent="0.3">
      <c r="A248" s="1" t="s">
        <v>2125</v>
      </c>
      <c r="B248" t="str">
        <f>VLOOKUP(A248,CUS[],3,FALSE)</f>
        <v>Stephanie</v>
      </c>
      <c r="C248">
        <f>VLOOKUP(A248,MED[],2,FALSE)</f>
        <v>29.94</v>
      </c>
      <c r="D248">
        <f>VLOOKUP(A248,MED[],3,FALSE)</f>
        <v>7.59</v>
      </c>
      <c r="E248" t="str">
        <f>VLOOKUP(A248,MED[],4,FALSE)</f>
        <v>No</v>
      </c>
      <c r="F248" t="str">
        <f>VLOOKUP(A248,MED[],5,FALSE)</f>
        <v>No</v>
      </c>
      <c r="G248" t="str">
        <f>VLOOKUP(A248,MED[],6,FALSE)</f>
        <v>No</v>
      </c>
      <c r="H248" t="str">
        <f>VLOOKUP(A248,MED[],7,FALSE)</f>
        <v>0</v>
      </c>
      <c r="I248" t="str">
        <f>VLOOKUP(A248,MED[],8,FALSE)</f>
        <v>yes</v>
      </c>
      <c r="J248" t="str">
        <f>VLOOKUP(A248,MED[],9,FALSE)</f>
        <v>Overweight</v>
      </c>
      <c r="K248" t="str">
        <f>VLOOKUP(A248,MED[],10,FALSE)</f>
        <v>Diabetes</v>
      </c>
      <c r="L248" t="str">
        <f>VLOOKUP(A248,HOS[],2,FALSE)</f>
        <v>23 Aug 1971</v>
      </c>
      <c r="M248" s="11">
        <f>VLOOKUP(A248,HOS[],8,FALSE)</f>
        <v>3179.96</v>
      </c>
      <c r="N248" t="str">
        <f>VLOOKUP(A248,HOS[],9,FALSE)</f>
        <v>tier - 2</v>
      </c>
      <c r="O248" t="str">
        <f>VLOOKUP(A248,HOS[],10,FALSE)</f>
        <v>tier - 2</v>
      </c>
      <c r="P248" t="str">
        <f>VLOOKUP(A248,HOS[],11,FALSE)</f>
        <v>R1011</v>
      </c>
      <c r="Q248">
        <f>VLOOKUP(A248,HOS[],3,FALSE)</f>
        <v>51</v>
      </c>
    </row>
    <row r="249" spans="1:17" ht="15.6" x14ac:dyDescent="0.3">
      <c r="A249" s="1" t="s">
        <v>2124</v>
      </c>
      <c r="B249" t="str">
        <f>VLOOKUP(A249,CUS[],3,FALSE)</f>
        <v>Melissa Y</v>
      </c>
      <c r="C249">
        <f>VLOOKUP(A249,MED[],2,FALSE)</f>
        <v>31.4</v>
      </c>
      <c r="D249">
        <f>VLOOKUP(A249,MED[],3,FALSE)</f>
        <v>5.49</v>
      </c>
      <c r="E249" t="str">
        <f>VLOOKUP(A249,MED[],4,FALSE)</f>
        <v>No</v>
      </c>
      <c r="F249" t="str">
        <f>VLOOKUP(A249,MED[],5,FALSE)</f>
        <v>No</v>
      </c>
      <c r="G249" t="str">
        <f>VLOOKUP(A249,MED[],6,FALSE)</f>
        <v>No</v>
      </c>
      <c r="H249" t="str">
        <f>VLOOKUP(A249,MED[],7,FALSE)</f>
        <v>0</v>
      </c>
      <c r="I249" t="str">
        <f>VLOOKUP(A249,MED[],8,FALSE)</f>
        <v>yes</v>
      </c>
      <c r="J249" t="str">
        <f>VLOOKUP(A249,MED[],9,FALSE)</f>
        <v>Obesity</v>
      </c>
      <c r="K249" t="str">
        <f>VLOOKUP(A249,MED[],10,FALSE)</f>
        <v>Normal</v>
      </c>
      <c r="L249" t="str">
        <f>VLOOKUP(A249,HOS[],2,FALSE)</f>
        <v>2 Nov 1999</v>
      </c>
      <c r="M249" s="11">
        <f>VLOOKUP(A249,HOS[],8,FALSE)</f>
        <v>3180.51</v>
      </c>
      <c r="N249" t="str">
        <f>VLOOKUP(A249,HOS[],9,FALSE)</f>
        <v>tier - 2</v>
      </c>
      <c r="O249" t="str">
        <f>VLOOKUP(A249,HOS[],10,FALSE)</f>
        <v>tier - 3</v>
      </c>
      <c r="P249" t="str">
        <f>VLOOKUP(A249,HOS[],11,FALSE)</f>
        <v>R1011</v>
      </c>
      <c r="Q249">
        <f>VLOOKUP(A249,HOS[],3,FALSE)</f>
        <v>23</v>
      </c>
    </row>
    <row r="250" spans="1:17" ht="15.6" x14ac:dyDescent="0.3">
      <c r="A250" s="1" t="s">
        <v>2123</v>
      </c>
      <c r="B250" t="str">
        <f>VLOOKUP(A250,CUS[],3,FALSE)</f>
        <v>Ashley</v>
      </c>
      <c r="C250">
        <f>VLOOKUP(A250,MED[],2,FALSE)</f>
        <v>53.06</v>
      </c>
      <c r="D250">
        <f>VLOOKUP(A250,MED[],3,FALSE)</f>
        <v>11.68</v>
      </c>
      <c r="E250" t="str">
        <f>VLOOKUP(A250,MED[],4,FALSE)</f>
        <v>No</v>
      </c>
      <c r="F250" t="str">
        <f>VLOOKUP(A250,MED[],5,FALSE)</f>
        <v>No</v>
      </c>
      <c r="G250" t="str">
        <f>VLOOKUP(A250,MED[],6,FALSE)</f>
        <v>No</v>
      </c>
      <c r="H250" t="str">
        <f>VLOOKUP(A250,MED[],7,FALSE)</f>
        <v>0</v>
      </c>
      <c r="I250" t="str">
        <f>VLOOKUP(A250,MED[],8,FALSE)</f>
        <v>yes</v>
      </c>
      <c r="J250" t="str">
        <f>VLOOKUP(A250,MED[],9,FALSE)</f>
        <v>Obesity</v>
      </c>
      <c r="K250" t="str">
        <f>VLOOKUP(A250,MED[],10,FALSE)</f>
        <v>Diabetes</v>
      </c>
      <c r="L250" t="str">
        <f>VLOOKUP(A250,HOS[],2,FALSE)</f>
        <v>12 Dec 2002</v>
      </c>
      <c r="M250" s="11">
        <f>VLOOKUP(A250,HOS[],8,FALSE)</f>
        <v>36124.57</v>
      </c>
      <c r="N250" t="str">
        <f>VLOOKUP(A250,HOS[],9,FALSE)</f>
        <v>tier - 2</v>
      </c>
      <c r="O250" t="str">
        <f>VLOOKUP(A250,HOS[],10,FALSE)</f>
        <v>tier - 3</v>
      </c>
      <c r="P250" t="str">
        <f>VLOOKUP(A250,HOS[],11,FALSE)</f>
        <v>R1011</v>
      </c>
      <c r="Q250">
        <f>VLOOKUP(A250,HOS[],3,FALSE)</f>
        <v>20</v>
      </c>
    </row>
    <row r="251" spans="1:17" ht="15.6" x14ac:dyDescent="0.3">
      <c r="A251" s="1" t="s">
        <v>2122</v>
      </c>
      <c r="B251" t="str">
        <f>VLOOKUP(A251,CUS[],3,FALSE)</f>
        <v>Stephanie M.</v>
      </c>
      <c r="C251">
        <f>VLOOKUP(A251,MED[],2,FALSE)</f>
        <v>30.25</v>
      </c>
      <c r="D251">
        <f>VLOOKUP(A251,MED[],3,FALSE)</f>
        <v>4.1900000000000004</v>
      </c>
      <c r="E251" t="str">
        <f>VLOOKUP(A251,MED[],4,FALSE)</f>
        <v>No</v>
      </c>
      <c r="F251" t="str">
        <f>VLOOKUP(A251,MED[],5,FALSE)</f>
        <v>No</v>
      </c>
      <c r="G251" t="str">
        <f>VLOOKUP(A251,MED[],6,FALSE)</f>
        <v>No</v>
      </c>
      <c r="H251" t="str">
        <f>VLOOKUP(A251,MED[],7,FALSE)</f>
        <v>2</v>
      </c>
      <c r="I251" t="str">
        <f>VLOOKUP(A251,MED[],8,FALSE)</f>
        <v>yes</v>
      </c>
      <c r="J251" t="str">
        <f>VLOOKUP(A251,MED[],9,FALSE)</f>
        <v>Obesity</v>
      </c>
      <c r="K251" t="str">
        <f>VLOOKUP(A251,MED[],10,FALSE)</f>
        <v>Normal</v>
      </c>
      <c r="L251" t="str">
        <f>VLOOKUP(A251,HOS[],2,FALSE)</f>
        <v>27 Jul 1972</v>
      </c>
      <c r="M251" s="11">
        <f>VLOOKUP(A251,HOS[],8,FALSE)</f>
        <v>47462.89</v>
      </c>
      <c r="N251" t="str">
        <f>VLOOKUP(A251,HOS[],9,FALSE)</f>
        <v>tier - 2</v>
      </c>
      <c r="O251" t="str">
        <f>VLOOKUP(A251,HOS[],10,FALSE)</f>
        <v>tier - 2</v>
      </c>
      <c r="P251" t="str">
        <f>VLOOKUP(A251,HOS[],11,FALSE)</f>
        <v>R1011</v>
      </c>
      <c r="Q251">
        <f>VLOOKUP(A251,HOS[],3,FALSE)</f>
        <v>50</v>
      </c>
    </row>
    <row r="252" spans="1:17" ht="15.6" x14ac:dyDescent="0.3">
      <c r="A252" s="1" t="s">
        <v>2121</v>
      </c>
      <c r="B252" t="str">
        <f>VLOOKUP(A252,CUS[],3,FALSE)</f>
        <v>Kylie</v>
      </c>
      <c r="C252">
        <f>VLOOKUP(A252,MED[],2,FALSE)</f>
        <v>46.68</v>
      </c>
      <c r="D252">
        <f>VLOOKUP(A252,MED[],3,FALSE)</f>
        <v>4.01</v>
      </c>
      <c r="E252" t="str">
        <f>VLOOKUP(A252,MED[],4,FALSE)</f>
        <v>No</v>
      </c>
      <c r="F252" t="str">
        <f>VLOOKUP(A252,MED[],5,FALSE)</f>
        <v>No</v>
      </c>
      <c r="G252" t="str">
        <f>VLOOKUP(A252,MED[],6,FALSE)</f>
        <v>No</v>
      </c>
      <c r="H252" t="str">
        <f>VLOOKUP(A252,MED[],7,FALSE)</f>
        <v>0</v>
      </c>
      <c r="I252" t="str">
        <f>VLOOKUP(A252,MED[],8,FALSE)</f>
        <v>yes</v>
      </c>
      <c r="J252" t="str">
        <f>VLOOKUP(A252,MED[],9,FALSE)</f>
        <v>Obesity</v>
      </c>
      <c r="K252" t="str">
        <f>VLOOKUP(A252,MED[],10,FALSE)</f>
        <v>Normal</v>
      </c>
      <c r="L252" t="str">
        <f>VLOOKUP(A252,HOS[],2,FALSE)</f>
        <v>8 Sep 1994</v>
      </c>
      <c r="M252" s="11">
        <f>VLOOKUP(A252,HOS[],8,FALSE)</f>
        <v>62592.87</v>
      </c>
      <c r="N252" t="str">
        <f>VLOOKUP(A252,HOS[],9,FALSE)</f>
        <v>tier - 2</v>
      </c>
      <c r="O252" t="str">
        <f>VLOOKUP(A252,HOS[],10,FALSE)</f>
        <v>tier - 2</v>
      </c>
      <c r="P252" t="str">
        <f>VLOOKUP(A252,HOS[],11,FALSE)</f>
        <v>R1011</v>
      </c>
      <c r="Q252">
        <f>VLOOKUP(A252,HOS[],3,FALSE)</f>
        <v>28</v>
      </c>
    </row>
    <row r="253" spans="1:17" ht="15.6" x14ac:dyDescent="0.3">
      <c r="A253" s="1" t="s">
        <v>2120</v>
      </c>
      <c r="B253" t="str">
        <f>VLOOKUP(A253,CUS[],3,FALSE)</f>
        <v>Kelly</v>
      </c>
      <c r="C253">
        <f>VLOOKUP(A253,MED[],2,FALSE)</f>
        <v>30.4</v>
      </c>
      <c r="D253">
        <f>VLOOKUP(A253,MED[],3,FALSE)</f>
        <v>5.91</v>
      </c>
      <c r="E253" t="str">
        <f>VLOOKUP(A253,MED[],4,FALSE)</f>
        <v>No</v>
      </c>
      <c r="F253" t="str">
        <f>VLOOKUP(A253,MED[],5,FALSE)</f>
        <v>yes</v>
      </c>
      <c r="G253" t="str">
        <f>VLOOKUP(A253,MED[],6,FALSE)</f>
        <v>No</v>
      </c>
      <c r="H253" t="str">
        <f>VLOOKUP(A253,MED[],7,FALSE)</f>
        <v>2</v>
      </c>
      <c r="I253" t="str">
        <f>VLOOKUP(A253,MED[],8,FALSE)</f>
        <v>yes</v>
      </c>
      <c r="J253" t="str">
        <f>VLOOKUP(A253,MED[],9,FALSE)</f>
        <v>Obesity</v>
      </c>
      <c r="K253" t="str">
        <f>VLOOKUP(A253,MED[],10,FALSE)</f>
        <v>Prediabetes</v>
      </c>
      <c r="L253" t="str">
        <f>VLOOKUP(A253,HOS[],2,FALSE)</f>
        <v>11 Dec 2000</v>
      </c>
      <c r="M253" s="11">
        <f>VLOOKUP(A253,HOS[],8,FALSE)</f>
        <v>3201.25</v>
      </c>
      <c r="N253" t="str">
        <f>VLOOKUP(A253,HOS[],9,FALSE)</f>
        <v>tier - 2</v>
      </c>
      <c r="O253" t="str">
        <f>VLOOKUP(A253,HOS[],10,FALSE)</f>
        <v>tier - 2</v>
      </c>
      <c r="P253" t="str">
        <f>VLOOKUP(A253,HOS[],11,FALSE)</f>
        <v>R1012</v>
      </c>
      <c r="Q253">
        <f>VLOOKUP(A253,HOS[],3,FALSE)</f>
        <v>22</v>
      </c>
    </row>
    <row r="254" spans="1:17" ht="15.6" x14ac:dyDescent="0.3">
      <c r="A254" s="1" t="s">
        <v>2119</v>
      </c>
      <c r="B254" t="str">
        <f>VLOOKUP(A254,CUS[],3,FALSE)</f>
        <v>Carrie</v>
      </c>
      <c r="C254">
        <f>VLOOKUP(A254,MED[],2,FALSE)</f>
        <v>30.2</v>
      </c>
      <c r="D254">
        <f>VLOOKUP(A254,MED[],3,FALSE)</f>
        <v>4.47</v>
      </c>
      <c r="E254" t="str">
        <f>VLOOKUP(A254,MED[],4,FALSE)</f>
        <v>yes</v>
      </c>
      <c r="F254" t="str">
        <f>VLOOKUP(A254,MED[],5,FALSE)</f>
        <v>No</v>
      </c>
      <c r="G254" t="str">
        <f>VLOOKUP(A254,MED[],6,FALSE)</f>
        <v>Yes</v>
      </c>
      <c r="H254" t="str">
        <f>VLOOKUP(A254,MED[],7,FALSE)</f>
        <v>1</v>
      </c>
      <c r="I254" t="str">
        <f>VLOOKUP(A254,MED[],8,FALSE)</f>
        <v>yes</v>
      </c>
      <c r="J254" t="str">
        <f>VLOOKUP(A254,MED[],9,FALSE)</f>
        <v>Obesity</v>
      </c>
      <c r="K254" t="str">
        <f>VLOOKUP(A254,MED[],10,FALSE)</f>
        <v>Normal</v>
      </c>
      <c r="L254" t="str">
        <f>VLOOKUP(A254,HOS[],2,FALSE)</f>
        <v>5 Aug 1997</v>
      </c>
      <c r="M254" s="11">
        <f>VLOOKUP(A254,HOS[],8,FALSE)</f>
        <v>3206.49</v>
      </c>
      <c r="N254" t="str">
        <f>VLOOKUP(A254,HOS[],9,FALSE)</f>
        <v>tier - 2</v>
      </c>
      <c r="O254" t="str">
        <f>VLOOKUP(A254,HOS[],10,FALSE)</f>
        <v>tier - 3</v>
      </c>
      <c r="P254" t="str">
        <f>VLOOKUP(A254,HOS[],11,FALSE)</f>
        <v>R1011</v>
      </c>
      <c r="Q254">
        <f>VLOOKUP(A254,HOS[],3,FALSE)</f>
        <v>25</v>
      </c>
    </row>
    <row r="255" spans="1:17" ht="15.6" x14ac:dyDescent="0.3">
      <c r="A255" s="1" t="s">
        <v>2118</v>
      </c>
      <c r="B255" t="str">
        <f>VLOOKUP(A255,CUS[],3,FALSE)</f>
        <v>Alex</v>
      </c>
      <c r="C255">
        <f>VLOOKUP(A255,MED[],2,FALSE)</f>
        <v>51.18</v>
      </c>
      <c r="D255">
        <f>VLOOKUP(A255,MED[],3,FALSE)</f>
        <v>4.5599999999999996</v>
      </c>
      <c r="E255" t="str">
        <f>VLOOKUP(A255,MED[],4,FALSE)</f>
        <v>yes</v>
      </c>
      <c r="F255" t="str">
        <f>VLOOKUP(A255,MED[],5,FALSE)</f>
        <v>yes</v>
      </c>
      <c r="G255" t="str">
        <f>VLOOKUP(A255,MED[],6,FALSE)</f>
        <v>No</v>
      </c>
      <c r="H255" t="str">
        <f>VLOOKUP(A255,MED[],7,FALSE)</f>
        <v>2</v>
      </c>
      <c r="I255" t="str">
        <f>VLOOKUP(A255,MED[],8,FALSE)</f>
        <v>yes</v>
      </c>
      <c r="J255" t="str">
        <f>VLOOKUP(A255,MED[],9,FALSE)</f>
        <v>Obesity</v>
      </c>
      <c r="K255" t="str">
        <f>VLOOKUP(A255,MED[],10,FALSE)</f>
        <v>Normal</v>
      </c>
      <c r="L255" t="str">
        <f>VLOOKUP(A255,HOS[],2,FALSE)</f>
        <v>4 Oct 2000</v>
      </c>
      <c r="M255" s="11">
        <f>VLOOKUP(A255,HOS[],8,FALSE)</f>
        <v>12129.61</v>
      </c>
      <c r="N255" t="str">
        <f>VLOOKUP(A255,HOS[],9,FALSE)</f>
        <v>tier - 2</v>
      </c>
      <c r="O255" t="str">
        <f>VLOOKUP(A255,HOS[],10,FALSE)</f>
        <v>tier - 3</v>
      </c>
      <c r="P255" t="str">
        <f>VLOOKUP(A255,HOS[],11,FALSE)</f>
        <v>R1011</v>
      </c>
      <c r="Q255">
        <f>VLOOKUP(A255,HOS[],3,FALSE)</f>
        <v>22</v>
      </c>
    </row>
    <row r="256" spans="1:17" ht="15.6" x14ac:dyDescent="0.3">
      <c r="A256" s="1" t="s">
        <v>2117</v>
      </c>
      <c r="B256" t="str">
        <f>VLOOKUP(A256,CUS[],3,FALSE)</f>
        <v>Zach S</v>
      </c>
      <c r="C256">
        <f>VLOOKUP(A256,MED[],2,FALSE)</f>
        <v>22.18</v>
      </c>
      <c r="D256">
        <f>VLOOKUP(A256,MED[],3,FALSE)</f>
        <v>9.9</v>
      </c>
      <c r="E256" t="str">
        <f>VLOOKUP(A256,MED[],4,FALSE)</f>
        <v>No</v>
      </c>
      <c r="F256" t="str">
        <f>VLOOKUP(A256,MED[],5,FALSE)</f>
        <v>No</v>
      </c>
      <c r="G256" t="str">
        <f>VLOOKUP(A256,MED[],6,FALSE)</f>
        <v>No</v>
      </c>
      <c r="H256" t="str">
        <f>VLOOKUP(A256,MED[],7,FALSE)</f>
        <v>0</v>
      </c>
      <c r="I256" t="str">
        <f>VLOOKUP(A256,MED[],8,FALSE)</f>
        <v>yes</v>
      </c>
      <c r="J256" t="str">
        <f>VLOOKUP(A256,MED[],9,FALSE)</f>
        <v>Overweight</v>
      </c>
      <c r="K256" t="str">
        <f>VLOOKUP(A256,MED[],10,FALSE)</f>
        <v>Diabetes</v>
      </c>
      <c r="L256" t="str">
        <f>VLOOKUP(A256,HOS[],2,FALSE)</f>
        <v>22 Dec 1962</v>
      </c>
      <c r="M256" s="11">
        <f>VLOOKUP(A256,HOS[],8,FALSE)</f>
        <v>3208.79</v>
      </c>
      <c r="N256" t="str">
        <f>VLOOKUP(A256,HOS[],9,FALSE)</f>
        <v>tier - 1</v>
      </c>
      <c r="O256" t="str">
        <f>VLOOKUP(A256,HOS[],10,FALSE)</f>
        <v>tier - 3</v>
      </c>
      <c r="P256" t="str">
        <f>VLOOKUP(A256,HOS[],11,FALSE)</f>
        <v>R1011</v>
      </c>
      <c r="Q256">
        <f>VLOOKUP(A256,HOS[],3,FALSE)</f>
        <v>60</v>
      </c>
    </row>
    <row r="257" spans="1:17" ht="15.6" x14ac:dyDescent="0.3">
      <c r="A257" s="1" t="s">
        <v>2116</v>
      </c>
      <c r="B257" t="str">
        <f>VLOOKUP(A257,CUS[],3,FALSE)</f>
        <v>Alan</v>
      </c>
      <c r="C257">
        <f>VLOOKUP(A257,MED[],2,FALSE)</f>
        <v>31.92</v>
      </c>
      <c r="D257">
        <f>VLOOKUP(A257,MED[],3,FALSE)</f>
        <v>5.1100000000000003</v>
      </c>
      <c r="E257" t="str">
        <f>VLOOKUP(A257,MED[],4,FALSE)</f>
        <v>No</v>
      </c>
      <c r="F257" t="str">
        <f>VLOOKUP(A257,MED[],5,FALSE)</f>
        <v>No</v>
      </c>
      <c r="G257" t="str">
        <f>VLOOKUP(A257,MED[],6,FALSE)</f>
        <v>Yes</v>
      </c>
      <c r="H257" t="str">
        <f>VLOOKUP(A257,MED[],7,FALSE)</f>
        <v>1</v>
      </c>
      <c r="I257" t="str">
        <f>VLOOKUP(A257,MED[],8,FALSE)</f>
        <v>yes</v>
      </c>
      <c r="J257" t="str">
        <f>VLOOKUP(A257,MED[],9,FALSE)</f>
        <v>Obesity</v>
      </c>
      <c r="K257" t="str">
        <f>VLOOKUP(A257,MED[],10,FALSE)</f>
        <v>Normal</v>
      </c>
      <c r="L257" t="str">
        <f>VLOOKUP(A257,HOS[],2,FALSE)</f>
        <v>6 Sep 2003</v>
      </c>
      <c r="M257" s="11">
        <f>VLOOKUP(A257,HOS[],8,FALSE)</f>
        <v>3213.62</v>
      </c>
      <c r="N257" t="str">
        <f>VLOOKUP(A257,HOS[],9,FALSE)</f>
        <v>tier - 1</v>
      </c>
      <c r="O257" t="str">
        <f>VLOOKUP(A257,HOS[],10,FALSE)</f>
        <v>tier - 3</v>
      </c>
      <c r="P257" t="str">
        <f>VLOOKUP(A257,HOS[],11,FALSE)</f>
        <v>R1012</v>
      </c>
      <c r="Q257">
        <f>VLOOKUP(A257,HOS[],3,FALSE)</f>
        <v>19</v>
      </c>
    </row>
    <row r="258" spans="1:17" ht="15.6" x14ac:dyDescent="0.3">
      <c r="A258" s="1" t="s">
        <v>2115</v>
      </c>
      <c r="B258" t="str">
        <f>VLOOKUP(A258,CUS[],3,FALSE)</f>
        <v>Nate</v>
      </c>
      <c r="C258">
        <f>VLOOKUP(A258,MED[],2,FALSE)</f>
        <v>31.73</v>
      </c>
      <c r="D258">
        <f>VLOOKUP(A258,MED[],3,FALSE)</f>
        <v>5.73</v>
      </c>
      <c r="E258" t="str">
        <f>VLOOKUP(A258,MED[],4,FALSE)</f>
        <v>No</v>
      </c>
      <c r="F258" t="str">
        <f>VLOOKUP(A258,MED[],5,FALSE)</f>
        <v>yes</v>
      </c>
      <c r="G258" t="str">
        <f>VLOOKUP(A258,MED[],6,FALSE)</f>
        <v>No</v>
      </c>
      <c r="H258" t="str">
        <f>VLOOKUP(A258,MED[],7,FALSE)</f>
        <v>1</v>
      </c>
      <c r="I258" t="str">
        <f>VLOOKUP(A258,MED[],8,FALSE)</f>
        <v>yes</v>
      </c>
      <c r="J258" t="str">
        <f>VLOOKUP(A258,MED[],9,FALSE)</f>
        <v>Obesity</v>
      </c>
      <c r="K258" t="str">
        <f>VLOOKUP(A258,MED[],10,FALSE)</f>
        <v>Prediabetes</v>
      </c>
      <c r="L258" t="str">
        <f>VLOOKUP(A258,HOS[],2,FALSE)</f>
        <v>2 Nov 2004</v>
      </c>
      <c r="M258" s="11">
        <f>VLOOKUP(A258,HOS[],8,FALSE)</f>
        <v>3227.12</v>
      </c>
      <c r="N258" t="str">
        <f>VLOOKUP(A258,HOS[],9,FALSE)</f>
        <v>tier - 1</v>
      </c>
      <c r="O258" t="str">
        <f>VLOOKUP(A258,HOS[],10,FALSE)</f>
        <v>tier - 1</v>
      </c>
      <c r="P258" t="str">
        <f>VLOOKUP(A258,HOS[],11,FALSE)</f>
        <v>R1017</v>
      </c>
      <c r="Q258">
        <f>VLOOKUP(A258,HOS[],3,FALSE)</f>
        <v>18</v>
      </c>
    </row>
    <row r="259" spans="1:17" ht="15.6" x14ac:dyDescent="0.3">
      <c r="A259" s="1" t="s">
        <v>2114</v>
      </c>
      <c r="B259" t="str">
        <f>VLOOKUP(A259,CUS[],3,FALSE)</f>
        <v>Jesse G.</v>
      </c>
      <c r="C259">
        <f>VLOOKUP(A259,MED[],2,FALSE)</f>
        <v>45.52</v>
      </c>
      <c r="D259">
        <f>VLOOKUP(A259,MED[],3,FALSE)</f>
        <v>6.04</v>
      </c>
      <c r="E259" t="str">
        <f>VLOOKUP(A259,MED[],4,FALSE)</f>
        <v>No</v>
      </c>
      <c r="F259" t="str">
        <f>VLOOKUP(A259,MED[],5,FALSE)</f>
        <v>No</v>
      </c>
      <c r="G259" t="str">
        <f>VLOOKUP(A259,MED[],6,FALSE)</f>
        <v>Yes</v>
      </c>
      <c r="H259" t="str">
        <f>VLOOKUP(A259,MED[],7,FALSE)</f>
        <v>1</v>
      </c>
      <c r="I259" t="str">
        <f>VLOOKUP(A259,MED[],8,FALSE)</f>
        <v>yes</v>
      </c>
      <c r="J259" t="str">
        <f>VLOOKUP(A259,MED[],9,FALSE)</f>
        <v>Obesity</v>
      </c>
      <c r="K259" t="str">
        <f>VLOOKUP(A259,MED[],10,FALSE)</f>
        <v>Prediabetes</v>
      </c>
      <c r="L259" t="str">
        <f>VLOOKUP(A259,HOS[],2,FALSE)</f>
        <v>2 Nov 1993</v>
      </c>
      <c r="M259" s="11">
        <f>VLOOKUP(A259,HOS[],8,FALSE)</f>
        <v>3238.44</v>
      </c>
      <c r="N259" t="str">
        <f>VLOOKUP(A259,HOS[],9,FALSE)</f>
        <v>tier - 2</v>
      </c>
      <c r="O259" t="str">
        <f>VLOOKUP(A259,HOS[],10,FALSE)</f>
        <v>tier - 2</v>
      </c>
      <c r="P259" t="str">
        <f>VLOOKUP(A259,HOS[],11,FALSE)</f>
        <v>R1011</v>
      </c>
      <c r="Q259">
        <f>VLOOKUP(A259,HOS[],3,FALSE)</f>
        <v>29</v>
      </c>
    </row>
    <row r="260" spans="1:17" ht="15.6" x14ac:dyDescent="0.3">
      <c r="A260" s="1" t="s">
        <v>2113</v>
      </c>
      <c r="B260" t="str">
        <f>VLOOKUP(A260,CUS[],3,FALSE)</f>
        <v>Jason</v>
      </c>
      <c r="C260">
        <f>VLOOKUP(A260,MED[],2,FALSE)</f>
        <v>52.81</v>
      </c>
      <c r="D260">
        <f>VLOOKUP(A260,MED[],3,FALSE)</f>
        <v>5.19</v>
      </c>
      <c r="E260" t="str">
        <f>VLOOKUP(A260,MED[],4,FALSE)</f>
        <v>No</v>
      </c>
      <c r="F260" t="str">
        <f>VLOOKUP(A260,MED[],5,FALSE)</f>
        <v>No</v>
      </c>
      <c r="G260" t="str">
        <f>VLOOKUP(A260,MED[],6,FALSE)</f>
        <v>Yes</v>
      </c>
      <c r="H260" t="str">
        <f>VLOOKUP(A260,MED[],7,FALSE)</f>
        <v>1</v>
      </c>
      <c r="I260" t="str">
        <f>VLOOKUP(A260,MED[],8,FALSE)</f>
        <v>yes</v>
      </c>
      <c r="J260" t="str">
        <f>VLOOKUP(A260,MED[],9,FALSE)</f>
        <v>Obesity</v>
      </c>
      <c r="K260" t="str">
        <f>VLOOKUP(A260,MED[],10,FALSE)</f>
        <v>Normal</v>
      </c>
      <c r="L260" t="str">
        <f>VLOOKUP(A260,HOS[],2,FALSE)</f>
        <v>13 Sep 2003</v>
      </c>
      <c r="M260" s="11">
        <f>VLOOKUP(A260,HOS[],8,FALSE)</f>
        <v>3260.2</v>
      </c>
      <c r="N260" t="str">
        <f>VLOOKUP(A260,HOS[],9,FALSE)</f>
        <v>tier - 1</v>
      </c>
      <c r="O260" t="str">
        <f>VLOOKUP(A260,HOS[],10,FALSE)</f>
        <v>tier - 2</v>
      </c>
      <c r="P260" t="str">
        <f>VLOOKUP(A260,HOS[],11,FALSE)</f>
        <v>R1011</v>
      </c>
      <c r="Q260">
        <f>VLOOKUP(A260,HOS[],3,FALSE)</f>
        <v>19</v>
      </c>
    </row>
    <row r="261" spans="1:17" ht="15.6" x14ac:dyDescent="0.3">
      <c r="A261" s="1" t="s">
        <v>2112</v>
      </c>
      <c r="B261" t="str">
        <f>VLOOKUP(A261,CUS[],3,FALSE)</f>
        <v>Megan A.</v>
      </c>
      <c r="C261">
        <f>VLOOKUP(A261,MED[],2,FALSE)</f>
        <v>33.58</v>
      </c>
      <c r="D261">
        <f>VLOOKUP(A261,MED[],3,FALSE)</f>
        <v>5.56</v>
      </c>
      <c r="E261" t="str">
        <f>VLOOKUP(A261,MED[],4,FALSE)</f>
        <v>No</v>
      </c>
      <c r="F261" t="str">
        <f>VLOOKUP(A261,MED[],5,FALSE)</f>
        <v>No</v>
      </c>
      <c r="G261" t="str">
        <f>VLOOKUP(A261,MED[],6,FALSE)</f>
        <v>No</v>
      </c>
      <c r="H261" t="str">
        <f>VLOOKUP(A261,MED[],7,FALSE)</f>
        <v>1</v>
      </c>
      <c r="I261" t="str">
        <f>VLOOKUP(A261,MED[],8,FALSE)</f>
        <v>yes</v>
      </c>
      <c r="J261" t="str">
        <f>VLOOKUP(A261,MED[],9,FALSE)</f>
        <v>Obesity</v>
      </c>
      <c r="K261" t="str">
        <f>VLOOKUP(A261,MED[],10,FALSE)</f>
        <v>Normal</v>
      </c>
      <c r="L261" t="str">
        <f>VLOOKUP(A261,HOS[],2,FALSE)</f>
        <v>2 Jul 1984</v>
      </c>
      <c r="M261" s="11">
        <f>VLOOKUP(A261,HOS[],8,FALSE)</f>
        <v>3268.85</v>
      </c>
      <c r="N261" t="str">
        <f>VLOOKUP(A261,HOS[],9,FALSE)</f>
        <v>tier - 2</v>
      </c>
      <c r="O261" t="str">
        <f>VLOOKUP(A261,HOS[],10,FALSE)</f>
        <v>tier - 3</v>
      </c>
      <c r="P261" t="str">
        <f>VLOOKUP(A261,HOS[],11,FALSE)</f>
        <v>R1011</v>
      </c>
      <c r="Q261">
        <f>VLOOKUP(A261,HOS[],3,FALSE)</f>
        <v>38</v>
      </c>
    </row>
    <row r="262" spans="1:17" ht="15.6" x14ac:dyDescent="0.3">
      <c r="A262" s="1" t="s">
        <v>2111</v>
      </c>
      <c r="B262" t="str">
        <f>VLOOKUP(A262,CUS[],3,FALSE)</f>
        <v>Luke M</v>
      </c>
      <c r="C262">
        <f>VLOOKUP(A262,MED[],2,FALSE)</f>
        <v>30.684999999999999</v>
      </c>
      <c r="D262">
        <f>VLOOKUP(A262,MED[],3,FALSE)</f>
        <v>8.23</v>
      </c>
      <c r="E262" t="str">
        <f>VLOOKUP(A262,MED[],4,FALSE)</f>
        <v>No</v>
      </c>
      <c r="F262" t="str">
        <f>VLOOKUP(A262,MED[],5,FALSE)</f>
        <v>No</v>
      </c>
      <c r="G262" t="str">
        <f>VLOOKUP(A262,MED[],6,FALSE)</f>
        <v>No</v>
      </c>
      <c r="H262" t="str">
        <f>VLOOKUP(A262,MED[],7,FALSE)</f>
        <v>0</v>
      </c>
      <c r="I262" t="str">
        <f>VLOOKUP(A262,MED[],8,FALSE)</f>
        <v>yes</v>
      </c>
      <c r="J262" t="str">
        <f>VLOOKUP(A262,MED[],9,FALSE)</f>
        <v>Obesity</v>
      </c>
      <c r="K262" t="str">
        <f>VLOOKUP(A262,MED[],10,FALSE)</f>
        <v>Diabetes</v>
      </c>
      <c r="L262" t="str">
        <f>VLOOKUP(A262,HOS[],2,FALSE)</f>
        <v>1 Aug 2002</v>
      </c>
      <c r="M262" s="11">
        <f>VLOOKUP(A262,HOS[],8,FALSE)</f>
        <v>3277.16</v>
      </c>
      <c r="N262" t="str">
        <f>VLOOKUP(A262,HOS[],9,FALSE)</f>
        <v>tier - 1</v>
      </c>
      <c r="O262" t="str">
        <f>VLOOKUP(A262,HOS[],10,FALSE)</f>
        <v>tier - 1</v>
      </c>
      <c r="P262" t="str">
        <f>VLOOKUP(A262,HOS[],11,FALSE)</f>
        <v>R1018</v>
      </c>
      <c r="Q262">
        <f>VLOOKUP(A262,HOS[],3,FALSE)</f>
        <v>20</v>
      </c>
    </row>
    <row r="263" spans="1:17" ht="15.6" x14ac:dyDescent="0.3">
      <c r="A263" s="1" t="s">
        <v>2110</v>
      </c>
      <c r="B263" t="str">
        <f>VLOOKUP(A263,CUS[],3,FALSE)</f>
        <v>Jacy D</v>
      </c>
      <c r="C263">
        <f>VLOOKUP(A263,MED[],2,FALSE)</f>
        <v>37.524999999999999</v>
      </c>
      <c r="D263">
        <f>VLOOKUP(A263,MED[],3,FALSE)</f>
        <v>9.0299999999999994</v>
      </c>
      <c r="E263" t="str">
        <f>VLOOKUP(A263,MED[],4,FALSE)</f>
        <v>yes</v>
      </c>
      <c r="F263" t="str">
        <f>VLOOKUP(A263,MED[],5,FALSE)</f>
        <v>No</v>
      </c>
      <c r="G263" t="str">
        <f>VLOOKUP(A263,MED[],6,FALSE)</f>
        <v>No</v>
      </c>
      <c r="H263" t="str">
        <f>VLOOKUP(A263,MED[],7,FALSE)</f>
        <v>2</v>
      </c>
      <c r="I263" t="str">
        <f>VLOOKUP(A263,MED[],8,FALSE)</f>
        <v>No</v>
      </c>
      <c r="J263" t="str">
        <f>VLOOKUP(A263,MED[],9,FALSE)</f>
        <v>Obesity</v>
      </c>
      <c r="K263" t="str">
        <f>VLOOKUP(A263,MED[],10,FALSE)</f>
        <v>Diabetes</v>
      </c>
      <c r="L263" t="str">
        <f>VLOOKUP(A263,HOS[],2,FALSE)</f>
        <v>6 Jun 1970</v>
      </c>
      <c r="M263" s="11">
        <f>VLOOKUP(A263,HOS[],8,FALSE)</f>
        <v>3279.87</v>
      </c>
      <c r="N263" t="str">
        <f>VLOOKUP(A263,HOS[],9,FALSE)</f>
        <v>tier - 2</v>
      </c>
      <c r="O263" t="str">
        <f>VLOOKUP(A263,HOS[],10,FALSE)</f>
        <v>tier - 2</v>
      </c>
      <c r="P263" t="str">
        <f>VLOOKUP(A263,HOS[],11,FALSE)</f>
        <v>R1012</v>
      </c>
      <c r="Q263">
        <f>VLOOKUP(A263,HOS[],3,FALSE)</f>
        <v>53</v>
      </c>
    </row>
    <row r="264" spans="1:17" ht="15.6" x14ac:dyDescent="0.3">
      <c r="A264" s="1" t="s">
        <v>2109</v>
      </c>
      <c r="B264" t="str">
        <f>VLOOKUP(A264,CUS[],3,FALSE)</f>
        <v>Simon G.</v>
      </c>
      <c r="C264">
        <f>VLOOKUP(A264,MED[],2,FALSE)</f>
        <v>34.5</v>
      </c>
      <c r="D264">
        <f>VLOOKUP(A264,MED[],3,FALSE)</f>
        <v>4.07</v>
      </c>
      <c r="E264" t="str">
        <f>VLOOKUP(A264,MED[],4,FALSE)</f>
        <v>yes</v>
      </c>
      <c r="F264" t="str">
        <f>VLOOKUP(A264,MED[],5,FALSE)</f>
        <v>No</v>
      </c>
      <c r="G264" t="str">
        <f>VLOOKUP(A264,MED[],6,FALSE)</f>
        <v>No</v>
      </c>
      <c r="H264" t="str">
        <f>VLOOKUP(A264,MED[],7,FALSE)</f>
        <v>0</v>
      </c>
      <c r="I264" t="str">
        <f>VLOOKUP(A264,MED[],8,FALSE)</f>
        <v>yes</v>
      </c>
      <c r="J264" t="str">
        <f>VLOOKUP(A264,MED[],9,FALSE)</f>
        <v>Obesity</v>
      </c>
      <c r="K264" t="str">
        <f>VLOOKUP(A264,MED[],10,FALSE)</f>
        <v>Normal</v>
      </c>
      <c r="L264" t="str">
        <f>VLOOKUP(A264,HOS[],2,FALSE)</f>
        <v>30 Dec 1985</v>
      </c>
      <c r="M264" s="11">
        <f>VLOOKUP(A264,HOS[],8,FALSE)</f>
        <v>36149.480000000003</v>
      </c>
      <c r="N264" t="str">
        <f>VLOOKUP(A264,HOS[],9,FALSE)</f>
        <v>tier - 2</v>
      </c>
      <c r="O264" t="str">
        <f>VLOOKUP(A264,HOS[],10,FALSE)</f>
        <v>tier - 2</v>
      </c>
      <c r="P264" t="str">
        <f>VLOOKUP(A264,HOS[],11,FALSE)</f>
        <v>R1011</v>
      </c>
      <c r="Q264">
        <f>VLOOKUP(A264,HOS[],3,FALSE)</f>
        <v>37</v>
      </c>
    </row>
    <row r="265" spans="1:17" ht="15.6" x14ac:dyDescent="0.3">
      <c r="A265" s="1" t="s">
        <v>2108</v>
      </c>
      <c r="B265" t="str">
        <f>VLOOKUP(A265,CUS[],3,FALSE)</f>
        <v>Ainsley E.</v>
      </c>
      <c r="C265">
        <f>VLOOKUP(A265,MED[],2,FALSE)</f>
        <v>28.16</v>
      </c>
      <c r="D265">
        <f>VLOOKUP(A265,MED[],3,FALSE)</f>
        <v>5.77</v>
      </c>
      <c r="E265" t="str">
        <f>VLOOKUP(A265,MED[],4,FALSE)</f>
        <v>No</v>
      </c>
      <c r="F265" t="str">
        <f>VLOOKUP(A265,MED[],5,FALSE)</f>
        <v>No</v>
      </c>
      <c r="G265" t="str">
        <f>VLOOKUP(A265,MED[],6,FALSE)</f>
        <v>No</v>
      </c>
      <c r="H265" t="str">
        <f>VLOOKUP(A265,MED[],7,FALSE)</f>
        <v>2</v>
      </c>
      <c r="I265" t="str">
        <f>VLOOKUP(A265,MED[],8,FALSE)</f>
        <v>yes</v>
      </c>
      <c r="J265" t="str">
        <f>VLOOKUP(A265,MED[],9,FALSE)</f>
        <v>Overweight</v>
      </c>
      <c r="K265" t="str">
        <f>VLOOKUP(A265,MED[],10,FALSE)</f>
        <v>Prediabetes</v>
      </c>
      <c r="L265" t="str">
        <f>VLOOKUP(A265,HOS[],2,FALSE)</f>
        <v>3 Sep 1972</v>
      </c>
      <c r="M265" s="11">
        <f>VLOOKUP(A265,HOS[],8,FALSE)</f>
        <v>3280.22</v>
      </c>
      <c r="N265" t="str">
        <f>VLOOKUP(A265,HOS[],9,FALSE)</f>
        <v>tier - 2</v>
      </c>
      <c r="O265" t="str">
        <f>VLOOKUP(A265,HOS[],10,FALSE)</f>
        <v>tier - 3</v>
      </c>
      <c r="P265" t="str">
        <f>VLOOKUP(A265,HOS[],11,FALSE)</f>
        <v>R1011</v>
      </c>
      <c r="Q265">
        <f>VLOOKUP(A265,HOS[],3,FALSE)</f>
        <v>50</v>
      </c>
    </row>
    <row r="266" spans="1:17" ht="15.6" x14ac:dyDescent="0.3">
      <c r="A266" s="1" t="s">
        <v>2107</v>
      </c>
      <c r="B266" t="str">
        <f>VLOOKUP(A266,CUS[],3,FALSE)</f>
        <v>Erica A.</v>
      </c>
      <c r="C266">
        <f>VLOOKUP(A266,MED[],2,FALSE)</f>
        <v>30.02</v>
      </c>
      <c r="D266">
        <f>VLOOKUP(A266,MED[],3,FALSE)</f>
        <v>5.98</v>
      </c>
      <c r="E266" t="str">
        <f>VLOOKUP(A266,MED[],4,FALSE)</f>
        <v>No</v>
      </c>
      <c r="F266" t="str">
        <f>VLOOKUP(A266,MED[],5,FALSE)</f>
        <v>No</v>
      </c>
      <c r="G266" t="str">
        <f>VLOOKUP(A266,MED[],6,FALSE)</f>
        <v>Yes</v>
      </c>
      <c r="H266" t="str">
        <f>VLOOKUP(A266,MED[],7,FALSE)</f>
        <v>1</v>
      </c>
      <c r="I266" t="str">
        <f>VLOOKUP(A266,MED[],8,FALSE)</f>
        <v>yes</v>
      </c>
      <c r="J266" t="str">
        <f>VLOOKUP(A266,MED[],9,FALSE)</f>
        <v>Obesity</v>
      </c>
      <c r="K266" t="str">
        <f>VLOOKUP(A266,MED[],10,FALSE)</f>
        <v>Prediabetes</v>
      </c>
      <c r="L266" t="str">
        <f>VLOOKUP(A266,HOS[],2,FALSE)</f>
        <v>6 Nov 2003</v>
      </c>
      <c r="M266" s="11">
        <f>VLOOKUP(A266,HOS[],8,FALSE)</f>
        <v>12130.8</v>
      </c>
      <c r="N266" t="str">
        <f>VLOOKUP(A266,HOS[],9,FALSE)</f>
        <v>tier - 2</v>
      </c>
      <c r="O266" t="str">
        <f>VLOOKUP(A266,HOS[],10,FALSE)</f>
        <v>tier - 3</v>
      </c>
      <c r="P266" t="str">
        <f>VLOOKUP(A266,HOS[],11,FALSE)</f>
        <v>R1012</v>
      </c>
      <c r="Q266">
        <f>VLOOKUP(A266,HOS[],3,FALSE)</f>
        <v>19</v>
      </c>
    </row>
    <row r="267" spans="1:17" ht="15.6" x14ac:dyDescent="0.3">
      <c r="A267" s="1" t="s">
        <v>2106</v>
      </c>
      <c r="B267" t="str">
        <f>VLOOKUP(A267,CUS[],3,FALSE)</f>
        <v>Erik</v>
      </c>
      <c r="C267">
        <f>VLOOKUP(A267,MED[],2,FALSE)</f>
        <v>37.82</v>
      </c>
      <c r="D267">
        <f>VLOOKUP(A267,MED[],3,FALSE)</f>
        <v>6.01</v>
      </c>
      <c r="E267" t="str">
        <f>VLOOKUP(A267,MED[],4,FALSE)</f>
        <v>No</v>
      </c>
      <c r="F267" t="str">
        <f>VLOOKUP(A267,MED[],5,FALSE)</f>
        <v>No</v>
      </c>
      <c r="G267" t="str">
        <f>VLOOKUP(A267,MED[],6,FALSE)</f>
        <v>No</v>
      </c>
      <c r="H267" t="str">
        <f>VLOOKUP(A267,MED[],7,FALSE)</f>
        <v>0</v>
      </c>
      <c r="I267" t="str">
        <f>VLOOKUP(A267,MED[],8,FALSE)</f>
        <v>yes</v>
      </c>
      <c r="J267" t="str">
        <f>VLOOKUP(A267,MED[],9,FALSE)</f>
        <v>Obesity</v>
      </c>
      <c r="K267" t="str">
        <f>VLOOKUP(A267,MED[],10,FALSE)</f>
        <v>Prediabetes</v>
      </c>
      <c r="L267" t="str">
        <f>VLOOKUP(A267,HOS[],2,FALSE)</f>
        <v>17 Oct 1990</v>
      </c>
      <c r="M267" s="11">
        <f>VLOOKUP(A267,HOS[],8,FALSE)</f>
        <v>3292.53</v>
      </c>
      <c r="N267" t="str">
        <f>VLOOKUP(A267,HOS[],9,FALSE)</f>
        <v>tier - 2</v>
      </c>
      <c r="O267" t="str">
        <f>VLOOKUP(A267,HOS[],10,FALSE)</f>
        <v>tier - 1</v>
      </c>
      <c r="P267" t="str">
        <f>VLOOKUP(A267,HOS[],11,FALSE)</f>
        <v>R1011</v>
      </c>
      <c r="Q267">
        <f>VLOOKUP(A267,HOS[],3,FALSE)</f>
        <v>32</v>
      </c>
    </row>
    <row r="268" spans="1:17" ht="15.6" x14ac:dyDescent="0.3">
      <c r="A268" s="1" t="s">
        <v>2105</v>
      </c>
      <c r="B268" t="str">
        <f>VLOOKUP(A268,CUS[],3,FALSE)</f>
        <v>Erin C.</v>
      </c>
      <c r="C268">
        <f>VLOOKUP(A268,MED[],2,FALSE)</f>
        <v>33.14</v>
      </c>
      <c r="D268">
        <f>VLOOKUP(A268,MED[],3,FALSE)</f>
        <v>5.67</v>
      </c>
      <c r="E268" t="str">
        <f>VLOOKUP(A268,MED[],4,FALSE)</f>
        <v>yes</v>
      </c>
      <c r="F268" t="str">
        <f>VLOOKUP(A268,MED[],5,FALSE)</f>
        <v>No</v>
      </c>
      <c r="G268" t="str">
        <f>VLOOKUP(A268,MED[],6,FALSE)</f>
        <v>No</v>
      </c>
      <c r="H268" t="str">
        <f>VLOOKUP(A268,MED[],7,FALSE)</f>
        <v>0</v>
      </c>
      <c r="I268" t="str">
        <f>VLOOKUP(A268,MED[],8,FALSE)</f>
        <v>yes</v>
      </c>
      <c r="J268" t="str">
        <f>VLOOKUP(A268,MED[],9,FALSE)</f>
        <v>Obesity</v>
      </c>
      <c r="K268" t="str">
        <f>VLOOKUP(A268,MED[],10,FALSE)</f>
        <v>Normal</v>
      </c>
      <c r="L268" t="str">
        <f>VLOOKUP(A268,HOS[],2,FALSE)</f>
        <v>5 Jul 1985</v>
      </c>
      <c r="M268" s="11">
        <f>VLOOKUP(A268,HOS[],8,FALSE)</f>
        <v>3300.7</v>
      </c>
      <c r="N268" t="str">
        <f>VLOOKUP(A268,HOS[],9,FALSE)</f>
        <v>tier - 2</v>
      </c>
      <c r="O268" t="str">
        <f>VLOOKUP(A268,HOS[],10,FALSE)</f>
        <v>tier - 1</v>
      </c>
      <c r="P268" t="str">
        <f>VLOOKUP(A268,HOS[],11,FALSE)</f>
        <v>R1011</v>
      </c>
      <c r="Q268">
        <f>VLOOKUP(A268,HOS[],3,FALSE)</f>
        <v>37</v>
      </c>
    </row>
    <row r="269" spans="1:17" ht="15.6" x14ac:dyDescent="0.3">
      <c r="A269" s="1" t="s">
        <v>2104</v>
      </c>
      <c r="B269" t="str">
        <f>VLOOKUP(A269,CUS[],3,FALSE)</f>
        <v>Adrienne</v>
      </c>
      <c r="C269">
        <f>VLOOKUP(A269,MED[],2,FALSE)</f>
        <v>25.14</v>
      </c>
      <c r="D269">
        <f>VLOOKUP(A269,MED[],3,FALSE)</f>
        <v>6.02</v>
      </c>
      <c r="E269" t="str">
        <f>VLOOKUP(A269,MED[],4,FALSE)</f>
        <v>yes</v>
      </c>
      <c r="F269" t="str">
        <f>VLOOKUP(A269,MED[],5,FALSE)</f>
        <v>No</v>
      </c>
      <c r="G269" t="str">
        <f>VLOOKUP(A269,MED[],6,FALSE)</f>
        <v>Yes</v>
      </c>
      <c r="H269" t="str">
        <f>VLOOKUP(A269,MED[],7,FALSE)</f>
        <v>1</v>
      </c>
      <c r="I269" t="str">
        <f>VLOOKUP(A269,MED[],8,FALSE)</f>
        <v>yes</v>
      </c>
      <c r="J269" t="str">
        <f>VLOOKUP(A269,MED[],9,FALSE)</f>
        <v>Overweight</v>
      </c>
      <c r="K269" t="str">
        <f>VLOOKUP(A269,MED[],10,FALSE)</f>
        <v>Prediabetes</v>
      </c>
      <c r="L269" t="str">
        <f>VLOOKUP(A269,HOS[],2,FALSE)</f>
        <v>18 Oct 1969</v>
      </c>
      <c r="M269" s="11">
        <f>VLOOKUP(A269,HOS[],8,FALSE)</f>
        <v>3308.46</v>
      </c>
      <c r="N269" t="str">
        <f>VLOOKUP(A269,HOS[],9,FALSE)</f>
        <v>tier - 2</v>
      </c>
      <c r="O269" t="str">
        <f>VLOOKUP(A269,HOS[],10,FALSE)</f>
        <v>tier - 2</v>
      </c>
      <c r="P269" t="str">
        <f>VLOOKUP(A269,HOS[],11,FALSE)</f>
        <v>R1011</v>
      </c>
      <c r="Q269">
        <f>VLOOKUP(A269,HOS[],3,FALSE)</f>
        <v>53</v>
      </c>
    </row>
    <row r="270" spans="1:17" ht="15.6" x14ac:dyDescent="0.3">
      <c r="A270" s="1" t="s">
        <v>2103</v>
      </c>
      <c r="B270" t="str">
        <f>VLOOKUP(A270,CUS[],3,FALSE)</f>
        <v>Adam</v>
      </c>
      <c r="C270">
        <f>VLOOKUP(A270,MED[],2,FALSE)</f>
        <v>20.18</v>
      </c>
      <c r="D270">
        <f>VLOOKUP(A270,MED[],3,FALSE)</f>
        <v>11.19</v>
      </c>
      <c r="E270" t="str">
        <f>VLOOKUP(A270,MED[],4,FALSE)</f>
        <v>No</v>
      </c>
      <c r="F270" t="str">
        <f>VLOOKUP(A270,MED[],5,FALSE)</f>
        <v>No</v>
      </c>
      <c r="G270" t="str">
        <f>VLOOKUP(A270,MED[],6,FALSE)</f>
        <v>No</v>
      </c>
      <c r="H270" t="str">
        <f>VLOOKUP(A270,MED[],7,FALSE)</f>
        <v>0</v>
      </c>
      <c r="I270" t="str">
        <f>VLOOKUP(A270,MED[],8,FALSE)</f>
        <v>yes</v>
      </c>
      <c r="J270" t="str">
        <f>VLOOKUP(A270,MED[],9,FALSE)</f>
        <v>Overweight</v>
      </c>
      <c r="K270" t="str">
        <f>VLOOKUP(A270,MED[],10,FALSE)</f>
        <v>Diabetes</v>
      </c>
      <c r="L270" t="str">
        <f>VLOOKUP(A270,HOS[],2,FALSE)</f>
        <v>20 Jul 1962</v>
      </c>
      <c r="M270" s="11">
        <f>VLOOKUP(A270,HOS[],8,FALSE)</f>
        <v>3309.79</v>
      </c>
      <c r="N270" t="str">
        <f>VLOOKUP(A270,HOS[],9,FALSE)</f>
        <v>tier - 1</v>
      </c>
      <c r="O270" t="str">
        <f>VLOOKUP(A270,HOS[],10,FALSE)</f>
        <v>tier - 2</v>
      </c>
      <c r="P270" t="str">
        <f>VLOOKUP(A270,HOS[],11,FALSE)</f>
        <v>R1011</v>
      </c>
      <c r="Q270">
        <f>VLOOKUP(A270,HOS[],3,FALSE)</f>
        <v>60</v>
      </c>
    </row>
    <row r="271" spans="1:17" ht="15.6" x14ac:dyDescent="0.3">
      <c r="A271" s="1" t="s">
        <v>2102</v>
      </c>
      <c r="B271" t="str">
        <f>VLOOKUP(A271,CUS[],3,FALSE)</f>
        <v>Yutaka</v>
      </c>
      <c r="C271">
        <f>VLOOKUP(A271,MED[],2,FALSE)</f>
        <v>44.36</v>
      </c>
      <c r="D271">
        <f>VLOOKUP(A271,MED[],3,FALSE)</f>
        <v>5.1100000000000003</v>
      </c>
      <c r="E271" t="str">
        <f>VLOOKUP(A271,MED[],4,FALSE)</f>
        <v>No</v>
      </c>
      <c r="F271" t="str">
        <f>VLOOKUP(A271,MED[],5,FALSE)</f>
        <v>No</v>
      </c>
      <c r="G271" t="str">
        <f>VLOOKUP(A271,MED[],6,FALSE)</f>
        <v>No</v>
      </c>
      <c r="H271" t="str">
        <f>VLOOKUP(A271,MED[],7,FALSE)</f>
        <v>0</v>
      </c>
      <c r="I271" t="str">
        <f>VLOOKUP(A271,MED[],8,FALSE)</f>
        <v>yes</v>
      </c>
      <c r="J271" t="str">
        <f>VLOOKUP(A271,MED[],9,FALSE)</f>
        <v>Obesity</v>
      </c>
      <c r="K271" t="str">
        <f>VLOOKUP(A271,MED[],10,FALSE)</f>
        <v>Normal</v>
      </c>
      <c r="L271" t="str">
        <f>VLOOKUP(A271,HOS[],2,FALSE)</f>
        <v>1 Jul 1994</v>
      </c>
      <c r="M271" s="11">
        <f>VLOOKUP(A271,HOS[],8,FALSE)</f>
        <v>3342.79</v>
      </c>
      <c r="N271" t="str">
        <f>VLOOKUP(A271,HOS[],9,FALSE)</f>
        <v>tier - 1</v>
      </c>
      <c r="O271" t="str">
        <f>VLOOKUP(A271,HOS[],10,FALSE)</f>
        <v>tier - 2</v>
      </c>
      <c r="P271" t="str">
        <f>VLOOKUP(A271,HOS[],11,FALSE)</f>
        <v>R1011</v>
      </c>
      <c r="Q271">
        <f>VLOOKUP(A271,HOS[],3,FALSE)</f>
        <v>28</v>
      </c>
    </row>
    <row r="272" spans="1:17" ht="15.6" x14ac:dyDescent="0.3">
      <c r="A272" s="1" t="s">
        <v>2101</v>
      </c>
      <c r="B272" t="str">
        <f>VLOOKUP(A272,CUS[],3,FALSE)</f>
        <v>Tyler M</v>
      </c>
      <c r="C272">
        <f>VLOOKUP(A272,MED[],2,FALSE)</f>
        <v>23.82</v>
      </c>
      <c r="D272">
        <f>VLOOKUP(A272,MED[],3,FALSE)</f>
        <v>10.85</v>
      </c>
      <c r="E272" t="str">
        <f>VLOOKUP(A272,MED[],4,FALSE)</f>
        <v>yes</v>
      </c>
      <c r="F272" t="str">
        <f>VLOOKUP(A272,MED[],5,FALSE)</f>
        <v>No</v>
      </c>
      <c r="G272" t="str">
        <f>VLOOKUP(A272,MED[],6,FALSE)</f>
        <v>No</v>
      </c>
      <c r="H272" t="str">
        <f>VLOOKUP(A272,MED[],7,FALSE)</f>
        <v>0</v>
      </c>
      <c r="I272" t="str">
        <f>VLOOKUP(A272,MED[],8,FALSE)</f>
        <v>yes</v>
      </c>
      <c r="J272" t="str">
        <f>VLOOKUP(A272,MED[],9,FALSE)</f>
        <v>Overweight</v>
      </c>
      <c r="K272" t="str">
        <f>VLOOKUP(A272,MED[],10,FALSE)</f>
        <v>Diabetes</v>
      </c>
      <c r="L272" t="str">
        <f>VLOOKUP(A272,HOS[],2,FALSE)</f>
        <v>28 Jul 1967</v>
      </c>
      <c r="M272" s="11">
        <f>VLOOKUP(A272,HOS[],8,FALSE)</f>
        <v>3353.28</v>
      </c>
      <c r="N272" t="str">
        <f>VLOOKUP(A272,HOS[],9,FALSE)</f>
        <v>tier - 2</v>
      </c>
      <c r="O272" t="str">
        <f>VLOOKUP(A272,HOS[],10,FALSE)</f>
        <v>tier - 3</v>
      </c>
      <c r="P272" t="str">
        <f>VLOOKUP(A272,HOS[],11,FALSE)</f>
        <v>R1011</v>
      </c>
      <c r="Q272">
        <f>VLOOKUP(A272,HOS[],3,FALSE)</f>
        <v>55</v>
      </c>
    </row>
    <row r="273" spans="1:17" ht="15.6" x14ac:dyDescent="0.3">
      <c r="A273" s="1" t="s">
        <v>2100</v>
      </c>
      <c r="B273" t="str">
        <f>VLOOKUP(A273,CUS[],3,FALSE)</f>
        <v>Stephen</v>
      </c>
      <c r="C273">
        <f>VLOOKUP(A273,MED[],2,FALSE)</f>
        <v>45</v>
      </c>
      <c r="D273">
        <f>VLOOKUP(A273,MED[],3,FALSE)</f>
        <v>5.24</v>
      </c>
      <c r="E273" t="str">
        <f>VLOOKUP(A273,MED[],4,FALSE)</f>
        <v>yes</v>
      </c>
      <c r="F273" t="str">
        <f>VLOOKUP(A273,MED[],5,FALSE)</f>
        <v>No</v>
      </c>
      <c r="G273" t="str">
        <f>VLOOKUP(A273,MED[],6,FALSE)</f>
        <v>No</v>
      </c>
      <c r="H273" t="str">
        <f>VLOOKUP(A273,MED[],7,FALSE)</f>
        <v>1</v>
      </c>
      <c r="I273" t="str">
        <f>VLOOKUP(A273,MED[],8,FALSE)</f>
        <v>yes</v>
      </c>
      <c r="J273" t="str">
        <f>VLOOKUP(A273,MED[],9,FALSE)</f>
        <v>Obesity</v>
      </c>
      <c r="K273" t="str">
        <f>VLOOKUP(A273,MED[],10,FALSE)</f>
        <v>Normal</v>
      </c>
      <c r="L273" t="str">
        <f>VLOOKUP(A273,HOS[],2,FALSE)</f>
        <v>23 Jul 1995</v>
      </c>
      <c r="M273" s="11">
        <f>VLOOKUP(A273,HOS[],8,FALSE)</f>
        <v>3353.47</v>
      </c>
      <c r="N273" t="str">
        <f>VLOOKUP(A273,HOS[],9,FALSE)</f>
        <v>tier - 1</v>
      </c>
      <c r="O273" t="str">
        <f>VLOOKUP(A273,HOS[],10,FALSE)</f>
        <v>tier - 1</v>
      </c>
      <c r="P273" t="str">
        <f>VLOOKUP(A273,HOS[],11,FALSE)</f>
        <v>R1011</v>
      </c>
      <c r="Q273">
        <f>VLOOKUP(A273,HOS[],3,FALSE)</f>
        <v>27</v>
      </c>
    </row>
    <row r="274" spans="1:17" ht="15.6" x14ac:dyDescent="0.3">
      <c r="A274" s="1" t="s">
        <v>2099</v>
      </c>
      <c r="B274" t="str">
        <f>VLOOKUP(A274,CUS[],3,FALSE)</f>
        <v>Andrew B.</v>
      </c>
      <c r="C274">
        <f>VLOOKUP(A274,MED[],2,FALSE)</f>
        <v>26.62</v>
      </c>
      <c r="D274">
        <f>VLOOKUP(A274,MED[],3,FALSE)</f>
        <v>10.08</v>
      </c>
      <c r="E274" t="str">
        <f>VLOOKUP(A274,MED[],4,FALSE)</f>
        <v>No</v>
      </c>
      <c r="F274" t="str">
        <f>VLOOKUP(A274,MED[],5,FALSE)</f>
        <v>No</v>
      </c>
      <c r="G274" t="str">
        <f>VLOOKUP(A274,MED[],6,FALSE)</f>
        <v>No</v>
      </c>
      <c r="H274" t="str">
        <f>VLOOKUP(A274,MED[],7,FALSE)</f>
        <v>0</v>
      </c>
      <c r="I274" t="str">
        <f>VLOOKUP(A274,MED[],8,FALSE)</f>
        <v>yes</v>
      </c>
      <c r="J274" t="str">
        <f>VLOOKUP(A274,MED[],9,FALSE)</f>
        <v>Overweight</v>
      </c>
      <c r="K274" t="str">
        <f>VLOOKUP(A274,MED[],10,FALSE)</f>
        <v>Diabetes</v>
      </c>
      <c r="L274" t="str">
        <f>VLOOKUP(A274,HOS[],2,FALSE)</f>
        <v>7 Aug 1971</v>
      </c>
      <c r="M274" s="11">
        <f>VLOOKUP(A274,HOS[],8,FALSE)</f>
        <v>3366.67</v>
      </c>
      <c r="N274" t="str">
        <f>VLOOKUP(A274,HOS[],9,FALSE)</f>
        <v>tier - 2</v>
      </c>
      <c r="O274" t="str">
        <f>VLOOKUP(A274,HOS[],10,FALSE)</f>
        <v>tier - 1</v>
      </c>
      <c r="P274" t="str">
        <f>VLOOKUP(A274,HOS[],11,FALSE)</f>
        <v>R1011</v>
      </c>
      <c r="Q274">
        <f>VLOOKUP(A274,HOS[],3,FALSE)</f>
        <v>51</v>
      </c>
    </row>
    <row r="275" spans="1:17" ht="15.6" x14ac:dyDescent="0.3">
      <c r="A275" s="1" t="s">
        <v>2098</v>
      </c>
      <c r="B275" t="str">
        <f>VLOOKUP(A275,CUS[],3,FALSE)</f>
        <v>James</v>
      </c>
      <c r="C275">
        <f>VLOOKUP(A275,MED[],2,FALSE)</f>
        <v>32.67</v>
      </c>
      <c r="D275">
        <f>VLOOKUP(A275,MED[],3,FALSE)</f>
        <v>10.97</v>
      </c>
      <c r="E275" t="str">
        <f>VLOOKUP(A275,MED[],4,FALSE)</f>
        <v>yes</v>
      </c>
      <c r="F275" t="str">
        <f>VLOOKUP(A275,MED[],5,FALSE)</f>
        <v>No</v>
      </c>
      <c r="G275" t="str">
        <f>VLOOKUP(A275,MED[],6,FALSE)</f>
        <v>No</v>
      </c>
      <c r="H275" t="str">
        <f>VLOOKUP(A275,MED[],7,FALSE)</f>
        <v>0</v>
      </c>
      <c r="I275" t="str">
        <f>VLOOKUP(A275,MED[],8,FALSE)</f>
        <v>yes</v>
      </c>
      <c r="J275" t="str">
        <f>VLOOKUP(A275,MED[],9,FALSE)</f>
        <v>Obesity</v>
      </c>
      <c r="K275" t="str">
        <f>VLOOKUP(A275,MED[],10,FALSE)</f>
        <v>Diabetes</v>
      </c>
      <c r="L275" t="str">
        <f>VLOOKUP(A275,HOS[],2,FALSE)</f>
        <v>14 Nov 1981</v>
      </c>
      <c r="M275" s="11">
        <f>VLOOKUP(A275,HOS[],8,FALSE)</f>
        <v>3378.91</v>
      </c>
      <c r="N275" t="str">
        <f>VLOOKUP(A275,HOS[],9,FALSE)</f>
        <v>tier - 2</v>
      </c>
      <c r="O275" t="str">
        <f>VLOOKUP(A275,HOS[],10,FALSE)</f>
        <v>tier - 3</v>
      </c>
      <c r="P275" t="str">
        <f>VLOOKUP(A275,HOS[],11,FALSE)</f>
        <v>R1011</v>
      </c>
      <c r="Q275">
        <f>VLOOKUP(A275,HOS[],3,FALSE)</f>
        <v>41</v>
      </c>
    </row>
    <row r="276" spans="1:17" ht="15.6" x14ac:dyDescent="0.3">
      <c r="A276" s="1" t="s">
        <v>2097</v>
      </c>
      <c r="B276" t="str">
        <f>VLOOKUP(A276,CUS[],3,FALSE)</f>
        <v>Shawn P.</v>
      </c>
      <c r="C276">
        <f>VLOOKUP(A276,MED[],2,FALSE)</f>
        <v>44.44</v>
      </c>
      <c r="D276">
        <f>VLOOKUP(A276,MED[],3,FALSE)</f>
        <v>4.9000000000000004</v>
      </c>
      <c r="E276" t="str">
        <f>VLOOKUP(A276,MED[],4,FALSE)</f>
        <v>yes</v>
      </c>
      <c r="F276" t="str">
        <f>VLOOKUP(A276,MED[],5,FALSE)</f>
        <v>No</v>
      </c>
      <c r="G276" t="str">
        <f>VLOOKUP(A276,MED[],6,FALSE)</f>
        <v>No</v>
      </c>
      <c r="H276" t="str">
        <f>VLOOKUP(A276,MED[],7,FALSE)</f>
        <v>1</v>
      </c>
      <c r="I276" t="str">
        <f>VLOOKUP(A276,MED[],8,FALSE)</f>
        <v>yes</v>
      </c>
      <c r="J276" t="str">
        <f>VLOOKUP(A276,MED[],9,FALSE)</f>
        <v>Obesity</v>
      </c>
      <c r="K276" t="str">
        <f>VLOOKUP(A276,MED[],10,FALSE)</f>
        <v>Normal</v>
      </c>
      <c r="L276" t="str">
        <f>VLOOKUP(A276,HOS[],2,FALSE)</f>
        <v>6 Dec 1995</v>
      </c>
      <c r="M276" s="11">
        <f>VLOOKUP(A276,HOS[],8,FALSE)</f>
        <v>36182.870000000003</v>
      </c>
      <c r="N276" t="str">
        <f>VLOOKUP(A276,HOS[],9,FALSE)</f>
        <v>tier - 1</v>
      </c>
      <c r="O276" t="str">
        <f>VLOOKUP(A276,HOS[],10,FALSE)</f>
        <v>tier - 2</v>
      </c>
      <c r="P276" t="str">
        <f>VLOOKUP(A276,HOS[],11,FALSE)</f>
        <v>R1011</v>
      </c>
      <c r="Q276">
        <f>VLOOKUP(A276,HOS[],3,FALSE)</f>
        <v>27</v>
      </c>
    </row>
    <row r="277" spans="1:17" ht="15.6" x14ac:dyDescent="0.3">
      <c r="A277" s="1" t="s">
        <v>2096</v>
      </c>
      <c r="B277" t="str">
        <f>VLOOKUP(A277,CUS[],3,FALSE)</f>
        <v>Matt</v>
      </c>
      <c r="C277">
        <f>VLOOKUP(A277,MED[],2,FALSE)</f>
        <v>28.31</v>
      </c>
      <c r="D277">
        <f>VLOOKUP(A277,MED[],3,FALSE)</f>
        <v>5.33</v>
      </c>
      <c r="E277" t="str">
        <f>VLOOKUP(A277,MED[],4,FALSE)</f>
        <v>No</v>
      </c>
      <c r="F277" t="str">
        <f>VLOOKUP(A277,MED[],5,FALSE)</f>
        <v>No</v>
      </c>
      <c r="G277" t="str">
        <f>VLOOKUP(A277,MED[],6,FALSE)</f>
        <v>No</v>
      </c>
      <c r="H277" t="str">
        <f>VLOOKUP(A277,MED[],7,FALSE)</f>
        <v>0</v>
      </c>
      <c r="I277" t="str">
        <f>VLOOKUP(A277,MED[],8,FALSE)</f>
        <v>yes</v>
      </c>
      <c r="J277" t="str">
        <f>VLOOKUP(A277,MED[],9,FALSE)</f>
        <v>Overweight</v>
      </c>
      <c r="K277" t="str">
        <f>VLOOKUP(A277,MED[],10,FALSE)</f>
        <v>Normal</v>
      </c>
      <c r="L277" t="str">
        <f>VLOOKUP(A277,HOS[],2,FALSE)</f>
        <v>16 Dec 1980</v>
      </c>
      <c r="M277" s="11">
        <f>VLOOKUP(A277,HOS[],8,FALSE)</f>
        <v>12137.6</v>
      </c>
      <c r="N277" t="str">
        <f>VLOOKUP(A277,HOS[],9,FALSE)</f>
        <v>tier - 1</v>
      </c>
      <c r="O277" t="str">
        <f>VLOOKUP(A277,HOS[],10,FALSE)</f>
        <v>tier - 3</v>
      </c>
      <c r="P277" t="str">
        <f>VLOOKUP(A277,HOS[],11,FALSE)</f>
        <v>R1012</v>
      </c>
      <c r="Q277">
        <f>VLOOKUP(A277,HOS[],3,FALSE)</f>
        <v>42</v>
      </c>
    </row>
    <row r="278" spans="1:17" ht="15.6" x14ac:dyDescent="0.3">
      <c r="A278" s="1" t="s">
        <v>2095</v>
      </c>
      <c r="B278" t="str">
        <f>VLOOKUP(A278,CUS[],3,FALSE)</f>
        <v>Nathaniel</v>
      </c>
      <c r="C278">
        <f>VLOOKUP(A278,MED[],2,FALSE)</f>
        <v>25.05</v>
      </c>
      <c r="D278">
        <f>VLOOKUP(A278,MED[],3,FALSE)</f>
        <v>4.6100000000000003</v>
      </c>
      <c r="E278" t="str">
        <f>VLOOKUP(A278,MED[],4,FALSE)</f>
        <v>No</v>
      </c>
      <c r="F278" t="str">
        <f>VLOOKUP(A278,MED[],5,FALSE)</f>
        <v>No</v>
      </c>
      <c r="G278" t="str">
        <f>VLOOKUP(A278,MED[],6,FALSE)</f>
        <v>No</v>
      </c>
      <c r="H278" t="str">
        <f>VLOOKUP(A278,MED[],7,FALSE)</f>
        <v>2</v>
      </c>
      <c r="I278" t="str">
        <f>VLOOKUP(A278,MED[],8,FALSE)</f>
        <v>yes</v>
      </c>
      <c r="J278" t="str">
        <f>VLOOKUP(A278,MED[],9,FALSE)</f>
        <v>Overweight</v>
      </c>
      <c r="K278" t="str">
        <f>VLOOKUP(A278,MED[],10,FALSE)</f>
        <v>Normal</v>
      </c>
      <c r="L278" t="str">
        <f>VLOOKUP(A278,HOS[],2,FALSE)</f>
        <v>13 Nov 1972</v>
      </c>
      <c r="M278" s="11">
        <f>VLOOKUP(A278,HOS[],8,FALSE)</f>
        <v>3385.4</v>
      </c>
      <c r="N278" t="str">
        <f>VLOOKUP(A278,HOS[],9,FALSE)</f>
        <v>tier - 2</v>
      </c>
      <c r="O278" t="str">
        <f>VLOOKUP(A278,HOS[],10,FALSE)</f>
        <v>tier - 2</v>
      </c>
      <c r="P278" t="str">
        <f>VLOOKUP(A278,HOS[],11,FALSE)</f>
        <v>R1012</v>
      </c>
      <c r="Q278">
        <f>VLOOKUP(A278,HOS[],3,FALSE)</f>
        <v>50</v>
      </c>
    </row>
    <row r="279" spans="1:17" ht="15.6" x14ac:dyDescent="0.3">
      <c r="A279" s="1" t="s">
        <v>2094</v>
      </c>
      <c r="B279" t="str">
        <f>VLOOKUP(A279,CUS[],3,FALSE)</f>
        <v>Kevin D.</v>
      </c>
      <c r="C279">
        <f>VLOOKUP(A279,MED[],2,FALSE)</f>
        <v>28.34</v>
      </c>
      <c r="D279">
        <f>VLOOKUP(A279,MED[],3,FALSE)</f>
        <v>8.18</v>
      </c>
      <c r="E279" t="str">
        <f>VLOOKUP(A279,MED[],4,FALSE)</f>
        <v>No</v>
      </c>
      <c r="F279" t="str">
        <f>VLOOKUP(A279,MED[],5,FALSE)</f>
        <v>No</v>
      </c>
      <c r="G279" t="str">
        <f>VLOOKUP(A279,MED[],6,FALSE)</f>
        <v>No</v>
      </c>
      <c r="H279" t="str">
        <f>VLOOKUP(A279,MED[],7,FALSE)</f>
        <v>0</v>
      </c>
      <c r="I279" t="str">
        <f>VLOOKUP(A279,MED[],8,FALSE)</f>
        <v>yes</v>
      </c>
      <c r="J279" t="str">
        <f>VLOOKUP(A279,MED[],9,FALSE)</f>
        <v>Overweight</v>
      </c>
      <c r="K279" t="str">
        <f>VLOOKUP(A279,MED[],10,FALSE)</f>
        <v>Diabetes</v>
      </c>
      <c r="L279" t="str">
        <f>VLOOKUP(A279,HOS[],2,FALSE)</f>
        <v>10 Dec 1974</v>
      </c>
      <c r="M279" s="11">
        <f>VLOOKUP(A279,HOS[],8,FALSE)</f>
        <v>3392.37</v>
      </c>
      <c r="N279" t="str">
        <f>VLOOKUP(A279,HOS[],9,FALSE)</f>
        <v>tier - 1</v>
      </c>
      <c r="O279" t="str">
        <f>VLOOKUP(A279,HOS[],10,FALSE)</f>
        <v>tier - 1</v>
      </c>
      <c r="P279" t="str">
        <f>VLOOKUP(A279,HOS[],11,FALSE)</f>
        <v>R1011</v>
      </c>
      <c r="Q279">
        <f>VLOOKUP(A279,HOS[],3,FALSE)</f>
        <v>48</v>
      </c>
    </row>
    <row r="280" spans="1:17" ht="15.6" x14ac:dyDescent="0.3">
      <c r="A280" s="1" t="s">
        <v>2093</v>
      </c>
      <c r="B280" t="str">
        <f>VLOOKUP(A280,CUS[],3,FALSE)</f>
        <v>Joan</v>
      </c>
      <c r="C280">
        <f>VLOOKUP(A280,MED[],2,FALSE)</f>
        <v>17.765000000000001</v>
      </c>
      <c r="D280">
        <f>VLOOKUP(A280,MED[],3,FALSE)</f>
        <v>5.62</v>
      </c>
      <c r="E280" t="str">
        <f>VLOOKUP(A280,MED[],4,FALSE)</f>
        <v>No</v>
      </c>
      <c r="F280" t="str">
        <f>VLOOKUP(A280,MED[],5,FALSE)</f>
        <v>No</v>
      </c>
      <c r="G280" t="str">
        <f>VLOOKUP(A280,MED[],6,FALSE)</f>
        <v>No</v>
      </c>
      <c r="H280" t="str">
        <f>VLOOKUP(A280,MED[],7,FALSE)</f>
        <v>0</v>
      </c>
      <c r="I280" t="str">
        <f>VLOOKUP(A280,MED[],8,FALSE)</f>
        <v>yes</v>
      </c>
      <c r="J280" t="str">
        <f>VLOOKUP(A280,MED[],9,FALSE)</f>
        <v>Underweight</v>
      </c>
      <c r="K280" t="str">
        <f>VLOOKUP(A280,MED[],10,FALSE)</f>
        <v>Normal</v>
      </c>
      <c r="L280" t="str">
        <f>VLOOKUP(A280,HOS[],2,FALSE)</f>
        <v>27 Jul 1990</v>
      </c>
      <c r="M280" s="11">
        <f>VLOOKUP(A280,HOS[],8,FALSE)</f>
        <v>3392.98</v>
      </c>
      <c r="N280" t="str">
        <f>VLOOKUP(A280,HOS[],9,FALSE)</f>
        <v>tier - 2</v>
      </c>
      <c r="O280" t="str">
        <f>VLOOKUP(A280,HOS[],10,FALSE)</f>
        <v>tier - 1</v>
      </c>
      <c r="P280" t="str">
        <f>VLOOKUP(A280,HOS[],11,FALSE)</f>
        <v>R1012</v>
      </c>
      <c r="Q280">
        <f>VLOOKUP(A280,HOS[],3,FALSE)</f>
        <v>32</v>
      </c>
    </row>
    <row r="281" spans="1:17" ht="15.6" x14ac:dyDescent="0.3">
      <c r="A281" s="1" t="s">
        <v>2092</v>
      </c>
      <c r="B281" t="str">
        <f>VLOOKUP(A281,CUS[],3,FALSE)</f>
        <v>Christopher A</v>
      </c>
      <c r="C281">
        <f>VLOOKUP(A281,MED[],2,FALSE)</f>
        <v>36.119999999999997</v>
      </c>
      <c r="D281">
        <f>VLOOKUP(A281,MED[],3,FALSE)</f>
        <v>5.82</v>
      </c>
      <c r="E281" t="str">
        <f>VLOOKUP(A281,MED[],4,FALSE)</f>
        <v>No</v>
      </c>
      <c r="F281" t="str">
        <f>VLOOKUP(A281,MED[],5,FALSE)</f>
        <v>No</v>
      </c>
      <c r="G281" t="str">
        <f>VLOOKUP(A281,MED[],6,FALSE)</f>
        <v>No</v>
      </c>
      <c r="H281" t="str">
        <f>VLOOKUP(A281,MED[],7,FALSE)</f>
        <v>0</v>
      </c>
      <c r="I281" t="str">
        <f>VLOOKUP(A281,MED[],8,FALSE)</f>
        <v>yes</v>
      </c>
      <c r="J281" t="str">
        <f>VLOOKUP(A281,MED[],9,FALSE)</f>
        <v>Obesity</v>
      </c>
      <c r="K281" t="str">
        <f>VLOOKUP(A281,MED[],10,FALSE)</f>
        <v>Prediabetes</v>
      </c>
      <c r="L281" t="str">
        <f>VLOOKUP(A281,HOS[],2,FALSE)</f>
        <v>16 Sep 1990</v>
      </c>
      <c r="M281" s="11">
        <f>VLOOKUP(A281,HOS[],8,FALSE)</f>
        <v>3393.36</v>
      </c>
      <c r="N281" t="str">
        <f>VLOOKUP(A281,HOS[],9,FALSE)</f>
        <v>tier - 1</v>
      </c>
      <c r="O281" t="str">
        <f>VLOOKUP(A281,HOS[],10,FALSE)</f>
        <v>tier - 2</v>
      </c>
      <c r="P281" t="str">
        <f>VLOOKUP(A281,HOS[],11,FALSE)</f>
        <v>R1011</v>
      </c>
      <c r="Q281">
        <f>VLOOKUP(A281,HOS[],3,FALSE)</f>
        <v>32</v>
      </c>
    </row>
    <row r="282" spans="1:17" ht="15.6" x14ac:dyDescent="0.3">
      <c r="A282" s="1" t="s">
        <v>2091</v>
      </c>
      <c r="B282" t="str">
        <f>VLOOKUP(A282,CUS[],3,FALSE)</f>
        <v>Kacy L.</v>
      </c>
      <c r="C282">
        <f>VLOOKUP(A282,MED[],2,FALSE)</f>
        <v>23.19</v>
      </c>
      <c r="D282">
        <f>VLOOKUP(A282,MED[],3,FALSE)</f>
        <v>7.66</v>
      </c>
      <c r="E282" t="str">
        <f>VLOOKUP(A282,MED[],4,FALSE)</f>
        <v>No</v>
      </c>
      <c r="F282" t="str">
        <f>VLOOKUP(A282,MED[],5,FALSE)</f>
        <v>No</v>
      </c>
      <c r="G282" t="str">
        <f>VLOOKUP(A282,MED[],6,FALSE)</f>
        <v>No</v>
      </c>
      <c r="H282" t="str">
        <f>VLOOKUP(A282,MED[],7,FALSE)</f>
        <v>0</v>
      </c>
      <c r="I282" t="str">
        <f>VLOOKUP(A282,MED[],8,FALSE)</f>
        <v>yes</v>
      </c>
      <c r="J282" t="str">
        <f>VLOOKUP(A282,MED[],9,FALSE)</f>
        <v>Overweight</v>
      </c>
      <c r="K282" t="str">
        <f>VLOOKUP(A282,MED[],10,FALSE)</f>
        <v>Diabetes</v>
      </c>
      <c r="L282" t="str">
        <f>VLOOKUP(A282,HOS[],2,FALSE)</f>
        <v>19 Nov 1968</v>
      </c>
      <c r="M282" s="11">
        <f>VLOOKUP(A282,HOS[],8,FALSE)</f>
        <v>3410.32</v>
      </c>
      <c r="N282" t="str">
        <f>VLOOKUP(A282,HOS[],9,FALSE)</f>
        <v>tier - 2</v>
      </c>
      <c r="O282" t="str">
        <f>VLOOKUP(A282,HOS[],10,FALSE)</f>
        <v>tier - 3</v>
      </c>
      <c r="P282" t="str">
        <f>VLOOKUP(A282,HOS[],11,FALSE)</f>
        <v>R1011</v>
      </c>
      <c r="Q282">
        <f>VLOOKUP(A282,HOS[],3,FALSE)</f>
        <v>54</v>
      </c>
    </row>
    <row r="283" spans="1:17" ht="15.6" x14ac:dyDescent="0.3">
      <c r="A283" s="1" t="s">
        <v>2090</v>
      </c>
      <c r="B283" t="str">
        <f>VLOOKUP(A283,CUS[],3,FALSE)</f>
        <v>Benjamin H.</v>
      </c>
      <c r="C283">
        <f>VLOOKUP(A283,MED[],2,FALSE)</f>
        <v>35.99</v>
      </c>
      <c r="D283">
        <f>VLOOKUP(A283,MED[],3,FALSE)</f>
        <v>4.2300000000000004</v>
      </c>
      <c r="E283" t="str">
        <f>VLOOKUP(A283,MED[],4,FALSE)</f>
        <v>No</v>
      </c>
      <c r="F283" t="str">
        <f>VLOOKUP(A283,MED[],5,FALSE)</f>
        <v>No</v>
      </c>
      <c r="G283" t="str">
        <f>VLOOKUP(A283,MED[],6,FALSE)</f>
        <v>No</v>
      </c>
      <c r="H283" t="str">
        <f>VLOOKUP(A283,MED[],7,FALSE)</f>
        <v>0</v>
      </c>
      <c r="I283" t="str">
        <f>VLOOKUP(A283,MED[],8,FALSE)</f>
        <v>yes</v>
      </c>
      <c r="J283" t="str">
        <f>VLOOKUP(A283,MED[],9,FALSE)</f>
        <v>Obesity</v>
      </c>
      <c r="K283" t="str">
        <f>VLOOKUP(A283,MED[],10,FALSE)</f>
        <v>Normal</v>
      </c>
      <c r="L283" t="str">
        <f>VLOOKUP(A283,HOS[],2,FALSE)</f>
        <v>26 Jul 1990</v>
      </c>
      <c r="M283" s="11">
        <f>VLOOKUP(A283,HOS[],8,FALSE)</f>
        <v>3434.38</v>
      </c>
      <c r="N283" t="str">
        <f>VLOOKUP(A283,HOS[],9,FALSE)</f>
        <v>tier - 1</v>
      </c>
      <c r="O283" t="str">
        <f>VLOOKUP(A283,HOS[],10,FALSE)</f>
        <v>tier - 1</v>
      </c>
      <c r="P283" t="str">
        <f>VLOOKUP(A283,HOS[],11,FALSE)</f>
        <v>R1011</v>
      </c>
      <c r="Q283">
        <f>VLOOKUP(A283,HOS[],3,FALSE)</f>
        <v>32</v>
      </c>
    </row>
    <row r="284" spans="1:17" ht="15.6" x14ac:dyDescent="0.3">
      <c r="A284" s="1" t="s">
        <v>2089</v>
      </c>
      <c r="B284" t="str">
        <f>VLOOKUP(A284,CUS[],3,FALSE)</f>
        <v>Xaviour J.</v>
      </c>
      <c r="C284">
        <f>VLOOKUP(A284,MED[],2,FALSE)</f>
        <v>30.25</v>
      </c>
      <c r="D284">
        <f>VLOOKUP(A284,MED[],3,FALSE)</f>
        <v>5.58</v>
      </c>
      <c r="E284" t="str">
        <f>VLOOKUP(A284,MED[],4,FALSE)</f>
        <v>No</v>
      </c>
      <c r="F284" t="str">
        <f>VLOOKUP(A284,MED[],5,FALSE)</f>
        <v>No</v>
      </c>
      <c r="G284" t="str">
        <f>VLOOKUP(A284,MED[],6,FALSE)</f>
        <v>Yes</v>
      </c>
      <c r="H284" t="str">
        <f>VLOOKUP(A284,MED[],7,FALSE)</f>
        <v>1</v>
      </c>
      <c r="I284" t="str">
        <f>VLOOKUP(A284,MED[],8,FALSE)</f>
        <v>yes</v>
      </c>
      <c r="J284" t="str">
        <f>VLOOKUP(A284,MED[],9,FALSE)</f>
        <v>Obesity</v>
      </c>
      <c r="K284" t="str">
        <f>VLOOKUP(A284,MED[],10,FALSE)</f>
        <v>Normal</v>
      </c>
      <c r="L284" t="str">
        <f>VLOOKUP(A284,HOS[],2,FALSE)</f>
        <v>27 Oct 2003</v>
      </c>
      <c r="M284" s="11">
        <f>VLOOKUP(A284,HOS[],8,FALSE)</f>
        <v>3436.5</v>
      </c>
      <c r="N284" t="str">
        <f>VLOOKUP(A284,HOS[],9,FALSE)</f>
        <v>tier - 1</v>
      </c>
      <c r="O284" t="str">
        <f>VLOOKUP(A284,HOS[],10,FALSE)</f>
        <v>tier - 2</v>
      </c>
      <c r="P284" t="str">
        <f>VLOOKUP(A284,HOS[],11,FALSE)</f>
        <v>R1013</v>
      </c>
      <c r="Q284">
        <f>VLOOKUP(A284,HOS[],3,FALSE)</f>
        <v>19</v>
      </c>
    </row>
    <row r="285" spans="1:17" ht="15.6" x14ac:dyDescent="0.3">
      <c r="A285" s="1" t="s">
        <v>2088</v>
      </c>
      <c r="B285" t="str">
        <f>VLOOKUP(A285,CUS[],3,FALSE)</f>
        <v>Michael T.</v>
      </c>
      <c r="C285">
        <f>VLOOKUP(A285,MED[],2,FALSE)</f>
        <v>26.24</v>
      </c>
      <c r="D285">
        <f>VLOOKUP(A285,MED[],3,FALSE)</f>
        <v>6.26</v>
      </c>
      <c r="E285" t="str">
        <f>VLOOKUP(A285,MED[],4,FALSE)</f>
        <v>yes</v>
      </c>
      <c r="F285" t="str">
        <f>VLOOKUP(A285,MED[],5,FALSE)</f>
        <v>No</v>
      </c>
      <c r="G285" t="str">
        <f>VLOOKUP(A285,MED[],6,FALSE)</f>
        <v>No</v>
      </c>
      <c r="H285" t="str">
        <f>VLOOKUP(A285,MED[],7,FALSE)</f>
        <v>0</v>
      </c>
      <c r="I285" t="str">
        <f>VLOOKUP(A285,MED[],8,FALSE)</f>
        <v>yes</v>
      </c>
      <c r="J285" t="str">
        <f>VLOOKUP(A285,MED[],9,FALSE)</f>
        <v>Overweight</v>
      </c>
      <c r="K285" t="str">
        <f>VLOOKUP(A285,MED[],10,FALSE)</f>
        <v>Prediabetes</v>
      </c>
      <c r="L285" t="str">
        <f>VLOOKUP(A285,HOS[],2,FALSE)</f>
        <v>20 Sep 1976</v>
      </c>
      <c r="M285" s="11">
        <f>VLOOKUP(A285,HOS[],8,FALSE)</f>
        <v>3443.06</v>
      </c>
      <c r="N285" t="str">
        <f>VLOOKUP(A285,HOS[],9,FALSE)</f>
        <v>tier - 2</v>
      </c>
      <c r="O285" t="str">
        <f>VLOOKUP(A285,HOS[],10,FALSE)</f>
        <v>tier - 1</v>
      </c>
      <c r="P285" t="str">
        <f>VLOOKUP(A285,HOS[],11,FALSE)</f>
        <v>R1011</v>
      </c>
      <c r="Q285">
        <f>VLOOKUP(A285,HOS[],3,FALSE)</f>
        <v>46</v>
      </c>
    </row>
    <row r="286" spans="1:17" ht="15.6" x14ac:dyDescent="0.3">
      <c r="A286" s="1" t="s">
        <v>2087</v>
      </c>
      <c r="B286" t="str">
        <f>VLOOKUP(A286,CUS[],3,FALSE)</f>
        <v>Bradley</v>
      </c>
      <c r="C286">
        <f>VLOOKUP(A286,MED[],2,FALSE)</f>
        <v>31.36</v>
      </c>
      <c r="D286">
        <f>VLOOKUP(A286,MED[],3,FALSE)</f>
        <v>10.6</v>
      </c>
      <c r="E286" t="str">
        <f>VLOOKUP(A286,MED[],4,FALSE)</f>
        <v>yes</v>
      </c>
      <c r="F286" t="str">
        <f>VLOOKUP(A286,MED[],5,FALSE)</f>
        <v>No</v>
      </c>
      <c r="G286" t="str">
        <f>VLOOKUP(A286,MED[],6,FALSE)</f>
        <v>No</v>
      </c>
      <c r="H286" t="str">
        <f>VLOOKUP(A286,MED[],7,FALSE)</f>
        <v>0</v>
      </c>
      <c r="I286" t="str">
        <f>VLOOKUP(A286,MED[],8,FALSE)</f>
        <v>yes</v>
      </c>
      <c r="J286" t="str">
        <f>VLOOKUP(A286,MED[],9,FALSE)</f>
        <v>Obesity</v>
      </c>
      <c r="K286" t="str">
        <f>VLOOKUP(A286,MED[],10,FALSE)</f>
        <v>Diabetes</v>
      </c>
      <c r="L286" t="str">
        <f>VLOOKUP(A286,HOS[],2,FALSE)</f>
        <v>14 Sep 1981</v>
      </c>
      <c r="M286" s="11">
        <f>VLOOKUP(A286,HOS[],8,FALSE)</f>
        <v>3453.77</v>
      </c>
      <c r="N286" t="str">
        <f>VLOOKUP(A286,HOS[],9,FALSE)</f>
        <v>tier - 2</v>
      </c>
      <c r="O286" t="str">
        <f>VLOOKUP(A286,HOS[],10,FALSE)</f>
        <v>tier - 2</v>
      </c>
      <c r="P286" t="str">
        <f>VLOOKUP(A286,HOS[],11,FALSE)</f>
        <v>R1011</v>
      </c>
      <c r="Q286">
        <f>VLOOKUP(A286,HOS[],3,FALSE)</f>
        <v>41</v>
      </c>
    </row>
    <row r="287" spans="1:17" ht="15.6" x14ac:dyDescent="0.3">
      <c r="A287" s="1" t="s">
        <v>2086</v>
      </c>
      <c r="B287" t="str">
        <f>VLOOKUP(A287,CUS[],3,FALSE)</f>
        <v>Andrea</v>
      </c>
      <c r="C287">
        <f>VLOOKUP(A287,MED[],2,FALSE)</f>
        <v>25.69</v>
      </c>
      <c r="D287">
        <f>VLOOKUP(A287,MED[],3,FALSE)</f>
        <v>4.78</v>
      </c>
      <c r="E287" t="str">
        <f>VLOOKUP(A287,MED[],4,FALSE)</f>
        <v>yes</v>
      </c>
      <c r="F287" t="str">
        <f>VLOOKUP(A287,MED[],5,FALSE)</f>
        <v>No</v>
      </c>
      <c r="G287" t="str">
        <f>VLOOKUP(A287,MED[],6,FALSE)</f>
        <v>No</v>
      </c>
      <c r="H287" t="str">
        <f>VLOOKUP(A287,MED[],7,FALSE)</f>
        <v>0</v>
      </c>
      <c r="I287" t="str">
        <f>VLOOKUP(A287,MED[],8,FALSE)</f>
        <v>yes</v>
      </c>
      <c r="J287" t="str">
        <f>VLOOKUP(A287,MED[],9,FALSE)</f>
        <v>Overweight</v>
      </c>
      <c r="K287" t="str">
        <f>VLOOKUP(A287,MED[],10,FALSE)</f>
        <v>Normal</v>
      </c>
      <c r="L287" t="str">
        <f>VLOOKUP(A287,HOS[],2,FALSE)</f>
        <v>29 Aug 1976</v>
      </c>
      <c r="M287" s="11">
        <f>VLOOKUP(A287,HOS[],8,FALSE)</f>
        <v>3463.51</v>
      </c>
      <c r="N287" t="str">
        <f>VLOOKUP(A287,HOS[],9,FALSE)</f>
        <v>tier - 2</v>
      </c>
      <c r="O287" t="str">
        <f>VLOOKUP(A287,HOS[],10,FALSE)</f>
        <v>tier - 3</v>
      </c>
      <c r="P287" t="str">
        <f>VLOOKUP(A287,HOS[],11,FALSE)</f>
        <v>R1011</v>
      </c>
      <c r="Q287">
        <f>VLOOKUP(A287,HOS[],3,FALSE)</f>
        <v>46</v>
      </c>
    </row>
    <row r="288" spans="1:17" ht="15.6" x14ac:dyDescent="0.3">
      <c r="A288" s="1" t="s">
        <v>2085</v>
      </c>
      <c r="B288" t="str">
        <f>VLOOKUP(A288,CUS[],3,FALSE)</f>
        <v>Nancy M</v>
      </c>
      <c r="C288">
        <f>VLOOKUP(A288,MED[],2,FALSE)</f>
        <v>25.46</v>
      </c>
      <c r="D288">
        <f>VLOOKUP(A288,MED[],3,FALSE)</f>
        <v>6.03</v>
      </c>
      <c r="E288" t="str">
        <f>VLOOKUP(A288,MED[],4,FALSE)</f>
        <v>No</v>
      </c>
      <c r="F288" t="str">
        <f>VLOOKUP(A288,MED[],5,FALSE)</f>
        <v>No</v>
      </c>
      <c r="G288" t="str">
        <f>VLOOKUP(A288,MED[],6,FALSE)</f>
        <v>No</v>
      </c>
      <c r="H288" t="str">
        <f>VLOOKUP(A288,MED[],7,FALSE)</f>
        <v>2</v>
      </c>
      <c r="I288" t="str">
        <f>VLOOKUP(A288,MED[],8,FALSE)</f>
        <v>yes</v>
      </c>
      <c r="J288" t="str">
        <f>VLOOKUP(A288,MED[],9,FALSE)</f>
        <v>Overweight</v>
      </c>
      <c r="K288" t="str">
        <f>VLOOKUP(A288,MED[],10,FALSE)</f>
        <v>Prediabetes</v>
      </c>
      <c r="L288" t="str">
        <f>VLOOKUP(A288,HOS[],2,FALSE)</f>
        <v>4 Oct 1972</v>
      </c>
      <c r="M288" s="11">
        <f>VLOOKUP(A288,HOS[],8,FALSE)</f>
        <v>12142.58</v>
      </c>
      <c r="N288" t="str">
        <f>VLOOKUP(A288,HOS[],9,FALSE)</f>
        <v>tier - 2</v>
      </c>
      <c r="O288" t="str">
        <f>VLOOKUP(A288,HOS[],10,FALSE)</f>
        <v>tier - 2</v>
      </c>
      <c r="P288" t="str">
        <f>VLOOKUP(A288,HOS[],11,FALSE)</f>
        <v>R1011</v>
      </c>
      <c r="Q288">
        <f>VLOOKUP(A288,HOS[],3,FALSE)</f>
        <v>50</v>
      </c>
    </row>
    <row r="289" spans="1:17" ht="15.6" x14ac:dyDescent="0.3">
      <c r="A289" s="1" t="s">
        <v>2084</v>
      </c>
      <c r="B289" t="str">
        <f>VLOOKUP(A289,CUS[],3,FALSE)</f>
        <v>Matt</v>
      </c>
      <c r="C289">
        <f>VLOOKUP(A289,MED[],2,FALSE)</f>
        <v>31.83</v>
      </c>
      <c r="D289">
        <f>VLOOKUP(A289,MED[],3,FALSE)</f>
        <v>11.55</v>
      </c>
      <c r="E289" t="str">
        <f>VLOOKUP(A289,MED[],4,FALSE)</f>
        <v>yes</v>
      </c>
      <c r="F289" t="str">
        <f>VLOOKUP(A289,MED[],5,FALSE)</f>
        <v>No</v>
      </c>
      <c r="G289" t="str">
        <f>VLOOKUP(A289,MED[],6,FALSE)</f>
        <v>No</v>
      </c>
      <c r="H289" t="str">
        <f>VLOOKUP(A289,MED[],7,FALSE)</f>
        <v>1</v>
      </c>
      <c r="I289" t="str">
        <f>VLOOKUP(A289,MED[],8,FALSE)</f>
        <v>yes</v>
      </c>
      <c r="J289" t="str">
        <f>VLOOKUP(A289,MED[],9,FALSE)</f>
        <v>Obesity</v>
      </c>
      <c r="K289" t="str">
        <f>VLOOKUP(A289,MED[],10,FALSE)</f>
        <v>Diabetes</v>
      </c>
      <c r="L289" t="str">
        <f>VLOOKUP(A289,HOS[],2,FALSE)</f>
        <v>1 Dec 1986</v>
      </c>
      <c r="M289" s="11">
        <f>VLOOKUP(A289,HOS[],8,FALSE)</f>
        <v>36189.1</v>
      </c>
      <c r="N289" t="str">
        <f>VLOOKUP(A289,HOS[],9,FALSE)</f>
        <v>tier - 2</v>
      </c>
      <c r="O289" t="str">
        <f>VLOOKUP(A289,HOS[],10,FALSE)</f>
        <v>tier - 2</v>
      </c>
      <c r="P289" t="str">
        <f>VLOOKUP(A289,HOS[],11,FALSE)</f>
        <v>R1011</v>
      </c>
      <c r="Q289">
        <f>VLOOKUP(A289,HOS[],3,FALSE)</f>
        <v>36</v>
      </c>
    </row>
    <row r="290" spans="1:17" ht="15.6" x14ac:dyDescent="0.3">
      <c r="A290" s="1" t="s">
        <v>2083</v>
      </c>
      <c r="B290" t="str">
        <f>VLOOKUP(A290,CUS[],3,FALSE)</f>
        <v>Lee</v>
      </c>
      <c r="C290">
        <f>VLOOKUP(A290,MED[],2,FALSE)</f>
        <v>24.43</v>
      </c>
      <c r="D290">
        <f>VLOOKUP(A290,MED[],3,FALSE)</f>
        <v>7.59</v>
      </c>
      <c r="E290" t="str">
        <f>VLOOKUP(A290,MED[],4,FALSE)</f>
        <v>yes</v>
      </c>
      <c r="F290" t="str">
        <f>VLOOKUP(A290,MED[],5,FALSE)</f>
        <v>No</v>
      </c>
      <c r="G290" t="str">
        <f>VLOOKUP(A290,MED[],6,FALSE)</f>
        <v>No</v>
      </c>
      <c r="H290" t="str">
        <f>VLOOKUP(A290,MED[],7,FALSE)</f>
        <v>1</v>
      </c>
      <c r="I290" t="str">
        <f>VLOOKUP(A290,MED[],8,FALSE)</f>
        <v>yes</v>
      </c>
      <c r="J290" t="str">
        <f>VLOOKUP(A290,MED[],9,FALSE)</f>
        <v>Overweight</v>
      </c>
      <c r="K290" t="str">
        <f>VLOOKUP(A290,MED[],10,FALSE)</f>
        <v>Diabetes</v>
      </c>
      <c r="L290" t="str">
        <f>VLOOKUP(A290,HOS[],2,FALSE)</f>
        <v>12 Dec 1975</v>
      </c>
      <c r="M290" s="11">
        <f>VLOOKUP(A290,HOS[],8,FALSE)</f>
        <v>3471.41</v>
      </c>
      <c r="N290" t="str">
        <f>VLOOKUP(A290,HOS[],9,FALSE)</f>
        <v>tier - 2</v>
      </c>
      <c r="O290" t="str">
        <f>VLOOKUP(A290,HOS[],10,FALSE)</f>
        <v>tier - 3</v>
      </c>
      <c r="P290" t="str">
        <f>VLOOKUP(A290,HOS[],11,FALSE)</f>
        <v>R1012</v>
      </c>
      <c r="Q290">
        <f>VLOOKUP(A290,HOS[],3,FALSE)</f>
        <v>47</v>
      </c>
    </row>
    <row r="291" spans="1:17" ht="15.6" x14ac:dyDescent="0.3">
      <c r="A291" s="1" t="s">
        <v>2082</v>
      </c>
      <c r="B291" t="str">
        <f>VLOOKUP(A291,CUS[],3,FALSE)</f>
        <v>Chris</v>
      </c>
      <c r="C291">
        <f>VLOOKUP(A291,MED[],2,FALSE)</f>
        <v>41.9</v>
      </c>
      <c r="D291">
        <f>VLOOKUP(A291,MED[],3,FALSE)</f>
        <v>4.26</v>
      </c>
      <c r="E291" t="str">
        <f>VLOOKUP(A291,MED[],4,FALSE)</f>
        <v>No</v>
      </c>
      <c r="F291" t="str">
        <f>VLOOKUP(A291,MED[],5,FALSE)</f>
        <v>No</v>
      </c>
      <c r="G291" t="str">
        <f>VLOOKUP(A291,MED[],6,FALSE)</f>
        <v>No</v>
      </c>
      <c r="H291" t="str">
        <f>VLOOKUP(A291,MED[],7,FALSE)</f>
        <v>0</v>
      </c>
      <c r="I291" t="str">
        <f>VLOOKUP(A291,MED[],8,FALSE)</f>
        <v>yes</v>
      </c>
      <c r="J291" t="str">
        <f>VLOOKUP(A291,MED[],9,FALSE)</f>
        <v>Obesity</v>
      </c>
      <c r="K291" t="str">
        <f>VLOOKUP(A291,MED[],10,FALSE)</f>
        <v>Normal</v>
      </c>
      <c r="L291" t="str">
        <f>VLOOKUP(A291,HOS[],2,FALSE)</f>
        <v>26 Sep 1994</v>
      </c>
      <c r="M291" s="11">
        <f>VLOOKUP(A291,HOS[],8,FALSE)</f>
        <v>3481.87</v>
      </c>
      <c r="N291" t="str">
        <f>VLOOKUP(A291,HOS[],9,FALSE)</f>
        <v>tier - 2</v>
      </c>
      <c r="O291" t="str">
        <f>VLOOKUP(A291,HOS[],10,FALSE)</f>
        <v>tier - 1</v>
      </c>
      <c r="P291" t="str">
        <f>VLOOKUP(A291,HOS[],11,FALSE)</f>
        <v>R1011</v>
      </c>
      <c r="Q291">
        <f>VLOOKUP(A291,HOS[],3,FALSE)</f>
        <v>28</v>
      </c>
    </row>
    <row r="292" spans="1:17" ht="15.6" x14ac:dyDescent="0.3">
      <c r="A292" s="1" t="s">
        <v>2081</v>
      </c>
      <c r="B292" t="str">
        <f>VLOOKUP(A292,CUS[],3,FALSE)</f>
        <v>Erik T.</v>
      </c>
      <c r="C292">
        <f>VLOOKUP(A292,MED[],2,FALSE)</f>
        <v>22.88</v>
      </c>
      <c r="D292">
        <f>VLOOKUP(A292,MED[],3,FALSE)</f>
        <v>5.9</v>
      </c>
      <c r="E292" t="str">
        <f>VLOOKUP(A292,MED[],4,FALSE)</f>
        <v>yes</v>
      </c>
      <c r="F292" t="str">
        <f>VLOOKUP(A292,MED[],5,FALSE)</f>
        <v>No</v>
      </c>
      <c r="G292" t="str">
        <f>VLOOKUP(A292,MED[],6,FALSE)</f>
        <v>Yes</v>
      </c>
      <c r="H292" t="str">
        <f>VLOOKUP(A292,MED[],7,FALSE)</f>
        <v>1</v>
      </c>
      <c r="I292" t="str">
        <f>VLOOKUP(A292,MED[],8,FALSE)</f>
        <v>yes</v>
      </c>
      <c r="J292" t="str">
        <f>VLOOKUP(A292,MED[],9,FALSE)</f>
        <v>Overweight</v>
      </c>
      <c r="K292" t="str">
        <f>VLOOKUP(A292,MED[],10,FALSE)</f>
        <v>Prediabetes</v>
      </c>
      <c r="L292" t="str">
        <f>VLOOKUP(A292,HOS[],2,FALSE)</f>
        <v>19 Sep 1969</v>
      </c>
      <c r="M292" s="11">
        <f>VLOOKUP(A292,HOS[],8,FALSE)</f>
        <v>3484.33</v>
      </c>
      <c r="N292" t="str">
        <f>VLOOKUP(A292,HOS[],9,FALSE)</f>
        <v>tier - 1</v>
      </c>
      <c r="O292" t="str">
        <f>VLOOKUP(A292,HOS[],10,FALSE)</f>
        <v>tier - 2</v>
      </c>
      <c r="P292" t="str">
        <f>VLOOKUP(A292,HOS[],11,FALSE)</f>
        <v>R1011</v>
      </c>
      <c r="Q292">
        <f>VLOOKUP(A292,HOS[],3,FALSE)</f>
        <v>53</v>
      </c>
    </row>
    <row r="293" spans="1:17" ht="15.6" x14ac:dyDescent="0.3">
      <c r="A293" s="1" t="s">
        <v>2080</v>
      </c>
      <c r="B293" t="str">
        <f>VLOOKUP(A293,CUS[],3,FALSE)</f>
        <v>Rod W</v>
      </c>
      <c r="C293">
        <f>VLOOKUP(A293,MED[],2,FALSE)</f>
        <v>29.734999999999999</v>
      </c>
      <c r="D293">
        <f>VLOOKUP(A293,MED[],3,FALSE)</f>
        <v>7.79</v>
      </c>
      <c r="E293" t="str">
        <f>VLOOKUP(A293,MED[],4,FALSE)</f>
        <v>No</v>
      </c>
      <c r="F293" t="str">
        <f>VLOOKUP(A293,MED[],5,FALSE)</f>
        <v>No</v>
      </c>
      <c r="G293" t="str">
        <f>VLOOKUP(A293,MED[],6,FALSE)</f>
        <v>No</v>
      </c>
      <c r="H293" t="str">
        <f>VLOOKUP(A293,MED[],7,FALSE)</f>
        <v>0</v>
      </c>
      <c r="I293" t="str">
        <f>VLOOKUP(A293,MED[],8,FALSE)</f>
        <v>No</v>
      </c>
      <c r="J293" t="str">
        <f>VLOOKUP(A293,MED[],9,FALSE)</f>
        <v>Overweight</v>
      </c>
      <c r="K293" t="str">
        <f>VLOOKUP(A293,MED[],10,FALSE)</f>
        <v>Diabetes</v>
      </c>
      <c r="L293" t="str">
        <f>VLOOKUP(A293,HOS[],2,FALSE)</f>
        <v>18 Nov 1978</v>
      </c>
      <c r="M293" s="11">
        <f>VLOOKUP(A293,HOS[],8,FALSE)</f>
        <v>3490.55</v>
      </c>
      <c r="N293" t="str">
        <f>VLOOKUP(A293,HOS[],9,FALSE)</f>
        <v>tier - 1</v>
      </c>
      <c r="O293" t="str">
        <f>VLOOKUP(A293,HOS[],10,FALSE)</f>
        <v>tier - 3</v>
      </c>
      <c r="P293" t="str">
        <f>VLOOKUP(A293,HOS[],11,FALSE)</f>
        <v>R1017</v>
      </c>
      <c r="Q293">
        <f>VLOOKUP(A293,HOS[],3,FALSE)</f>
        <v>44</v>
      </c>
    </row>
    <row r="294" spans="1:17" ht="15.6" x14ac:dyDescent="0.3">
      <c r="A294" s="1" t="s">
        <v>2079</v>
      </c>
      <c r="B294" t="str">
        <f>VLOOKUP(A294,CUS[],3,FALSE)</f>
        <v>Joey</v>
      </c>
      <c r="C294">
        <f>VLOOKUP(A294,MED[],2,FALSE)</f>
        <v>40.74</v>
      </c>
      <c r="D294">
        <f>VLOOKUP(A294,MED[],3,FALSE)</f>
        <v>5.28</v>
      </c>
      <c r="E294" t="str">
        <f>VLOOKUP(A294,MED[],4,FALSE)</f>
        <v>No</v>
      </c>
      <c r="F294" t="str">
        <f>VLOOKUP(A294,MED[],5,FALSE)</f>
        <v>No</v>
      </c>
      <c r="G294" t="str">
        <f>VLOOKUP(A294,MED[],6,FALSE)</f>
        <v>Yes</v>
      </c>
      <c r="H294" t="str">
        <f>VLOOKUP(A294,MED[],7,FALSE)</f>
        <v>1</v>
      </c>
      <c r="I294" t="str">
        <f>VLOOKUP(A294,MED[],8,FALSE)</f>
        <v>yes</v>
      </c>
      <c r="J294" t="str">
        <f>VLOOKUP(A294,MED[],9,FALSE)</f>
        <v>Obesity</v>
      </c>
      <c r="K294" t="str">
        <f>VLOOKUP(A294,MED[],10,FALSE)</f>
        <v>Normal</v>
      </c>
      <c r="L294" t="str">
        <f>VLOOKUP(A294,HOS[],2,FALSE)</f>
        <v>22 Sep 1993</v>
      </c>
      <c r="M294" s="11">
        <f>VLOOKUP(A294,HOS[],8,FALSE)</f>
        <v>3500.61</v>
      </c>
      <c r="N294" t="str">
        <f>VLOOKUP(A294,HOS[],9,FALSE)</f>
        <v>tier - 1</v>
      </c>
      <c r="O294" t="str">
        <f>VLOOKUP(A294,HOS[],10,FALSE)</f>
        <v>tier - 3</v>
      </c>
      <c r="P294" t="str">
        <f>VLOOKUP(A294,HOS[],11,FALSE)</f>
        <v>R1011</v>
      </c>
      <c r="Q294">
        <f>VLOOKUP(A294,HOS[],3,FALSE)</f>
        <v>29</v>
      </c>
    </row>
    <row r="295" spans="1:17" ht="15.6" x14ac:dyDescent="0.3">
      <c r="A295" s="1" t="s">
        <v>2078</v>
      </c>
      <c r="B295" t="str">
        <f>VLOOKUP(A295,CUS[],3,FALSE)</f>
        <v>Hillary L.</v>
      </c>
      <c r="C295">
        <f>VLOOKUP(A295,MED[],2,FALSE)</f>
        <v>24.14</v>
      </c>
      <c r="D295">
        <f>VLOOKUP(A295,MED[],3,FALSE)</f>
        <v>5.87</v>
      </c>
      <c r="E295" t="str">
        <f>VLOOKUP(A295,MED[],4,FALSE)</f>
        <v>No</v>
      </c>
      <c r="F295" t="str">
        <f>VLOOKUP(A295,MED[],5,FALSE)</f>
        <v>No</v>
      </c>
      <c r="G295" t="str">
        <f>VLOOKUP(A295,MED[],6,FALSE)</f>
        <v>No</v>
      </c>
      <c r="H295" t="str">
        <f>VLOOKUP(A295,MED[],7,FALSE)</f>
        <v>2</v>
      </c>
      <c r="I295" t="str">
        <f>VLOOKUP(A295,MED[],8,FALSE)</f>
        <v>yes</v>
      </c>
      <c r="J295" t="str">
        <f>VLOOKUP(A295,MED[],9,FALSE)</f>
        <v>Overweight</v>
      </c>
      <c r="K295" t="str">
        <f>VLOOKUP(A295,MED[],10,FALSE)</f>
        <v>Prediabetes</v>
      </c>
      <c r="L295" t="str">
        <f>VLOOKUP(A295,HOS[],2,FALSE)</f>
        <v>16 Sep 1972</v>
      </c>
      <c r="M295" s="11">
        <f>VLOOKUP(A295,HOS[],8,FALSE)</f>
        <v>3537.7</v>
      </c>
      <c r="N295" t="str">
        <f>VLOOKUP(A295,HOS[],9,FALSE)</f>
        <v>tier - 2</v>
      </c>
      <c r="O295" t="str">
        <f>VLOOKUP(A295,HOS[],10,FALSE)</f>
        <v>tier - 1</v>
      </c>
      <c r="P295" t="str">
        <f>VLOOKUP(A295,HOS[],11,FALSE)</f>
        <v>R1011</v>
      </c>
      <c r="Q295">
        <f>VLOOKUP(A295,HOS[],3,FALSE)</f>
        <v>50</v>
      </c>
    </row>
    <row r="296" spans="1:17" ht="15.6" x14ac:dyDescent="0.3">
      <c r="A296" s="1" t="s">
        <v>2077</v>
      </c>
      <c r="B296" t="str">
        <f>VLOOKUP(A296,CUS[],3,FALSE)</f>
        <v>Eric J</v>
      </c>
      <c r="C296">
        <f>VLOOKUP(A296,MED[],2,FALSE)</f>
        <v>25.15</v>
      </c>
      <c r="D296">
        <f>VLOOKUP(A296,MED[],3,FALSE)</f>
        <v>9.08</v>
      </c>
      <c r="E296" t="str">
        <f>VLOOKUP(A296,MED[],4,FALSE)</f>
        <v>yes</v>
      </c>
      <c r="F296" t="str">
        <f>VLOOKUP(A296,MED[],5,FALSE)</f>
        <v>No</v>
      </c>
      <c r="G296" t="str">
        <f>VLOOKUP(A296,MED[],6,FALSE)</f>
        <v>No</v>
      </c>
      <c r="H296" t="str">
        <f>VLOOKUP(A296,MED[],7,FALSE)</f>
        <v>1</v>
      </c>
      <c r="I296" t="str">
        <f>VLOOKUP(A296,MED[],8,FALSE)</f>
        <v>yes</v>
      </c>
      <c r="J296" t="str">
        <f>VLOOKUP(A296,MED[],9,FALSE)</f>
        <v>Overweight</v>
      </c>
      <c r="K296" t="str">
        <f>VLOOKUP(A296,MED[],10,FALSE)</f>
        <v>Diabetes</v>
      </c>
      <c r="L296" t="str">
        <f>VLOOKUP(A296,HOS[],2,FALSE)</f>
        <v>24 Sep 1975</v>
      </c>
      <c r="M296" s="11">
        <f>VLOOKUP(A296,HOS[],8,FALSE)</f>
        <v>3538.9</v>
      </c>
      <c r="N296" t="str">
        <f>VLOOKUP(A296,HOS[],9,FALSE)</f>
        <v>tier - 2</v>
      </c>
      <c r="O296" t="str">
        <f>VLOOKUP(A296,HOS[],10,FALSE)</f>
        <v>tier - 3</v>
      </c>
      <c r="P296" t="str">
        <f>VLOOKUP(A296,HOS[],11,FALSE)</f>
        <v>R1011</v>
      </c>
      <c r="Q296">
        <f>VLOOKUP(A296,HOS[],3,FALSE)</f>
        <v>47</v>
      </c>
    </row>
    <row r="297" spans="1:17" ht="15.6" x14ac:dyDescent="0.3">
      <c r="A297" s="1" t="s">
        <v>2076</v>
      </c>
      <c r="B297" t="str">
        <f>VLOOKUP(A297,CUS[],3,FALSE)</f>
        <v>Nicolas</v>
      </c>
      <c r="C297">
        <f>VLOOKUP(A297,MED[],2,FALSE)</f>
        <v>28.71</v>
      </c>
      <c r="D297">
        <f>VLOOKUP(A297,MED[],3,FALSE)</f>
        <v>5.2</v>
      </c>
      <c r="E297" t="str">
        <f>VLOOKUP(A297,MED[],4,FALSE)</f>
        <v>No</v>
      </c>
      <c r="F297" t="str">
        <f>VLOOKUP(A297,MED[],5,FALSE)</f>
        <v>No</v>
      </c>
      <c r="G297" t="str">
        <f>VLOOKUP(A297,MED[],6,FALSE)</f>
        <v>No</v>
      </c>
      <c r="H297" t="str">
        <f>VLOOKUP(A297,MED[],7,FALSE)</f>
        <v>1</v>
      </c>
      <c r="I297" t="str">
        <f>VLOOKUP(A297,MED[],8,FALSE)</f>
        <v>yes</v>
      </c>
      <c r="J297" t="str">
        <f>VLOOKUP(A297,MED[],9,FALSE)</f>
        <v>Overweight</v>
      </c>
      <c r="K297" t="str">
        <f>VLOOKUP(A297,MED[],10,FALSE)</f>
        <v>Normal</v>
      </c>
      <c r="L297" t="str">
        <f>VLOOKUP(A297,HOS[],2,FALSE)</f>
        <v>15 Sep 1984</v>
      </c>
      <c r="M297" s="11">
        <f>VLOOKUP(A297,HOS[],8,FALSE)</f>
        <v>3540.12</v>
      </c>
      <c r="N297" t="str">
        <f>VLOOKUP(A297,HOS[],9,FALSE)</f>
        <v>tier - 2</v>
      </c>
      <c r="O297" t="str">
        <f>VLOOKUP(A297,HOS[],10,FALSE)</f>
        <v>tier - 1</v>
      </c>
      <c r="P297" t="str">
        <f>VLOOKUP(A297,HOS[],11,FALSE)</f>
        <v>R1011</v>
      </c>
      <c r="Q297">
        <f>VLOOKUP(A297,HOS[],3,FALSE)</f>
        <v>38</v>
      </c>
    </row>
    <row r="298" spans="1:17" ht="15.6" x14ac:dyDescent="0.3">
      <c r="A298" s="1" t="s">
        <v>2075</v>
      </c>
      <c r="B298" t="str">
        <f>VLOOKUP(A298,CUS[],3,FALSE)</f>
        <v>Marcel</v>
      </c>
      <c r="C298">
        <f>VLOOKUP(A298,MED[],2,FALSE)</f>
        <v>23</v>
      </c>
      <c r="D298">
        <f>VLOOKUP(A298,MED[],3,FALSE)</f>
        <v>5.48</v>
      </c>
      <c r="E298" t="str">
        <f>VLOOKUP(A298,MED[],4,FALSE)</f>
        <v>No</v>
      </c>
      <c r="F298" t="str">
        <f>VLOOKUP(A298,MED[],5,FALSE)</f>
        <v>No</v>
      </c>
      <c r="G298" t="str">
        <f>VLOOKUP(A298,MED[],6,FALSE)</f>
        <v>No</v>
      </c>
      <c r="H298" t="str">
        <f>VLOOKUP(A298,MED[],7,FALSE)</f>
        <v>0</v>
      </c>
      <c r="I298" t="str">
        <f>VLOOKUP(A298,MED[],8,FALSE)</f>
        <v>yes</v>
      </c>
      <c r="J298" t="str">
        <f>VLOOKUP(A298,MED[],9,FALSE)</f>
        <v>Overweight</v>
      </c>
      <c r="K298" t="str">
        <f>VLOOKUP(A298,MED[],10,FALSE)</f>
        <v>Normal</v>
      </c>
      <c r="L298" t="str">
        <f>VLOOKUP(A298,HOS[],2,FALSE)</f>
        <v>22 Oct 1977</v>
      </c>
      <c r="M298" s="11">
        <f>VLOOKUP(A298,HOS[],8,FALSE)</f>
        <v>3554.2</v>
      </c>
      <c r="N298" t="str">
        <f>VLOOKUP(A298,HOS[],9,FALSE)</f>
        <v>tier - 2</v>
      </c>
      <c r="O298" t="str">
        <f>VLOOKUP(A298,HOS[],10,FALSE)</f>
        <v>tier - 2</v>
      </c>
      <c r="P298" t="str">
        <f>VLOOKUP(A298,HOS[],11,FALSE)</f>
        <v>R1012</v>
      </c>
      <c r="Q298">
        <f>VLOOKUP(A298,HOS[],3,FALSE)</f>
        <v>45</v>
      </c>
    </row>
    <row r="299" spans="1:17" ht="15.6" x14ac:dyDescent="0.3">
      <c r="A299" s="1" t="s">
        <v>2074</v>
      </c>
      <c r="B299" t="str">
        <f>VLOOKUP(A299,CUS[],3,FALSE)</f>
        <v>Ashley N</v>
      </c>
      <c r="C299">
        <f>VLOOKUP(A299,MED[],2,FALSE)</f>
        <v>36.86</v>
      </c>
      <c r="D299">
        <f>VLOOKUP(A299,MED[],3,FALSE)</f>
        <v>11.95</v>
      </c>
      <c r="E299" t="str">
        <f>VLOOKUP(A299,MED[],4,FALSE)</f>
        <v>No</v>
      </c>
      <c r="F299" t="str">
        <f>VLOOKUP(A299,MED[],5,FALSE)</f>
        <v>No</v>
      </c>
      <c r="G299" t="str">
        <f>VLOOKUP(A299,MED[],6,FALSE)</f>
        <v>No</v>
      </c>
      <c r="H299" t="str">
        <f>VLOOKUP(A299,MED[],7,FALSE)</f>
        <v>0</v>
      </c>
      <c r="I299" t="str">
        <f>VLOOKUP(A299,MED[],8,FALSE)</f>
        <v>No</v>
      </c>
      <c r="J299" t="str">
        <f>VLOOKUP(A299,MED[],9,FALSE)</f>
        <v>Obesity</v>
      </c>
      <c r="K299" t="str">
        <f>VLOOKUP(A299,MED[],10,FALSE)</f>
        <v>Diabetes</v>
      </c>
      <c r="L299" t="str">
        <f>VLOOKUP(A299,HOS[],2,FALSE)</f>
        <v>15 Dec 1960</v>
      </c>
      <c r="M299" s="11">
        <f>VLOOKUP(A299,HOS[],8,FALSE)</f>
        <v>12146.97</v>
      </c>
      <c r="N299" t="str">
        <f>VLOOKUP(A299,HOS[],9,FALSE)</f>
        <v>tier - 2</v>
      </c>
      <c r="O299" t="str">
        <f>VLOOKUP(A299,HOS[],10,FALSE)</f>
        <v>tier - 1</v>
      </c>
      <c r="P299" t="str">
        <f>VLOOKUP(A299,HOS[],11,FALSE)</f>
        <v>R1024</v>
      </c>
      <c r="Q299">
        <f>VLOOKUP(A299,HOS[],3,FALSE)</f>
        <v>62</v>
      </c>
    </row>
    <row r="300" spans="1:17" ht="15.6" x14ac:dyDescent="0.3">
      <c r="A300" s="1" t="s">
        <v>2073</v>
      </c>
      <c r="B300" t="str">
        <f>VLOOKUP(A300,CUS[],3,FALSE)</f>
        <v>Evan D</v>
      </c>
      <c r="C300">
        <f>VLOOKUP(A300,MED[],2,FALSE)</f>
        <v>24.25</v>
      </c>
      <c r="D300">
        <f>VLOOKUP(A300,MED[],3,FALSE)</f>
        <v>8.6999999999999993</v>
      </c>
      <c r="E300" t="str">
        <f>VLOOKUP(A300,MED[],4,FALSE)</f>
        <v>yes</v>
      </c>
      <c r="F300" t="str">
        <f>VLOOKUP(A300,MED[],5,FALSE)</f>
        <v>No</v>
      </c>
      <c r="G300" t="str">
        <f>VLOOKUP(A300,MED[],6,FALSE)</f>
        <v>No</v>
      </c>
      <c r="H300" t="str">
        <f>VLOOKUP(A300,MED[],7,FALSE)</f>
        <v>1</v>
      </c>
      <c r="I300" t="str">
        <f>VLOOKUP(A300,MED[],8,FALSE)</f>
        <v>yes</v>
      </c>
      <c r="J300" t="str">
        <f>VLOOKUP(A300,MED[],9,FALSE)</f>
        <v>Overweight</v>
      </c>
      <c r="K300" t="str">
        <f>VLOOKUP(A300,MED[],10,FALSE)</f>
        <v>Diabetes</v>
      </c>
      <c r="L300" t="str">
        <f>VLOOKUP(A300,HOS[],2,FALSE)</f>
        <v>24 Oct 1975</v>
      </c>
      <c r="M300" s="11">
        <f>VLOOKUP(A300,HOS[],8,FALSE)</f>
        <v>3556.92</v>
      </c>
      <c r="N300" t="str">
        <f>VLOOKUP(A300,HOS[],9,FALSE)</f>
        <v>tier - 2</v>
      </c>
      <c r="O300" t="str">
        <f>VLOOKUP(A300,HOS[],10,FALSE)</f>
        <v>tier - 1</v>
      </c>
      <c r="P300" t="str">
        <f>VLOOKUP(A300,HOS[],11,FALSE)</f>
        <v>R1011</v>
      </c>
      <c r="Q300">
        <f>VLOOKUP(A300,HOS[],3,FALSE)</f>
        <v>47</v>
      </c>
    </row>
    <row r="301" spans="1:17" ht="15.6" x14ac:dyDescent="0.3">
      <c r="A301" s="1" t="s">
        <v>2072</v>
      </c>
      <c r="B301" t="str">
        <f>VLOOKUP(A301,CUS[],3,FALSE)</f>
        <v>Krisana</v>
      </c>
      <c r="C301">
        <f>VLOOKUP(A301,MED[],2,FALSE)</f>
        <v>23.85</v>
      </c>
      <c r="D301">
        <f>VLOOKUP(A301,MED[],3,FALSE)</f>
        <v>7.84</v>
      </c>
      <c r="E301" t="str">
        <f>VLOOKUP(A301,MED[],4,FALSE)</f>
        <v>No</v>
      </c>
      <c r="F301" t="str">
        <f>VLOOKUP(A301,MED[],5,FALSE)</f>
        <v>No</v>
      </c>
      <c r="G301" t="str">
        <f>VLOOKUP(A301,MED[],6,FALSE)</f>
        <v>No</v>
      </c>
      <c r="H301" t="str">
        <f>VLOOKUP(A301,MED[],7,FALSE)</f>
        <v>0</v>
      </c>
      <c r="I301" t="str">
        <f>VLOOKUP(A301,MED[],8,FALSE)</f>
        <v>yes</v>
      </c>
      <c r="J301" t="str">
        <f>VLOOKUP(A301,MED[],9,FALSE)</f>
        <v>Overweight</v>
      </c>
      <c r="K301" t="str">
        <f>VLOOKUP(A301,MED[],10,FALSE)</f>
        <v>Diabetes</v>
      </c>
      <c r="L301" t="str">
        <f>VLOOKUP(A301,HOS[],2,FALSE)</f>
        <v>28 Oct 1974</v>
      </c>
      <c r="M301" s="11">
        <f>VLOOKUP(A301,HOS[],8,FALSE)</f>
        <v>36197.699999999997</v>
      </c>
      <c r="N301" t="str">
        <f>VLOOKUP(A301,HOS[],9,FALSE)</f>
        <v>tier - 2</v>
      </c>
      <c r="O301" t="str">
        <f>VLOOKUP(A301,HOS[],10,FALSE)</f>
        <v>tier - 3</v>
      </c>
      <c r="P301" t="str">
        <f>VLOOKUP(A301,HOS[],11,FALSE)</f>
        <v>R1011</v>
      </c>
      <c r="Q301">
        <f>VLOOKUP(A301,HOS[],3,FALSE)</f>
        <v>48</v>
      </c>
    </row>
    <row r="302" spans="1:17" ht="15.6" x14ac:dyDescent="0.3">
      <c r="A302" s="1" t="s">
        <v>2071</v>
      </c>
      <c r="B302" t="str">
        <f>VLOOKUP(A302,CUS[],3,FALSE)</f>
        <v>Kyle</v>
      </c>
      <c r="C302">
        <f>VLOOKUP(A302,MED[],2,FALSE)</f>
        <v>40.020000000000003</v>
      </c>
      <c r="D302">
        <f>VLOOKUP(A302,MED[],3,FALSE)</f>
        <v>5.19</v>
      </c>
      <c r="E302" t="str">
        <f>VLOOKUP(A302,MED[],4,FALSE)</f>
        <v>yes</v>
      </c>
      <c r="F302" t="str">
        <f>VLOOKUP(A302,MED[],5,FALSE)</f>
        <v>No</v>
      </c>
      <c r="G302" t="str">
        <f>VLOOKUP(A302,MED[],6,FALSE)</f>
        <v>No</v>
      </c>
      <c r="H302" t="str">
        <f>VLOOKUP(A302,MED[],7,FALSE)</f>
        <v>1</v>
      </c>
      <c r="I302" t="str">
        <f>VLOOKUP(A302,MED[],8,FALSE)</f>
        <v>yes</v>
      </c>
      <c r="J302" t="str">
        <f>VLOOKUP(A302,MED[],9,FALSE)</f>
        <v>Obesity</v>
      </c>
      <c r="K302" t="str">
        <f>VLOOKUP(A302,MED[],10,FALSE)</f>
        <v>Normal</v>
      </c>
      <c r="L302" t="str">
        <f>VLOOKUP(A302,HOS[],2,FALSE)</f>
        <v>9 Sep 1995</v>
      </c>
      <c r="M302" s="11">
        <f>VLOOKUP(A302,HOS[],8,FALSE)</f>
        <v>3558.62</v>
      </c>
      <c r="N302" t="str">
        <f>VLOOKUP(A302,HOS[],9,FALSE)</f>
        <v>tier - 2</v>
      </c>
      <c r="O302" t="str">
        <f>VLOOKUP(A302,HOS[],10,FALSE)</f>
        <v>tier - 2</v>
      </c>
      <c r="P302" t="str">
        <f>VLOOKUP(A302,HOS[],11,FALSE)</f>
        <v>R1011</v>
      </c>
      <c r="Q302">
        <f>VLOOKUP(A302,HOS[],3,FALSE)</f>
        <v>27</v>
      </c>
    </row>
    <row r="303" spans="1:17" ht="15.6" x14ac:dyDescent="0.3">
      <c r="A303" s="1" t="s">
        <v>2070</v>
      </c>
      <c r="B303" t="str">
        <f>VLOOKUP(A303,CUS[],3,FALSE)</f>
        <v>Kate</v>
      </c>
      <c r="C303">
        <f>VLOOKUP(A303,MED[],2,FALSE)</f>
        <v>19.170000000000002</v>
      </c>
      <c r="D303">
        <f>VLOOKUP(A303,MED[],3,FALSE)</f>
        <v>8.41</v>
      </c>
      <c r="E303" t="str">
        <f>VLOOKUP(A303,MED[],4,FALSE)</f>
        <v>No</v>
      </c>
      <c r="F303" t="str">
        <f>VLOOKUP(A303,MED[],5,FALSE)</f>
        <v>No</v>
      </c>
      <c r="G303" t="str">
        <f>VLOOKUP(A303,MED[],6,FALSE)</f>
        <v>No</v>
      </c>
      <c r="H303" t="str">
        <f>VLOOKUP(A303,MED[],7,FALSE)</f>
        <v>0</v>
      </c>
      <c r="I303" t="str">
        <f>VLOOKUP(A303,MED[],8,FALSE)</f>
        <v>yes</v>
      </c>
      <c r="J303" t="str">
        <f>VLOOKUP(A303,MED[],9,FALSE)</f>
        <v>Overweight</v>
      </c>
      <c r="K303" t="str">
        <f>VLOOKUP(A303,MED[],10,FALSE)</f>
        <v>Diabetes</v>
      </c>
      <c r="L303" t="str">
        <f>VLOOKUP(A303,HOS[],2,FALSE)</f>
        <v>16 Jul 1968</v>
      </c>
      <c r="M303" s="11">
        <f>VLOOKUP(A303,HOS[],8,FALSE)</f>
        <v>3561.89</v>
      </c>
      <c r="N303" t="str">
        <f>VLOOKUP(A303,HOS[],9,FALSE)</f>
        <v>tier - 2</v>
      </c>
      <c r="O303" t="str">
        <f>VLOOKUP(A303,HOS[],10,FALSE)</f>
        <v>tier - 1</v>
      </c>
      <c r="P303" t="str">
        <f>VLOOKUP(A303,HOS[],11,FALSE)</f>
        <v>R1011</v>
      </c>
      <c r="Q303">
        <f>VLOOKUP(A303,HOS[],3,FALSE)</f>
        <v>54</v>
      </c>
    </row>
    <row r="304" spans="1:17" ht="15.6" x14ac:dyDescent="0.3">
      <c r="A304" s="1" t="s">
        <v>2069</v>
      </c>
      <c r="B304" t="str">
        <f>VLOOKUP(A304,CUS[],3,FALSE)</f>
        <v>Martin A.</v>
      </c>
      <c r="C304">
        <f>VLOOKUP(A304,MED[],2,FALSE)</f>
        <v>43.53</v>
      </c>
      <c r="D304">
        <f>VLOOKUP(A304,MED[],3,FALSE)</f>
        <v>5.86</v>
      </c>
      <c r="E304" t="str">
        <f>VLOOKUP(A304,MED[],4,FALSE)</f>
        <v>yes</v>
      </c>
      <c r="F304" t="str">
        <f>VLOOKUP(A304,MED[],5,FALSE)</f>
        <v>yes</v>
      </c>
      <c r="G304" t="str">
        <f>VLOOKUP(A304,MED[],6,FALSE)</f>
        <v>No</v>
      </c>
      <c r="H304" t="str">
        <f>VLOOKUP(A304,MED[],7,FALSE)</f>
        <v>2</v>
      </c>
      <c r="I304" t="str">
        <f>VLOOKUP(A304,MED[],8,FALSE)</f>
        <v>yes</v>
      </c>
      <c r="J304" t="str">
        <f>VLOOKUP(A304,MED[],9,FALSE)</f>
        <v>Obesity</v>
      </c>
      <c r="K304" t="str">
        <f>VLOOKUP(A304,MED[],10,FALSE)</f>
        <v>Prediabetes</v>
      </c>
      <c r="L304" t="str">
        <f>VLOOKUP(A304,HOS[],2,FALSE)</f>
        <v>10 Jul 2000</v>
      </c>
      <c r="M304" s="11">
        <f>VLOOKUP(A304,HOS[],8,FALSE)</f>
        <v>3562.87</v>
      </c>
      <c r="N304" t="str">
        <f>VLOOKUP(A304,HOS[],9,FALSE)</f>
        <v>tier - 1</v>
      </c>
      <c r="O304" t="str">
        <f>VLOOKUP(A304,HOS[],10,FALSE)</f>
        <v>tier - 1</v>
      </c>
      <c r="P304" t="str">
        <f>VLOOKUP(A304,HOS[],11,FALSE)</f>
        <v>R1011</v>
      </c>
      <c r="Q304">
        <f>VLOOKUP(A304,HOS[],3,FALSE)</f>
        <v>22</v>
      </c>
    </row>
    <row r="305" spans="1:17" ht="15.6" x14ac:dyDescent="0.3">
      <c r="A305" s="1" t="s">
        <v>2068</v>
      </c>
      <c r="B305" t="str">
        <f>VLOOKUP(A305,CUS[],3,FALSE)</f>
        <v>Stacey</v>
      </c>
      <c r="C305">
        <f>VLOOKUP(A305,MED[],2,FALSE)</f>
        <v>46.06</v>
      </c>
      <c r="D305">
        <f>VLOOKUP(A305,MED[],3,FALSE)</f>
        <v>4.18</v>
      </c>
      <c r="E305" t="str">
        <f>VLOOKUP(A305,MED[],4,FALSE)</f>
        <v>No</v>
      </c>
      <c r="F305" t="str">
        <f>VLOOKUP(A305,MED[],5,FALSE)</f>
        <v>yes</v>
      </c>
      <c r="G305" t="str">
        <f>VLOOKUP(A305,MED[],6,FALSE)</f>
        <v>No</v>
      </c>
      <c r="H305" t="str">
        <f>VLOOKUP(A305,MED[],7,FALSE)</f>
        <v>1</v>
      </c>
      <c r="I305" t="str">
        <f>VLOOKUP(A305,MED[],8,FALSE)</f>
        <v>yes</v>
      </c>
      <c r="J305" t="str">
        <f>VLOOKUP(A305,MED[],9,FALSE)</f>
        <v>Obesity</v>
      </c>
      <c r="K305" t="str">
        <f>VLOOKUP(A305,MED[],10,FALSE)</f>
        <v>Normal</v>
      </c>
      <c r="L305" t="str">
        <f>VLOOKUP(A305,HOS[],2,FALSE)</f>
        <v>18 Nov 2004</v>
      </c>
      <c r="M305" s="11">
        <f>VLOOKUP(A305,HOS[],8,FALSE)</f>
        <v>3569.96</v>
      </c>
      <c r="N305" t="str">
        <f>VLOOKUP(A305,HOS[],9,FALSE)</f>
        <v>tier - 2</v>
      </c>
      <c r="O305" t="str">
        <f>VLOOKUP(A305,HOS[],10,FALSE)</f>
        <v>tier - 1</v>
      </c>
      <c r="P305" t="str">
        <f>VLOOKUP(A305,HOS[],11,FALSE)</f>
        <v>R1011</v>
      </c>
      <c r="Q305">
        <f>VLOOKUP(A305,HOS[],3,FALSE)</f>
        <v>18</v>
      </c>
    </row>
    <row r="306" spans="1:17" ht="15.6" x14ac:dyDescent="0.3">
      <c r="A306" s="1" t="s">
        <v>2067</v>
      </c>
      <c r="B306" t="str">
        <f>VLOOKUP(A306,CUS[],3,FALSE)</f>
        <v>Christine</v>
      </c>
      <c r="C306">
        <f>VLOOKUP(A306,MED[],2,FALSE)</f>
        <v>29.92</v>
      </c>
      <c r="D306">
        <f>VLOOKUP(A306,MED[],3,FALSE)</f>
        <v>11.99</v>
      </c>
      <c r="E306" t="str">
        <f>VLOOKUP(A306,MED[],4,FALSE)</f>
        <v>yes</v>
      </c>
      <c r="F306" t="str">
        <f>VLOOKUP(A306,MED[],5,FALSE)</f>
        <v>No</v>
      </c>
      <c r="G306" t="str">
        <f>VLOOKUP(A306,MED[],6,FALSE)</f>
        <v>No</v>
      </c>
      <c r="H306" t="str">
        <f>VLOOKUP(A306,MED[],7,FALSE)</f>
        <v>2</v>
      </c>
      <c r="I306" t="str">
        <f>VLOOKUP(A306,MED[],8,FALSE)</f>
        <v>yes</v>
      </c>
      <c r="J306" t="str">
        <f>VLOOKUP(A306,MED[],9,FALSE)</f>
        <v>Overweight</v>
      </c>
      <c r="K306" t="str">
        <f>VLOOKUP(A306,MED[],10,FALSE)</f>
        <v>Diabetes</v>
      </c>
      <c r="L306" t="str">
        <f>VLOOKUP(A306,HOS[],2,FALSE)</f>
        <v>23 Sep 1961</v>
      </c>
      <c r="M306" s="11">
        <f>VLOOKUP(A306,HOS[],8,FALSE)</f>
        <v>3578</v>
      </c>
      <c r="N306" t="str">
        <f>VLOOKUP(A306,HOS[],9,FALSE)</f>
        <v>tier - 2</v>
      </c>
      <c r="O306" t="str">
        <f>VLOOKUP(A306,HOS[],10,FALSE)</f>
        <v>tier - 2</v>
      </c>
      <c r="P306" t="str">
        <f>VLOOKUP(A306,HOS[],11,FALSE)</f>
        <v>R1013</v>
      </c>
      <c r="Q306">
        <f>VLOOKUP(A306,HOS[],3,FALSE)</f>
        <v>61</v>
      </c>
    </row>
    <row r="307" spans="1:17" ht="15.6" x14ac:dyDescent="0.3">
      <c r="A307" s="1" t="s">
        <v>2066</v>
      </c>
      <c r="B307" t="str">
        <f>VLOOKUP(A307,CUS[],3,FALSE)</f>
        <v>Sarah C.</v>
      </c>
      <c r="C307">
        <f>VLOOKUP(A307,MED[],2,FALSE)</f>
        <v>28.46</v>
      </c>
      <c r="D307">
        <f>VLOOKUP(A307,MED[],3,FALSE)</f>
        <v>4.8499999999999996</v>
      </c>
      <c r="E307" t="str">
        <f>VLOOKUP(A307,MED[],4,FALSE)</f>
        <v>yes</v>
      </c>
      <c r="F307" t="str">
        <f>VLOOKUP(A307,MED[],5,FALSE)</f>
        <v>No</v>
      </c>
      <c r="G307" t="str">
        <f>VLOOKUP(A307,MED[],6,FALSE)</f>
        <v>No</v>
      </c>
      <c r="H307" t="str">
        <f>VLOOKUP(A307,MED[],7,FALSE)</f>
        <v>1</v>
      </c>
      <c r="I307" t="str">
        <f>VLOOKUP(A307,MED[],8,FALSE)</f>
        <v>yes</v>
      </c>
      <c r="J307" t="str">
        <f>VLOOKUP(A307,MED[],9,FALSE)</f>
        <v>Overweight</v>
      </c>
      <c r="K307" t="str">
        <f>VLOOKUP(A307,MED[],10,FALSE)</f>
        <v>Normal</v>
      </c>
      <c r="L307" t="str">
        <f>VLOOKUP(A307,HOS[],2,FALSE)</f>
        <v>11 Sep 1988</v>
      </c>
      <c r="M307" s="11">
        <f>VLOOKUP(A307,HOS[],8,FALSE)</f>
        <v>3579.83</v>
      </c>
      <c r="N307" t="str">
        <f>VLOOKUP(A307,HOS[],9,FALSE)</f>
        <v>tier - 2</v>
      </c>
      <c r="O307" t="str">
        <f>VLOOKUP(A307,HOS[],10,FALSE)</f>
        <v>tier - 1</v>
      </c>
      <c r="P307" t="str">
        <f>VLOOKUP(A307,HOS[],11,FALSE)</f>
        <v>R1011</v>
      </c>
      <c r="Q307">
        <f>VLOOKUP(A307,HOS[],3,FALSE)</f>
        <v>34</v>
      </c>
    </row>
    <row r="308" spans="1:17" ht="15.6" x14ac:dyDescent="0.3">
      <c r="A308" s="1" t="s">
        <v>2065</v>
      </c>
      <c r="B308" t="str">
        <f>VLOOKUP(A308,CUS[],3,FALSE)</f>
        <v>Megan</v>
      </c>
      <c r="C308">
        <f>VLOOKUP(A308,MED[],2,FALSE)</f>
        <v>24.56</v>
      </c>
      <c r="D308">
        <f>VLOOKUP(A308,MED[],3,FALSE)</f>
        <v>6.18</v>
      </c>
      <c r="E308" t="str">
        <f>VLOOKUP(A308,MED[],4,FALSE)</f>
        <v>yes</v>
      </c>
      <c r="F308" t="str">
        <f>VLOOKUP(A308,MED[],5,FALSE)</f>
        <v>No</v>
      </c>
      <c r="G308" t="str">
        <f>VLOOKUP(A308,MED[],6,FALSE)</f>
        <v>Yes</v>
      </c>
      <c r="H308" t="str">
        <f>VLOOKUP(A308,MED[],7,FALSE)</f>
        <v>1</v>
      </c>
      <c r="I308" t="str">
        <f>VLOOKUP(A308,MED[],8,FALSE)</f>
        <v>yes</v>
      </c>
      <c r="J308" t="str">
        <f>VLOOKUP(A308,MED[],9,FALSE)</f>
        <v>Overweight</v>
      </c>
      <c r="K308" t="str">
        <f>VLOOKUP(A308,MED[],10,FALSE)</f>
        <v>Prediabetes</v>
      </c>
      <c r="L308" t="str">
        <f>VLOOKUP(A308,HOS[],2,FALSE)</f>
        <v>27 Dec 1983</v>
      </c>
      <c r="M308" s="11">
        <f>VLOOKUP(A308,HOS[],8,FALSE)</f>
        <v>3589.14</v>
      </c>
      <c r="N308" t="str">
        <f>VLOOKUP(A308,HOS[],9,FALSE)</f>
        <v>tier - 2</v>
      </c>
      <c r="O308" t="str">
        <f>VLOOKUP(A308,HOS[],10,FALSE)</f>
        <v>tier - 3</v>
      </c>
      <c r="P308" t="str">
        <f>VLOOKUP(A308,HOS[],11,FALSE)</f>
        <v>R1011</v>
      </c>
      <c r="Q308">
        <f>VLOOKUP(A308,HOS[],3,FALSE)</f>
        <v>39</v>
      </c>
    </row>
    <row r="309" spans="1:17" ht="15.6" x14ac:dyDescent="0.3">
      <c r="A309" s="1" t="s">
        <v>2064</v>
      </c>
      <c r="B309" t="str">
        <f>VLOOKUP(A309,CUS[],3,FALSE)</f>
        <v>Jason W</v>
      </c>
      <c r="C309">
        <f>VLOOKUP(A309,MED[],2,FALSE)</f>
        <v>41.19</v>
      </c>
      <c r="D309">
        <f>VLOOKUP(A309,MED[],3,FALSE)</f>
        <v>6.37</v>
      </c>
      <c r="E309" t="str">
        <f>VLOOKUP(A309,MED[],4,FALSE)</f>
        <v>No</v>
      </c>
      <c r="F309" t="str">
        <f>VLOOKUP(A309,MED[],5,FALSE)</f>
        <v>No</v>
      </c>
      <c r="G309" t="str">
        <f>VLOOKUP(A309,MED[],6,FALSE)</f>
        <v>No</v>
      </c>
      <c r="H309" t="str">
        <f>VLOOKUP(A309,MED[],7,FALSE)</f>
        <v>0</v>
      </c>
      <c r="I309" t="str">
        <f>VLOOKUP(A309,MED[],8,FALSE)</f>
        <v>yes</v>
      </c>
      <c r="J309" t="str">
        <f>VLOOKUP(A309,MED[],9,FALSE)</f>
        <v>Obesity</v>
      </c>
      <c r="K309" t="str">
        <f>VLOOKUP(A309,MED[],10,FALSE)</f>
        <v>Prediabetes</v>
      </c>
      <c r="L309" t="str">
        <f>VLOOKUP(A309,HOS[],2,FALSE)</f>
        <v>6 Sep 1999</v>
      </c>
      <c r="M309" s="11">
        <f>VLOOKUP(A309,HOS[],8,FALSE)</f>
        <v>3591.48</v>
      </c>
      <c r="N309" t="str">
        <f>VLOOKUP(A309,HOS[],9,FALSE)</f>
        <v>tier - 1</v>
      </c>
      <c r="O309" t="str">
        <f>VLOOKUP(A309,HOS[],10,FALSE)</f>
        <v>tier - 2</v>
      </c>
      <c r="P309" t="str">
        <f>VLOOKUP(A309,HOS[],11,FALSE)</f>
        <v>R1011</v>
      </c>
      <c r="Q309">
        <f>VLOOKUP(A309,HOS[],3,FALSE)</f>
        <v>23</v>
      </c>
    </row>
    <row r="310" spans="1:17" ht="15.6" x14ac:dyDescent="0.3">
      <c r="A310" s="1" t="s">
        <v>2063</v>
      </c>
      <c r="B310" t="str">
        <f>VLOOKUP(A310,CUS[],3,FALSE)</f>
        <v>Michele</v>
      </c>
      <c r="C310">
        <f>VLOOKUP(A310,MED[],2,FALSE)</f>
        <v>18.63</v>
      </c>
      <c r="D310">
        <f>VLOOKUP(A310,MED[],3,FALSE)</f>
        <v>9.81</v>
      </c>
      <c r="E310" t="str">
        <f>VLOOKUP(A310,MED[],4,FALSE)</f>
        <v>yes</v>
      </c>
      <c r="F310" t="str">
        <f>VLOOKUP(A310,MED[],5,FALSE)</f>
        <v>No</v>
      </c>
      <c r="G310" t="str">
        <f>VLOOKUP(A310,MED[],6,FALSE)</f>
        <v>No</v>
      </c>
      <c r="H310" t="str">
        <f>VLOOKUP(A310,MED[],7,FALSE)</f>
        <v>2</v>
      </c>
      <c r="I310" t="str">
        <f>VLOOKUP(A310,MED[],8,FALSE)</f>
        <v>yes</v>
      </c>
      <c r="J310" t="str">
        <f>VLOOKUP(A310,MED[],9,FALSE)</f>
        <v>Overweight</v>
      </c>
      <c r="K310" t="str">
        <f>VLOOKUP(A310,MED[],10,FALSE)</f>
        <v>Diabetes</v>
      </c>
      <c r="L310" t="str">
        <f>VLOOKUP(A310,HOS[],2,FALSE)</f>
        <v>8 Nov 1970</v>
      </c>
      <c r="M310" s="11">
        <f>VLOOKUP(A310,HOS[],8,FALSE)</f>
        <v>40961.29</v>
      </c>
      <c r="N310" t="str">
        <f>VLOOKUP(A310,HOS[],9,FALSE)</f>
        <v>tier - 2</v>
      </c>
      <c r="O310" t="str">
        <f>VLOOKUP(A310,HOS[],10,FALSE)</f>
        <v>tier - 3</v>
      </c>
      <c r="P310" t="str">
        <f>VLOOKUP(A310,HOS[],11,FALSE)</f>
        <v>R1011</v>
      </c>
      <c r="Q310">
        <f>VLOOKUP(A310,HOS[],3,FALSE)</f>
        <v>52</v>
      </c>
    </row>
    <row r="311" spans="1:17" ht="15.6" x14ac:dyDescent="0.3">
      <c r="A311" s="1" t="s">
        <v>2062</v>
      </c>
      <c r="B311" t="str">
        <f>VLOOKUP(A311,CUS[],3,FALSE)</f>
        <v>Nikki</v>
      </c>
      <c r="C311">
        <f>VLOOKUP(A311,MED[],2,FALSE)</f>
        <v>26.26</v>
      </c>
      <c r="D311">
        <f>VLOOKUP(A311,MED[],3,FALSE)</f>
        <v>11.8</v>
      </c>
      <c r="E311" t="str">
        <f>VLOOKUP(A311,MED[],4,FALSE)</f>
        <v>yes</v>
      </c>
      <c r="F311" t="str">
        <f>VLOOKUP(A311,MED[],5,FALSE)</f>
        <v>No</v>
      </c>
      <c r="G311" t="str">
        <f>VLOOKUP(A311,MED[],6,FALSE)</f>
        <v>No</v>
      </c>
      <c r="H311" t="str">
        <f>VLOOKUP(A311,MED[],7,FALSE)</f>
        <v>1</v>
      </c>
      <c r="I311" t="str">
        <f>VLOOKUP(A311,MED[],8,FALSE)</f>
        <v>yes</v>
      </c>
      <c r="J311" t="str">
        <f>VLOOKUP(A311,MED[],9,FALSE)</f>
        <v>Overweight</v>
      </c>
      <c r="K311" t="str">
        <f>VLOOKUP(A311,MED[],10,FALSE)</f>
        <v>Diabetes</v>
      </c>
      <c r="L311" t="str">
        <f>VLOOKUP(A311,HOS[],2,FALSE)</f>
        <v>4 Aug 1986</v>
      </c>
      <c r="M311" s="11">
        <f>VLOOKUP(A311,HOS[],8,FALSE)</f>
        <v>3594.17</v>
      </c>
      <c r="N311" t="str">
        <f>VLOOKUP(A311,HOS[],9,FALSE)</f>
        <v>tier - 2</v>
      </c>
      <c r="O311" t="str">
        <f>VLOOKUP(A311,HOS[],10,FALSE)</f>
        <v>tier - 1</v>
      </c>
      <c r="P311" t="str">
        <f>VLOOKUP(A311,HOS[],11,FALSE)</f>
        <v>R1011</v>
      </c>
      <c r="Q311">
        <f>VLOOKUP(A311,HOS[],3,FALSE)</f>
        <v>36</v>
      </c>
    </row>
    <row r="312" spans="1:17" ht="15.6" x14ac:dyDescent="0.3">
      <c r="A312" s="1" t="s">
        <v>2061</v>
      </c>
      <c r="B312" t="str">
        <f>VLOOKUP(A312,CUS[],3,FALSE)</f>
        <v>Philip J.</v>
      </c>
      <c r="C312">
        <f>VLOOKUP(A312,MED[],2,FALSE)</f>
        <v>22.37</v>
      </c>
      <c r="D312">
        <f>VLOOKUP(A312,MED[],3,FALSE)</f>
        <v>5.86</v>
      </c>
      <c r="E312" t="str">
        <f>VLOOKUP(A312,MED[],4,FALSE)</f>
        <v>yes</v>
      </c>
      <c r="F312" t="str">
        <f>VLOOKUP(A312,MED[],5,FALSE)</f>
        <v>No</v>
      </c>
      <c r="G312" t="str">
        <f>VLOOKUP(A312,MED[],6,FALSE)</f>
        <v>Yes</v>
      </c>
      <c r="H312" t="str">
        <f>VLOOKUP(A312,MED[],7,FALSE)</f>
        <v>1</v>
      </c>
      <c r="I312" t="str">
        <f>VLOOKUP(A312,MED[],8,FALSE)</f>
        <v>yes</v>
      </c>
      <c r="J312" t="str">
        <f>VLOOKUP(A312,MED[],9,FALSE)</f>
        <v>Overweight</v>
      </c>
      <c r="K312" t="str">
        <f>VLOOKUP(A312,MED[],10,FALSE)</f>
        <v>Prediabetes</v>
      </c>
      <c r="L312" t="str">
        <f>VLOOKUP(A312,HOS[],2,FALSE)</f>
        <v>12 Sep 1983</v>
      </c>
      <c r="M312" s="11">
        <f>VLOOKUP(A312,HOS[],8,FALSE)</f>
        <v>3597.6</v>
      </c>
      <c r="N312" t="str">
        <f>VLOOKUP(A312,HOS[],9,FALSE)</f>
        <v>tier - 2</v>
      </c>
      <c r="O312" t="str">
        <f>VLOOKUP(A312,HOS[],10,FALSE)</f>
        <v>tier - 1</v>
      </c>
      <c r="P312" t="str">
        <f>VLOOKUP(A312,HOS[],11,FALSE)</f>
        <v>R1012</v>
      </c>
      <c r="Q312">
        <f>VLOOKUP(A312,HOS[],3,FALSE)</f>
        <v>39</v>
      </c>
    </row>
    <row r="313" spans="1:17" ht="15.6" x14ac:dyDescent="0.3">
      <c r="A313" s="1" t="s">
        <v>2060</v>
      </c>
      <c r="B313" t="str">
        <f>VLOOKUP(A313,CUS[],3,FALSE)</f>
        <v>Bryan L</v>
      </c>
      <c r="C313">
        <f>VLOOKUP(A313,MED[],2,FALSE)</f>
        <v>39.619999999999997</v>
      </c>
      <c r="D313">
        <f>VLOOKUP(A313,MED[],3,FALSE)</f>
        <v>4.28</v>
      </c>
      <c r="E313" t="str">
        <f>VLOOKUP(A313,MED[],4,FALSE)</f>
        <v>No</v>
      </c>
      <c r="F313" t="str">
        <f>VLOOKUP(A313,MED[],5,FALSE)</f>
        <v>No</v>
      </c>
      <c r="G313" t="str">
        <f>VLOOKUP(A313,MED[],6,FALSE)</f>
        <v>No</v>
      </c>
      <c r="H313" t="str">
        <f>VLOOKUP(A313,MED[],7,FALSE)</f>
        <v>1</v>
      </c>
      <c r="I313" t="str">
        <f>VLOOKUP(A313,MED[],8,FALSE)</f>
        <v>yes</v>
      </c>
      <c r="J313" t="str">
        <f>VLOOKUP(A313,MED[],9,FALSE)</f>
        <v>Obesity</v>
      </c>
      <c r="K313" t="str">
        <f>VLOOKUP(A313,MED[],10,FALSE)</f>
        <v>Normal</v>
      </c>
      <c r="L313" t="str">
        <f>VLOOKUP(A313,HOS[],2,FALSE)</f>
        <v>5 Oct 1998</v>
      </c>
      <c r="M313" s="11">
        <f>VLOOKUP(A313,HOS[],8,FALSE)</f>
        <v>36219.410000000003</v>
      </c>
      <c r="N313" t="str">
        <f>VLOOKUP(A313,HOS[],9,FALSE)</f>
        <v>tier - 2</v>
      </c>
      <c r="O313" t="str">
        <f>VLOOKUP(A313,HOS[],10,FALSE)</f>
        <v>tier - 3</v>
      </c>
      <c r="P313" t="str">
        <f>VLOOKUP(A313,HOS[],11,FALSE)</f>
        <v>R1011</v>
      </c>
      <c r="Q313">
        <f>VLOOKUP(A313,HOS[],3,FALSE)</f>
        <v>24</v>
      </c>
    </row>
    <row r="314" spans="1:17" ht="15.6" x14ac:dyDescent="0.3">
      <c r="A314" s="1" t="s">
        <v>2059</v>
      </c>
      <c r="B314" t="str">
        <f>VLOOKUP(A314,CUS[],3,FALSE)</f>
        <v>Timothy F</v>
      </c>
      <c r="C314">
        <f>VLOOKUP(A314,MED[],2,FALSE)</f>
        <v>18.329999999999998</v>
      </c>
      <c r="D314">
        <f>VLOOKUP(A314,MED[],3,FALSE)</f>
        <v>4.16</v>
      </c>
      <c r="E314" t="str">
        <f>VLOOKUP(A314,MED[],4,FALSE)</f>
        <v>yes</v>
      </c>
      <c r="F314" t="str">
        <f>VLOOKUP(A314,MED[],5,FALSE)</f>
        <v>No</v>
      </c>
      <c r="G314" t="str">
        <f>VLOOKUP(A314,MED[],6,FALSE)</f>
        <v>No</v>
      </c>
      <c r="H314" t="str">
        <f>VLOOKUP(A314,MED[],7,FALSE)</f>
        <v>0</v>
      </c>
      <c r="I314" t="str">
        <f>VLOOKUP(A314,MED[],8,FALSE)</f>
        <v>yes</v>
      </c>
      <c r="J314" t="str">
        <f>VLOOKUP(A314,MED[],9,FALSE)</f>
        <v>Underweight</v>
      </c>
      <c r="K314" t="str">
        <f>VLOOKUP(A314,MED[],10,FALSE)</f>
        <v>Normal</v>
      </c>
      <c r="L314" t="str">
        <f>VLOOKUP(A314,HOS[],2,FALSE)</f>
        <v>4 Sep 1976</v>
      </c>
      <c r="M314" s="11">
        <f>VLOOKUP(A314,HOS[],8,FALSE)</f>
        <v>3603.6</v>
      </c>
      <c r="N314" t="str">
        <f>VLOOKUP(A314,HOS[],9,FALSE)</f>
        <v>tier - 2</v>
      </c>
      <c r="O314" t="str">
        <f>VLOOKUP(A314,HOS[],10,FALSE)</f>
        <v>tier - 3</v>
      </c>
      <c r="P314" t="str">
        <f>VLOOKUP(A314,HOS[],11,FALSE)</f>
        <v>R1012</v>
      </c>
      <c r="Q314">
        <f>VLOOKUP(A314,HOS[],3,FALSE)</f>
        <v>46</v>
      </c>
    </row>
    <row r="315" spans="1:17" ht="15.6" x14ac:dyDescent="0.3">
      <c r="A315" s="1" t="s">
        <v>2058</v>
      </c>
      <c r="B315" t="str">
        <f>VLOOKUP(A315,CUS[],3,FALSE)</f>
        <v xml:space="preserve">  Angielyn M</v>
      </c>
      <c r="C315">
        <f>VLOOKUP(A315,MED[],2,FALSE)</f>
        <v>17.11</v>
      </c>
      <c r="D315">
        <f>VLOOKUP(A315,MED[],3,FALSE)</f>
        <v>4.9800000000000004</v>
      </c>
      <c r="E315" t="str">
        <f>VLOOKUP(A315,MED[],4,FALSE)</f>
        <v>yes</v>
      </c>
      <c r="F315" t="str">
        <f>VLOOKUP(A315,MED[],5,FALSE)</f>
        <v>No</v>
      </c>
      <c r="G315" t="str">
        <f>VLOOKUP(A315,MED[],6,FALSE)</f>
        <v>Yes</v>
      </c>
      <c r="H315" t="str">
        <f>VLOOKUP(A315,MED[],7,FALSE)</f>
        <v>1</v>
      </c>
      <c r="I315" t="str">
        <f>VLOOKUP(A315,MED[],8,FALSE)</f>
        <v>yes</v>
      </c>
      <c r="J315" t="str">
        <f>VLOOKUP(A315,MED[],9,FALSE)</f>
        <v>Underweight</v>
      </c>
      <c r="K315" t="str">
        <f>VLOOKUP(A315,MED[],10,FALSE)</f>
        <v>Normal</v>
      </c>
      <c r="L315" t="str">
        <f>VLOOKUP(A315,HOS[],2,FALSE)</f>
        <v>11 Jul 1969</v>
      </c>
      <c r="M315" s="11">
        <f>VLOOKUP(A315,HOS[],8,FALSE)</f>
        <v>3606.43</v>
      </c>
      <c r="N315" t="str">
        <f>VLOOKUP(A315,HOS[],9,FALSE)</f>
        <v>tier - 2</v>
      </c>
      <c r="O315" t="str">
        <f>VLOOKUP(A315,HOS[],10,FALSE)</f>
        <v>tier - 2</v>
      </c>
      <c r="P315" t="str">
        <f>VLOOKUP(A315,HOS[],11,FALSE)</f>
        <v>R1011</v>
      </c>
      <c r="Q315">
        <f>VLOOKUP(A315,HOS[],3,FALSE)</f>
        <v>53</v>
      </c>
    </row>
    <row r="316" spans="1:17" ht="15.6" x14ac:dyDescent="0.3">
      <c r="A316" s="1" t="s">
        <v>2057</v>
      </c>
      <c r="B316" t="str">
        <f>VLOOKUP(A316,CUS[],3,FALSE)</f>
        <v>Jeanie M.</v>
      </c>
      <c r="C316">
        <f>VLOOKUP(A316,MED[],2,FALSE)</f>
        <v>43.5</v>
      </c>
      <c r="D316">
        <f>VLOOKUP(A316,MED[],3,FALSE)</f>
        <v>6.38</v>
      </c>
      <c r="E316" t="str">
        <f>VLOOKUP(A316,MED[],4,FALSE)</f>
        <v>No</v>
      </c>
      <c r="F316" t="str">
        <f>VLOOKUP(A316,MED[],5,FALSE)</f>
        <v>yes</v>
      </c>
      <c r="G316" t="str">
        <f>VLOOKUP(A316,MED[],6,FALSE)</f>
        <v>No</v>
      </c>
      <c r="H316" t="str">
        <f>VLOOKUP(A316,MED[],7,FALSE)</f>
        <v>1</v>
      </c>
      <c r="I316" t="str">
        <f>VLOOKUP(A316,MED[],8,FALSE)</f>
        <v>yes</v>
      </c>
      <c r="J316" t="str">
        <f>VLOOKUP(A316,MED[],9,FALSE)</f>
        <v>Obesity</v>
      </c>
      <c r="K316" t="str">
        <f>VLOOKUP(A316,MED[],10,FALSE)</f>
        <v>Prediabetes</v>
      </c>
      <c r="L316" t="str">
        <f>VLOOKUP(A316,HOS[],2,FALSE)</f>
        <v>14 Jun 2004</v>
      </c>
      <c r="M316" s="11">
        <f>VLOOKUP(A316,HOS[],8,FALSE)</f>
        <v>3622.13</v>
      </c>
      <c r="N316" t="str">
        <f>VLOOKUP(A316,HOS[],9,FALSE)</f>
        <v>tier - 2</v>
      </c>
      <c r="O316" t="str">
        <f>VLOOKUP(A316,HOS[],10,FALSE)</f>
        <v>tier - 2</v>
      </c>
      <c r="P316" t="str">
        <f>VLOOKUP(A316,HOS[],11,FALSE)</f>
        <v>R1011</v>
      </c>
      <c r="Q316">
        <f>VLOOKUP(A316,HOS[],3,FALSE)</f>
        <v>18</v>
      </c>
    </row>
    <row r="317" spans="1:17" ht="15.6" x14ac:dyDescent="0.3">
      <c r="A317" s="1" t="s">
        <v>2056</v>
      </c>
      <c r="B317" t="str">
        <f>VLOOKUP(A317,CUS[],3,FALSE)</f>
        <v>Greg</v>
      </c>
      <c r="C317">
        <f>VLOOKUP(A317,MED[],2,FALSE)</f>
        <v>25.364999999999998</v>
      </c>
      <c r="D317">
        <f>VLOOKUP(A317,MED[],3,FALSE)</f>
        <v>5.19</v>
      </c>
      <c r="E317" t="str">
        <f>VLOOKUP(A317,MED[],4,FALSE)</f>
        <v>No</v>
      </c>
      <c r="F317" t="str">
        <f>VLOOKUP(A317,MED[],5,FALSE)</f>
        <v>No</v>
      </c>
      <c r="G317" t="str">
        <f>VLOOKUP(A317,MED[],6,FALSE)</f>
        <v>No</v>
      </c>
      <c r="H317" t="str">
        <f>VLOOKUP(A317,MED[],7,FALSE)</f>
        <v>2</v>
      </c>
      <c r="I317" t="str">
        <f>VLOOKUP(A317,MED[],8,FALSE)</f>
        <v>No</v>
      </c>
      <c r="J317" t="str">
        <f>VLOOKUP(A317,MED[],9,FALSE)</f>
        <v>Overweight</v>
      </c>
      <c r="K317" t="str">
        <f>VLOOKUP(A317,MED[],10,FALSE)</f>
        <v>Normal</v>
      </c>
      <c r="L317" t="str">
        <f>VLOOKUP(A317,HOS[],2,FALSE)</f>
        <v>17 Jul 1972</v>
      </c>
      <c r="M317" s="11">
        <f>VLOOKUP(A317,HOS[],8,FALSE)</f>
        <v>3645.09</v>
      </c>
      <c r="N317" t="str">
        <f>VLOOKUP(A317,HOS[],9,FALSE)</f>
        <v>tier - 1</v>
      </c>
      <c r="O317" t="str">
        <f>VLOOKUP(A317,HOS[],10,FALSE)</f>
        <v>tier - 1</v>
      </c>
      <c r="P317" t="str">
        <f>VLOOKUP(A317,HOS[],11,FALSE)</f>
        <v>R1012</v>
      </c>
      <c r="Q317">
        <f>VLOOKUP(A317,HOS[],3,FALSE)</f>
        <v>50</v>
      </c>
    </row>
    <row r="318" spans="1:17" ht="15.6" x14ac:dyDescent="0.3">
      <c r="A318" s="1" t="s">
        <v>2055</v>
      </c>
      <c r="B318" t="str">
        <f>VLOOKUP(A318,CUS[],3,FALSE)</f>
        <v>John</v>
      </c>
      <c r="C318">
        <f>VLOOKUP(A318,MED[],2,FALSE)</f>
        <v>28.594999999999999</v>
      </c>
      <c r="D318">
        <f>VLOOKUP(A318,MED[],3,FALSE)</f>
        <v>10.210000000000001</v>
      </c>
      <c r="E318" t="str">
        <f>VLOOKUP(A318,MED[],4,FALSE)</f>
        <v>No</v>
      </c>
      <c r="F318" t="str">
        <f>VLOOKUP(A318,MED[],5,FALSE)</f>
        <v>No</v>
      </c>
      <c r="G318" t="str">
        <f>VLOOKUP(A318,MED[],6,FALSE)</f>
        <v>No</v>
      </c>
      <c r="H318" t="str">
        <f>VLOOKUP(A318,MED[],7,FALSE)</f>
        <v>0</v>
      </c>
      <c r="I318" t="str">
        <f>VLOOKUP(A318,MED[],8,FALSE)</f>
        <v>No</v>
      </c>
      <c r="J318" t="str">
        <f>VLOOKUP(A318,MED[],9,FALSE)</f>
        <v>Overweight</v>
      </c>
      <c r="K318" t="str">
        <f>VLOOKUP(A318,MED[],10,FALSE)</f>
        <v>Diabetes</v>
      </c>
      <c r="L318" t="str">
        <f>VLOOKUP(A318,HOS[],2,FALSE)</f>
        <v>8 Sep 1962</v>
      </c>
      <c r="M318" s="11">
        <f>VLOOKUP(A318,HOS[],8,FALSE)</f>
        <v>3653.29</v>
      </c>
      <c r="N318" t="str">
        <f>VLOOKUP(A318,HOS[],9,FALSE)</f>
        <v>tier - 1</v>
      </c>
      <c r="O318" t="str">
        <f>VLOOKUP(A318,HOS[],10,FALSE)</f>
        <v>tier - 1</v>
      </c>
      <c r="P318" t="str">
        <f>VLOOKUP(A318,HOS[],11,FALSE)</f>
        <v>R1014</v>
      </c>
      <c r="Q318">
        <f>VLOOKUP(A318,HOS[],3,FALSE)</f>
        <v>60</v>
      </c>
    </row>
    <row r="319" spans="1:17" ht="15.6" x14ac:dyDescent="0.3">
      <c r="A319" s="1" t="s">
        <v>2054</v>
      </c>
      <c r="B319" t="str">
        <f>VLOOKUP(A319,CUS[],3,FALSE)</f>
        <v>Aliaksandr</v>
      </c>
      <c r="C319">
        <f>VLOOKUP(A319,MED[],2,FALSE)</f>
        <v>29.83</v>
      </c>
      <c r="D319">
        <f>VLOOKUP(A319,MED[],3,FALSE)</f>
        <v>9.6999999999999993</v>
      </c>
      <c r="E319" t="str">
        <f>VLOOKUP(A319,MED[],4,FALSE)</f>
        <v>yes</v>
      </c>
      <c r="F319" t="str">
        <f>VLOOKUP(A319,MED[],5,FALSE)</f>
        <v>No</v>
      </c>
      <c r="G319" t="str">
        <f>VLOOKUP(A319,MED[],6,FALSE)</f>
        <v>Yes</v>
      </c>
      <c r="H319" t="str">
        <f>VLOOKUP(A319,MED[],7,FALSE)</f>
        <v>1</v>
      </c>
      <c r="I319" t="str">
        <f>VLOOKUP(A319,MED[],8,FALSE)</f>
        <v>yes</v>
      </c>
      <c r="J319" t="str">
        <f>VLOOKUP(A319,MED[],9,FALSE)</f>
        <v>Overweight</v>
      </c>
      <c r="K319" t="str">
        <f>VLOOKUP(A319,MED[],10,FALSE)</f>
        <v>Diabetes</v>
      </c>
      <c r="L319" t="str">
        <f>VLOOKUP(A319,HOS[],2,FALSE)</f>
        <v>14 Sep 1963</v>
      </c>
      <c r="M319" s="11">
        <f>VLOOKUP(A319,HOS[],8,FALSE)</f>
        <v>3659.35</v>
      </c>
      <c r="N319" t="str">
        <f>VLOOKUP(A319,HOS[],9,FALSE)</f>
        <v>tier - 1</v>
      </c>
      <c r="O319" t="str">
        <f>VLOOKUP(A319,HOS[],10,FALSE)</f>
        <v>tier - 1</v>
      </c>
      <c r="P319" t="str">
        <f>VLOOKUP(A319,HOS[],11,FALSE)</f>
        <v>R1014</v>
      </c>
      <c r="Q319">
        <f>VLOOKUP(A319,HOS[],3,FALSE)</f>
        <v>59</v>
      </c>
    </row>
    <row r="320" spans="1:17" ht="15.6" x14ac:dyDescent="0.3">
      <c r="A320" s="1" t="s">
        <v>2053</v>
      </c>
      <c r="B320" t="str">
        <f>VLOOKUP(A320,CUS[],3,FALSE)</f>
        <v>Jason M.</v>
      </c>
      <c r="C320">
        <f>VLOOKUP(A320,MED[],2,FALSE)</f>
        <v>24.7</v>
      </c>
      <c r="D320">
        <f>VLOOKUP(A320,MED[],3,FALSE)</f>
        <v>10.25</v>
      </c>
      <c r="E320" t="str">
        <f>VLOOKUP(A320,MED[],4,FALSE)</f>
        <v>No</v>
      </c>
      <c r="F320" t="str">
        <f>VLOOKUP(A320,MED[],5,FALSE)</f>
        <v>No</v>
      </c>
      <c r="G320" t="str">
        <f>VLOOKUP(A320,MED[],6,FALSE)</f>
        <v>No</v>
      </c>
      <c r="H320" t="str">
        <f>VLOOKUP(A320,MED[],7,FALSE)</f>
        <v>3</v>
      </c>
      <c r="I320" t="str">
        <f>VLOOKUP(A320,MED[],8,FALSE)</f>
        <v>No</v>
      </c>
      <c r="J320" t="str">
        <f>VLOOKUP(A320,MED[],9,FALSE)</f>
        <v>Overweight</v>
      </c>
      <c r="K320" t="str">
        <f>VLOOKUP(A320,MED[],10,FALSE)</f>
        <v>Diabetes</v>
      </c>
      <c r="L320" t="str">
        <f>VLOOKUP(A320,HOS[],2,FALSE)</f>
        <v>6 Aug 1958</v>
      </c>
      <c r="M320" s="11">
        <f>VLOOKUP(A320,HOS[],8,FALSE)</f>
        <v>3678.86</v>
      </c>
      <c r="N320" t="str">
        <f>VLOOKUP(A320,HOS[],9,FALSE)</f>
        <v>tier - 1</v>
      </c>
      <c r="O320" t="str">
        <f>VLOOKUP(A320,HOS[],10,FALSE)</f>
        <v>tier - 3</v>
      </c>
      <c r="P320" t="str">
        <f>VLOOKUP(A320,HOS[],11,FALSE)</f>
        <v>R1012</v>
      </c>
      <c r="Q320">
        <f>VLOOKUP(A320,HOS[],3,FALSE)</f>
        <v>64</v>
      </c>
    </row>
    <row r="321" spans="1:17" ht="15.6" x14ac:dyDescent="0.3">
      <c r="A321" s="1" t="s">
        <v>2052</v>
      </c>
      <c r="B321" t="str">
        <f>VLOOKUP(A321,CUS[],3,FALSE)</f>
        <v>Sheera K</v>
      </c>
      <c r="C321">
        <f>VLOOKUP(A321,MED[],2,FALSE)</f>
        <v>17.940000000000001</v>
      </c>
      <c r="D321">
        <f>VLOOKUP(A321,MED[],3,FALSE)</f>
        <v>9.77</v>
      </c>
      <c r="E321" t="str">
        <f>VLOOKUP(A321,MED[],4,FALSE)</f>
        <v>No</v>
      </c>
      <c r="F321" t="str">
        <f>VLOOKUP(A321,MED[],5,FALSE)</f>
        <v>No</v>
      </c>
      <c r="G321" t="str">
        <f>VLOOKUP(A321,MED[],6,FALSE)</f>
        <v>No</v>
      </c>
      <c r="H321" t="str">
        <f>VLOOKUP(A321,MED[],7,FALSE)</f>
        <v>0</v>
      </c>
      <c r="I321" t="str">
        <f>VLOOKUP(A321,MED[],8,FALSE)</f>
        <v>yes</v>
      </c>
      <c r="J321" t="str">
        <f>VLOOKUP(A321,MED[],9,FALSE)</f>
        <v>Underweight</v>
      </c>
      <c r="K321" t="str">
        <f>VLOOKUP(A321,MED[],10,FALSE)</f>
        <v>Diabetes</v>
      </c>
      <c r="L321" t="str">
        <f>VLOOKUP(A321,HOS[],2,FALSE)</f>
        <v>5 Dec 1971</v>
      </c>
      <c r="M321" s="11">
        <f>VLOOKUP(A321,HOS[],8,FALSE)</f>
        <v>12148.2</v>
      </c>
      <c r="N321" t="str">
        <f>VLOOKUP(A321,HOS[],9,FALSE)</f>
        <v>tier - 2</v>
      </c>
      <c r="O321" t="str">
        <f>VLOOKUP(A321,HOS[],10,FALSE)</f>
        <v>tier - 3</v>
      </c>
      <c r="P321" t="str">
        <f>VLOOKUP(A321,HOS[],11,FALSE)</f>
        <v>R1011</v>
      </c>
      <c r="Q321">
        <f>VLOOKUP(A321,HOS[],3,FALSE)</f>
        <v>51</v>
      </c>
    </row>
    <row r="322" spans="1:17" ht="15.6" x14ac:dyDescent="0.3">
      <c r="A322" s="1" t="s">
        <v>2051</v>
      </c>
      <c r="B322" t="str">
        <f>VLOOKUP(A322,CUS[],3,FALSE)</f>
        <v>Janice</v>
      </c>
      <c r="C322">
        <f>VLOOKUP(A322,MED[],2,FALSE)</f>
        <v>21.08</v>
      </c>
      <c r="D322">
        <f>VLOOKUP(A322,MED[],3,FALSE)</f>
        <v>4.83</v>
      </c>
      <c r="E322" t="str">
        <f>VLOOKUP(A322,MED[],4,FALSE)</f>
        <v>No</v>
      </c>
      <c r="F322" t="str">
        <f>VLOOKUP(A322,MED[],5,FALSE)</f>
        <v>No</v>
      </c>
      <c r="G322" t="str">
        <f>VLOOKUP(A322,MED[],6,FALSE)</f>
        <v>Yes</v>
      </c>
      <c r="H322" t="str">
        <f>VLOOKUP(A322,MED[],7,FALSE)</f>
        <v>1</v>
      </c>
      <c r="I322" t="str">
        <f>VLOOKUP(A322,MED[],8,FALSE)</f>
        <v>yes</v>
      </c>
      <c r="J322" t="str">
        <f>VLOOKUP(A322,MED[],9,FALSE)</f>
        <v>Overweight</v>
      </c>
      <c r="K322" t="str">
        <f>VLOOKUP(A322,MED[],10,FALSE)</f>
        <v>Normal</v>
      </c>
      <c r="L322" t="str">
        <f>VLOOKUP(A322,HOS[],2,FALSE)</f>
        <v>10 Sep 1979</v>
      </c>
      <c r="M322" s="11">
        <f>VLOOKUP(A322,HOS[],8,FALSE)</f>
        <v>3688.35</v>
      </c>
      <c r="N322" t="str">
        <f>VLOOKUP(A322,HOS[],9,FALSE)</f>
        <v>tier - 2</v>
      </c>
      <c r="O322" t="str">
        <f>VLOOKUP(A322,HOS[],10,FALSE)</f>
        <v>tier - 3</v>
      </c>
      <c r="P322" t="str">
        <f>VLOOKUP(A322,HOS[],11,FALSE)</f>
        <v>R1011</v>
      </c>
      <c r="Q322">
        <f>VLOOKUP(A322,HOS[],3,FALSE)</f>
        <v>43</v>
      </c>
    </row>
    <row r="323" spans="1:17" ht="15.6" x14ac:dyDescent="0.3">
      <c r="A323" s="1" t="s">
        <v>2050</v>
      </c>
      <c r="B323" t="str">
        <f>VLOOKUP(A323,CUS[],3,FALSE)</f>
        <v>Timothy G.</v>
      </c>
      <c r="C323">
        <f>VLOOKUP(A323,MED[],2,FALSE)</f>
        <v>37.715000000000003</v>
      </c>
      <c r="D323">
        <f>VLOOKUP(A323,MED[],3,FALSE)</f>
        <v>10.86</v>
      </c>
      <c r="E323" t="str">
        <f>VLOOKUP(A323,MED[],4,FALSE)</f>
        <v>yes</v>
      </c>
      <c r="F323" t="str">
        <f>VLOOKUP(A323,MED[],5,FALSE)</f>
        <v>No</v>
      </c>
      <c r="G323" t="str">
        <f>VLOOKUP(A323,MED[],6,FALSE)</f>
        <v>No</v>
      </c>
      <c r="H323" t="str">
        <f>VLOOKUP(A323,MED[],7,FALSE)</f>
        <v>0</v>
      </c>
      <c r="I323" t="str">
        <f>VLOOKUP(A323,MED[],8,FALSE)</f>
        <v>No</v>
      </c>
      <c r="J323" t="str">
        <f>VLOOKUP(A323,MED[],9,FALSE)</f>
        <v>Obesity</v>
      </c>
      <c r="K323" t="str">
        <f>VLOOKUP(A323,MED[],10,FALSE)</f>
        <v>Diabetes</v>
      </c>
      <c r="L323" t="str">
        <f>VLOOKUP(A323,HOS[],2,FALSE)</f>
        <v>14 Jun 1967</v>
      </c>
      <c r="M323" s="11">
        <f>VLOOKUP(A323,HOS[],8,FALSE)</f>
        <v>3688.38</v>
      </c>
      <c r="N323" t="str">
        <f>VLOOKUP(A323,HOS[],9,FALSE)</f>
        <v>tier - 1</v>
      </c>
      <c r="O323" t="str">
        <f>VLOOKUP(A323,HOS[],10,FALSE)</f>
        <v>tier - 1</v>
      </c>
      <c r="P323" t="str">
        <f>VLOOKUP(A323,HOS[],11,FALSE)</f>
        <v>R1012</v>
      </c>
      <c r="Q323">
        <f>VLOOKUP(A323,HOS[],3,FALSE)</f>
        <v>55</v>
      </c>
    </row>
    <row r="324" spans="1:17" ht="15.6" x14ac:dyDescent="0.3">
      <c r="A324" s="1" t="s">
        <v>2049</v>
      </c>
      <c r="B324" t="str">
        <f>VLOOKUP(A324,CUS[],3,FALSE)</f>
        <v>Alan R</v>
      </c>
      <c r="C324">
        <f>VLOOKUP(A324,MED[],2,FALSE)</f>
        <v>22.39</v>
      </c>
      <c r="D324">
        <f>VLOOKUP(A324,MED[],3,FALSE)</f>
        <v>9.5299999999999994</v>
      </c>
      <c r="E324" t="str">
        <f>VLOOKUP(A324,MED[],4,FALSE)</f>
        <v>yes</v>
      </c>
      <c r="F324" t="str">
        <f>VLOOKUP(A324,MED[],5,FALSE)</f>
        <v>No</v>
      </c>
      <c r="G324" t="str">
        <f>VLOOKUP(A324,MED[],6,FALSE)</f>
        <v>No</v>
      </c>
      <c r="H324" t="str">
        <f>VLOOKUP(A324,MED[],7,FALSE)</f>
        <v>0</v>
      </c>
      <c r="I324" t="str">
        <f>VLOOKUP(A324,MED[],8,FALSE)</f>
        <v>yes</v>
      </c>
      <c r="J324" t="str">
        <f>VLOOKUP(A324,MED[],9,FALSE)</f>
        <v>Overweight</v>
      </c>
      <c r="K324" t="str">
        <f>VLOOKUP(A324,MED[],10,FALSE)</f>
        <v>Diabetes</v>
      </c>
      <c r="L324" t="str">
        <f>VLOOKUP(A324,HOS[],2,FALSE)</f>
        <v>21 Aug 1981</v>
      </c>
      <c r="M324" s="11">
        <f>VLOOKUP(A324,HOS[],8,FALSE)</f>
        <v>3693.43</v>
      </c>
      <c r="N324" t="str">
        <f>VLOOKUP(A324,HOS[],9,FALSE)</f>
        <v>tier - 2</v>
      </c>
      <c r="O324" t="str">
        <f>VLOOKUP(A324,HOS[],10,FALSE)</f>
        <v>tier - 3</v>
      </c>
      <c r="P324" t="str">
        <f>VLOOKUP(A324,HOS[],11,FALSE)</f>
        <v>R1012</v>
      </c>
      <c r="Q324">
        <f>VLOOKUP(A324,HOS[],3,FALSE)</f>
        <v>41</v>
      </c>
    </row>
    <row r="325" spans="1:17" ht="15.6" x14ac:dyDescent="0.3">
      <c r="A325" s="1" t="s">
        <v>2048</v>
      </c>
      <c r="B325" t="str">
        <f>VLOOKUP(A325,CUS[],3,FALSE)</f>
        <v>Michael</v>
      </c>
      <c r="C325">
        <f>VLOOKUP(A325,MED[],2,FALSE)</f>
        <v>28.78</v>
      </c>
      <c r="D325">
        <f>VLOOKUP(A325,MED[],3,FALSE)</f>
        <v>5.68</v>
      </c>
      <c r="E325" t="str">
        <f>VLOOKUP(A325,MED[],4,FALSE)</f>
        <v>No</v>
      </c>
      <c r="F325" t="str">
        <f>VLOOKUP(A325,MED[],5,FALSE)</f>
        <v>No</v>
      </c>
      <c r="G325" t="str">
        <f>VLOOKUP(A325,MED[],6,FALSE)</f>
        <v>No</v>
      </c>
      <c r="H325" t="str">
        <f>VLOOKUP(A325,MED[],7,FALSE)</f>
        <v>0</v>
      </c>
      <c r="I325" t="str">
        <f>VLOOKUP(A325,MED[],8,FALSE)</f>
        <v>yes</v>
      </c>
      <c r="J325" t="str">
        <f>VLOOKUP(A325,MED[],9,FALSE)</f>
        <v>Overweight</v>
      </c>
      <c r="K325" t="str">
        <f>VLOOKUP(A325,MED[],10,FALSE)</f>
        <v>Normal</v>
      </c>
      <c r="L325" t="str">
        <f>VLOOKUP(A325,HOS[],2,FALSE)</f>
        <v>25 Oct 1991</v>
      </c>
      <c r="M325" s="11">
        <f>VLOOKUP(A325,HOS[],8,FALSE)</f>
        <v>36307.800000000003</v>
      </c>
      <c r="N325" t="str">
        <f>VLOOKUP(A325,HOS[],9,FALSE)</f>
        <v>tier - 1</v>
      </c>
      <c r="O325" t="str">
        <f>VLOOKUP(A325,HOS[],10,FALSE)</f>
        <v>tier - 1</v>
      </c>
      <c r="P325" t="str">
        <f>VLOOKUP(A325,HOS[],11,FALSE)</f>
        <v>R1011</v>
      </c>
      <c r="Q325">
        <f>VLOOKUP(A325,HOS[],3,FALSE)</f>
        <v>31</v>
      </c>
    </row>
    <row r="326" spans="1:17" ht="15.6" x14ac:dyDescent="0.3">
      <c r="A326" s="1" t="s">
        <v>2047</v>
      </c>
      <c r="B326" t="str">
        <f>VLOOKUP(A326,CUS[],3,FALSE)</f>
        <v>Marie-France</v>
      </c>
      <c r="C326">
        <f>VLOOKUP(A326,MED[],2,FALSE)</f>
        <v>18.329999999999998</v>
      </c>
      <c r="D326">
        <f>VLOOKUP(A326,MED[],3,FALSE)</f>
        <v>5.57</v>
      </c>
      <c r="E326" t="str">
        <f>VLOOKUP(A326,MED[],4,FALSE)</f>
        <v>yes</v>
      </c>
      <c r="F326" t="str">
        <f>VLOOKUP(A326,MED[],5,FALSE)</f>
        <v>No</v>
      </c>
      <c r="G326" t="str">
        <f>VLOOKUP(A326,MED[],6,FALSE)</f>
        <v>No</v>
      </c>
      <c r="H326" t="str">
        <f>VLOOKUP(A326,MED[],7,FALSE)</f>
        <v>0</v>
      </c>
      <c r="I326" t="str">
        <f>VLOOKUP(A326,MED[],8,FALSE)</f>
        <v>yes</v>
      </c>
      <c r="J326" t="str">
        <f>VLOOKUP(A326,MED[],9,FALSE)</f>
        <v>Underweight</v>
      </c>
      <c r="K326" t="str">
        <f>VLOOKUP(A326,MED[],10,FALSE)</f>
        <v>Normal</v>
      </c>
      <c r="L326" t="str">
        <f>VLOOKUP(A326,HOS[],2,FALSE)</f>
        <v>18 Jun 1976</v>
      </c>
      <c r="M326" s="11">
        <f>VLOOKUP(A326,HOS[],8,FALSE)</f>
        <v>3699.54</v>
      </c>
      <c r="N326" t="str">
        <f>VLOOKUP(A326,HOS[],9,FALSE)</f>
        <v>tier - 1</v>
      </c>
      <c r="O326" t="str">
        <f>VLOOKUP(A326,HOS[],10,FALSE)</f>
        <v>tier - 1</v>
      </c>
      <c r="P326" t="str">
        <f>VLOOKUP(A326,HOS[],11,FALSE)</f>
        <v>R1011</v>
      </c>
      <c r="Q326">
        <f>VLOOKUP(A326,HOS[],3,FALSE)</f>
        <v>46</v>
      </c>
    </row>
    <row r="327" spans="1:17" ht="15.6" x14ac:dyDescent="0.3">
      <c r="A327" s="1" t="s">
        <v>2046</v>
      </c>
      <c r="B327" t="str">
        <f>VLOOKUP(A327,CUS[],3,FALSE)</f>
        <v>Erik F.</v>
      </c>
      <c r="C327">
        <f>VLOOKUP(A327,MED[],2,FALSE)</f>
        <v>26.39</v>
      </c>
      <c r="D327">
        <f>VLOOKUP(A327,MED[],3,FALSE)</f>
        <v>4.58</v>
      </c>
      <c r="E327" t="str">
        <f>VLOOKUP(A327,MED[],4,FALSE)</f>
        <v>yes</v>
      </c>
      <c r="F327" t="str">
        <f>VLOOKUP(A327,MED[],5,FALSE)</f>
        <v>No</v>
      </c>
      <c r="G327" t="str">
        <f>VLOOKUP(A327,MED[],6,FALSE)</f>
        <v>No</v>
      </c>
      <c r="H327" t="str">
        <f>VLOOKUP(A327,MED[],7,FALSE)</f>
        <v>1</v>
      </c>
      <c r="I327" t="str">
        <f>VLOOKUP(A327,MED[],8,FALSE)</f>
        <v>yes</v>
      </c>
      <c r="J327" t="str">
        <f>VLOOKUP(A327,MED[],9,FALSE)</f>
        <v>Overweight</v>
      </c>
      <c r="K327" t="str">
        <f>VLOOKUP(A327,MED[],10,FALSE)</f>
        <v>Normal</v>
      </c>
      <c r="L327" t="str">
        <f>VLOOKUP(A327,HOS[],2,FALSE)</f>
        <v>2 Dec 1988</v>
      </c>
      <c r="M327" s="11">
        <f>VLOOKUP(A327,HOS[],8,FALSE)</f>
        <v>3704.35</v>
      </c>
      <c r="N327" t="str">
        <f>VLOOKUP(A327,HOS[],9,FALSE)</f>
        <v>tier - 1</v>
      </c>
      <c r="O327" t="str">
        <f>VLOOKUP(A327,HOS[],10,FALSE)</f>
        <v>tier - 1</v>
      </c>
      <c r="P327" t="str">
        <f>VLOOKUP(A327,HOS[],11,FALSE)</f>
        <v>R1011</v>
      </c>
      <c r="Q327">
        <f>VLOOKUP(A327,HOS[],3,FALSE)</f>
        <v>34</v>
      </c>
    </row>
    <row r="328" spans="1:17" ht="15.6" x14ac:dyDescent="0.3">
      <c r="A328" s="1" t="s">
        <v>2045</v>
      </c>
      <c r="B328" t="str">
        <f>VLOOKUP(A328,CUS[],3,FALSE)</f>
        <v>Andrew</v>
      </c>
      <c r="C328">
        <f>VLOOKUP(A328,MED[],2,FALSE)</f>
        <v>19.260000000000002</v>
      </c>
      <c r="D328">
        <f>VLOOKUP(A328,MED[],3,FALSE)</f>
        <v>8.9600000000000009</v>
      </c>
      <c r="E328" t="str">
        <f>VLOOKUP(A328,MED[],4,FALSE)</f>
        <v>yes</v>
      </c>
      <c r="F328" t="str">
        <f>VLOOKUP(A328,MED[],5,FALSE)</f>
        <v>No</v>
      </c>
      <c r="G328" t="str">
        <f>VLOOKUP(A328,MED[],6,FALSE)</f>
        <v>No</v>
      </c>
      <c r="H328" t="str">
        <f>VLOOKUP(A328,MED[],7,FALSE)</f>
        <v>1</v>
      </c>
      <c r="I328" t="str">
        <f>VLOOKUP(A328,MED[],8,FALSE)</f>
        <v>yes</v>
      </c>
      <c r="J328" t="str">
        <f>VLOOKUP(A328,MED[],9,FALSE)</f>
        <v>Overweight</v>
      </c>
      <c r="K328" t="str">
        <f>VLOOKUP(A328,MED[],10,FALSE)</f>
        <v>Diabetes</v>
      </c>
      <c r="L328" t="str">
        <f>VLOOKUP(A328,HOS[],2,FALSE)</f>
        <v>5 Aug 1975</v>
      </c>
      <c r="M328" s="11">
        <f>VLOOKUP(A328,HOS[],8,FALSE)</f>
        <v>3722.23</v>
      </c>
      <c r="N328" t="str">
        <f>VLOOKUP(A328,HOS[],9,FALSE)</f>
        <v>tier - 1</v>
      </c>
      <c r="O328" t="str">
        <f>VLOOKUP(A328,HOS[],10,FALSE)</f>
        <v>tier - 3</v>
      </c>
      <c r="P328" t="str">
        <f>VLOOKUP(A328,HOS[],11,FALSE)</f>
        <v>R1011</v>
      </c>
      <c r="Q328">
        <f>VLOOKUP(A328,HOS[],3,FALSE)</f>
        <v>47</v>
      </c>
    </row>
    <row r="329" spans="1:17" ht="15.6" x14ac:dyDescent="0.3">
      <c r="A329" s="1" t="s">
        <v>2044</v>
      </c>
      <c r="B329" t="str">
        <f>VLOOKUP(A329,CUS[],3,FALSE)</f>
        <v>Anthony</v>
      </c>
      <c r="C329">
        <f>VLOOKUP(A329,MED[],2,FALSE)</f>
        <v>26.92</v>
      </c>
      <c r="D329">
        <f>VLOOKUP(A329,MED[],3,FALSE)</f>
        <v>6.09</v>
      </c>
      <c r="E329" t="str">
        <f>VLOOKUP(A329,MED[],4,FALSE)</f>
        <v>No</v>
      </c>
      <c r="F329" t="str">
        <f>VLOOKUP(A329,MED[],5,FALSE)</f>
        <v>No</v>
      </c>
      <c r="G329" t="str">
        <f>VLOOKUP(A329,MED[],6,FALSE)</f>
        <v>No</v>
      </c>
      <c r="H329" t="str">
        <f>VLOOKUP(A329,MED[],7,FALSE)</f>
        <v>0</v>
      </c>
      <c r="I329" t="str">
        <f>VLOOKUP(A329,MED[],8,FALSE)</f>
        <v>yes</v>
      </c>
      <c r="J329" t="str">
        <f>VLOOKUP(A329,MED[],9,FALSE)</f>
        <v>Overweight</v>
      </c>
      <c r="K329" t="str">
        <f>VLOOKUP(A329,MED[],10,FALSE)</f>
        <v>Prediabetes</v>
      </c>
      <c r="L329" t="str">
        <f>VLOOKUP(A329,HOS[],2,FALSE)</f>
        <v>1 Dec 1989</v>
      </c>
      <c r="M329" s="11">
        <f>VLOOKUP(A329,HOS[],8,FALSE)</f>
        <v>3731.6</v>
      </c>
      <c r="N329" t="str">
        <f>VLOOKUP(A329,HOS[],9,FALSE)</f>
        <v>tier - 1</v>
      </c>
      <c r="O329" t="str">
        <f>VLOOKUP(A329,HOS[],10,FALSE)</f>
        <v>tier - 3</v>
      </c>
      <c r="P329" t="str">
        <f>VLOOKUP(A329,HOS[],11,FALSE)</f>
        <v>R1011</v>
      </c>
      <c r="Q329">
        <f>VLOOKUP(A329,HOS[],3,FALSE)</f>
        <v>33</v>
      </c>
    </row>
    <row r="330" spans="1:17" ht="15.6" x14ac:dyDescent="0.3">
      <c r="A330" s="1" t="s">
        <v>2043</v>
      </c>
      <c r="B330" t="str">
        <f>VLOOKUP(A330,CUS[],3,FALSE)</f>
        <v>Chris</v>
      </c>
      <c r="C330">
        <f>VLOOKUP(A330,MED[],2,FALSE)</f>
        <v>19.73</v>
      </c>
      <c r="D330">
        <f>VLOOKUP(A330,MED[],3,FALSE)</f>
        <v>4.3600000000000003</v>
      </c>
      <c r="E330" t="str">
        <f>VLOOKUP(A330,MED[],4,FALSE)</f>
        <v>No</v>
      </c>
      <c r="F330" t="str">
        <f>VLOOKUP(A330,MED[],5,FALSE)</f>
        <v>No</v>
      </c>
      <c r="G330" t="str">
        <f>VLOOKUP(A330,MED[],6,FALSE)</f>
        <v>No</v>
      </c>
      <c r="H330" t="str">
        <f>VLOOKUP(A330,MED[],7,FALSE)</f>
        <v>0</v>
      </c>
      <c r="I330" t="str">
        <f>VLOOKUP(A330,MED[],8,FALSE)</f>
        <v>yes</v>
      </c>
      <c r="J330" t="str">
        <f>VLOOKUP(A330,MED[],9,FALSE)</f>
        <v>Overweight</v>
      </c>
      <c r="K330" t="str">
        <f>VLOOKUP(A330,MED[],10,FALSE)</f>
        <v>Normal</v>
      </c>
      <c r="L330" t="str">
        <f>VLOOKUP(A330,HOS[],2,FALSE)</f>
        <v>22 Oct 1982</v>
      </c>
      <c r="M330" s="11">
        <f>VLOOKUP(A330,HOS[],8,FALSE)</f>
        <v>3732.63</v>
      </c>
      <c r="N330" t="str">
        <f>VLOOKUP(A330,HOS[],9,FALSE)</f>
        <v>tier - 1</v>
      </c>
      <c r="O330" t="str">
        <f>VLOOKUP(A330,HOS[],10,FALSE)</f>
        <v>tier - 1</v>
      </c>
      <c r="P330" t="str">
        <f>VLOOKUP(A330,HOS[],11,FALSE)</f>
        <v>R1012</v>
      </c>
      <c r="Q330">
        <f>VLOOKUP(A330,HOS[],3,FALSE)</f>
        <v>40</v>
      </c>
    </row>
    <row r="331" spans="1:17" ht="15.6" x14ac:dyDescent="0.3">
      <c r="A331" s="1" t="s">
        <v>2042</v>
      </c>
      <c r="B331" t="str">
        <f>VLOOKUP(A331,CUS[],3,FALSE)</f>
        <v>Yu</v>
      </c>
      <c r="C331">
        <f>VLOOKUP(A331,MED[],2,FALSE)</f>
        <v>23.56</v>
      </c>
      <c r="D331">
        <f>VLOOKUP(A331,MED[],3,FALSE)</f>
        <v>11.74</v>
      </c>
      <c r="E331" t="str">
        <f>VLOOKUP(A331,MED[],4,FALSE)</f>
        <v>yes</v>
      </c>
      <c r="F331" t="str">
        <f>VLOOKUP(A331,MED[],5,FALSE)</f>
        <v>No</v>
      </c>
      <c r="G331" t="str">
        <f>VLOOKUP(A331,MED[],6,FALSE)</f>
        <v>No</v>
      </c>
      <c r="H331" t="str">
        <f>VLOOKUP(A331,MED[],7,FALSE)</f>
        <v>0</v>
      </c>
      <c r="I331" t="str">
        <f>VLOOKUP(A331,MED[],8,FALSE)</f>
        <v>yes</v>
      </c>
      <c r="J331" t="str">
        <f>VLOOKUP(A331,MED[],9,FALSE)</f>
        <v>Overweight</v>
      </c>
      <c r="K331" t="str">
        <f>VLOOKUP(A331,MED[],10,FALSE)</f>
        <v>Diabetes</v>
      </c>
      <c r="L331" t="str">
        <f>VLOOKUP(A331,HOS[],2,FALSE)</f>
        <v>22 Aug 1981</v>
      </c>
      <c r="M331" s="11">
        <f>VLOOKUP(A331,HOS[],8,FALSE)</f>
        <v>3736.46</v>
      </c>
      <c r="N331" t="str">
        <f>VLOOKUP(A331,HOS[],9,FALSE)</f>
        <v>tier - 1</v>
      </c>
      <c r="O331" t="str">
        <f>VLOOKUP(A331,HOS[],10,FALSE)</f>
        <v>tier - 2</v>
      </c>
      <c r="P331" t="str">
        <f>VLOOKUP(A331,HOS[],11,FALSE)</f>
        <v>R1011</v>
      </c>
      <c r="Q331">
        <f>VLOOKUP(A331,HOS[],3,FALSE)</f>
        <v>41</v>
      </c>
    </row>
    <row r="332" spans="1:17" ht="15.6" x14ac:dyDescent="0.3">
      <c r="A332" s="1" t="s">
        <v>2041</v>
      </c>
      <c r="B332" t="str">
        <f>VLOOKUP(A332,CUS[],3,FALSE)</f>
        <v>Caleb N</v>
      </c>
      <c r="C332">
        <f>VLOOKUP(A332,MED[],2,FALSE)</f>
        <v>37.67</v>
      </c>
      <c r="D332">
        <f>VLOOKUP(A332,MED[],3,FALSE)</f>
        <v>5.89</v>
      </c>
      <c r="E332" t="str">
        <f>VLOOKUP(A332,MED[],4,FALSE)</f>
        <v>No</v>
      </c>
      <c r="F332" t="str">
        <f>VLOOKUP(A332,MED[],5,FALSE)</f>
        <v>No</v>
      </c>
      <c r="G332" t="str">
        <f>VLOOKUP(A332,MED[],6,FALSE)</f>
        <v>No</v>
      </c>
      <c r="H332" t="str">
        <f>VLOOKUP(A332,MED[],7,FALSE)</f>
        <v>1</v>
      </c>
      <c r="I332" t="str">
        <f>VLOOKUP(A332,MED[],8,FALSE)</f>
        <v>yes</v>
      </c>
      <c r="J332" t="str">
        <f>VLOOKUP(A332,MED[],9,FALSE)</f>
        <v>Obesity</v>
      </c>
      <c r="K332" t="str">
        <f>VLOOKUP(A332,MED[],10,FALSE)</f>
        <v>Prediabetes</v>
      </c>
      <c r="L332" t="str">
        <f>VLOOKUP(A332,HOS[],2,FALSE)</f>
        <v>22 Jun 1998</v>
      </c>
      <c r="M332" s="11">
        <f>VLOOKUP(A332,HOS[],8,FALSE)</f>
        <v>11289.11</v>
      </c>
      <c r="N332" t="str">
        <f>VLOOKUP(A332,HOS[],9,FALSE)</f>
        <v>tier - 1</v>
      </c>
      <c r="O332" t="str">
        <f>VLOOKUP(A332,HOS[],10,FALSE)</f>
        <v>tier - 2</v>
      </c>
      <c r="P332" t="str">
        <f>VLOOKUP(A332,HOS[],11,FALSE)</f>
        <v>R1011</v>
      </c>
      <c r="Q332">
        <f>VLOOKUP(A332,HOS[],3,FALSE)</f>
        <v>24</v>
      </c>
    </row>
    <row r="333" spans="1:17" ht="15.6" x14ac:dyDescent="0.3">
      <c r="A333" s="1" t="s">
        <v>2040</v>
      </c>
      <c r="B333" t="str">
        <f>VLOOKUP(A333,CUS[],3,FALSE)</f>
        <v>Jason M.</v>
      </c>
      <c r="C333">
        <f>VLOOKUP(A333,MED[],2,FALSE)</f>
        <v>18.73</v>
      </c>
      <c r="D333">
        <f>VLOOKUP(A333,MED[],3,FALSE)</f>
        <v>10.64</v>
      </c>
      <c r="E333" t="str">
        <f>VLOOKUP(A333,MED[],4,FALSE)</f>
        <v>No</v>
      </c>
      <c r="F333" t="str">
        <f>VLOOKUP(A333,MED[],5,FALSE)</f>
        <v>No</v>
      </c>
      <c r="G333" t="str">
        <f>VLOOKUP(A333,MED[],6,FALSE)</f>
        <v>No</v>
      </c>
      <c r="H333" t="str">
        <f>VLOOKUP(A333,MED[],7,FALSE)</f>
        <v>2</v>
      </c>
      <c r="I333" t="str">
        <f>VLOOKUP(A333,MED[],8,FALSE)</f>
        <v>yes</v>
      </c>
      <c r="J333" t="str">
        <f>VLOOKUP(A333,MED[],9,FALSE)</f>
        <v>Overweight</v>
      </c>
      <c r="K333" t="str">
        <f>VLOOKUP(A333,MED[],10,FALSE)</f>
        <v>Diabetes</v>
      </c>
      <c r="L333" t="str">
        <f>VLOOKUP(A333,HOS[],2,FALSE)</f>
        <v>29 Aug 1973</v>
      </c>
      <c r="M333" s="11">
        <f>VLOOKUP(A333,HOS[],8,FALSE)</f>
        <v>12198.64</v>
      </c>
      <c r="N333" t="str">
        <f>VLOOKUP(A333,HOS[],9,FALSE)</f>
        <v>tier - 1</v>
      </c>
      <c r="O333" t="str">
        <f>VLOOKUP(A333,HOS[],10,FALSE)</f>
        <v>tier - 3</v>
      </c>
      <c r="P333" t="str">
        <f>VLOOKUP(A333,HOS[],11,FALSE)</f>
        <v>R1011</v>
      </c>
      <c r="Q333">
        <f>VLOOKUP(A333,HOS[],3,FALSE)</f>
        <v>49</v>
      </c>
    </row>
    <row r="334" spans="1:17" ht="15.6" x14ac:dyDescent="0.3">
      <c r="A334" s="1" t="s">
        <v>2039</v>
      </c>
      <c r="B334" t="str">
        <f>VLOOKUP(A334,CUS[],3,FALSE)</f>
        <v>Angela R</v>
      </c>
      <c r="C334">
        <f>VLOOKUP(A334,MED[],2,FALSE)</f>
        <v>33.090000000000003</v>
      </c>
      <c r="D334">
        <f>VLOOKUP(A334,MED[],3,FALSE)</f>
        <v>6.06</v>
      </c>
      <c r="E334" t="str">
        <f>VLOOKUP(A334,MED[],4,FALSE)</f>
        <v>No</v>
      </c>
      <c r="F334" t="str">
        <f>VLOOKUP(A334,MED[],5,FALSE)</f>
        <v>No</v>
      </c>
      <c r="G334" t="str">
        <f>VLOOKUP(A334,MED[],6,FALSE)</f>
        <v>Yes</v>
      </c>
      <c r="H334" t="str">
        <f>VLOOKUP(A334,MED[],7,FALSE)</f>
        <v>1</v>
      </c>
      <c r="I334" t="str">
        <f>VLOOKUP(A334,MED[],8,FALSE)</f>
        <v>yes</v>
      </c>
      <c r="J334" t="str">
        <f>VLOOKUP(A334,MED[],9,FALSE)</f>
        <v>Obesity</v>
      </c>
      <c r="K334" t="str">
        <f>VLOOKUP(A334,MED[],10,FALSE)</f>
        <v>Prediabetes</v>
      </c>
      <c r="L334" t="str">
        <f>VLOOKUP(A334,HOS[],2,FALSE)</f>
        <v>9 Jul 1993</v>
      </c>
      <c r="M334" s="11">
        <f>VLOOKUP(A334,HOS[],8,FALSE)</f>
        <v>3748.56</v>
      </c>
      <c r="N334" t="str">
        <f>VLOOKUP(A334,HOS[],9,FALSE)</f>
        <v>tier - 1</v>
      </c>
      <c r="O334" t="str">
        <f>VLOOKUP(A334,HOS[],10,FALSE)</f>
        <v>tier - 1</v>
      </c>
      <c r="P334" t="str">
        <f>VLOOKUP(A334,HOS[],11,FALSE)</f>
        <v>R1011</v>
      </c>
      <c r="Q334">
        <f>VLOOKUP(A334,HOS[],3,FALSE)</f>
        <v>29</v>
      </c>
    </row>
    <row r="335" spans="1:17" ht="15.6" x14ac:dyDescent="0.3">
      <c r="A335" s="1" t="s">
        <v>2038</v>
      </c>
      <c r="B335" t="str">
        <f>VLOOKUP(A335,CUS[],3,FALSE)</f>
        <v>Keith J</v>
      </c>
      <c r="C335">
        <f>VLOOKUP(A335,MED[],2,FALSE)</f>
        <v>18.329999999999998</v>
      </c>
      <c r="D335">
        <f>VLOOKUP(A335,MED[],3,FALSE)</f>
        <v>7.46</v>
      </c>
      <c r="E335" t="str">
        <f>VLOOKUP(A335,MED[],4,FALSE)</f>
        <v>yes</v>
      </c>
      <c r="F335" t="str">
        <f>VLOOKUP(A335,MED[],5,FALSE)</f>
        <v>No</v>
      </c>
      <c r="G335" t="str">
        <f>VLOOKUP(A335,MED[],6,FALSE)</f>
        <v>No</v>
      </c>
      <c r="H335" t="str">
        <f>VLOOKUP(A335,MED[],7,FALSE)</f>
        <v>1</v>
      </c>
      <c r="I335" t="str">
        <f>VLOOKUP(A335,MED[],8,FALSE)</f>
        <v>yes</v>
      </c>
      <c r="J335" t="str">
        <f>VLOOKUP(A335,MED[],9,FALSE)</f>
        <v>Underweight</v>
      </c>
      <c r="K335" t="str">
        <f>VLOOKUP(A335,MED[],10,FALSE)</f>
        <v>Diabetes</v>
      </c>
      <c r="L335" t="str">
        <f>VLOOKUP(A335,HOS[],2,FALSE)</f>
        <v>28 Nov 1975</v>
      </c>
      <c r="M335" s="11">
        <f>VLOOKUP(A335,HOS[],8,FALSE)</f>
        <v>3756.62</v>
      </c>
      <c r="N335" t="str">
        <f>VLOOKUP(A335,HOS[],9,FALSE)</f>
        <v>tier - 1</v>
      </c>
      <c r="O335" t="str">
        <f>VLOOKUP(A335,HOS[],10,FALSE)</f>
        <v>tier - 1</v>
      </c>
      <c r="P335" t="str">
        <f>VLOOKUP(A335,HOS[],11,FALSE)</f>
        <v>R1011</v>
      </c>
      <c r="Q335">
        <f>VLOOKUP(A335,HOS[],3,FALSE)</f>
        <v>47</v>
      </c>
    </row>
    <row r="336" spans="1:17" ht="15.6" x14ac:dyDescent="0.3">
      <c r="A336" s="1" t="s">
        <v>2037</v>
      </c>
      <c r="B336" t="str">
        <f>VLOOKUP(A336,CUS[],3,FALSE)</f>
        <v>Emma</v>
      </c>
      <c r="C336">
        <f>VLOOKUP(A336,MED[],2,FALSE)</f>
        <v>27.74</v>
      </c>
      <c r="D336">
        <f>VLOOKUP(A336,MED[],3,FALSE)</f>
        <v>4.68</v>
      </c>
      <c r="E336" t="str">
        <f>VLOOKUP(A336,MED[],4,FALSE)</f>
        <v>yes</v>
      </c>
      <c r="F336" t="str">
        <f>VLOOKUP(A336,MED[],5,FALSE)</f>
        <v>No</v>
      </c>
      <c r="G336" t="str">
        <f>VLOOKUP(A336,MED[],6,FALSE)</f>
        <v>No</v>
      </c>
      <c r="H336" t="str">
        <f>VLOOKUP(A336,MED[],7,FALSE)</f>
        <v>2</v>
      </c>
      <c r="I336" t="str">
        <f>VLOOKUP(A336,MED[],8,FALSE)</f>
        <v>yes</v>
      </c>
      <c r="J336" t="str">
        <f>VLOOKUP(A336,MED[],9,FALSE)</f>
        <v>Overweight</v>
      </c>
      <c r="K336" t="str">
        <f>VLOOKUP(A336,MED[],10,FALSE)</f>
        <v>Normal</v>
      </c>
      <c r="L336" t="str">
        <f>VLOOKUP(A336,HOS[],2,FALSE)</f>
        <v>25 Oct 1959</v>
      </c>
      <c r="M336" s="11">
        <f>VLOOKUP(A336,HOS[],8,FALSE)</f>
        <v>3757.84</v>
      </c>
      <c r="N336" t="str">
        <f>VLOOKUP(A336,HOS[],9,FALSE)</f>
        <v>tier - 1</v>
      </c>
      <c r="O336" t="str">
        <f>VLOOKUP(A336,HOS[],10,FALSE)</f>
        <v>tier - 2</v>
      </c>
      <c r="P336" t="str">
        <f>VLOOKUP(A336,HOS[],11,FALSE)</f>
        <v>R1024</v>
      </c>
      <c r="Q336">
        <f>VLOOKUP(A336,HOS[],3,FALSE)</f>
        <v>63</v>
      </c>
    </row>
    <row r="337" spans="1:17" ht="15.6" x14ac:dyDescent="0.3">
      <c r="A337" s="1" t="s">
        <v>2036</v>
      </c>
      <c r="B337" t="str">
        <f>VLOOKUP(A337,CUS[],3,FALSE)</f>
        <v>Nathan A</v>
      </c>
      <c r="C337">
        <f>VLOOKUP(A337,MED[],2,FALSE)</f>
        <v>24.2</v>
      </c>
      <c r="D337">
        <f>VLOOKUP(A337,MED[],3,FALSE)</f>
        <v>6.15</v>
      </c>
      <c r="E337" t="str">
        <f>VLOOKUP(A337,MED[],4,FALSE)</f>
        <v>No</v>
      </c>
      <c r="F337" t="str">
        <f>VLOOKUP(A337,MED[],5,FALSE)</f>
        <v>No</v>
      </c>
      <c r="G337" t="str">
        <f>VLOOKUP(A337,MED[],6,FALSE)</f>
        <v>No</v>
      </c>
      <c r="H337" t="str">
        <f>VLOOKUP(A337,MED[],7,FALSE)</f>
        <v>1</v>
      </c>
      <c r="I337" t="str">
        <f>VLOOKUP(A337,MED[],8,FALSE)</f>
        <v>yes</v>
      </c>
      <c r="J337" t="str">
        <f>VLOOKUP(A337,MED[],9,FALSE)</f>
        <v>Overweight</v>
      </c>
      <c r="K337" t="str">
        <f>VLOOKUP(A337,MED[],10,FALSE)</f>
        <v>Prediabetes</v>
      </c>
      <c r="L337" t="str">
        <f>VLOOKUP(A337,HOS[],2,FALSE)</f>
        <v>24 Jul 1987</v>
      </c>
      <c r="M337" s="11">
        <f>VLOOKUP(A337,HOS[],8,FALSE)</f>
        <v>3761.29</v>
      </c>
      <c r="N337" t="str">
        <f>VLOOKUP(A337,HOS[],9,FALSE)</f>
        <v>tier - 1</v>
      </c>
      <c r="O337" t="str">
        <f>VLOOKUP(A337,HOS[],10,FALSE)</f>
        <v>tier - 1</v>
      </c>
      <c r="P337" t="str">
        <f>VLOOKUP(A337,HOS[],11,FALSE)</f>
        <v>R1011</v>
      </c>
      <c r="Q337">
        <f>VLOOKUP(A337,HOS[],3,FALSE)</f>
        <v>35</v>
      </c>
    </row>
    <row r="338" spans="1:17" ht="15.6" x14ac:dyDescent="0.3">
      <c r="A338" s="1" t="s">
        <v>2035</v>
      </c>
      <c r="B338" t="str">
        <f>VLOOKUP(A338,CUS[],3,FALSE)</f>
        <v>Kathryn</v>
      </c>
      <c r="C338">
        <f>VLOOKUP(A338,MED[],2,FALSE)</f>
        <v>22.03</v>
      </c>
      <c r="D338">
        <f>VLOOKUP(A338,MED[],3,FALSE)</f>
        <v>4.28</v>
      </c>
      <c r="E338" t="str">
        <f>VLOOKUP(A338,MED[],4,FALSE)</f>
        <v>yes</v>
      </c>
      <c r="F338" t="str">
        <f>VLOOKUP(A338,MED[],5,FALSE)</f>
        <v>No</v>
      </c>
      <c r="G338" t="str">
        <f>VLOOKUP(A338,MED[],6,FALSE)</f>
        <v>No</v>
      </c>
      <c r="H338" t="str">
        <f>VLOOKUP(A338,MED[],7,FALSE)</f>
        <v>0</v>
      </c>
      <c r="I338" t="str">
        <f>VLOOKUP(A338,MED[],8,FALSE)</f>
        <v>yes</v>
      </c>
      <c r="J338" t="str">
        <f>VLOOKUP(A338,MED[],9,FALSE)</f>
        <v>Overweight</v>
      </c>
      <c r="K338" t="str">
        <f>VLOOKUP(A338,MED[],10,FALSE)</f>
        <v>Normal</v>
      </c>
      <c r="L338" t="str">
        <f>VLOOKUP(A338,HOS[],2,FALSE)</f>
        <v>16 Nov 1985</v>
      </c>
      <c r="M338" s="11">
        <f>VLOOKUP(A338,HOS[],8,FALSE)</f>
        <v>36314.050000000003</v>
      </c>
      <c r="N338" t="str">
        <f>VLOOKUP(A338,HOS[],9,FALSE)</f>
        <v>tier - 1</v>
      </c>
      <c r="O338" t="str">
        <f>VLOOKUP(A338,HOS[],10,FALSE)</f>
        <v>tier - 1</v>
      </c>
      <c r="P338" t="str">
        <f>VLOOKUP(A338,HOS[],11,FALSE)</f>
        <v>R1011</v>
      </c>
      <c r="Q338">
        <f>VLOOKUP(A338,HOS[],3,FALSE)</f>
        <v>37</v>
      </c>
    </row>
    <row r="339" spans="1:17" ht="15.6" x14ac:dyDescent="0.3">
      <c r="A339" s="1" t="s">
        <v>2034</v>
      </c>
      <c r="B339" t="str">
        <f>VLOOKUP(A339,CUS[],3,FALSE)</f>
        <v>Elizabeth H.</v>
      </c>
      <c r="C339">
        <f>VLOOKUP(A339,MED[],2,FALSE)</f>
        <v>26.885000000000002</v>
      </c>
      <c r="D339">
        <f>VLOOKUP(A339,MED[],3,FALSE)</f>
        <v>9.86</v>
      </c>
      <c r="E339" t="str">
        <f>VLOOKUP(A339,MED[],4,FALSE)</f>
        <v>No</v>
      </c>
      <c r="F339" t="str">
        <f>VLOOKUP(A339,MED[],5,FALSE)</f>
        <v>No</v>
      </c>
      <c r="G339" t="str">
        <f>VLOOKUP(A339,MED[],6,FALSE)</f>
        <v>No</v>
      </c>
      <c r="H339" t="str">
        <f>VLOOKUP(A339,MED[],7,FALSE)</f>
        <v>3</v>
      </c>
      <c r="I339" t="str">
        <f>VLOOKUP(A339,MED[],8,FALSE)</f>
        <v>yes</v>
      </c>
      <c r="J339" t="str">
        <f>VLOOKUP(A339,MED[],9,FALSE)</f>
        <v>Overweight</v>
      </c>
      <c r="K339" t="str">
        <f>VLOOKUP(A339,MED[],10,FALSE)</f>
        <v>Diabetes</v>
      </c>
      <c r="L339" t="str">
        <f>VLOOKUP(A339,HOS[],2,FALSE)</f>
        <v>21 Jun 1958</v>
      </c>
      <c r="M339" s="11">
        <f>VLOOKUP(A339,HOS[],8,FALSE)</f>
        <v>3766.88</v>
      </c>
      <c r="N339" t="str">
        <f>VLOOKUP(A339,HOS[],9,FALSE)</f>
        <v>tier - 1</v>
      </c>
      <c r="O339" t="str">
        <f>VLOOKUP(A339,HOS[],10,FALSE)</f>
        <v>tier - 2</v>
      </c>
      <c r="P339" t="str">
        <f>VLOOKUP(A339,HOS[],11,FALSE)</f>
        <v>R1012</v>
      </c>
      <c r="Q339">
        <f>VLOOKUP(A339,HOS[],3,FALSE)</f>
        <v>64</v>
      </c>
    </row>
    <row r="340" spans="1:17" ht="15.6" x14ac:dyDescent="0.3">
      <c r="A340" s="1" t="s">
        <v>2033</v>
      </c>
      <c r="B340" t="str">
        <f>VLOOKUP(A340,CUS[],3,FALSE)</f>
        <v>Ben</v>
      </c>
      <c r="C340">
        <f>VLOOKUP(A340,MED[],2,FALSE)</f>
        <v>16.36</v>
      </c>
      <c r="D340">
        <f>VLOOKUP(A340,MED[],3,FALSE)</f>
        <v>11.19</v>
      </c>
      <c r="E340" t="str">
        <f>VLOOKUP(A340,MED[],4,FALSE)</f>
        <v>No</v>
      </c>
      <c r="F340" t="str">
        <f>VLOOKUP(A340,MED[],5,FALSE)</f>
        <v>No</v>
      </c>
      <c r="G340" t="str">
        <f>VLOOKUP(A340,MED[],6,FALSE)</f>
        <v>No</v>
      </c>
      <c r="H340" t="str">
        <f>VLOOKUP(A340,MED[],7,FALSE)</f>
        <v>0</v>
      </c>
      <c r="I340" t="str">
        <f>VLOOKUP(A340,MED[],8,FALSE)</f>
        <v>yes</v>
      </c>
      <c r="J340" t="str">
        <f>VLOOKUP(A340,MED[],9,FALSE)</f>
        <v>Underweight</v>
      </c>
      <c r="K340" t="str">
        <f>VLOOKUP(A340,MED[],10,FALSE)</f>
        <v>Diabetes</v>
      </c>
      <c r="L340" t="str">
        <f>VLOOKUP(A340,HOS[],2,FALSE)</f>
        <v>24 Jul 1978</v>
      </c>
      <c r="M340" s="11">
        <f>VLOOKUP(A340,HOS[],8,FALSE)</f>
        <v>3773.23</v>
      </c>
      <c r="N340" t="str">
        <f>VLOOKUP(A340,HOS[],9,FALSE)</f>
        <v>tier - 1</v>
      </c>
      <c r="O340" t="str">
        <f>VLOOKUP(A340,HOS[],10,FALSE)</f>
        <v>tier - 3</v>
      </c>
      <c r="P340" t="str">
        <f>VLOOKUP(A340,HOS[],11,FALSE)</f>
        <v>R1012</v>
      </c>
      <c r="Q340">
        <f>VLOOKUP(A340,HOS[],3,FALSE)</f>
        <v>44</v>
      </c>
    </row>
    <row r="341" spans="1:17" ht="15.6" x14ac:dyDescent="0.3">
      <c r="A341" s="1" t="s">
        <v>2032</v>
      </c>
      <c r="B341" t="str">
        <f>VLOOKUP(A341,CUS[],3,FALSE)</f>
        <v>Cheryl A</v>
      </c>
      <c r="C341">
        <f>VLOOKUP(A341,MED[],2,FALSE)</f>
        <v>32.299999999999997</v>
      </c>
      <c r="D341">
        <f>VLOOKUP(A341,MED[],3,FALSE)</f>
        <v>4.8899999999999997</v>
      </c>
      <c r="E341" t="str">
        <f>VLOOKUP(A341,MED[],4,FALSE)</f>
        <v>yes</v>
      </c>
      <c r="F341" t="str">
        <f>VLOOKUP(A341,MED[],5,FALSE)</f>
        <v>No</v>
      </c>
      <c r="G341" t="str">
        <f>VLOOKUP(A341,MED[],6,FALSE)</f>
        <v>Yes</v>
      </c>
      <c r="H341" t="str">
        <f>VLOOKUP(A341,MED[],7,FALSE)</f>
        <v>1</v>
      </c>
      <c r="I341" t="str">
        <f>VLOOKUP(A341,MED[],8,FALSE)</f>
        <v>No</v>
      </c>
      <c r="J341" t="str">
        <f>VLOOKUP(A341,MED[],9,FALSE)</f>
        <v>Obesity</v>
      </c>
      <c r="K341" t="str">
        <f>VLOOKUP(A341,MED[],10,FALSE)</f>
        <v>Normal</v>
      </c>
      <c r="L341" t="str">
        <f>VLOOKUP(A341,HOS[],2,FALSE)</f>
        <v>13 Jul 1969</v>
      </c>
      <c r="M341" s="11">
        <f>VLOOKUP(A341,HOS[],8,FALSE)</f>
        <v>3785.77</v>
      </c>
      <c r="N341" t="str">
        <f>VLOOKUP(A341,HOS[],9,FALSE)</f>
        <v>tier - 1</v>
      </c>
      <c r="O341" t="str">
        <f>VLOOKUP(A341,HOS[],10,FALSE)</f>
        <v>tier - 3</v>
      </c>
      <c r="P341" t="str">
        <f>VLOOKUP(A341,HOS[],11,FALSE)</f>
        <v>R1024</v>
      </c>
      <c r="Q341">
        <f>VLOOKUP(A341,HOS[],3,FALSE)</f>
        <v>53</v>
      </c>
    </row>
    <row r="342" spans="1:17" ht="15.6" x14ac:dyDescent="0.3">
      <c r="A342" s="1" t="s">
        <v>2031</v>
      </c>
      <c r="B342" t="str">
        <f>VLOOKUP(A342,CUS[],3,FALSE)</f>
        <v>Kimberly A</v>
      </c>
      <c r="C342">
        <f>VLOOKUP(A342,MED[],2,FALSE)</f>
        <v>16.05</v>
      </c>
      <c r="D342">
        <f>VLOOKUP(A342,MED[],3,FALSE)</f>
        <v>4.3499999999999996</v>
      </c>
      <c r="E342" t="str">
        <f>VLOOKUP(A342,MED[],4,FALSE)</f>
        <v>yes</v>
      </c>
      <c r="F342" t="str">
        <f>VLOOKUP(A342,MED[],5,FALSE)</f>
        <v>No</v>
      </c>
      <c r="G342" t="str">
        <f>VLOOKUP(A342,MED[],6,FALSE)</f>
        <v>No</v>
      </c>
      <c r="H342" t="str">
        <f>VLOOKUP(A342,MED[],7,FALSE)</f>
        <v>0</v>
      </c>
      <c r="I342" t="str">
        <f>VLOOKUP(A342,MED[],8,FALSE)</f>
        <v>yes</v>
      </c>
      <c r="J342" t="str">
        <f>VLOOKUP(A342,MED[],9,FALSE)</f>
        <v>Underweight</v>
      </c>
      <c r="K342" t="str">
        <f>VLOOKUP(A342,MED[],10,FALSE)</f>
        <v>Normal</v>
      </c>
      <c r="L342" t="str">
        <f>VLOOKUP(A342,HOS[],2,FALSE)</f>
        <v>28 Nov 1976</v>
      </c>
      <c r="M342" s="11">
        <f>VLOOKUP(A342,HOS[],8,FALSE)</f>
        <v>3793.55</v>
      </c>
      <c r="N342" t="str">
        <f>VLOOKUP(A342,HOS[],9,FALSE)</f>
        <v>tier - 1</v>
      </c>
      <c r="O342" t="str">
        <f>VLOOKUP(A342,HOS[],10,FALSE)</f>
        <v>tier - 2</v>
      </c>
      <c r="P342" t="str">
        <f>VLOOKUP(A342,HOS[],11,FALSE)</f>
        <v>R1011</v>
      </c>
      <c r="Q342">
        <f>VLOOKUP(A342,HOS[],3,FALSE)</f>
        <v>46</v>
      </c>
    </row>
    <row r="343" spans="1:17" ht="15.6" x14ac:dyDescent="0.3">
      <c r="A343" s="1" t="s">
        <v>2030</v>
      </c>
      <c r="B343" t="str">
        <f>VLOOKUP(A343,CUS[],3,FALSE)</f>
        <v>Cynthia</v>
      </c>
      <c r="C343">
        <f>VLOOKUP(A343,MED[],2,FALSE)</f>
        <v>29.07</v>
      </c>
      <c r="D343">
        <f>VLOOKUP(A343,MED[],3,FALSE)</f>
        <v>8.66</v>
      </c>
      <c r="E343" t="str">
        <f>VLOOKUP(A343,MED[],4,FALSE)</f>
        <v>yes</v>
      </c>
      <c r="F343" t="str">
        <f>VLOOKUP(A343,MED[],5,FALSE)</f>
        <v>No</v>
      </c>
      <c r="G343" t="str">
        <f>VLOOKUP(A343,MED[],6,FALSE)</f>
        <v>No</v>
      </c>
      <c r="H343" t="str">
        <f>VLOOKUP(A343,MED[],7,FALSE)</f>
        <v>2</v>
      </c>
      <c r="I343" t="str">
        <f>VLOOKUP(A343,MED[],8,FALSE)</f>
        <v>yes</v>
      </c>
      <c r="J343" t="str">
        <f>VLOOKUP(A343,MED[],9,FALSE)</f>
        <v>Overweight</v>
      </c>
      <c r="K343" t="str">
        <f>VLOOKUP(A343,MED[],10,FALSE)</f>
        <v>Diabetes</v>
      </c>
      <c r="L343" t="str">
        <f>VLOOKUP(A343,HOS[],2,FALSE)</f>
        <v>24 Dec 1961</v>
      </c>
      <c r="M343" s="11">
        <f>VLOOKUP(A343,HOS[],8,FALSE)</f>
        <v>3796.36</v>
      </c>
      <c r="N343" t="str">
        <f>VLOOKUP(A343,HOS[],9,FALSE)</f>
        <v>tier - 1</v>
      </c>
      <c r="O343" t="str">
        <f>VLOOKUP(A343,HOS[],10,FALSE)</f>
        <v>tier - 3</v>
      </c>
      <c r="P343" t="str">
        <f>VLOOKUP(A343,HOS[],11,FALSE)</f>
        <v>R1012</v>
      </c>
      <c r="Q343">
        <f>VLOOKUP(A343,HOS[],3,FALSE)</f>
        <v>61</v>
      </c>
    </row>
    <row r="344" spans="1:17" ht="15.6" x14ac:dyDescent="0.3">
      <c r="A344" s="1" t="s">
        <v>2029</v>
      </c>
      <c r="B344" t="str">
        <f>VLOOKUP(A344,CUS[],3,FALSE)</f>
        <v>Jessica</v>
      </c>
      <c r="C344">
        <f>VLOOKUP(A344,MED[],2,FALSE)</f>
        <v>17.43</v>
      </c>
      <c r="D344">
        <f>VLOOKUP(A344,MED[],3,FALSE)</f>
        <v>8.64</v>
      </c>
      <c r="E344" t="str">
        <f>VLOOKUP(A344,MED[],4,FALSE)</f>
        <v>No</v>
      </c>
      <c r="F344" t="str">
        <f>VLOOKUP(A344,MED[],5,FALSE)</f>
        <v>No</v>
      </c>
      <c r="G344" t="str">
        <f>VLOOKUP(A344,MED[],6,FALSE)</f>
        <v>No</v>
      </c>
      <c r="H344" t="str">
        <f>VLOOKUP(A344,MED[],7,FALSE)</f>
        <v>0</v>
      </c>
      <c r="I344" t="str">
        <f>VLOOKUP(A344,MED[],8,FALSE)</f>
        <v>yes</v>
      </c>
      <c r="J344" t="str">
        <f>VLOOKUP(A344,MED[],9,FALSE)</f>
        <v>Underweight</v>
      </c>
      <c r="K344" t="str">
        <f>VLOOKUP(A344,MED[],10,FALSE)</f>
        <v>Diabetes</v>
      </c>
      <c r="L344" t="str">
        <f>VLOOKUP(A344,HOS[],2,FALSE)</f>
        <v>14 Nov 1978</v>
      </c>
      <c r="M344" s="11">
        <f>VLOOKUP(A344,HOS[],8,FALSE)</f>
        <v>12218.7</v>
      </c>
      <c r="N344" t="str">
        <f>VLOOKUP(A344,HOS[],9,FALSE)</f>
        <v>tier - 1</v>
      </c>
      <c r="O344" t="str">
        <f>VLOOKUP(A344,HOS[],10,FALSE)</f>
        <v>tier - 1</v>
      </c>
      <c r="P344" t="str">
        <f>VLOOKUP(A344,HOS[],11,FALSE)</f>
        <v>R1011</v>
      </c>
      <c r="Q344">
        <f>VLOOKUP(A344,HOS[],3,FALSE)</f>
        <v>44</v>
      </c>
    </row>
    <row r="345" spans="1:17" ht="15.6" x14ac:dyDescent="0.3">
      <c r="A345" s="1" t="s">
        <v>2028</v>
      </c>
      <c r="B345" t="str">
        <f>VLOOKUP(A345,CUS[],3,FALSE)</f>
        <v>Bruce</v>
      </c>
      <c r="C345">
        <f>VLOOKUP(A345,MED[],2,FALSE)</f>
        <v>19.329999999999998</v>
      </c>
      <c r="D345">
        <f>VLOOKUP(A345,MED[],3,FALSE)</f>
        <v>4.2699999999999996</v>
      </c>
      <c r="E345" t="str">
        <f>VLOOKUP(A345,MED[],4,FALSE)</f>
        <v>No</v>
      </c>
      <c r="F345" t="str">
        <f>VLOOKUP(A345,MED[],5,FALSE)</f>
        <v>No</v>
      </c>
      <c r="G345" t="str">
        <f>VLOOKUP(A345,MED[],6,FALSE)</f>
        <v>No</v>
      </c>
      <c r="H345" t="str">
        <f>VLOOKUP(A345,MED[],7,FALSE)</f>
        <v>0</v>
      </c>
      <c r="I345" t="str">
        <f>VLOOKUP(A345,MED[],8,FALSE)</f>
        <v>yes</v>
      </c>
      <c r="J345" t="str">
        <f>VLOOKUP(A345,MED[],9,FALSE)</f>
        <v>Overweight</v>
      </c>
      <c r="K345" t="str">
        <f>VLOOKUP(A345,MED[],10,FALSE)</f>
        <v>Normal</v>
      </c>
      <c r="L345" t="str">
        <f>VLOOKUP(A345,HOS[],2,FALSE)</f>
        <v>29 Jul 1980</v>
      </c>
      <c r="M345" s="11">
        <f>VLOOKUP(A345,HOS[],8,FALSE)</f>
        <v>3797.2</v>
      </c>
      <c r="N345" t="str">
        <f>VLOOKUP(A345,HOS[],9,FALSE)</f>
        <v>tier - 1</v>
      </c>
      <c r="O345" t="str">
        <f>VLOOKUP(A345,HOS[],10,FALSE)</f>
        <v>tier - 3</v>
      </c>
      <c r="P345" t="str">
        <f>VLOOKUP(A345,HOS[],11,FALSE)</f>
        <v>R1011</v>
      </c>
      <c r="Q345">
        <f>VLOOKUP(A345,HOS[],3,FALSE)</f>
        <v>42</v>
      </c>
    </row>
    <row r="346" spans="1:17" ht="15.6" x14ac:dyDescent="0.3">
      <c r="A346" s="1" t="s">
        <v>2027</v>
      </c>
      <c r="B346" t="str">
        <f>VLOOKUP(A346,CUS[],3,FALSE)</f>
        <v>Allison</v>
      </c>
      <c r="C346">
        <f>VLOOKUP(A346,MED[],2,FALSE)</f>
        <v>30.52</v>
      </c>
      <c r="D346">
        <f>VLOOKUP(A346,MED[],3,FALSE)</f>
        <v>4.21</v>
      </c>
      <c r="E346" t="str">
        <f>VLOOKUP(A346,MED[],4,FALSE)</f>
        <v>No</v>
      </c>
      <c r="F346" t="str">
        <f>VLOOKUP(A346,MED[],5,FALSE)</f>
        <v>No</v>
      </c>
      <c r="G346" t="str">
        <f>VLOOKUP(A346,MED[],6,FALSE)</f>
        <v>No</v>
      </c>
      <c r="H346" t="str">
        <f>VLOOKUP(A346,MED[],7,FALSE)</f>
        <v>1</v>
      </c>
      <c r="I346" t="str">
        <f>VLOOKUP(A346,MED[],8,FALSE)</f>
        <v>yes</v>
      </c>
      <c r="J346" t="str">
        <f>VLOOKUP(A346,MED[],9,FALSE)</f>
        <v>Obesity</v>
      </c>
      <c r="K346" t="str">
        <f>VLOOKUP(A346,MED[],10,FALSE)</f>
        <v>Normal</v>
      </c>
      <c r="L346" t="str">
        <f>VLOOKUP(A346,HOS[],2,FALSE)</f>
        <v>12 Jul 1992</v>
      </c>
      <c r="M346" s="11">
        <f>VLOOKUP(A346,HOS[],8,FALSE)</f>
        <v>3847.67</v>
      </c>
      <c r="N346" t="str">
        <f>VLOOKUP(A346,HOS[],9,FALSE)</f>
        <v>tier - 1</v>
      </c>
      <c r="O346" t="str">
        <f>VLOOKUP(A346,HOS[],10,FALSE)</f>
        <v>tier - 3</v>
      </c>
      <c r="P346" t="str">
        <f>VLOOKUP(A346,HOS[],11,FALSE)</f>
        <v>R1011</v>
      </c>
      <c r="Q346">
        <f>VLOOKUP(A346,HOS[],3,FALSE)</f>
        <v>30</v>
      </c>
    </row>
    <row r="347" spans="1:17" ht="15.6" x14ac:dyDescent="0.3">
      <c r="A347" s="1" t="s">
        <v>2026</v>
      </c>
      <c r="B347" t="str">
        <f>VLOOKUP(A347,CUS[],3,FALSE)</f>
        <v>Alex</v>
      </c>
      <c r="C347">
        <f>VLOOKUP(A347,MED[],2,FALSE)</f>
        <v>39.21</v>
      </c>
      <c r="D347">
        <f>VLOOKUP(A347,MED[],3,FALSE)</f>
        <v>5.04</v>
      </c>
      <c r="E347" t="str">
        <f>VLOOKUP(A347,MED[],4,FALSE)</f>
        <v>No</v>
      </c>
      <c r="F347" t="str">
        <f>VLOOKUP(A347,MED[],5,FALSE)</f>
        <v>No</v>
      </c>
      <c r="G347" t="str">
        <f>VLOOKUP(A347,MED[],6,FALSE)</f>
        <v>Yes</v>
      </c>
      <c r="H347" t="str">
        <f>VLOOKUP(A347,MED[],7,FALSE)</f>
        <v>1</v>
      </c>
      <c r="I347" t="str">
        <f>VLOOKUP(A347,MED[],8,FALSE)</f>
        <v>yes</v>
      </c>
      <c r="J347" t="str">
        <f>VLOOKUP(A347,MED[],9,FALSE)</f>
        <v>Obesity</v>
      </c>
      <c r="K347" t="str">
        <f>VLOOKUP(A347,MED[],10,FALSE)</f>
        <v>Normal</v>
      </c>
      <c r="L347" t="str">
        <f>VLOOKUP(A347,HOS[],2,FALSE)</f>
        <v>19 Sep 2003</v>
      </c>
      <c r="M347" s="11">
        <f>VLOOKUP(A347,HOS[],8,FALSE)</f>
        <v>3857.76</v>
      </c>
      <c r="N347" t="str">
        <f>VLOOKUP(A347,HOS[],9,FALSE)</f>
        <v>tier - 1</v>
      </c>
      <c r="O347" t="str">
        <f>VLOOKUP(A347,HOS[],10,FALSE)</f>
        <v>tier - 3</v>
      </c>
      <c r="P347" t="str">
        <f>VLOOKUP(A347,HOS[],11,FALSE)</f>
        <v>R1011</v>
      </c>
      <c r="Q347">
        <f>VLOOKUP(A347,HOS[],3,FALSE)</f>
        <v>19</v>
      </c>
    </row>
    <row r="348" spans="1:17" ht="15.6" x14ac:dyDescent="0.3">
      <c r="A348" s="1" t="s">
        <v>2025</v>
      </c>
      <c r="B348" t="str">
        <f>VLOOKUP(A348,CUS[],3,FALSE)</f>
        <v>Gabriela</v>
      </c>
      <c r="C348">
        <f>VLOOKUP(A348,MED[],2,FALSE)</f>
        <v>26.98</v>
      </c>
      <c r="D348">
        <f>VLOOKUP(A348,MED[],3,FALSE)</f>
        <v>5.21</v>
      </c>
      <c r="E348" t="str">
        <f>VLOOKUP(A348,MED[],4,FALSE)</f>
        <v>yes</v>
      </c>
      <c r="F348" t="str">
        <f>VLOOKUP(A348,MED[],5,FALSE)</f>
        <v>No</v>
      </c>
      <c r="G348" t="str">
        <f>VLOOKUP(A348,MED[],6,FALSE)</f>
        <v>No</v>
      </c>
      <c r="H348" t="str">
        <f>VLOOKUP(A348,MED[],7,FALSE)</f>
        <v>2</v>
      </c>
      <c r="I348" t="str">
        <f>VLOOKUP(A348,MED[],8,FALSE)</f>
        <v>yes</v>
      </c>
      <c r="J348" t="str">
        <f>VLOOKUP(A348,MED[],9,FALSE)</f>
        <v>Overweight</v>
      </c>
      <c r="K348" t="str">
        <f>VLOOKUP(A348,MED[],10,FALSE)</f>
        <v>Normal</v>
      </c>
      <c r="L348" t="str">
        <f>VLOOKUP(A348,HOS[],2,FALSE)</f>
        <v>6 Dec 1959</v>
      </c>
      <c r="M348" s="11">
        <f>VLOOKUP(A348,HOS[],8,FALSE)</f>
        <v>3858.51</v>
      </c>
      <c r="N348" t="str">
        <f>VLOOKUP(A348,HOS[],9,FALSE)</f>
        <v>tier - 1</v>
      </c>
      <c r="O348" t="str">
        <f>VLOOKUP(A348,HOS[],10,FALSE)</f>
        <v>tier - 1</v>
      </c>
      <c r="P348" t="str">
        <f>VLOOKUP(A348,HOS[],11,FALSE)</f>
        <v>R1012</v>
      </c>
      <c r="Q348">
        <f>VLOOKUP(A348,HOS[],3,FALSE)</f>
        <v>63</v>
      </c>
    </row>
    <row r="349" spans="1:17" ht="15.6" x14ac:dyDescent="0.3">
      <c r="A349" s="1" t="s">
        <v>2024</v>
      </c>
      <c r="B349" t="str">
        <f>VLOOKUP(A349,CUS[],3,FALSE)</f>
        <v>Sharon</v>
      </c>
      <c r="C349">
        <f>VLOOKUP(A349,MED[],2,FALSE)</f>
        <v>25.84</v>
      </c>
      <c r="D349">
        <f>VLOOKUP(A349,MED[],3,FALSE)</f>
        <v>8.83</v>
      </c>
      <c r="E349" t="str">
        <f>VLOOKUP(A349,MED[],4,FALSE)</f>
        <v>No</v>
      </c>
      <c r="F349" t="str">
        <f>VLOOKUP(A349,MED[],5,FALSE)</f>
        <v>No</v>
      </c>
      <c r="G349" t="str">
        <f>VLOOKUP(A349,MED[],6,FALSE)</f>
        <v>No</v>
      </c>
      <c r="H349" t="str">
        <f>VLOOKUP(A349,MED[],7,FALSE)</f>
        <v>0</v>
      </c>
      <c r="I349" t="str">
        <f>VLOOKUP(A349,MED[],8,FALSE)</f>
        <v>No</v>
      </c>
      <c r="J349" t="str">
        <f>VLOOKUP(A349,MED[],9,FALSE)</f>
        <v>Overweight</v>
      </c>
      <c r="K349" t="str">
        <f>VLOOKUP(A349,MED[],10,FALSE)</f>
        <v>Diabetes</v>
      </c>
      <c r="L349" t="str">
        <f>VLOOKUP(A349,HOS[],2,FALSE)</f>
        <v>18 Jul 1962</v>
      </c>
      <c r="M349" s="11">
        <f>VLOOKUP(A349,HOS[],8,FALSE)</f>
        <v>3861.21</v>
      </c>
      <c r="N349" t="str">
        <f>VLOOKUP(A349,HOS[],9,FALSE)</f>
        <v>tier - 1</v>
      </c>
      <c r="O349" t="str">
        <f>VLOOKUP(A349,HOS[],10,FALSE)</f>
        <v>tier - 1</v>
      </c>
      <c r="P349" t="str">
        <f>VLOOKUP(A349,HOS[],11,FALSE)</f>
        <v>R1012</v>
      </c>
      <c r="Q349">
        <f>VLOOKUP(A349,HOS[],3,FALSE)</f>
        <v>60</v>
      </c>
    </row>
    <row r="350" spans="1:17" ht="15.6" x14ac:dyDescent="0.3">
      <c r="A350" s="1" t="s">
        <v>2023</v>
      </c>
      <c r="B350" t="str">
        <f>VLOOKUP(A350,CUS[],3,FALSE)</f>
        <v>Jason A</v>
      </c>
      <c r="C350">
        <f>VLOOKUP(A350,MED[],2,FALSE)</f>
        <v>28.31</v>
      </c>
      <c r="D350">
        <f>VLOOKUP(A350,MED[],3,FALSE)</f>
        <v>8.4700000000000006</v>
      </c>
      <c r="E350" t="str">
        <f>VLOOKUP(A350,MED[],4,FALSE)</f>
        <v>yes</v>
      </c>
      <c r="F350" t="str">
        <f>VLOOKUP(A350,MED[],5,FALSE)</f>
        <v>No</v>
      </c>
      <c r="G350" t="str">
        <f>VLOOKUP(A350,MED[],6,FALSE)</f>
        <v>No</v>
      </c>
      <c r="H350" t="str">
        <f>VLOOKUP(A350,MED[],7,FALSE)</f>
        <v>2</v>
      </c>
      <c r="I350" t="str">
        <f>VLOOKUP(A350,MED[],8,FALSE)</f>
        <v>yes</v>
      </c>
      <c r="J350" t="str">
        <f>VLOOKUP(A350,MED[],9,FALSE)</f>
        <v>Overweight</v>
      </c>
      <c r="K350" t="str">
        <f>VLOOKUP(A350,MED[],10,FALSE)</f>
        <v>Diabetes</v>
      </c>
      <c r="L350" t="str">
        <f>VLOOKUP(A350,HOS[],2,FALSE)</f>
        <v>18 Aug 1961</v>
      </c>
      <c r="M350" s="11">
        <f>VLOOKUP(A350,HOS[],8,FALSE)</f>
        <v>36332.449999999997</v>
      </c>
      <c r="N350" t="str">
        <f>VLOOKUP(A350,HOS[],9,FALSE)</f>
        <v>tier - 1</v>
      </c>
      <c r="O350" t="str">
        <f>VLOOKUP(A350,HOS[],10,FALSE)</f>
        <v>tier - 2</v>
      </c>
      <c r="P350" t="str">
        <f>VLOOKUP(A350,HOS[],11,FALSE)</f>
        <v>R1012</v>
      </c>
      <c r="Q350">
        <f>VLOOKUP(A350,HOS[],3,FALSE)</f>
        <v>61</v>
      </c>
    </row>
    <row r="351" spans="1:17" ht="15.6" x14ac:dyDescent="0.3">
      <c r="A351" s="1" t="s">
        <v>2022</v>
      </c>
      <c r="B351" t="str">
        <f>VLOOKUP(A351,CUS[],3,FALSE)</f>
        <v>Chelsey C.</v>
      </c>
      <c r="C351">
        <f>VLOOKUP(A351,MED[],2,FALSE)</f>
        <v>23.94</v>
      </c>
      <c r="D351">
        <f>VLOOKUP(A351,MED[],3,FALSE)</f>
        <v>4.2</v>
      </c>
      <c r="E351" t="str">
        <f>VLOOKUP(A351,MED[],4,FALSE)</f>
        <v>No</v>
      </c>
      <c r="F351" t="str">
        <f>VLOOKUP(A351,MED[],5,FALSE)</f>
        <v>No</v>
      </c>
      <c r="G351" t="str">
        <f>VLOOKUP(A351,MED[],6,FALSE)</f>
        <v>No</v>
      </c>
      <c r="H351" t="str">
        <f>VLOOKUP(A351,MED[],7,FALSE)</f>
        <v>0</v>
      </c>
      <c r="I351" t="str">
        <f>VLOOKUP(A351,MED[],8,FALSE)</f>
        <v>yes</v>
      </c>
      <c r="J351" t="str">
        <f>VLOOKUP(A351,MED[],9,FALSE)</f>
        <v>Overweight</v>
      </c>
      <c r="K351" t="str">
        <f>VLOOKUP(A351,MED[],10,FALSE)</f>
        <v>Normal</v>
      </c>
      <c r="L351" t="str">
        <f>VLOOKUP(A351,HOS[],2,FALSE)</f>
        <v>24 Dec 1990</v>
      </c>
      <c r="M351" s="11">
        <f>VLOOKUP(A351,HOS[],8,FALSE)</f>
        <v>3866.86</v>
      </c>
      <c r="N351" t="str">
        <f>VLOOKUP(A351,HOS[],9,FALSE)</f>
        <v>tier - 1</v>
      </c>
      <c r="O351" t="str">
        <f>VLOOKUP(A351,HOS[],10,FALSE)</f>
        <v>tier - 3</v>
      </c>
      <c r="P351" t="str">
        <f>VLOOKUP(A351,HOS[],11,FALSE)</f>
        <v>R1011</v>
      </c>
      <c r="Q351">
        <f>VLOOKUP(A351,HOS[],3,FALSE)</f>
        <v>32</v>
      </c>
    </row>
    <row r="352" spans="1:17" ht="15.6" x14ac:dyDescent="0.3">
      <c r="A352" s="1" t="s">
        <v>2021</v>
      </c>
      <c r="B352" t="str">
        <f>VLOOKUP(A352,CUS[],3,FALSE)</f>
        <v>Devon A.</v>
      </c>
      <c r="C352">
        <f>VLOOKUP(A352,MED[],2,FALSE)</f>
        <v>20.03</v>
      </c>
      <c r="D352">
        <f>VLOOKUP(A352,MED[],3,FALSE)</f>
        <v>6.14</v>
      </c>
      <c r="E352" t="str">
        <f>VLOOKUP(A352,MED[],4,FALSE)</f>
        <v>yes</v>
      </c>
      <c r="F352" t="str">
        <f>VLOOKUP(A352,MED[],5,FALSE)</f>
        <v>No</v>
      </c>
      <c r="G352" t="str">
        <f>VLOOKUP(A352,MED[],6,FALSE)</f>
        <v>No</v>
      </c>
      <c r="H352" t="str">
        <f>VLOOKUP(A352,MED[],7,FALSE)</f>
        <v>0</v>
      </c>
      <c r="I352" t="str">
        <f>VLOOKUP(A352,MED[],8,FALSE)</f>
        <v>yes</v>
      </c>
      <c r="J352" t="str">
        <f>VLOOKUP(A352,MED[],9,FALSE)</f>
        <v>Overweight</v>
      </c>
      <c r="K352" t="str">
        <f>VLOOKUP(A352,MED[],10,FALSE)</f>
        <v>Prediabetes</v>
      </c>
      <c r="L352" t="str">
        <f>VLOOKUP(A352,HOS[],2,FALSE)</f>
        <v>25 Sep 1985</v>
      </c>
      <c r="M352" s="11">
        <f>VLOOKUP(A352,HOS[],8,FALSE)</f>
        <v>3875.73</v>
      </c>
      <c r="N352" t="str">
        <f>VLOOKUP(A352,HOS[],9,FALSE)</f>
        <v>tier - 1</v>
      </c>
      <c r="O352" t="str">
        <f>VLOOKUP(A352,HOS[],10,FALSE)</f>
        <v>tier - 3</v>
      </c>
      <c r="P352" t="str">
        <f>VLOOKUP(A352,HOS[],11,FALSE)</f>
        <v>R1011</v>
      </c>
      <c r="Q352">
        <f>VLOOKUP(A352,HOS[],3,FALSE)</f>
        <v>37</v>
      </c>
    </row>
    <row r="353" spans="1:17" ht="15.6" x14ac:dyDescent="0.3">
      <c r="A353" s="1" t="s">
        <v>2020</v>
      </c>
      <c r="B353" t="str">
        <f>VLOOKUP(A353,CUS[],3,FALSE)</f>
        <v>Joni L</v>
      </c>
      <c r="C353">
        <f>VLOOKUP(A353,MED[],2,FALSE)</f>
        <v>41.42</v>
      </c>
      <c r="D353">
        <f>VLOOKUP(A353,MED[],3,FALSE)</f>
        <v>6.07</v>
      </c>
      <c r="E353" t="str">
        <f>VLOOKUP(A353,MED[],4,FALSE)</f>
        <v>No</v>
      </c>
      <c r="F353" t="str">
        <f>VLOOKUP(A353,MED[],5,FALSE)</f>
        <v>No</v>
      </c>
      <c r="G353" t="str">
        <f>VLOOKUP(A353,MED[],6,FALSE)</f>
        <v>No</v>
      </c>
      <c r="H353" t="str">
        <f>VLOOKUP(A353,MED[],7,FALSE)</f>
        <v>0</v>
      </c>
      <c r="I353" t="str">
        <f>VLOOKUP(A353,MED[],8,FALSE)</f>
        <v>No</v>
      </c>
      <c r="J353" t="str">
        <f>VLOOKUP(A353,MED[],9,FALSE)</f>
        <v>Obesity</v>
      </c>
      <c r="K353" t="str">
        <f>VLOOKUP(A353,MED[],10,FALSE)</f>
        <v>Prediabetes</v>
      </c>
      <c r="L353" t="str">
        <f>VLOOKUP(A353,HOS[],2,FALSE)</f>
        <v>23 Dec 1982</v>
      </c>
      <c r="M353" s="11">
        <f>VLOOKUP(A353,HOS[],8,FALSE)</f>
        <v>3877.3</v>
      </c>
      <c r="N353" t="str">
        <f>VLOOKUP(A353,HOS[],9,FALSE)</f>
        <v>tier - 1</v>
      </c>
      <c r="O353" t="str">
        <f>VLOOKUP(A353,HOS[],10,FALSE)</f>
        <v>tier - 2</v>
      </c>
      <c r="P353" t="str">
        <f>VLOOKUP(A353,HOS[],11,FALSE)</f>
        <v>R1012</v>
      </c>
      <c r="Q353">
        <f>VLOOKUP(A353,HOS[],3,FALSE)</f>
        <v>40</v>
      </c>
    </row>
    <row r="354" spans="1:17" ht="15.6" x14ac:dyDescent="0.3">
      <c r="A354" s="1" t="s">
        <v>2019</v>
      </c>
      <c r="B354" t="str">
        <f>VLOOKUP(A354,CUS[],3,FALSE)</f>
        <v>Colin</v>
      </c>
      <c r="C354">
        <f>VLOOKUP(A354,MED[],2,FALSE)</f>
        <v>36.67</v>
      </c>
      <c r="D354">
        <f>VLOOKUP(A354,MED[],3,FALSE)</f>
        <v>10.210000000000001</v>
      </c>
      <c r="E354" t="str">
        <f>VLOOKUP(A354,MED[],4,FALSE)</f>
        <v>No</v>
      </c>
      <c r="F354" t="str">
        <f>VLOOKUP(A354,MED[],5,FALSE)</f>
        <v>No</v>
      </c>
      <c r="G354" t="str">
        <f>VLOOKUP(A354,MED[],6,FALSE)</f>
        <v>No</v>
      </c>
      <c r="H354" t="str">
        <f>VLOOKUP(A354,MED[],7,FALSE)</f>
        <v>0</v>
      </c>
      <c r="I354" t="str">
        <f>VLOOKUP(A354,MED[],8,FALSE)</f>
        <v>No</v>
      </c>
      <c r="J354" t="str">
        <f>VLOOKUP(A354,MED[],9,FALSE)</f>
        <v>Obesity</v>
      </c>
      <c r="K354" t="str">
        <f>VLOOKUP(A354,MED[],10,FALSE)</f>
        <v>Diabetes</v>
      </c>
      <c r="L354" t="str">
        <f>VLOOKUP(A354,HOS[],2,FALSE)</f>
        <v>13 Sep 1974</v>
      </c>
      <c r="M354" s="11">
        <f>VLOOKUP(A354,HOS[],8,FALSE)</f>
        <v>3889.2</v>
      </c>
      <c r="N354" t="str">
        <f>VLOOKUP(A354,HOS[],9,FALSE)</f>
        <v>tier - 1</v>
      </c>
      <c r="O354" t="str">
        <f>VLOOKUP(A354,HOS[],10,FALSE)</f>
        <v>tier - 1</v>
      </c>
      <c r="P354" t="str">
        <f>VLOOKUP(A354,HOS[],11,FALSE)</f>
        <v>R1012</v>
      </c>
      <c r="Q354">
        <f>VLOOKUP(A354,HOS[],3,FALSE)</f>
        <v>48</v>
      </c>
    </row>
    <row r="355" spans="1:17" ht="15.6" x14ac:dyDescent="0.3">
      <c r="A355" s="1" t="s">
        <v>2018</v>
      </c>
      <c r="B355" t="str">
        <f>VLOOKUP(A355,CUS[],3,FALSE)</f>
        <v>Rachael</v>
      </c>
      <c r="C355">
        <f>VLOOKUP(A355,MED[],2,FALSE)</f>
        <v>27.645</v>
      </c>
      <c r="D355">
        <f>VLOOKUP(A355,MED[],3,FALSE)</f>
        <v>4.6900000000000004</v>
      </c>
      <c r="E355" t="str">
        <f>VLOOKUP(A355,MED[],4,FALSE)</f>
        <v>No</v>
      </c>
      <c r="F355" t="str">
        <f>VLOOKUP(A355,MED[],5,FALSE)</f>
        <v>No</v>
      </c>
      <c r="G355" t="str">
        <f>VLOOKUP(A355,MED[],6,FALSE)</f>
        <v>No</v>
      </c>
      <c r="H355" t="str">
        <f>VLOOKUP(A355,MED[],7,FALSE)</f>
        <v>0</v>
      </c>
      <c r="I355" t="str">
        <f>VLOOKUP(A355,MED[],8,FALSE)</f>
        <v>No</v>
      </c>
      <c r="J355" t="str">
        <f>VLOOKUP(A355,MED[],9,FALSE)</f>
        <v>Overweight</v>
      </c>
      <c r="K355" t="str">
        <f>VLOOKUP(A355,MED[],10,FALSE)</f>
        <v>Normal</v>
      </c>
      <c r="L355" t="str">
        <f>VLOOKUP(A355,HOS[],2,FALSE)</f>
        <v>20 Dec 1977</v>
      </c>
      <c r="M355" s="11">
        <f>VLOOKUP(A355,HOS[],8,FALSE)</f>
        <v>12222.9</v>
      </c>
      <c r="N355" t="str">
        <f>VLOOKUP(A355,HOS[],9,FALSE)</f>
        <v>tier - 1</v>
      </c>
      <c r="O355" t="str">
        <f>VLOOKUP(A355,HOS[],10,FALSE)</f>
        <v>tier - 2</v>
      </c>
      <c r="P355" t="str">
        <f>VLOOKUP(A355,HOS[],11,FALSE)</f>
        <v>R1012</v>
      </c>
      <c r="Q355">
        <f>VLOOKUP(A355,HOS[],3,FALSE)</f>
        <v>45</v>
      </c>
    </row>
    <row r="356" spans="1:17" ht="15.6" x14ac:dyDescent="0.3">
      <c r="A356" s="1" t="s">
        <v>2017</v>
      </c>
      <c r="B356" t="str">
        <f>VLOOKUP(A356,CUS[],3,FALSE)</f>
        <v>Torres,   Maricela</v>
      </c>
      <c r="C356">
        <f>VLOOKUP(A356,MED[],2,FALSE)</f>
        <v>22.72</v>
      </c>
      <c r="D356">
        <f>VLOOKUP(A356,MED[],3,FALSE)</f>
        <v>5.71</v>
      </c>
      <c r="E356" t="str">
        <f>VLOOKUP(A356,MED[],4,FALSE)</f>
        <v>No</v>
      </c>
      <c r="F356" t="str">
        <f>VLOOKUP(A356,MED[],5,FALSE)</f>
        <v>No</v>
      </c>
      <c r="G356" t="str">
        <f>VLOOKUP(A356,MED[],6,FALSE)</f>
        <v>No</v>
      </c>
      <c r="H356" t="str">
        <f>VLOOKUP(A356,MED[],7,FALSE)</f>
        <v>0</v>
      </c>
      <c r="I356" t="str">
        <f>VLOOKUP(A356,MED[],8,FALSE)</f>
        <v>yes</v>
      </c>
      <c r="J356" t="str">
        <f>VLOOKUP(A356,MED[],9,FALSE)</f>
        <v>Overweight</v>
      </c>
      <c r="K356" t="str">
        <f>VLOOKUP(A356,MED[],10,FALSE)</f>
        <v>Prediabetes</v>
      </c>
      <c r="L356" t="str">
        <f>VLOOKUP(A356,HOS[],2,FALSE)</f>
        <v>14 Dec 1990</v>
      </c>
      <c r="M356" s="11">
        <f>VLOOKUP(A356,HOS[],8,FALSE)</f>
        <v>3898.35</v>
      </c>
      <c r="N356" t="str">
        <f>VLOOKUP(A356,HOS[],9,FALSE)</f>
        <v>tier - 1</v>
      </c>
      <c r="O356" t="str">
        <f>VLOOKUP(A356,HOS[],10,FALSE)</f>
        <v>tier - 2</v>
      </c>
      <c r="P356" t="str">
        <f>VLOOKUP(A356,HOS[],11,FALSE)</f>
        <v>R1011</v>
      </c>
      <c r="Q356">
        <f>VLOOKUP(A356,HOS[],3,FALSE)</f>
        <v>32</v>
      </c>
    </row>
    <row r="357" spans="1:17" ht="15.6" x14ac:dyDescent="0.3">
      <c r="A357" s="1" t="s">
        <v>2016</v>
      </c>
      <c r="B357" t="str">
        <f>VLOOKUP(A357,CUS[],3,FALSE)</f>
        <v>Marie</v>
      </c>
      <c r="C357">
        <f>VLOOKUP(A357,MED[],2,FALSE)</f>
        <v>36.520000000000003</v>
      </c>
      <c r="D357">
        <f>VLOOKUP(A357,MED[],3,FALSE)</f>
        <v>9.07</v>
      </c>
      <c r="E357" t="str">
        <f>VLOOKUP(A357,MED[],4,FALSE)</f>
        <v>yes</v>
      </c>
      <c r="F357" t="str">
        <f>VLOOKUP(A357,MED[],5,FALSE)</f>
        <v>No</v>
      </c>
      <c r="G357" t="str">
        <f>VLOOKUP(A357,MED[],6,FALSE)</f>
        <v>Yes</v>
      </c>
      <c r="H357" t="str">
        <f>VLOOKUP(A357,MED[],7,FALSE)</f>
        <v>1</v>
      </c>
      <c r="I357" t="str">
        <f>VLOOKUP(A357,MED[],8,FALSE)</f>
        <v>No</v>
      </c>
      <c r="J357" t="str">
        <f>VLOOKUP(A357,MED[],9,FALSE)</f>
        <v>Obesity</v>
      </c>
      <c r="K357" t="str">
        <f>VLOOKUP(A357,MED[],10,FALSE)</f>
        <v>Diabetes</v>
      </c>
      <c r="L357" t="str">
        <f>VLOOKUP(A357,HOS[],2,FALSE)</f>
        <v>27 Nov 1963</v>
      </c>
      <c r="M357" s="11">
        <f>VLOOKUP(A357,HOS[],8,FALSE)</f>
        <v>3902.07</v>
      </c>
      <c r="N357" t="str">
        <f>VLOOKUP(A357,HOS[],9,FALSE)</f>
        <v>tier - 1</v>
      </c>
      <c r="O357" t="str">
        <f>VLOOKUP(A357,HOS[],10,FALSE)</f>
        <v>tier - 1</v>
      </c>
      <c r="P357" t="str">
        <f>VLOOKUP(A357,HOS[],11,FALSE)</f>
        <v>R1013</v>
      </c>
      <c r="Q357">
        <f>VLOOKUP(A357,HOS[],3,FALSE)</f>
        <v>59</v>
      </c>
    </row>
    <row r="358" spans="1:17" ht="15.6" x14ac:dyDescent="0.3">
      <c r="A358" s="1" t="s">
        <v>2015</v>
      </c>
      <c r="B358" t="str">
        <f>VLOOKUP(A358,CUS[],3,FALSE)</f>
        <v>Frank</v>
      </c>
      <c r="C358">
        <f>VLOOKUP(A358,MED[],2,FALSE)</f>
        <v>33.96</v>
      </c>
      <c r="D358">
        <f>VLOOKUP(A358,MED[],3,FALSE)</f>
        <v>4.99</v>
      </c>
      <c r="E358" t="str">
        <f>VLOOKUP(A358,MED[],4,FALSE)</f>
        <v>No</v>
      </c>
      <c r="F358" t="str">
        <f>VLOOKUP(A358,MED[],5,FALSE)</f>
        <v>No</v>
      </c>
      <c r="G358" t="str">
        <f>VLOOKUP(A358,MED[],6,FALSE)</f>
        <v>No</v>
      </c>
      <c r="H358" t="str">
        <f>VLOOKUP(A358,MED[],7,FALSE)</f>
        <v>0</v>
      </c>
      <c r="I358" t="str">
        <f>VLOOKUP(A358,MED[],8,FALSE)</f>
        <v>yes</v>
      </c>
      <c r="J358" t="str">
        <f>VLOOKUP(A358,MED[],9,FALSE)</f>
        <v>Obesity</v>
      </c>
      <c r="K358" t="str">
        <f>VLOOKUP(A358,MED[],10,FALSE)</f>
        <v>Normal</v>
      </c>
      <c r="L358" t="str">
        <f>VLOOKUP(A358,HOS[],2,FALSE)</f>
        <v>24 Sep 1999</v>
      </c>
      <c r="M358" s="11">
        <f>VLOOKUP(A358,HOS[],8,FALSE)</f>
        <v>3906.13</v>
      </c>
      <c r="N358" t="str">
        <f>VLOOKUP(A358,HOS[],9,FALSE)</f>
        <v>tier - 1</v>
      </c>
      <c r="O358" t="str">
        <f>VLOOKUP(A358,HOS[],10,FALSE)</f>
        <v>tier - 3</v>
      </c>
      <c r="P358" t="str">
        <f>VLOOKUP(A358,HOS[],11,FALSE)</f>
        <v>R1011</v>
      </c>
      <c r="Q358">
        <f>VLOOKUP(A358,HOS[],3,FALSE)</f>
        <v>23</v>
      </c>
    </row>
    <row r="359" spans="1:17" ht="15.6" x14ac:dyDescent="0.3">
      <c r="A359" s="1" t="s">
        <v>2014</v>
      </c>
      <c r="B359" t="str">
        <f>VLOOKUP(A359,CUS[],3,FALSE)</f>
        <v>Jeffry</v>
      </c>
      <c r="C359">
        <f>VLOOKUP(A359,MED[],2,FALSE)</f>
        <v>26.695</v>
      </c>
      <c r="D359">
        <f>VLOOKUP(A359,MED[],3,FALSE)</f>
        <v>8.31</v>
      </c>
      <c r="E359" t="str">
        <f>VLOOKUP(A359,MED[],4,FALSE)</f>
        <v>No</v>
      </c>
      <c r="F359" t="str">
        <f>VLOOKUP(A359,MED[],5,FALSE)</f>
        <v>No</v>
      </c>
      <c r="G359" t="str">
        <f>VLOOKUP(A359,MED[],6,FALSE)</f>
        <v>No</v>
      </c>
      <c r="H359" t="str">
        <f>VLOOKUP(A359,MED[],7,FALSE)</f>
        <v>0</v>
      </c>
      <c r="I359" t="str">
        <f>VLOOKUP(A359,MED[],8,FALSE)</f>
        <v>yes</v>
      </c>
      <c r="J359" t="str">
        <f>VLOOKUP(A359,MED[],9,FALSE)</f>
        <v>Overweight</v>
      </c>
      <c r="K359" t="str">
        <f>VLOOKUP(A359,MED[],10,FALSE)</f>
        <v>Diabetes</v>
      </c>
      <c r="L359" t="str">
        <f>VLOOKUP(A359,HOS[],2,FALSE)</f>
        <v>5 Nov 1960</v>
      </c>
      <c r="M359" s="11">
        <f>VLOOKUP(A359,HOS[],8,FALSE)</f>
        <v>3910.44</v>
      </c>
      <c r="N359" t="str">
        <f>VLOOKUP(A359,HOS[],9,FALSE)</f>
        <v>tier - 1</v>
      </c>
      <c r="O359" t="str">
        <f>VLOOKUP(A359,HOS[],10,FALSE)</f>
        <v>tier - 2</v>
      </c>
      <c r="P359" t="str">
        <f>VLOOKUP(A359,HOS[],11,FALSE)</f>
        <v>R1019</v>
      </c>
      <c r="Q359">
        <f>VLOOKUP(A359,HOS[],3,FALSE)</f>
        <v>62</v>
      </c>
    </row>
    <row r="360" spans="1:17" ht="15.6" x14ac:dyDescent="0.3">
      <c r="A360" s="1" t="s">
        <v>2013</v>
      </c>
      <c r="B360" t="str">
        <f>VLOOKUP(A360,CUS[],3,FALSE)</f>
        <v>Mike</v>
      </c>
      <c r="C360">
        <f>VLOOKUP(A360,MED[],2,FALSE)</f>
        <v>18.45</v>
      </c>
      <c r="D360">
        <f>VLOOKUP(A360,MED[],3,FALSE)</f>
        <v>5.07</v>
      </c>
      <c r="E360" t="str">
        <f>VLOOKUP(A360,MED[],4,FALSE)</f>
        <v>yes</v>
      </c>
      <c r="F360" t="str">
        <f>VLOOKUP(A360,MED[],5,FALSE)</f>
        <v>No</v>
      </c>
      <c r="G360" t="str">
        <f>VLOOKUP(A360,MED[],6,FALSE)</f>
        <v>No</v>
      </c>
      <c r="H360" t="str">
        <f>VLOOKUP(A360,MED[],7,FALSE)</f>
        <v>0</v>
      </c>
      <c r="I360" t="str">
        <f>VLOOKUP(A360,MED[],8,FALSE)</f>
        <v>yes</v>
      </c>
      <c r="J360" t="str">
        <f>VLOOKUP(A360,MED[],9,FALSE)</f>
        <v>Underweight</v>
      </c>
      <c r="K360" t="str">
        <f>VLOOKUP(A360,MED[],10,FALSE)</f>
        <v>Normal</v>
      </c>
      <c r="L360" t="str">
        <f>VLOOKUP(A360,HOS[],2,FALSE)</f>
        <v>10 Nov 1985</v>
      </c>
      <c r="M360" s="11">
        <f>VLOOKUP(A360,HOS[],8,FALSE)</f>
        <v>3925.76</v>
      </c>
      <c r="N360" t="str">
        <f>VLOOKUP(A360,HOS[],9,FALSE)</f>
        <v>tier - 1</v>
      </c>
      <c r="O360" t="str">
        <f>VLOOKUP(A360,HOS[],10,FALSE)</f>
        <v>tier - 2</v>
      </c>
      <c r="P360" t="str">
        <f>VLOOKUP(A360,HOS[],11,FALSE)</f>
        <v>R1011</v>
      </c>
      <c r="Q360">
        <f>VLOOKUP(A360,HOS[],3,FALSE)</f>
        <v>37</v>
      </c>
    </row>
    <row r="361" spans="1:17" ht="15.6" x14ac:dyDescent="0.3">
      <c r="A361" s="1" t="s">
        <v>2012</v>
      </c>
      <c r="B361" t="str">
        <f>VLOOKUP(A361,CUS[],3,FALSE)</f>
        <v>Rick</v>
      </c>
      <c r="C361">
        <f>VLOOKUP(A361,MED[],2,FALSE)</f>
        <v>33.18</v>
      </c>
      <c r="D361">
        <f>VLOOKUP(A361,MED[],3,FALSE)</f>
        <v>4.79</v>
      </c>
      <c r="E361" t="str">
        <f>VLOOKUP(A361,MED[],4,FALSE)</f>
        <v>No</v>
      </c>
      <c r="F361" t="str">
        <f>VLOOKUP(A361,MED[],5,FALSE)</f>
        <v>No</v>
      </c>
      <c r="G361" t="str">
        <f>VLOOKUP(A361,MED[],6,FALSE)</f>
        <v>No</v>
      </c>
      <c r="H361" t="str">
        <f>VLOOKUP(A361,MED[],7,FALSE)</f>
        <v>0</v>
      </c>
      <c r="I361" t="str">
        <f>VLOOKUP(A361,MED[],8,FALSE)</f>
        <v>yes</v>
      </c>
      <c r="J361" t="str">
        <f>VLOOKUP(A361,MED[],9,FALSE)</f>
        <v>Obesity</v>
      </c>
      <c r="K361" t="str">
        <f>VLOOKUP(A361,MED[],10,FALSE)</f>
        <v>Normal</v>
      </c>
      <c r="L361" t="str">
        <f>VLOOKUP(A361,HOS[],2,FALSE)</f>
        <v>15 Dec 1999</v>
      </c>
      <c r="M361" s="11">
        <f>VLOOKUP(A361,HOS[],8,FALSE)</f>
        <v>3931.51</v>
      </c>
      <c r="N361" t="str">
        <f>VLOOKUP(A361,HOS[],9,FALSE)</f>
        <v>tier - 1</v>
      </c>
      <c r="O361" t="str">
        <f>VLOOKUP(A361,HOS[],10,FALSE)</f>
        <v>tier - 1</v>
      </c>
      <c r="P361" t="str">
        <f>VLOOKUP(A361,HOS[],11,FALSE)</f>
        <v>R1011</v>
      </c>
      <c r="Q361">
        <f>VLOOKUP(A361,HOS[],3,FALSE)</f>
        <v>23</v>
      </c>
    </row>
    <row r="362" spans="1:17" ht="15.6" x14ac:dyDescent="0.3">
      <c r="A362" s="1" t="s">
        <v>2011</v>
      </c>
      <c r="B362" t="str">
        <f>VLOOKUP(A362,CUS[],3,FALSE)</f>
        <v>Pierre-Michel</v>
      </c>
      <c r="C362">
        <f>VLOOKUP(A362,MED[],2,FALSE)</f>
        <v>36.1</v>
      </c>
      <c r="D362">
        <f>VLOOKUP(A362,MED[],3,FALSE)</f>
        <v>11.39</v>
      </c>
      <c r="E362" t="str">
        <f>VLOOKUP(A362,MED[],4,FALSE)</f>
        <v>yes</v>
      </c>
      <c r="F362" t="str">
        <f>VLOOKUP(A362,MED[],5,FALSE)</f>
        <v>No</v>
      </c>
      <c r="G362" t="str">
        <f>VLOOKUP(A362,MED[],6,FALSE)</f>
        <v>No</v>
      </c>
      <c r="H362" t="str">
        <f>VLOOKUP(A362,MED[],7,FALSE)</f>
        <v>2</v>
      </c>
      <c r="I362" t="str">
        <f>VLOOKUP(A362,MED[],8,FALSE)</f>
        <v>No</v>
      </c>
      <c r="J362" t="str">
        <f>VLOOKUP(A362,MED[],9,FALSE)</f>
        <v>Obesity</v>
      </c>
      <c r="K362" t="str">
        <f>VLOOKUP(A362,MED[],10,FALSE)</f>
        <v>Diabetes</v>
      </c>
      <c r="L362" t="str">
        <f>VLOOKUP(A362,HOS[],2,FALSE)</f>
        <v>5 Jul 1961</v>
      </c>
      <c r="M362" s="11">
        <f>VLOOKUP(A362,HOS[],8,FALSE)</f>
        <v>36350.71</v>
      </c>
      <c r="N362" t="str">
        <f>VLOOKUP(A362,HOS[],9,FALSE)</f>
        <v>tier - 1</v>
      </c>
      <c r="O362" t="str">
        <f>VLOOKUP(A362,HOS[],10,FALSE)</f>
        <v>tier - 3</v>
      </c>
      <c r="P362" t="str">
        <f>VLOOKUP(A362,HOS[],11,FALSE)</f>
        <v>R1011</v>
      </c>
      <c r="Q362">
        <f>VLOOKUP(A362,HOS[],3,FALSE)</f>
        <v>61</v>
      </c>
    </row>
    <row r="363" spans="1:17" ht="15.6" x14ac:dyDescent="0.3">
      <c r="A363" s="1" t="s">
        <v>2010</v>
      </c>
      <c r="B363" t="str">
        <f>VLOOKUP(A363,CUS[],3,FALSE)</f>
        <v>Daniel</v>
      </c>
      <c r="C363">
        <f>VLOOKUP(A363,MED[],2,FALSE)</f>
        <v>22.77</v>
      </c>
      <c r="D363">
        <f>VLOOKUP(A363,MED[],3,FALSE)</f>
        <v>6</v>
      </c>
      <c r="E363" t="str">
        <f>VLOOKUP(A363,MED[],4,FALSE)</f>
        <v>No</v>
      </c>
      <c r="F363" t="str">
        <f>VLOOKUP(A363,MED[],5,FALSE)</f>
        <v>No</v>
      </c>
      <c r="G363" t="str">
        <f>VLOOKUP(A363,MED[],6,FALSE)</f>
        <v>No</v>
      </c>
      <c r="H363" t="str">
        <f>VLOOKUP(A363,MED[],7,FALSE)</f>
        <v>0</v>
      </c>
      <c r="I363" t="str">
        <f>VLOOKUP(A363,MED[],8,FALSE)</f>
        <v>yes</v>
      </c>
      <c r="J363" t="str">
        <f>VLOOKUP(A363,MED[],9,FALSE)</f>
        <v>Overweight</v>
      </c>
      <c r="K363" t="str">
        <f>VLOOKUP(A363,MED[],10,FALSE)</f>
        <v>Prediabetes</v>
      </c>
      <c r="L363" t="str">
        <f>VLOOKUP(A363,HOS[],2,FALSE)</f>
        <v>24 Jun 1991</v>
      </c>
      <c r="M363" s="11">
        <f>VLOOKUP(A363,HOS[],8,FALSE)</f>
        <v>3935.18</v>
      </c>
      <c r="N363" t="str">
        <f>VLOOKUP(A363,HOS[],9,FALSE)</f>
        <v>tier - 1</v>
      </c>
      <c r="O363" t="str">
        <f>VLOOKUP(A363,HOS[],10,FALSE)</f>
        <v>tier - 3</v>
      </c>
      <c r="P363" t="str">
        <f>VLOOKUP(A363,HOS[],11,FALSE)</f>
        <v>R1011</v>
      </c>
      <c r="Q363">
        <f>VLOOKUP(A363,HOS[],3,FALSE)</f>
        <v>31</v>
      </c>
    </row>
    <row r="364" spans="1:17" ht="15.6" x14ac:dyDescent="0.3">
      <c r="A364" s="1" t="s">
        <v>2009</v>
      </c>
      <c r="B364" t="str">
        <f>VLOOKUP(A364,CUS[],3,FALSE)</f>
        <v>Brian L.</v>
      </c>
      <c r="C364">
        <f>VLOOKUP(A364,MED[],2,FALSE)</f>
        <v>21.24</v>
      </c>
      <c r="D364">
        <f>VLOOKUP(A364,MED[],3,FALSE)</f>
        <v>5.13</v>
      </c>
      <c r="E364" t="str">
        <f>VLOOKUP(A364,MED[],4,FALSE)</f>
        <v>No</v>
      </c>
      <c r="F364" t="str">
        <f>VLOOKUP(A364,MED[],5,FALSE)</f>
        <v>No</v>
      </c>
      <c r="G364" t="str">
        <f>VLOOKUP(A364,MED[],6,FALSE)</f>
        <v>No</v>
      </c>
      <c r="H364" t="str">
        <f>VLOOKUP(A364,MED[],7,FALSE)</f>
        <v>0</v>
      </c>
      <c r="I364" t="str">
        <f>VLOOKUP(A364,MED[],8,FALSE)</f>
        <v>yes</v>
      </c>
      <c r="J364" t="str">
        <f>VLOOKUP(A364,MED[],9,FALSE)</f>
        <v>Overweight</v>
      </c>
      <c r="K364" t="str">
        <f>VLOOKUP(A364,MED[],10,FALSE)</f>
        <v>Normal</v>
      </c>
      <c r="L364" t="str">
        <f>VLOOKUP(A364,HOS[],2,FALSE)</f>
        <v>29 Nov 1989</v>
      </c>
      <c r="M364" s="11">
        <f>VLOOKUP(A364,HOS[],8,FALSE)</f>
        <v>3943.6</v>
      </c>
      <c r="N364" t="str">
        <f>VLOOKUP(A364,HOS[],9,FALSE)</f>
        <v>tier - 1</v>
      </c>
      <c r="O364" t="str">
        <f>VLOOKUP(A364,HOS[],10,FALSE)</f>
        <v>tier - 2</v>
      </c>
      <c r="P364" t="str">
        <f>VLOOKUP(A364,HOS[],11,FALSE)</f>
        <v>R1011</v>
      </c>
      <c r="Q364">
        <f>VLOOKUP(A364,HOS[],3,FALSE)</f>
        <v>33</v>
      </c>
    </row>
    <row r="365" spans="1:17" ht="15.6" x14ac:dyDescent="0.3">
      <c r="A365" s="1" t="s">
        <v>2008</v>
      </c>
      <c r="B365" t="str">
        <f>VLOOKUP(A365,CUS[],3,FALSE)</f>
        <v>Morgan M.</v>
      </c>
      <c r="C365">
        <f>VLOOKUP(A365,MED[],2,FALSE)</f>
        <v>17.600000000000001</v>
      </c>
      <c r="D365">
        <f>VLOOKUP(A365,MED[],3,FALSE)</f>
        <v>5.26</v>
      </c>
      <c r="E365" t="str">
        <f>VLOOKUP(A365,MED[],4,FALSE)</f>
        <v>yes</v>
      </c>
      <c r="F365" t="str">
        <f>VLOOKUP(A365,MED[],5,FALSE)</f>
        <v>No</v>
      </c>
      <c r="G365" t="str">
        <f>VLOOKUP(A365,MED[],6,FALSE)</f>
        <v>No</v>
      </c>
      <c r="H365" t="str">
        <f>VLOOKUP(A365,MED[],7,FALSE)</f>
        <v>0</v>
      </c>
      <c r="I365" t="str">
        <f>VLOOKUP(A365,MED[],8,FALSE)</f>
        <v>yes</v>
      </c>
      <c r="J365" t="str">
        <f>VLOOKUP(A365,MED[],9,FALSE)</f>
        <v>Underweight</v>
      </c>
      <c r="K365" t="str">
        <f>VLOOKUP(A365,MED[],10,FALSE)</f>
        <v>Normal</v>
      </c>
      <c r="L365" t="str">
        <f>VLOOKUP(A365,HOS[],2,FALSE)</f>
        <v>11 Dec 1985</v>
      </c>
      <c r="M365" s="11">
        <f>VLOOKUP(A365,HOS[],8,FALSE)</f>
        <v>3947.41</v>
      </c>
      <c r="N365" t="str">
        <f>VLOOKUP(A365,HOS[],9,FALSE)</f>
        <v>tier - 1</v>
      </c>
      <c r="O365" t="str">
        <f>VLOOKUP(A365,HOS[],10,FALSE)</f>
        <v>tier - 1</v>
      </c>
      <c r="P365" t="str">
        <f>VLOOKUP(A365,HOS[],11,FALSE)</f>
        <v>R1011</v>
      </c>
      <c r="Q365">
        <f>VLOOKUP(A365,HOS[],3,FALSE)</f>
        <v>37</v>
      </c>
    </row>
    <row r="366" spans="1:17" ht="15.6" x14ac:dyDescent="0.3">
      <c r="A366" s="1" t="s">
        <v>2007</v>
      </c>
      <c r="B366" t="str">
        <f>VLOOKUP(A366,CUS[],3,FALSE)</f>
        <v>Caroline</v>
      </c>
      <c r="C366">
        <f>VLOOKUP(A366,MED[],2,FALSE)</f>
        <v>26.29</v>
      </c>
      <c r="D366">
        <f>VLOOKUP(A366,MED[],3,FALSE)</f>
        <v>6.84</v>
      </c>
      <c r="E366" t="str">
        <f>VLOOKUP(A366,MED[],4,FALSE)</f>
        <v>No</v>
      </c>
      <c r="F366" t="str">
        <f>VLOOKUP(A366,MED[],5,FALSE)</f>
        <v>No</v>
      </c>
      <c r="G366" t="str">
        <f>VLOOKUP(A366,MED[],6,FALSE)</f>
        <v>No</v>
      </c>
      <c r="H366" t="str">
        <f>VLOOKUP(A366,MED[],7,FALSE)</f>
        <v>0</v>
      </c>
      <c r="I366" t="str">
        <f>VLOOKUP(A366,MED[],8,FALSE)</f>
        <v>yes</v>
      </c>
      <c r="J366" t="str">
        <f>VLOOKUP(A366,MED[],9,FALSE)</f>
        <v>Overweight</v>
      </c>
      <c r="K366" t="str">
        <f>VLOOKUP(A366,MED[],10,FALSE)</f>
        <v>Diabetes</v>
      </c>
      <c r="L366" t="str">
        <f>VLOOKUP(A366,HOS[],2,FALSE)</f>
        <v>2 Jul 1960</v>
      </c>
      <c r="M366" s="11">
        <f>VLOOKUP(A366,HOS[],8,FALSE)</f>
        <v>12224.35</v>
      </c>
      <c r="N366" t="str">
        <f>VLOOKUP(A366,HOS[],9,FALSE)</f>
        <v>tier - 1</v>
      </c>
      <c r="O366" t="str">
        <f>VLOOKUP(A366,HOS[],10,FALSE)</f>
        <v>tier - 1</v>
      </c>
      <c r="P366" t="str">
        <f>VLOOKUP(A366,HOS[],11,FALSE)</f>
        <v>R1013</v>
      </c>
      <c r="Q366">
        <f>VLOOKUP(A366,HOS[],3,FALSE)</f>
        <v>62</v>
      </c>
    </row>
    <row r="367" spans="1:17" ht="15.6" x14ac:dyDescent="0.3">
      <c r="A367" s="1" t="s">
        <v>2006</v>
      </c>
      <c r="B367" t="str">
        <f>VLOOKUP(A367,CUS[],3,FALSE)</f>
        <v>Drew T.</v>
      </c>
      <c r="C367">
        <f>VLOOKUP(A367,MED[],2,FALSE)</f>
        <v>35.31</v>
      </c>
      <c r="D367">
        <f>VLOOKUP(A367,MED[],3,FALSE)</f>
        <v>9.0399999999999991</v>
      </c>
      <c r="E367" t="str">
        <f>VLOOKUP(A367,MED[],4,FALSE)</f>
        <v>No</v>
      </c>
      <c r="F367" t="str">
        <f>VLOOKUP(A367,MED[],5,FALSE)</f>
        <v>No</v>
      </c>
      <c r="G367" t="str">
        <f>VLOOKUP(A367,MED[],6,FALSE)</f>
        <v>No</v>
      </c>
      <c r="H367" t="str">
        <f>VLOOKUP(A367,MED[],7,FALSE)</f>
        <v>0</v>
      </c>
      <c r="I367" t="str">
        <f>VLOOKUP(A367,MED[],8,FALSE)</f>
        <v>No</v>
      </c>
      <c r="J367" t="str">
        <f>VLOOKUP(A367,MED[],9,FALSE)</f>
        <v>Obesity</v>
      </c>
      <c r="K367" t="str">
        <f>VLOOKUP(A367,MED[],10,FALSE)</f>
        <v>Diabetes</v>
      </c>
      <c r="L367" t="str">
        <f>VLOOKUP(A367,HOS[],2,FALSE)</f>
        <v>10 Dec 2002</v>
      </c>
      <c r="M367" s="11">
        <f>VLOOKUP(A367,HOS[],8,FALSE)</f>
        <v>3955.98</v>
      </c>
      <c r="N367" t="str">
        <f>VLOOKUP(A367,HOS[],9,FALSE)</f>
        <v>tier - 1</v>
      </c>
      <c r="O367" t="str">
        <f>VLOOKUP(A367,HOS[],10,FALSE)</f>
        <v>tier - 3</v>
      </c>
      <c r="P367" t="str">
        <f>VLOOKUP(A367,HOS[],11,FALSE)</f>
        <v>R1013</v>
      </c>
      <c r="Q367">
        <f>VLOOKUP(A367,HOS[],3,FALSE)</f>
        <v>20</v>
      </c>
    </row>
    <row r="368" spans="1:17" ht="15.6" x14ac:dyDescent="0.3">
      <c r="A368" s="1" t="s">
        <v>2005</v>
      </c>
      <c r="B368" t="str">
        <f>VLOOKUP(A368,CUS[],3,FALSE)</f>
        <v>Austin W</v>
      </c>
      <c r="C368">
        <f>VLOOKUP(A368,MED[],2,FALSE)</f>
        <v>27.04</v>
      </c>
      <c r="D368">
        <f>VLOOKUP(A368,MED[],3,FALSE)</f>
        <v>4.0999999999999996</v>
      </c>
      <c r="E368" t="str">
        <f>VLOOKUP(A368,MED[],4,FALSE)</f>
        <v>No</v>
      </c>
      <c r="F368" t="str">
        <f>VLOOKUP(A368,MED[],5,FALSE)</f>
        <v>No</v>
      </c>
      <c r="G368" t="str">
        <f>VLOOKUP(A368,MED[],6,FALSE)</f>
        <v>No</v>
      </c>
      <c r="H368" t="str">
        <f>VLOOKUP(A368,MED[],7,FALSE)</f>
        <v>1</v>
      </c>
      <c r="I368" t="str">
        <f>VLOOKUP(A368,MED[],8,FALSE)</f>
        <v>yes</v>
      </c>
      <c r="J368" t="str">
        <f>VLOOKUP(A368,MED[],9,FALSE)</f>
        <v>Overweight</v>
      </c>
      <c r="K368" t="str">
        <f>VLOOKUP(A368,MED[],10,FALSE)</f>
        <v>Normal</v>
      </c>
      <c r="L368" t="str">
        <f>VLOOKUP(A368,HOS[],2,FALSE)</f>
        <v>11 Jul 1992</v>
      </c>
      <c r="M368" s="11">
        <f>VLOOKUP(A368,HOS[],8,FALSE)</f>
        <v>3956.07</v>
      </c>
      <c r="N368" t="str">
        <f>VLOOKUP(A368,HOS[],9,FALSE)</f>
        <v>tier - 1</v>
      </c>
      <c r="O368" t="str">
        <f>VLOOKUP(A368,HOS[],10,FALSE)</f>
        <v>tier - 2</v>
      </c>
      <c r="P368" t="str">
        <f>VLOOKUP(A368,HOS[],11,FALSE)</f>
        <v>R1011</v>
      </c>
      <c r="Q368">
        <f>VLOOKUP(A368,HOS[],3,FALSE)</f>
        <v>30</v>
      </c>
    </row>
    <row r="369" spans="1:17" ht="15.6" x14ac:dyDescent="0.3">
      <c r="A369" s="1" t="s">
        <v>2004</v>
      </c>
      <c r="B369" t="str">
        <f>VLOOKUP(A369,CUS[],3,FALSE)</f>
        <v>Berenice</v>
      </c>
      <c r="C369">
        <f>VLOOKUP(A369,MED[],2,FALSE)</f>
        <v>30.23</v>
      </c>
      <c r="D369">
        <f>VLOOKUP(A369,MED[],3,FALSE)</f>
        <v>4.2300000000000004</v>
      </c>
      <c r="E369" t="str">
        <f>VLOOKUP(A369,MED[],4,FALSE)</f>
        <v>yes</v>
      </c>
      <c r="F369" t="str">
        <f>VLOOKUP(A369,MED[],5,FALSE)</f>
        <v>No</v>
      </c>
      <c r="G369" t="str">
        <f>VLOOKUP(A369,MED[],6,FALSE)</f>
        <v>Yes</v>
      </c>
      <c r="H369" t="str">
        <f>VLOOKUP(A369,MED[],7,FALSE)</f>
        <v>1</v>
      </c>
      <c r="I369" t="str">
        <f>VLOOKUP(A369,MED[],8,FALSE)</f>
        <v>yes</v>
      </c>
      <c r="J369" t="str">
        <f>VLOOKUP(A369,MED[],9,FALSE)</f>
        <v>Obesity</v>
      </c>
      <c r="K369" t="str">
        <f>VLOOKUP(A369,MED[],10,FALSE)</f>
        <v>Normal</v>
      </c>
      <c r="L369" t="str">
        <f>VLOOKUP(A369,HOS[],2,FALSE)</f>
        <v>29 Oct 1997</v>
      </c>
      <c r="M369" s="11">
        <f>VLOOKUP(A369,HOS[],8,FALSE)</f>
        <v>3972.92</v>
      </c>
      <c r="N369" t="str">
        <f>VLOOKUP(A369,HOS[],9,FALSE)</f>
        <v>tier - 1</v>
      </c>
      <c r="O369" t="str">
        <f>VLOOKUP(A369,HOS[],10,FALSE)</f>
        <v>tier - 1</v>
      </c>
      <c r="P369" t="str">
        <f>VLOOKUP(A369,HOS[],11,FALSE)</f>
        <v>R1011</v>
      </c>
      <c r="Q369">
        <f>VLOOKUP(A369,HOS[],3,FALSE)</f>
        <v>25</v>
      </c>
    </row>
    <row r="370" spans="1:17" ht="15.6" x14ac:dyDescent="0.3">
      <c r="A370" s="1" t="s">
        <v>2003</v>
      </c>
      <c r="B370" t="str">
        <f>VLOOKUP(A370,CUS[],3,FALSE)</f>
        <v>Kenneth A</v>
      </c>
      <c r="C370">
        <f>VLOOKUP(A370,MED[],2,FALSE)</f>
        <v>30.6</v>
      </c>
      <c r="D370">
        <f>VLOOKUP(A370,MED[],3,FALSE)</f>
        <v>6.48</v>
      </c>
      <c r="E370" t="str">
        <f>VLOOKUP(A370,MED[],4,FALSE)</f>
        <v>yes</v>
      </c>
      <c r="F370" t="str">
        <f>VLOOKUP(A370,MED[],5,FALSE)</f>
        <v>No</v>
      </c>
      <c r="G370" t="str">
        <f>VLOOKUP(A370,MED[],6,FALSE)</f>
        <v>Yes</v>
      </c>
      <c r="H370" t="str">
        <f>VLOOKUP(A370,MED[],7,FALSE)</f>
        <v>1</v>
      </c>
      <c r="I370" t="str">
        <f>VLOOKUP(A370,MED[],8,FALSE)</f>
        <v>yes</v>
      </c>
      <c r="J370" t="str">
        <f>VLOOKUP(A370,MED[],9,FALSE)</f>
        <v>Obesity</v>
      </c>
      <c r="K370" t="str">
        <f>VLOOKUP(A370,MED[],10,FALSE)</f>
        <v>Prediabetes</v>
      </c>
      <c r="L370" t="str">
        <f>VLOOKUP(A370,HOS[],2,FALSE)</f>
        <v>17 Sep 1997</v>
      </c>
      <c r="M370" s="11">
        <f>VLOOKUP(A370,HOS[],8,FALSE)</f>
        <v>3981.98</v>
      </c>
      <c r="N370" t="str">
        <f>VLOOKUP(A370,HOS[],9,FALSE)</f>
        <v>tier - 2</v>
      </c>
      <c r="O370" t="str">
        <f>VLOOKUP(A370,HOS[],10,FALSE)</f>
        <v>tier - 3</v>
      </c>
      <c r="P370" t="str">
        <f>VLOOKUP(A370,HOS[],11,FALSE)</f>
        <v>R1011</v>
      </c>
      <c r="Q370">
        <f>VLOOKUP(A370,HOS[],3,FALSE)</f>
        <v>25</v>
      </c>
    </row>
    <row r="371" spans="1:17" ht="15.6" x14ac:dyDescent="0.3">
      <c r="A371" s="1" t="s">
        <v>2002</v>
      </c>
      <c r="B371" t="str">
        <f>VLOOKUP(A371,CUS[],3,FALSE)</f>
        <v xml:space="preserve">  Miguel</v>
      </c>
      <c r="C371">
        <f>VLOOKUP(A371,MED[],2,FALSE)</f>
        <v>26.8</v>
      </c>
      <c r="D371">
        <f>VLOOKUP(A371,MED[],3,FALSE)</f>
        <v>5.53</v>
      </c>
      <c r="E371" t="str">
        <f>VLOOKUP(A371,MED[],4,FALSE)</f>
        <v>No</v>
      </c>
      <c r="F371" t="str">
        <f>VLOOKUP(A371,MED[],5,FALSE)</f>
        <v>No</v>
      </c>
      <c r="G371" t="str">
        <f>VLOOKUP(A371,MED[],6,FALSE)</f>
        <v>No</v>
      </c>
      <c r="H371" t="str">
        <f>VLOOKUP(A371,MED[],7,FALSE)</f>
        <v>1</v>
      </c>
      <c r="I371" t="str">
        <f>VLOOKUP(A371,MED[],8,FALSE)</f>
        <v>yes</v>
      </c>
      <c r="J371" t="str">
        <f>VLOOKUP(A371,MED[],9,FALSE)</f>
        <v>Overweight</v>
      </c>
      <c r="K371" t="str">
        <f>VLOOKUP(A371,MED[],10,FALSE)</f>
        <v>Normal</v>
      </c>
      <c r="L371" t="str">
        <f>VLOOKUP(A371,HOS[],2,FALSE)</f>
        <v>8 Jun 1992</v>
      </c>
      <c r="M371" s="11">
        <f>VLOOKUP(A371,HOS[],8,FALSE)</f>
        <v>3987.93</v>
      </c>
      <c r="N371" t="str">
        <f>VLOOKUP(A371,HOS[],9,FALSE)</f>
        <v>tier - 2</v>
      </c>
      <c r="O371" t="str">
        <f>VLOOKUP(A371,HOS[],10,FALSE)</f>
        <v>tier - 3</v>
      </c>
      <c r="P371" t="str">
        <f>VLOOKUP(A371,HOS[],11,FALSE)</f>
        <v>R1011</v>
      </c>
      <c r="Q371">
        <f>VLOOKUP(A371,HOS[],3,FALSE)</f>
        <v>31</v>
      </c>
    </row>
    <row r="372" spans="1:17" ht="15.6" x14ac:dyDescent="0.3">
      <c r="A372" s="1" t="s">
        <v>2001</v>
      </c>
      <c r="B372" t="str">
        <f>VLOOKUP(A372,CUS[],3,FALSE)</f>
        <v>Hadley T.</v>
      </c>
      <c r="C372">
        <f>VLOOKUP(A372,MED[],2,FALSE)</f>
        <v>16.86</v>
      </c>
      <c r="D372">
        <f>VLOOKUP(A372,MED[],3,FALSE)</f>
        <v>4.07</v>
      </c>
      <c r="E372" t="str">
        <f>VLOOKUP(A372,MED[],4,FALSE)</f>
        <v>yes</v>
      </c>
      <c r="F372" t="str">
        <f>VLOOKUP(A372,MED[],5,FALSE)</f>
        <v>No</v>
      </c>
      <c r="G372" t="str">
        <f>VLOOKUP(A372,MED[],6,FALSE)</f>
        <v>No</v>
      </c>
      <c r="H372" t="str">
        <f>VLOOKUP(A372,MED[],7,FALSE)</f>
        <v>0</v>
      </c>
      <c r="I372" t="str">
        <f>VLOOKUP(A372,MED[],8,FALSE)</f>
        <v>yes</v>
      </c>
      <c r="J372" t="str">
        <f>VLOOKUP(A372,MED[],9,FALSE)</f>
        <v>Underweight</v>
      </c>
      <c r="K372" t="str">
        <f>VLOOKUP(A372,MED[],10,FALSE)</f>
        <v>Normal</v>
      </c>
      <c r="L372" t="str">
        <f>VLOOKUP(A372,HOS[],2,FALSE)</f>
        <v>22 Nov 1985</v>
      </c>
      <c r="M372" s="11">
        <f>VLOOKUP(A372,HOS[],8,FALSE)</f>
        <v>3989.84</v>
      </c>
      <c r="N372" t="str">
        <f>VLOOKUP(A372,HOS[],9,FALSE)</f>
        <v>tier - 2</v>
      </c>
      <c r="O372" t="str">
        <f>VLOOKUP(A372,HOS[],10,FALSE)</f>
        <v>tier - 1</v>
      </c>
      <c r="P372" t="str">
        <f>VLOOKUP(A372,HOS[],11,FALSE)</f>
        <v>R1011</v>
      </c>
      <c r="Q372">
        <f>VLOOKUP(A372,HOS[],3,FALSE)</f>
        <v>37</v>
      </c>
    </row>
    <row r="373" spans="1:17" ht="15.6" x14ac:dyDescent="0.3">
      <c r="A373" s="1" t="s">
        <v>2000</v>
      </c>
      <c r="B373" t="str">
        <f>VLOOKUP(A373,CUS[],3,FALSE)</f>
        <v>Taylor</v>
      </c>
      <c r="C373">
        <f>VLOOKUP(A373,MED[],2,FALSE)</f>
        <v>16.3</v>
      </c>
      <c r="D373">
        <f>VLOOKUP(A373,MED[],3,FALSE)</f>
        <v>5.51</v>
      </c>
      <c r="E373" t="str">
        <f>VLOOKUP(A373,MED[],4,FALSE)</f>
        <v>No</v>
      </c>
      <c r="F373" t="str">
        <f>VLOOKUP(A373,MED[],5,FALSE)</f>
        <v>No</v>
      </c>
      <c r="G373" t="str">
        <f>VLOOKUP(A373,MED[],6,FALSE)</f>
        <v>No</v>
      </c>
      <c r="H373" t="str">
        <f>VLOOKUP(A373,MED[],7,FALSE)</f>
        <v>1</v>
      </c>
      <c r="I373" t="str">
        <f>VLOOKUP(A373,MED[],8,FALSE)</f>
        <v>yes</v>
      </c>
      <c r="J373" t="str">
        <f>VLOOKUP(A373,MED[],9,FALSE)</f>
        <v>Underweight</v>
      </c>
      <c r="K373" t="str">
        <f>VLOOKUP(A373,MED[],10,FALSE)</f>
        <v>Normal</v>
      </c>
      <c r="L373" t="str">
        <f>VLOOKUP(A373,HOS[],2,FALSE)</f>
        <v>1 Jul 1984</v>
      </c>
      <c r="M373" s="11">
        <f>VLOOKUP(A373,HOS[],8,FALSE)</f>
        <v>3994.18</v>
      </c>
      <c r="N373" t="str">
        <f>VLOOKUP(A373,HOS[],9,FALSE)</f>
        <v>tier - 2</v>
      </c>
      <c r="O373" t="str">
        <f>VLOOKUP(A373,HOS[],10,FALSE)</f>
        <v>tier - 2</v>
      </c>
      <c r="P373" t="str">
        <f>VLOOKUP(A373,HOS[],11,FALSE)</f>
        <v>R1011</v>
      </c>
      <c r="Q373">
        <f>VLOOKUP(A373,HOS[],3,FALSE)</f>
        <v>38</v>
      </c>
    </row>
    <row r="374" spans="1:17" ht="15.6" x14ac:dyDescent="0.3">
      <c r="A374" s="1" t="s">
        <v>1999</v>
      </c>
      <c r="B374" t="str">
        <f>VLOOKUP(A374,CUS[],3,FALSE)</f>
        <v>Tenielle M</v>
      </c>
      <c r="C374">
        <f>VLOOKUP(A374,MED[],2,FALSE)</f>
        <v>29.81</v>
      </c>
      <c r="D374">
        <f>VLOOKUP(A374,MED[],3,FALSE)</f>
        <v>11.66</v>
      </c>
      <c r="E374" t="str">
        <f>VLOOKUP(A374,MED[],4,FALSE)</f>
        <v>No</v>
      </c>
      <c r="F374" t="str">
        <f>VLOOKUP(A374,MED[],5,FALSE)</f>
        <v>No</v>
      </c>
      <c r="G374" t="str">
        <f>VLOOKUP(A374,MED[],6,FALSE)</f>
        <v>No</v>
      </c>
      <c r="H374" t="str">
        <f>VLOOKUP(A374,MED[],7,FALSE)</f>
        <v>0</v>
      </c>
      <c r="I374" t="str">
        <f>VLOOKUP(A374,MED[],8,FALSE)</f>
        <v>yes</v>
      </c>
      <c r="J374" t="str">
        <f>VLOOKUP(A374,MED[],9,FALSE)</f>
        <v>Overweight</v>
      </c>
      <c r="K374" t="str">
        <f>VLOOKUP(A374,MED[],10,FALSE)</f>
        <v>Diabetes</v>
      </c>
      <c r="L374" t="str">
        <f>VLOOKUP(A374,HOS[],2,FALSE)</f>
        <v>9 Oct 1965</v>
      </c>
      <c r="M374" s="11">
        <f>VLOOKUP(A374,HOS[],8,FALSE)</f>
        <v>36397.58</v>
      </c>
      <c r="N374" t="str">
        <f>VLOOKUP(A374,HOS[],9,FALSE)</f>
        <v>tier - 2</v>
      </c>
      <c r="O374" t="str">
        <f>VLOOKUP(A374,HOS[],10,FALSE)</f>
        <v>tier - 3</v>
      </c>
      <c r="P374" t="str">
        <f>VLOOKUP(A374,HOS[],11,FALSE)</f>
        <v>R1013</v>
      </c>
      <c r="Q374">
        <f>VLOOKUP(A374,HOS[],3,FALSE)</f>
        <v>57</v>
      </c>
    </row>
    <row r="375" spans="1:17" ht="15.6" x14ac:dyDescent="0.3">
      <c r="A375" s="1" t="s">
        <v>1998</v>
      </c>
      <c r="B375" t="str">
        <f>VLOOKUP(A375,CUS[],3,FALSE)</f>
        <v>Andrea</v>
      </c>
      <c r="C375">
        <f>VLOOKUP(A375,MED[],2,FALSE)</f>
        <v>16.329999999999998</v>
      </c>
      <c r="D375">
        <f>VLOOKUP(A375,MED[],3,FALSE)</f>
        <v>7.26</v>
      </c>
      <c r="E375" t="str">
        <f>VLOOKUP(A375,MED[],4,FALSE)</f>
        <v>yes</v>
      </c>
      <c r="F375" t="str">
        <f>VLOOKUP(A375,MED[],5,FALSE)</f>
        <v>No</v>
      </c>
      <c r="G375" t="str">
        <f>VLOOKUP(A375,MED[],6,FALSE)</f>
        <v>No</v>
      </c>
      <c r="H375" t="str">
        <f>VLOOKUP(A375,MED[],7,FALSE)</f>
        <v>0</v>
      </c>
      <c r="I375" t="str">
        <f>VLOOKUP(A375,MED[],8,FALSE)</f>
        <v>yes</v>
      </c>
      <c r="J375" t="str">
        <f>VLOOKUP(A375,MED[],9,FALSE)</f>
        <v>Underweight</v>
      </c>
      <c r="K375" t="str">
        <f>VLOOKUP(A375,MED[],10,FALSE)</f>
        <v>Diabetes</v>
      </c>
      <c r="L375" t="str">
        <f>VLOOKUP(A375,HOS[],2,FALSE)</f>
        <v>7 Oct 1981</v>
      </c>
      <c r="M375" s="11">
        <f>VLOOKUP(A375,HOS[],8,FALSE)</f>
        <v>47496.49</v>
      </c>
      <c r="N375" t="str">
        <f>VLOOKUP(A375,HOS[],9,FALSE)</f>
        <v>tier - 2</v>
      </c>
      <c r="O375" t="str">
        <f>VLOOKUP(A375,HOS[],10,FALSE)</f>
        <v>tier - 1</v>
      </c>
      <c r="P375" t="str">
        <f>VLOOKUP(A375,HOS[],11,FALSE)</f>
        <v>R1011</v>
      </c>
      <c r="Q375">
        <f>VLOOKUP(A375,HOS[],3,FALSE)</f>
        <v>41</v>
      </c>
    </row>
    <row r="376" spans="1:17" ht="15.6" x14ac:dyDescent="0.3">
      <c r="A376" s="1" t="s">
        <v>1997</v>
      </c>
      <c r="B376" t="str">
        <f>VLOOKUP(A376,CUS[],3,FALSE)</f>
        <v>Nora P</v>
      </c>
      <c r="C376">
        <f>VLOOKUP(A376,MED[],2,FALSE)</f>
        <v>16.37</v>
      </c>
      <c r="D376">
        <f>VLOOKUP(A376,MED[],3,FALSE)</f>
        <v>4.79</v>
      </c>
      <c r="E376" t="str">
        <f>VLOOKUP(A376,MED[],4,FALSE)</f>
        <v>yes</v>
      </c>
      <c r="F376" t="str">
        <f>VLOOKUP(A376,MED[],5,FALSE)</f>
        <v>No</v>
      </c>
      <c r="G376" t="str">
        <f>VLOOKUP(A376,MED[],6,FALSE)</f>
        <v>No</v>
      </c>
      <c r="H376" t="str">
        <f>VLOOKUP(A376,MED[],7,FALSE)</f>
        <v>0</v>
      </c>
      <c r="I376" t="str">
        <f>VLOOKUP(A376,MED[],8,FALSE)</f>
        <v>yes</v>
      </c>
      <c r="J376" t="str">
        <f>VLOOKUP(A376,MED[],9,FALSE)</f>
        <v>Underweight</v>
      </c>
      <c r="K376" t="str">
        <f>VLOOKUP(A376,MED[],10,FALSE)</f>
        <v>Normal</v>
      </c>
      <c r="L376" t="str">
        <f>VLOOKUP(A376,HOS[],2,FALSE)</f>
        <v>10 Dec 1985</v>
      </c>
      <c r="M376" s="11">
        <f>VLOOKUP(A376,HOS[],8,FALSE)</f>
        <v>4002.36</v>
      </c>
      <c r="N376" t="str">
        <f>VLOOKUP(A376,HOS[],9,FALSE)</f>
        <v>tier - 2</v>
      </c>
      <c r="O376" t="str">
        <f>VLOOKUP(A376,HOS[],10,FALSE)</f>
        <v>tier - 1</v>
      </c>
      <c r="P376" t="str">
        <f>VLOOKUP(A376,HOS[],11,FALSE)</f>
        <v>R1011</v>
      </c>
      <c r="Q376">
        <f>VLOOKUP(A376,HOS[],3,FALSE)</f>
        <v>37</v>
      </c>
    </row>
    <row r="377" spans="1:17" ht="15.6" x14ac:dyDescent="0.3">
      <c r="A377" s="1" t="s">
        <v>1996</v>
      </c>
      <c r="B377" t="str">
        <f>VLOOKUP(A377,CUS[],3,FALSE)</f>
        <v>Zachary</v>
      </c>
      <c r="C377">
        <f>VLOOKUP(A377,MED[],2,FALSE)</f>
        <v>22.42</v>
      </c>
      <c r="D377">
        <f>VLOOKUP(A377,MED[],3,FALSE)</f>
        <v>4.68</v>
      </c>
      <c r="E377" t="str">
        <f>VLOOKUP(A377,MED[],4,FALSE)</f>
        <v>yes</v>
      </c>
      <c r="F377" t="str">
        <f>VLOOKUP(A377,MED[],5,FALSE)</f>
        <v>No</v>
      </c>
      <c r="G377" t="str">
        <f>VLOOKUP(A377,MED[],6,FALSE)</f>
        <v>No</v>
      </c>
      <c r="H377" t="str">
        <f>VLOOKUP(A377,MED[],7,FALSE)</f>
        <v>1</v>
      </c>
      <c r="I377" t="str">
        <f>VLOOKUP(A377,MED[],8,FALSE)</f>
        <v>No</v>
      </c>
      <c r="J377" t="str">
        <f>VLOOKUP(A377,MED[],9,FALSE)</f>
        <v>Overweight</v>
      </c>
      <c r="K377" t="str">
        <f>VLOOKUP(A377,MED[],10,FALSE)</f>
        <v>Normal</v>
      </c>
      <c r="L377" t="str">
        <f>VLOOKUP(A377,HOS[],2,FALSE)</f>
        <v>24 Sep 1988</v>
      </c>
      <c r="M377" s="11">
        <f>VLOOKUP(A377,HOS[],8,FALSE)</f>
        <v>12231.61</v>
      </c>
      <c r="N377" t="str">
        <f>VLOOKUP(A377,HOS[],9,FALSE)</f>
        <v>tier - 2</v>
      </c>
      <c r="O377" t="str">
        <f>VLOOKUP(A377,HOS[],10,FALSE)</f>
        <v>tier - 3</v>
      </c>
      <c r="P377" t="str">
        <f>VLOOKUP(A377,HOS[],11,FALSE)</f>
        <v>R1015</v>
      </c>
      <c r="Q377">
        <f>VLOOKUP(A377,HOS[],3,FALSE)</f>
        <v>34</v>
      </c>
    </row>
    <row r="378" spans="1:17" ht="15.6" x14ac:dyDescent="0.3">
      <c r="A378" s="1" t="s">
        <v>1995</v>
      </c>
      <c r="B378" t="str">
        <f>VLOOKUP(A378,CUS[],3,FALSE)</f>
        <v>Michael</v>
      </c>
      <c r="C378">
        <f>VLOOKUP(A378,MED[],2,FALSE)</f>
        <v>31.35</v>
      </c>
      <c r="D378">
        <f>VLOOKUP(A378,MED[],3,FALSE)</f>
        <v>4.33</v>
      </c>
      <c r="E378" t="str">
        <f>VLOOKUP(A378,MED[],4,FALSE)</f>
        <v>yes</v>
      </c>
      <c r="F378" t="str">
        <f>VLOOKUP(A378,MED[],5,FALSE)</f>
        <v>No</v>
      </c>
      <c r="G378" t="str">
        <f>VLOOKUP(A378,MED[],6,FALSE)</f>
        <v>Yes</v>
      </c>
      <c r="H378" t="str">
        <f>VLOOKUP(A378,MED[],7,FALSE)</f>
        <v>1</v>
      </c>
      <c r="I378" t="str">
        <f>VLOOKUP(A378,MED[],8,FALSE)</f>
        <v>No</v>
      </c>
      <c r="J378" t="str">
        <f>VLOOKUP(A378,MED[],9,FALSE)</f>
        <v>Obesity</v>
      </c>
      <c r="K378" t="str">
        <f>VLOOKUP(A378,MED[],10,FALSE)</f>
        <v>Normal</v>
      </c>
      <c r="L378" t="str">
        <f>VLOOKUP(A378,HOS[],2,FALSE)</f>
        <v>13 Oct 1969</v>
      </c>
      <c r="M378" s="11">
        <f>VLOOKUP(A378,HOS[],8,FALSE)</f>
        <v>4005.42</v>
      </c>
      <c r="N378" t="str">
        <f>VLOOKUP(A378,HOS[],9,FALSE)</f>
        <v>tier - 2</v>
      </c>
      <c r="O378" t="str">
        <f>VLOOKUP(A378,HOS[],10,FALSE)</f>
        <v>tier - 2</v>
      </c>
      <c r="P378" t="str">
        <f>VLOOKUP(A378,HOS[],11,FALSE)</f>
        <v>R1013</v>
      </c>
      <c r="Q378">
        <f>VLOOKUP(A378,HOS[],3,FALSE)</f>
        <v>53</v>
      </c>
    </row>
    <row r="379" spans="1:17" ht="15.6" x14ac:dyDescent="0.3">
      <c r="A379" s="1" t="s">
        <v>1994</v>
      </c>
      <c r="B379" t="str">
        <f>VLOOKUP(A379,CUS[],3,FALSE)</f>
        <v>Alyssa K.</v>
      </c>
      <c r="C379">
        <f>VLOOKUP(A379,MED[],2,FALSE)</f>
        <v>31.9</v>
      </c>
      <c r="D379">
        <f>VLOOKUP(A379,MED[],3,FALSE)</f>
        <v>11.89</v>
      </c>
      <c r="E379" t="str">
        <f>VLOOKUP(A379,MED[],4,FALSE)</f>
        <v>No</v>
      </c>
      <c r="F379" t="str">
        <f>VLOOKUP(A379,MED[],5,FALSE)</f>
        <v>No</v>
      </c>
      <c r="G379" t="str">
        <f>VLOOKUP(A379,MED[],6,FALSE)</f>
        <v>No</v>
      </c>
      <c r="H379" t="str">
        <f>VLOOKUP(A379,MED[],7,FALSE)</f>
        <v>0</v>
      </c>
      <c r="I379" t="str">
        <f>VLOOKUP(A379,MED[],8,FALSE)</f>
        <v>No</v>
      </c>
      <c r="J379" t="str">
        <f>VLOOKUP(A379,MED[],9,FALSE)</f>
        <v>Obesity</v>
      </c>
      <c r="K379" t="str">
        <f>VLOOKUP(A379,MED[],10,FALSE)</f>
        <v>Diabetes</v>
      </c>
      <c r="L379" t="str">
        <f>VLOOKUP(A379,HOS[],2,FALSE)</f>
        <v>11 Jun 1968</v>
      </c>
      <c r="M379" s="11">
        <f>VLOOKUP(A379,HOS[],8,FALSE)</f>
        <v>4032.24</v>
      </c>
      <c r="N379" t="str">
        <f>VLOOKUP(A379,HOS[],9,FALSE)</f>
        <v>tier - 2</v>
      </c>
      <c r="O379" t="str">
        <f>VLOOKUP(A379,HOS[],10,FALSE)</f>
        <v>tier - 2</v>
      </c>
      <c r="P379" t="str">
        <f>VLOOKUP(A379,HOS[],11,FALSE)</f>
        <v>R1013</v>
      </c>
      <c r="Q379">
        <f>VLOOKUP(A379,HOS[],3,FALSE)</f>
        <v>54</v>
      </c>
    </row>
    <row r="380" spans="1:17" ht="15.6" x14ac:dyDescent="0.3">
      <c r="A380" s="1" t="s">
        <v>1993</v>
      </c>
      <c r="B380" t="str">
        <f>VLOOKUP(A380,CUS[],3,FALSE)</f>
        <v>Heather</v>
      </c>
      <c r="C380">
        <f>VLOOKUP(A380,MED[],2,FALSE)</f>
        <v>30.6</v>
      </c>
      <c r="D380">
        <f>VLOOKUP(A380,MED[],3,FALSE)</f>
        <v>5.24</v>
      </c>
      <c r="E380" t="str">
        <f>VLOOKUP(A380,MED[],4,FALSE)</f>
        <v>No</v>
      </c>
      <c r="F380" t="str">
        <f>VLOOKUP(A380,MED[],5,FALSE)</f>
        <v>No</v>
      </c>
      <c r="G380" t="str">
        <f>VLOOKUP(A380,MED[],6,FALSE)</f>
        <v>No</v>
      </c>
      <c r="H380" t="str">
        <f>VLOOKUP(A380,MED[],7,FALSE)</f>
        <v>0</v>
      </c>
      <c r="I380" t="str">
        <f>VLOOKUP(A380,MED[],8,FALSE)</f>
        <v>yes</v>
      </c>
      <c r="J380" t="str">
        <f>VLOOKUP(A380,MED[],9,FALSE)</f>
        <v>Obesity</v>
      </c>
      <c r="K380" t="str">
        <f>VLOOKUP(A380,MED[],10,FALSE)</f>
        <v>Normal</v>
      </c>
      <c r="L380" t="str">
        <f>VLOOKUP(A380,HOS[],2,FALSE)</f>
        <v>7 Dec 1999</v>
      </c>
      <c r="M380" s="11">
        <f>VLOOKUP(A380,HOS[],8,FALSE)</f>
        <v>4038.41</v>
      </c>
      <c r="N380" t="str">
        <f>VLOOKUP(A380,HOS[],9,FALSE)</f>
        <v>tier - 2</v>
      </c>
      <c r="O380" t="str">
        <f>VLOOKUP(A380,HOS[],10,FALSE)</f>
        <v>tier - 1</v>
      </c>
      <c r="P380" t="str">
        <f>VLOOKUP(A380,HOS[],11,FALSE)</f>
        <v>R1011</v>
      </c>
      <c r="Q380">
        <f>VLOOKUP(A380,HOS[],3,FALSE)</f>
        <v>23</v>
      </c>
    </row>
    <row r="381" spans="1:17" ht="15.6" x14ac:dyDescent="0.3">
      <c r="A381" s="1" t="s">
        <v>1992</v>
      </c>
      <c r="B381" t="str">
        <f>VLOOKUP(A381,CUS[],3,FALSE)</f>
        <v>Dante</v>
      </c>
      <c r="C381">
        <f>VLOOKUP(A381,MED[],2,FALSE)</f>
        <v>28.975000000000001</v>
      </c>
      <c r="D381">
        <f>VLOOKUP(A381,MED[],3,FALSE)</f>
        <v>7.63</v>
      </c>
      <c r="E381" t="str">
        <f>VLOOKUP(A381,MED[],4,FALSE)</f>
        <v>No</v>
      </c>
      <c r="F381" t="str">
        <f>VLOOKUP(A381,MED[],5,FALSE)</f>
        <v>No</v>
      </c>
      <c r="G381" t="str">
        <f>VLOOKUP(A381,MED[],6,FALSE)</f>
        <v>No</v>
      </c>
      <c r="H381" t="str">
        <f>VLOOKUP(A381,MED[],7,FALSE)</f>
        <v>0</v>
      </c>
      <c r="I381" t="str">
        <f>VLOOKUP(A381,MED[],8,FALSE)</f>
        <v>yes</v>
      </c>
      <c r="J381" t="str">
        <f>VLOOKUP(A381,MED[],9,FALSE)</f>
        <v>Overweight</v>
      </c>
      <c r="K381" t="str">
        <f>VLOOKUP(A381,MED[],10,FALSE)</f>
        <v>Diabetes</v>
      </c>
      <c r="L381" t="str">
        <f>VLOOKUP(A381,HOS[],2,FALSE)</f>
        <v>10 Dec 1965</v>
      </c>
      <c r="M381" s="11">
        <f>VLOOKUP(A381,HOS[],8,FALSE)</f>
        <v>4039.9</v>
      </c>
      <c r="N381" t="str">
        <f>VLOOKUP(A381,HOS[],9,FALSE)</f>
        <v>tier - 2</v>
      </c>
      <c r="O381" t="str">
        <f>VLOOKUP(A381,HOS[],10,FALSE)</f>
        <v>tier - 1</v>
      </c>
      <c r="P381" t="str">
        <f>VLOOKUP(A381,HOS[],11,FALSE)</f>
        <v>R1017</v>
      </c>
      <c r="Q381">
        <f>VLOOKUP(A381,HOS[],3,FALSE)</f>
        <v>57</v>
      </c>
    </row>
    <row r="382" spans="1:17" ht="15.6" x14ac:dyDescent="0.3">
      <c r="A382" s="1" t="s">
        <v>1991</v>
      </c>
      <c r="B382" t="str">
        <f>VLOOKUP(A382,CUS[],3,FALSE)</f>
        <v>Sara E.</v>
      </c>
      <c r="C382">
        <f>VLOOKUP(A382,MED[],2,FALSE)</f>
        <v>24.86</v>
      </c>
      <c r="D382">
        <f>VLOOKUP(A382,MED[],3,FALSE)</f>
        <v>8.92</v>
      </c>
      <c r="E382" t="str">
        <f>VLOOKUP(A382,MED[],4,FALSE)</f>
        <v>yes</v>
      </c>
      <c r="F382" t="str">
        <f>VLOOKUP(A382,MED[],5,FALSE)</f>
        <v>No</v>
      </c>
      <c r="G382" t="str">
        <f>VLOOKUP(A382,MED[],6,FALSE)</f>
        <v>No</v>
      </c>
      <c r="H382" t="str">
        <f>VLOOKUP(A382,MED[],7,FALSE)</f>
        <v>2</v>
      </c>
      <c r="I382" t="str">
        <f>VLOOKUP(A382,MED[],8,FALSE)</f>
        <v>No</v>
      </c>
      <c r="J382" t="str">
        <f>VLOOKUP(A382,MED[],9,FALSE)</f>
        <v>Overweight</v>
      </c>
      <c r="K382" t="str">
        <f>VLOOKUP(A382,MED[],10,FALSE)</f>
        <v>Diabetes</v>
      </c>
      <c r="L382" t="str">
        <f>VLOOKUP(A382,HOS[],2,FALSE)</f>
        <v>26 Oct 1970</v>
      </c>
      <c r="M382" s="11">
        <f>VLOOKUP(A382,HOS[],8,FALSE)</f>
        <v>4040.56</v>
      </c>
      <c r="N382" t="str">
        <f>VLOOKUP(A382,HOS[],9,FALSE)</f>
        <v>tier - 2</v>
      </c>
      <c r="O382" t="str">
        <f>VLOOKUP(A382,HOS[],10,FALSE)</f>
        <v>tier - 2</v>
      </c>
      <c r="P382" t="str">
        <f>VLOOKUP(A382,HOS[],11,FALSE)</f>
        <v>R1013</v>
      </c>
      <c r="Q382">
        <f>VLOOKUP(A382,HOS[],3,FALSE)</f>
        <v>52</v>
      </c>
    </row>
    <row r="383" spans="1:17" ht="15.6" x14ac:dyDescent="0.3">
      <c r="A383" s="1" t="s">
        <v>1990</v>
      </c>
      <c r="B383" t="str">
        <f>VLOOKUP(A383,CUS[],3,FALSE)</f>
        <v>Scott</v>
      </c>
      <c r="C383">
        <f>VLOOKUP(A383,MED[],2,FALSE)</f>
        <v>19.54</v>
      </c>
      <c r="D383">
        <f>VLOOKUP(A383,MED[],3,FALSE)</f>
        <v>5.37</v>
      </c>
      <c r="E383" t="str">
        <f>VLOOKUP(A383,MED[],4,FALSE)</f>
        <v>No</v>
      </c>
      <c r="F383" t="str">
        <f>VLOOKUP(A383,MED[],5,FALSE)</f>
        <v>No</v>
      </c>
      <c r="G383" t="str">
        <f>VLOOKUP(A383,MED[],6,FALSE)</f>
        <v>No</v>
      </c>
      <c r="H383" t="str">
        <f>VLOOKUP(A383,MED[],7,FALSE)</f>
        <v>0</v>
      </c>
      <c r="I383" t="str">
        <f>VLOOKUP(A383,MED[],8,FALSE)</f>
        <v>yes</v>
      </c>
      <c r="J383" t="str">
        <f>VLOOKUP(A383,MED[],9,FALSE)</f>
        <v>Overweight</v>
      </c>
      <c r="K383" t="str">
        <f>VLOOKUP(A383,MED[],10,FALSE)</f>
        <v>Normal</v>
      </c>
      <c r="L383" t="str">
        <f>VLOOKUP(A383,HOS[],2,FALSE)</f>
        <v>30 Dec 1990</v>
      </c>
      <c r="M383" s="11">
        <f>VLOOKUP(A383,HOS[],8,FALSE)</f>
        <v>4047.94</v>
      </c>
      <c r="N383" t="str">
        <f>VLOOKUP(A383,HOS[],9,FALSE)</f>
        <v>tier - 2</v>
      </c>
      <c r="O383" t="str">
        <f>VLOOKUP(A383,HOS[],10,FALSE)</f>
        <v>tier - 3</v>
      </c>
      <c r="P383" t="str">
        <f>VLOOKUP(A383,HOS[],11,FALSE)</f>
        <v>R1011</v>
      </c>
      <c r="Q383">
        <f>VLOOKUP(A383,HOS[],3,FALSE)</f>
        <v>32</v>
      </c>
    </row>
    <row r="384" spans="1:17" ht="15.6" x14ac:dyDescent="0.3">
      <c r="A384" s="1" t="s">
        <v>1989</v>
      </c>
      <c r="B384" t="str">
        <f>VLOOKUP(A384,CUS[],3,FALSE)</f>
        <v>Sean</v>
      </c>
      <c r="C384">
        <f>VLOOKUP(A384,MED[],2,FALSE)</f>
        <v>26.74</v>
      </c>
      <c r="D384">
        <f>VLOOKUP(A384,MED[],3,FALSE)</f>
        <v>4.3099999999999996</v>
      </c>
      <c r="E384" t="str">
        <f>VLOOKUP(A384,MED[],4,FALSE)</f>
        <v>No</v>
      </c>
      <c r="F384" t="str">
        <f>VLOOKUP(A384,MED[],5,FALSE)</f>
        <v>No</v>
      </c>
      <c r="G384" t="str">
        <f>VLOOKUP(A384,MED[],6,FALSE)</f>
        <v>No</v>
      </c>
      <c r="H384" t="str">
        <f>VLOOKUP(A384,MED[],7,FALSE)</f>
        <v>0</v>
      </c>
      <c r="I384" t="str">
        <f>VLOOKUP(A384,MED[],8,FALSE)</f>
        <v>yes</v>
      </c>
      <c r="J384" t="str">
        <f>VLOOKUP(A384,MED[],9,FALSE)</f>
        <v>Overweight</v>
      </c>
      <c r="K384" t="str">
        <f>VLOOKUP(A384,MED[],10,FALSE)</f>
        <v>Normal</v>
      </c>
      <c r="L384" t="str">
        <f>VLOOKUP(A384,HOS[],2,FALSE)</f>
        <v>13 Jul 1994</v>
      </c>
      <c r="M384" s="11">
        <f>VLOOKUP(A384,HOS[],8,FALSE)</f>
        <v>4058.12</v>
      </c>
      <c r="N384" t="str">
        <f>VLOOKUP(A384,HOS[],9,FALSE)</f>
        <v>tier - 2</v>
      </c>
      <c r="O384" t="str">
        <f>VLOOKUP(A384,HOS[],10,FALSE)</f>
        <v>tier - 2</v>
      </c>
      <c r="P384" t="str">
        <f>VLOOKUP(A384,HOS[],11,FALSE)</f>
        <v>R1011</v>
      </c>
      <c r="Q384">
        <f>VLOOKUP(A384,HOS[],3,FALSE)</f>
        <v>28</v>
      </c>
    </row>
    <row r="385" spans="1:17" ht="15.6" x14ac:dyDescent="0.3">
      <c r="A385" s="1" t="s">
        <v>1988</v>
      </c>
      <c r="B385" t="str">
        <f>VLOOKUP(A385,CUS[],3,FALSE)</f>
        <v>Danielle</v>
      </c>
      <c r="C385">
        <f>VLOOKUP(A385,MED[],2,FALSE)</f>
        <v>22.99</v>
      </c>
      <c r="D385">
        <f>VLOOKUP(A385,MED[],3,FALSE)</f>
        <v>10.46</v>
      </c>
      <c r="E385" t="str">
        <f>VLOOKUP(A385,MED[],4,FALSE)</f>
        <v>No</v>
      </c>
      <c r="F385" t="str">
        <f>VLOOKUP(A385,MED[],5,FALSE)</f>
        <v>No</v>
      </c>
      <c r="G385" t="str">
        <f>VLOOKUP(A385,MED[],6,FALSE)</f>
        <v>No</v>
      </c>
      <c r="H385" t="str">
        <f>VLOOKUP(A385,MED[],7,FALSE)</f>
        <v>3</v>
      </c>
      <c r="I385" t="str">
        <f>VLOOKUP(A385,MED[],8,FALSE)</f>
        <v>yes</v>
      </c>
      <c r="J385" t="str">
        <f>VLOOKUP(A385,MED[],9,FALSE)</f>
        <v>Overweight</v>
      </c>
      <c r="K385" t="str">
        <f>VLOOKUP(A385,MED[],10,FALSE)</f>
        <v>Diabetes</v>
      </c>
      <c r="L385" t="str">
        <f>VLOOKUP(A385,HOS[],2,FALSE)</f>
        <v>14 Jun 1958</v>
      </c>
      <c r="M385" s="11">
        <f>VLOOKUP(A385,HOS[],8,FALSE)</f>
        <v>4058.71</v>
      </c>
      <c r="N385" t="str">
        <f>VLOOKUP(A385,HOS[],9,FALSE)</f>
        <v>tier - 2</v>
      </c>
      <c r="O385" t="str">
        <f>VLOOKUP(A385,HOS[],10,FALSE)</f>
        <v>tier - 2</v>
      </c>
      <c r="P385" t="str">
        <f>VLOOKUP(A385,HOS[],11,FALSE)</f>
        <v>R1013</v>
      </c>
      <c r="Q385">
        <f>VLOOKUP(A385,HOS[],3,FALSE)</f>
        <v>64</v>
      </c>
    </row>
    <row r="386" spans="1:17" ht="15.6" x14ac:dyDescent="0.3">
      <c r="A386" s="1" t="s">
        <v>1987</v>
      </c>
      <c r="B386" t="str">
        <f>VLOOKUP(A386,CUS[],3,FALSE)</f>
        <v>Andrew D.</v>
      </c>
      <c r="C386">
        <f>VLOOKUP(A386,MED[],2,FALSE)</f>
        <v>31.46</v>
      </c>
      <c r="D386">
        <f>VLOOKUP(A386,MED[],3,FALSE)</f>
        <v>7.39</v>
      </c>
      <c r="E386" t="str">
        <f>VLOOKUP(A386,MED[],4,FALSE)</f>
        <v>No</v>
      </c>
      <c r="F386" t="str">
        <f>VLOOKUP(A386,MED[],5,FALSE)</f>
        <v>No</v>
      </c>
      <c r="G386" t="str">
        <f>VLOOKUP(A386,MED[],6,FALSE)</f>
        <v>No</v>
      </c>
      <c r="H386" t="str">
        <f>VLOOKUP(A386,MED[],7,FALSE)</f>
        <v>0</v>
      </c>
      <c r="I386" t="str">
        <f>VLOOKUP(A386,MED[],8,FALSE)</f>
        <v>No</v>
      </c>
      <c r="J386" t="str">
        <f>VLOOKUP(A386,MED[],9,FALSE)</f>
        <v>Obesity</v>
      </c>
      <c r="K386" t="str">
        <f>VLOOKUP(A386,MED[],10,FALSE)</f>
        <v>Diabetes</v>
      </c>
      <c r="L386" t="str">
        <f>VLOOKUP(A386,HOS[],2,FALSE)</f>
        <v>16 Jul 1960</v>
      </c>
      <c r="M386" s="11">
        <f>VLOOKUP(A386,HOS[],8,FALSE)</f>
        <v>4070.42</v>
      </c>
      <c r="N386" t="str">
        <f>VLOOKUP(A386,HOS[],9,FALSE)</f>
        <v>tier - 2</v>
      </c>
      <c r="O386" t="str">
        <f>VLOOKUP(A386,HOS[],10,FALSE)</f>
        <v>tier - 2</v>
      </c>
      <c r="P386" t="str">
        <f>VLOOKUP(A386,HOS[],11,FALSE)</f>
        <v>R1013</v>
      </c>
      <c r="Q386">
        <f>VLOOKUP(A386,HOS[],3,FALSE)</f>
        <v>62</v>
      </c>
    </row>
    <row r="387" spans="1:17" ht="15.6" x14ac:dyDescent="0.3">
      <c r="A387" s="1" t="s">
        <v>1986</v>
      </c>
      <c r="B387" t="str">
        <f>VLOOKUP(A387,CUS[],3,FALSE)</f>
        <v>Joel D</v>
      </c>
      <c r="C387">
        <f>VLOOKUP(A387,MED[],2,FALSE)</f>
        <v>30.86</v>
      </c>
      <c r="D387">
        <f>VLOOKUP(A387,MED[],3,FALSE)</f>
        <v>6.18</v>
      </c>
      <c r="E387" t="str">
        <f>VLOOKUP(A387,MED[],4,FALSE)</f>
        <v>No</v>
      </c>
      <c r="F387" t="str">
        <f>VLOOKUP(A387,MED[],5,FALSE)</f>
        <v>yes</v>
      </c>
      <c r="G387" t="str">
        <f>VLOOKUP(A387,MED[],6,FALSE)</f>
        <v>No</v>
      </c>
      <c r="H387" t="str">
        <f>VLOOKUP(A387,MED[],7,FALSE)</f>
        <v>2</v>
      </c>
      <c r="I387" t="str">
        <f>VLOOKUP(A387,MED[],8,FALSE)</f>
        <v>yes</v>
      </c>
      <c r="J387" t="str">
        <f>VLOOKUP(A387,MED[],9,FALSE)</f>
        <v>Obesity</v>
      </c>
      <c r="K387" t="str">
        <f>VLOOKUP(A387,MED[],10,FALSE)</f>
        <v>Prediabetes</v>
      </c>
      <c r="L387" t="str">
        <f>VLOOKUP(A387,HOS[],2,FALSE)</f>
        <v>19 Nov 2000</v>
      </c>
      <c r="M387" s="11">
        <f>VLOOKUP(A387,HOS[],8,FALSE)</f>
        <v>36445.550000000003</v>
      </c>
      <c r="N387" t="str">
        <f>VLOOKUP(A387,HOS[],9,FALSE)</f>
        <v>tier - 2</v>
      </c>
      <c r="O387" t="str">
        <f>VLOOKUP(A387,HOS[],10,FALSE)</f>
        <v>tier - 3</v>
      </c>
      <c r="P387" t="str">
        <f>VLOOKUP(A387,HOS[],11,FALSE)</f>
        <v>R1011</v>
      </c>
      <c r="Q387">
        <f>VLOOKUP(A387,HOS[],3,FALSE)</f>
        <v>22</v>
      </c>
    </row>
    <row r="388" spans="1:17" ht="15.6" x14ac:dyDescent="0.3">
      <c r="A388" s="1" t="s">
        <v>1985</v>
      </c>
      <c r="B388" t="str">
        <f>VLOOKUP(A388,CUS[],3,FALSE)</f>
        <v>Michelle</v>
      </c>
      <c r="C388">
        <f>VLOOKUP(A388,MED[],2,FALSE)</f>
        <v>31.96</v>
      </c>
      <c r="D388">
        <f>VLOOKUP(A388,MED[],3,FALSE)</f>
        <v>8.86</v>
      </c>
      <c r="E388" t="str">
        <f>VLOOKUP(A388,MED[],4,FALSE)</f>
        <v>No</v>
      </c>
      <c r="F388" t="str">
        <f>VLOOKUP(A388,MED[],5,FALSE)</f>
        <v>No</v>
      </c>
      <c r="G388" t="str">
        <f>VLOOKUP(A388,MED[],6,FALSE)</f>
        <v>No</v>
      </c>
      <c r="H388" t="str">
        <f>VLOOKUP(A388,MED[],7,FALSE)</f>
        <v>0</v>
      </c>
      <c r="I388" t="str">
        <f>VLOOKUP(A388,MED[],8,FALSE)</f>
        <v>yes</v>
      </c>
      <c r="J388" t="str">
        <f>VLOOKUP(A388,MED[],9,FALSE)</f>
        <v>Obesity</v>
      </c>
      <c r="K388" t="str">
        <f>VLOOKUP(A388,MED[],10,FALSE)</f>
        <v>Diabetes</v>
      </c>
      <c r="L388" t="str">
        <f>VLOOKUP(A388,HOS[],2,FALSE)</f>
        <v>19 Jun 2002</v>
      </c>
      <c r="M388" s="11">
        <f>VLOOKUP(A388,HOS[],8,FALSE)</f>
        <v>12233.83</v>
      </c>
      <c r="N388" t="str">
        <f>VLOOKUP(A388,HOS[],9,FALSE)</f>
        <v>tier - 2</v>
      </c>
      <c r="O388" t="str">
        <f>VLOOKUP(A388,HOS[],10,FALSE)</f>
        <v>tier - 2</v>
      </c>
      <c r="P388" t="str">
        <f>VLOOKUP(A388,HOS[],11,FALSE)</f>
        <v>R1011</v>
      </c>
      <c r="Q388">
        <f>VLOOKUP(A388,HOS[],3,FALSE)</f>
        <v>20</v>
      </c>
    </row>
    <row r="389" spans="1:17" ht="15.6" x14ac:dyDescent="0.3">
      <c r="A389" s="1" t="s">
        <v>1984</v>
      </c>
      <c r="B389" t="str">
        <f>VLOOKUP(A389,CUS[],3,FALSE)</f>
        <v>Michael J.</v>
      </c>
      <c r="C389">
        <f>VLOOKUP(A389,MED[],2,FALSE)</f>
        <v>23.76</v>
      </c>
      <c r="D389">
        <f>VLOOKUP(A389,MED[],3,FALSE)</f>
        <v>10.96</v>
      </c>
      <c r="E389" t="str">
        <f>VLOOKUP(A389,MED[],4,FALSE)</f>
        <v>No</v>
      </c>
      <c r="F389" t="str">
        <f>VLOOKUP(A389,MED[],5,FALSE)</f>
        <v>No</v>
      </c>
      <c r="G389" t="str">
        <f>VLOOKUP(A389,MED[],6,FALSE)</f>
        <v>No</v>
      </c>
      <c r="H389" t="str">
        <f>VLOOKUP(A389,MED[],7,FALSE)</f>
        <v>3</v>
      </c>
      <c r="I389" t="str">
        <f>VLOOKUP(A389,MED[],8,FALSE)</f>
        <v>yes</v>
      </c>
      <c r="J389" t="str">
        <f>VLOOKUP(A389,MED[],9,FALSE)</f>
        <v>Overweight</v>
      </c>
      <c r="K389" t="str">
        <f>VLOOKUP(A389,MED[],10,FALSE)</f>
        <v>Diabetes</v>
      </c>
      <c r="L389" t="str">
        <f>VLOOKUP(A389,HOS[],2,FALSE)</f>
        <v>18 Dec 1958</v>
      </c>
      <c r="M389" s="11">
        <f>VLOOKUP(A389,HOS[],8,FALSE)</f>
        <v>4070.51</v>
      </c>
      <c r="N389" t="str">
        <f>VLOOKUP(A389,HOS[],9,FALSE)</f>
        <v>tier - 2</v>
      </c>
      <c r="O389" t="str">
        <f>VLOOKUP(A389,HOS[],10,FALSE)</f>
        <v>tier - 1</v>
      </c>
      <c r="P389" t="str">
        <f>VLOOKUP(A389,HOS[],11,FALSE)</f>
        <v>R1013</v>
      </c>
      <c r="Q389">
        <f>VLOOKUP(A389,HOS[],3,FALSE)</f>
        <v>64</v>
      </c>
    </row>
    <row r="390" spans="1:17" ht="15.6" x14ac:dyDescent="0.3">
      <c r="A390" s="1" t="s">
        <v>1983</v>
      </c>
      <c r="B390" t="str">
        <f>VLOOKUP(A390,CUS[],3,FALSE)</f>
        <v>Nikki</v>
      </c>
      <c r="C390">
        <f>VLOOKUP(A390,MED[],2,FALSE)</f>
        <v>19.38</v>
      </c>
      <c r="D390">
        <f>VLOOKUP(A390,MED[],3,FALSE)</f>
        <v>6.28</v>
      </c>
      <c r="E390" t="str">
        <f>VLOOKUP(A390,MED[],4,FALSE)</f>
        <v>No</v>
      </c>
      <c r="F390" t="str">
        <f>VLOOKUP(A390,MED[],5,FALSE)</f>
        <v>No</v>
      </c>
      <c r="G390" t="str">
        <f>VLOOKUP(A390,MED[],6,FALSE)</f>
        <v>No</v>
      </c>
      <c r="H390" t="str">
        <f>VLOOKUP(A390,MED[],7,FALSE)</f>
        <v>0</v>
      </c>
      <c r="I390" t="str">
        <f>VLOOKUP(A390,MED[],8,FALSE)</f>
        <v>yes</v>
      </c>
      <c r="J390" t="str">
        <f>VLOOKUP(A390,MED[],9,FALSE)</f>
        <v>Overweight</v>
      </c>
      <c r="K390" t="str">
        <f>VLOOKUP(A390,MED[],10,FALSE)</f>
        <v>Prediabetes</v>
      </c>
      <c r="L390" t="str">
        <f>VLOOKUP(A390,HOS[],2,FALSE)</f>
        <v>1 Aug 1991</v>
      </c>
      <c r="M390" s="11">
        <f>VLOOKUP(A390,HOS[],8,FALSE)</f>
        <v>4074.45</v>
      </c>
      <c r="N390" t="str">
        <f>VLOOKUP(A390,HOS[],9,FALSE)</f>
        <v>tier - 2</v>
      </c>
      <c r="O390" t="str">
        <f>VLOOKUP(A390,HOS[],10,FALSE)</f>
        <v>tier - 2</v>
      </c>
      <c r="P390" t="str">
        <f>VLOOKUP(A390,HOS[],11,FALSE)</f>
        <v>R1011</v>
      </c>
      <c r="Q390">
        <f>VLOOKUP(A390,HOS[],3,FALSE)</f>
        <v>31</v>
      </c>
    </row>
    <row r="391" spans="1:17" ht="15.6" x14ac:dyDescent="0.3">
      <c r="A391" s="1" t="s">
        <v>1982</v>
      </c>
      <c r="B391" t="str">
        <f>VLOOKUP(A391,CUS[],3,FALSE)</f>
        <v>Summer B.</v>
      </c>
      <c r="C391">
        <f>VLOOKUP(A391,MED[],2,FALSE)</f>
        <v>16.21</v>
      </c>
      <c r="D391">
        <f>VLOOKUP(A391,MED[],3,FALSE)</f>
        <v>6.29</v>
      </c>
      <c r="E391" t="str">
        <f>VLOOKUP(A391,MED[],4,FALSE)</f>
        <v>yes</v>
      </c>
      <c r="F391" t="str">
        <f>VLOOKUP(A391,MED[],5,FALSE)</f>
        <v>No</v>
      </c>
      <c r="G391" t="str">
        <f>VLOOKUP(A391,MED[],6,FALSE)</f>
        <v>No</v>
      </c>
      <c r="H391" t="str">
        <f>VLOOKUP(A391,MED[],7,FALSE)</f>
        <v>1</v>
      </c>
      <c r="I391" t="str">
        <f>VLOOKUP(A391,MED[],8,FALSE)</f>
        <v>yes</v>
      </c>
      <c r="J391" t="str">
        <f>VLOOKUP(A391,MED[],9,FALSE)</f>
        <v>Underweight</v>
      </c>
      <c r="K391" t="str">
        <f>VLOOKUP(A391,MED[],10,FALSE)</f>
        <v>Prediabetes</v>
      </c>
      <c r="L391" t="str">
        <f>VLOOKUP(A391,HOS[],2,FALSE)</f>
        <v>14 Jul 1988</v>
      </c>
      <c r="M391" s="11">
        <f>VLOOKUP(A391,HOS[],8,FALSE)</f>
        <v>4076.5</v>
      </c>
      <c r="N391" t="str">
        <f>VLOOKUP(A391,HOS[],9,FALSE)</f>
        <v>tier - 2</v>
      </c>
      <c r="O391" t="str">
        <f>VLOOKUP(A391,HOS[],10,FALSE)</f>
        <v>tier - 1</v>
      </c>
      <c r="P391" t="str">
        <f>VLOOKUP(A391,HOS[],11,FALSE)</f>
        <v>R1011</v>
      </c>
      <c r="Q391">
        <f>VLOOKUP(A391,HOS[],3,FALSE)</f>
        <v>34</v>
      </c>
    </row>
    <row r="392" spans="1:17" ht="15.6" x14ac:dyDescent="0.3">
      <c r="A392" s="1" t="s">
        <v>1981</v>
      </c>
      <c r="B392" t="str">
        <f>VLOOKUP(A392,CUS[],3,FALSE)</f>
        <v>Edward</v>
      </c>
      <c r="C392">
        <f>VLOOKUP(A392,MED[],2,FALSE)</f>
        <v>32.54</v>
      </c>
      <c r="D392">
        <f>VLOOKUP(A392,MED[],3,FALSE)</f>
        <v>4.0199999999999996</v>
      </c>
      <c r="E392" t="str">
        <f>VLOOKUP(A392,MED[],4,FALSE)</f>
        <v>No</v>
      </c>
      <c r="F392" t="str">
        <f>VLOOKUP(A392,MED[],5,FALSE)</f>
        <v>yes</v>
      </c>
      <c r="G392" t="str">
        <f>VLOOKUP(A392,MED[],6,FALSE)</f>
        <v>No</v>
      </c>
      <c r="H392" t="str">
        <f>VLOOKUP(A392,MED[],7,FALSE)</f>
        <v>1</v>
      </c>
      <c r="I392" t="str">
        <f>VLOOKUP(A392,MED[],8,FALSE)</f>
        <v>yes</v>
      </c>
      <c r="J392" t="str">
        <f>VLOOKUP(A392,MED[],9,FALSE)</f>
        <v>Obesity</v>
      </c>
      <c r="K392" t="str">
        <f>VLOOKUP(A392,MED[],10,FALSE)</f>
        <v>Normal</v>
      </c>
      <c r="L392" t="str">
        <f>VLOOKUP(A392,HOS[],2,FALSE)</f>
        <v>21 Sep 2004</v>
      </c>
      <c r="M392" s="11">
        <f>VLOOKUP(A392,HOS[],8,FALSE)</f>
        <v>4133.6400000000003</v>
      </c>
      <c r="N392" t="str">
        <f>VLOOKUP(A392,HOS[],9,FALSE)</f>
        <v>tier - 2</v>
      </c>
      <c r="O392" t="str">
        <f>VLOOKUP(A392,HOS[],10,FALSE)</f>
        <v>tier - 2</v>
      </c>
      <c r="P392" t="str">
        <f>VLOOKUP(A392,HOS[],11,FALSE)</f>
        <v>R1011</v>
      </c>
      <c r="Q392">
        <f>VLOOKUP(A392,HOS[],3,FALSE)</f>
        <v>18</v>
      </c>
    </row>
    <row r="393" spans="1:17" ht="15.6" x14ac:dyDescent="0.3">
      <c r="A393" s="1" t="s">
        <v>1980</v>
      </c>
      <c r="B393" t="str">
        <f>VLOOKUP(A393,CUS[],3,FALSE)</f>
        <v>Ryan</v>
      </c>
      <c r="C393">
        <f>VLOOKUP(A393,MED[],2,FALSE)</f>
        <v>36.765000000000001</v>
      </c>
      <c r="D393">
        <f>VLOOKUP(A393,MED[],3,FALSE)</f>
        <v>11.95</v>
      </c>
      <c r="E393" t="str">
        <f>VLOOKUP(A393,MED[],4,FALSE)</f>
        <v>yes</v>
      </c>
      <c r="F393" t="str">
        <f>VLOOKUP(A393,MED[],5,FALSE)</f>
        <v>No</v>
      </c>
      <c r="G393" t="str">
        <f>VLOOKUP(A393,MED[],6,FALSE)</f>
        <v>No</v>
      </c>
      <c r="H393" t="str">
        <f>VLOOKUP(A393,MED[],7,FALSE)</f>
        <v>2</v>
      </c>
      <c r="I393" t="str">
        <f>VLOOKUP(A393,MED[],8,FALSE)</f>
        <v>No</v>
      </c>
      <c r="J393" t="str">
        <f>VLOOKUP(A393,MED[],9,FALSE)</f>
        <v>Obesity</v>
      </c>
      <c r="K393" t="str">
        <f>VLOOKUP(A393,MED[],10,FALSE)</f>
        <v>Diabetes</v>
      </c>
      <c r="L393" t="str">
        <f>VLOOKUP(A393,HOS[],2,FALSE)</f>
        <v>6 Aug 1970</v>
      </c>
      <c r="M393" s="11">
        <f>VLOOKUP(A393,HOS[],8,FALSE)</f>
        <v>4134.08</v>
      </c>
      <c r="N393" t="str">
        <f>VLOOKUP(A393,HOS[],9,FALSE)</f>
        <v>tier - 2</v>
      </c>
      <c r="O393" t="str">
        <f>VLOOKUP(A393,HOS[],10,FALSE)</f>
        <v>tier - 3</v>
      </c>
      <c r="P393" t="str">
        <f>VLOOKUP(A393,HOS[],11,FALSE)</f>
        <v>R1012</v>
      </c>
      <c r="Q393">
        <f>VLOOKUP(A393,HOS[],3,FALSE)</f>
        <v>52</v>
      </c>
    </row>
    <row r="394" spans="1:17" ht="15.6" x14ac:dyDescent="0.3">
      <c r="A394" s="1" t="s">
        <v>1979</v>
      </c>
      <c r="B394" t="str">
        <f>VLOOKUP(A394,CUS[],3,FALSE)</f>
        <v>Kacee</v>
      </c>
      <c r="C394">
        <f>VLOOKUP(A394,MED[],2,FALSE)</f>
        <v>35.909999999999997</v>
      </c>
      <c r="D394">
        <f>VLOOKUP(A394,MED[],3,FALSE)</f>
        <v>8.7100000000000009</v>
      </c>
      <c r="E394" t="str">
        <f>VLOOKUP(A394,MED[],4,FALSE)</f>
        <v>No</v>
      </c>
      <c r="F394" t="str">
        <f>VLOOKUP(A394,MED[],5,FALSE)</f>
        <v>No</v>
      </c>
      <c r="G394" t="str">
        <f>VLOOKUP(A394,MED[],6,FALSE)</f>
        <v>No</v>
      </c>
      <c r="H394" t="str">
        <f>VLOOKUP(A394,MED[],7,FALSE)</f>
        <v>0</v>
      </c>
      <c r="I394" t="str">
        <f>VLOOKUP(A394,MED[],8,FALSE)</f>
        <v>No</v>
      </c>
      <c r="J394" t="str">
        <f>VLOOKUP(A394,MED[],9,FALSE)</f>
        <v>Obesity</v>
      </c>
      <c r="K394" t="str">
        <f>VLOOKUP(A394,MED[],10,FALSE)</f>
        <v>Diabetes</v>
      </c>
      <c r="L394" t="str">
        <f>VLOOKUP(A394,HOS[],2,FALSE)</f>
        <v>18 Sep 1974</v>
      </c>
      <c r="M394" s="11">
        <f>VLOOKUP(A394,HOS[],8,FALSE)</f>
        <v>4137.5200000000004</v>
      </c>
      <c r="N394" t="str">
        <f>VLOOKUP(A394,HOS[],9,FALSE)</f>
        <v>tier - 2</v>
      </c>
      <c r="O394" t="str">
        <f>VLOOKUP(A394,HOS[],10,FALSE)</f>
        <v>tier - 2</v>
      </c>
      <c r="P394" t="str">
        <f>VLOOKUP(A394,HOS[],11,FALSE)</f>
        <v>R1024</v>
      </c>
      <c r="Q394">
        <f>VLOOKUP(A394,HOS[],3,FALSE)</f>
        <v>48</v>
      </c>
    </row>
    <row r="395" spans="1:17" ht="15.6" x14ac:dyDescent="0.3">
      <c r="A395" s="1" t="s">
        <v>1978</v>
      </c>
      <c r="B395" t="str">
        <f>VLOOKUP(A395,CUS[],3,FALSE)</f>
        <v>Dave</v>
      </c>
      <c r="C395">
        <f>VLOOKUP(A395,MED[],2,FALSE)</f>
        <v>32.06</v>
      </c>
      <c r="D395">
        <f>VLOOKUP(A395,MED[],3,FALSE)</f>
        <v>4.67</v>
      </c>
      <c r="E395" t="str">
        <f>VLOOKUP(A395,MED[],4,FALSE)</f>
        <v>No</v>
      </c>
      <c r="F395" t="str">
        <f>VLOOKUP(A395,MED[],5,FALSE)</f>
        <v>yes</v>
      </c>
      <c r="G395" t="str">
        <f>VLOOKUP(A395,MED[],6,FALSE)</f>
        <v>No</v>
      </c>
      <c r="H395" t="str">
        <f>VLOOKUP(A395,MED[],7,FALSE)</f>
        <v>1</v>
      </c>
      <c r="I395" t="str">
        <f>VLOOKUP(A395,MED[],8,FALSE)</f>
        <v>yes</v>
      </c>
      <c r="J395" t="str">
        <f>VLOOKUP(A395,MED[],9,FALSE)</f>
        <v>Obesity</v>
      </c>
      <c r="K395" t="str">
        <f>VLOOKUP(A395,MED[],10,FALSE)</f>
        <v>Normal</v>
      </c>
      <c r="L395" t="str">
        <f>VLOOKUP(A395,HOS[],2,FALSE)</f>
        <v>28 Dec 2004</v>
      </c>
      <c r="M395" s="11">
        <f>VLOOKUP(A395,HOS[],8,FALSE)</f>
        <v>4149.74</v>
      </c>
      <c r="N395" t="str">
        <f>VLOOKUP(A395,HOS[],9,FALSE)</f>
        <v>tier - 2</v>
      </c>
      <c r="O395" t="str">
        <f>VLOOKUP(A395,HOS[],10,FALSE)</f>
        <v>tier - 3</v>
      </c>
      <c r="P395" t="str">
        <f>VLOOKUP(A395,HOS[],11,FALSE)</f>
        <v>R1011</v>
      </c>
      <c r="Q395">
        <f>VLOOKUP(A395,HOS[],3,FALSE)</f>
        <v>18</v>
      </c>
    </row>
    <row r="396" spans="1:17" ht="15.6" x14ac:dyDescent="0.3">
      <c r="A396" s="1" t="s">
        <v>1977</v>
      </c>
      <c r="B396" t="str">
        <f>VLOOKUP(A396,CUS[],3,FALSE)</f>
        <v>Maryanna</v>
      </c>
      <c r="C396">
        <f>VLOOKUP(A396,MED[],2,FALSE)</f>
        <v>24.1</v>
      </c>
      <c r="D396">
        <f>VLOOKUP(A396,MED[],3,FALSE)</f>
        <v>11.14</v>
      </c>
      <c r="E396" t="str">
        <f>VLOOKUP(A396,MED[],4,FALSE)</f>
        <v>yes</v>
      </c>
      <c r="F396" t="str">
        <f>VLOOKUP(A396,MED[],5,FALSE)</f>
        <v>No</v>
      </c>
      <c r="G396" t="str">
        <f>VLOOKUP(A396,MED[],6,FALSE)</f>
        <v>No</v>
      </c>
      <c r="H396" t="str">
        <f>VLOOKUP(A396,MED[],7,FALSE)</f>
        <v>1</v>
      </c>
      <c r="I396" t="str">
        <f>VLOOKUP(A396,MED[],8,FALSE)</f>
        <v>No</v>
      </c>
      <c r="J396" t="str">
        <f>VLOOKUP(A396,MED[],9,FALSE)</f>
        <v>Overweight</v>
      </c>
      <c r="K396" t="str">
        <f>VLOOKUP(A396,MED[],10,FALSE)</f>
        <v>Diabetes</v>
      </c>
      <c r="L396" t="str">
        <f>VLOOKUP(A396,HOS[],2,FALSE)</f>
        <v>4 Jun 1975</v>
      </c>
      <c r="M396" s="11">
        <f>VLOOKUP(A396,HOS[],8,FALSE)</f>
        <v>4151.03</v>
      </c>
      <c r="N396" t="str">
        <f>VLOOKUP(A396,HOS[],9,FALSE)</f>
        <v>tier - 2</v>
      </c>
      <c r="O396" t="str">
        <f>VLOOKUP(A396,HOS[],10,FALSE)</f>
        <v>tier - 1</v>
      </c>
      <c r="P396" t="str">
        <f>VLOOKUP(A396,HOS[],11,FALSE)</f>
        <v>R1011</v>
      </c>
      <c r="Q396">
        <f>VLOOKUP(A396,HOS[],3,FALSE)</f>
        <v>48</v>
      </c>
    </row>
    <row r="397" spans="1:17" ht="15.6" x14ac:dyDescent="0.3">
      <c r="A397" s="1" t="s">
        <v>1976</v>
      </c>
      <c r="B397" t="str">
        <f>VLOOKUP(A397,CUS[],3,FALSE)</f>
        <v>Jessica H.</v>
      </c>
      <c r="C397">
        <f>VLOOKUP(A397,MED[],2,FALSE)</f>
        <v>27.1</v>
      </c>
      <c r="D397">
        <f>VLOOKUP(A397,MED[],3,FALSE)</f>
        <v>9.0500000000000007</v>
      </c>
      <c r="E397" t="str">
        <f>VLOOKUP(A397,MED[],4,FALSE)</f>
        <v>No</v>
      </c>
      <c r="F397" t="str">
        <f>VLOOKUP(A397,MED[],5,FALSE)</f>
        <v>No</v>
      </c>
      <c r="G397" t="str">
        <f>VLOOKUP(A397,MED[],6,FALSE)</f>
        <v>No</v>
      </c>
      <c r="H397" t="str">
        <f>VLOOKUP(A397,MED[],7,FALSE)</f>
        <v>2</v>
      </c>
      <c r="I397" t="str">
        <f>VLOOKUP(A397,MED[],8,FALSE)</f>
        <v>No</v>
      </c>
      <c r="J397" t="str">
        <f>VLOOKUP(A397,MED[],9,FALSE)</f>
        <v>Overweight</v>
      </c>
      <c r="K397" t="str">
        <f>VLOOKUP(A397,MED[],10,FALSE)</f>
        <v>Diabetes</v>
      </c>
      <c r="L397" t="str">
        <f>VLOOKUP(A397,HOS[],2,FALSE)</f>
        <v>26 Jul 1973</v>
      </c>
      <c r="M397" s="11">
        <f>VLOOKUP(A397,HOS[],8,FALSE)</f>
        <v>4154.97</v>
      </c>
      <c r="N397" t="str">
        <f>VLOOKUP(A397,HOS[],9,FALSE)</f>
        <v>tier - 2</v>
      </c>
      <c r="O397" t="str">
        <f>VLOOKUP(A397,HOS[],10,FALSE)</f>
        <v>tier - 3</v>
      </c>
      <c r="P397" t="str">
        <f>VLOOKUP(A397,HOS[],11,FALSE)</f>
        <v>R1011</v>
      </c>
      <c r="Q397">
        <f>VLOOKUP(A397,HOS[],3,FALSE)</f>
        <v>49</v>
      </c>
    </row>
    <row r="398" spans="1:17" ht="15.6" x14ac:dyDescent="0.3">
      <c r="A398" s="1" t="s">
        <v>1975</v>
      </c>
      <c r="B398" t="str">
        <f>VLOOKUP(A398,CUS[],3,FALSE)</f>
        <v>Deanna</v>
      </c>
      <c r="C398">
        <f>VLOOKUP(A398,MED[],2,FALSE)</f>
        <v>24.42</v>
      </c>
      <c r="D398">
        <f>VLOOKUP(A398,MED[],3,FALSE)</f>
        <v>11.31</v>
      </c>
      <c r="E398" t="str">
        <f>VLOOKUP(A398,MED[],4,FALSE)</f>
        <v>No</v>
      </c>
      <c r="F398" t="str">
        <f>VLOOKUP(A398,MED[],5,FALSE)</f>
        <v>No</v>
      </c>
      <c r="G398" t="str">
        <f>VLOOKUP(A398,MED[],6,FALSE)</f>
        <v>No</v>
      </c>
      <c r="H398" t="str">
        <f>VLOOKUP(A398,MED[],7,FALSE)</f>
        <v>0</v>
      </c>
      <c r="I398" t="str">
        <f>VLOOKUP(A398,MED[],8,FALSE)</f>
        <v>yes</v>
      </c>
      <c r="J398" t="str">
        <f>VLOOKUP(A398,MED[],9,FALSE)</f>
        <v>Overweight</v>
      </c>
      <c r="K398" t="str">
        <f>VLOOKUP(A398,MED[],10,FALSE)</f>
        <v>Diabetes</v>
      </c>
      <c r="L398" t="str">
        <f>VLOOKUP(A398,HOS[],2,FALSE)</f>
        <v>16 Oct 2002</v>
      </c>
      <c r="M398" s="11">
        <f>VLOOKUP(A398,HOS[],8,FALSE)</f>
        <v>4163.21</v>
      </c>
      <c r="N398" t="str">
        <f>VLOOKUP(A398,HOS[],9,FALSE)</f>
        <v>tier - 2</v>
      </c>
      <c r="O398" t="str">
        <f>VLOOKUP(A398,HOS[],10,FALSE)</f>
        <v>tier - 1</v>
      </c>
      <c r="P398" t="str">
        <f>VLOOKUP(A398,HOS[],11,FALSE)</f>
        <v>R1013</v>
      </c>
      <c r="Q398">
        <f>VLOOKUP(A398,HOS[],3,FALSE)</f>
        <v>20</v>
      </c>
    </row>
    <row r="399" spans="1:17" ht="15.6" x14ac:dyDescent="0.3">
      <c r="A399" s="1" t="s">
        <v>1974</v>
      </c>
      <c r="B399" t="str">
        <f>VLOOKUP(A399,CUS[],3,FALSE)</f>
        <v>Peter</v>
      </c>
      <c r="C399">
        <f>VLOOKUP(A399,MED[],2,FALSE)</f>
        <v>26.695</v>
      </c>
      <c r="D399">
        <f>VLOOKUP(A399,MED[],3,FALSE)</f>
        <v>4.68</v>
      </c>
      <c r="E399" t="str">
        <f>VLOOKUP(A399,MED[],4,FALSE)</f>
        <v>yes</v>
      </c>
      <c r="F399" t="str">
        <f>VLOOKUP(A399,MED[],5,FALSE)</f>
        <v>No</v>
      </c>
      <c r="G399" t="str">
        <f>VLOOKUP(A399,MED[],6,FALSE)</f>
        <v>No</v>
      </c>
      <c r="H399" t="str">
        <f>VLOOKUP(A399,MED[],7,FALSE)</f>
        <v>2</v>
      </c>
      <c r="I399" t="str">
        <f>VLOOKUP(A399,MED[],8,FALSE)</f>
        <v>yes</v>
      </c>
      <c r="J399" t="str">
        <f>VLOOKUP(A399,MED[],9,FALSE)</f>
        <v>Overweight</v>
      </c>
      <c r="K399" t="str">
        <f>VLOOKUP(A399,MED[],10,FALSE)</f>
        <v>Normal</v>
      </c>
      <c r="L399" t="str">
        <f>VLOOKUP(A399,HOS[],2,FALSE)</f>
        <v>15 Jul 1966</v>
      </c>
      <c r="M399" s="11">
        <f>VLOOKUP(A399,HOS[],8,FALSE)</f>
        <v>12235.84</v>
      </c>
      <c r="N399" t="str">
        <f>VLOOKUP(A399,HOS[],9,FALSE)</f>
        <v>tier - 2</v>
      </c>
      <c r="O399" t="str">
        <f>VLOOKUP(A399,HOS[],10,FALSE)</f>
        <v>tier - 3</v>
      </c>
      <c r="P399" t="str">
        <f>VLOOKUP(A399,HOS[],11,FALSE)</f>
        <v>R1012</v>
      </c>
      <c r="Q399">
        <f>VLOOKUP(A399,HOS[],3,FALSE)</f>
        <v>56</v>
      </c>
    </row>
    <row r="400" spans="1:17" ht="15.6" x14ac:dyDescent="0.3">
      <c r="A400" s="1" t="s">
        <v>1973</v>
      </c>
      <c r="B400" t="str">
        <f>VLOOKUP(A400,CUS[],3,FALSE)</f>
        <v>Rebecca</v>
      </c>
      <c r="C400">
        <f>VLOOKUP(A400,MED[],2,FALSE)</f>
        <v>27.79</v>
      </c>
      <c r="D400">
        <f>VLOOKUP(A400,MED[],3,FALSE)</f>
        <v>6.05</v>
      </c>
      <c r="E400" t="str">
        <f>VLOOKUP(A400,MED[],4,FALSE)</f>
        <v>yes</v>
      </c>
      <c r="F400" t="str">
        <f>VLOOKUP(A400,MED[],5,FALSE)</f>
        <v>yes</v>
      </c>
      <c r="G400" t="str">
        <f>VLOOKUP(A400,MED[],6,FALSE)</f>
        <v>No</v>
      </c>
      <c r="H400" t="str">
        <f>VLOOKUP(A400,MED[],7,FALSE)</f>
        <v>1</v>
      </c>
      <c r="I400" t="str">
        <f>VLOOKUP(A400,MED[],8,FALSE)</f>
        <v>yes</v>
      </c>
      <c r="J400" t="str">
        <f>VLOOKUP(A400,MED[],9,FALSE)</f>
        <v>Overweight</v>
      </c>
      <c r="K400" t="str">
        <f>VLOOKUP(A400,MED[],10,FALSE)</f>
        <v>Prediabetes</v>
      </c>
      <c r="L400" t="str">
        <f>VLOOKUP(A400,HOS[],2,FALSE)</f>
        <v>9 Dec 2000</v>
      </c>
      <c r="M400" s="11">
        <f>VLOOKUP(A400,HOS[],8,FALSE)</f>
        <v>36541.550000000003</v>
      </c>
      <c r="N400" t="str">
        <f>VLOOKUP(A400,HOS[],9,FALSE)</f>
        <v>tier - 2</v>
      </c>
      <c r="O400" t="str">
        <f>VLOOKUP(A400,HOS[],10,FALSE)</f>
        <v>tier - 3</v>
      </c>
      <c r="P400" t="str">
        <f>VLOOKUP(A400,HOS[],11,FALSE)</f>
        <v>R1011</v>
      </c>
      <c r="Q400">
        <f>VLOOKUP(A400,HOS[],3,FALSE)</f>
        <v>22</v>
      </c>
    </row>
    <row r="401" spans="1:17" ht="15.6" x14ac:dyDescent="0.3">
      <c r="A401" s="1" t="s">
        <v>1972</v>
      </c>
      <c r="B401" t="str">
        <f>VLOOKUP(A401,CUS[],3,FALSE)</f>
        <v>Elizabeth M.</v>
      </c>
      <c r="C401">
        <f>VLOOKUP(A401,MED[],2,FALSE)</f>
        <v>32.68</v>
      </c>
      <c r="D401">
        <f>VLOOKUP(A401,MED[],3,FALSE)</f>
        <v>4.68</v>
      </c>
      <c r="E401" t="str">
        <f>VLOOKUP(A401,MED[],4,FALSE)</f>
        <v>yes</v>
      </c>
      <c r="F401" t="str">
        <f>VLOOKUP(A401,MED[],5,FALSE)</f>
        <v>No</v>
      </c>
      <c r="G401" t="str">
        <f>VLOOKUP(A401,MED[],6,FALSE)</f>
        <v>No</v>
      </c>
      <c r="H401" t="str">
        <f>VLOOKUP(A401,MED[],7,FALSE)</f>
        <v>0</v>
      </c>
      <c r="I401" t="str">
        <f>VLOOKUP(A401,MED[],8,FALSE)</f>
        <v>No</v>
      </c>
      <c r="J401" t="str">
        <f>VLOOKUP(A401,MED[],9,FALSE)</f>
        <v>Obesity</v>
      </c>
      <c r="K401" t="str">
        <f>VLOOKUP(A401,MED[],10,FALSE)</f>
        <v>Normal</v>
      </c>
      <c r="L401" t="str">
        <f>VLOOKUP(A401,HOS[],2,FALSE)</f>
        <v>25 Jun 2001</v>
      </c>
      <c r="M401" s="11">
        <f>VLOOKUP(A401,HOS[],8,FALSE)</f>
        <v>4185.1000000000004</v>
      </c>
      <c r="N401" t="str">
        <f>VLOOKUP(A401,HOS[],9,FALSE)</f>
        <v>tier - 2</v>
      </c>
      <c r="O401" t="str">
        <f>VLOOKUP(A401,HOS[],10,FALSE)</f>
        <v>tier - 2</v>
      </c>
      <c r="P401" t="str">
        <f>VLOOKUP(A401,HOS[],11,FALSE)</f>
        <v>R1012</v>
      </c>
      <c r="Q401">
        <f>VLOOKUP(A401,HOS[],3,FALSE)</f>
        <v>21</v>
      </c>
    </row>
    <row r="402" spans="1:17" ht="15.6" x14ac:dyDescent="0.3">
      <c r="A402" s="1" t="s">
        <v>1971</v>
      </c>
      <c r="B402" t="str">
        <f>VLOOKUP(A402,CUS[],3,FALSE)</f>
        <v>Gregory</v>
      </c>
      <c r="C402">
        <f>VLOOKUP(A402,MED[],2,FALSE)</f>
        <v>26.4</v>
      </c>
      <c r="D402">
        <f>VLOOKUP(A402,MED[],3,FALSE)</f>
        <v>9.5</v>
      </c>
      <c r="E402" t="str">
        <f>VLOOKUP(A402,MED[],4,FALSE)</f>
        <v>yes</v>
      </c>
      <c r="F402" t="str">
        <f>VLOOKUP(A402,MED[],5,FALSE)</f>
        <v>No</v>
      </c>
      <c r="G402" t="str">
        <f>VLOOKUP(A402,MED[],6,FALSE)</f>
        <v>No</v>
      </c>
      <c r="H402" t="str">
        <f>VLOOKUP(A402,MED[],7,FALSE)</f>
        <v>2</v>
      </c>
      <c r="I402" t="str">
        <f>VLOOKUP(A402,MED[],8,FALSE)</f>
        <v>No</v>
      </c>
      <c r="J402" t="str">
        <f>VLOOKUP(A402,MED[],9,FALSE)</f>
        <v>Overweight</v>
      </c>
      <c r="K402" t="str">
        <f>VLOOKUP(A402,MED[],10,FALSE)</f>
        <v>Diabetes</v>
      </c>
      <c r="L402" t="str">
        <f>VLOOKUP(A402,HOS[],2,FALSE)</f>
        <v>3 Dec 1970</v>
      </c>
      <c r="M402" s="11">
        <f>VLOOKUP(A402,HOS[],8,FALSE)</f>
        <v>4188.7299999999996</v>
      </c>
      <c r="N402" t="str">
        <f>VLOOKUP(A402,HOS[],9,FALSE)</f>
        <v>tier - 2</v>
      </c>
      <c r="O402" t="str">
        <f>VLOOKUP(A402,HOS[],10,FALSE)</f>
        <v>tier - 2</v>
      </c>
      <c r="P402" t="str">
        <f>VLOOKUP(A402,HOS[],11,FALSE)</f>
        <v>R1013</v>
      </c>
      <c r="Q402">
        <f>VLOOKUP(A402,HOS[],3,FALSE)</f>
        <v>52</v>
      </c>
    </row>
    <row r="403" spans="1:17" ht="15.6" x14ac:dyDescent="0.3">
      <c r="A403" s="1" t="s">
        <v>1970</v>
      </c>
      <c r="B403" t="str">
        <f>VLOOKUP(A403,CUS[],3,FALSE)</f>
        <v xml:space="preserve">  Sarah E.</v>
      </c>
      <c r="C403">
        <f>VLOOKUP(A403,MED[],2,FALSE)</f>
        <v>23.655000000000001</v>
      </c>
      <c r="D403">
        <f>VLOOKUP(A403,MED[],3,FALSE)</f>
        <v>10.84</v>
      </c>
      <c r="E403" t="str">
        <f>VLOOKUP(A403,MED[],4,FALSE)</f>
        <v>yes</v>
      </c>
      <c r="F403" t="str">
        <f>VLOOKUP(A403,MED[],5,FALSE)</f>
        <v>No</v>
      </c>
      <c r="G403" t="str">
        <f>VLOOKUP(A403,MED[],6,FALSE)</f>
        <v>Yes</v>
      </c>
      <c r="H403" t="str">
        <f>VLOOKUP(A403,MED[],7,FALSE)</f>
        <v>1</v>
      </c>
      <c r="I403" t="str">
        <f>VLOOKUP(A403,MED[],8,FALSE)</f>
        <v>yes</v>
      </c>
      <c r="J403" t="str">
        <f>VLOOKUP(A403,MED[],9,FALSE)</f>
        <v>Overweight</v>
      </c>
      <c r="K403" t="str">
        <f>VLOOKUP(A403,MED[],10,FALSE)</f>
        <v>Diabetes</v>
      </c>
      <c r="L403" t="str">
        <f>VLOOKUP(A403,HOS[],2,FALSE)</f>
        <v>6 Aug 1963</v>
      </c>
      <c r="M403" s="11">
        <f>VLOOKUP(A403,HOS[],8,FALSE)</f>
        <v>4189.1099999999997</v>
      </c>
      <c r="N403" t="str">
        <f>VLOOKUP(A403,HOS[],9,FALSE)</f>
        <v>tier - 2</v>
      </c>
      <c r="O403" t="str">
        <f>VLOOKUP(A403,HOS[],10,FALSE)</f>
        <v>tier - 3</v>
      </c>
      <c r="P403" t="str">
        <f>VLOOKUP(A403,HOS[],11,FALSE)</f>
        <v>R1012</v>
      </c>
      <c r="Q403">
        <f>VLOOKUP(A403,HOS[],3,FALSE)</f>
        <v>59</v>
      </c>
    </row>
    <row r="404" spans="1:17" ht="15.6" x14ac:dyDescent="0.3">
      <c r="A404" s="1" t="s">
        <v>1969</v>
      </c>
      <c r="B404" t="str">
        <f>VLOOKUP(A404,CUS[],3,FALSE)</f>
        <v>Anne Elise</v>
      </c>
      <c r="C404">
        <f>VLOOKUP(A404,MED[],2,FALSE)</f>
        <v>27.36</v>
      </c>
      <c r="D404">
        <f>VLOOKUP(A404,MED[],3,FALSE)</f>
        <v>5.88</v>
      </c>
      <c r="E404" t="str">
        <f>VLOOKUP(A404,MED[],4,FALSE)</f>
        <v>No</v>
      </c>
      <c r="F404" t="str">
        <f>VLOOKUP(A404,MED[],5,FALSE)</f>
        <v>No</v>
      </c>
      <c r="G404" t="str">
        <f>VLOOKUP(A404,MED[],6,FALSE)</f>
        <v>No</v>
      </c>
      <c r="H404" t="str">
        <f>VLOOKUP(A404,MED[],7,FALSE)</f>
        <v>2</v>
      </c>
      <c r="I404" t="str">
        <f>VLOOKUP(A404,MED[],8,FALSE)</f>
        <v>No</v>
      </c>
      <c r="J404" t="str">
        <f>VLOOKUP(A404,MED[],9,FALSE)</f>
        <v>Overweight</v>
      </c>
      <c r="K404" t="str">
        <f>VLOOKUP(A404,MED[],10,FALSE)</f>
        <v>Prediabetes</v>
      </c>
      <c r="L404" t="str">
        <f>VLOOKUP(A404,HOS[],2,FALSE)</f>
        <v>14 Jul 1972</v>
      </c>
      <c r="M404" s="11">
        <f>VLOOKUP(A404,HOS[],8,FALSE)</f>
        <v>4234.93</v>
      </c>
      <c r="N404" t="str">
        <f>VLOOKUP(A404,HOS[],9,FALSE)</f>
        <v>tier - 2</v>
      </c>
      <c r="O404" t="str">
        <f>VLOOKUP(A404,HOS[],10,FALSE)</f>
        <v>tier - 3</v>
      </c>
      <c r="P404" t="str">
        <f>VLOOKUP(A404,HOS[],11,FALSE)</f>
        <v>R1024</v>
      </c>
      <c r="Q404">
        <f>VLOOKUP(A404,HOS[],3,FALSE)</f>
        <v>50</v>
      </c>
    </row>
    <row r="405" spans="1:17" ht="15.6" x14ac:dyDescent="0.3">
      <c r="A405" s="1" t="s">
        <v>1968</v>
      </c>
      <c r="B405" t="str">
        <f>VLOOKUP(A405,CUS[],3,FALSE)</f>
        <v>Christopher R</v>
      </c>
      <c r="C405">
        <f>VLOOKUP(A405,MED[],2,FALSE)</f>
        <v>27.82</v>
      </c>
      <c r="D405">
        <f>VLOOKUP(A405,MED[],3,FALSE)</f>
        <v>5.24</v>
      </c>
      <c r="E405" t="str">
        <f>VLOOKUP(A405,MED[],4,FALSE)</f>
        <v>yes</v>
      </c>
      <c r="F405" t="str">
        <f>VLOOKUP(A405,MED[],5,FALSE)</f>
        <v>No</v>
      </c>
      <c r="G405" t="str">
        <f>VLOOKUP(A405,MED[],6,FALSE)</f>
        <v>No</v>
      </c>
      <c r="H405" t="str">
        <f>VLOOKUP(A405,MED[],7,FALSE)</f>
        <v>0</v>
      </c>
      <c r="I405" t="str">
        <f>VLOOKUP(A405,MED[],8,FALSE)</f>
        <v>yes</v>
      </c>
      <c r="J405" t="str">
        <f>VLOOKUP(A405,MED[],9,FALSE)</f>
        <v>Overweight</v>
      </c>
      <c r="K405" t="str">
        <f>VLOOKUP(A405,MED[],10,FALSE)</f>
        <v>Normal</v>
      </c>
      <c r="L405" t="str">
        <f>VLOOKUP(A405,HOS[],2,FALSE)</f>
        <v>27 Aug 2001</v>
      </c>
      <c r="M405" s="11">
        <f>VLOOKUP(A405,HOS[],8,FALSE)</f>
        <v>4237.13</v>
      </c>
      <c r="N405" t="str">
        <f>VLOOKUP(A405,HOS[],9,FALSE)</f>
        <v>tier - 2</v>
      </c>
      <c r="O405" t="str">
        <f>VLOOKUP(A405,HOS[],10,FALSE)</f>
        <v>tier - 1</v>
      </c>
      <c r="P405" t="str">
        <f>VLOOKUP(A405,HOS[],11,FALSE)</f>
        <v>R1011</v>
      </c>
      <c r="Q405">
        <f>VLOOKUP(A405,HOS[],3,FALSE)</f>
        <v>21</v>
      </c>
    </row>
    <row r="406" spans="1:17" ht="15.6" x14ac:dyDescent="0.3">
      <c r="A406" s="1" t="s">
        <v>1967</v>
      </c>
      <c r="B406" t="str">
        <f>VLOOKUP(A406,CUS[],3,FALSE)</f>
        <v>Elliot</v>
      </c>
      <c r="C406">
        <f>VLOOKUP(A406,MED[],2,FALSE)</f>
        <v>25.46</v>
      </c>
      <c r="D406">
        <f>VLOOKUP(A406,MED[],3,FALSE)</f>
        <v>11.75</v>
      </c>
      <c r="E406" t="str">
        <f>VLOOKUP(A406,MED[],4,FALSE)</f>
        <v>No</v>
      </c>
      <c r="F406" t="str">
        <f>VLOOKUP(A406,MED[],5,FALSE)</f>
        <v>No</v>
      </c>
      <c r="G406" t="str">
        <f>VLOOKUP(A406,MED[],6,FALSE)</f>
        <v>No</v>
      </c>
      <c r="H406" t="str">
        <f>VLOOKUP(A406,MED[],7,FALSE)</f>
        <v>0</v>
      </c>
      <c r="I406" t="str">
        <f>VLOOKUP(A406,MED[],8,FALSE)</f>
        <v>No</v>
      </c>
      <c r="J406" t="str">
        <f>VLOOKUP(A406,MED[],9,FALSE)</f>
        <v>Overweight</v>
      </c>
      <c r="K406" t="str">
        <f>VLOOKUP(A406,MED[],10,FALSE)</f>
        <v>Diabetes</v>
      </c>
      <c r="L406" t="str">
        <f>VLOOKUP(A406,HOS[],2,FALSE)</f>
        <v>3 Dec 1968</v>
      </c>
      <c r="M406" s="11">
        <f>VLOOKUP(A406,HOS[],8,FALSE)</f>
        <v>4239.8900000000003</v>
      </c>
      <c r="N406" t="str">
        <f>VLOOKUP(A406,HOS[],9,FALSE)</f>
        <v>tier - 2</v>
      </c>
      <c r="O406" t="str">
        <f>VLOOKUP(A406,HOS[],10,FALSE)</f>
        <v>tier - 3</v>
      </c>
      <c r="P406" t="str">
        <f>VLOOKUP(A406,HOS[],11,FALSE)</f>
        <v>R1017</v>
      </c>
      <c r="Q406">
        <f>VLOOKUP(A406,HOS[],3,FALSE)</f>
        <v>54</v>
      </c>
    </row>
    <row r="407" spans="1:17" ht="15.6" x14ac:dyDescent="0.3">
      <c r="A407" s="1" t="s">
        <v>1966</v>
      </c>
      <c r="B407" t="str">
        <f>VLOOKUP(A407,CUS[],3,FALSE)</f>
        <v>Christopher D.</v>
      </c>
      <c r="C407">
        <f>VLOOKUP(A407,MED[],2,FALSE)</f>
        <v>25.1</v>
      </c>
      <c r="D407">
        <f>VLOOKUP(A407,MED[],3,FALSE)</f>
        <v>6.97</v>
      </c>
      <c r="E407" t="str">
        <f>VLOOKUP(A407,MED[],4,FALSE)</f>
        <v>No</v>
      </c>
      <c r="F407" t="str">
        <f>VLOOKUP(A407,MED[],5,FALSE)</f>
        <v>No</v>
      </c>
      <c r="G407" t="str">
        <f>VLOOKUP(A407,MED[],6,FALSE)</f>
        <v>No</v>
      </c>
      <c r="H407" t="str">
        <f>VLOOKUP(A407,MED[],7,FALSE)</f>
        <v>0</v>
      </c>
      <c r="I407" t="str">
        <f>VLOOKUP(A407,MED[],8,FALSE)</f>
        <v>yes</v>
      </c>
      <c r="J407" t="str">
        <f>VLOOKUP(A407,MED[],9,FALSE)</f>
        <v>Overweight</v>
      </c>
      <c r="K407" t="str">
        <f>VLOOKUP(A407,MED[],10,FALSE)</f>
        <v>Diabetes</v>
      </c>
      <c r="L407" t="str">
        <f>VLOOKUP(A407,HOS[],2,FALSE)</f>
        <v>1 Aug 1968</v>
      </c>
      <c r="M407" s="11">
        <f>VLOOKUP(A407,HOS[],8,FALSE)</f>
        <v>4243.59</v>
      </c>
      <c r="N407" t="str">
        <f>VLOOKUP(A407,HOS[],9,FALSE)</f>
        <v>tier - 2</v>
      </c>
      <c r="O407" t="str">
        <f>VLOOKUP(A407,HOS[],10,FALSE)</f>
        <v>tier - 2</v>
      </c>
      <c r="P407" t="str">
        <f>VLOOKUP(A407,HOS[],11,FALSE)</f>
        <v>R1011</v>
      </c>
      <c r="Q407">
        <f>VLOOKUP(A407,HOS[],3,FALSE)</f>
        <v>54</v>
      </c>
    </row>
    <row r="408" spans="1:17" ht="15.6" x14ac:dyDescent="0.3">
      <c r="A408" s="1" t="s">
        <v>1965</v>
      </c>
      <c r="B408" t="str">
        <f>VLOOKUP(A408,CUS[],3,FALSE)</f>
        <v>Corey</v>
      </c>
      <c r="C408">
        <f>VLOOKUP(A408,MED[],2,FALSE)</f>
        <v>32.11</v>
      </c>
      <c r="D408">
        <f>VLOOKUP(A408,MED[],3,FALSE)</f>
        <v>4.76</v>
      </c>
      <c r="E408" t="str">
        <f>VLOOKUP(A408,MED[],4,FALSE)</f>
        <v>No</v>
      </c>
      <c r="F408" t="str">
        <f>VLOOKUP(A408,MED[],5,FALSE)</f>
        <v>No</v>
      </c>
      <c r="G408" t="str">
        <f>VLOOKUP(A408,MED[],6,FALSE)</f>
        <v>No</v>
      </c>
      <c r="H408" t="str">
        <f>VLOOKUP(A408,MED[],7,FALSE)</f>
        <v>2</v>
      </c>
      <c r="I408" t="str">
        <f>VLOOKUP(A408,MED[],8,FALSE)</f>
        <v>No</v>
      </c>
      <c r="J408" t="str">
        <f>VLOOKUP(A408,MED[],9,FALSE)</f>
        <v>Obesity</v>
      </c>
      <c r="K408" t="str">
        <f>VLOOKUP(A408,MED[],10,FALSE)</f>
        <v>Normal</v>
      </c>
      <c r="L408" t="str">
        <f>VLOOKUP(A408,HOS[],2,FALSE)</f>
        <v>16 Sep 1972</v>
      </c>
      <c r="M408" s="11">
        <f>VLOOKUP(A408,HOS[],8,FALSE)</f>
        <v>4250.24</v>
      </c>
      <c r="N408" t="str">
        <f>VLOOKUP(A408,HOS[],9,FALSE)</f>
        <v>tier - 2</v>
      </c>
      <c r="O408" t="str">
        <f>VLOOKUP(A408,HOS[],10,FALSE)</f>
        <v>tier - 2</v>
      </c>
      <c r="P408" t="str">
        <f>VLOOKUP(A408,HOS[],11,FALSE)</f>
        <v>R1017</v>
      </c>
      <c r="Q408">
        <f>VLOOKUP(A408,HOS[],3,FALSE)</f>
        <v>50</v>
      </c>
    </row>
    <row r="409" spans="1:17" ht="15.6" x14ac:dyDescent="0.3">
      <c r="A409" s="1" t="s">
        <v>1964</v>
      </c>
      <c r="B409" t="str">
        <f>VLOOKUP(A409,CUS[],3,FALSE)</f>
        <v>Patrick D.</v>
      </c>
      <c r="C409">
        <f>VLOOKUP(A409,MED[],2,FALSE)</f>
        <v>29.8</v>
      </c>
      <c r="D409">
        <f>VLOOKUP(A409,MED[],3,FALSE)</f>
        <v>8.24</v>
      </c>
      <c r="E409" t="str">
        <f>VLOOKUP(A409,MED[],4,FALSE)</f>
        <v>yes</v>
      </c>
      <c r="F409" t="str">
        <f>VLOOKUP(A409,MED[],5,FALSE)</f>
        <v>No</v>
      </c>
      <c r="G409" t="str">
        <f>VLOOKUP(A409,MED[],6,FALSE)</f>
        <v>No</v>
      </c>
      <c r="H409" t="str">
        <f>VLOOKUP(A409,MED[],7,FALSE)</f>
        <v>1</v>
      </c>
      <c r="I409" t="str">
        <f>VLOOKUP(A409,MED[],8,FALSE)</f>
        <v>yes</v>
      </c>
      <c r="J409" t="str">
        <f>VLOOKUP(A409,MED[],9,FALSE)</f>
        <v>Overweight</v>
      </c>
      <c r="K409" t="str">
        <f>VLOOKUP(A409,MED[],10,FALSE)</f>
        <v>Diabetes</v>
      </c>
      <c r="L409" t="str">
        <f>VLOOKUP(A409,HOS[],2,FALSE)</f>
        <v>14 Dec 1975</v>
      </c>
      <c r="M409" s="11">
        <f>VLOOKUP(A409,HOS[],8,FALSE)</f>
        <v>4260.74</v>
      </c>
      <c r="N409" t="str">
        <f>VLOOKUP(A409,HOS[],9,FALSE)</f>
        <v>tier - 2</v>
      </c>
      <c r="O409" t="str">
        <f>VLOOKUP(A409,HOS[],10,FALSE)</f>
        <v>tier - 1</v>
      </c>
      <c r="P409" t="str">
        <f>VLOOKUP(A409,HOS[],11,FALSE)</f>
        <v>R1011</v>
      </c>
      <c r="Q409">
        <f>VLOOKUP(A409,HOS[],3,FALSE)</f>
        <v>47</v>
      </c>
    </row>
    <row r="410" spans="1:17" ht="15.6" x14ac:dyDescent="0.3">
      <c r="A410" s="1" t="s">
        <v>1963</v>
      </c>
      <c r="B410" t="str">
        <f>VLOOKUP(A410,CUS[],3,FALSE)</f>
        <v>Anthony D.</v>
      </c>
      <c r="C410">
        <f>VLOOKUP(A410,MED[],2,FALSE)</f>
        <v>24.01</v>
      </c>
      <c r="D410">
        <f>VLOOKUP(A410,MED[],3,FALSE)</f>
        <v>4.76</v>
      </c>
      <c r="E410" t="str">
        <f>VLOOKUP(A410,MED[],4,FALSE)</f>
        <v>No</v>
      </c>
      <c r="F410" t="str">
        <f>VLOOKUP(A410,MED[],5,FALSE)</f>
        <v>No</v>
      </c>
      <c r="G410" t="str">
        <f>VLOOKUP(A410,MED[],6,FALSE)</f>
        <v>No</v>
      </c>
      <c r="H410" t="str">
        <f>VLOOKUP(A410,MED[],7,FALSE)</f>
        <v>1</v>
      </c>
      <c r="I410" t="str">
        <f>VLOOKUP(A410,MED[],8,FALSE)</f>
        <v>yes</v>
      </c>
      <c r="J410" t="str">
        <f>VLOOKUP(A410,MED[],9,FALSE)</f>
        <v>Overweight</v>
      </c>
      <c r="K410" t="str">
        <f>VLOOKUP(A410,MED[],10,FALSE)</f>
        <v>Normal</v>
      </c>
      <c r="L410" t="str">
        <f>VLOOKUP(A410,HOS[],2,FALSE)</f>
        <v>29 Nov 1998</v>
      </c>
      <c r="M410" s="11">
        <f>VLOOKUP(A410,HOS[],8,FALSE)</f>
        <v>12237.73</v>
      </c>
      <c r="N410" t="str">
        <f>VLOOKUP(A410,HOS[],9,FALSE)</f>
        <v>tier - 2</v>
      </c>
      <c r="O410" t="str">
        <f>VLOOKUP(A410,HOS[],10,FALSE)</f>
        <v>tier - 3</v>
      </c>
      <c r="P410" t="str">
        <f>VLOOKUP(A410,HOS[],11,FALSE)</f>
        <v>R1011</v>
      </c>
      <c r="Q410">
        <f>VLOOKUP(A410,HOS[],3,FALSE)</f>
        <v>24</v>
      </c>
    </row>
    <row r="411" spans="1:17" ht="15.6" x14ac:dyDescent="0.3">
      <c r="A411" s="1" t="s">
        <v>1962</v>
      </c>
      <c r="B411" t="str">
        <f>VLOOKUP(A411,CUS[],3,FALSE)</f>
        <v>Melissa</v>
      </c>
      <c r="C411">
        <f>VLOOKUP(A411,MED[],2,FALSE)</f>
        <v>23.21</v>
      </c>
      <c r="D411">
        <f>VLOOKUP(A411,MED[],3,FALSE)</f>
        <v>6.03</v>
      </c>
      <c r="E411" t="str">
        <f>VLOOKUP(A411,MED[],4,FALSE)</f>
        <v>No</v>
      </c>
      <c r="F411" t="str">
        <f>VLOOKUP(A411,MED[],5,FALSE)</f>
        <v>No</v>
      </c>
      <c r="G411" t="str">
        <f>VLOOKUP(A411,MED[],6,FALSE)</f>
        <v>No</v>
      </c>
      <c r="H411" t="str">
        <f>VLOOKUP(A411,MED[],7,FALSE)</f>
        <v>1</v>
      </c>
      <c r="I411" t="str">
        <f>VLOOKUP(A411,MED[],8,FALSE)</f>
        <v>No</v>
      </c>
      <c r="J411" t="str">
        <f>VLOOKUP(A411,MED[],9,FALSE)</f>
        <v>Overweight</v>
      </c>
      <c r="K411" t="str">
        <f>VLOOKUP(A411,MED[],10,FALSE)</f>
        <v>Prediabetes</v>
      </c>
      <c r="L411" t="str">
        <f>VLOOKUP(A411,HOS[],2,FALSE)</f>
        <v>20 Jun 1998</v>
      </c>
      <c r="M411" s="11">
        <f>VLOOKUP(A411,HOS[],8,FALSE)</f>
        <v>4265.01</v>
      </c>
      <c r="N411" t="str">
        <f>VLOOKUP(A411,HOS[],9,FALSE)</f>
        <v>tier - 2</v>
      </c>
      <c r="O411" t="str">
        <f>VLOOKUP(A411,HOS[],10,FALSE)</f>
        <v>tier - 2</v>
      </c>
      <c r="P411" t="str">
        <f>VLOOKUP(A411,HOS[],11,FALSE)</f>
        <v>R1013</v>
      </c>
      <c r="Q411">
        <f>VLOOKUP(A411,HOS[],3,FALSE)</f>
        <v>24</v>
      </c>
    </row>
    <row r="412" spans="1:17" ht="15.6" x14ac:dyDescent="0.3">
      <c r="A412" s="1" t="s">
        <v>1961</v>
      </c>
      <c r="B412" t="str">
        <f>VLOOKUP(A412,CUS[],3,FALSE)</f>
        <v>Raven</v>
      </c>
      <c r="C412">
        <f>VLOOKUP(A412,MED[],2,FALSE)</f>
        <v>21.2</v>
      </c>
      <c r="D412">
        <f>VLOOKUP(A412,MED[],3,FALSE)</f>
        <v>4.07</v>
      </c>
      <c r="E412" t="str">
        <f>VLOOKUP(A412,MED[],4,FALSE)</f>
        <v>yes</v>
      </c>
      <c r="F412" t="str">
        <f>VLOOKUP(A412,MED[],5,FALSE)</f>
        <v>No</v>
      </c>
      <c r="G412" t="str">
        <f>VLOOKUP(A412,MED[],6,FALSE)</f>
        <v>No</v>
      </c>
      <c r="H412" t="str">
        <f>VLOOKUP(A412,MED[],7,FALSE)</f>
        <v>1</v>
      </c>
      <c r="I412" t="str">
        <f>VLOOKUP(A412,MED[],8,FALSE)</f>
        <v>yes</v>
      </c>
      <c r="J412" t="str">
        <f>VLOOKUP(A412,MED[],9,FALSE)</f>
        <v>Overweight</v>
      </c>
      <c r="K412" t="str">
        <f>VLOOKUP(A412,MED[],10,FALSE)</f>
        <v>Normal</v>
      </c>
      <c r="L412" t="str">
        <f>VLOOKUP(A412,HOS[],2,FALSE)</f>
        <v>9 Dec 1995</v>
      </c>
      <c r="M412" s="11">
        <f>VLOOKUP(A412,HOS[],8,FALSE)</f>
        <v>36572.800000000003</v>
      </c>
      <c r="N412" t="str">
        <f>VLOOKUP(A412,HOS[],9,FALSE)</f>
        <v>tier - 2</v>
      </c>
      <c r="O412" t="str">
        <f>VLOOKUP(A412,HOS[],10,FALSE)</f>
        <v>tier - 2</v>
      </c>
      <c r="P412" t="str">
        <f>VLOOKUP(A412,HOS[],11,FALSE)</f>
        <v>R1011</v>
      </c>
      <c r="Q412">
        <f>VLOOKUP(A412,HOS[],3,FALSE)</f>
        <v>27</v>
      </c>
    </row>
    <row r="413" spans="1:17" ht="15.6" x14ac:dyDescent="0.3">
      <c r="A413" s="1" t="s">
        <v>1960</v>
      </c>
      <c r="B413" t="str">
        <f>VLOOKUP(A413,CUS[],3,FALSE)</f>
        <v>Christopher</v>
      </c>
      <c r="C413">
        <f>VLOOKUP(A413,MED[],2,FALSE)</f>
        <v>28.215</v>
      </c>
      <c r="D413">
        <f>VLOOKUP(A413,MED[],3,FALSE)</f>
        <v>8.26</v>
      </c>
      <c r="E413" t="str">
        <f>VLOOKUP(A413,MED[],4,FALSE)</f>
        <v>yes</v>
      </c>
      <c r="F413" t="str">
        <f>VLOOKUP(A413,MED[],5,FALSE)</f>
        <v>No</v>
      </c>
      <c r="G413" t="str">
        <f>VLOOKUP(A413,MED[],6,FALSE)</f>
        <v>No</v>
      </c>
      <c r="H413" t="str">
        <f>VLOOKUP(A413,MED[],7,FALSE)</f>
        <v>1</v>
      </c>
      <c r="I413" t="str">
        <f>VLOOKUP(A413,MED[],8,FALSE)</f>
        <v>yes</v>
      </c>
      <c r="J413" t="str">
        <f>VLOOKUP(A413,MED[],9,FALSE)</f>
        <v>Overweight</v>
      </c>
      <c r="K413" t="str">
        <f>VLOOKUP(A413,MED[],10,FALSE)</f>
        <v>Diabetes</v>
      </c>
      <c r="L413" t="str">
        <f>VLOOKUP(A413,HOS[],2,FALSE)</f>
        <v>18 Nov 1975</v>
      </c>
      <c r="M413" s="11">
        <f>VLOOKUP(A413,HOS[],8,FALSE)</f>
        <v>4266.17</v>
      </c>
      <c r="N413" t="str">
        <f>VLOOKUP(A413,HOS[],9,FALSE)</f>
        <v>tier - 2</v>
      </c>
      <c r="O413" t="str">
        <f>VLOOKUP(A413,HOS[],10,FALSE)</f>
        <v>tier - 3</v>
      </c>
      <c r="P413" t="str">
        <f>VLOOKUP(A413,HOS[],11,FALSE)</f>
        <v>R1012</v>
      </c>
      <c r="Q413">
        <f>VLOOKUP(A413,HOS[],3,FALSE)</f>
        <v>47</v>
      </c>
    </row>
    <row r="414" spans="1:17" ht="15.6" x14ac:dyDescent="0.3">
      <c r="A414" s="1" t="s">
        <v>1959</v>
      </c>
      <c r="B414" t="str">
        <f>VLOOKUP(A414,CUS[],3,FALSE)</f>
        <v>Kendra A</v>
      </c>
      <c r="C414">
        <f>VLOOKUP(A414,MED[],2,FALSE)</f>
        <v>38.094999999999999</v>
      </c>
      <c r="D414">
        <f>VLOOKUP(A414,MED[],3,FALSE)</f>
        <v>4.76</v>
      </c>
      <c r="E414" t="str">
        <f>VLOOKUP(A414,MED[],4,FALSE)</f>
        <v>No</v>
      </c>
      <c r="F414" t="str">
        <f>VLOOKUP(A414,MED[],5,FALSE)</f>
        <v>No</v>
      </c>
      <c r="G414" t="str">
        <f>VLOOKUP(A414,MED[],6,FALSE)</f>
        <v>No</v>
      </c>
      <c r="H414" t="str">
        <f>VLOOKUP(A414,MED[],7,FALSE)</f>
        <v>1</v>
      </c>
      <c r="I414" t="str">
        <f>VLOOKUP(A414,MED[],8,FALSE)</f>
        <v>No</v>
      </c>
      <c r="J414" t="str">
        <f>VLOOKUP(A414,MED[],9,FALSE)</f>
        <v>Obesity</v>
      </c>
      <c r="K414" t="str">
        <f>VLOOKUP(A414,MED[],10,FALSE)</f>
        <v>Normal</v>
      </c>
      <c r="L414" t="str">
        <f>VLOOKUP(A414,HOS[],2,FALSE)</f>
        <v>8 Jun 1987</v>
      </c>
      <c r="M414" s="11">
        <f>VLOOKUP(A414,HOS[],8,FALSE)</f>
        <v>4278.55</v>
      </c>
      <c r="N414" t="str">
        <f>VLOOKUP(A414,HOS[],9,FALSE)</f>
        <v>tier - 2</v>
      </c>
      <c r="O414" t="str">
        <f>VLOOKUP(A414,HOS[],10,FALSE)</f>
        <v>tier - 1</v>
      </c>
      <c r="P414" t="str">
        <f>VLOOKUP(A414,HOS[],11,FALSE)</f>
        <v>R1024</v>
      </c>
      <c r="Q414">
        <f>VLOOKUP(A414,HOS[],3,FALSE)</f>
        <v>36</v>
      </c>
    </row>
    <row r="415" spans="1:17" ht="15.6" x14ac:dyDescent="0.3">
      <c r="A415" s="1" t="s">
        <v>1958</v>
      </c>
      <c r="B415" t="str">
        <f>VLOOKUP(A415,CUS[],3,FALSE)</f>
        <v>Jordan</v>
      </c>
      <c r="C415">
        <f>VLOOKUP(A415,MED[],2,FALSE)</f>
        <v>22.61</v>
      </c>
      <c r="D415">
        <f>VLOOKUP(A415,MED[],3,FALSE)</f>
        <v>6.13</v>
      </c>
      <c r="E415" t="str">
        <f>VLOOKUP(A415,MED[],4,FALSE)</f>
        <v>yes</v>
      </c>
      <c r="F415" t="str">
        <f>VLOOKUP(A415,MED[],5,FALSE)</f>
        <v>No</v>
      </c>
      <c r="G415" t="str">
        <f>VLOOKUP(A415,MED[],6,FALSE)</f>
        <v>Yes</v>
      </c>
      <c r="H415" t="str">
        <f>VLOOKUP(A415,MED[],7,FALSE)</f>
        <v>1</v>
      </c>
      <c r="I415" t="str">
        <f>VLOOKUP(A415,MED[],8,FALSE)</f>
        <v>yes</v>
      </c>
      <c r="J415" t="str">
        <f>VLOOKUP(A415,MED[],9,FALSE)</f>
        <v>Overweight</v>
      </c>
      <c r="K415" t="str">
        <f>VLOOKUP(A415,MED[],10,FALSE)</f>
        <v>Prediabetes</v>
      </c>
      <c r="L415" t="str">
        <f>VLOOKUP(A415,HOS[],2,FALSE)</f>
        <v>25 Jul 1969</v>
      </c>
      <c r="M415" s="11">
        <f>VLOOKUP(A415,HOS[],8,FALSE)</f>
        <v>4296.2700000000004</v>
      </c>
      <c r="N415" t="str">
        <f>VLOOKUP(A415,HOS[],9,FALSE)</f>
        <v>tier - 2</v>
      </c>
      <c r="O415" t="str">
        <f>VLOOKUP(A415,HOS[],10,FALSE)</f>
        <v>tier - 1</v>
      </c>
      <c r="P415" t="str">
        <f>VLOOKUP(A415,HOS[],11,FALSE)</f>
        <v>R1024</v>
      </c>
      <c r="Q415">
        <f>VLOOKUP(A415,HOS[],3,FALSE)</f>
        <v>53</v>
      </c>
    </row>
    <row r="416" spans="1:17" ht="15.6" x14ac:dyDescent="0.3">
      <c r="A416" s="1" t="s">
        <v>1957</v>
      </c>
      <c r="B416" t="str">
        <f>VLOOKUP(A416,CUS[],3,FALSE)</f>
        <v>Nils</v>
      </c>
      <c r="C416">
        <f>VLOOKUP(A416,MED[],2,FALSE)</f>
        <v>24.32</v>
      </c>
      <c r="D416">
        <f>VLOOKUP(A416,MED[],3,FALSE)</f>
        <v>10.47</v>
      </c>
      <c r="E416" t="str">
        <f>VLOOKUP(A416,MED[],4,FALSE)</f>
        <v>yes</v>
      </c>
      <c r="F416" t="str">
        <f>VLOOKUP(A416,MED[],5,FALSE)</f>
        <v>No</v>
      </c>
      <c r="G416" t="str">
        <f>VLOOKUP(A416,MED[],6,FALSE)</f>
        <v>No</v>
      </c>
      <c r="H416" t="str">
        <f>VLOOKUP(A416,MED[],7,FALSE)</f>
        <v>2</v>
      </c>
      <c r="I416" t="str">
        <f>VLOOKUP(A416,MED[],8,FALSE)</f>
        <v>yes</v>
      </c>
      <c r="J416" t="str">
        <f>VLOOKUP(A416,MED[],9,FALSE)</f>
        <v>Overweight</v>
      </c>
      <c r="K416" t="str">
        <f>VLOOKUP(A416,MED[],10,FALSE)</f>
        <v>Diabetes</v>
      </c>
      <c r="L416" t="str">
        <f>VLOOKUP(A416,HOS[],2,FALSE)</f>
        <v>19 Nov 1970</v>
      </c>
      <c r="M416" s="11">
        <f>VLOOKUP(A416,HOS[],8,FALSE)</f>
        <v>4320.41</v>
      </c>
      <c r="N416" t="str">
        <f>VLOOKUP(A416,HOS[],9,FALSE)</f>
        <v>tier - 2</v>
      </c>
      <c r="O416" t="str">
        <f>VLOOKUP(A416,HOS[],10,FALSE)</f>
        <v>tier - 2</v>
      </c>
      <c r="P416" t="str">
        <f>VLOOKUP(A416,HOS[],11,FALSE)</f>
        <v>R1016</v>
      </c>
      <c r="Q416">
        <f>VLOOKUP(A416,HOS[],3,FALSE)</f>
        <v>52</v>
      </c>
    </row>
    <row r="417" spans="1:17" ht="15.6" x14ac:dyDescent="0.3">
      <c r="A417" s="1" t="s">
        <v>1956</v>
      </c>
      <c r="B417" t="str">
        <f>VLOOKUP(A417,CUS[],3,FALSE)</f>
        <v>Scott</v>
      </c>
      <c r="C417">
        <f>VLOOKUP(A417,MED[],2,FALSE)</f>
        <v>20.96</v>
      </c>
      <c r="D417">
        <f>VLOOKUP(A417,MED[],3,FALSE)</f>
        <v>4.04</v>
      </c>
      <c r="E417" t="str">
        <f>VLOOKUP(A417,MED[],4,FALSE)</f>
        <v>yes</v>
      </c>
      <c r="F417" t="str">
        <f>VLOOKUP(A417,MED[],5,FALSE)</f>
        <v>No</v>
      </c>
      <c r="G417" t="str">
        <f>VLOOKUP(A417,MED[],6,FALSE)</f>
        <v>No</v>
      </c>
      <c r="H417" t="str">
        <f>VLOOKUP(A417,MED[],7,FALSE)</f>
        <v>1</v>
      </c>
      <c r="I417" t="str">
        <f>VLOOKUP(A417,MED[],8,FALSE)</f>
        <v>yes</v>
      </c>
      <c r="J417" t="str">
        <f>VLOOKUP(A417,MED[],9,FALSE)</f>
        <v>Overweight</v>
      </c>
      <c r="K417" t="str">
        <f>VLOOKUP(A417,MED[],10,FALSE)</f>
        <v>Normal</v>
      </c>
      <c r="L417" t="str">
        <f>VLOOKUP(A417,HOS[],2,FALSE)</f>
        <v>2 Jun 1995</v>
      </c>
      <c r="M417" s="11">
        <f>VLOOKUP(A417,HOS[],8,FALSE)</f>
        <v>4337.74</v>
      </c>
      <c r="N417" t="str">
        <f>VLOOKUP(A417,HOS[],9,FALSE)</f>
        <v>tier - 2</v>
      </c>
      <c r="O417" t="str">
        <f>VLOOKUP(A417,HOS[],10,FALSE)</f>
        <v>tier - 3</v>
      </c>
      <c r="P417" t="str">
        <f>VLOOKUP(A417,HOS[],11,FALSE)</f>
        <v>R1011</v>
      </c>
      <c r="Q417">
        <f>VLOOKUP(A417,HOS[],3,FALSE)</f>
        <v>28</v>
      </c>
    </row>
    <row r="418" spans="1:17" ht="15.6" x14ac:dyDescent="0.3">
      <c r="A418" s="1" t="s">
        <v>1955</v>
      </c>
      <c r="B418" t="str">
        <f>VLOOKUP(A418,CUS[],3,FALSE)</f>
        <v>Angela</v>
      </c>
      <c r="C418">
        <f>VLOOKUP(A418,MED[],2,FALSE)</f>
        <v>19.68</v>
      </c>
      <c r="D418">
        <f>VLOOKUP(A418,MED[],3,FALSE)</f>
        <v>5.74</v>
      </c>
      <c r="E418" t="str">
        <f>VLOOKUP(A418,MED[],4,FALSE)</f>
        <v>No</v>
      </c>
      <c r="F418" t="str">
        <f>VLOOKUP(A418,MED[],5,FALSE)</f>
        <v>No</v>
      </c>
      <c r="G418" t="str">
        <f>VLOOKUP(A418,MED[],6,FALSE)</f>
        <v>No</v>
      </c>
      <c r="H418" t="str">
        <f>VLOOKUP(A418,MED[],7,FALSE)</f>
        <v>0</v>
      </c>
      <c r="I418" t="str">
        <f>VLOOKUP(A418,MED[],8,FALSE)</f>
        <v>yes</v>
      </c>
      <c r="J418" t="str">
        <f>VLOOKUP(A418,MED[],9,FALSE)</f>
        <v>Overweight</v>
      </c>
      <c r="K418" t="str">
        <f>VLOOKUP(A418,MED[],10,FALSE)</f>
        <v>Prediabetes</v>
      </c>
      <c r="L418" t="str">
        <f>VLOOKUP(A418,HOS[],2,FALSE)</f>
        <v>26 Sep 1994</v>
      </c>
      <c r="M418" s="11">
        <f>VLOOKUP(A418,HOS[],8,FALSE)</f>
        <v>4340.4399999999996</v>
      </c>
      <c r="N418" t="str">
        <f>VLOOKUP(A418,HOS[],9,FALSE)</f>
        <v>tier - 2</v>
      </c>
      <c r="O418" t="str">
        <f>VLOOKUP(A418,HOS[],10,FALSE)</f>
        <v>tier - 2</v>
      </c>
      <c r="P418" t="str">
        <f>VLOOKUP(A418,HOS[],11,FALSE)</f>
        <v>R1011</v>
      </c>
      <c r="Q418">
        <f>VLOOKUP(A418,HOS[],3,FALSE)</f>
        <v>28</v>
      </c>
    </row>
    <row r="419" spans="1:17" ht="15.6" x14ac:dyDescent="0.3">
      <c r="A419" s="1" t="s">
        <v>1954</v>
      </c>
      <c r="B419" t="str">
        <f>VLOOKUP(A419,CUS[],3,FALSE)</f>
        <v>Allison</v>
      </c>
      <c r="C419">
        <f>VLOOKUP(A419,MED[],2,FALSE)</f>
        <v>18.100000000000001</v>
      </c>
      <c r="D419">
        <f>VLOOKUP(A419,MED[],3,FALSE)</f>
        <v>6.33</v>
      </c>
      <c r="E419" t="str">
        <f>VLOOKUP(A419,MED[],4,FALSE)</f>
        <v>No</v>
      </c>
      <c r="F419" t="str">
        <f>VLOOKUP(A419,MED[],5,FALSE)</f>
        <v>No</v>
      </c>
      <c r="G419" t="str">
        <f>VLOOKUP(A419,MED[],6,FALSE)</f>
        <v>No</v>
      </c>
      <c r="H419" t="str">
        <f>VLOOKUP(A419,MED[],7,FALSE)</f>
        <v>1</v>
      </c>
      <c r="I419" t="str">
        <f>VLOOKUP(A419,MED[],8,FALSE)</f>
        <v>yes</v>
      </c>
      <c r="J419" t="str">
        <f>VLOOKUP(A419,MED[],9,FALSE)</f>
        <v>Underweight</v>
      </c>
      <c r="K419" t="str">
        <f>VLOOKUP(A419,MED[],10,FALSE)</f>
        <v>Prediabetes</v>
      </c>
      <c r="L419" t="str">
        <f>VLOOKUP(A419,HOS[],2,FALSE)</f>
        <v>1 Oct 1992</v>
      </c>
      <c r="M419" s="11">
        <f>VLOOKUP(A419,HOS[],8,FALSE)</f>
        <v>4347.0200000000004</v>
      </c>
      <c r="N419" t="str">
        <f>VLOOKUP(A419,HOS[],9,FALSE)</f>
        <v>tier - 2</v>
      </c>
      <c r="O419" t="str">
        <f>VLOOKUP(A419,HOS[],10,FALSE)</f>
        <v>tier - 3</v>
      </c>
      <c r="P419" t="str">
        <f>VLOOKUP(A419,HOS[],11,FALSE)</f>
        <v>R1011</v>
      </c>
      <c r="Q419">
        <f>VLOOKUP(A419,HOS[],3,FALSE)</f>
        <v>30</v>
      </c>
    </row>
    <row r="420" spans="1:17" ht="15.6" x14ac:dyDescent="0.3">
      <c r="A420" s="1" t="s">
        <v>1953</v>
      </c>
      <c r="B420" t="str">
        <f>VLOOKUP(A420,CUS[],3,FALSE)</f>
        <v>Caitlin O.</v>
      </c>
      <c r="C420">
        <f>VLOOKUP(A420,MED[],2,FALSE)</f>
        <v>29.64</v>
      </c>
      <c r="D420">
        <f>VLOOKUP(A420,MED[],3,FALSE)</f>
        <v>4.28</v>
      </c>
      <c r="E420" t="str">
        <f>VLOOKUP(A420,MED[],4,FALSE)</f>
        <v>yes</v>
      </c>
      <c r="F420" t="str">
        <f>VLOOKUP(A420,MED[],5,FALSE)</f>
        <v>No</v>
      </c>
      <c r="G420" t="str">
        <f>VLOOKUP(A420,MED[],6,FALSE)</f>
        <v>No</v>
      </c>
      <c r="H420" t="str">
        <f>VLOOKUP(A420,MED[],7,FALSE)</f>
        <v>0</v>
      </c>
      <c r="I420" t="str">
        <f>VLOOKUP(A420,MED[],8,FALSE)</f>
        <v>No</v>
      </c>
      <c r="J420" t="str">
        <f>VLOOKUP(A420,MED[],9,FALSE)</f>
        <v>Overweight</v>
      </c>
      <c r="K420" t="str">
        <f>VLOOKUP(A420,MED[],10,FALSE)</f>
        <v>Normal</v>
      </c>
      <c r="L420" t="str">
        <f>VLOOKUP(A420,HOS[],2,FALSE)</f>
        <v>1 Aug 1996</v>
      </c>
      <c r="M420" s="11">
        <f>VLOOKUP(A420,HOS[],8,FALSE)</f>
        <v>4349.46</v>
      </c>
      <c r="N420" t="str">
        <f>VLOOKUP(A420,HOS[],9,FALSE)</f>
        <v>tier - 2</v>
      </c>
      <c r="O420" t="str">
        <f>VLOOKUP(A420,HOS[],10,FALSE)</f>
        <v>tier - 1</v>
      </c>
      <c r="P420" t="str">
        <f>VLOOKUP(A420,HOS[],11,FALSE)</f>
        <v>R1024</v>
      </c>
      <c r="Q420">
        <f>VLOOKUP(A420,HOS[],3,FALSE)</f>
        <v>26</v>
      </c>
    </row>
    <row r="421" spans="1:17" ht="15.6" x14ac:dyDescent="0.3">
      <c r="A421" s="1" t="s">
        <v>1952</v>
      </c>
      <c r="B421" t="str">
        <f>VLOOKUP(A421,CUS[],3,FALSE)</f>
        <v>Tracy M</v>
      </c>
      <c r="C421">
        <f>VLOOKUP(A421,MED[],2,FALSE)</f>
        <v>25.3</v>
      </c>
      <c r="D421">
        <f>VLOOKUP(A421,MED[],3,FALSE)</f>
        <v>9.4700000000000006</v>
      </c>
      <c r="E421" t="str">
        <f>VLOOKUP(A421,MED[],4,FALSE)</f>
        <v>yes</v>
      </c>
      <c r="F421" t="str">
        <f>VLOOKUP(A421,MED[],5,FALSE)</f>
        <v>No</v>
      </c>
      <c r="G421" t="str">
        <f>VLOOKUP(A421,MED[],6,FALSE)</f>
        <v>No</v>
      </c>
      <c r="H421" t="str">
        <f>VLOOKUP(A421,MED[],7,FALSE)</f>
        <v>2</v>
      </c>
      <c r="I421" t="str">
        <f>VLOOKUP(A421,MED[],8,FALSE)</f>
        <v>yes</v>
      </c>
      <c r="J421" t="str">
        <f>VLOOKUP(A421,MED[],9,FALSE)</f>
        <v>Overweight</v>
      </c>
      <c r="K421" t="str">
        <f>VLOOKUP(A421,MED[],10,FALSE)</f>
        <v>Diabetes</v>
      </c>
      <c r="L421" t="str">
        <f>VLOOKUP(A421,HOS[],2,FALSE)</f>
        <v>17 Jun 1970</v>
      </c>
      <c r="M421" s="11">
        <f>VLOOKUP(A421,HOS[],8,FALSE)</f>
        <v>12244.53</v>
      </c>
      <c r="N421" t="str">
        <f>VLOOKUP(A421,HOS[],9,FALSE)</f>
        <v>tier - 2</v>
      </c>
      <c r="O421" t="str">
        <f>VLOOKUP(A421,HOS[],10,FALSE)</f>
        <v>tier - 3</v>
      </c>
      <c r="P421" t="str">
        <f>VLOOKUP(A421,HOS[],11,FALSE)</f>
        <v>R1013</v>
      </c>
      <c r="Q421">
        <f>VLOOKUP(A421,HOS[],3,FALSE)</f>
        <v>52</v>
      </c>
    </row>
    <row r="422" spans="1:17" ht="15.6" x14ac:dyDescent="0.3">
      <c r="A422" s="1" t="s">
        <v>1951</v>
      </c>
      <c r="B422" t="str">
        <f>VLOOKUP(A422,CUS[],3,FALSE)</f>
        <v>Dustin M.</v>
      </c>
      <c r="C422">
        <f>VLOOKUP(A422,MED[],2,FALSE)</f>
        <v>27.6</v>
      </c>
      <c r="D422">
        <f>VLOOKUP(A422,MED[],3,FALSE)</f>
        <v>4.8499999999999996</v>
      </c>
      <c r="E422" t="str">
        <f>VLOOKUP(A422,MED[],4,FALSE)</f>
        <v>yes</v>
      </c>
      <c r="F422" t="str">
        <f>VLOOKUP(A422,MED[],5,FALSE)</f>
        <v>No</v>
      </c>
      <c r="G422" t="str">
        <f>VLOOKUP(A422,MED[],6,FALSE)</f>
        <v>No</v>
      </c>
      <c r="H422" t="str">
        <f>VLOOKUP(A422,MED[],7,FALSE)</f>
        <v>0</v>
      </c>
      <c r="I422" t="str">
        <f>VLOOKUP(A422,MED[],8,FALSE)</f>
        <v>No</v>
      </c>
      <c r="J422" t="str">
        <f>VLOOKUP(A422,MED[],9,FALSE)</f>
        <v>Overweight</v>
      </c>
      <c r="K422" t="str">
        <f>VLOOKUP(A422,MED[],10,FALSE)</f>
        <v>Normal</v>
      </c>
      <c r="L422" t="str">
        <f>VLOOKUP(A422,HOS[],2,FALSE)</f>
        <v>13 Oct 1976</v>
      </c>
      <c r="M422" s="11">
        <f>VLOOKUP(A422,HOS[],8,FALSE)</f>
        <v>4350.51</v>
      </c>
      <c r="N422" t="str">
        <f>VLOOKUP(A422,HOS[],9,FALSE)</f>
        <v>tier - 2</v>
      </c>
      <c r="O422" t="str">
        <f>VLOOKUP(A422,HOS[],10,FALSE)</f>
        <v>tier - 2</v>
      </c>
      <c r="P422" t="str">
        <f>VLOOKUP(A422,HOS[],11,FALSE)</f>
        <v>R1011</v>
      </c>
      <c r="Q422">
        <f>VLOOKUP(A422,HOS[],3,FALSE)</f>
        <v>46</v>
      </c>
    </row>
    <row r="423" spans="1:17" ht="15.6" x14ac:dyDescent="0.3">
      <c r="A423" s="1" t="s">
        <v>1950</v>
      </c>
      <c r="B423" t="str">
        <f>VLOOKUP(A423,CUS[],3,FALSE)</f>
        <v>Jenny</v>
      </c>
      <c r="C423">
        <f>VLOOKUP(A423,MED[],2,FALSE)</f>
        <v>27.645</v>
      </c>
      <c r="D423">
        <f>VLOOKUP(A423,MED[],3,FALSE)</f>
        <v>11.03</v>
      </c>
      <c r="E423" t="str">
        <f>VLOOKUP(A423,MED[],4,FALSE)</f>
        <v>yes</v>
      </c>
      <c r="F423" t="str">
        <f>VLOOKUP(A423,MED[],5,FALSE)</f>
        <v>No</v>
      </c>
      <c r="G423" t="str">
        <f>VLOOKUP(A423,MED[],6,FALSE)</f>
        <v>No</v>
      </c>
      <c r="H423" t="str">
        <f>VLOOKUP(A423,MED[],7,FALSE)</f>
        <v>1</v>
      </c>
      <c r="I423" t="str">
        <f>VLOOKUP(A423,MED[],8,FALSE)</f>
        <v>yes</v>
      </c>
      <c r="J423" t="str">
        <f>VLOOKUP(A423,MED[],9,FALSE)</f>
        <v>Overweight</v>
      </c>
      <c r="K423" t="str">
        <f>VLOOKUP(A423,MED[],10,FALSE)</f>
        <v>Diabetes</v>
      </c>
      <c r="L423" t="str">
        <f>VLOOKUP(A423,HOS[],2,FALSE)</f>
        <v>28 Jun 1975</v>
      </c>
      <c r="M423" s="11">
        <f>VLOOKUP(A423,HOS[],8,FALSE)</f>
        <v>4357.04</v>
      </c>
      <c r="N423" t="str">
        <f>VLOOKUP(A423,HOS[],9,FALSE)</f>
        <v>tier - 2</v>
      </c>
      <c r="O423" t="str">
        <f>VLOOKUP(A423,HOS[],10,FALSE)</f>
        <v>tier - 2</v>
      </c>
      <c r="P423" t="str">
        <f>VLOOKUP(A423,HOS[],11,FALSE)</f>
        <v>R1012</v>
      </c>
      <c r="Q423">
        <f>VLOOKUP(A423,HOS[],3,FALSE)</f>
        <v>47</v>
      </c>
    </row>
    <row r="424" spans="1:17" ht="15.6" x14ac:dyDescent="0.3">
      <c r="A424" s="1" t="s">
        <v>1949</v>
      </c>
      <c r="B424" t="str">
        <f>VLOOKUP(A424,CUS[],3,FALSE)</f>
        <v>Emily</v>
      </c>
      <c r="C424">
        <f>VLOOKUP(A424,MED[],2,FALSE)</f>
        <v>27.6</v>
      </c>
      <c r="D424">
        <f>VLOOKUP(A424,MED[],3,FALSE)</f>
        <v>5.22</v>
      </c>
      <c r="E424" t="str">
        <f>VLOOKUP(A424,MED[],4,FALSE)</f>
        <v>No</v>
      </c>
      <c r="F424" t="str">
        <f>VLOOKUP(A424,MED[],5,FALSE)</f>
        <v>No</v>
      </c>
      <c r="G424" t="str">
        <f>VLOOKUP(A424,MED[],6,FALSE)</f>
        <v>No</v>
      </c>
      <c r="H424" t="str">
        <f>VLOOKUP(A424,MED[],7,FALSE)</f>
        <v>2</v>
      </c>
      <c r="I424" t="str">
        <f>VLOOKUP(A424,MED[],8,FALSE)</f>
        <v>yes</v>
      </c>
      <c r="J424" t="str">
        <f>VLOOKUP(A424,MED[],9,FALSE)</f>
        <v>Overweight</v>
      </c>
      <c r="K424" t="str">
        <f>VLOOKUP(A424,MED[],10,FALSE)</f>
        <v>Normal</v>
      </c>
      <c r="L424" t="str">
        <f>VLOOKUP(A424,HOS[],2,FALSE)</f>
        <v>29 Sep 1972</v>
      </c>
      <c r="M424" s="11">
        <f>VLOOKUP(A424,HOS[],8,FALSE)</f>
        <v>36580.28</v>
      </c>
      <c r="N424" t="str">
        <f>VLOOKUP(A424,HOS[],9,FALSE)</f>
        <v>tier - 2</v>
      </c>
      <c r="O424" t="str">
        <f>VLOOKUP(A424,HOS[],10,FALSE)</f>
        <v>tier - 3</v>
      </c>
      <c r="P424" t="str">
        <f>VLOOKUP(A424,HOS[],11,FALSE)</f>
        <v>R1011</v>
      </c>
      <c r="Q424">
        <f>VLOOKUP(A424,HOS[],3,FALSE)</f>
        <v>50</v>
      </c>
    </row>
    <row r="425" spans="1:17" ht="15.6" x14ac:dyDescent="0.3">
      <c r="A425" s="1" t="s">
        <v>1948</v>
      </c>
      <c r="B425" t="str">
        <f>VLOOKUP(A425,CUS[],3,FALSE)</f>
        <v>Fabienne</v>
      </c>
      <c r="C425">
        <f>VLOOKUP(A425,MED[],2,FALSE)</f>
        <v>25.08</v>
      </c>
      <c r="D425">
        <f>VLOOKUP(A425,MED[],3,FALSE)</f>
        <v>9.52</v>
      </c>
      <c r="E425" t="str">
        <f>VLOOKUP(A425,MED[],4,FALSE)</f>
        <v>yes</v>
      </c>
      <c r="F425" t="str">
        <f>VLOOKUP(A425,MED[],5,FALSE)</f>
        <v>No</v>
      </c>
      <c r="G425" t="str">
        <f>VLOOKUP(A425,MED[],6,FALSE)</f>
        <v>No</v>
      </c>
      <c r="H425" t="str">
        <f>VLOOKUP(A425,MED[],7,FALSE)</f>
        <v>2</v>
      </c>
      <c r="I425" t="str">
        <f>VLOOKUP(A425,MED[],8,FALSE)</f>
        <v>No</v>
      </c>
      <c r="J425" t="str">
        <f>VLOOKUP(A425,MED[],9,FALSE)</f>
        <v>Overweight</v>
      </c>
      <c r="K425" t="str">
        <f>VLOOKUP(A425,MED[],10,FALSE)</f>
        <v>Diabetes</v>
      </c>
      <c r="L425" t="str">
        <f>VLOOKUP(A425,HOS[],2,FALSE)</f>
        <v>29 Oct 1961</v>
      </c>
      <c r="M425" s="11">
        <f>VLOOKUP(A425,HOS[],8,FALSE)</f>
        <v>4391.6499999999996</v>
      </c>
      <c r="N425" t="str">
        <f>VLOOKUP(A425,HOS[],9,FALSE)</f>
        <v>tier - 2</v>
      </c>
      <c r="O425" t="str">
        <f>VLOOKUP(A425,HOS[],10,FALSE)</f>
        <v>tier - 2</v>
      </c>
      <c r="P425" t="str">
        <f>VLOOKUP(A425,HOS[],11,FALSE)</f>
        <v>R1013</v>
      </c>
      <c r="Q425">
        <f>VLOOKUP(A425,HOS[],3,FALSE)</f>
        <v>61</v>
      </c>
    </row>
    <row r="426" spans="1:17" ht="15.6" x14ac:dyDescent="0.3">
      <c r="A426" s="1" t="s">
        <v>1947</v>
      </c>
      <c r="B426" t="str">
        <f>VLOOKUP(A426,CUS[],3,FALSE)</f>
        <v>Jordan</v>
      </c>
      <c r="C426">
        <f>VLOOKUP(A426,MED[],2,FALSE)</f>
        <v>30.02</v>
      </c>
      <c r="D426">
        <f>VLOOKUP(A426,MED[],3,FALSE)</f>
        <v>11.09</v>
      </c>
      <c r="E426" t="str">
        <f>VLOOKUP(A426,MED[],4,FALSE)</f>
        <v>No</v>
      </c>
      <c r="F426" t="str">
        <f>VLOOKUP(A426,MED[],5,FALSE)</f>
        <v>No</v>
      </c>
      <c r="G426" t="str">
        <f>VLOOKUP(A426,MED[],6,FALSE)</f>
        <v>No</v>
      </c>
      <c r="H426" t="str">
        <f>VLOOKUP(A426,MED[],7,FALSE)</f>
        <v>0</v>
      </c>
      <c r="I426" t="str">
        <f>VLOOKUP(A426,MED[],8,FALSE)</f>
        <v>No</v>
      </c>
      <c r="J426" t="str">
        <f>VLOOKUP(A426,MED[],9,FALSE)</f>
        <v>Obesity</v>
      </c>
      <c r="K426" t="str">
        <f>VLOOKUP(A426,MED[],10,FALSE)</f>
        <v>Diabetes</v>
      </c>
      <c r="L426" t="str">
        <f>VLOOKUP(A426,HOS[],2,FALSE)</f>
        <v>29 Jul 1968</v>
      </c>
      <c r="M426" s="11">
        <f>VLOOKUP(A426,HOS[],8,FALSE)</f>
        <v>4392.7</v>
      </c>
      <c r="N426" t="str">
        <f>VLOOKUP(A426,HOS[],9,FALSE)</f>
        <v>tier - 2</v>
      </c>
      <c r="O426" t="str">
        <f>VLOOKUP(A426,HOS[],10,FALSE)</f>
        <v>tier - 2</v>
      </c>
      <c r="P426" t="str">
        <f>VLOOKUP(A426,HOS[],11,FALSE)</f>
        <v>R1012</v>
      </c>
      <c r="Q426">
        <f>VLOOKUP(A426,HOS[],3,FALSE)</f>
        <v>54</v>
      </c>
    </row>
    <row r="427" spans="1:17" ht="15.6" x14ac:dyDescent="0.3">
      <c r="A427" s="1" t="s">
        <v>1946</v>
      </c>
      <c r="B427" t="str">
        <f>VLOOKUP(A427,CUS[],3,FALSE)</f>
        <v>Matt</v>
      </c>
      <c r="C427">
        <f>VLOOKUP(A427,MED[],2,FALSE)</f>
        <v>27.36</v>
      </c>
      <c r="D427">
        <f>VLOOKUP(A427,MED[],3,FALSE)</f>
        <v>9.4499999999999993</v>
      </c>
      <c r="E427" t="str">
        <f>VLOOKUP(A427,MED[],4,FALSE)</f>
        <v>yes</v>
      </c>
      <c r="F427" t="str">
        <f>VLOOKUP(A427,MED[],5,FALSE)</f>
        <v>No</v>
      </c>
      <c r="G427" t="str">
        <f>VLOOKUP(A427,MED[],6,FALSE)</f>
        <v>No</v>
      </c>
      <c r="H427" t="str">
        <f>VLOOKUP(A427,MED[],7,FALSE)</f>
        <v>2</v>
      </c>
      <c r="I427" t="str">
        <f>VLOOKUP(A427,MED[],8,FALSE)</f>
        <v>yes</v>
      </c>
      <c r="J427" t="str">
        <f>VLOOKUP(A427,MED[],9,FALSE)</f>
        <v>Overweight</v>
      </c>
      <c r="K427" t="str">
        <f>VLOOKUP(A427,MED[],10,FALSE)</f>
        <v>Diabetes</v>
      </c>
      <c r="L427" t="str">
        <f>VLOOKUP(A427,HOS[],2,FALSE)</f>
        <v>18 Nov 1970</v>
      </c>
      <c r="M427" s="11">
        <f>VLOOKUP(A427,HOS[],8,FALSE)</f>
        <v>4397.3100000000004</v>
      </c>
      <c r="N427" t="str">
        <f>VLOOKUP(A427,HOS[],9,FALSE)</f>
        <v>tier - 2</v>
      </c>
      <c r="O427" t="str">
        <f>VLOOKUP(A427,HOS[],10,FALSE)</f>
        <v>tier - 3</v>
      </c>
      <c r="P427" t="str">
        <f>VLOOKUP(A427,HOS[],11,FALSE)</f>
        <v>R1012</v>
      </c>
      <c r="Q427">
        <f>VLOOKUP(A427,HOS[],3,FALSE)</f>
        <v>52</v>
      </c>
    </row>
    <row r="428" spans="1:17" ht="15.6" x14ac:dyDescent="0.3">
      <c r="A428" s="1" t="s">
        <v>1945</v>
      </c>
      <c r="B428" t="str">
        <f>VLOOKUP(A428,CUS[],3,FALSE)</f>
        <v>Taryn L</v>
      </c>
      <c r="C428">
        <f>VLOOKUP(A428,MED[],2,FALSE)</f>
        <v>22.2</v>
      </c>
      <c r="D428">
        <f>VLOOKUP(A428,MED[],3,FALSE)</f>
        <v>5.51</v>
      </c>
      <c r="E428" t="str">
        <f>VLOOKUP(A428,MED[],4,FALSE)</f>
        <v>No</v>
      </c>
      <c r="F428" t="str">
        <f>VLOOKUP(A428,MED[],5,FALSE)</f>
        <v>No</v>
      </c>
      <c r="G428" t="str">
        <f>VLOOKUP(A428,MED[],6,FALSE)</f>
        <v>No</v>
      </c>
      <c r="H428" t="str">
        <f>VLOOKUP(A428,MED[],7,FALSE)</f>
        <v>0</v>
      </c>
      <c r="I428" t="str">
        <f>VLOOKUP(A428,MED[],8,FALSE)</f>
        <v>yes</v>
      </c>
      <c r="J428" t="str">
        <f>VLOOKUP(A428,MED[],9,FALSE)</f>
        <v>Overweight</v>
      </c>
      <c r="K428" t="str">
        <f>VLOOKUP(A428,MED[],10,FALSE)</f>
        <v>Normal</v>
      </c>
      <c r="L428" t="str">
        <f>VLOOKUP(A428,HOS[],2,FALSE)</f>
        <v>11 Oct 1999</v>
      </c>
      <c r="M428" s="11">
        <f>VLOOKUP(A428,HOS[],8,FALSE)</f>
        <v>4399.7299999999996</v>
      </c>
      <c r="N428" t="str">
        <f>VLOOKUP(A428,HOS[],9,FALSE)</f>
        <v>tier - 2</v>
      </c>
      <c r="O428" t="str">
        <f>VLOOKUP(A428,HOS[],10,FALSE)</f>
        <v>tier - 1</v>
      </c>
      <c r="P428" t="str">
        <f>VLOOKUP(A428,HOS[],11,FALSE)</f>
        <v>R1011</v>
      </c>
      <c r="Q428">
        <f>VLOOKUP(A428,HOS[],3,FALSE)</f>
        <v>23</v>
      </c>
    </row>
    <row r="429" spans="1:17" ht="15.6" x14ac:dyDescent="0.3">
      <c r="A429" s="1" t="s">
        <v>1944</v>
      </c>
      <c r="B429" t="str">
        <f>VLOOKUP(A429,CUS[],3,FALSE)</f>
        <v>Temima</v>
      </c>
      <c r="C429">
        <f>VLOOKUP(A429,MED[],2,FALSE)</f>
        <v>25.71</v>
      </c>
      <c r="D429">
        <f>VLOOKUP(A429,MED[],3,FALSE)</f>
        <v>4.18</v>
      </c>
      <c r="E429" t="str">
        <f>VLOOKUP(A429,MED[],4,FALSE)</f>
        <v>No</v>
      </c>
      <c r="F429" t="str">
        <f>VLOOKUP(A429,MED[],5,FALSE)</f>
        <v>yes</v>
      </c>
      <c r="G429" t="str">
        <f>VLOOKUP(A429,MED[],6,FALSE)</f>
        <v>No</v>
      </c>
      <c r="H429" t="str">
        <f>VLOOKUP(A429,MED[],7,FALSE)</f>
        <v>1</v>
      </c>
      <c r="I429" t="str">
        <f>VLOOKUP(A429,MED[],8,FALSE)</f>
        <v>yes</v>
      </c>
      <c r="J429" t="str">
        <f>VLOOKUP(A429,MED[],9,FALSE)</f>
        <v>Overweight</v>
      </c>
      <c r="K429" t="str">
        <f>VLOOKUP(A429,MED[],10,FALSE)</f>
        <v>Normal</v>
      </c>
      <c r="L429" t="str">
        <f>VLOOKUP(A429,HOS[],2,FALSE)</f>
        <v>13 Aug 2004</v>
      </c>
      <c r="M429" s="11">
        <f>VLOOKUP(A429,HOS[],8,FALSE)</f>
        <v>4402.2299999999996</v>
      </c>
      <c r="N429" t="str">
        <f>VLOOKUP(A429,HOS[],9,FALSE)</f>
        <v>tier - 2</v>
      </c>
      <c r="O429" t="str">
        <f>VLOOKUP(A429,HOS[],10,FALSE)</f>
        <v>tier - 1</v>
      </c>
      <c r="P429" t="str">
        <f>VLOOKUP(A429,HOS[],11,FALSE)</f>
        <v>R1011</v>
      </c>
      <c r="Q429">
        <f>VLOOKUP(A429,HOS[],3,FALSE)</f>
        <v>18</v>
      </c>
    </row>
    <row r="430" spans="1:17" ht="15.6" x14ac:dyDescent="0.3">
      <c r="A430" s="1" t="s">
        <v>1943</v>
      </c>
      <c r="B430" t="str">
        <f>VLOOKUP(A430,CUS[],3,FALSE)</f>
        <v>Jennifer</v>
      </c>
      <c r="C430">
        <f>VLOOKUP(A430,MED[],2,FALSE)</f>
        <v>41.91</v>
      </c>
      <c r="D430">
        <f>VLOOKUP(A430,MED[],3,FALSE)</f>
        <v>5.98</v>
      </c>
      <c r="E430" t="str">
        <f>VLOOKUP(A430,MED[],4,FALSE)</f>
        <v>yes</v>
      </c>
      <c r="F430" t="str">
        <f>VLOOKUP(A430,MED[],5,FALSE)</f>
        <v>No</v>
      </c>
      <c r="G430" t="str">
        <f>VLOOKUP(A430,MED[],6,FALSE)</f>
        <v>No</v>
      </c>
      <c r="H430" t="str">
        <f>VLOOKUP(A430,MED[],7,FALSE)</f>
        <v>1</v>
      </c>
      <c r="I430" t="str">
        <f>VLOOKUP(A430,MED[],8,FALSE)</f>
        <v>No</v>
      </c>
      <c r="J430" t="str">
        <f>VLOOKUP(A430,MED[],9,FALSE)</f>
        <v>Obesity</v>
      </c>
      <c r="K430" t="str">
        <f>VLOOKUP(A430,MED[],10,FALSE)</f>
        <v>Prediabetes</v>
      </c>
      <c r="L430" t="str">
        <f>VLOOKUP(A430,HOS[],2,FALSE)</f>
        <v>16 Dec 1964</v>
      </c>
      <c r="M430" s="11">
        <f>VLOOKUP(A430,HOS[],8,FALSE)</f>
        <v>4415.16</v>
      </c>
      <c r="N430" t="str">
        <f>VLOOKUP(A430,HOS[],9,FALSE)</f>
        <v>tier - 2</v>
      </c>
      <c r="O430" t="str">
        <f>VLOOKUP(A430,HOS[],10,FALSE)</f>
        <v>tier - 1</v>
      </c>
      <c r="P430" t="str">
        <f>VLOOKUP(A430,HOS[],11,FALSE)</f>
        <v>R1013</v>
      </c>
      <c r="Q430">
        <f>VLOOKUP(A430,HOS[],3,FALSE)</f>
        <v>58</v>
      </c>
    </row>
    <row r="431" spans="1:17" ht="15.6" x14ac:dyDescent="0.3">
      <c r="A431" s="1" t="s">
        <v>1942</v>
      </c>
      <c r="B431" t="str">
        <f>VLOOKUP(A431,CUS[],3,FALSE)</f>
        <v>Serena M.</v>
      </c>
      <c r="C431">
        <f>VLOOKUP(A431,MED[],2,FALSE)</f>
        <v>25.85</v>
      </c>
      <c r="D431">
        <f>VLOOKUP(A431,MED[],3,FALSE)</f>
        <v>10.16</v>
      </c>
      <c r="E431" t="str">
        <f>VLOOKUP(A431,MED[],4,FALSE)</f>
        <v>No</v>
      </c>
      <c r="F431" t="str">
        <f>VLOOKUP(A431,MED[],5,FALSE)</f>
        <v>No</v>
      </c>
      <c r="G431" t="str">
        <f>VLOOKUP(A431,MED[],6,FALSE)</f>
        <v>No</v>
      </c>
      <c r="H431" t="str">
        <f>VLOOKUP(A431,MED[],7,FALSE)</f>
        <v>0</v>
      </c>
      <c r="I431" t="str">
        <f>VLOOKUP(A431,MED[],8,FALSE)</f>
        <v>yes</v>
      </c>
      <c r="J431" t="str">
        <f>VLOOKUP(A431,MED[],9,FALSE)</f>
        <v>Overweight</v>
      </c>
      <c r="K431" t="str">
        <f>VLOOKUP(A431,MED[],10,FALSE)</f>
        <v>Diabetes</v>
      </c>
      <c r="L431" t="str">
        <f>VLOOKUP(A431,HOS[],2,FALSE)</f>
        <v>15 Sep 1974</v>
      </c>
      <c r="M431" s="11">
        <f>VLOOKUP(A431,HOS[],8,FALSE)</f>
        <v>4420.95</v>
      </c>
      <c r="N431" t="str">
        <f>VLOOKUP(A431,HOS[],9,FALSE)</f>
        <v>tier - 2</v>
      </c>
      <c r="O431" t="str">
        <f>VLOOKUP(A431,HOS[],10,FALSE)</f>
        <v>tier - 1</v>
      </c>
      <c r="P431" t="str">
        <f>VLOOKUP(A431,HOS[],11,FALSE)</f>
        <v>R1013</v>
      </c>
      <c r="Q431">
        <f>VLOOKUP(A431,HOS[],3,FALSE)</f>
        <v>48</v>
      </c>
    </row>
    <row r="432" spans="1:17" ht="15.6" x14ac:dyDescent="0.3">
      <c r="A432" s="1" t="s">
        <v>1941</v>
      </c>
      <c r="B432" t="str">
        <f>VLOOKUP(A432,CUS[],3,FALSE)</f>
        <v>Victoria M.</v>
      </c>
      <c r="C432">
        <f>VLOOKUP(A432,MED[],2,FALSE)</f>
        <v>23.844999999999999</v>
      </c>
      <c r="D432">
        <f>VLOOKUP(A432,MED[],3,FALSE)</f>
        <v>11.71</v>
      </c>
      <c r="E432" t="str">
        <f>VLOOKUP(A432,MED[],4,FALSE)</f>
        <v>No</v>
      </c>
      <c r="F432" t="str">
        <f>VLOOKUP(A432,MED[],5,FALSE)</f>
        <v>No</v>
      </c>
      <c r="G432" t="str">
        <f>VLOOKUP(A432,MED[],6,FALSE)</f>
        <v>No</v>
      </c>
      <c r="H432" t="str">
        <f>VLOOKUP(A432,MED[],7,FALSE)</f>
        <v>2</v>
      </c>
      <c r="I432" t="str">
        <f>VLOOKUP(A432,MED[],8,FALSE)</f>
        <v>yes</v>
      </c>
      <c r="J432" t="str">
        <f>VLOOKUP(A432,MED[],9,FALSE)</f>
        <v>Overweight</v>
      </c>
      <c r="K432" t="str">
        <f>VLOOKUP(A432,MED[],10,FALSE)</f>
        <v>Diabetes</v>
      </c>
      <c r="L432" t="str">
        <f>VLOOKUP(A432,HOS[],2,FALSE)</f>
        <v>5 Jun 1973</v>
      </c>
      <c r="M432" s="11">
        <f>VLOOKUP(A432,HOS[],8,FALSE)</f>
        <v>40974.160000000003</v>
      </c>
      <c r="N432" t="str">
        <f>VLOOKUP(A432,HOS[],9,FALSE)</f>
        <v>tier - 2</v>
      </c>
      <c r="O432" t="str">
        <f>VLOOKUP(A432,HOS[],10,FALSE)</f>
        <v>tier - 2</v>
      </c>
      <c r="P432" t="str">
        <f>VLOOKUP(A432,HOS[],11,FALSE)</f>
        <v>R1024</v>
      </c>
      <c r="Q432">
        <f>VLOOKUP(A432,HOS[],3,FALSE)</f>
        <v>50</v>
      </c>
    </row>
    <row r="433" spans="1:17" ht="15.6" x14ac:dyDescent="0.3">
      <c r="A433" s="1" t="s">
        <v>1940</v>
      </c>
      <c r="B433" t="str">
        <f>VLOOKUP(A433,CUS[],3,FALSE)</f>
        <v>Phoebe</v>
      </c>
      <c r="C433">
        <f>VLOOKUP(A433,MED[],2,FALSE)</f>
        <v>30.59</v>
      </c>
      <c r="D433">
        <f>VLOOKUP(A433,MED[],3,FALSE)</f>
        <v>5.23</v>
      </c>
      <c r="E433" t="str">
        <f>VLOOKUP(A433,MED[],4,FALSE)</f>
        <v>No</v>
      </c>
      <c r="F433" t="str">
        <f>VLOOKUP(A433,MED[],5,FALSE)</f>
        <v>No</v>
      </c>
      <c r="G433" t="str">
        <f>VLOOKUP(A433,MED[],6,FALSE)</f>
        <v>Yes</v>
      </c>
      <c r="H433" t="str">
        <f>VLOOKUP(A433,MED[],7,FALSE)</f>
        <v>1</v>
      </c>
      <c r="I433" t="str">
        <f>VLOOKUP(A433,MED[],8,FALSE)</f>
        <v>No</v>
      </c>
      <c r="J433" t="str">
        <f>VLOOKUP(A433,MED[],9,FALSE)</f>
        <v>Obesity</v>
      </c>
      <c r="K433" t="str">
        <f>VLOOKUP(A433,MED[],10,FALSE)</f>
        <v>Normal</v>
      </c>
      <c r="L433" t="str">
        <f>VLOOKUP(A433,HOS[],2,FALSE)</f>
        <v>29 Dec 2003</v>
      </c>
      <c r="M433" s="11">
        <f>VLOOKUP(A433,HOS[],8,FALSE)</f>
        <v>4428.8900000000003</v>
      </c>
      <c r="N433" t="str">
        <f>VLOOKUP(A433,HOS[],9,FALSE)</f>
        <v>tier - 2</v>
      </c>
      <c r="O433" t="str">
        <f>VLOOKUP(A433,HOS[],10,FALSE)</f>
        <v>tier - 2</v>
      </c>
      <c r="P433" t="str">
        <f>VLOOKUP(A433,HOS[],11,FALSE)</f>
        <v>R1012</v>
      </c>
      <c r="Q433">
        <f>VLOOKUP(A433,HOS[],3,FALSE)</f>
        <v>19</v>
      </c>
    </row>
    <row r="434" spans="1:17" ht="15.6" x14ac:dyDescent="0.3">
      <c r="A434" s="1" t="s">
        <v>1939</v>
      </c>
      <c r="B434" t="str">
        <f>VLOOKUP(A434,CUS[],3,FALSE)</f>
        <v>Corey</v>
      </c>
      <c r="C434">
        <f>VLOOKUP(A434,MED[],2,FALSE)</f>
        <v>24.795000000000002</v>
      </c>
      <c r="D434">
        <f>VLOOKUP(A434,MED[],3,FALSE)</f>
        <v>6.85</v>
      </c>
      <c r="E434" t="str">
        <f>VLOOKUP(A434,MED[],4,FALSE)</f>
        <v>No</v>
      </c>
      <c r="F434" t="str">
        <f>VLOOKUP(A434,MED[],5,FALSE)</f>
        <v>No</v>
      </c>
      <c r="G434" t="str">
        <f>VLOOKUP(A434,MED[],6,FALSE)</f>
        <v>No</v>
      </c>
      <c r="H434" t="str">
        <f>VLOOKUP(A434,MED[],7,FALSE)</f>
        <v>0</v>
      </c>
      <c r="I434" t="str">
        <f>VLOOKUP(A434,MED[],8,FALSE)</f>
        <v>yes</v>
      </c>
      <c r="J434" t="str">
        <f>VLOOKUP(A434,MED[],9,FALSE)</f>
        <v>Overweight</v>
      </c>
      <c r="K434" t="str">
        <f>VLOOKUP(A434,MED[],10,FALSE)</f>
        <v>Diabetes</v>
      </c>
      <c r="L434" t="str">
        <f>VLOOKUP(A434,HOS[],2,FALSE)</f>
        <v>4 Jul 1971</v>
      </c>
      <c r="M434" s="11">
        <f>VLOOKUP(A434,HOS[],8,FALSE)</f>
        <v>4433.3900000000003</v>
      </c>
      <c r="N434" t="str">
        <f>VLOOKUP(A434,HOS[],9,FALSE)</f>
        <v>tier - 2</v>
      </c>
      <c r="O434" t="str">
        <f>VLOOKUP(A434,HOS[],10,FALSE)</f>
        <v>tier - 2</v>
      </c>
      <c r="P434" t="str">
        <f>VLOOKUP(A434,HOS[],11,FALSE)</f>
        <v>R1012</v>
      </c>
      <c r="Q434">
        <f>VLOOKUP(A434,HOS[],3,FALSE)</f>
        <v>51</v>
      </c>
    </row>
    <row r="435" spans="1:17" ht="15.6" x14ac:dyDescent="0.3">
      <c r="A435" s="1" t="s">
        <v>1938</v>
      </c>
      <c r="B435" t="str">
        <f>VLOOKUP(A435,CUS[],3,FALSE)</f>
        <v>Rebecca</v>
      </c>
      <c r="C435">
        <f>VLOOKUP(A435,MED[],2,FALSE)</f>
        <v>24.13</v>
      </c>
      <c r="D435">
        <f>VLOOKUP(A435,MED[],3,FALSE)</f>
        <v>7.05</v>
      </c>
      <c r="E435" t="str">
        <f>VLOOKUP(A435,MED[],4,FALSE)</f>
        <v>yes</v>
      </c>
      <c r="F435" t="str">
        <f>VLOOKUP(A435,MED[],5,FALSE)</f>
        <v>No</v>
      </c>
      <c r="G435" t="str">
        <f>VLOOKUP(A435,MED[],6,FALSE)</f>
        <v>No</v>
      </c>
      <c r="H435" t="str">
        <f>VLOOKUP(A435,MED[],7,FALSE)</f>
        <v>2</v>
      </c>
      <c r="I435" t="str">
        <f>VLOOKUP(A435,MED[],8,FALSE)</f>
        <v>yes</v>
      </c>
      <c r="J435" t="str">
        <f>VLOOKUP(A435,MED[],9,FALSE)</f>
        <v>Overweight</v>
      </c>
      <c r="K435" t="str">
        <f>VLOOKUP(A435,MED[],10,FALSE)</f>
        <v>Diabetes</v>
      </c>
      <c r="L435" t="str">
        <f>VLOOKUP(A435,HOS[],2,FALSE)</f>
        <v>23 Aug 1970</v>
      </c>
      <c r="M435" s="11">
        <f>VLOOKUP(A435,HOS[],8,FALSE)</f>
        <v>4433.92</v>
      </c>
      <c r="N435" t="str">
        <f>VLOOKUP(A435,HOS[],9,FALSE)</f>
        <v>tier - 2</v>
      </c>
      <c r="O435" t="str">
        <f>VLOOKUP(A435,HOS[],10,FALSE)</f>
        <v>tier - 3</v>
      </c>
      <c r="P435" t="str">
        <f>VLOOKUP(A435,HOS[],11,FALSE)</f>
        <v>R1012</v>
      </c>
      <c r="Q435">
        <f>VLOOKUP(A435,HOS[],3,FALSE)</f>
        <v>52</v>
      </c>
    </row>
    <row r="436" spans="1:17" ht="15.6" x14ac:dyDescent="0.3">
      <c r="A436" s="1" t="s">
        <v>1937</v>
      </c>
      <c r="B436" t="str">
        <f>VLOOKUP(A436,CUS[],3,FALSE)</f>
        <v>Nicholas D</v>
      </c>
      <c r="C436">
        <f>VLOOKUP(A436,MED[],2,FALSE)</f>
        <v>25.84</v>
      </c>
      <c r="D436">
        <f>VLOOKUP(A436,MED[],3,FALSE)</f>
        <v>11.64</v>
      </c>
      <c r="E436" t="str">
        <f>VLOOKUP(A436,MED[],4,FALSE)</f>
        <v>No</v>
      </c>
      <c r="F436" t="str">
        <f>VLOOKUP(A436,MED[],5,FALSE)</f>
        <v>No</v>
      </c>
      <c r="G436" t="str">
        <f>VLOOKUP(A436,MED[],6,FALSE)</f>
        <v>No</v>
      </c>
      <c r="H436" t="str">
        <f>VLOOKUP(A436,MED[],7,FALSE)</f>
        <v>2</v>
      </c>
      <c r="I436" t="str">
        <f>VLOOKUP(A436,MED[],8,FALSE)</f>
        <v>yes</v>
      </c>
      <c r="J436" t="str">
        <f>VLOOKUP(A436,MED[],9,FALSE)</f>
        <v>Overweight</v>
      </c>
      <c r="K436" t="str">
        <f>VLOOKUP(A436,MED[],10,FALSE)</f>
        <v>Diabetes</v>
      </c>
      <c r="L436" t="str">
        <f>VLOOKUP(A436,HOS[],2,FALSE)</f>
        <v>14 Jun 1973</v>
      </c>
      <c r="M436" s="11">
        <f>VLOOKUP(A436,HOS[],8,FALSE)</f>
        <v>36786.370000000003</v>
      </c>
      <c r="N436" t="str">
        <f>VLOOKUP(A436,HOS[],9,FALSE)</f>
        <v>tier - 2</v>
      </c>
      <c r="O436" t="str">
        <f>VLOOKUP(A436,HOS[],10,FALSE)</f>
        <v>tier - 3</v>
      </c>
      <c r="P436" t="str">
        <f>VLOOKUP(A436,HOS[],11,FALSE)</f>
        <v>R1012</v>
      </c>
      <c r="Q436">
        <f>VLOOKUP(A436,HOS[],3,FALSE)</f>
        <v>49</v>
      </c>
    </row>
    <row r="437" spans="1:17" ht="15.6" x14ac:dyDescent="0.3">
      <c r="A437" s="1" t="s">
        <v>1936</v>
      </c>
      <c r="B437" t="str">
        <f>VLOOKUP(A437,CUS[],3,FALSE)</f>
        <v>Christian</v>
      </c>
      <c r="C437">
        <f>VLOOKUP(A437,MED[],2,FALSE)</f>
        <v>28</v>
      </c>
      <c r="D437">
        <f>VLOOKUP(A437,MED[],3,FALSE)</f>
        <v>10.52</v>
      </c>
      <c r="E437" t="str">
        <f>VLOOKUP(A437,MED[],4,FALSE)</f>
        <v>No</v>
      </c>
      <c r="F437" t="str">
        <f>VLOOKUP(A437,MED[],5,FALSE)</f>
        <v>No</v>
      </c>
      <c r="G437" t="str">
        <f>VLOOKUP(A437,MED[],6,FALSE)</f>
        <v>No</v>
      </c>
      <c r="H437" t="str">
        <f>VLOOKUP(A437,MED[],7,FALSE)</f>
        <v>0</v>
      </c>
      <c r="I437" t="str">
        <f>VLOOKUP(A437,MED[],8,FALSE)</f>
        <v>yes</v>
      </c>
      <c r="J437" t="str">
        <f>VLOOKUP(A437,MED[],9,FALSE)</f>
        <v>Overweight</v>
      </c>
      <c r="K437" t="str">
        <f>VLOOKUP(A437,MED[],10,FALSE)</f>
        <v>Diabetes</v>
      </c>
      <c r="L437" t="str">
        <f>VLOOKUP(A437,HOS[],2,FALSE)</f>
        <v>8 Jun 1974</v>
      </c>
      <c r="M437" s="11">
        <f>VLOOKUP(A437,HOS[],8,FALSE)</f>
        <v>4435.09</v>
      </c>
      <c r="N437" t="str">
        <f>VLOOKUP(A437,HOS[],9,FALSE)</f>
        <v>tier - 2</v>
      </c>
      <c r="O437" t="str">
        <f>VLOOKUP(A437,HOS[],10,FALSE)</f>
        <v>tier - 2</v>
      </c>
      <c r="P437" t="str">
        <f>VLOOKUP(A437,HOS[],11,FALSE)</f>
        <v>R1011</v>
      </c>
      <c r="Q437">
        <f>VLOOKUP(A437,HOS[],3,FALSE)</f>
        <v>49</v>
      </c>
    </row>
    <row r="438" spans="1:17" ht="15.6" x14ac:dyDescent="0.3">
      <c r="A438" s="1" t="s">
        <v>1935</v>
      </c>
      <c r="B438" t="str">
        <f>VLOOKUP(A438,CUS[],3,FALSE)</f>
        <v>Jonathon S.</v>
      </c>
      <c r="C438">
        <f>VLOOKUP(A438,MED[],2,FALSE)</f>
        <v>34.1</v>
      </c>
      <c r="D438">
        <f>VLOOKUP(A438,MED[],3,FALSE)</f>
        <v>4.01</v>
      </c>
      <c r="E438" t="str">
        <f>VLOOKUP(A438,MED[],4,FALSE)</f>
        <v>yes</v>
      </c>
      <c r="F438" t="str">
        <f>VLOOKUP(A438,MED[],5,FALSE)</f>
        <v>No</v>
      </c>
      <c r="G438" t="str">
        <f>VLOOKUP(A438,MED[],6,FALSE)</f>
        <v>Yes</v>
      </c>
      <c r="H438" t="str">
        <f>VLOOKUP(A438,MED[],7,FALSE)</f>
        <v>1</v>
      </c>
      <c r="I438" t="str">
        <f>VLOOKUP(A438,MED[],8,FALSE)</f>
        <v>No</v>
      </c>
      <c r="J438" t="str">
        <f>VLOOKUP(A438,MED[],9,FALSE)</f>
        <v>Obesity</v>
      </c>
      <c r="K438" t="str">
        <f>VLOOKUP(A438,MED[],10,FALSE)</f>
        <v>Normal</v>
      </c>
      <c r="L438" t="str">
        <f>VLOOKUP(A438,HOS[],2,FALSE)</f>
        <v>24 Aug 1983</v>
      </c>
      <c r="M438" s="11">
        <f>VLOOKUP(A438,HOS[],8,FALSE)</f>
        <v>4438.26</v>
      </c>
      <c r="N438" t="str">
        <f>VLOOKUP(A438,HOS[],9,FALSE)</f>
        <v>tier - 2</v>
      </c>
      <c r="O438" t="str">
        <f>VLOOKUP(A438,HOS[],10,FALSE)</f>
        <v>tier - 2</v>
      </c>
      <c r="P438" t="str">
        <f>VLOOKUP(A438,HOS[],11,FALSE)</f>
        <v>R1013</v>
      </c>
      <c r="Q438">
        <f>VLOOKUP(A438,HOS[],3,FALSE)</f>
        <v>39</v>
      </c>
    </row>
    <row r="439" spans="1:17" ht="15.6" x14ac:dyDescent="0.3">
      <c r="A439" s="1" t="s">
        <v>1934</v>
      </c>
      <c r="B439" t="str">
        <f>VLOOKUP(A439,CUS[],3,FALSE)</f>
        <v>Caroline</v>
      </c>
      <c r="C439">
        <f>VLOOKUP(A439,MED[],2,FALSE)</f>
        <v>26.125</v>
      </c>
      <c r="D439">
        <f>VLOOKUP(A439,MED[],3,FALSE)</f>
        <v>8.56</v>
      </c>
      <c r="E439" t="str">
        <f>VLOOKUP(A439,MED[],4,FALSE)</f>
        <v>yes</v>
      </c>
      <c r="F439" t="str">
        <f>VLOOKUP(A439,MED[],5,FALSE)</f>
        <v>No</v>
      </c>
      <c r="G439" t="str">
        <f>VLOOKUP(A439,MED[],6,FALSE)</f>
        <v>No</v>
      </c>
      <c r="H439" t="str">
        <f>VLOOKUP(A439,MED[],7,FALSE)</f>
        <v>1</v>
      </c>
      <c r="I439" t="str">
        <f>VLOOKUP(A439,MED[],8,FALSE)</f>
        <v>yes</v>
      </c>
      <c r="J439" t="str">
        <f>VLOOKUP(A439,MED[],9,FALSE)</f>
        <v>Overweight</v>
      </c>
      <c r="K439" t="str">
        <f>VLOOKUP(A439,MED[],10,FALSE)</f>
        <v>Diabetes</v>
      </c>
      <c r="L439" t="str">
        <f>VLOOKUP(A439,HOS[],2,FALSE)</f>
        <v>3 Nov 1975</v>
      </c>
      <c r="M439" s="11">
        <f>VLOOKUP(A439,HOS[],8,FALSE)</f>
        <v>4441.21</v>
      </c>
      <c r="N439" t="str">
        <f>VLOOKUP(A439,HOS[],9,FALSE)</f>
        <v>tier - 2</v>
      </c>
      <c r="O439" t="str">
        <f>VLOOKUP(A439,HOS[],10,FALSE)</f>
        <v>tier - 3</v>
      </c>
      <c r="P439" t="str">
        <f>VLOOKUP(A439,HOS[],11,FALSE)</f>
        <v>R1024</v>
      </c>
      <c r="Q439">
        <f>VLOOKUP(A439,HOS[],3,FALSE)</f>
        <v>47</v>
      </c>
    </row>
    <row r="440" spans="1:17" ht="15.6" x14ac:dyDescent="0.3">
      <c r="A440" s="1" t="s">
        <v>1933</v>
      </c>
      <c r="B440" t="str">
        <f>VLOOKUP(A440,CUS[],3,FALSE)</f>
        <v>Joshua D.</v>
      </c>
      <c r="C440">
        <f>VLOOKUP(A440,MED[],2,FALSE)</f>
        <v>25.6</v>
      </c>
      <c r="D440">
        <f>VLOOKUP(A440,MED[],3,FALSE)</f>
        <v>10.5</v>
      </c>
      <c r="E440" t="str">
        <f>VLOOKUP(A440,MED[],4,FALSE)</f>
        <v>No</v>
      </c>
      <c r="F440" t="str">
        <f>VLOOKUP(A440,MED[],5,FALSE)</f>
        <v>No</v>
      </c>
      <c r="G440" t="str">
        <f>VLOOKUP(A440,MED[],6,FALSE)</f>
        <v>No</v>
      </c>
      <c r="H440" t="str">
        <f>VLOOKUP(A440,MED[],7,FALSE)</f>
        <v>2</v>
      </c>
      <c r="I440" t="str">
        <f>VLOOKUP(A440,MED[],8,FALSE)</f>
        <v>yes</v>
      </c>
      <c r="J440" t="str">
        <f>VLOOKUP(A440,MED[],9,FALSE)</f>
        <v>Overweight</v>
      </c>
      <c r="K440" t="str">
        <f>VLOOKUP(A440,MED[],10,FALSE)</f>
        <v>Diabetes</v>
      </c>
      <c r="L440" t="str">
        <f>VLOOKUP(A440,HOS[],2,FALSE)</f>
        <v>28 Oct 1973</v>
      </c>
      <c r="M440" s="11">
        <f>VLOOKUP(A440,HOS[],8,FALSE)</f>
        <v>4449.46</v>
      </c>
      <c r="N440" t="str">
        <f>VLOOKUP(A440,HOS[],9,FALSE)</f>
        <v>tier - 2</v>
      </c>
      <c r="O440" t="str">
        <f>VLOOKUP(A440,HOS[],10,FALSE)</f>
        <v>tier - 2</v>
      </c>
      <c r="P440" t="str">
        <f>VLOOKUP(A440,HOS[],11,FALSE)</f>
        <v>R1011</v>
      </c>
      <c r="Q440">
        <f>VLOOKUP(A440,HOS[],3,FALSE)</f>
        <v>49</v>
      </c>
    </row>
    <row r="441" spans="1:17" ht="15.6" x14ac:dyDescent="0.3">
      <c r="A441" s="1" t="s">
        <v>1932</v>
      </c>
      <c r="B441" t="str">
        <f>VLOOKUP(A441,CUS[],3,FALSE)</f>
        <v>Nichole</v>
      </c>
      <c r="C441">
        <f>VLOOKUP(A441,MED[],2,FALSE)</f>
        <v>24.32</v>
      </c>
      <c r="D441">
        <f>VLOOKUP(A441,MED[],3,FALSE)</f>
        <v>6.39</v>
      </c>
      <c r="E441" t="str">
        <f>VLOOKUP(A441,MED[],4,FALSE)</f>
        <v>No</v>
      </c>
      <c r="F441" t="str">
        <f>VLOOKUP(A441,MED[],5,FALSE)</f>
        <v>No</v>
      </c>
      <c r="G441" t="str">
        <f>VLOOKUP(A441,MED[],6,FALSE)</f>
        <v>No</v>
      </c>
      <c r="H441" t="str">
        <f>VLOOKUP(A441,MED[],7,FALSE)</f>
        <v>0</v>
      </c>
      <c r="I441" t="str">
        <f>VLOOKUP(A441,MED[],8,FALSE)</f>
        <v>No</v>
      </c>
      <c r="J441" t="str">
        <f>VLOOKUP(A441,MED[],9,FALSE)</f>
        <v>Overweight</v>
      </c>
      <c r="K441" t="str">
        <f>VLOOKUP(A441,MED[],10,FALSE)</f>
        <v>Prediabetes</v>
      </c>
      <c r="L441" t="str">
        <f>VLOOKUP(A441,HOS[],2,FALSE)</f>
        <v>8 Oct 1994</v>
      </c>
      <c r="M441" s="11">
        <f>VLOOKUP(A441,HOS[],8,FALSE)</f>
        <v>4454.3999999999996</v>
      </c>
      <c r="N441" t="str">
        <f>VLOOKUP(A441,HOS[],9,FALSE)</f>
        <v>tier - 2</v>
      </c>
      <c r="O441" t="str">
        <f>VLOOKUP(A441,HOS[],10,FALSE)</f>
        <v>tier - 3</v>
      </c>
      <c r="P441" t="str">
        <f>VLOOKUP(A441,HOS[],11,FALSE)</f>
        <v>R1024</v>
      </c>
      <c r="Q441">
        <f>VLOOKUP(A441,HOS[],3,FALSE)</f>
        <v>28</v>
      </c>
    </row>
    <row r="442" spans="1:17" ht="15.6" x14ac:dyDescent="0.3">
      <c r="A442" s="1" t="s">
        <v>1931</v>
      </c>
      <c r="B442" t="str">
        <f>VLOOKUP(A442,CUS[],3,FALSE)</f>
        <v>Denise M</v>
      </c>
      <c r="C442">
        <f>VLOOKUP(A442,MED[],2,FALSE)</f>
        <v>22.88</v>
      </c>
      <c r="D442">
        <f>VLOOKUP(A442,MED[],3,FALSE)</f>
        <v>5.71</v>
      </c>
      <c r="E442" t="str">
        <f>VLOOKUP(A442,MED[],4,FALSE)</f>
        <v>yes</v>
      </c>
      <c r="F442" t="str">
        <f>VLOOKUP(A442,MED[],5,FALSE)</f>
        <v>No</v>
      </c>
      <c r="G442" t="str">
        <f>VLOOKUP(A442,MED[],6,FALSE)</f>
        <v>Yes</v>
      </c>
      <c r="H442" t="str">
        <f>VLOOKUP(A442,MED[],7,FALSE)</f>
        <v>1</v>
      </c>
      <c r="I442" t="str">
        <f>VLOOKUP(A442,MED[],8,FALSE)</f>
        <v>yes</v>
      </c>
      <c r="J442" t="str">
        <f>VLOOKUP(A442,MED[],9,FALSE)</f>
        <v>Overweight</v>
      </c>
      <c r="K442" t="str">
        <f>VLOOKUP(A442,MED[],10,FALSE)</f>
        <v>Prediabetes</v>
      </c>
      <c r="L442" t="str">
        <f>VLOOKUP(A442,HOS[],2,FALSE)</f>
        <v>15 Nov 1969</v>
      </c>
      <c r="M442" s="11">
        <f>VLOOKUP(A442,HOS[],8,FALSE)</f>
        <v>4462.72</v>
      </c>
      <c r="N442" t="str">
        <f>VLOOKUP(A442,HOS[],9,FALSE)</f>
        <v>tier - 2</v>
      </c>
      <c r="O442" t="str">
        <f>VLOOKUP(A442,HOS[],10,FALSE)</f>
        <v>tier - 3</v>
      </c>
      <c r="P442" t="str">
        <f>VLOOKUP(A442,HOS[],11,FALSE)</f>
        <v>R1013</v>
      </c>
      <c r="Q442">
        <f>VLOOKUP(A442,HOS[],3,FALSE)</f>
        <v>53</v>
      </c>
    </row>
    <row r="443" spans="1:17" ht="15.6" x14ac:dyDescent="0.3">
      <c r="A443" s="1" t="s">
        <v>1930</v>
      </c>
      <c r="B443" t="str">
        <f>VLOOKUP(A443,CUS[],3,FALSE)</f>
        <v>Peter R.</v>
      </c>
      <c r="C443">
        <f>VLOOKUP(A443,MED[],2,FALSE)</f>
        <v>24.984999999999999</v>
      </c>
      <c r="D443">
        <f>VLOOKUP(A443,MED[],3,FALSE)</f>
        <v>4.43</v>
      </c>
      <c r="E443" t="str">
        <f>VLOOKUP(A443,MED[],4,FALSE)</f>
        <v>yes</v>
      </c>
      <c r="F443" t="str">
        <f>VLOOKUP(A443,MED[],5,FALSE)</f>
        <v>No</v>
      </c>
      <c r="G443" t="str">
        <f>VLOOKUP(A443,MED[],6,FALSE)</f>
        <v>Yes</v>
      </c>
      <c r="H443" t="str">
        <f>VLOOKUP(A443,MED[],7,FALSE)</f>
        <v>1</v>
      </c>
      <c r="I443" t="str">
        <f>VLOOKUP(A443,MED[],8,FALSE)</f>
        <v>No</v>
      </c>
      <c r="J443" t="str">
        <f>VLOOKUP(A443,MED[],9,FALSE)</f>
        <v>Overweight</v>
      </c>
      <c r="K443" t="str">
        <f>VLOOKUP(A443,MED[],10,FALSE)</f>
        <v>Normal</v>
      </c>
      <c r="L443" t="str">
        <f>VLOOKUP(A443,HOS[],2,FALSE)</f>
        <v>14 Aug 1997</v>
      </c>
      <c r="M443" s="11">
        <f>VLOOKUP(A443,HOS[],8,FALSE)</f>
        <v>11294.57</v>
      </c>
      <c r="N443" t="str">
        <f>VLOOKUP(A443,HOS[],9,FALSE)</f>
        <v>tier - 2</v>
      </c>
      <c r="O443" t="str">
        <f>VLOOKUP(A443,HOS[],10,FALSE)</f>
        <v>tier - 3</v>
      </c>
      <c r="P443" t="str">
        <f>VLOOKUP(A443,HOS[],11,FALSE)</f>
        <v>R1018</v>
      </c>
      <c r="Q443">
        <f>VLOOKUP(A443,HOS[],3,FALSE)</f>
        <v>25</v>
      </c>
    </row>
    <row r="444" spans="1:17" ht="15.6" x14ac:dyDescent="0.3">
      <c r="A444" s="1" t="s">
        <v>1929</v>
      </c>
      <c r="B444" t="str">
        <f>VLOOKUP(A444,CUS[],3,FALSE)</f>
        <v>Johnson K</v>
      </c>
      <c r="C444">
        <f>VLOOKUP(A444,MED[],2,FALSE)</f>
        <v>33.1</v>
      </c>
      <c r="D444">
        <f>VLOOKUP(A444,MED[],3,FALSE)</f>
        <v>5.52</v>
      </c>
      <c r="E444" t="str">
        <f>VLOOKUP(A444,MED[],4,FALSE)</f>
        <v>No</v>
      </c>
      <c r="F444" t="str">
        <f>VLOOKUP(A444,MED[],5,FALSE)</f>
        <v>No</v>
      </c>
      <c r="G444" t="str">
        <f>VLOOKUP(A444,MED[],6,FALSE)</f>
        <v>Yes</v>
      </c>
      <c r="H444" t="str">
        <f>VLOOKUP(A444,MED[],7,FALSE)</f>
        <v>1</v>
      </c>
      <c r="I444" t="str">
        <f>VLOOKUP(A444,MED[],8,FALSE)</f>
        <v>No</v>
      </c>
      <c r="J444" t="str">
        <f>VLOOKUP(A444,MED[],9,FALSE)</f>
        <v>Obesity</v>
      </c>
      <c r="K444" t="str">
        <f>VLOOKUP(A444,MED[],10,FALSE)</f>
        <v>Normal</v>
      </c>
      <c r="L444" t="str">
        <f>VLOOKUP(A444,HOS[],2,FALSE)</f>
        <v>23 Dec 2003</v>
      </c>
      <c r="M444" s="11">
        <f>VLOOKUP(A444,HOS[],8,FALSE)</f>
        <v>12245.17</v>
      </c>
      <c r="N444" t="str">
        <f>VLOOKUP(A444,HOS[],9,FALSE)</f>
        <v>tier - 2</v>
      </c>
      <c r="O444" t="str">
        <f>VLOOKUP(A444,HOS[],10,FALSE)</f>
        <v>tier - 2</v>
      </c>
      <c r="P444" t="str">
        <f>VLOOKUP(A444,HOS[],11,FALSE)</f>
        <v>R1011</v>
      </c>
      <c r="Q444">
        <f>VLOOKUP(A444,HOS[],3,FALSE)</f>
        <v>19</v>
      </c>
    </row>
    <row r="445" spans="1:17" ht="15.6" x14ac:dyDescent="0.3">
      <c r="A445" s="1" t="s">
        <v>1928</v>
      </c>
      <c r="B445" t="str">
        <f>VLOOKUP(A445,CUS[],3,FALSE)</f>
        <v>Katherine</v>
      </c>
      <c r="C445">
        <f>VLOOKUP(A445,MED[],2,FALSE)</f>
        <v>27.83</v>
      </c>
      <c r="D445">
        <f>VLOOKUP(A445,MED[],3,FALSE)</f>
        <v>9.1999999999999993</v>
      </c>
      <c r="E445" t="str">
        <f>VLOOKUP(A445,MED[],4,FALSE)</f>
        <v>yes</v>
      </c>
      <c r="F445" t="str">
        <f>VLOOKUP(A445,MED[],5,FALSE)</f>
        <v>No</v>
      </c>
      <c r="G445" t="str">
        <f>VLOOKUP(A445,MED[],6,FALSE)</f>
        <v>No</v>
      </c>
      <c r="H445" t="str">
        <f>VLOOKUP(A445,MED[],7,FALSE)</f>
        <v>1</v>
      </c>
      <c r="I445" t="str">
        <f>VLOOKUP(A445,MED[],8,FALSE)</f>
        <v>yes</v>
      </c>
      <c r="J445" t="str">
        <f>VLOOKUP(A445,MED[],9,FALSE)</f>
        <v>Overweight</v>
      </c>
      <c r="K445" t="str">
        <f>VLOOKUP(A445,MED[],10,FALSE)</f>
        <v>Diabetes</v>
      </c>
      <c r="L445" t="str">
        <f>VLOOKUP(A445,HOS[],2,FALSE)</f>
        <v>4 Sep 1975</v>
      </c>
      <c r="M445" s="11">
        <f>VLOOKUP(A445,HOS[],8,FALSE)</f>
        <v>4463.21</v>
      </c>
      <c r="N445" t="str">
        <f>VLOOKUP(A445,HOS[],9,FALSE)</f>
        <v>tier - 2</v>
      </c>
      <c r="O445" t="str">
        <f>VLOOKUP(A445,HOS[],10,FALSE)</f>
        <v>tier - 2</v>
      </c>
      <c r="P445" t="str">
        <f>VLOOKUP(A445,HOS[],11,FALSE)</f>
        <v>R1013</v>
      </c>
      <c r="Q445">
        <f>VLOOKUP(A445,HOS[],3,FALSE)</f>
        <v>47</v>
      </c>
    </row>
    <row r="446" spans="1:17" ht="15.6" x14ac:dyDescent="0.3">
      <c r="A446" s="1" t="s">
        <v>1927</v>
      </c>
      <c r="B446" t="str">
        <f>VLOOKUP(A446,CUS[],3,FALSE)</f>
        <v>Lynda</v>
      </c>
      <c r="C446">
        <f>VLOOKUP(A446,MED[],2,FALSE)</f>
        <v>30.875</v>
      </c>
      <c r="D446">
        <f>VLOOKUP(A446,MED[],3,FALSE)</f>
        <v>10.97</v>
      </c>
      <c r="E446" t="str">
        <f>VLOOKUP(A446,MED[],4,FALSE)</f>
        <v>yes</v>
      </c>
      <c r="F446" t="str">
        <f>VLOOKUP(A446,MED[],5,FALSE)</f>
        <v>No</v>
      </c>
      <c r="G446" t="str">
        <f>VLOOKUP(A446,MED[],6,FALSE)</f>
        <v>No</v>
      </c>
      <c r="H446" t="str">
        <f>VLOOKUP(A446,MED[],7,FALSE)</f>
        <v>2</v>
      </c>
      <c r="I446" t="str">
        <f>VLOOKUP(A446,MED[],8,FALSE)</f>
        <v>No</v>
      </c>
      <c r="J446" t="str">
        <f>VLOOKUP(A446,MED[],9,FALSE)</f>
        <v>Obesity</v>
      </c>
      <c r="K446" t="str">
        <f>VLOOKUP(A446,MED[],10,FALSE)</f>
        <v>Diabetes</v>
      </c>
      <c r="L446" t="str">
        <f>VLOOKUP(A446,HOS[],2,FALSE)</f>
        <v>20 Nov 1970</v>
      </c>
      <c r="M446" s="11">
        <f>VLOOKUP(A446,HOS[],8,FALSE)</f>
        <v>4466.62</v>
      </c>
      <c r="N446" t="str">
        <f>VLOOKUP(A446,HOS[],9,FALSE)</f>
        <v>tier - 2</v>
      </c>
      <c r="O446" t="str">
        <f>VLOOKUP(A446,HOS[],10,FALSE)</f>
        <v>tier - 2</v>
      </c>
      <c r="P446" t="str">
        <f>VLOOKUP(A446,HOS[],11,FALSE)</f>
        <v>R1024</v>
      </c>
      <c r="Q446">
        <f>VLOOKUP(A446,HOS[],3,FALSE)</f>
        <v>52</v>
      </c>
    </row>
    <row r="447" spans="1:17" ht="15.6" x14ac:dyDescent="0.3">
      <c r="A447" s="1" t="s">
        <v>1926</v>
      </c>
      <c r="B447" t="str">
        <f>VLOOKUP(A447,CUS[],3,FALSE)</f>
        <v>Anthony</v>
      </c>
      <c r="C447">
        <f>VLOOKUP(A447,MED[],2,FALSE)</f>
        <v>27.265000000000001</v>
      </c>
      <c r="D447">
        <f>VLOOKUP(A447,MED[],3,FALSE)</f>
        <v>4.25</v>
      </c>
      <c r="E447" t="str">
        <f>VLOOKUP(A447,MED[],4,FALSE)</f>
        <v>No</v>
      </c>
      <c r="F447" t="str">
        <f>VLOOKUP(A447,MED[],5,FALSE)</f>
        <v>No</v>
      </c>
      <c r="G447" t="str">
        <f>VLOOKUP(A447,MED[],6,FALSE)</f>
        <v>Yes</v>
      </c>
      <c r="H447" t="str">
        <f>VLOOKUP(A447,MED[],7,FALSE)</f>
        <v>1</v>
      </c>
      <c r="I447" t="str">
        <f>VLOOKUP(A447,MED[],8,FALSE)</f>
        <v>No</v>
      </c>
      <c r="J447" t="str">
        <f>VLOOKUP(A447,MED[],9,FALSE)</f>
        <v>Overweight</v>
      </c>
      <c r="K447" t="str">
        <f>VLOOKUP(A447,MED[],10,FALSE)</f>
        <v>Normal</v>
      </c>
      <c r="L447" t="str">
        <f>VLOOKUP(A447,HOS[],2,FALSE)</f>
        <v>18 Jul 2003</v>
      </c>
      <c r="M447" s="11">
        <f>VLOOKUP(A447,HOS[],8,FALSE)</f>
        <v>4468.25</v>
      </c>
      <c r="N447" t="str">
        <f>VLOOKUP(A447,HOS[],9,FALSE)</f>
        <v>tier - 2</v>
      </c>
      <c r="O447" t="str">
        <f>VLOOKUP(A447,HOS[],10,FALSE)</f>
        <v>tier - 1</v>
      </c>
      <c r="P447" t="str">
        <f>VLOOKUP(A447,HOS[],11,FALSE)</f>
        <v>R1012</v>
      </c>
      <c r="Q447">
        <f>VLOOKUP(A447,HOS[],3,FALSE)</f>
        <v>19</v>
      </c>
    </row>
    <row r="448" spans="1:17" ht="15.6" x14ac:dyDescent="0.3">
      <c r="A448" s="1" t="s">
        <v>1925</v>
      </c>
      <c r="B448" t="str">
        <f>VLOOKUP(A448,CUS[],3,FALSE)</f>
        <v>Linnea C.</v>
      </c>
      <c r="C448">
        <f>VLOOKUP(A448,MED[],2,FALSE)</f>
        <v>26.7</v>
      </c>
      <c r="D448">
        <f>VLOOKUP(A448,MED[],3,FALSE)</f>
        <v>5.23</v>
      </c>
      <c r="E448" t="str">
        <f>VLOOKUP(A448,MED[],4,FALSE)</f>
        <v>No</v>
      </c>
      <c r="F448" t="str">
        <f>VLOOKUP(A448,MED[],5,FALSE)</f>
        <v>No</v>
      </c>
      <c r="G448" t="str">
        <f>VLOOKUP(A448,MED[],6,FALSE)</f>
        <v>Yes</v>
      </c>
      <c r="H448" t="str">
        <f>VLOOKUP(A448,MED[],7,FALSE)</f>
        <v>1</v>
      </c>
      <c r="I448" t="str">
        <f>VLOOKUP(A448,MED[],8,FALSE)</f>
        <v>yes</v>
      </c>
      <c r="J448" t="str">
        <f>VLOOKUP(A448,MED[],9,FALSE)</f>
        <v>Overweight</v>
      </c>
      <c r="K448" t="str">
        <f>VLOOKUP(A448,MED[],10,FALSE)</f>
        <v>Normal</v>
      </c>
      <c r="L448" t="str">
        <f>VLOOKUP(A448,HOS[],2,FALSE)</f>
        <v>12 Nov 1979</v>
      </c>
      <c r="M448" s="11">
        <f>VLOOKUP(A448,HOS[],8,FALSE)</f>
        <v>4488.58</v>
      </c>
      <c r="N448" t="str">
        <f>VLOOKUP(A448,HOS[],9,FALSE)</f>
        <v>tier - 3</v>
      </c>
      <c r="O448" t="str">
        <f>VLOOKUP(A448,HOS[],10,FALSE)</f>
        <v>tier - 2</v>
      </c>
      <c r="P448" t="str">
        <f>VLOOKUP(A448,HOS[],11,FALSE)</f>
        <v>R1011</v>
      </c>
      <c r="Q448">
        <f>VLOOKUP(A448,HOS[],3,FALSE)</f>
        <v>43</v>
      </c>
    </row>
    <row r="449" spans="1:17" ht="15.6" x14ac:dyDescent="0.3">
      <c r="A449" s="1" t="s">
        <v>1924</v>
      </c>
      <c r="B449" t="str">
        <f>VLOOKUP(A449,CUS[],3,FALSE)</f>
        <v>Massimiliano A.</v>
      </c>
      <c r="C449">
        <f>VLOOKUP(A449,MED[],2,FALSE)</f>
        <v>29.925000000000001</v>
      </c>
      <c r="D449">
        <f>VLOOKUP(A449,MED[],3,FALSE)</f>
        <v>5.96</v>
      </c>
      <c r="E449" t="str">
        <f>VLOOKUP(A449,MED[],4,FALSE)</f>
        <v>yes</v>
      </c>
      <c r="F449" t="str">
        <f>VLOOKUP(A449,MED[],5,FALSE)</f>
        <v>No</v>
      </c>
      <c r="G449" t="str">
        <f>VLOOKUP(A449,MED[],6,FALSE)</f>
        <v>Yes</v>
      </c>
      <c r="H449" t="str">
        <f>VLOOKUP(A449,MED[],7,FALSE)</f>
        <v>1</v>
      </c>
      <c r="I449" t="str">
        <f>VLOOKUP(A449,MED[],8,FALSE)</f>
        <v>yes</v>
      </c>
      <c r="J449" t="str">
        <f>VLOOKUP(A449,MED[],9,FALSE)</f>
        <v>Overweight</v>
      </c>
      <c r="K449" t="str">
        <f>VLOOKUP(A449,MED[],10,FALSE)</f>
        <v>Prediabetes</v>
      </c>
      <c r="L449" t="str">
        <f>VLOOKUP(A449,HOS[],2,FALSE)</f>
        <v>28 Dec 1983</v>
      </c>
      <c r="M449" s="11">
        <f>VLOOKUP(A449,HOS[],8,FALSE)</f>
        <v>36795.29</v>
      </c>
      <c r="N449" t="str">
        <f>VLOOKUP(A449,HOS[],9,FALSE)</f>
        <v>tier - 3</v>
      </c>
      <c r="O449" t="str">
        <f>VLOOKUP(A449,HOS[],10,FALSE)</f>
        <v>tier - 1</v>
      </c>
      <c r="P449" t="str">
        <f>VLOOKUP(A449,HOS[],11,FALSE)</f>
        <v>R1019</v>
      </c>
      <c r="Q449">
        <f>VLOOKUP(A449,HOS[],3,FALSE)</f>
        <v>39</v>
      </c>
    </row>
    <row r="450" spans="1:17" ht="15.6" x14ac:dyDescent="0.3">
      <c r="A450" s="1" t="s">
        <v>1923</v>
      </c>
      <c r="B450" t="str">
        <f>VLOOKUP(A450,CUS[],3,FALSE)</f>
        <v>James M.</v>
      </c>
      <c r="C450">
        <f>VLOOKUP(A450,MED[],2,FALSE)</f>
        <v>19.95</v>
      </c>
      <c r="D450">
        <f>VLOOKUP(A450,MED[],3,FALSE)</f>
        <v>4.29</v>
      </c>
      <c r="E450" t="str">
        <f>VLOOKUP(A450,MED[],4,FALSE)</f>
        <v>yes</v>
      </c>
      <c r="F450" t="str">
        <f>VLOOKUP(A450,MED[],5,FALSE)</f>
        <v>No</v>
      </c>
      <c r="G450" t="str">
        <f>VLOOKUP(A450,MED[],6,FALSE)</f>
        <v>No</v>
      </c>
      <c r="H450" t="str">
        <f>VLOOKUP(A450,MED[],7,FALSE)</f>
        <v>2</v>
      </c>
      <c r="I450" t="str">
        <f>VLOOKUP(A450,MED[],8,FALSE)</f>
        <v>yes</v>
      </c>
      <c r="J450" t="str">
        <f>VLOOKUP(A450,MED[],9,FALSE)</f>
        <v>Overweight</v>
      </c>
      <c r="K450" t="str">
        <f>VLOOKUP(A450,MED[],10,FALSE)</f>
        <v>Normal</v>
      </c>
      <c r="L450" t="str">
        <f>VLOOKUP(A450,HOS[],2,FALSE)</f>
        <v>26 Aug 1966</v>
      </c>
      <c r="M450" s="11">
        <f>VLOOKUP(A450,HOS[],8,FALSE)</f>
        <v>4500.34</v>
      </c>
      <c r="N450" t="str">
        <f>VLOOKUP(A450,HOS[],9,FALSE)</f>
        <v>tier - 3</v>
      </c>
      <c r="O450" t="str">
        <f>VLOOKUP(A450,HOS[],10,FALSE)</f>
        <v>tier - 3</v>
      </c>
      <c r="P450" t="str">
        <f>VLOOKUP(A450,HOS[],11,FALSE)</f>
        <v>R1014</v>
      </c>
      <c r="Q450">
        <f>VLOOKUP(A450,HOS[],3,FALSE)</f>
        <v>56</v>
      </c>
    </row>
    <row r="451" spans="1:17" ht="15.6" x14ac:dyDescent="0.3">
      <c r="A451" s="1" t="s">
        <v>1922</v>
      </c>
      <c r="B451" t="str">
        <f>VLOOKUP(A451,CUS[],3,FALSE)</f>
        <v>Lauren</v>
      </c>
      <c r="C451">
        <f>VLOOKUP(A451,MED[],2,FALSE)</f>
        <v>24.225000000000001</v>
      </c>
      <c r="D451">
        <f>VLOOKUP(A451,MED[],3,FALSE)</f>
        <v>4.09</v>
      </c>
      <c r="E451" t="str">
        <f>VLOOKUP(A451,MED[],4,FALSE)</f>
        <v>No</v>
      </c>
      <c r="F451" t="str">
        <f>VLOOKUP(A451,MED[],5,FALSE)</f>
        <v>No</v>
      </c>
      <c r="G451" t="str">
        <f>VLOOKUP(A451,MED[],6,FALSE)</f>
        <v>No</v>
      </c>
      <c r="H451" t="str">
        <f>VLOOKUP(A451,MED[],7,FALSE)</f>
        <v>0</v>
      </c>
      <c r="I451" t="str">
        <f>VLOOKUP(A451,MED[],8,FALSE)</f>
        <v>No</v>
      </c>
      <c r="J451" t="str">
        <f>VLOOKUP(A451,MED[],9,FALSE)</f>
        <v>Overweight</v>
      </c>
      <c r="K451" t="str">
        <f>VLOOKUP(A451,MED[],10,FALSE)</f>
        <v>Normal</v>
      </c>
      <c r="L451" t="str">
        <f>VLOOKUP(A451,HOS[],2,FALSE)</f>
        <v>13 Aug 1999</v>
      </c>
      <c r="M451" s="11">
        <f>VLOOKUP(A451,HOS[],8,FALSE)</f>
        <v>4504.66</v>
      </c>
      <c r="N451" t="str">
        <f>VLOOKUP(A451,HOS[],9,FALSE)</f>
        <v>tier - 3</v>
      </c>
      <c r="O451" t="str">
        <f>VLOOKUP(A451,HOS[],10,FALSE)</f>
        <v>tier - 2</v>
      </c>
      <c r="P451" t="str">
        <f>VLOOKUP(A451,HOS[],11,FALSE)</f>
        <v>R1024</v>
      </c>
      <c r="Q451">
        <f>VLOOKUP(A451,HOS[],3,FALSE)</f>
        <v>23</v>
      </c>
    </row>
    <row r="452" spans="1:17" ht="15.6" x14ac:dyDescent="0.3">
      <c r="A452" s="1" t="s">
        <v>1921</v>
      </c>
      <c r="B452" t="str">
        <f>VLOOKUP(A452,CUS[],3,FALSE)</f>
        <v>Michele V.</v>
      </c>
      <c r="C452">
        <f>VLOOKUP(A452,MED[],2,FALSE)</f>
        <v>28.12</v>
      </c>
      <c r="D452">
        <f>VLOOKUP(A452,MED[],3,FALSE)</f>
        <v>4.88</v>
      </c>
      <c r="E452" t="str">
        <f>VLOOKUP(A452,MED[],4,FALSE)</f>
        <v>No</v>
      </c>
      <c r="F452" t="str">
        <f>VLOOKUP(A452,MED[],5,FALSE)</f>
        <v>No</v>
      </c>
      <c r="G452" t="str">
        <f>VLOOKUP(A452,MED[],6,FALSE)</f>
        <v>No</v>
      </c>
      <c r="H452" t="str">
        <f>VLOOKUP(A452,MED[],7,FALSE)</f>
        <v>0</v>
      </c>
      <c r="I452" t="str">
        <f>VLOOKUP(A452,MED[],8,FALSE)</f>
        <v>yes</v>
      </c>
      <c r="J452" t="str">
        <f>VLOOKUP(A452,MED[],9,FALSE)</f>
        <v>Overweight</v>
      </c>
      <c r="K452" t="str">
        <f>VLOOKUP(A452,MED[],10,FALSE)</f>
        <v>Normal</v>
      </c>
      <c r="L452" t="str">
        <f>VLOOKUP(A452,HOS[],2,FALSE)</f>
        <v>27 Dec 1982</v>
      </c>
      <c r="M452" s="11">
        <f>VLOOKUP(A452,HOS[],8,FALSE)</f>
        <v>4511.41</v>
      </c>
      <c r="N452" t="str">
        <f>VLOOKUP(A452,HOS[],9,FALSE)</f>
        <v>tier - 2</v>
      </c>
      <c r="O452" t="str">
        <f>VLOOKUP(A452,HOS[],10,FALSE)</f>
        <v>tier - 3</v>
      </c>
      <c r="P452" t="str">
        <f>VLOOKUP(A452,HOS[],11,FALSE)</f>
        <v>R1024</v>
      </c>
      <c r="Q452">
        <f>VLOOKUP(A452,HOS[],3,FALSE)</f>
        <v>40</v>
      </c>
    </row>
    <row r="453" spans="1:17" ht="15.6" x14ac:dyDescent="0.3">
      <c r="A453" s="1" t="s">
        <v>1920</v>
      </c>
      <c r="B453" t="str">
        <f>VLOOKUP(A453,CUS[],3,FALSE)</f>
        <v>Xiao</v>
      </c>
      <c r="C453">
        <f>VLOOKUP(A453,MED[],2,FALSE)</f>
        <v>23.21</v>
      </c>
      <c r="D453">
        <f>VLOOKUP(A453,MED[],3,FALSE)</f>
        <v>6.76</v>
      </c>
      <c r="E453" t="str">
        <f>VLOOKUP(A453,MED[],4,FALSE)</f>
        <v>No</v>
      </c>
      <c r="F453" t="str">
        <f>VLOOKUP(A453,MED[],5,FALSE)</f>
        <v>No</v>
      </c>
      <c r="G453" t="str">
        <f>VLOOKUP(A453,MED[],6,FALSE)</f>
        <v>No</v>
      </c>
      <c r="H453" t="str">
        <f>VLOOKUP(A453,MED[],7,FALSE)</f>
        <v>0</v>
      </c>
      <c r="I453" t="str">
        <f>VLOOKUP(A453,MED[],8,FALSE)</f>
        <v>yes</v>
      </c>
      <c r="J453" t="str">
        <f>VLOOKUP(A453,MED[],9,FALSE)</f>
        <v>Overweight</v>
      </c>
      <c r="K453" t="str">
        <f>VLOOKUP(A453,MED[],10,FALSE)</f>
        <v>Diabetes</v>
      </c>
      <c r="L453" t="str">
        <f>VLOOKUP(A453,HOS[],2,FALSE)</f>
        <v>16 Jun 1971</v>
      </c>
      <c r="M453" s="11">
        <f>VLOOKUP(A453,HOS[],8,FALSE)</f>
        <v>4515.71</v>
      </c>
      <c r="N453" t="str">
        <f>VLOOKUP(A453,HOS[],9,FALSE)</f>
        <v>tier - 2</v>
      </c>
      <c r="O453" t="str">
        <f>VLOOKUP(A453,HOS[],10,FALSE)</f>
        <v>tier - 3</v>
      </c>
      <c r="P453" t="str">
        <f>VLOOKUP(A453,HOS[],11,FALSE)</f>
        <v>R1013</v>
      </c>
      <c r="Q453">
        <f>VLOOKUP(A453,HOS[],3,FALSE)</f>
        <v>51</v>
      </c>
    </row>
    <row r="454" spans="1:17" ht="15.6" x14ac:dyDescent="0.3">
      <c r="A454" s="1" t="s">
        <v>1919</v>
      </c>
      <c r="B454" t="str">
        <f>VLOOKUP(A454,CUS[],3,FALSE)</f>
        <v>Harper L</v>
      </c>
      <c r="C454">
        <f>VLOOKUP(A454,MED[],2,FALSE)</f>
        <v>23.98</v>
      </c>
      <c r="D454">
        <f>VLOOKUP(A454,MED[],3,FALSE)</f>
        <v>10.67</v>
      </c>
      <c r="E454" t="str">
        <f>VLOOKUP(A454,MED[],4,FALSE)</f>
        <v>No</v>
      </c>
      <c r="F454" t="str">
        <f>VLOOKUP(A454,MED[],5,FALSE)</f>
        <v>No</v>
      </c>
      <c r="G454" t="str">
        <f>VLOOKUP(A454,MED[],6,FALSE)</f>
        <v>No</v>
      </c>
      <c r="H454" t="str">
        <f>VLOOKUP(A454,MED[],7,FALSE)</f>
        <v>0</v>
      </c>
      <c r="I454" t="str">
        <f>VLOOKUP(A454,MED[],8,FALSE)</f>
        <v>No</v>
      </c>
      <c r="J454" t="str">
        <f>VLOOKUP(A454,MED[],9,FALSE)</f>
        <v>Overweight</v>
      </c>
      <c r="K454" t="str">
        <f>VLOOKUP(A454,MED[],10,FALSE)</f>
        <v>Diabetes</v>
      </c>
      <c r="L454" t="str">
        <f>VLOOKUP(A454,HOS[],2,FALSE)</f>
        <v>2 Aug 1965</v>
      </c>
      <c r="M454" s="11">
        <f>VLOOKUP(A454,HOS[],8,FALSE)</f>
        <v>4518.3999999999996</v>
      </c>
      <c r="N454" t="str">
        <f>VLOOKUP(A454,HOS[],9,FALSE)</f>
        <v>tier - 3</v>
      </c>
      <c r="O454" t="str">
        <f>VLOOKUP(A454,HOS[],10,FALSE)</f>
        <v>tier - 1</v>
      </c>
      <c r="P454" t="str">
        <f>VLOOKUP(A454,HOS[],11,FALSE)</f>
        <v>R1013</v>
      </c>
      <c r="Q454">
        <f>VLOOKUP(A454,HOS[],3,FALSE)</f>
        <v>57</v>
      </c>
    </row>
    <row r="455" spans="1:17" ht="15.6" x14ac:dyDescent="0.3">
      <c r="A455" s="1" t="s">
        <v>1918</v>
      </c>
      <c r="B455" t="str">
        <f>VLOOKUP(A455,CUS[],3,FALSE)</f>
        <v>Nick</v>
      </c>
      <c r="C455">
        <f>VLOOKUP(A455,MED[],2,FALSE)</f>
        <v>30</v>
      </c>
      <c r="D455">
        <f>VLOOKUP(A455,MED[],3,FALSE)</f>
        <v>6.21</v>
      </c>
      <c r="E455" t="str">
        <f>VLOOKUP(A455,MED[],4,FALSE)</f>
        <v>No</v>
      </c>
      <c r="F455" t="str">
        <f>VLOOKUP(A455,MED[],5,FALSE)</f>
        <v>No</v>
      </c>
      <c r="G455" t="str">
        <f>VLOOKUP(A455,MED[],6,FALSE)</f>
        <v>No</v>
      </c>
      <c r="H455" t="str">
        <f>VLOOKUP(A455,MED[],7,FALSE)</f>
        <v>0</v>
      </c>
      <c r="I455" t="str">
        <f>VLOOKUP(A455,MED[],8,FALSE)</f>
        <v>yes</v>
      </c>
      <c r="J455" t="str">
        <f>VLOOKUP(A455,MED[],9,FALSE)</f>
        <v>Overweight</v>
      </c>
      <c r="K455" t="str">
        <f>VLOOKUP(A455,MED[],10,FALSE)</f>
        <v>Prediabetes</v>
      </c>
      <c r="L455" t="str">
        <f>VLOOKUP(A455,HOS[],2,FALSE)</f>
        <v>13 Sep 1980</v>
      </c>
      <c r="M455" s="11">
        <f>VLOOKUP(A455,HOS[],8,FALSE)</f>
        <v>12255.04</v>
      </c>
      <c r="N455" t="str">
        <f>VLOOKUP(A455,HOS[],9,FALSE)</f>
        <v>tier - 2</v>
      </c>
      <c r="O455" t="str">
        <f>VLOOKUP(A455,HOS[],10,FALSE)</f>
        <v>tier - 2</v>
      </c>
      <c r="P455" t="str">
        <f>VLOOKUP(A455,HOS[],11,FALSE)</f>
        <v>R1011</v>
      </c>
      <c r="Q455">
        <f>VLOOKUP(A455,HOS[],3,FALSE)</f>
        <v>42</v>
      </c>
    </row>
    <row r="456" spans="1:17" ht="15.6" x14ac:dyDescent="0.3">
      <c r="A456" s="1" t="s">
        <v>1917</v>
      </c>
      <c r="B456" t="str">
        <f>VLOOKUP(A456,CUS[],3,FALSE)</f>
        <v>Scott</v>
      </c>
      <c r="C456">
        <f>VLOOKUP(A456,MED[],2,FALSE)</f>
        <v>17.350000000000001</v>
      </c>
      <c r="D456">
        <f>VLOOKUP(A456,MED[],3,FALSE)</f>
        <v>5.03</v>
      </c>
      <c r="E456" t="str">
        <f>VLOOKUP(A456,MED[],4,FALSE)</f>
        <v>yes</v>
      </c>
      <c r="F456" t="str">
        <f>VLOOKUP(A456,MED[],5,FALSE)</f>
        <v>No</v>
      </c>
      <c r="G456" t="str">
        <f>VLOOKUP(A456,MED[],6,FALSE)</f>
        <v>No</v>
      </c>
      <c r="H456" t="str">
        <f>VLOOKUP(A456,MED[],7,FALSE)</f>
        <v>0</v>
      </c>
      <c r="I456" t="str">
        <f>VLOOKUP(A456,MED[],8,FALSE)</f>
        <v>yes</v>
      </c>
      <c r="J456" t="str">
        <f>VLOOKUP(A456,MED[],9,FALSE)</f>
        <v>Underweight</v>
      </c>
      <c r="K456" t="str">
        <f>VLOOKUP(A456,MED[],10,FALSE)</f>
        <v>Normal</v>
      </c>
      <c r="L456" t="str">
        <f>VLOOKUP(A456,HOS[],2,FALSE)</f>
        <v>5 Aug 2001</v>
      </c>
      <c r="M456" s="11">
        <f>VLOOKUP(A456,HOS[],8,FALSE)</f>
        <v>4518.7700000000004</v>
      </c>
      <c r="N456" t="str">
        <f>VLOOKUP(A456,HOS[],9,FALSE)</f>
        <v>tier - 3</v>
      </c>
      <c r="O456" t="str">
        <f>VLOOKUP(A456,HOS[],10,FALSE)</f>
        <v>tier - 1</v>
      </c>
      <c r="P456" t="str">
        <f>VLOOKUP(A456,HOS[],11,FALSE)</f>
        <v>R1011</v>
      </c>
      <c r="Q456">
        <f>VLOOKUP(A456,HOS[],3,FALSE)</f>
        <v>21</v>
      </c>
    </row>
    <row r="457" spans="1:17" ht="15.6" x14ac:dyDescent="0.3">
      <c r="A457" s="1" t="s">
        <v>1916</v>
      </c>
      <c r="B457" t="str">
        <f>VLOOKUP(A457,CUS[],3,FALSE)</f>
        <v>Wilson</v>
      </c>
      <c r="C457">
        <f>VLOOKUP(A457,MED[],2,FALSE)</f>
        <v>22.704999999999998</v>
      </c>
      <c r="D457">
        <f>VLOOKUP(A457,MED[],3,FALSE)</f>
        <v>5.27</v>
      </c>
      <c r="E457" t="str">
        <f>VLOOKUP(A457,MED[],4,FALSE)</f>
        <v>No</v>
      </c>
      <c r="F457" t="str">
        <f>VLOOKUP(A457,MED[],5,FALSE)</f>
        <v>No</v>
      </c>
      <c r="G457" t="str">
        <f>VLOOKUP(A457,MED[],6,FALSE)</f>
        <v>No</v>
      </c>
      <c r="H457" t="str">
        <f>VLOOKUP(A457,MED[],7,FALSE)</f>
        <v>0</v>
      </c>
      <c r="I457" t="str">
        <f>VLOOKUP(A457,MED[],8,FALSE)</f>
        <v>No</v>
      </c>
      <c r="J457" t="str">
        <f>VLOOKUP(A457,MED[],9,FALSE)</f>
        <v>Overweight</v>
      </c>
      <c r="K457" t="str">
        <f>VLOOKUP(A457,MED[],10,FALSE)</f>
        <v>Normal</v>
      </c>
      <c r="L457" t="str">
        <f>VLOOKUP(A457,HOS[],2,FALSE)</f>
        <v>21 Oct 1989</v>
      </c>
      <c r="M457" s="11">
        <f>VLOOKUP(A457,HOS[],8,FALSE)</f>
        <v>4518.83</v>
      </c>
      <c r="N457" t="str">
        <f>VLOOKUP(A457,HOS[],9,FALSE)</f>
        <v>tier - 3</v>
      </c>
      <c r="O457" t="str">
        <f>VLOOKUP(A457,HOS[],10,FALSE)</f>
        <v>tier - 1</v>
      </c>
      <c r="P457" t="str">
        <f>VLOOKUP(A457,HOS[],11,FALSE)</f>
        <v>R1012</v>
      </c>
      <c r="Q457">
        <f>VLOOKUP(A457,HOS[],3,FALSE)</f>
        <v>33</v>
      </c>
    </row>
    <row r="458" spans="1:17" ht="15.6" x14ac:dyDescent="0.3">
      <c r="A458" s="1" t="s">
        <v>1915</v>
      </c>
      <c r="B458" t="str">
        <f>VLOOKUP(A458,CUS[],3,FALSE)</f>
        <v>Lee</v>
      </c>
      <c r="C458">
        <f>VLOOKUP(A458,MED[],2,FALSE)</f>
        <v>25.41</v>
      </c>
      <c r="D458">
        <f>VLOOKUP(A458,MED[],3,FALSE)</f>
        <v>10.53</v>
      </c>
      <c r="E458" t="str">
        <f>VLOOKUP(A458,MED[],4,FALSE)</f>
        <v>yes</v>
      </c>
      <c r="F458" t="str">
        <f>VLOOKUP(A458,MED[],5,FALSE)</f>
        <v>No</v>
      </c>
      <c r="G458" t="str">
        <f>VLOOKUP(A458,MED[],6,FALSE)</f>
        <v>No</v>
      </c>
      <c r="H458" t="str">
        <f>VLOOKUP(A458,MED[],7,FALSE)</f>
        <v>1</v>
      </c>
      <c r="I458" t="str">
        <f>VLOOKUP(A458,MED[],8,FALSE)</f>
        <v>yes</v>
      </c>
      <c r="J458" t="str">
        <f>VLOOKUP(A458,MED[],9,FALSE)</f>
        <v>Overweight</v>
      </c>
      <c r="K458" t="str">
        <f>VLOOKUP(A458,MED[],10,FALSE)</f>
        <v>Diabetes</v>
      </c>
      <c r="L458" t="str">
        <f>VLOOKUP(A458,HOS[],2,FALSE)</f>
        <v>13 Dec 1975</v>
      </c>
      <c r="M458" s="11">
        <f>VLOOKUP(A458,HOS[],8,FALSE)</f>
        <v>4527.18</v>
      </c>
      <c r="N458" t="str">
        <f>VLOOKUP(A458,HOS[],9,FALSE)</f>
        <v>tier - 3</v>
      </c>
      <c r="O458" t="str">
        <f>VLOOKUP(A458,HOS[],10,FALSE)</f>
        <v>tier - 3</v>
      </c>
      <c r="P458" t="str">
        <f>VLOOKUP(A458,HOS[],11,FALSE)</f>
        <v>R1013</v>
      </c>
      <c r="Q458">
        <f>VLOOKUP(A458,HOS[],3,FALSE)</f>
        <v>47</v>
      </c>
    </row>
    <row r="459" spans="1:17" ht="15.6" x14ac:dyDescent="0.3">
      <c r="A459" s="1" t="s">
        <v>1914</v>
      </c>
      <c r="B459" t="str">
        <f>VLOOKUP(A459,CUS[],3,FALSE)</f>
        <v>Shizhong</v>
      </c>
      <c r="C459">
        <f>VLOOKUP(A459,MED[],2,FALSE)</f>
        <v>18.23</v>
      </c>
      <c r="D459">
        <f>VLOOKUP(A459,MED[],3,FALSE)</f>
        <v>5.78</v>
      </c>
      <c r="E459" t="str">
        <f>VLOOKUP(A459,MED[],4,FALSE)</f>
        <v>No</v>
      </c>
      <c r="F459" t="str">
        <f>VLOOKUP(A459,MED[],5,FALSE)</f>
        <v>No</v>
      </c>
      <c r="G459" t="str">
        <f>VLOOKUP(A459,MED[],6,FALSE)</f>
        <v>Yes</v>
      </c>
      <c r="H459" t="str">
        <f>VLOOKUP(A459,MED[],7,FALSE)</f>
        <v>1</v>
      </c>
      <c r="I459" t="str">
        <f>VLOOKUP(A459,MED[],8,FALSE)</f>
        <v>yes</v>
      </c>
      <c r="J459" t="str">
        <f>VLOOKUP(A459,MED[],9,FALSE)</f>
        <v>Underweight</v>
      </c>
      <c r="K459" t="str">
        <f>VLOOKUP(A459,MED[],10,FALSE)</f>
        <v>Prediabetes</v>
      </c>
      <c r="L459" t="str">
        <f>VLOOKUP(A459,HOS[],2,FALSE)</f>
        <v>29 Sep 2003</v>
      </c>
      <c r="M459" s="11">
        <f>VLOOKUP(A459,HOS[],8,FALSE)</f>
        <v>4529.4799999999996</v>
      </c>
      <c r="N459" t="str">
        <f>VLOOKUP(A459,HOS[],9,FALSE)</f>
        <v>tier - 2</v>
      </c>
      <c r="O459" t="str">
        <f>VLOOKUP(A459,HOS[],10,FALSE)</f>
        <v>tier - 1</v>
      </c>
      <c r="P459" t="str">
        <f>VLOOKUP(A459,HOS[],11,FALSE)</f>
        <v>R1011</v>
      </c>
      <c r="Q459">
        <f>VLOOKUP(A459,HOS[],3,FALSE)</f>
        <v>19</v>
      </c>
    </row>
    <row r="460" spans="1:17" ht="15.6" x14ac:dyDescent="0.3">
      <c r="A460" s="1" t="s">
        <v>1913</v>
      </c>
      <c r="B460" t="str">
        <f>VLOOKUP(A460,CUS[],3,FALSE)</f>
        <v>Marie-Claire</v>
      </c>
      <c r="C460">
        <f>VLOOKUP(A460,MED[],2,FALSE)</f>
        <v>24.7</v>
      </c>
      <c r="D460">
        <f>VLOOKUP(A460,MED[],3,FALSE)</f>
        <v>4.3600000000000003</v>
      </c>
      <c r="E460" t="str">
        <f>VLOOKUP(A460,MED[],4,FALSE)</f>
        <v>No</v>
      </c>
      <c r="F460" t="str">
        <f>VLOOKUP(A460,MED[],5,FALSE)</f>
        <v>No</v>
      </c>
      <c r="G460" t="str">
        <f>VLOOKUP(A460,MED[],6,FALSE)</f>
        <v>Yes</v>
      </c>
      <c r="H460" t="str">
        <f>VLOOKUP(A460,MED[],7,FALSE)</f>
        <v>1</v>
      </c>
      <c r="I460" t="str">
        <f>VLOOKUP(A460,MED[],8,FALSE)</f>
        <v>yes</v>
      </c>
      <c r="J460" t="str">
        <f>VLOOKUP(A460,MED[],9,FALSE)</f>
        <v>Overweight</v>
      </c>
      <c r="K460" t="str">
        <f>VLOOKUP(A460,MED[],10,FALSE)</f>
        <v>Normal</v>
      </c>
      <c r="L460" t="str">
        <f>VLOOKUP(A460,HOS[],2,FALSE)</f>
        <v>13 Aug 1979</v>
      </c>
      <c r="M460" s="11">
        <f>VLOOKUP(A460,HOS[],8,FALSE)</f>
        <v>4536.26</v>
      </c>
      <c r="N460" t="str">
        <f>VLOOKUP(A460,HOS[],9,FALSE)</f>
        <v>tier - 3</v>
      </c>
      <c r="O460" t="str">
        <f>VLOOKUP(A460,HOS[],10,FALSE)</f>
        <v>tier - 1</v>
      </c>
      <c r="P460" t="str">
        <f>VLOOKUP(A460,HOS[],11,FALSE)</f>
        <v>R1012</v>
      </c>
      <c r="Q460">
        <f>VLOOKUP(A460,HOS[],3,FALSE)</f>
        <v>43</v>
      </c>
    </row>
    <row r="461" spans="1:17" ht="15.6" x14ac:dyDescent="0.3">
      <c r="A461" s="1" t="s">
        <v>1912</v>
      </c>
      <c r="B461" t="str">
        <f>VLOOKUP(A461,CUS[],3,FALSE)</f>
        <v>Todd J.</v>
      </c>
      <c r="C461">
        <f>VLOOKUP(A461,MED[],2,FALSE)</f>
        <v>37.4</v>
      </c>
      <c r="D461">
        <f>VLOOKUP(A461,MED[],3,FALSE)</f>
        <v>9.7200000000000006</v>
      </c>
      <c r="E461" t="str">
        <f>VLOOKUP(A461,MED[],4,FALSE)</f>
        <v>yes</v>
      </c>
      <c r="F461" t="str">
        <f>VLOOKUP(A461,MED[],5,FALSE)</f>
        <v>No</v>
      </c>
      <c r="G461" t="str">
        <f>VLOOKUP(A461,MED[],6,FALSE)</f>
        <v>Yes</v>
      </c>
      <c r="H461" t="str">
        <f>VLOOKUP(A461,MED[],7,FALSE)</f>
        <v>1</v>
      </c>
      <c r="I461" t="str">
        <f>VLOOKUP(A461,MED[],8,FALSE)</f>
        <v>No</v>
      </c>
      <c r="J461" t="str">
        <f>VLOOKUP(A461,MED[],9,FALSE)</f>
        <v>Obesity</v>
      </c>
      <c r="K461" t="str">
        <f>VLOOKUP(A461,MED[],10,FALSE)</f>
        <v>Diabetes</v>
      </c>
      <c r="L461" t="str">
        <f>VLOOKUP(A461,HOS[],2,FALSE)</f>
        <v>4 Aug 1963</v>
      </c>
      <c r="M461" s="11">
        <f>VLOOKUP(A461,HOS[],8,FALSE)</f>
        <v>36837.47</v>
      </c>
      <c r="N461" t="str">
        <f>VLOOKUP(A461,HOS[],9,FALSE)</f>
        <v>tier - 3</v>
      </c>
      <c r="O461" t="str">
        <f>VLOOKUP(A461,HOS[],10,FALSE)</f>
        <v>tier - 1</v>
      </c>
      <c r="P461" t="str">
        <f>VLOOKUP(A461,HOS[],11,FALSE)</f>
        <v>R1011</v>
      </c>
      <c r="Q461">
        <f>VLOOKUP(A461,HOS[],3,FALSE)</f>
        <v>59</v>
      </c>
    </row>
    <row r="462" spans="1:17" ht="15.6" x14ac:dyDescent="0.3">
      <c r="A462" s="1" t="s">
        <v>1911</v>
      </c>
      <c r="B462" t="str">
        <f>VLOOKUP(A462,CUS[],3,FALSE)</f>
        <v>Carolyn</v>
      </c>
      <c r="C462">
        <f>VLOOKUP(A462,MED[],2,FALSE)</f>
        <v>26.885000000000002</v>
      </c>
      <c r="D462">
        <f>VLOOKUP(A462,MED[],3,FALSE)</f>
        <v>5.18</v>
      </c>
      <c r="E462" t="str">
        <f>VLOOKUP(A462,MED[],4,FALSE)</f>
        <v>No</v>
      </c>
      <c r="F462" t="str">
        <f>VLOOKUP(A462,MED[],5,FALSE)</f>
        <v>No</v>
      </c>
      <c r="G462" t="str">
        <f>VLOOKUP(A462,MED[],6,FALSE)</f>
        <v>Yes</v>
      </c>
      <c r="H462" t="str">
        <f>VLOOKUP(A462,MED[],7,FALSE)</f>
        <v>1</v>
      </c>
      <c r="I462" t="str">
        <f>VLOOKUP(A462,MED[],8,FALSE)</f>
        <v>yes</v>
      </c>
      <c r="J462" t="str">
        <f>VLOOKUP(A462,MED[],9,FALSE)</f>
        <v>Overweight</v>
      </c>
      <c r="K462" t="str">
        <f>VLOOKUP(A462,MED[],10,FALSE)</f>
        <v>Normal</v>
      </c>
      <c r="L462" t="str">
        <f>VLOOKUP(A462,HOS[],2,FALSE)</f>
        <v>17 Sep 1979</v>
      </c>
      <c r="M462" s="11">
        <f>VLOOKUP(A462,HOS[],8,FALSE)</f>
        <v>4544.2299999999996</v>
      </c>
      <c r="N462" t="str">
        <f>VLOOKUP(A462,HOS[],9,FALSE)</f>
        <v>tier - 3</v>
      </c>
      <c r="O462" t="str">
        <f>VLOOKUP(A462,HOS[],10,FALSE)</f>
        <v>tier - 2</v>
      </c>
      <c r="P462" t="str">
        <f>VLOOKUP(A462,HOS[],11,FALSE)</f>
        <v>R1012</v>
      </c>
      <c r="Q462">
        <f>VLOOKUP(A462,HOS[],3,FALSE)</f>
        <v>43</v>
      </c>
    </row>
    <row r="463" spans="1:17" ht="15.6" x14ac:dyDescent="0.3">
      <c r="A463" s="1" t="s">
        <v>1910</v>
      </c>
      <c r="B463" t="str">
        <f>VLOOKUP(A463,CUS[],3,FALSE)</f>
        <v>Lindsey</v>
      </c>
      <c r="C463">
        <f>VLOOKUP(A463,MED[],2,FALSE)</f>
        <v>25.27</v>
      </c>
      <c r="D463">
        <f>VLOOKUP(A463,MED[],3,FALSE)</f>
        <v>5.29</v>
      </c>
      <c r="E463" t="str">
        <f>VLOOKUP(A463,MED[],4,FALSE)</f>
        <v>No</v>
      </c>
      <c r="F463" t="str">
        <f>VLOOKUP(A463,MED[],5,FALSE)</f>
        <v>No</v>
      </c>
      <c r="G463" t="str">
        <f>VLOOKUP(A463,MED[],6,FALSE)</f>
        <v>Yes</v>
      </c>
      <c r="H463" t="str">
        <f>VLOOKUP(A463,MED[],7,FALSE)</f>
        <v>1</v>
      </c>
      <c r="I463" t="str">
        <f>VLOOKUP(A463,MED[],8,FALSE)</f>
        <v>yes</v>
      </c>
      <c r="J463" t="str">
        <f>VLOOKUP(A463,MED[],9,FALSE)</f>
        <v>Overweight</v>
      </c>
      <c r="K463" t="str">
        <f>VLOOKUP(A463,MED[],10,FALSE)</f>
        <v>Normal</v>
      </c>
      <c r="L463" t="str">
        <f>VLOOKUP(A463,HOS[],2,FALSE)</f>
        <v>22 Sep 1979</v>
      </c>
      <c r="M463" s="11">
        <f>VLOOKUP(A463,HOS[],8,FALSE)</f>
        <v>4561.1899999999996</v>
      </c>
      <c r="N463" t="str">
        <f>VLOOKUP(A463,HOS[],9,FALSE)</f>
        <v>tier - 3</v>
      </c>
      <c r="O463" t="str">
        <f>VLOOKUP(A463,HOS[],10,FALSE)</f>
        <v>tier - 1</v>
      </c>
      <c r="P463" t="str">
        <f>VLOOKUP(A463,HOS[],11,FALSE)</f>
        <v>R1024</v>
      </c>
      <c r="Q463">
        <f>VLOOKUP(A463,HOS[],3,FALSE)</f>
        <v>43</v>
      </c>
    </row>
    <row r="464" spans="1:17" ht="15.6" x14ac:dyDescent="0.3">
      <c r="A464" s="1" t="s">
        <v>1909</v>
      </c>
      <c r="B464" t="str">
        <f>VLOOKUP(A464,CUS[],3,FALSE)</f>
        <v>Marissa D</v>
      </c>
      <c r="C464">
        <f>VLOOKUP(A464,MED[],2,FALSE)</f>
        <v>23.655000000000001</v>
      </c>
      <c r="D464">
        <f>VLOOKUP(A464,MED[],3,FALSE)</f>
        <v>4.8600000000000003</v>
      </c>
      <c r="E464" t="str">
        <f>VLOOKUP(A464,MED[],4,FALSE)</f>
        <v>yes</v>
      </c>
      <c r="F464" t="str">
        <f>VLOOKUP(A464,MED[],5,FALSE)</f>
        <v>No</v>
      </c>
      <c r="G464" t="str">
        <f>VLOOKUP(A464,MED[],6,FALSE)</f>
        <v>No</v>
      </c>
      <c r="H464" t="str">
        <f>VLOOKUP(A464,MED[],7,FALSE)</f>
        <v>0</v>
      </c>
      <c r="I464" t="str">
        <f>VLOOKUP(A464,MED[],8,FALSE)</f>
        <v>yes</v>
      </c>
      <c r="J464" t="str">
        <f>VLOOKUP(A464,MED[],9,FALSE)</f>
        <v>Overweight</v>
      </c>
      <c r="K464" t="str">
        <f>VLOOKUP(A464,MED[],10,FALSE)</f>
        <v>Normal</v>
      </c>
      <c r="L464" t="str">
        <f>VLOOKUP(A464,HOS[],2,FALSE)</f>
        <v>20 Jul 1976</v>
      </c>
      <c r="M464" s="11">
        <f>VLOOKUP(A464,HOS[],8,FALSE)</f>
        <v>4562.84</v>
      </c>
      <c r="N464" t="str">
        <f>VLOOKUP(A464,HOS[],9,FALSE)</f>
        <v>tier - 3</v>
      </c>
      <c r="O464" t="str">
        <f>VLOOKUP(A464,HOS[],10,FALSE)</f>
        <v>tier - 1</v>
      </c>
      <c r="P464" t="str">
        <f>VLOOKUP(A464,HOS[],11,FALSE)</f>
        <v>R1012</v>
      </c>
      <c r="Q464">
        <f>VLOOKUP(A464,HOS[],3,FALSE)</f>
        <v>46</v>
      </c>
    </row>
    <row r="465" spans="1:17" ht="15.6" x14ac:dyDescent="0.3">
      <c r="A465" s="1" t="s">
        <v>1908</v>
      </c>
      <c r="B465" t="str">
        <f>VLOOKUP(A465,CUS[],3,FALSE)</f>
        <v>Jean Luc</v>
      </c>
      <c r="C465">
        <f>VLOOKUP(A465,MED[],2,FALSE)</f>
        <v>55.05</v>
      </c>
      <c r="D465">
        <f>VLOOKUP(A465,MED[],3,FALSE)</f>
        <v>7.66</v>
      </c>
      <c r="E465" t="str">
        <f>VLOOKUP(A465,MED[],4,FALSE)</f>
        <v>No</v>
      </c>
      <c r="F465" t="str">
        <f>VLOOKUP(A465,MED[],5,FALSE)</f>
        <v>No</v>
      </c>
      <c r="G465" t="str">
        <f>VLOOKUP(A465,MED[],6,FALSE)</f>
        <v>No</v>
      </c>
      <c r="H465" t="str">
        <f>VLOOKUP(A465,MED[],7,FALSE)</f>
        <v>0</v>
      </c>
      <c r="I465" t="str">
        <f>VLOOKUP(A465,MED[],8,FALSE)</f>
        <v>No</v>
      </c>
      <c r="J465" t="str">
        <f>VLOOKUP(A465,MED[],9,FALSE)</f>
        <v>Obesity</v>
      </c>
      <c r="K465" t="str">
        <f>VLOOKUP(A465,MED[],10,FALSE)</f>
        <v>Diabetes</v>
      </c>
      <c r="L465" t="str">
        <f>VLOOKUP(A465,HOS[],2,FALSE)</f>
        <v>25 Nov 1962</v>
      </c>
      <c r="M465" s="11">
        <f>VLOOKUP(A465,HOS[],8,FALSE)</f>
        <v>4564.1899999999996</v>
      </c>
      <c r="N465" t="str">
        <f>VLOOKUP(A465,HOS[],9,FALSE)</f>
        <v>tier - 2</v>
      </c>
      <c r="O465" t="str">
        <f>VLOOKUP(A465,HOS[],10,FALSE)</f>
        <v>tier - 2</v>
      </c>
      <c r="P465" t="str">
        <f>VLOOKUP(A465,HOS[],11,FALSE)</f>
        <v>R1012</v>
      </c>
      <c r="Q465">
        <f>VLOOKUP(A465,HOS[],3,FALSE)</f>
        <v>60</v>
      </c>
    </row>
    <row r="466" spans="1:17" ht="15.6" x14ac:dyDescent="0.3">
      <c r="A466" s="1" t="s">
        <v>1907</v>
      </c>
      <c r="B466" t="str">
        <f>VLOOKUP(A466,CUS[],3,FALSE)</f>
        <v>Danielle</v>
      </c>
      <c r="C466">
        <f>VLOOKUP(A466,MED[],2,FALSE)</f>
        <v>24.89</v>
      </c>
      <c r="D466">
        <f>VLOOKUP(A466,MED[],3,FALSE)</f>
        <v>6.1</v>
      </c>
      <c r="E466" t="str">
        <f>VLOOKUP(A466,MED[],4,FALSE)</f>
        <v>yes</v>
      </c>
      <c r="F466" t="str">
        <f>VLOOKUP(A466,MED[],5,FALSE)</f>
        <v>No</v>
      </c>
      <c r="G466" t="str">
        <f>VLOOKUP(A466,MED[],6,FALSE)</f>
        <v>Yes</v>
      </c>
      <c r="H466" t="str">
        <f>VLOOKUP(A466,MED[],7,FALSE)</f>
        <v>1</v>
      </c>
      <c r="I466" t="str">
        <f>VLOOKUP(A466,MED[],8,FALSE)</f>
        <v>yes</v>
      </c>
      <c r="J466" t="str">
        <f>VLOOKUP(A466,MED[],9,FALSE)</f>
        <v>Overweight</v>
      </c>
      <c r="K466" t="str">
        <f>VLOOKUP(A466,MED[],10,FALSE)</f>
        <v>Prediabetes</v>
      </c>
      <c r="L466" t="str">
        <f>VLOOKUP(A466,HOS[],2,FALSE)</f>
        <v>6 Dec 1983</v>
      </c>
      <c r="M466" s="11">
        <f>VLOOKUP(A466,HOS[],8,FALSE)</f>
        <v>12265.51</v>
      </c>
      <c r="N466" t="str">
        <f>VLOOKUP(A466,HOS[],9,FALSE)</f>
        <v>tier - 3</v>
      </c>
      <c r="O466" t="str">
        <f>VLOOKUP(A466,HOS[],10,FALSE)</f>
        <v>tier - 3</v>
      </c>
      <c r="P466" t="str">
        <f>VLOOKUP(A466,HOS[],11,FALSE)</f>
        <v>R1024</v>
      </c>
      <c r="Q466">
        <f>VLOOKUP(A466,HOS[],3,FALSE)</f>
        <v>39</v>
      </c>
    </row>
    <row r="467" spans="1:17" ht="15.6" x14ac:dyDescent="0.3">
      <c r="A467" s="1" t="s">
        <v>1906</v>
      </c>
      <c r="B467" t="str">
        <f>VLOOKUP(A467,CUS[],3,FALSE)</f>
        <v>Jim</v>
      </c>
      <c r="C467">
        <f>VLOOKUP(A467,MED[],2,FALSE)</f>
        <v>18.715</v>
      </c>
      <c r="D467">
        <f>VLOOKUP(A467,MED[],3,FALSE)</f>
        <v>4.4400000000000004</v>
      </c>
      <c r="E467" t="str">
        <f>VLOOKUP(A467,MED[],4,FALSE)</f>
        <v>No</v>
      </c>
      <c r="F467" t="str">
        <f>VLOOKUP(A467,MED[],5,FALSE)</f>
        <v>No</v>
      </c>
      <c r="G467" t="str">
        <f>VLOOKUP(A467,MED[],6,FALSE)</f>
        <v>No</v>
      </c>
      <c r="H467" t="str">
        <f>VLOOKUP(A467,MED[],7,FALSE)</f>
        <v>0</v>
      </c>
      <c r="I467" t="str">
        <f>VLOOKUP(A467,MED[],8,FALSE)</f>
        <v>No</v>
      </c>
      <c r="J467" t="str">
        <f>VLOOKUP(A467,MED[],9,FALSE)</f>
        <v>Overweight</v>
      </c>
      <c r="K467" t="str">
        <f>VLOOKUP(A467,MED[],10,FALSE)</f>
        <v>Normal</v>
      </c>
      <c r="L467" t="str">
        <f>VLOOKUP(A467,HOS[],2,FALSE)</f>
        <v>18 Jun 1999</v>
      </c>
      <c r="M467" s="11">
        <f>VLOOKUP(A467,HOS[],8,FALSE)</f>
        <v>4571.41</v>
      </c>
      <c r="N467" t="str">
        <f>VLOOKUP(A467,HOS[],9,FALSE)</f>
        <v>tier - 2</v>
      </c>
      <c r="O467" t="str">
        <f>VLOOKUP(A467,HOS[],10,FALSE)</f>
        <v>tier - 3</v>
      </c>
      <c r="P467" t="str">
        <f>VLOOKUP(A467,HOS[],11,FALSE)</f>
        <v>R1012</v>
      </c>
      <c r="Q467">
        <f>VLOOKUP(A467,HOS[],3,FALSE)</f>
        <v>23</v>
      </c>
    </row>
    <row r="468" spans="1:17" ht="15.6" x14ac:dyDescent="0.3">
      <c r="A468" s="1" t="s">
        <v>1905</v>
      </c>
      <c r="B468" t="str">
        <f>VLOOKUP(A468,CUS[],3,FALSE)</f>
        <v>Matthew T</v>
      </c>
      <c r="C468">
        <f>VLOOKUP(A468,MED[],2,FALSE)</f>
        <v>28.12</v>
      </c>
      <c r="D468">
        <f>VLOOKUP(A468,MED[],3,FALSE)</f>
        <v>6.15</v>
      </c>
      <c r="E468" t="str">
        <f>VLOOKUP(A468,MED[],4,FALSE)</f>
        <v>No</v>
      </c>
      <c r="F468" t="str">
        <f>VLOOKUP(A468,MED[],5,FALSE)</f>
        <v>No</v>
      </c>
      <c r="G468" t="str">
        <f>VLOOKUP(A468,MED[],6,FALSE)</f>
        <v>No</v>
      </c>
      <c r="H468" t="str">
        <f>VLOOKUP(A468,MED[],7,FALSE)</f>
        <v>0</v>
      </c>
      <c r="I468" t="str">
        <f>VLOOKUP(A468,MED[],8,FALSE)</f>
        <v>yes</v>
      </c>
      <c r="J468" t="str">
        <f>VLOOKUP(A468,MED[],9,FALSE)</f>
        <v>Overweight</v>
      </c>
      <c r="K468" t="str">
        <f>VLOOKUP(A468,MED[],10,FALSE)</f>
        <v>Prediabetes</v>
      </c>
      <c r="L468" t="str">
        <f>VLOOKUP(A468,HOS[],2,FALSE)</f>
        <v>2 Nov 1990</v>
      </c>
      <c r="M468" s="11">
        <f>VLOOKUP(A468,HOS[],8,FALSE)</f>
        <v>4608.03</v>
      </c>
      <c r="N468" t="str">
        <f>VLOOKUP(A468,HOS[],9,FALSE)</f>
        <v>tier - 2</v>
      </c>
      <c r="O468" t="str">
        <f>VLOOKUP(A468,HOS[],10,FALSE)</f>
        <v>tier - 2</v>
      </c>
      <c r="P468" t="str">
        <f>VLOOKUP(A468,HOS[],11,FALSE)</f>
        <v>R1012</v>
      </c>
      <c r="Q468">
        <f>VLOOKUP(A468,HOS[],3,FALSE)</f>
        <v>32</v>
      </c>
    </row>
    <row r="469" spans="1:17" ht="15.6" x14ac:dyDescent="0.3">
      <c r="A469" s="1" t="s">
        <v>1904</v>
      </c>
      <c r="B469" t="str">
        <f>VLOOKUP(A469,CUS[],3,FALSE)</f>
        <v>Rachel L.</v>
      </c>
      <c r="C469">
        <f>VLOOKUP(A469,MED[],2,FALSE)</f>
        <v>26.6</v>
      </c>
      <c r="D469">
        <f>VLOOKUP(A469,MED[],3,FALSE)</f>
        <v>4.53</v>
      </c>
      <c r="E469" t="str">
        <f>VLOOKUP(A469,MED[],4,FALSE)</f>
        <v>No</v>
      </c>
      <c r="F469" t="str">
        <f>VLOOKUP(A469,MED[],5,FALSE)</f>
        <v>No</v>
      </c>
      <c r="G469" t="str">
        <f>VLOOKUP(A469,MED[],6,FALSE)</f>
        <v>No</v>
      </c>
      <c r="H469" t="str">
        <f>VLOOKUP(A469,MED[],7,FALSE)</f>
        <v>0</v>
      </c>
      <c r="I469" t="str">
        <f>VLOOKUP(A469,MED[],8,FALSE)</f>
        <v>yes</v>
      </c>
      <c r="J469" t="str">
        <f>VLOOKUP(A469,MED[],9,FALSE)</f>
        <v>Overweight</v>
      </c>
      <c r="K469" t="str">
        <f>VLOOKUP(A469,MED[],10,FALSE)</f>
        <v>Normal</v>
      </c>
      <c r="L469" t="str">
        <f>VLOOKUP(A469,HOS[],2,FALSE)</f>
        <v>29 Sep 1980</v>
      </c>
      <c r="M469" s="11">
        <f>VLOOKUP(A469,HOS[],8,FALSE)</f>
        <v>4618.08</v>
      </c>
      <c r="N469" t="str">
        <f>VLOOKUP(A469,HOS[],9,FALSE)</f>
        <v>tier - 2</v>
      </c>
      <c r="O469" t="str">
        <f>VLOOKUP(A469,HOS[],10,FALSE)</f>
        <v>tier - 1</v>
      </c>
      <c r="P469" t="str">
        <f>VLOOKUP(A469,HOS[],11,FALSE)</f>
        <v>R1012</v>
      </c>
      <c r="Q469">
        <f>VLOOKUP(A469,HOS[],3,FALSE)</f>
        <v>42</v>
      </c>
    </row>
    <row r="470" spans="1:17" ht="15.6" x14ac:dyDescent="0.3">
      <c r="A470" s="1" t="s">
        <v>1903</v>
      </c>
      <c r="B470" t="str">
        <f>VLOOKUP(A470,CUS[],3,FALSE)</f>
        <v>Corina</v>
      </c>
      <c r="C470">
        <f>VLOOKUP(A470,MED[],2,FALSE)</f>
        <v>30.114999999999998</v>
      </c>
      <c r="D470">
        <f>VLOOKUP(A470,MED[],3,FALSE)</f>
        <v>5.48</v>
      </c>
      <c r="E470" t="str">
        <f>VLOOKUP(A470,MED[],4,FALSE)</f>
        <v>No</v>
      </c>
      <c r="F470" t="str">
        <f>VLOOKUP(A470,MED[],5,FALSE)</f>
        <v>yes</v>
      </c>
      <c r="G470" t="str">
        <f>VLOOKUP(A470,MED[],6,FALSE)</f>
        <v>No</v>
      </c>
      <c r="H470" t="str">
        <f>VLOOKUP(A470,MED[],7,FALSE)</f>
        <v>1</v>
      </c>
      <c r="I470" t="str">
        <f>VLOOKUP(A470,MED[],8,FALSE)</f>
        <v>No</v>
      </c>
      <c r="J470" t="str">
        <f>VLOOKUP(A470,MED[],9,FALSE)</f>
        <v>Obesity</v>
      </c>
      <c r="K470" t="str">
        <f>VLOOKUP(A470,MED[],10,FALSE)</f>
        <v>Normal</v>
      </c>
      <c r="L470" t="str">
        <f>VLOOKUP(A470,HOS[],2,FALSE)</f>
        <v>22 Aug 2004</v>
      </c>
      <c r="M470" s="11">
        <f>VLOOKUP(A470,HOS[],8,FALSE)</f>
        <v>4646.76</v>
      </c>
      <c r="N470" t="str">
        <f>VLOOKUP(A470,HOS[],9,FALSE)</f>
        <v>tier - 3</v>
      </c>
      <c r="O470" t="str">
        <f>VLOOKUP(A470,HOS[],10,FALSE)</f>
        <v>tier - 1</v>
      </c>
      <c r="P470" t="str">
        <f>VLOOKUP(A470,HOS[],11,FALSE)</f>
        <v>R1024</v>
      </c>
      <c r="Q470">
        <f>VLOOKUP(A470,HOS[],3,FALSE)</f>
        <v>18</v>
      </c>
    </row>
    <row r="471" spans="1:17" ht="15.6" x14ac:dyDescent="0.3">
      <c r="A471" s="1" t="s">
        <v>1902</v>
      </c>
      <c r="B471" t="str">
        <f>VLOOKUP(A471,CUS[],3,FALSE)</f>
        <v>Guannan</v>
      </c>
      <c r="C471">
        <f>VLOOKUP(A471,MED[],2,FALSE)</f>
        <v>24.605</v>
      </c>
      <c r="D471">
        <f>VLOOKUP(A471,MED[],3,FALSE)</f>
        <v>5.48</v>
      </c>
      <c r="E471" t="str">
        <f>VLOOKUP(A471,MED[],4,FALSE)</f>
        <v>No</v>
      </c>
      <c r="F471" t="str">
        <f>VLOOKUP(A471,MED[],5,FALSE)</f>
        <v>No</v>
      </c>
      <c r="G471" t="str">
        <f>VLOOKUP(A471,MED[],6,FALSE)</f>
        <v>No</v>
      </c>
      <c r="H471" t="str">
        <f>VLOOKUP(A471,MED[],7,FALSE)</f>
        <v>0</v>
      </c>
      <c r="I471" t="str">
        <f>VLOOKUP(A471,MED[],8,FALSE)</f>
        <v>yes</v>
      </c>
      <c r="J471" t="str">
        <f>VLOOKUP(A471,MED[],9,FALSE)</f>
        <v>Overweight</v>
      </c>
      <c r="K471" t="str">
        <f>VLOOKUP(A471,MED[],10,FALSE)</f>
        <v>Normal</v>
      </c>
      <c r="L471" t="str">
        <f>VLOOKUP(A471,HOS[],2,FALSE)</f>
        <v>25 Dec 1980</v>
      </c>
      <c r="M471" s="11">
        <f>VLOOKUP(A471,HOS[],8,FALSE)</f>
        <v>4661.29</v>
      </c>
      <c r="N471" t="str">
        <f>VLOOKUP(A471,HOS[],9,FALSE)</f>
        <v>tier - 3</v>
      </c>
      <c r="O471" t="str">
        <f>VLOOKUP(A471,HOS[],10,FALSE)</f>
        <v>tier - 3</v>
      </c>
      <c r="P471" t="str">
        <f>VLOOKUP(A471,HOS[],11,FALSE)</f>
        <v>R1019</v>
      </c>
      <c r="Q471">
        <f>VLOOKUP(A471,HOS[],3,FALSE)</f>
        <v>42</v>
      </c>
    </row>
    <row r="472" spans="1:17" ht="15.6" x14ac:dyDescent="0.3">
      <c r="A472" s="1" t="s">
        <v>1901</v>
      </c>
      <c r="B472" t="str">
        <f>VLOOKUP(A472,CUS[],3,FALSE)</f>
        <v>Don</v>
      </c>
      <c r="C472">
        <f>VLOOKUP(A472,MED[],2,FALSE)</f>
        <v>29.6</v>
      </c>
      <c r="D472">
        <f>VLOOKUP(A472,MED[],3,FALSE)</f>
        <v>8.1</v>
      </c>
      <c r="E472" t="str">
        <f>VLOOKUP(A472,MED[],4,FALSE)</f>
        <v>No</v>
      </c>
      <c r="F472" t="str">
        <f>VLOOKUP(A472,MED[],5,FALSE)</f>
        <v>No</v>
      </c>
      <c r="G472" t="str">
        <f>VLOOKUP(A472,MED[],6,FALSE)</f>
        <v>No</v>
      </c>
      <c r="H472" t="str">
        <f>VLOOKUP(A472,MED[],7,FALSE)</f>
        <v>0</v>
      </c>
      <c r="I472" t="str">
        <f>VLOOKUP(A472,MED[],8,FALSE)</f>
        <v>No</v>
      </c>
      <c r="J472" t="str">
        <f>VLOOKUP(A472,MED[],9,FALSE)</f>
        <v>Overweight</v>
      </c>
      <c r="K472" t="str">
        <f>VLOOKUP(A472,MED[],10,FALSE)</f>
        <v>Diabetes</v>
      </c>
      <c r="L472" t="str">
        <f>VLOOKUP(A472,HOS[],2,FALSE)</f>
        <v>5 Sep 1974</v>
      </c>
      <c r="M472" s="11">
        <f>VLOOKUP(A472,HOS[],8,FALSE)</f>
        <v>4667.6099999999997</v>
      </c>
      <c r="N472" t="str">
        <f>VLOOKUP(A472,HOS[],9,FALSE)</f>
        <v>tier - 3</v>
      </c>
      <c r="O472" t="str">
        <f>VLOOKUP(A472,HOS[],10,FALSE)</f>
        <v>tier - 2</v>
      </c>
      <c r="P472" t="str">
        <f>VLOOKUP(A472,HOS[],11,FALSE)</f>
        <v>R1011</v>
      </c>
      <c r="Q472">
        <f>VLOOKUP(A472,HOS[],3,FALSE)</f>
        <v>48</v>
      </c>
    </row>
    <row r="473" spans="1:17" ht="15.6" x14ac:dyDescent="0.3">
      <c r="A473" s="1" t="s">
        <v>1900</v>
      </c>
      <c r="B473" t="str">
        <f>VLOOKUP(A473,CUS[],3,FALSE)</f>
        <v>Chris</v>
      </c>
      <c r="C473">
        <f>VLOOKUP(A473,MED[],2,FALSE)</f>
        <v>24.42</v>
      </c>
      <c r="D473">
        <f>VLOOKUP(A473,MED[],3,FALSE)</f>
        <v>7.16</v>
      </c>
      <c r="E473" t="str">
        <f>VLOOKUP(A473,MED[],4,FALSE)</f>
        <v>No</v>
      </c>
      <c r="F473" t="str">
        <f>VLOOKUP(A473,MED[],5,FALSE)</f>
        <v>No</v>
      </c>
      <c r="G473" t="str">
        <f>VLOOKUP(A473,MED[],6,FALSE)</f>
        <v>No</v>
      </c>
      <c r="H473" t="str">
        <f>VLOOKUP(A473,MED[],7,FALSE)</f>
        <v>0</v>
      </c>
      <c r="I473" t="str">
        <f>VLOOKUP(A473,MED[],8,FALSE)</f>
        <v>yes</v>
      </c>
      <c r="J473" t="str">
        <f>VLOOKUP(A473,MED[],9,FALSE)</f>
        <v>Overweight</v>
      </c>
      <c r="K473" t="str">
        <f>VLOOKUP(A473,MED[],10,FALSE)</f>
        <v>Diabetes</v>
      </c>
      <c r="L473" t="str">
        <f>VLOOKUP(A473,HOS[],2,FALSE)</f>
        <v>5 Oct 1974</v>
      </c>
      <c r="M473" s="11">
        <f>VLOOKUP(A473,HOS[],8,FALSE)</f>
        <v>36889.99</v>
      </c>
      <c r="N473" t="str">
        <f>VLOOKUP(A473,HOS[],9,FALSE)</f>
        <v>tier - 3</v>
      </c>
      <c r="O473" t="str">
        <f>VLOOKUP(A473,HOS[],10,FALSE)</f>
        <v>tier - 2</v>
      </c>
      <c r="P473" t="str">
        <f>VLOOKUP(A473,HOS[],11,FALSE)</f>
        <v>R1013</v>
      </c>
      <c r="Q473">
        <f>VLOOKUP(A473,HOS[],3,FALSE)</f>
        <v>48</v>
      </c>
    </row>
    <row r="474" spans="1:17" ht="15.6" x14ac:dyDescent="0.3">
      <c r="A474" s="1" t="s">
        <v>1899</v>
      </c>
      <c r="B474" t="str">
        <f>VLOOKUP(A474,CUS[],3,FALSE)</f>
        <v>Gavin V.</v>
      </c>
      <c r="C474">
        <f>VLOOKUP(A474,MED[],2,FALSE)</f>
        <v>20.9</v>
      </c>
      <c r="D474">
        <f>VLOOKUP(A474,MED[],3,FALSE)</f>
        <v>4.55</v>
      </c>
      <c r="E474" t="str">
        <f>VLOOKUP(A474,MED[],4,FALSE)</f>
        <v>yes</v>
      </c>
      <c r="F474" t="str">
        <f>VLOOKUP(A474,MED[],5,FALSE)</f>
        <v>No</v>
      </c>
      <c r="G474" t="str">
        <f>VLOOKUP(A474,MED[],6,FALSE)</f>
        <v>Yes</v>
      </c>
      <c r="H474" t="str">
        <f>VLOOKUP(A474,MED[],7,FALSE)</f>
        <v>1</v>
      </c>
      <c r="I474" t="str">
        <f>VLOOKUP(A474,MED[],8,FALSE)</f>
        <v>yes</v>
      </c>
      <c r="J474" t="str">
        <f>VLOOKUP(A474,MED[],9,FALSE)</f>
        <v>Overweight</v>
      </c>
      <c r="K474" t="str">
        <f>VLOOKUP(A474,MED[],10,FALSE)</f>
        <v>Normal</v>
      </c>
      <c r="L474" t="str">
        <f>VLOOKUP(A474,HOS[],2,FALSE)</f>
        <v>26 Aug 1969</v>
      </c>
      <c r="M474" s="11">
        <f>VLOOKUP(A474,HOS[],8,FALSE)</f>
        <v>4670.6400000000003</v>
      </c>
      <c r="N474" t="str">
        <f>VLOOKUP(A474,HOS[],9,FALSE)</f>
        <v>tier - 3</v>
      </c>
      <c r="O474" t="str">
        <f>VLOOKUP(A474,HOS[],10,FALSE)</f>
        <v>tier - 1</v>
      </c>
      <c r="P474" t="str">
        <f>VLOOKUP(A474,HOS[],11,FALSE)</f>
        <v>R1013</v>
      </c>
      <c r="Q474">
        <f>VLOOKUP(A474,HOS[],3,FALSE)</f>
        <v>53</v>
      </c>
    </row>
    <row r="475" spans="1:17" ht="15.6" x14ac:dyDescent="0.3">
      <c r="A475" s="1" t="s">
        <v>1898</v>
      </c>
      <c r="B475" t="str">
        <f>VLOOKUP(A475,CUS[],3,FALSE)</f>
        <v>David</v>
      </c>
      <c r="C475">
        <f>VLOOKUP(A475,MED[],2,FALSE)</f>
        <v>22.895</v>
      </c>
      <c r="D475">
        <f>VLOOKUP(A475,MED[],3,FALSE)</f>
        <v>6.03</v>
      </c>
      <c r="E475" t="str">
        <f>VLOOKUP(A475,MED[],4,FALSE)</f>
        <v>No</v>
      </c>
      <c r="F475" t="str">
        <f>VLOOKUP(A475,MED[],5,FALSE)</f>
        <v>No</v>
      </c>
      <c r="G475" t="str">
        <f>VLOOKUP(A475,MED[],6,FALSE)</f>
        <v>No</v>
      </c>
      <c r="H475" t="str">
        <f>VLOOKUP(A475,MED[],7,FALSE)</f>
        <v>0</v>
      </c>
      <c r="I475" t="str">
        <f>VLOOKUP(A475,MED[],8,FALSE)</f>
        <v>yes</v>
      </c>
      <c r="J475" t="str">
        <f>VLOOKUP(A475,MED[],9,FALSE)</f>
        <v>Overweight</v>
      </c>
      <c r="K475" t="str">
        <f>VLOOKUP(A475,MED[],10,FALSE)</f>
        <v>Prediabetes</v>
      </c>
      <c r="L475" t="str">
        <f>VLOOKUP(A475,HOS[],2,FALSE)</f>
        <v>13 Nov 1977</v>
      </c>
      <c r="M475" s="11">
        <f>VLOOKUP(A475,HOS[],8,FALSE)</f>
        <v>4673.3900000000003</v>
      </c>
      <c r="N475" t="str">
        <f>VLOOKUP(A475,HOS[],9,FALSE)</f>
        <v>tier - 3</v>
      </c>
      <c r="O475" t="str">
        <f>VLOOKUP(A475,HOS[],10,FALSE)</f>
        <v>tier - 3</v>
      </c>
      <c r="P475" t="str">
        <f>VLOOKUP(A475,HOS[],11,FALSE)</f>
        <v>R1012</v>
      </c>
      <c r="Q475">
        <f>VLOOKUP(A475,HOS[],3,FALSE)</f>
        <v>45</v>
      </c>
    </row>
    <row r="476" spans="1:17" ht="15.6" x14ac:dyDescent="0.3">
      <c r="A476" s="1" t="s">
        <v>1897</v>
      </c>
      <c r="B476" t="str">
        <f>VLOOKUP(A476,CUS[],3,FALSE)</f>
        <v>Jatin</v>
      </c>
      <c r="C476">
        <f>VLOOKUP(A476,MED[],2,FALSE)</f>
        <v>28.3</v>
      </c>
      <c r="D476">
        <f>VLOOKUP(A476,MED[],3,FALSE)</f>
        <v>5.47</v>
      </c>
      <c r="E476" t="str">
        <f>VLOOKUP(A476,MED[],4,FALSE)</f>
        <v>yes</v>
      </c>
      <c r="F476" t="str">
        <f>VLOOKUP(A476,MED[],5,FALSE)</f>
        <v>No</v>
      </c>
      <c r="G476" t="str">
        <f>VLOOKUP(A476,MED[],6,FALSE)</f>
        <v>Yes</v>
      </c>
      <c r="H476" t="str">
        <f>VLOOKUP(A476,MED[],7,FALSE)</f>
        <v>1</v>
      </c>
      <c r="I476" t="str">
        <f>VLOOKUP(A476,MED[],8,FALSE)</f>
        <v>yes</v>
      </c>
      <c r="J476" t="str">
        <f>VLOOKUP(A476,MED[],9,FALSE)</f>
        <v>Overweight</v>
      </c>
      <c r="K476" t="str">
        <f>VLOOKUP(A476,MED[],10,FALSE)</f>
        <v>Normal</v>
      </c>
      <c r="L476" t="str">
        <f>VLOOKUP(A476,HOS[],2,FALSE)</f>
        <v>18 Jul 1983</v>
      </c>
      <c r="M476" s="11">
        <f>VLOOKUP(A476,HOS[],8,FALSE)</f>
        <v>4674.2</v>
      </c>
      <c r="N476" t="str">
        <f>VLOOKUP(A476,HOS[],9,FALSE)</f>
        <v>tier - 3</v>
      </c>
      <c r="O476" t="str">
        <f>VLOOKUP(A476,HOS[],10,FALSE)</f>
        <v>tier - 2</v>
      </c>
      <c r="P476" t="str">
        <f>VLOOKUP(A476,HOS[],11,FALSE)</f>
        <v>R1011</v>
      </c>
      <c r="Q476">
        <f>VLOOKUP(A476,HOS[],3,FALSE)</f>
        <v>39</v>
      </c>
    </row>
    <row r="477" spans="1:17" ht="15.6" x14ac:dyDescent="0.3">
      <c r="A477" s="1" t="s">
        <v>1895</v>
      </c>
      <c r="B477" t="str">
        <f>VLOOKUP(A477,CUS[],3,FALSE)</f>
        <v>J P. II</v>
      </c>
      <c r="C477">
        <f>VLOOKUP(A477,MED[],2,FALSE)</f>
        <v>54.3</v>
      </c>
      <c r="D477">
        <f>VLOOKUP(A477,MED[],3,FALSE)</f>
        <v>4.1500000000000004</v>
      </c>
      <c r="E477" t="str">
        <f>VLOOKUP(A477,MED[],4,FALSE)</f>
        <v>yes</v>
      </c>
      <c r="F477" t="str">
        <f>VLOOKUP(A477,MED[],5,FALSE)</f>
        <v>No</v>
      </c>
      <c r="G477" t="str">
        <f>VLOOKUP(A477,MED[],6,FALSE)</f>
        <v>No</v>
      </c>
      <c r="H477" t="str">
        <f>VLOOKUP(A477,MED[],7,FALSE)</f>
        <v>1</v>
      </c>
      <c r="I477" t="str">
        <f>VLOOKUP(A477,MED[],8,FALSE)</f>
        <v>No</v>
      </c>
      <c r="J477" t="str">
        <f>VLOOKUP(A477,MED[],9,FALSE)</f>
        <v>Obesity</v>
      </c>
      <c r="K477" t="str">
        <f>VLOOKUP(A477,MED[],10,FALSE)</f>
        <v>Normal</v>
      </c>
      <c r="L477" t="str">
        <f>VLOOKUP(A477,HOS[],2,FALSE)</f>
        <v>4 Nov 1964</v>
      </c>
      <c r="M477" s="11">
        <f>VLOOKUP(A477,HOS[],8,FALSE)</f>
        <v>4678.8</v>
      </c>
      <c r="N477" t="str">
        <f>VLOOKUP(A477,HOS[],9,FALSE)</f>
        <v>tier - 2</v>
      </c>
      <c r="O477" t="str">
        <f>VLOOKUP(A477,HOS[],10,FALSE)</f>
        <v>tier - 3</v>
      </c>
      <c r="P477" t="str">
        <f>VLOOKUP(A477,HOS[],11,FALSE)</f>
        <v>R1012</v>
      </c>
      <c r="Q477">
        <f>VLOOKUP(A477,HOS[],3,FALSE)</f>
        <v>58</v>
      </c>
    </row>
    <row r="478" spans="1:17" ht="15.6" x14ac:dyDescent="0.3">
      <c r="A478" s="1" t="s">
        <v>1894</v>
      </c>
      <c r="B478" t="str">
        <f>VLOOKUP(A478,CUS[],3,FALSE)</f>
        <v>Angela M.</v>
      </c>
      <c r="C478">
        <f>VLOOKUP(A478,MED[],2,FALSE)</f>
        <v>33.344999999999999</v>
      </c>
      <c r="D478">
        <f>VLOOKUP(A478,MED[],3,FALSE)</f>
        <v>11.32</v>
      </c>
      <c r="E478" t="str">
        <f>VLOOKUP(A478,MED[],4,FALSE)</f>
        <v>yes</v>
      </c>
      <c r="F478" t="str">
        <f>VLOOKUP(A478,MED[],5,FALSE)</f>
        <v>No</v>
      </c>
      <c r="G478" t="str">
        <f>VLOOKUP(A478,MED[],6,FALSE)</f>
        <v>No</v>
      </c>
      <c r="H478" t="str">
        <f>VLOOKUP(A478,MED[],7,FALSE)</f>
        <v>1</v>
      </c>
      <c r="I478" t="str">
        <f>VLOOKUP(A478,MED[],8,FALSE)</f>
        <v>No</v>
      </c>
      <c r="J478" t="str">
        <f>VLOOKUP(A478,MED[],9,FALSE)</f>
        <v>Obesity</v>
      </c>
      <c r="K478" t="str">
        <f>VLOOKUP(A478,MED[],10,FALSE)</f>
        <v>Diabetes</v>
      </c>
      <c r="L478" t="str">
        <f>VLOOKUP(A478,HOS[],2,FALSE)</f>
        <v>4 Dec 1975</v>
      </c>
      <c r="M478" s="11">
        <f>VLOOKUP(A478,HOS[],8,FALSE)</f>
        <v>4686.3900000000003</v>
      </c>
      <c r="N478" t="str">
        <f>VLOOKUP(A478,HOS[],9,FALSE)</f>
        <v>tier - 2</v>
      </c>
      <c r="O478" t="str">
        <f>VLOOKUP(A478,HOS[],10,FALSE)</f>
        <v>tier - 1</v>
      </c>
      <c r="P478" t="str">
        <f>VLOOKUP(A478,HOS[],11,FALSE)</f>
        <v>R1024</v>
      </c>
      <c r="Q478">
        <f>VLOOKUP(A478,HOS[],3,FALSE)</f>
        <v>47</v>
      </c>
    </row>
    <row r="479" spans="1:17" ht="15.6" x14ac:dyDescent="0.3">
      <c r="A479" s="1" t="s">
        <v>1893</v>
      </c>
      <c r="B479" t="str">
        <f>VLOOKUP(A479,CUS[],3,FALSE)</f>
        <v>Blake K.</v>
      </c>
      <c r="C479">
        <f>VLOOKUP(A479,MED[],2,FALSE)</f>
        <v>33</v>
      </c>
      <c r="D479">
        <f>VLOOKUP(A479,MED[],3,FALSE)</f>
        <v>9.51</v>
      </c>
      <c r="E479" t="str">
        <f>VLOOKUP(A479,MED[],4,FALSE)</f>
        <v>yes</v>
      </c>
      <c r="F479" t="str">
        <f>VLOOKUP(A479,MED[],5,FALSE)</f>
        <v>No</v>
      </c>
      <c r="G479" t="str">
        <f>VLOOKUP(A479,MED[],6,FALSE)</f>
        <v>No</v>
      </c>
      <c r="H479" t="str">
        <f>VLOOKUP(A479,MED[],7,FALSE)</f>
        <v>0</v>
      </c>
      <c r="I479" t="str">
        <f>VLOOKUP(A479,MED[],8,FALSE)</f>
        <v>No</v>
      </c>
      <c r="J479" t="str">
        <f>VLOOKUP(A479,MED[],9,FALSE)</f>
        <v>Obesity</v>
      </c>
      <c r="K479" t="str">
        <f>VLOOKUP(A479,MED[],10,FALSE)</f>
        <v>Diabetes</v>
      </c>
      <c r="L479" t="str">
        <f>VLOOKUP(A479,HOS[],2,FALSE)</f>
        <v>22 Sep 1967</v>
      </c>
      <c r="M479" s="11">
        <f>VLOOKUP(A479,HOS[],8,FALSE)</f>
        <v>4687.8</v>
      </c>
      <c r="N479" t="str">
        <f>VLOOKUP(A479,HOS[],9,FALSE)</f>
        <v>tier - 2</v>
      </c>
      <c r="O479" t="str">
        <f>VLOOKUP(A479,HOS[],10,FALSE)</f>
        <v>tier - 3</v>
      </c>
      <c r="P479" t="str">
        <f>VLOOKUP(A479,HOS[],11,FALSE)</f>
        <v>R1013</v>
      </c>
      <c r="Q479">
        <f>VLOOKUP(A479,HOS[],3,FALSE)</f>
        <v>55</v>
      </c>
    </row>
    <row r="480" spans="1:17" ht="15.6" x14ac:dyDescent="0.3">
      <c r="A480" s="1" t="s">
        <v>1892</v>
      </c>
      <c r="B480" t="str">
        <f>VLOOKUP(A480,CUS[],3,FALSE)</f>
        <v>Brian T.</v>
      </c>
      <c r="C480">
        <f>VLOOKUP(A480,MED[],2,FALSE)</f>
        <v>28.024999999999999</v>
      </c>
      <c r="D480">
        <f>VLOOKUP(A480,MED[],3,FALSE)</f>
        <v>7.67</v>
      </c>
      <c r="E480" t="str">
        <f>VLOOKUP(A480,MED[],4,FALSE)</f>
        <v>yes</v>
      </c>
      <c r="F480" t="str">
        <f>VLOOKUP(A480,MED[],5,FALSE)</f>
        <v>No</v>
      </c>
      <c r="G480" t="str">
        <f>VLOOKUP(A480,MED[],6,FALSE)</f>
        <v>No</v>
      </c>
      <c r="H480" t="str">
        <f>VLOOKUP(A480,MED[],7,FALSE)</f>
        <v>1</v>
      </c>
      <c r="I480" t="str">
        <f>VLOOKUP(A480,MED[],8,FALSE)</f>
        <v>yes</v>
      </c>
      <c r="J480" t="str">
        <f>VLOOKUP(A480,MED[],9,FALSE)</f>
        <v>Overweight</v>
      </c>
      <c r="K480" t="str">
        <f>VLOOKUP(A480,MED[],10,FALSE)</f>
        <v>Diabetes</v>
      </c>
      <c r="L480" t="str">
        <f>VLOOKUP(A480,HOS[],2,FALSE)</f>
        <v>4 Aug 1986</v>
      </c>
      <c r="M480" s="11">
        <f>VLOOKUP(A480,HOS[],8,FALSE)</f>
        <v>4699.47</v>
      </c>
      <c r="N480" t="str">
        <f>VLOOKUP(A480,HOS[],9,FALSE)</f>
        <v>tier - 2</v>
      </c>
      <c r="O480" t="str">
        <f>VLOOKUP(A480,HOS[],10,FALSE)</f>
        <v>tier - 3</v>
      </c>
      <c r="P480" t="str">
        <f>VLOOKUP(A480,HOS[],11,FALSE)</f>
        <v>R1017</v>
      </c>
      <c r="Q480">
        <f>VLOOKUP(A480,HOS[],3,FALSE)</f>
        <v>36</v>
      </c>
    </row>
    <row r="481" spans="1:17" ht="15.6" x14ac:dyDescent="0.3">
      <c r="A481" s="1" t="s">
        <v>1891</v>
      </c>
      <c r="B481" t="str">
        <f>VLOOKUP(A481,CUS[],3,FALSE)</f>
        <v>Damon</v>
      </c>
      <c r="C481">
        <f>VLOOKUP(A481,MED[],2,FALSE)</f>
        <v>28.69</v>
      </c>
      <c r="D481">
        <f>VLOOKUP(A481,MED[],3,FALSE)</f>
        <v>6.23</v>
      </c>
      <c r="E481" t="str">
        <f>VLOOKUP(A481,MED[],4,FALSE)</f>
        <v>No</v>
      </c>
      <c r="F481" t="str">
        <f>VLOOKUP(A481,MED[],5,FALSE)</f>
        <v>No</v>
      </c>
      <c r="G481" t="str">
        <f>VLOOKUP(A481,MED[],6,FALSE)</f>
        <v>No</v>
      </c>
      <c r="H481" t="str">
        <f>VLOOKUP(A481,MED[],7,FALSE)</f>
        <v>1</v>
      </c>
      <c r="I481" t="str">
        <f>VLOOKUP(A481,MED[],8,FALSE)</f>
        <v>yes</v>
      </c>
      <c r="J481" t="str">
        <f>VLOOKUP(A481,MED[],9,FALSE)</f>
        <v>Overweight</v>
      </c>
      <c r="K481" t="str">
        <f>VLOOKUP(A481,MED[],10,FALSE)</f>
        <v>Prediabetes</v>
      </c>
      <c r="L481" t="str">
        <f>VLOOKUP(A481,HOS[],2,FALSE)</f>
        <v>12 Sep 1992</v>
      </c>
      <c r="M481" s="11">
        <f>VLOOKUP(A481,HOS[],8,FALSE)</f>
        <v>4712.12</v>
      </c>
      <c r="N481" t="str">
        <f>VLOOKUP(A481,HOS[],9,FALSE)</f>
        <v>tier - 3</v>
      </c>
      <c r="O481" t="str">
        <f>VLOOKUP(A481,HOS[],10,FALSE)</f>
        <v>tier - 1</v>
      </c>
      <c r="P481" t="str">
        <f>VLOOKUP(A481,HOS[],11,FALSE)</f>
        <v>R1012</v>
      </c>
      <c r="Q481">
        <f>VLOOKUP(A481,HOS[],3,FALSE)</f>
        <v>30</v>
      </c>
    </row>
    <row r="482" spans="1:17" ht="15.6" x14ac:dyDescent="0.3">
      <c r="A482" s="1" t="s">
        <v>1890</v>
      </c>
      <c r="B482" t="str">
        <f>VLOOKUP(A482,CUS[],3,FALSE)</f>
        <v>Jeffrey</v>
      </c>
      <c r="C482">
        <f>VLOOKUP(A482,MED[],2,FALSE)</f>
        <v>40.28</v>
      </c>
      <c r="D482">
        <f>VLOOKUP(A482,MED[],3,FALSE)</f>
        <v>8.9</v>
      </c>
      <c r="E482" t="str">
        <f>VLOOKUP(A482,MED[],4,FALSE)</f>
        <v>No</v>
      </c>
      <c r="F482" t="str">
        <f>VLOOKUP(A482,MED[],5,FALSE)</f>
        <v>No</v>
      </c>
      <c r="G482" t="str">
        <f>VLOOKUP(A482,MED[],6,FALSE)</f>
        <v>No</v>
      </c>
      <c r="H482" t="str">
        <f>VLOOKUP(A482,MED[],7,FALSE)</f>
        <v>0</v>
      </c>
      <c r="I482" t="str">
        <f>VLOOKUP(A482,MED[],8,FALSE)</f>
        <v>No</v>
      </c>
      <c r="J482" t="str">
        <f>VLOOKUP(A482,MED[],9,FALSE)</f>
        <v>Obesity</v>
      </c>
      <c r="K482" t="str">
        <f>VLOOKUP(A482,MED[],10,FALSE)</f>
        <v>Diabetes</v>
      </c>
      <c r="L482" t="str">
        <f>VLOOKUP(A482,HOS[],2,FALSE)</f>
        <v>9 Aug 1965</v>
      </c>
      <c r="M482" s="11">
        <f>VLOOKUP(A482,HOS[],8,FALSE)</f>
        <v>4718.2</v>
      </c>
      <c r="N482" t="str">
        <f>VLOOKUP(A482,HOS[],9,FALSE)</f>
        <v>tier - 3</v>
      </c>
      <c r="O482" t="str">
        <f>VLOOKUP(A482,HOS[],10,FALSE)</f>
        <v>tier - 2</v>
      </c>
      <c r="P482" t="str">
        <f>VLOOKUP(A482,HOS[],11,FALSE)</f>
        <v>R1019</v>
      </c>
      <c r="Q482">
        <f>VLOOKUP(A482,HOS[],3,FALSE)</f>
        <v>57</v>
      </c>
    </row>
    <row r="483" spans="1:17" ht="15.6" x14ac:dyDescent="0.3">
      <c r="A483" s="1" t="s">
        <v>1889</v>
      </c>
      <c r="B483" t="str">
        <f>VLOOKUP(A483,CUS[],3,FALSE)</f>
        <v>Malcolm J.</v>
      </c>
      <c r="C483">
        <f>VLOOKUP(A483,MED[],2,FALSE)</f>
        <v>37.299999999999997</v>
      </c>
      <c r="D483">
        <f>VLOOKUP(A483,MED[],3,FALSE)</f>
        <v>7.79</v>
      </c>
      <c r="E483" t="str">
        <f>VLOOKUP(A483,MED[],4,FALSE)</f>
        <v>yes</v>
      </c>
      <c r="F483" t="str">
        <f>VLOOKUP(A483,MED[],5,FALSE)</f>
        <v>No</v>
      </c>
      <c r="G483" t="str">
        <f>VLOOKUP(A483,MED[],6,FALSE)</f>
        <v>No</v>
      </c>
      <c r="H483" t="str">
        <f>VLOOKUP(A483,MED[],7,FALSE)</f>
        <v>0</v>
      </c>
      <c r="I483" t="str">
        <f>VLOOKUP(A483,MED[],8,FALSE)</f>
        <v>No</v>
      </c>
      <c r="J483" t="str">
        <f>VLOOKUP(A483,MED[],9,FALSE)</f>
        <v>Obesity</v>
      </c>
      <c r="K483" t="str">
        <f>VLOOKUP(A483,MED[],10,FALSE)</f>
        <v>Diabetes</v>
      </c>
      <c r="L483" t="str">
        <f>VLOOKUP(A483,HOS[],2,FALSE)</f>
        <v>28 Dec 1967</v>
      </c>
      <c r="M483" s="11">
        <f>VLOOKUP(A483,HOS[],8,FALSE)</f>
        <v>4719.5200000000004</v>
      </c>
      <c r="N483" t="str">
        <f>VLOOKUP(A483,HOS[],9,FALSE)</f>
        <v>tier - 2</v>
      </c>
      <c r="O483" t="str">
        <f>VLOOKUP(A483,HOS[],10,FALSE)</f>
        <v>tier - 3</v>
      </c>
      <c r="P483" t="str">
        <f>VLOOKUP(A483,HOS[],11,FALSE)</f>
        <v>R1011</v>
      </c>
      <c r="Q483">
        <f>VLOOKUP(A483,HOS[],3,FALSE)</f>
        <v>55</v>
      </c>
    </row>
    <row r="484" spans="1:17" ht="15.6" x14ac:dyDescent="0.3">
      <c r="A484" s="1" t="s">
        <v>1888</v>
      </c>
      <c r="B484" t="str">
        <f>VLOOKUP(A484,CUS[],3,FALSE)</f>
        <v>Margaret B.</v>
      </c>
      <c r="C484">
        <f>VLOOKUP(A484,MED[],2,FALSE)</f>
        <v>54.47</v>
      </c>
      <c r="D484">
        <f>VLOOKUP(A484,MED[],3,FALSE)</f>
        <v>4.49</v>
      </c>
      <c r="E484" t="str">
        <f>VLOOKUP(A484,MED[],4,FALSE)</f>
        <v>yes</v>
      </c>
      <c r="F484" t="str">
        <f>VLOOKUP(A484,MED[],5,FALSE)</f>
        <v>No</v>
      </c>
      <c r="G484" t="str">
        <f>VLOOKUP(A484,MED[],6,FALSE)</f>
        <v>No</v>
      </c>
      <c r="H484" t="str">
        <f>VLOOKUP(A484,MED[],7,FALSE)</f>
        <v>2</v>
      </c>
      <c r="I484" t="str">
        <f>VLOOKUP(A484,MED[],8,FALSE)</f>
        <v>No</v>
      </c>
      <c r="J484" t="str">
        <f>VLOOKUP(A484,MED[],9,FALSE)</f>
        <v>Obesity</v>
      </c>
      <c r="K484" t="str">
        <f>VLOOKUP(A484,MED[],10,FALSE)</f>
        <v>Normal</v>
      </c>
      <c r="L484" t="str">
        <f>VLOOKUP(A484,HOS[],2,FALSE)</f>
        <v>21 Jul 1966</v>
      </c>
      <c r="M484" s="11">
        <f>VLOOKUP(A484,HOS[],8,FALSE)</f>
        <v>36898.730000000003</v>
      </c>
      <c r="N484" t="str">
        <f>VLOOKUP(A484,HOS[],9,FALSE)</f>
        <v>tier - 3</v>
      </c>
      <c r="O484" t="str">
        <f>VLOOKUP(A484,HOS[],10,FALSE)</f>
        <v>tier - 2</v>
      </c>
      <c r="P484" t="str">
        <f>VLOOKUP(A484,HOS[],11,FALSE)</f>
        <v>R1012</v>
      </c>
      <c r="Q484">
        <f>VLOOKUP(A484,HOS[],3,FALSE)</f>
        <v>56</v>
      </c>
    </row>
    <row r="485" spans="1:17" ht="15.6" x14ac:dyDescent="0.3">
      <c r="A485" s="1" t="s">
        <v>1887</v>
      </c>
      <c r="B485" t="str">
        <f>VLOOKUP(A485,CUS[],3,FALSE)</f>
        <v>Helen</v>
      </c>
      <c r="C485">
        <f>VLOOKUP(A485,MED[],2,FALSE)</f>
        <v>38.06</v>
      </c>
      <c r="D485">
        <f>VLOOKUP(A485,MED[],3,FALSE)</f>
        <v>5.24</v>
      </c>
      <c r="E485" t="str">
        <f>VLOOKUP(A485,MED[],4,FALSE)</f>
        <v>yes</v>
      </c>
      <c r="F485" t="str">
        <f>VLOOKUP(A485,MED[],5,FALSE)</f>
        <v>No</v>
      </c>
      <c r="G485" t="str">
        <f>VLOOKUP(A485,MED[],6,FALSE)</f>
        <v>Yes</v>
      </c>
      <c r="H485" t="str">
        <f>VLOOKUP(A485,MED[],7,FALSE)</f>
        <v>1</v>
      </c>
      <c r="I485" t="str">
        <f>VLOOKUP(A485,MED[],8,FALSE)</f>
        <v>No</v>
      </c>
      <c r="J485" t="str">
        <f>VLOOKUP(A485,MED[],9,FALSE)</f>
        <v>Obesity</v>
      </c>
      <c r="K485" t="str">
        <f>VLOOKUP(A485,MED[],10,FALSE)</f>
        <v>Normal</v>
      </c>
      <c r="L485" t="str">
        <f>VLOOKUP(A485,HOS[],2,FALSE)</f>
        <v>12 Oct 1969</v>
      </c>
      <c r="M485" s="11">
        <f>VLOOKUP(A485,HOS[],8,FALSE)</f>
        <v>4719.74</v>
      </c>
      <c r="N485" t="str">
        <f>VLOOKUP(A485,HOS[],9,FALSE)</f>
        <v>tier - 2</v>
      </c>
      <c r="O485" t="str">
        <f>VLOOKUP(A485,HOS[],10,FALSE)</f>
        <v>tier - 2</v>
      </c>
      <c r="P485" t="str">
        <f>VLOOKUP(A485,HOS[],11,FALSE)</f>
        <v>R1013</v>
      </c>
      <c r="Q485">
        <f>VLOOKUP(A485,HOS[],3,FALSE)</f>
        <v>53</v>
      </c>
    </row>
    <row r="486" spans="1:17" ht="15.6" x14ac:dyDescent="0.3">
      <c r="A486" s="1" t="s">
        <v>1886</v>
      </c>
      <c r="B486" t="str">
        <f>VLOOKUP(A486,CUS[],3,FALSE)</f>
        <v>Matthew</v>
      </c>
      <c r="C486">
        <f>VLOOKUP(A486,MED[],2,FALSE)</f>
        <v>51.47</v>
      </c>
      <c r="D486">
        <f>VLOOKUP(A486,MED[],3,FALSE)</f>
        <v>9.6</v>
      </c>
      <c r="E486" t="str">
        <f>VLOOKUP(A486,MED[],4,FALSE)</f>
        <v>No</v>
      </c>
      <c r="F486" t="str">
        <f>VLOOKUP(A486,MED[],5,FALSE)</f>
        <v>No</v>
      </c>
      <c r="G486" t="str">
        <f>VLOOKUP(A486,MED[],6,FALSE)</f>
        <v>No</v>
      </c>
      <c r="H486" t="str">
        <f>VLOOKUP(A486,MED[],7,FALSE)</f>
        <v>0</v>
      </c>
      <c r="I486" t="str">
        <f>VLOOKUP(A486,MED[],8,FALSE)</f>
        <v>No</v>
      </c>
      <c r="J486" t="str">
        <f>VLOOKUP(A486,MED[],9,FALSE)</f>
        <v>Obesity</v>
      </c>
      <c r="K486" t="str">
        <f>VLOOKUP(A486,MED[],10,FALSE)</f>
        <v>Diabetes</v>
      </c>
      <c r="L486" t="str">
        <f>VLOOKUP(A486,HOS[],2,FALSE)</f>
        <v>2 Oct 1962</v>
      </c>
      <c r="M486" s="11">
        <f>VLOOKUP(A486,HOS[],8,FALSE)</f>
        <v>4728.71</v>
      </c>
      <c r="N486" t="str">
        <f>VLOOKUP(A486,HOS[],9,FALSE)</f>
        <v>tier - 2</v>
      </c>
      <c r="O486" t="str">
        <f>VLOOKUP(A486,HOS[],10,FALSE)</f>
        <v>tier - 1</v>
      </c>
      <c r="P486" t="str">
        <f>VLOOKUP(A486,HOS[],11,FALSE)</f>
        <v>R1012</v>
      </c>
      <c r="Q486">
        <f>VLOOKUP(A486,HOS[],3,FALSE)</f>
        <v>60</v>
      </c>
    </row>
    <row r="487" spans="1:17" ht="15.6" x14ac:dyDescent="0.3">
      <c r="A487" s="1" t="s">
        <v>1885</v>
      </c>
      <c r="B487" t="str">
        <f>VLOOKUP(A487,CUS[],3,FALSE)</f>
        <v>Jeff</v>
      </c>
      <c r="C487">
        <f>VLOOKUP(A487,MED[],2,FALSE)</f>
        <v>29.8</v>
      </c>
      <c r="D487">
        <f>VLOOKUP(A487,MED[],3,FALSE)</f>
        <v>5.78</v>
      </c>
      <c r="E487" t="str">
        <f>VLOOKUP(A487,MED[],4,FALSE)</f>
        <v>yes</v>
      </c>
      <c r="F487" t="str">
        <f>VLOOKUP(A487,MED[],5,FALSE)</f>
        <v>No</v>
      </c>
      <c r="G487" t="str">
        <f>VLOOKUP(A487,MED[],6,FALSE)</f>
        <v>No</v>
      </c>
      <c r="H487" t="str">
        <f>VLOOKUP(A487,MED[],7,FALSE)</f>
        <v>0</v>
      </c>
      <c r="I487" t="str">
        <f>VLOOKUP(A487,MED[],8,FALSE)</f>
        <v>No</v>
      </c>
      <c r="J487" t="str">
        <f>VLOOKUP(A487,MED[],9,FALSE)</f>
        <v>Overweight</v>
      </c>
      <c r="K487" t="str">
        <f>VLOOKUP(A487,MED[],10,FALSE)</f>
        <v>Prediabetes</v>
      </c>
      <c r="L487" t="str">
        <f>VLOOKUP(A487,HOS[],2,FALSE)</f>
        <v>28 Jul 1985</v>
      </c>
      <c r="M487" s="11">
        <f>VLOOKUP(A487,HOS[],8,FALSE)</f>
        <v>12269.69</v>
      </c>
      <c r="N487" t="str">
        <f>VLOOKUP(A487,HOS[],9,FALSE)</f>
        <v>tier - 3</v>
      </c>
      <c r="O487" t="str">
        <f>VLOOKUP(A487,HOS[],10,FALSE)</f>
        <v>tier - 2</v>
      </c>
      <c r="P487" t="str">
        <f>VLOOKUP(A487,HOS[],11,FALSE)</f>
        <v>R1011</v>
      </c>
      <c r="Q487">
        <f>VLOOKUP(A487,HOS[],3,FALSE)</f>
        <v>37</v>
      </c>
    </row>
    <row r="488" spans="1:17" ht="15.6" x14ac:dyDescent="0.3">
      <c r="A488" s="1" t="s">
        <v>1884</v>
      </c>
      <c r="B488" t="str">
        <f>VLOOKUP(A488,CUS[],3,FALSE)</f>
        <v>Tara R</v>
      </c>
      <c r="C488">
        <f>VLOOKUP(A488,MED[],2,FALSE)</f>
        <v>49.77</v>
      </c>
      <c r="D488">
        <f>VLOOKUP(A488,MED[],3,FALSE)</f>
        <v>7.02</v>
      </c>
      <c r="E488" t="str">
        <f>VLOOKUP(A488,MED[],4,FALSE)</f>
        <v>No</v>
      </c>
      <c r="F488" t="str">
        <f>VLOOKUP(A488,MED[],5,FALSE)</f>
        <v>No</v>
      </c>
      <c r="G488" t="str">
        <f>VLOOKUP(A488,MED[],6,FALSE)</f>
        <v>No</v>
      </c>
      <c r="H488" t="str">
        <f>VLOOKUP(A488,MED[],7,FALSE)</f>
        <v>0</v>
      </c>
      <c r="I488" t="str">
        <f>VLOOKUP(A488,MED[],8,FALSE)</f>
        <v>No</v>
      </c>
      <c r="J488" t="str">
        <f>VLOOKUP(A488,MED[],9,FALSE)</f>
        <v>Obesity</v>
      </c>
      <c r="K488" t="str">
        <f>VLOOKUP(A488,MED[],10,FALSE)</f>
        <v>Diabetes</v>
      </c>
      <c r="L488" t="str">
        <f>VLOOKUP(A488,HOS[],2,FALSE)</f>
        <v>5 Jul 1962</v>
      </c>
      <c r="M488" s="11">
        <f>VLOOKUP(A488,HOS[],8,FALSE)</f>
        <v>4734.6400000000003</v>
      </c>
      <c r="N488" t="str">
        <f>VLOOKUP(A488,HOS[],9,FALSE)</f>
        <v>tier - 3</v>
      </c>
      <c r="O488" t="str">
        <f>VLOOKUP(A488,HOS[],10,FALSE)</f>
        <v>tier - 2</v>
      </c>
      <c r="P488" t="str">
        <f>VLOOKUP(A488,HOS[],11,FALSE)</f>
        <v>R1026</v>
      </c>
      <c r="Q488">
        <f>VLOOKUP(A488,HOS[],3,FALSE)</f>
        <v>60</v>
      </c>
    </row>
    <row r="489" spans="1:17" ht="15.6" x14ac:dyDescent="0.3">
      <c r="A489" s="1" t="s">
        <v>1883</v>
      </c>
      <c r="B489" t="str">
        <f>VLOOKUP(A489,CUS[],3,FALSE)</f>
        <v>Kristin</v>
      </c>
      <c r="C489">
        <f>VLOOKUP(A489,MED[],2,FALSE)</f>
        <v>25.555</v>
      </c>
      <c r="D489">
        <f>VLOOKUP(A489,MED[],3,FALSE)</f>
        <v>4.09</v>
      </c>
      <c r="E489" t="str">
        <f>VLOOKUP(A489,MED[],4,FALSE)</f>
        <v>yes</v>
      </c>
      <c r="F489" t="str">
        <f>VLOOKUP(A489,MED[],5,FALSE)</f>
        <v>No</v>
      </c>
      <c r="G489" t="str">
        <f>VLOOKUP(A489,MED[],6,FALSE)</f>
        <v>No</v>
      </c>
      <c r="H489" t="str">
        <f>VLOOKUP(A489,MED[],7,FALSE)</f>
        <v>0</v>
      </c>
      <c r="I489" t="str">
        <f>VLOOKUP(A489,MED[],8,FALSE)</f>
        <v>yes</v>
      </c>
      <c r="J489" t="str">
        <f>VLOOKUP(A489,MED[],9,FALSE)</f>
        <v>Overweight</v>
      </c>
      <c r="K489" t="str">
        <f>VLOOKUP(A489,MED[],10,FALSE)</f>
        <v>Normal</v>
      </c>
      <c r="L489" t="str">
        <f>VLOOKUP(A489,HOS[],2,FALSE)</f>
        <v>12 Sep 1985</v>
      </c>
      <c r="M489" s="11">
        <f>VLOOKUP(A489,HOS[],8,FALSE)</f>
        <v>4738.2700000000004</v>
      </c>
      <c r="N489" t="str">
        <f>VLOOKUP(A489,HOS[],9,FALSE)</f>
        <v>tier - 3</v>
      </c>
      <c r="O489" t="str">
        <f>VLOOKUP(A489,HOS[],10,FALSE)</f>
        <v>tier - 1</v>
      </c>
      <c r="P489" t="str">
        <f>VLOOKUP(A489,HOS[],11,FALSE)</f>
        <v>R1024</v>
      </c>
      <c r="Q489">
        <f>VLOOKUP(A489,HOS[],3,FALSE)</f>
        <v>37</v>
      </c>
    </row>
    <row r="490" spans="1:17" ht="15.6" x14ac:dyDescent="0.3">
      <c r="A490" s="1" t="s">
        <v>1882</v>
      </c>
      <c r="B490" t="str">
        <f>VLOOKUP(A490,CUS[],3,FALSE)</f>
        <v>Timothy</v>
      </c>
      <c r="C490">
        <f>VLOOKUP(A490,MED[],2,FALSE)</f>
        <v>29.64</v>
      </c>
      <c r="D490">
        <f>VLOOKUP(A490,MED[],3,FALSE)</f>
        <v>4.93</v>
      </c>
      <c r="E490" t="str">
        <f>VLOOKUP(A490,MED[],4,FALSE)</f>
        <v>No</v>
      </c>
      <c r="F490" t="str">
        <f>VLOOKUP(A490,MED[],5,FALSE)</f>
        <v>No</v>
      </c>
      <c r="G490" t="str">
        <f>VLOOKUP(A490,MED[],6,FALSE)</f>
        <v>Yes</v>
      </c>
      <c r="H490" t="str">
        <f>VLOOKUP(A490,MED[],7,FALSE)</f>
        <v>1</v>
      </c>
      <c r="I490" t="str">
        <f>VLOOKUP(A490,MED[],8,FALSE)</f>
        <v>No</v>
      </c>
      <c r="J490" t="str">
        <f>VLOOKUP(A490,MED[],9,FALSE)</f>
        <v>Overweight</v>
      </c>
      <c r="K490" t="str">
        <f>VLOOKUP(A490,MED[],10,FALSE)</f>
        <v>Normal</v>
      </c>
      <c r="L490" t="str">
        <f>VLOOKUP(A490,HOS[],2,FALSE)</f>
        <v>24 Sep 1993</v>
      </c>
      <c r="M490" s="11">
        <f>VLOOKUP(A490,HOS[],8,FALSE)</f>
        <v>4740.78</v>
      </c>
      <c r="N490" t="str">
        <f>VLOOKUP(A490,HOS[],9,FALSE)</f>
        <v>tier - 3</v>
      </c>
      <c r="O490" t="str">
        <f>VLOOKUP(A490,HOS[],10,FALSE)</f>
        <v>tier - 3</v>
      </c>
      <c r="P490" t="str">
        <f>VLOOKUP(A490,HOS[],11,FALSE)</f>
        <v>R1016</v>
      </c>
      <c r="Q490">
        <f>VLOOKUP(A490,HOS[],3,FALSE)</f>
        <v>29</v>
      </c>
    </row>
    <row r="491" spans="1:17" ht="15.6" x14ac:dyDescent="0.3">
      <c r="A491" s="1" t="s">
        <v>1881</v>
      </c>
      <c r="B491" t="str">
        <f>VLOOKUP(A491,CUS[],3,FALSE)</f>
        <v>Scott</v>
      </c>
      <c r="C491">
        <f>VLOOKUP(A491,MED[],2,FALSE)</f>
        <v>53.93</v>
      </c>
      <c r="D491">
        <f>VLOOKUP(A491,MED[],3,FALSE)</f>
        <v>5.34</v>
      </c>
      <c r="E491" t="str">
        <f>VLOOKUP(A491,MED[],4,FALSE)</f>
        <v>yes</v>
      </c>
      <c r="F491" t="str">
        <f>VLOOKUP(A491,MED[],5,FALSE)</f>
        <v>No</v>
      </c>
      <c r="G491" t="str">
        <f>VLOOKUP(A491,MED[],6,FALSE)</f>
        <v>No</v>
      </c>
      <c r="H491" t="str">
        <f>VLOOKUP(A491,MED[],7,FALSE)</f>
        <v>2</v>
      </c>
      <c r="I491" t="str">
        <f>VLOOKUP(A491,MED[],8,FALSE)</f>
        <v>No</v>
      </c>
      <c r="J491" t="str">
        <f>VLOOKUP(A491,MED[],9,FALSE)</f>
        <v>Obesity</v>
      </c>
      <c r="K491" t="str">
        <f>VLOOKUP(A491,MED[],10,FALSE)</f>
        <v>Normal</v>
      </c>
      <c r="L491" t="str">
        <f>VLOOKUP(A491,HOS[],2,FALSE)</f>
        <v>5 Aug 1966</v>
      </c>
      <c r="M491" s="11">
        <f>VLOOKUP(A491,HOS[],8,FALSE)</f>
        <v>4746.34</v>
      </c>
      <c r="N491" t="str">
        <f>VLOOKUP(A491,HOS[],9,FALSE)</f>
        <v>tier - 2</v>
      </c>
      <c r="O491" t="str">
        <f>VLOOKUP(A491,HOS[],10,FALSE)</f>
        <v>tier - 3</v>
      </c>
      <c r="P491" t="str">
        <f>VLOOKUP(A491,HOS[],11,FALSE)</f>
        <v>R1012</v>
      </c>
      <c r="Q491">
        <f>VLOOKUP(A491,HOS[],3,FALSE)</f>
        <v>56</v>
      </c>
    </row>
    <row r="492" spans="1:17" ht="15.6" x14ac:dyDescent="0.3">
      <c r="A492" s="1" t="s">
        <v>1880</v>
      </c>
      <c r="B492" t="str">
        <f>VLOOKUP(A492,CUS[],3,FALSE)</f>
        <v>Carly E</v>
      </c>
      <c r="C492">
        <f>VLOOKUP(A492,MED[],2,FALSE)</f>
        <v>28.024999999999999</v>
      </c>
      <c r="D492">
        <f>VLOOKUP(A492,MED[],3,FALSE)</f>
        <v>5.65</v>
      </c>
      <c r="E492" t="str">
        <f>VLOOKUP(A492,MED[],4,FALSE)</f>
        <v>No</v>
      </c>
      <c r="F492" t="str">
        <f>VLOOKUP(A492,MED[],5,FALSE)</f>
        <v>No</v>
      </c>
      <c r="G492" t="str">
        <f>VLOOKUP(A492,MED[],6,FALSE)</f>
        <v>No</v>
      </c>
      <c r="H492" t="str">
        <f>VLOOKUP(A492,MED[],7,FALSE)</f>
        <v>1</v>
      </c>
      <c r="I492" t="str">
        <f>VLOOKUP(A492,MED[],8,FALSE)</f>
        <v>yes</v>
      </c>
      <c r="J492" t="str">
        <f>VLOOKUP(A492,MED[],9,FALSE)</f>
        <v>Overweight</v>
      </c>
      <c r="K492" t="str">
        <f>VLOOKUP(A492,MED[],10,FALSE)</f>
        <v>Normal</v>
      </c>
      <c r="L492" t="str">
        <f>VLOOKUP(A492,HOS[],2,FALSE)</f>
        <v>2 Oct 1987</v>
      </c>
      <c r="M492" s="11">
        <f>VLOOKUP(A492,HOS[],8,FALSE)</f>
        <v>4747.05</v>
      </c>
      <c r="N492" t="str">
        <f>VLOOKUP(A492,HOS[],9,FALSE)</f>
        <v>tier - 2</v>
      </c>
      <c r="O492" t="str">
        <f>VLOOKUP(A492,HOS[],10,FALSE)</f>
        <v>tier - 3</v>
      </c>
      <c r="P492" t="str">
        <f>VLOOKUP(A492,HOS[],11,FALSE)</f>
        <v>R1012</v>
      </c>
      <c r="Q492">
        <f>VLOOKUP(A492,HOS[],3,FALSE)</f>
        <v>35</v>
      </c>
    </row>
    <row r="493" spans="1:17" ht="15.6" x14ac:dyDescent="0.3">
      <c r="A493" s="1" t="s">
        <v>1879</v>
      </c>
      <c r="B493" t="str">
        <f>VLOOKUP(A493,CUS[],3,FALSE)</f>
        <v>Lisa</v>
      </c>
      <c r="C493">
        <f>VLOOKUP(A493,MED[],2,FALSE)</f>
        <v>27.5</v>
      </c>
      <c r="D493">
        <f>VLOOKUP(A493,MED[],3,FALSE)</f>
        <v>4.49</v>
      </c>
      <c r="E493" t="str">
        <f>VLOOKUP(A493,MED[],4,FALSE)</f>
        <v>No</v>
      </c>
      <c r="F493" t="str">
        <f>VLOOKUP(A493,MED[],5,FALSE)</f>
        <v>No</v>
      </c>
      <c r="G493" t="str">
        <f>VLOOKUP(A493,MED[],6,FALSE)</f>
        <v>No</v>
      </c>
      <c r="H493" t="str">
        <f>VLOOKUP(A493,MED[],7,FALSE)</f>
        <v>0</v>
      </c>
      <c r="I493" t="str">
        <f>VLOOKUP(A493,MED[],8,FALSE)</f>
        <v>No</v>
      </c>
      <c r="J493" t="str">
        <f>VLOOKUP(A493,MED[],9,FALSE)</f>
        <v>Overweight</v>
      </c>
      <c r="K493" t="str">
        <f>VLOOKUP(A493,MED[],10,FALSE)</f>
        <v>Normal</v>
      </c>
      <c r="L493" t="str">
        <f>VLOOKUP(A493,HOS[],2,FALSE)</f>
        <v>22 Jun 1994</v>
      </c>
      <c r="M493" s="11">
        <f>VLOOKUP(A493,HOS[],8,FALSE)</f>
        <v>4751.07</v>
      </c>
      <c r="N493" t="str">
        <f>VLOOKUP(A493,HOS[],9,FALSE)</f>
        <v>tier - 2</v>
      </c>
      <c r="O493" t="str">
        <f>VLOOKUP(A493,HOS[],10,FALSE)</f>
        <v>tier - 1</v>
      </c>
      <c r="P493" t="str">
        <f>VLOOKUP(A493,HOS[],11,FALSE)</f>
        <v>R1011</v>
      </c>
      <c r="Q493">
        <f>VLOOKUP(A493,HOS[],3,FALSE)</f>
        <v>28</v>
      </c>
    </row>
    <row r="494" spans="1:17" ht="15.6" x14ac:dyDescent="0.3">
      <c r="A494" s="1" t="s">
        <v>1878</v>
      </c>
      <c r="B494" t="str">
        <f>VLOOKUP(A494,CUS[],3,FALSE)</f>
        <v>Stacey</v>
      </c>
      <c r="C494">
        <f>VLOOKUP(A494,MED[],2,FALSE)</f>
        <v>21.8</v>
      </c>
      <c r="D494">
        <f>VLOOKUP(A494,MED[],3,FALSE)</f>
        <v>10.55</v>
      </c>
      <c r="E494" t="str">
        <f>VLOOKUP(A494,MED[],4,FALSE)</f>
        <v>No</v>
      </c>
      <c r="F494" t="str">
        <f>VLOOKUP(A494,MED[],5,FALSE)</f>
        <v>No</v>
      </c>
      <c r="G494" t="str">
        <f>VLOOKUP(A494,MED[],6,FALSE)</f>
        <v>No</v>
      </c>
      <c r="H494" t="str">
        <f>VLOOKUP(A494,MED[],7,FALSE)</f>
        <v>0</v>
      </c>
      <c r="I494" t="str">
        <f>VLOOKUP(A494,MED[],8,FALSE)</f>
        <v>yes</v>
      </c>
      <c r="J494" t="str">
        <f>VLOOKUP(A494,MED[],9,FALSE)</f>
        <v>Overweight</v>
      </c>
      <c r="K494" t="str">
        <f>VLOOKUP(A494,MED[],10,FALSE)</f>
        <v>Diabetes</v>
      </c>
      <c r="L494" t="str">
        <f>VLOOKUP(A494,HOS[],2,FALSE)</f>
        <v>16 Jul 2002</v>
      </c>
      <c r="M494" s="11">
        <f>VLOOKUP(A494,HOS[],8,FALSE)</f>
        <v>4753.6400000000003</v>
      </c>
      <c r="N494" t="str">
        <f>VLOOKUP(A494,HOS[],9,FALSE)</f>
        <v>tier - 3</v>
      </c>
      <c r="O494" t="str">
        <f>VLOOKUP(A494,HOS[],10,FALSE)</f>
        <v>tier - 3</v>
      </c>
      <c r="P494" t="str">
        <f>VLOOKUP(A494,HOS[],11,FALSE)</f>
        <v>R1011</v>
      </c>
      <c r="Q494">
        <f>VLOOKUP(A494,HOS[],3,FALSE)</f>
        <v>20</v>
      </c>
    </row>
    <row r="495" spans="1:17" ht="15.6" x14ac:dyDescent="0.3">
      <c r="A495" s="1" t="s">
        <v>1877</v>
      </c>
      <c r="B495" t="str">
        <f>VLOOKUP(A495,CUS[],3,FALSE)</f>
        <v>Louis</v>
      </c>
      <c r="C495">
        <f>VLOOKUP(A495,MED[],2,FALSE)</f>
        <v>26.41</v>
      </c>
      <c r="D495">
        <f>VLOOKUP(A495,MED[],3,FALSE)</f>
        <v>4.92</v>
      </c>
      <c r="E495" t="str">
        <f>VLOOKUP(A495,MED[],4,FALSE)</f>
        <v>yes</v>
      </c>
      <c r="F495" t="str">
        <f>VLOOKUP(A495,MED[],5,FALSE)</f>
        <v>No</v>
      </c>
      <c r="G495" t="str">
        <f>VLOOKUP(A495,MED[],6,FALSE)</f>
        <v>Yes</v>
      </c>
      <c r="H495" t="str">
        <f>VLOOKUP(A495,MED[],7,FALSE)</f>
        <v>1</v>
      </c>
      <c r="I495" t="str">
        <f>VLOOKUP(A495,MED[],8,FALSE)</f>
        <v>yes</v>
      </c>
      <c r="J495" t="str">
        <f>VLOOKUP(A495,MED[],9,FALSE)</f>
        <v>Overweight</v>
      </c>
      <c r="K495" t="str">
        <f>VLOOKUP(A495,MED[],10,FALSE)</f>
        <v>Normal</v>
      </c>
      <c r="L495" t="str">
        <f>VLOOKUP(A495,HOS[],2,FALSE)</f>
        <v>27 Oct 1983</v>
      </c>
      <c r="M495" s="11">
        <f>VLOOKUP(A495,HOS[],8,FALSE)</f>
        <v>4762.33</v>
      </c>
      <c r="N495" t="str">
        <f>VLOOKUP(A495,HOS[],9,FALSE)</f>
        <v>tier - 2</v>
      </c>
      <c r="O495" t="str">
        <f>VLOOKUP(A495,HOS[],10,FALSE)</f>
        <v>tier - 1</v>
      </c>
      <c r="P495" t="str">
        <f>VLOOKUP(A495,HOS[],11,FALSE)</f>
        <v>R1016</v>
      </c>
      <c r="Q495">
        <f>VLOOKUP(A495,HOS[],3,FALSE)</f>
        <v>39</v>
      </c>
    </row>
    <row r="496" spans="1:17" ht="15.6" x14ac:dyDescent="0.3">
      <c r="A496" s="1" t="s">
        <v>1876</v>
      </c>
      <c r="B496" t="str">
        <f>VLOOKUP(A496,CUS[],3,FALSE)</f>
        <v>Brian R.</v>
      </c>
      <c r="C496">
        <f>VLOOKUP(A496,MED[],2,FALSE)</f>
        <v>27.835000000000001</v>
      </c>
      <c r="D496">
        <f>VLOOKUP(A496,MED[],3,FALSE)</f>
        <v>5.9</v>
      </c>
      <c r="E496" t="str">
        <f>VLOOKUP(A496,MED[],4,FALSE)</f>
        <v>yes</v>
      </c>
      <c r="F496" t="str">
        <f>VLOOKUP(A496,MED[],5,FALSE)</f>
        <v>No</v>
      </c>
      <c r="G496" t="str">
        <f>VLOOKUP(A496,MED[],6,FALSE)</f>
        <v>No</v>
      </c>
      <c r="H496" t="str">
        <f>VLOOKUP(A496,MED[],7,FALSE)</f>
        <v>1</v>
      </c>
      <c r="I496" t="str">
        <f>VLOOKUP(A496,MED[],8,FALSE)</f>
        <v>yes</v>
      </c>
      <c r="J496" t="str">
        <f>VLOOKUP(A496,MED[],9,FALSE)</f>
        <v>Overweight</v>
      </c>
      <c r="K496" t="str">
        <f>VLOOKUP(A496,MED[],10,FALSE)</f>
        <v>Prediabetes</v>
      </c>
      <c r="L496" t="str">
        <f>VLOOKUP(A496,HOS[],2,FALSE)</f>
        <v>24 Jul 1988</v>
      </c>
      <c r="M496" s="11">
        <f>VLOOKUP(A496,HOS[],8,FALSE)</f>
        <v>36910.61</v>
      </c>
      <c r="N496" t="str">
        <f>VLOOKUP(A496,HOS[],9,FALSE)</f>
        <v>tier - 2</v>
      </c>
      <c r="O496" t="str">
        <f>VLOOKUP(A496,HOS[],10,FALSE)</f>
        <v>tier - 1</v>
      </c>
      <c r="P496" t="str">
        <f>VLOOKUP(A496,HOS[],11,FALSE)</f>
        <v>R1012</v>
      </c>
      <c r="Q496">
        <f>VLOOKUP(A496,HOS[],3,FALSE)</f>
        <v>34</v>
      </c>
    </row>
    <row r="497" spans="1:17" ht="15.6" x14ac:dyDescent="0.3">
      <c r="A497" s="1" t="s">
        <v>1875</v>
      </c>
      <c r="B497" t="str">
        <f>VLOOKUP(A497,CUS[],3,FALSE)</f>
        <v>Jessica</v>
      </c>
      <c r="C497">
        <f>VLOOKUP(A497,MED[],2,FALSE)</f>
        <v>51.74</v>
      </c>
      <c r="D497">
        <f>VLOOKUP(A497,MED[],3,FALSE)</f>
        <v>4.9800000000000004</v>
      </c>
      <c r="E497" t="str">
        <f>VLOOKUP(A497,MED[],4,FALSE)</f>
        <v>yes</v>
      </c>
      <c r="F497" t="str">
        <f>VLOOKUP(A497,MED[],5,FALSE)</f>
        <v>No</v>
      </c>
      <c r="G497" t="str">
        <f>VLOOKUP(A497,MED[],6,FALSE)</f>
        <v>No</v>
      </c>
      <c r="H497" t="str">
        <f>VLOOKUP(A497,MED[],7,FALSE)</f>
        <v>2</v>
      </c>
      <c r="I497" t="str">
        <f>VLOOKUP(A497,MED[],8,FALSE)</f>
        <v>No</v>
      </c>
      <c r="J497" t="str">
        <f>VLOOKUP(A497,MED[],9,FALSE)</f>
        <v>Obesity</v>
      </c>
      <c r="K497" t="str">
        <f>VLOOKUP(A497,MED[],10,FALSE)</f>
        <v>Normal</v>
      </c>
      <c r="L497" t="str">
        <f>VLOOKUP(A497,HOS[],2,FALSE)</f>
        <v>5 Aug 1966</v>
      </c>
      <c r="M497" s="11">
        <f>VLOOKUP(A497,HOS[],8,FALSE)</f>
        <v>47896.79</v>
      </c>
      <c r="N497" t="str">
        <f>VLOOKUP(A497,HOS[],9,FALSE)</f>
        <v>tier - 1</v>
      </c>
      <c r="O497" t="str">
        <f>VLOOKUP(A497,HOS[],10,FALSE)</f>
        <v>tier - 3</v>
      </c>
      <c r="P497" t="str">
        <f>VLOOKUP(A497,HOS[],11,FALSE)</f>
        <v>R1026</v>
      </c>
      <c r="Q497">
        <f>VLOOKUP(A497,HOS[],3,FALSE)</f>
        <v>56</v>
      </c>
    </row>
    <row r="498" spans="1:17" ht="15.6" x14ac:dyDescent="0.3">
      <c r="A498" s="1" t="s">
        <v>1874</v>
      </c>
      <c r="B498" t="str">
        <f>VLOOKUP(A498,CUS[],3,FALSE)</f>
        <v>Dawn M.</v>
      </c>
      <c r="C498">
        <f>VLOOKUP(A498,MED[],2,FALSE)</f>
        <v>23.37</v>
      </c>
      <c r="D498">
        <f>VLOOKUP(A498,MED[],3,FALSE)</f>
        <v>5.8</v>
      </c>
      <c r="E498" t="str">
        <f>VLOOKUP(A498,MED[],4,FALSE)</f>
        <v>No</v>
      </c>
      <c r="F498" t="str">
        <f>VLOOKUP(A498,MED[],5,FALSE)</f>
        <v>No</v>
      </c>
      <c r="G498" t="str">
        <f>VLOOKUP(A498,MED[],6,FALSE)</f>
        <v>No</v>
      </c>
      <c r="H498" t="str">
        <f>VLOOKUP(A498,MED[],7,FALSE)</f>
        <v>0</v>
      </c>
      <c r="I498" t="str">
        <f>VLOOKUP(A498,MED[],8,FALSE)</f>
        <v>yes</v>
      </c>
      <c r="J498" t="str">
        <f>VLOOKUP(A498,MED[],9,FALSE)</f>
        <v>Overweight</v>
      </c>
      <c r="K498" t="str">
        <f>VLOOKUP(A498,MED[],10,FALSE)</f>
        <v>Prediabetes</v>
      </c>
      <c r="L498" t="str">
        <f>VLOOKUP(A498,HOS[],2,FALSE)</f>
        <v>16 Oct 1980</v>
      </c>
      <c r="M498" s="11">
        <f>VLOOKUP(A498,HOS[],8,FALSE)</f>
        <v>12282.03</v>
      </c>
      <c r="N498" t="str">
        <f>VLOOKUP(A498,HOS[],9,FALSE)</f>
        <v>tier - 1</v>
      </c>
      <c r="O498" t="str">
        <f>VLOOKUP(A498,HOS[],10,FALSE)</f>
        <v>tier - 2</v>
      </c>
      <c r="P498" t="str">
        <f>VLOOKUP(A498,HOS[],11,FALSE)</f>
        <v>R1024</v>
      </c>
      <c r="Q498">
        <f>VLOOKUP(A498,HOS[],3,FALSE)</f>
        <v>42</v>
      </c>
    </row>
    <row r="499" spans="1:17" ht="15.6" x14ac:dyDescent="0.3">
      <c r="A499" s="1" t="s">
        <v>1873</v>
      </c>
      <c r="B499" t="str">
        <f>VLOOKUP(A499,CUS[],3,FALSE)</f>
        <v xml:space="preserve">  Chris</v>
      </c>
      <c r="C499">
        <f>VLOOKUP(A499,MED[],2,FALSE)</f>
        <v>29.7</v>
      </c>
      <c r="D499">
        <f>VLOOKUP(A499,MED[],3,FALSE)</f>
        <v>6.21</v>
      </c>
      <c r="E499" t="str">
        <f>VLOOKUP(A499,MED[],4,FALSE)</f>
        <v>yes</v>
      </c>
      <c r="F499" t="str">
        <f>VLOOKUP(A499,MED[],5,FALSE)</f>
        <v>No</v>
      </c>
      <c r="G499" t="str">
        <f>VLOOKUP(A499,MED[],6,FALSE)</f>
        <v>Yes</v>
      </c>
      <c r="H499" t="str">
        <f>VLOOKUP(A499,MED[],7,FALSE)</f>
        <v>1</v>
      </c>
      <c r="I499" t="str">
        <f>VLOOKUP(A499,MED[],8,FALSE)</f>
        <v>yes</v>
      </c>
      <c r="J499" t="str">
        <f>VLOOKUP(A499,MED[],9,FALSE)</f>
        <v>Overweight</v>
      </c>
      <c r="K499" t="str">
        <f>VLOOKUP(A499,MED[],10,FALSE)</f>
        <v>Prediabetes</v>
      </c>
      <c r="L499" t="str">
        <f>VLOOKUP(A499,HOS[],2,FALSE)</f>
        <v>1 Oct 1997</v>
      </c>
      <c r="M499" s="11">
        <f>VLOOKUP(A499,HOS[],8,FALSE)</f>
        <v>4766.0200000000004</v>
      </c>
      <c r="N499" t="str">
        <f>VLOOKUP(A499,HOS[],9,FALSE)</f>
        <v>tier - 1</v>
      </c>
      <c r="O499" t="str">
        <f>VLOOKUP(A499,HOS[],10,FALSE)</f>
        <v>tier - 3</v>
      </c>
      <c r="P499" t="str">
        <f>VLOOKUP(A499,HOS[],11,FALSE)</f>
        <v>R1011</v>
      </c>
      <c r="Q499">
        <f>VLOOKUP(A499,HOS[],3,FALSE)</f>
        <v>25</v>
      </c>
    </row>
    <row r="500" spans="1:17" ht="15.6" x14ac:dyDescent="0.3">
      <c r="A500" s="1" t="s">
        <v>1872</v>
      </c>
      <c r="B500" t="str">
        <f>VLOOKUP(A500,CUS[],3,FALSE)</f>
        <v>Karen</v>
      </c>
      <c r="C500">
        <f>VLOOKUP(A500,MED[],2,FALSE)</f>
        <v>20.045000000000002</v>
      </c>
      <c r="D500">
        <f>VLOOKUP(A500,MED[],3,FALSE)</f>
        <v>6.17</v>
      </c>
      <c r="E500" t="str">
        <f>VLOOKUP(A500,MED[],4,FALSE)</f>
        <v>No</v>
      </c>
      <c r="F500" t="str">
        <f>VLOOKUP(A500,MED[],5,FALSE)</f>
        <v>No</v>
      </c>
      <c r="G500" t="str">
        <f>VLOOKUP(A500,MED[],6,FALSE)</f>
        <v>Yes</v>
      </c>
      <c r="H500" t="str">
        <f>VLOOKUP(A500,MED[],7,FALSE)</f>
        <v>1</v>
      </c>
      <c r="I500" t="str">
        <f>VLOOKUP(A500,MED[],8,FALSE)</f>
        <v>yes</v>
      </c>
      <c r="J500" t="str">
        <f>VLOOKUP(A500,MED[],9,FALSE)</f>
        <v>Overweight</v>
      </c>
      <c r="K500" t="str">
        <f>VLOOKUP(A500,MED[],10,FALSE)</f>
        <v>Prediabetes</v>
      </c>
      <c r="L500" t="str">
        <f>VLOOKUP(A500,HOS[],2,FALSE)</f>
        <v>9 Oct 1979</v>
      </c>
      <c r="M500" s="11">
        <f>VLOOKUP(A500,HOS[],8,FALSE)</f>
        <v>4779.6000000000004</v>
      </c>
      <c r="N500" t="str">
        <f>VLOOKUP(A500,HOS[],9,FALSE)</f>
        <v>tier - 1</v>
      </c>
      <c r="O500" t="str">
        <f>VLOOKUP(A500,HOS[],10,FALSE)</f>
        <v>tier - 1</v>
      </c>
      <c r="P500" t="str">
        <f>VLOOKUP(A500,HOS[],11,FALSE)</f>
        <v>R1024</v>
      </c>
      <c r="Q500">
        <f>VLOOKUP(A500,HOS[],3,FALSE)</f>
        <v>43</v>
      </c>
    </row>
    <row r="501" spans="1:17" ht="15.6" x14ac:dyDescent="0.3">
      <c r="A501" s="1" t="s">
        <v>1871</v>
      </c>
      <c r="B501" t="str">
        <f>VLOOKUP(A501,CUS[],3,FALSE)</f>
        <v>Jessica</v>
      </c>
      <c r="C501">
        <f>VLOOKUP(A501,MED[],2,FALSE)</f>
        <v>27.83</v>
      </c>
      <c r="D501">
        <f>VLOOKUP(A501,MED[],3,FALSE)</f>
        <v>5.36</v>
      </c>
      <c r="E501" t="str">
        <f>VLOOKUP(A501,MED[],4,FALSE)</f>
        <v>No</v>
      </c>
      <c r="F501" t="str">
        <f>VLOOKUP(A501,MED[],5,FALSE)</f>
        <v>No</v>
      </c>
      <c r="G501" t="str">
        <f>VLOOKUP(A501,MED[],6,FALSE)</f>
        <v>No</v>
      </c>
      <c r="H501" t="str">
        <f>VLOOKUP(A501,MED[],7,FALSE)</f>
        <v>2</v>
      </c>
      <c r="I501" t="str">
        <f>VLOOKUP(A501,MED[],8,FALSE)</f>
        <v>No</v>
      </c>
      <c r="J501" t="str">
        <f>VLOOKUP(A501,MED[],9,FALSE)</f>
        <v>Overweight</v>
      </c>
      <c r="K501" t="str">
        <f>VLOOKUP(A501,MED[],10,FALSE)</f>
        <v>Normal</v>
      </c>
      <c r="L501" t="str">
        <f>VLOOKUP(A501,HOS[],2,FALSE)</f>
        <v>22 Jun 1972</v>
      </c>
      <c r="M501" s="11">
        <f>VLOOKUP(A501,HOS[],8,FALSE)</f>
        <v>4787.42</v>
      </c>
      <c r="N501" t="str">
        <f>VLOOKUP(A501,HOS[],9,FALSE)</f>
        <v>tier - 1</v>
      </c>
      <c r="O501" t="str">
        <f>VLOOKUP(A501,HOS[],10,FALSE)</f>
        <v>tier - 3</v>
      </c>
      <c r="P501" t="str">
        <f>VLOOKUP(A501,HOS[],11,FALSE)</f>
        <v>R1013</v>
      </c>
      <c r="Q501">
        <f>VLOOKUP(A501,HOS[],3,FALSE)</f>
        <v>50</v>
      </c>
    </row>
    <row r="502" spans="1:17" ht="15.6" x14ac:dyDescent="0.3">
      <c r="A502" s="1" t="s">
        <v>1870</v>
      </c>
      <c r="B502" t="str">
        <f>VLOOKUP(A502,CUS[],3,FALSE)</f>
        <v>Mathieu</v>
      </c>
      <c r="C502">
        <f>VLOOKUP(A502,MED[],2,FALSE)</f>
        <v>28.93</v>
      </c>
      <c r="D502">
        <f>VLOOKUP(A502,MED[],3,FALSE)</f>
        <v>5.2</v>
      </c>
      <c r="E502" t="str">
        <f>VLOOKUP(A502,MED[],4,FALSE)</f>
        <v>No</v>
      </c>
      <c r="F502" t="str">
        <f>VLOOKUP(A502,MED[],5,FALSE)</f>
        <v>No</v>
      </c>
      <c r="G502" t="str">
        <f>VLOOKUP(A502,MED[],6,FALSE)</f>
        <v>No</v>
      </c>
      <c r="H502" t="str">
        <f>VLOOKUP(A502,MED[],7,FALSE)</f>
        <v>0</v>
      </c>
      <c r="I502" t="str">
        <f>VLOOKUP(A502,MED[],8,FALSE)</f>
        <v>yes</v>
      </c>
      <c r="J502" t="str">
        <f>VLOOKUP(A502,MED[],9,FALSE)</f>
        <v>Overweight</v>
      </c>
      <c r="K502" t="str">
        <f>VLOOKUP(A502,MED[],10,FALSE)</f>
        <v>Normal</v>
      </c>
      <c r="L502" t="str">
        <f>VLOOKUP(A502,HOS[],2,FALSE)</f>
        <v>16 Aug 1990</v>
      </c>
      <c r="M502" s="11">
        <f>VLOOKUP(A502,HOS[],8,FALSE)</f>
        <v>4795.66</v>
      </c>
      <c r="N502" t="str">
        <f>VLOOKUP(A502,HOS[],9,FALSE)</f>
        <v>tier - 1</v>
      </c>
      <c r="O502" t="str">
        <f>VLOOKUP(A502,HOS[],10,FALSE)</f>
        <v>tier - 2</v>
      </c>
      <c r="P502" t="str">
        <f>VLOOKUP(A502,HOS[],11,FALSE)</f>
        <v>R1013</v>
      </c>
      <c r="Q502">
        <f>VLOOKUP(A502,HOS[],3,FALSE)</f>
        <v>32</v>
      </c>
    </row>
    <row r="503" spans="1:17" ht="15.6" x14ac:dyDescent="0.3">
      <c r="A503" s="1" t="s">
        <v>1869</v>
      </c>
      <c r="B503" t="str">
        <f>VLOOKUP(A503,CUS[],3,FALSE)</f>
        <v>Kam S.</v>
      </c>
      <c r="C503">
        <f>VLOOKUP(A503,MED[],2,FALSE)</f>
        <v>33.82</v>
      </c>
      <c r="D503">
        <f>VLOOKUP(A503,MED[],3,FALSE)</f>
        <v>5.42</v>
      </c>
      <c r="E503" t="str">
        <f>VLOOKUP(A503,MED[],4,FALSE)</f>
        <v>No</v>
      </c>
      <c r="F503" t="str">
        <f>VLOOKUP(A503,MED[],5,FALSE)</f>
        <v>No</v>
      </c>
      <c r="G503" t="str">
        <f>VLOOKUP(A503,MED[],6,FALSE)</f>
        <v>No</v>
      </c>
      <c r="H503" t="str">
        <f>VLOOKUP(A503,MED[],7,FALSE)</f>
        <v>0</v>
      </c>
      <c r="I503" t="str">
        <f>VLOOKUP(A503,MED[],8,FALSE)</f>
        <v>No</v>
      </c>
      <c r="J503" t="str">
        <f>VLOOKUP(A503,MED[],9,FALSE)</f>
        <v>Obesity</v>
      </c>
      <c r="K503" t="str">
        <f>VLOOKUP(A503,MED[],10,FALSE)</f>
        <v>Normal</v>
      </c>
      <c r="L503" t="str">
        <f>VLOOKUP(A503,HOS[],2,FALSE)</f>
        <v>3 Aug 1994</v>
      </c>
      <c r="M503" s="11">
        <f>VLOOKUP(A503,HOS[],8,FALSE)</f>
        <v>4812.34</v>
      </c>
      <c r="N503" t="str">
        <f>VLOOKUP(A503,HOS[],9,FALSE)</f>
        <v>tier - 1</v>
      </c>
      <c r="O503" t="str">
        <f>VLOOKUP(A503,HOS[],10,FALSE)</f>
        <v>tier - 2</v>
      </c>
      <c r="P503" t="str">
        <f>VLOOKUP(A503,HOS[],11,FALSE)</f>
        <v>R1012</v>
      </c>
      <c r="Q503">
        <f>VLOOKUP(A503,HOS[],3,FALSE)</f>
        <v>28</v>
      </c>
    </row>
    <row r="504" spans="1:17" ht="15.6" x14ac:dyDescent="0.3">
      <c r="A504" s="1" t="s">
        <v>1868</v>
      </c>
      <c r="B504" t="str">
        <f>VLOOKUP(A504,CUS[],3,FALSE)</f>
        <v>Valerie A</v>
      </c>
      <c r="C504">
        <f>VLOOKUP(A504,MED[],2,FALSE)</f>
        <v>20.234999999999999</v>
      </c>
      <c r="D504">
        <f>VLOOKUP(A504,MED[],3,FALSE)</f>
        <v>6.84</v>
      </c>
      <c r="E504" t="str">
        <f>VLOOKUP(A504,MED[],4,FALSE)</f>
        <v>No</v>
      </c>
      <c r="F504" t="str">
        <f>VLOOKUP(A504,MED[],5,FALSE)</f>
        <v>No</v>
      </c>
      <c r="G504" t="str">
        <f>VLOOKUP(A504,MED[],6,FALSE)</f>
        <v>No</v>
      </c>
      <c r="H504" t="str">
        <f>VLOOKUP(A504,MED[],7,FALSE)</f>
        <v>0</v>
      </c>
      <c r="I504" t="str">
        <f>VLOOKUP(A504,MED[],8,FALSE)</f>
        <v>yes</v>
      </c>
      <c r="J504" t="str">
        <f>VLOOKUP(A504,MED[],9,FALSE)</f>
        <v>Overweight</v>
      </c>
      <c r="K504" t="str">
        <f>VLOOKUP(A504,MED[],10,FALSE)</f>
        <v>Diabetes</v>
      </c>
      <c r="L504" t="str">
        <f>VLOOKUP(A504,HOS[],2,FALSE)</f>
        <v>3 Sep 1978</v>
      </c>
      <c r="M504" s="11">
        <f>VLOOKUP(A504,HOS[],8,FALSE)</f>
        <v>4827.1000000000004</v>
      </c>
      <c r="N504" t="str">
        <f>VLOOKUP(A504,HOS[],9,FALSE)</f>
        <v>tier - 1</v>
      </c>
      <c r="O504" t="str">
        <f>VLOOKUP(A504,HOS[],10,FALSE)</f>
        <v>tier - 1</v>
      </c>
      <c r="P504" t="str">
        <f>VLOOKUP(A504,HOS[],11,FALSE)</f>
        <v>R1024</v>
      </c>
      <c r="Q504">
        <f>VLOOKUP(A504,HOS[],3,FALSE)</f>
        <v>44</v>
      </c>
    </row>
    <row r="505" spans="1:17" ht="15.6" x14ac:dyDescent="0.3">
      <c r="A505" s="1" t="s">
        <v>1867</v>
      </c>
      <c r="B505" t="str">
        <f>VLOOKUP(A505,CUS[],3,FALSE)</f>
        <v>Freya R</v>
      </c>
      <c r="C505">
        <f>VLOOKUP(A505,MED[],2,FALSE)</f>
        <v>49.2</v>
      </c>
      <c r="D505">
        <f>VLOOKUP(A505,MED[],3,FALSE)</f>
        <v>10.9</v>
      </c>
      <c r="E505" t="str">
        <f>VLOOKUP(A505,MED[],4,FALSE)</f>
        <v>yes</v>
      </c>
      <c r="F505" t="str">
        <f>VLOOKUP(A505,MED[],5,FALSE)</f>
        <v>No</v>
      </c>
      <c r="G505" t="str">
        <f>VLOOKUP(A505,MED[],6,FALSE)</f>
        <v>Yes</v>
      </c>
      <c r="H505" t="str">
        <f>VLOOKUP(A505,MED[],7,FALSE)</f>
        <v>1</v>
      </c>
      <c r="I505" t="str">
        <f>VLOOKUP(A505,MED[],8,FALSE)</f>
        <v>No</v>
      </c>
      <c r="J505" t="str">
        <f>VLOOKUP(A505,MED[],9,FALSE)</f>
        <v>Obesity</v>
      </c>
      <c r="K505" t="str">
        <f>VLOOKUP(A505,MED[],10,FALSE)</f>
        <v>Diabetes</v>
      </c>
      <c r="L505" t="str">
        <f>VLOOKUP(A505,HOS[],2,FALSE)</f>
        <v>1 Jul 1963</v>
      </c>
      <c r="M505" s="11">
        <f>VLOOKUP(A505,HOS[],8,FALSE)</f>
        <v>4827.8999999999996</v>
      </c>
      <c r="N505" t="str">
        <f>VLOOKUP(A505,HOS[],9,FALSE)</f>
        <v>tier - 1</v>
      </c>
      <c r="O505" t="str">
        <f>VLOOKUP(A505,HOS[],10,FALSE)</f>
        <v>tier - 3</v>
      </c>
      <c r="P505" t="str">
        <f>VLOOKUP(A505,HOS[],11,FALSE)</f>
        <v>R1012</v>
      </c>
      <c r="Q505">
        <f>VLOOKUP(A505,HOS[],3,FALSE)</f>
        <v>59</v>
      </c>
    </row>
    <row r="506" spans="1:17" ht="15.6" x14ac:dyDescent="0.3">
      <c r="A506" s="1" t="s">
        <v>1866</v>
      </c>
      <c r="B506" t="str">
        <f>VLOOKUP(A506,CUS[],3,FALSE)</f>
        <v>Jennifer</v>
      </c>
      <c r="C506">
        <f>VLOOKUP(A506,MED[],2,FALSE)</f>
        <v>26.4</v>
      </c>
      <c r="D506">
        <f>VLOOKUP(A506,MED[],3,FALSE)</f>
        <v>4.87</v>
      </c>
      <c r="E506" t="str">
        <f>VLOOKUP(A506,MED[],4,FALSE)</f>
        <v>yes</v>
      </c>
      <c r="F506" t="str">
        <f>VLOOKUP(A506,MED[],5,FALSE)</f>
        <v>No</v>
      </c>
      <c r="G506" t="str">
        <f>VLOOKUP(A506,MED[],6,FALSE)</f>
        <v>No</v>
      </c>
      <c r="H506" t="str">
        <f>VLOOKUP(A506,MED[],7,FALSE)</f>
        <v>0</v>
      </c>
      <c r="I506" t="str">
        <f>VLOOKUP(A506,MED[],8,FALSE)</f>
        <v>yes</v>
      </c>
      <c r="J506" t="str">
        <f>VLOOKUP(A506,MED[],9,FALSE)</f>
        <v>Overweight</v>
      </c>
      <c r="K506" t="str">
        <f>VLOOKUP(A506,MED[],10,FALSE)</f>
        <v>Normal</v>
      </c>
      <c r="L506" t="str">
        <f>VLOOKUP(A506,HOS[],2,FALSE)</f>
        <v>27 Sep 1985</v>
      </c>
      <c r="M506" s="11">
        <f>VLOOKUP(A506,HOS[],8,FALSE)</f>
        <v>4830.63</v>
      </c>
      <c r="N506" t="str">
        <f>VLOOKUP(A506,HOS[],9,FALSE)</f>
        <v>tier - 1</v>
      </c>
      <c r="O506" t="str">
        <f>VLOOKUP(A506,HOS[],10,FALSE)</f>
        <v>tier - 1</v>
      </c>
      <c r="P506" t="str">
        <f>VLOOKUP(A506,HOS[],11,FALSE)</f>
        <v>R1013</v>
      </c>
      <c r="Q506">
        <f>VLOOKUP(A506,HOS[],3,FALSE)</f>
        <v>37</v>
      </c>
    </row>
    <row r="507" spans="1:17" ht="15.6" x14ac:dyDescent="0.3">
      <c r="A507" s="1" t="s">
        <v>1865</v>
      </c>
      <c r="B507" t="str">
        <f>VLOOKUP(A507,CUS[],3,FALSE)</f>
        <v>Kara</v>
      </c>
      <c r="C507">
        <f>VLOOKUP(A507,MED[],2,FALSE)</f>
        <v>28.38</v>
      </c>
      <c r="D507">
        <f>VLOOKUP(A507,MED[],3,FALSE)</f>
        <v>6.07</v>
      </c>
      <c r="E507" t="str">
        <f>VLOOKUP(A507,MED[],4,FALSE)</f>
        <v>No</v>
      </c>
      <c r="F507" t="str">
        <f>VLOOKUP(A507,MED[],5,FALSE)</f>
        <v>No</v>
      </c>
      <c r="G507" t="str">
        <f>VLOOKUP(A507,MED[],6,FALSE)</f>
        <v>No</v>
      </c>
      <c r="H507" t="str">
        <f>VLOOKUP(A507,MED[],7,FALSE)</f>
        <v>1</v>
      </c>
      <c r="I507" t="str">
        <f>VLOOKUP(A507,MED[],8,FALSE)</f>
        <v>yes</v>
      </c>
      <c r="J507" t="str">
        <f>VLOOKUP(A507,MED[],9,FALSE)</f>
        <v>Overweight</v>
      </c>
      <c r="K507" t="str">
        <f>VLOOKUP(A507,MED[],10,FALSE)</f>
        <v>Prediabetes</v>
      </c>
      <c r="L507" t="str">
        <f>VLOOKUP(A507,HOS[],2,FALSE)</f>
        <v>11 Aug 1992</v>
      </c>
      <c r="M507" s="11">
        <f>VLOOKUP(A507,HOS[],8,FALSE)</f>
        <v>4835.43</v>
      </c>
      <c r="N507" t="str">
        <f>VLOOKUP(A507,HOS[],9,FALSE)</f>
        <v>tier - 1</v>
      </c>
      <c r="O507" t="str">
        <f>VLOOKUP(A507,HOS[],10,FALSE)</f>
        <v>tier - 2</v>
      </c>
      <c r="P507" t="str">
        <f>VLOOKUP(A507,HOS[],11,FALSE)</f>
        <v>R1013</v>
      </c>
      <c r="Q507">
        <f>VLOOKUP(A507,HOS[],3,FALSE)</f>
        <v>30</v>
      </c>
    </row>
    <row r="508" spans="1:17" ht="15.6" x14ac:dyDescent="0.3">
      <c r="A508" s="1" t="s">
        <v>1864</v>
      </c>
      <c r="B508" t="str">
        <f>VLOOKUP(A508,CUS[],3,FALSE)</f>
        <v>Bradley A.</v>
      </c>
      <c r="C508">
        <f>VLOOKUP(A508,MED[],2,FALSE)</f>
        <v>24.64</v>
      </c>
      <c r="D508">
        <f>VLOOKUP(A508,MED[],3,FALSE)</f>
        <v>4.33</v>
      </c>
      <c r="E508" t="str">
        <f>VLOOKUP(A508,MED[],4,FALSE)</f>
        <v>No</v>
      </c>
      <c r="F508" t="str">
        <f>VLOOKUP(A508,MED[],5,FALSE)</f>
        <v>No</v>
      </c>
      <c r="G508" t="str">
        <f>VLOOKUP(A508,MED[],6,FALSE)</f>
        <v>No</v>
      </c>
      <c r="H508" t="str">
        <f>VLOOKUP(A508,MED[],7,FALSE)</f>
        <v>0</v>
      </c>
      <c r="I508" t="str">
        <f>VLOOKUP(A508,MED[],8,FALSE)</f>
        <v>yes</v>
      </c>
      <c r="J508" t="str">
        <f>VLOOKUP(A508,MED[],9,FALSE)</f>
        <v>Overweight</v>
      </c>
      <c r="K508" t="str">
        <f>VLOOKUP(A508,MED[],10,FALSE)</f>
        <v>Normal</v>
      </c>
      <c r="L508" t="str">
        <f>VLOOKUP(A508,HOS[],2,FALSE)</f>
        <v>10 Nov 1980</v>
      </c>
      <c r="M508" s="11">
        <f>VLOOKUP(A508,HOS[],8,FALSE)</f>
        <v>4837.58</v>
      </c>
      <c r="N508" t="str">
        <f>VLOOKUP(A508,HOS[],9,FALSE)</f>
        <v>tier - 1</v>
      </c>
      <c r="O508" t="str">
        <f>VLOOKUP(A508,HOS[],10,FALSE)</f>
        <v>tier - 1</v>
      </c>
      <c r="P508" t="str">
        <f>VLOOKUP(A508,HOS[],11,FALSE)</f>
        <v>R1013</v>
      </c>
      <c r="Q508">
        <f>VLOOKUP(A508,HOS[],3,FALSE)</f>
        <v>42</v>
      </c>
    </row>
    <row r="509" spans="1:17" ht="15.6" x14ac:dyDescent="0.3">
      <c r="A509" s="1" t="s">
        <v>1863</v>
      </c>
      <c r="B509" t="str">
        <f>VLOOKUP(A509,CUS[],3,FALSE)</f>
        <v>Brendan</v>
      </c>
      <c r="C509">
        <f>VLOOKUP(A509,MED[],2,FALSE)</f>
        <v>39.71</v>
      </c>
      <c r="D509">
        <f>VLOOKUP(A509,MED[],3,FALSE)</f>
        <v>5.83</v>
      </c>
      <c r="E509" t="str">
        <f>VLOOKUP(A509,MED[],4,FALSE)</f>
        <v>No</v>
      </c>
      <c r="F509" t="str">
        <f>VLOOKUP(A509,MED[],5,FALSE)</f>
        <v>No</v>
      </c>
      <c r="G509" t="str">
        <f>VLOOKUP(A509,MED[],6,FALSE)</f>
        <v>No</v>
      </c>
      <c r="H509" t="str">
        <f>VLOOKUP(A509,MED[],7,FALSE)</f>
        <v>1</v>
      </c>
      <c r="I509" t="str">
        <f>VLOOKUP(A509,MED[],8,FALSE)</f>
        <v>No</v>
      </c>
      <c r="J509" t="str">
        <f>VLOOKUP(A509,MED[],9,FALSE)</f>
        <v>Obesity</v>
      </c>
      <c r="K509" t="str">
        <f>VLOOKUP(A509,MED[],10,FALSE)</f>
        <v>Prediabetes</v>
      </c>
      <c r="L509" t="str">
        <f>VLOOKUP(A509,HOS[],2,FALSE)</f>
        <v>29 Nov 1987</v>
      </c>
      <c r="M509" s="11">
        <f>VLOOKUP(A509,HOS[],8,FALSE)</f>
        <v>12282.38</v>
      </c>
      <c r="N509" t="str">
        <f>VLOOKUP(A509,HOS[],9,FALSE)</f>
        <v>tier - 1</v>
      </c>
      <c r="O509" t="str">
        <f>VLOOKUP(A509,HOS[],10,FALSE)</f>
        <v>tier - 3</v>
      </c>
      <c r="P509" t="str">
        <f>VLOOKUP(A509,HOS[],11,FALSE)</f>
        <v>R1019</v>
      </c>
      <c r="Q509">
        <f>VLOOKUP(A509,HOS[],3,FALSE)</f>
        <v>35</v>
      </c>
    </row>
    <row r="510" spans="1:17" ht="15.6" x14ac:dyDescent="0.3">
      <c r="A510" s="1" t="s">
        <v>1862</v>
      </c>
      <c r="B510" t="str">
        <f>VLOOKUP(A510,CUS[],3,FALSE)</f>
        <v>Amber R</v>
      </c>
      <c r="C510">
        <f>VLOOKUP(A510,MED[],2,FALSE)</f>
        <v>22.22</v>
      </c>
      <c r="D510">
        <f>VLOOKUP(A510,MED[],3,FALSE)</f>
        <v>5.5</v>
      </c>
      <c r="E510" t="str">
        <f>VLOOKUP(A510,MED[],4,FALSE)</f>
        <v>No</v>
      </c>
      <c r="F510" t="str">
        <f>VLOOKUP(A510,MED[],5,FALSE)</f>
        <v>No</v>
      </c>
      <c r="G510" t="str">
        <f>VLOOKUP(A510,MED[],6,FALSE)</f>
        <v>No</v>
      </c>
      <c r="H510" t="str">
        <f>VLOOKUP(A510,MED[],7,FALSE)</f>
        <v>0</v>
      </c>
      <c r="I510" t="str">
        <f>VLOOKUP(A510,MED[],8,FALSE)</f>
        <v>yes</v>
      </c>
      <c r="J510" t="str">
        <f>VLOOKUP(A510,MED[],9,FALSE)</f>
        <v>Overweight</v>
      </c>
      <c r="K510" t="str">
        <f>VLOOKUP(A510,MED[],10,FALSE)</f>
        <v>Normal</v>
      </c>
      <c r="L510" t="str">
        <f>VLOOKUP(A510,HOS[],2,FALSE)</f>
        <v>10 Dec 1982</v>
      </c>
      <c r="M510" s="11">
        <f>VLOOKUP(A510,HOS[],8,FALSE)</f>
        <v>36911.99</v>
      </c>
      <c r="N510" t="str">
        <f>VLOOKUP(A510,HOS[],9,FALSE)</f>
        <v>tier - 1</v>
      </c>
      <c r="O510" t="str">
        <f>VLOOKUP(A510,HOS[],10,FALSE)</f>
        <v>tier - 1</v>
      </c>
      <c r="P510" t="str">
        <f>VLOOKUP(A510,HOS[],11,FALSE)</f>
        <v>R1013</v>
      </c>
      <c r="Q510">
        <f>VLOOKUP(A510,HOS[],3,FALSE)</f>
        <v>40</v>
      </c>
    </row>
    <row r="511" spans="1:17" ht="15.6" x14ac:dyDescent="0.3">
      <c r="A511" s="1" t="s">
        <v>1861</v>
      </c>
      <c r="B511" t="str">
        <f>VLOOKUP(A511,CUS[],3,FALSE)</f>
        <v>Sean K</v>
      </c>
      <c r="C511">
        <f>VLOOKUP(A511,MED[],2,FALSE)</f>
        <v>33.344999999999999</v>
      </c>
      <c r="D511">
        <f>VLOOKUP(A511,MED[],3,FALSE)</f>
        <v>4.79</v>
      </c>
      <c r="E511" t="str">
        <f>VLOOKUP(A511,MED[],4,FALSE)</f>
        <v>No</v>
      </c>
      <c r="F511" t="str">
        <f>VLOOKUP(A511,MED[],5,FALSE)</f>
        <v>No</v>
      </c>
      <c r="G511" t="str">
        <f>VLOOKUP(A511,MED[],6,FALSE)</f>
        <v>Yes</v>
      </c>
      <c r="H511" t="str">
        <f>VLOOKUP(A511,MED[],7,FALSE)</f>
        <v>1</v>
      </c>
      <c r="I511" t="str">
        <f>VLOOKUP(A511,MED[],8,FALSE)</f>
        <v>No</v>
      </c>
      <c r="J511" t="str">
        <f>VLOOKUP(A511,MED[],9,FALSE)</f>
        <v>Obesity</v>
      </c>
      <c r="K511" t="str">
        <f>VLOOKUP(A511,MED[],10,FALSE)</f>
        <v>Normal</v>
      </c>
      <c r="L511" t="str">
        <f>VLOOKUP(A511,HOS[],2,FALSE)</f>
        <v>15 Sep 1993</v>
      </c>
      <c r="M511" s="11">
        <f>VLOOKUP(A511,HOS[],8,FALSE)</f>
        <v>4839.18</v>
      </c>
      <c r="N511" t="str">
        <f>VLOOKUP(A511,HOS[],9,FALSE)</f>
        <v>tier - 1</v>
      </c>
      <c r="O511" t="str">
        <f>VLOOKUP(A511,HOS[],10,FALSE)</f>
        <v>tier - 3</v>
      </c>
      <c r="P511" t="str">
        <f>VLOOKUP(A511,HOS[],11,FALSE)</f>
        <v>R1012</v>
      </c>
      <c r="Q511">
        <f>VLOOKUP(A511,HOS[],3,FALSE)</f>
        <v>29</v>
      </c>
    </row>
    <row r="512" spans="1:17" ht="15.6" x14ac:dyDescent="0.3">
      <c r="A512" s="1" t="s">
        <v>1860</v>
      </c>
      <c r="B512" t="str">
        <f>VLOOKUP(A512,CUS[],3,FALSE)</f>
        <v>Rick</v>
      </c>
      <c r="C512">
        <f>VLOOKUP(A512,MED[],2,FALSE)</f>
        <v>24.42</v>
      </c>
      <c r="D512">
        <f>VLOOKUP(A512,MED[],3,FALSE)</f>
        <v>5.81</v>
      </c>
      <c r="E512" t="str">
        <f>VLOOKUP(A512,MED[],4,FALSE)</f>
        <v>No</v>
      </c>
      <c r="F512" t="str">
        <f>VLOOKUP(A512,MED[],5,FALSE)</f>
        <v>No</v>
      </c>
      <c r="G512" t="str">
        <f>VLOOKUP(A512,MED[],6,FALSE)</f>
        <v>No</v>
      </c>
      <c r="H512" t="str">
        <f>VLOOKUP(A512,MED[],7,FALSE)</f>
        <v>1</v>
      </c>
      <c r="I512" t="str">
        <f>VLOOKUP(A512,MED[],8,FALSE)</f>
        <v>yes</v>
      </c>
      <c r="J512" t="str">
        <f>VLOOKUP(A512,MED[],9,FALSE)</f>
        <v>Overweight</v>
      </c>
      <c r="K512" t="str">
        <f>VLOOKUP(A512,MED[],10,FALSE)</f>
        <v>Prediabetes</v>
      </c>
      <c r="L512" t="str">
        <f>VLOOKUP(A512,HOS[],2,FALSE)</f>
        <v>29 Jun 1987</v>
      </c>
      <c r="M512" s="11">
        <f>VLOOKUP(A512,HOS[],8,FALSE)</f>
        <v>4840.95</v>
      </c>
      <c r="N512" t="str">
        <f>VLOOKUP(A512,HOS[],9,FALSE)</f>
        <v>tier - 1</v>
      </c>
      <c r="O512" t="str">
        <f>VLOOKUP(A512,HOS[],10,FALSE)</f>
        <v>tier - 3</v>
      </c>
      <c r="P512" t="str">
        <f>VLOOKUP(A512,HOS[],11,FALSE)</f>
        <v>R1013</v>
      </c>
      <c r="Q512">
        <f>VLOOKUP(A512,HOS[],3,FALSE)</f>
        <v>35</v>
      </c>
    </row>
    <row r="513" spans="1:17" ht="15.6" x14ac:dyDescent="0.3">
      <c r="A513" s="1" t="s">
        <v>1859</v>
      </c>
      <c r="B513" t="str">
        <f>VLOOKUP(A513,CUS[],3,FALSE)</f>
        <v>Matthew</v>
      </c>
      <c r="C513">
        <f>VLOOKUP(A513,MED[],2,FALSE)</f>
        <v>29.81</v>
      </c>
      <c r="D513">
        <f>VLOOKUP(A513,MED[],3,FALSE)</f>
        <v>5.58</v>
      </c>
      <c r="E513" t="str">
        <f>VLOOKUP(A513,MED[],4,FALSE)</f>
        <v>No</v>
      </c>
      <c r="F513" t="str">
        <f>VLOOKUP(A513,MED[],5,FALSE)</f>
        <v>No</v>
      </c>
      <c r="G513" t="str">
        <f>VLOOKUP(A513,MED[],6,FALSE)</f>
        <v>No</v>
      </c>
      <c r="H513" t="str">
        <f>VLOOKUP(A513,MED[],7,FALSE)</f>
        <v>0</v>
      </c>
      <c r="I513" t="str">
        <f>VLOOKUP(A513,MED[],8,FALSE)</f>
        <v>yes</v>
      </c>
      <c r="J513" t="str">
        <f>VLOOKUP(A513,MED[],9,FALSE)</f>
        <v>Overweight</v>
      </c>
      <c r="K513" t="str">
        <f>VLOOKUP(A513,MED[],10,FALSE)</f>
        <v>Normal</v>
      </c>
      <c r="L513" t="str">
        <f>VLOOKUP(A513,HOS[],2,FALSE)</f>
        <v>13 Aug 1991</v>
      </c>
      <c r="M513" s="11">
        <f>VLOOKUP(A513,HOS[],8,FALSE)</f>
        <v>4843.79</v>
      </c>
      <c r="N513" t="str">
        <f>VLOOKUP(A513,HOS[],9,FALSE)</f>
        <v>tier - 1</v>
      </c>
      <c r="O513" t="str">
        <f>VLOOKUP(A513,HOS[],10,FALSE)</f>
        <v>tier - 3</v>
      </c>
      <c r="P513" t="str">
        <f>VLOOKUP(A513,HOS[],11,FALSE)</f>
        <v>R1013</v>
      </c>
      <c r="Q513">
        <f>VLOOKUP(A513,HOS[],3,FALSE)</f>
        <v>31</v>
      </c>
    </row>
    <row r="514" spans="1:17" ht="15.6" x14ac:dyDescent="0.3">
      <c r="A514" s="1" t="s">
        <v>1858</v>
      </c>
      <c r="B514" t="str">
        <f>VLOOKUP(A514,CUS[],3,FALSE)</f>
        <v>Brady</v>
      </c>
      <c r="C514">
        <f>VLOOKUP(A514,MED[],2,FALSE)</f>
        <v>51.18</v>
      </c>
      <c r="D514">
        <f>VLOOKUP(A514,MED[],3,FALSE)</f>
        <v>4.4000000000000004</v>
      </c>
      <c r="E514" t="str">
        <f>VLOOKUP(A514,MED[],4,FALSE)</f>
        <v>yes</v>
      </c>
      <c r="F514" t="str">
        <f>VLOOKUP(A514,MED[],5,FALSE)</f>
        <v>No</v>
      </c>
      <c r="G514" t="str">
        <f>VLOOKUP(A514,MED[],6,FALSE)</f>
        <v>No</v>
      </c>
      <c r="H514" t="str">
        <f>VLOOKUP(A514,MED[],7,FALSE)</f>
        <v>2</v>
      </c>
      <c r="I514" t="str">
        <f>VLOOKUP(A514,MED[],8,FALSE)</f>
        <v>No</v>
      </c>
      <c r="J514" t="str">
        <f>VLOOKUP(A514,MED[],9,FALSE)</f>
        <v>Obesity</v>
      </c>
      <c r="K514" t="str">
        <f>VLOOKUP(A514,MED[],10,FALSE)</f>
        <v>Normal</v>
      </c>
      <c r="L514" t="str">
        <f>VLOOKUP(A514,HOS[],2,FALSE)</f>
        <v>11 Nov 1966</v>
      </c>
      <c r="M514" s="11">
        <f>VLOOKUP(A514,HOS[],8,FALSE)</f>
        <v>4844.67</v>
      </c>
      <c r="N514" t="str">
        <f>VLOOKUP(A514,HOS[],9,FALSE)</f>
        <v>tier - 1</v>
      </c>
      <c r="O514" t="str">
        <f>VLOOKUP(A514,HOS[],10,FALSE)</f>
        <v>tier - 1</v>
      </c>
      <c r="P514" t="str">
        <f>VLOOKUP(A514,HOS[],11,FALSE)</f>
        <v>R1012</v>
      </c>
      <c r="Q514">
        <f>VLOOKUP(A514,HOS[],3,FALSE)</f>
        <v>56</v>
      </c>
    </row>
    <row r="515" spans="1:17" ht="15.6" x14ac:dyDescent="0.3">
      <c r="A515" s="1" t="s">
        <v>1857</v>
      </c>
      <c r="B515" t="str">
        <f>VLOOKUP(A515,CUS[],3,FALSE)</f>
        <v>Kameko</v>
      </c>
      <c r="C515">
        <f>VLOOKUP(A515,MED[],2,FALSE)</f>
        <v>51.37</v>
      </c>
      <c r="D515">
        <f>VLOOKUP(A515,MED[],3,FALSE)</f>
        <v>8.18</v>
      </c>
      <c r="E515" t="str">
        <f>VLOOKUP(A515,MED[],4,FALSE)</f>
        <v>yes</v>
      </c>
      <c r="F515" t="str">
        <f>VLOOKUP(A515,MED[],5,FALSE)</f>
        <v>No</v>
      </c>
      <c r="G515" t="str">
        <f>VLOOKUP(A515,MED[],6,FALSE)</f>
        <v>No</v>
      </c>
      <c r="H515" t="str">
        <f>VLOOKUP(A515,MED[],7,FALSE)</f>
        <v>0</v>
      </c>
      <c r="I515" t="str">
        <f>VLOOKUP(A515,MED[],8,FALSE)</f>
        <v>No</v>
      </c>
      <c r="J515" t="str">
        <f>VLOOKUP(A515,MED[],9,FALSE)</f>
        <v>Obesity</v>
      </c>
      <c r="K515" t="str">
        <f>VLOOKUP(A515,MED[],10,FALSE)</f>
        <v>Diabetes</v>
      </c>
      <c r="L515" t="str">
        <f>VLOOKUP(A515,HOS[],2,FALSE)</f>
        <v>7 Jul 1967</v>
      </c>
      <c r="M515" s="11">
        <f>VLOOKUP(A515,HOS[],8,FALSE)</f>
        <v>4846.53</v>
      </c>
      <c r="N515" t="str">
        <f>VLOOKUP(A515,HOS[],9,FALSE)</f>
        <v>tier - 1</v>
      </c>
      <c r="O515" t="str">
        <f>VLOOKUP(A515,HOS[],10,FALSE)</f>
        <v>tier - 1</v>
      </c>
      <c r="P515" t="str">
        <f>VLOOKUP(A515,HOS[],11,FALSE)</f>
        <v>R1012</v>
      </c>
      <c r="Q515">
        <f>VLOOKUP(A515,HOS[],3,FALSE)</f>
        <v>55</v>
      </c>
    </row>
    <row r="516" spans="1:17" ht="15.6" x14ac:dyDescent="0.3">
      <c r="A516" s="1" t="s">
        <v>1856</v>
      </c>
      <c r="B516" t="str">
        <f>VLOOKUP(A516,CUS[],3,FALSE)</f>
        <v>Jeremy A</v>
      </c>
      <c r="C516">
        <f>VLOOKUP(A516,MED[],2,FALSE)</f>
        <v>36.19</v>
      </c>
      <c r="D516">
        <f>VLOOKUP(A516,MED[],3,FALSE)</f>
        <v>5.52</v>
      </c>
      <c r="E516" t="str">
        <f>VLOOKUP(A516,MED[],4,FALSE)</f>
        <v>yes</v>
      </c>
      <c r="F516" t="str">
        <f>VLOOKUP(A516,MED[],5,FALSE)</f>
        <v>No</v>
      </c>
      <c r="G516" t="str">
        <f>VLOOKUP(A516,MED[],6,FALSE)</f>
        <v>No</v>
      </c>
      <c r="H516" t="str">
        <f>VLOOKUP(A516,MED[],7,FALSE)</f>
        <v>0</v>
      </c>
      <c r="I516" t="str">
        <f>VLOOKUP(A516,MED[],8,FALSE)</f>
        <v>No</v>
      </c>
      <c r="J516" t="str">
        <f>VLOOKUP(A516,MED[],9,FALSE)</f>
        <v>Obesity</v>
      </c>
      <c r="K516" t="str">
        <f>VLOOKUP(A516,MED[],10,FALSE)</f>
        <v>Normal</v>
      </c>
      <c r="L516" t="str">
        <f>VLOOKUP(A516,HOS[],2,FALSE)</f>
        <v>27 Dec 1985</v>
      </c>
      <c r="M516" s="11">
        <f>VLOOKUP(A516,HOS[],8,FALSE)</f>
        <v>4846.92</v>
      </c>
      <c r="N516" t="str">
        <f>VLOOKUP(A516,HOS[],9,FALSE)</f>
        <v>tier - 1</v>
      </c>
      <c r="O516" t="str">
        <f>VLOOKUP(A516,HOS[],10,FALSE)</f>
        <v>tier - 3</v>
      </c>
      <c r="P516" t="str">
        <f>VLOOKUP(A516,HOS[],11,FALSE)</f>
        <v>R1013</v>
      </c>
      <c r="Q516">
        <f>VLOOKUP(A516,HOS[],3,FALSE)</f>
        <v>37</v>
      </c>
    </row>
    <row r="517" spans="1:17" ht="15.6" x14ac:dyDescent="0.3">
      <c r="A517" s="1" t="s">
        <v>1855</v>
      </c>
      <c r="B517" t="str">
        <f>VLOOKUP(A517,CUS[],3,FALSE)</f>
        <v>Daniel</v>
      </c>
      <c r="C517">
        <f>VLOOKUP(A517,MED[],2,FALSE)</f>
        <v>25.9</v>
      </c>
      <c r="D517">
        <f>VLOOKUP(A517,MED[],3,FALSE)</f>
        <v>4.84</v>
      </c>
      <c r="E517" t="str">
        <f>VLOOKUP(A517,MED[],4,FALSE)</f>
        <v>No</v>
      </c>
      <c r="F517" t="str">
        <f>VLOOKUP(A517,MED[],5,FALSE)</f>
        <v>No</v>
      </c>
      <c r="G517" t="str">
        <f>VLOOKUP(A517,MED[],6,FALSE)</f>
        <v>No</v>
      </c>
      <c r="H517" t="str">
        <f>VLOOKUP(A517,MED[],7,FALSE)</f>
        <v>0</v>
      </c>
      <c r="I517" t="str">
        <f>VLOOKUP(A517,MED[],8,FALSE)</f>
        <v>yes</v>
      </c>
      <c r="J517" t="str">
        <f>VLOOKUP(A517,MED[],9,FALSE)</f>
        <v>Overweight</v>
      </c>
      <c r="K517" t="str">
        <f>VLOOKUP(A517,MED[],10,FALSE)</f>
        <v>Normal</v>
      </c>
      <c r="L517" t="str">
        <f>VLOOKUP(A517,HOS[],2,FALSE)</f>
        <v>1 Sep 1991</v>
      </c>
      <c r="M517" s="11">
        <f>VLOOKUP(A517,HOS[],8,FALSE)</f>
        <v>4859.8900000000003</v>
      </c>
      <c r="N517" t="str">
        <f>VLOOKUP(A517,HOS[],9,FALSE)</f>
        <v>tier - 1</v>
      </c>
      <c r="O517" t="str">
        <f>VLOOKUP(A517,HOS[],10,FALSE)</f>
        <v>tier - 3</v>
      </c>
      <c r="P517" t="str">
        <f>VLOOKUP(A517,HOS[],11,FALSE)</f>
        <v>R1011</v>
      </c>
      <c r="Q517">
        <f>VLOOKUP(A517,HOS[],3,FALSE)</f>
        <v>31</v>
      </c>
    </row>
    <row r="518" spans="1:17" ht="15.6" x14ac:dyDescent="0.3">
      <c r="A518" s="1" t="s">
        <v>1854</v>
      </c>
      <c r="B518" t="str">
        <f>VLOOKUP(A518,CUS[],3,FALSE)</f>
        <v>Amanda</v>
      </c>
      <c r="C518">
        <f>VLOOKUP(A518,MED[],2,FALSE)</f>
        <v>35.72</v>
      </c>
      <c r="D518">
        <f>VLOOKUP(A518,MED[],3,FALSE)</f>
        <v>4.08</v>
      </c>
      <c r="E518" t="str">
        <f>VLOOKUP(A518,MED[],4,FALSE)</f>
        <v>No</v>
      </c>
      <c r="F518" t="str">
        <f>VLOOKUP(A518,MED[],5,FALSE)</f>
        <v>No</v>
      </c>
      <c r="G518" t="str">
        <f>VLOOKUP(A518,MED[],6,FALSE)</f>
        <v>Yes</v>
      </c>
      <c r="H518" t="str">
        <f>VLOOKUP(A518,MED[],7,FALSE)</f>
        <v>1</v>
      </c>
      <c r="I518" t="str">
        <f>VLOOKUP(A518,MED[],8,FALSE)</f>
        <v>No</v>
      </c>
      <c r="J518" t="str">
        <f>VLOOKUP(A518,MED[],9,FALSE)</f>
        <v>Obesity</v>
      </c>
      <c r="K518" t="str">
        <f>VLOOKUP(A518,MED[],10,FALSE)</f>
        <v>Normal</v>
      </c>
      <c r="L518" t="str">
        <f>VLOOKUP(A518,HOS[],2,FALSE)</f>
        <v>29 Jul 1979</v>
      </c>
      <c r="M518" s="11">
        <f>VLOOKUP(A518,HOS[],8,FALSE)</f>
        <v>4877.9799999999996</v>
      </c>
      <c r="N518" t="str">
        <f>VLOOKUP(A518,HOS[],9,FALSE)</f>
        <v>tier - 1</v>
      </c>
      <c r="O518" t="str">
        <f>VLOOKUP(A518,HOS[],10,FALSE)</f>
        <v>tier - 1</v>
      </c>
      <c r="P518" t="str">
        <f>VLOOKUP(A518,HOS[],11,FALSE)</f>
        <v>R1024</v>
      </c>
      <c r="Q518">
        <f>VLOOKUP(A518,HOS[],3,FALSE)</f>
        <v>43</v>
      </c>
    </row>
    <row r="519" spans="1:17" ht="15.6" x14ac:dyDescent="0.3">
      <c r="A519" s="1" t="s">
        <v>1853</v>
      </c>
      <c r="B519" t="str">
        <f>VLOOKUP(A519,CUS[],3,FALSE)</f>
        <v>Karen</v>
      </c>
      <c r="C519">
        <f>VLOOKUP(A519,MED[],2,FALSE)</f>
        <v>27.94</v>
      </c>
      <c r="D519">
        <f>VLOOKUP(A519,MED[],3,FALSE)</f>
        <v>4.4800000000000004</v>
      </c>
      <c r="E519" t="str">
        <f>VLOOKUP(A519,MED[],4,FALSE)</f>
        <v>No</v>
      </c>
      <c r="F519" t="str">
        <f>VLOOKUP(A519,MED[],5,FALSE)</f>
        <v>No</v>
      </c>
      <c r="G519" t="str">
        <f>VLOOKUP(A519,MED[],6,FALSE)</f>
        <v>Yes</v>
      </c>
      <c r="H519" t="str">
        <f>VLOOKUP(A519,MED[],7,FALSE)</f>
        <v>1</v>
      </c>
      <c r="I519" t="str">
        <f>VLOOKUP(A519,MED[],8,FALSE)</f>
        <v>yes</v>
      </c>
      <c r="J519" t="str">
        <f>VLOOKUP(A519,MED[],9,FALSE)</f>
        <v>Overweight</v>
      </c>
      <c r="K519" t="str">
        <f>VLOOKUP(A519,MED[],10,FALSE)</f>
        <v>Normal</v>
      </c>
      <c r="L519" t="str">
        <f>VLOOKUP(A519,HOS[],2,FALSE)</f>
        <v>23 Sep 1993</v>
      </c>
      <c r="M519" s="11">
        <f>VLOOKUP(A519,HOS[],8,FALSE)</f>
        <v>4883.87</v>
      </c>
      <c r="N519" t="str">
        <f>VLOOKUP(A519,HOS[],9,FALSE)</f>
        <v>tier - 1</v>
      </c>
      <c r="O519" t="str">
        <f>VLOOKUP(A519,HOS[],10,FALSE)</f>
        <v>tier - 2</v>
      </c>
      <c r="P519" t="str">
        <f>VLOOKUP(A519,HOS[],11,FALSE)</f>
        <v>R1013</v>
      </c>
      <c r="Q519">
        <f>VLOOKUP(A519,HOS[],3,FALSE)</f>
        <v>29</v>
      </c>
    </row>
    <row r="520" spans="1:17" ht="15.6" x14ac:dyDescent="0.3">
      <c r="A520" s="1" t="s">
        <v>1852</v>
      </c>
      <c r="B520" t="str">
        <f>VLOOKUP(A520,CUS[],3,FALSE)</f>
        <v>Gregory</v>
      </c>
      <c r="C520">
        <f>VLOOKUP(A520,MED[],2,FALSE)</f>
        <v>27.1</v>
      </c>
      <c r="D520">
        <f>VLOOKUP(A520,MED[],3,FALSE)</f>
        <v>5.73</v>
      </c>
      <c r="E520" t="str">
        <f>VLOOKUP(A520,MED[],4,FALSE)</f>
        <v>No</v>
      </c>
      <c r="F520" t="str">
        <f>VLOOKUP(A520,MED[],5,FALSE)</f>
        <v>No</v>
      </c>
      <c r="G520" t="str">
        <f>VLOOKUP(A520,MED[],6,FALSE)</f>
        <v>No</v>
      </c>
      <c r="H520" t="str">
        <f>VLOOKUP(A520,MED[],7,FALSE)</f>
        <v>0</v>
      </c>
      <c r="I520" t="str">
        <f>VLOOKUP(A520,MED[],8,FALSE)</f>
        <v>yes</v>
      </c>
      <c r="J520" t="str">
        <f>VLOOKUP(A520,MED[],9,FALSE)</f>
        <v>Overweight</v>
      </c>
      <c r="K520" t="str">
        <f>VLOOKUP(A520,MED[],10,FALSE)</f>
        <v>Prediabetes</v>
      </c>
      <c r="L520" t="str">
        <f>VLOOKUP(A520,HOS[],2,FALSE)</f>
        <v>28 Jun 1989</v>
      </c>
      <c r="M520" s="11">
        <f>VLOOKUP(A520,HOS[],8,FALSE)</f>
        <v>12299.59</v>
      </c>
      <c r="N520" t="str">
        <f>VLOOKUP(A520,HOS[],9,FALSE)</f>
        <v>tier - 1</v>
      </c>
      <c r="O520" t="str">
        <f>VLOOKUP(A520,HOS[],10,FALSE)</f>
        <v>tier - 3</v>
      </c>
      <c r="P520" t="str">
        <f>VLOOKUP(A520,HOS[],11,FALSE)</f>
        <v>R1011</v>
      </c>
      <c r="Q520">
        <f>VLOOKUP(A520,HOS[],3,FALSE)</f>
        <v>33</v>
      </c>
    </row>
    <row r="521" spans="1:17" ht="15.6" x14ac:dyDescent="0.3">
      <c r="A521" s="1" t="s">
        <v>1851</v>
      </c>
      <c r="B521" t="str">
        <f>VLOOKUP(A521,CUS[],3,FALSE)</f>
        <v>Sabine</v>
      </c>
      <c r="C521">
        <f>VLOOKUP(A521,MED[],2,FALSE)</f>
        <v>18.3</v>
      </c>
      <c r="D521">
        <f>VLOOKUP(A521,MED[],3,FALSE)</f>
        <v>5.46</v>
      </c>
      <c r="E521" t="str">
        <f>VLOOKUP(A521,MED[],4,FALSE)</f>
        <v>yes</v>
      </c>
      <c r="F521" t="str">
        <f>VLOOKUP(A521,MED[],5,FALSE)</f>
        <v>No</v>
      </c>
      <c r="G521" t="str">
        <f>VLOOKUP(A521,MED[],6,FALSE)</f>
        <v>Yes</v>
      </c>
      <c r="H521" t="str">
        <f>VLOOKUP(A521,MED[],7,FALSE)</f>
        <v>1</v>
      </c>
      <c r="I521" t="str">
        <f>VLOOKUP(A521,MED[],8,FALSE)</f>
        <v>yes</v>
      </c>
      <c r="J521" t="str">
        <f>VLOOKUP(A521,MED[],9,FALSE)</f>
        <v>Underweight</v>
      </c>
      <c r="K521" t="str">
        <f>VLOOKUP(A521,MED[],10,FALSE)</f>
        <v>Normal</v>
      </c>
      <c r="L521" t="str">
        <f>VLOOKUP(A521,HOS[],2,FALSE)</f>
        <v>27 Dec 1983</v>
      </c>
      <c r="M521" s="11">
        <f>VLOOKUP(A521,HOS[],8,FALSE)</f>
        <v>4889.04</v>
      </c>
      <c r="N521" t="str">
        <f>VLOOKUP(A521,HOS[],9,FALSE)</f>
        <v>tier - 1</v>
      </c>
      <c r="O521" t="str">
        <f>VLOOKUP(A521,HOS[],10,FALSE)</f>
        <v>tier - 3</v>
      </c>
      <c r="P521" t="str">
        <f>VLOOKUP(A521,HOS[],11,FALSE)</f>
        <v>R1011</v>
      </c>
      <c r="Q521">
        <f>VLOOKUP(A521,HOS[],3,FALSE)</f>
        <v>39</v>
      </c>
    </row>
    <row r="522" spans="1:17" ht="15.6" x14ac:dyDescent="0.3">
      <c r="A522" s="1" t="s">
        <v>1850</v>
      </c>
      <c r="B522" t="str">
        <f>VLOOKUP(A522,CUS[],3,FALSE)</f>
        <v>Joseph</v>
      </c>
      <c r="C522">
        <f>VLOOKUP(A522,MED[],2,FALSE)</f>
        <v>25.3</v>
      </c>
      <c r="D522">
        <f>VLOOKUP(A522,MED[],3,FALSE)</f>
        <v>5.0199999999999996</v>
      </c>
      <c r="E522" t="str">
        <f>VLOOKUP(A522,MED[],4,FALSE)</f>
        <v>yes</v>
      </c>
      <c r="F522" t="str">
        <f>VLOOKUP(A522,MED[],5,FALSE)</f>
        <v>No</v>
      </c>
      <c r="G522" t="str">
        <f>VLOOKUP(A522,MED[],6,FALSE)</f>
        <v>No</v>
      </c>
      <c r="H522" t="str">
        <f>VLOOKUP(A522,MED[],7,FALSE)</f>
        <v>1</v>
      </c>
      <c r="I522" t="str">
        <f>VLOOKUP(A522,MED[],8,FALSE)</f>
        <v>yes</v>
      </c>
      <c r="J522" t="str">
        <f>VLOOKUP(A522,MED[],9,FALSE)</f>
        <v>Overweight</v>
      </c>
      <c r="K522" t="str">
        <f>VLOOKUP(A522,MED[],10,FALSE)</f>
        <v>Normal</v>
      </c>
      <c r="L522" t="str">
        <f>VLOOKUP(A522,HOS[],2,FALSE)</f>
        <v>22 Oct 1988</v>
      </c>
      <c r="M522" s="11">
        <f>VLOOKUP(A522,HOS[],8,FALSE)</f>
        <v>36922.61</v>
      </c>
      <c r="N522" t="str">
        <f>VLOOKUP(A522,HOS[],9,FALSE)</f>
        <v>tier - 1</v>
      </c>
      <c r="O522" t="str">
        <f>VLOOKUP(A522,HOS[],10,FALSE)</f>
        <v>tier - 3</v>
      </c>
      <c r="P522" t="str">
        <f>VLOOKUP(A522,HOS[],11,FALSE)</f>
        <v>R1013</v>
      </c>
      <c r="Q522">
        <f>VLOOKUP(A522,HOS[],3,FALSE)</f>
        <v>34</v>
      </c>
    </row>
    <row r="523" spans="1:17" ht="15.6" x14ac:dyDescent="0.3">
      <c r="A523" s="1" t="s">
        <v>1849</v>
      </c>
      <c r="B523" t="str">
        <f>VLOOKUP(A523,CUS[],3,FALSE)</f>
        <v>Adam</v>
      </c>
      <c r="C523">
        <f>VLOOKUP(A523,MED[],2,FALSE)</f>
        <v>38.83</v>
      </c>
      <c r="D523">
        <f>VLOOKUP(A523,MED[],3,FALSE)</f>
        <v>6.36</v>
      </c>
      <c r="E523" t="str">
        <f>VLOOKUP(A523,MED[],4,FALSE)</f>
        <v>No</v>
      </c>
      <c r="F523" t="str">
        <f>VLOOKUP(A523,MED[],5,FALSE)</f>
        <v>No</v>
      </c>
      <c r="G523" t="str">
        <f>VLOOKUP(A523,MED[],6,FALSE)</f>
        <v>No</v>
      </c>
      <c r="H523" t="str">
        <f>VLOOKUP(A523,MED[],7,FALSE)</f>
        <v>1</v>
      </c>
      <c r="I523" t="str">
        <f>VLOOKUP(A523,MED[],8,FALSE)</f>
        <v>No</v>
      </c>
      <c r="J523" t="str">
        <f>VLOOKUP(A523,MED[],9,FALSE)</f>
        <v>Obesity</v>
      </c>
      <c r="K523" t="str">
        <f>VLOOKUP(A523,MED[],10,FALSE)</f>
        <v>Prediabetes</v>
      </c>
      <c r="L523" t="str">
        <f>VLOOKUP(A523,HOS[],2,FALSE)</f>
        <v>10 Nov 1992</v>
      </c>
      <c r="M523" s="11">
        <f>VLOOKUP(A523,HOS[],8,FALSE)</f>
        <v>4890</v>
      </c>
      <c r="N523" t="str">
        <f>VLOOKUP(A523,HOS[],9,FALSE)</f>
        <v>tier - 1</v>
      </c>
      <c r="O523" t="str">
        <f>VLOOKUP(A523,HOS[],10,FALSE)</f>
        <v>tier - 1</v>
      </c>
      <c r="P523" t="str">
        <f>VLOOKUP(A523,HOS[],11,FALSE)</f>
        <v>R1013</v>
      </c>
      <c r="Q523">
        <f>VLOOKUP(A523,HOS[],3,FALSE)</f>
        <v>30</v>
      </c>
    </row>
    <row r="524" spans="1:17" ht="15.6" x14ac:dyDescent="0.3">
      <c r="A524" s="1" t="s">
        <v>1848</v>
      </c>
      <c r="B524" t="str">
        <f>VLOOKUP(A524,CUS[],3,FALSE)</f>
        <v>Karolyn A</v>
      </c>
      <c r="C524">
        <f>VLOOKUP(A524,MED[],2,FALSE)</f>
        <v>27.6</v>
      </c>
      <c r="D524">
        <f>VLOOKUP(A524,MED[],3,FALSE)</f>
        <v>5.36</v>
      </c>
      <c r="E524" t="str">
        <f>VLOOKUP(A524,MED[],4,FALSE)</f>
        <v>No</v>
      </c>
      <c r="F524" t="str">
        <f>VLOOKUP(A524,MED[],5,FALSE)</f>
        <v>No</v>
      </c>
      <c r="G524" t="str">
        <f>VLOOKUP(A524,MED[],6,FALSE)</f>
        <v>No</v>
      </c>
      <c r="H524" t="str">
        <f>VLOOKUP(A524,MED[],7,FALSE)</f>
        <v>1</v>
      </c>
      <c r="I524" t="str">
        <f>VLOOKUP(A524,MED[],8,FALSE)</f>
        <v>No</v>
      </c>
      <c r="J524" t="str">
        <f>VLOOKUP(A524,MED[],9,FALSE)</f>
        <v>Overweight</v>
      </c>
      <c r="K524" t="str">
        <f>VLOOKUP(A524,MED[],10,FALSE)</f>
        <v>Normal</v>
      </c>
      <c r="L524" t="str">
        <f>VLOOKUP(A524,HOS[],2,FALSE)</f>
        <v>28 Aug 1998</v>
      </c>
      <c r="M524" s="11">
        <f>VLOOKUP(A524,HOS[],8,FALSE)</f>
        <v>4894.3900000000003</v>
      </c>
      <c r="N524" t="str">
        <f>VLOOKUP(A524,HOS[],9,FALSE)</f>
        <v>tier - 1</v>
      </c>
      <c r="O524" t="str">
        <f>VLOOKUP(A524,HOS[],10,FALSE)</f>
        <v>tier - 3</v>
      </c>
      <c r="P524" t="str">
        <f>VLOOKUP(A524,HOS[],11,FALSE)</f>
        <v>R1011</v>
      </c>
      <c r="Q524">
        <f>VLOOKUP(A524,HOS[],3,FALSE)</f>
        <v>24</v>
      </c>
    </row>
    <row r="525" spans="1:17" ht="15.6" x14ac:dyDescent="0.3">
      <c r="A525" s="1" t="s">
        <v>1847</v>
      </c>
      <c r="B525" t="str">
        <f>VLOOKUP(A525,CUS[],3,FALSE)</f>
        <v>Anita L.</v>
      </c>
      <c r="C525">
        <f>VLOOKUP(A525,MED[],2,FALSE)</f>
        <v>46.4</v>
      </c>
      <c r="D525">
        <f>VLOOKUP(A525,MED[],3,FALSE)</f>
        <v>8.3699999999999992</v>
      </c>
      <c r="E525" t="str">
        <f>VLOOKUP(A525,MED[],4,FALSE)</f>
        <v>yes</v>
      </c>
      <c r="F525" t="str">
        <f>VLOOKUP(A525,MED[],5,FALSE)</f>
        <v>No</v>
      </c>
      <c r="G525" t="str">
        <f>VLOOKUP(A525,MED[],6,FALSE)</f>
        <v>Yes</v>
      </c>
      <c r="H525" t="str">
        <f>VLOOKUP(A525,MED[],7,FALSE)</f>
        <v>1</v>
      </c>
      <c r="I525" t="str">
        <f>VLOOKUP(A525,MED[],8,FALSE)</f>
        <v>No</v>
      </c>
      <c r="J525" t="str">
        <f>VLOOKUP(A525,MED[],9,FALSE)</f>
        <v>Obesity</v>
      </c>
      <c r="K525" t="str">
        <f>VLOOKUP(A525,MED[],10,FALSE)</f>
        <v>Diabetes</v>
      </c>
      <c r="L525" t="str">
        <f>VLOOKUP(A525,HOS[],2,FALSE)</f>
        <v>23 Oct 1963</v>
      </c>
      <c r="M525" s="11">
        <f>VLOOKUP(A525,HOS[],8,FALSE)</f>
        <v>4894.75</v>
      </c>
      <c r="N525" t="str">
        <f>VLOOKUP(A525,HOS[],9,FALSE)</f>
        <v>tier - 1</v>
      </c>
      <c r="O525" t="str">
        <f>VLOOKUP(A525,HOS[],10,FALSE)</f>
        <v>tier - 1</v>
      </c>
      <c r="P525" t="str">
        <f>VLOOKUP(A525,HOS[],11,FALSE)</f>
        <v>R1026</v>
      </c>
      <c r="Q525">
        <f>VLOOKUP(A525,HOS[],3,FALSE)</f>
        <v>59</v>
      </c>
    </row>
    <row r="526" spans="1:17" ht="15.6" x14ac:dyDescent="0.3">
      <c r="A526" s="1" t="s">
        <v>1846</v>
      </c>
      <c r="B526" t="str">
        <f>VLOOKUP(A526,CUS[],3,FALSE)</f>
        <v>Laura E.</v>
      </c>
      <c r="C526">
        <f>VLOOKUP(A526,MED[],2,FALSE)</f>
        <v>51.92</v>
      </c>
      <c r="D526">
        <f>VLOOKUP(A526,MED[],3,FALSE)</f>
        <v>5.18</v>
      </c>
      <c r="E526" t="str">
        <f>VLOOKUP(A526,MED[],4,FALSE)</f>
        <v>yes</v>
      </c>
      <c r="F526" t="str">
        <f>VLOOKUP(A526,MED[],5,FALSE)</f>
        <v>No</v>
      </c>
      <c r="G526" t="str">
        <f>VLOOKUP(A526,MED[],6,FALSE)</f>
        <v>Yes</v>
      </c>
      <c r="H526" t="str">
        <f>VLOOKUP(A526,MED[],7,FALSE)</f>
        <v>1</v>
      </c>
      <c r="I526" t="str">
        <f>VLOOKUP(A526,MED[],8,FALSE)</f>
        <v>No</v>
      </c>
      <c r="J526" t="str">
        <f>VLOOKUP(A526,MED[],9,FALSE)</f>
        <v>Obesity</v>
      </c>
      <c r="K526" t="str">
        <f>VLOOKUP(A526,MED[],10,FALSE)</f>
        <v>Normal</v>
      </c>
      <c r="L526" t="str">
        <f>VLOOKUP(A526,HOS[],2,FALSE)</f>
        <v>10 Aug 1969</v>
      </c>
      <c r="M526" s="11">
        <f>VLOOKUP(A526,HOS[],8,FALSE)</f>
        <v>4906.41</v>
      </c>
      <c r="N526" t="str">
        <f>VLOOKUP(A526,HOS[],9,FALSE)</f>
        <v>tier - 1</v>
      </c>
      <c r="O526" t="str">
        <f>VLOOKUP(A526,HOS[],10,FALSE)</f>
        <v>tier - 3</v>
      </c>
      <c r="P526" t="str">
        <f>VLOOKUP(A526,HOS[],11,FALSE)</f>
        <v>R1012</v>
      </c>
      <c r="Q526">
        <f>VLOOKUP(A526,HOS[],3,FALSE)</f>
        <v>53</v>
      </c>
    </row>
    <row r="527" spans="1:17" ht="15.6" x14ac:dyDescent="0.3">
      <c r="A527" s="1" t="s">
        <v>1845</v>
      </c>
      <c r="B527" t="str">
        <f>VLOOKUP(A527,CUS[],3,FALSE)</f>
        <v>Sarah</v>
      </c>
      <c r="C527">
        <f>VLOOKUP(A527,MED[],2,FALSE)</f>
        <v>32.395000000000003</v>
      </c>
      <c r="D527">
        <f>VLOOKUP(A527,MED[],3,FALSE)</f>
        <v>5.68</v>
      </c>
      <c r="E527" t="str">
        <f>VLOOKUP(A527,MED[],4,FALSE)</f>
        <v>yes</v>
      </c>
      <c r="F527" t="str">
        <f>VLOOKUP(A527,MED[],5,FALSE)</f>
        <v>No</v>
      </c>
      <c r="G527" t="str">
        <f>VLOOKUP(A527,MED[],6,FALSE)</f>
        <v>No</v>
      </c>
      <c r="H527" t="str">
        <f>VLOOKUP(A527,MED[],7,FALSE)</f>
        <v>1</v>
      </c>
      <c r="I527" t="str">
        <f>VLOOKUP(A527,MED[],8,FALSE)</f>
        <v>No</v>
      </c>
      <c r="J527" t="str">
        <f>VLOOKUP(A527,MED[],9,FALSE)</f>
        <v>Obesity</v>
      </c>
      <c r="K527" t="str">
        <f>VLOOKUP(A527,MED[],10,FALSE)</f>
        <v>Normal</v>
      </c>
      <c r="L527" t="str">
        <f>VLOOKUP(A527,HOS[],2,FALSE)</f>
        <v>18 Sep 1995</v>
      </c>
      <c r="M527" s="11">
        <f>VLOOKUP(A527,HOS[],8,FALSE)</f>
        <v>4911.8900000000003</v>
      </c>
      <c r="N527" t="str">
        <f>VLOOKUP(A527,HOS[],9,FALSE)</f>
        <v>tier - 1</v>
      </c>
      <c r="O527" t="str">
        <f>VLOOKUP(A527,HOS[],10,FALSE)</f>
        <v>tier - 2</v>
      </c>
      <c r="P527" t="str">
        <f>VLOOKUP(A527,HOS[],11,FALSE)</f>
        <v>R1024</v>
      </c>
      <c r="Q527">
        <f>VLOOKUP(A527,HOS[],3,FALSE)</f>
        <v>27</v>
      </c>
    </row>
    <row r="528" spans="1:17" ht="15.6" x14ac:dyDescent="0.3">
      <c r="A528" s="1" t="s">
        <v>1844</v>
      </c>
      <c r="B528" t="str">
        <f>VLOOKUP(A528,CUS[],3,FALSE)</f>
        <v>Ashley E</v>
      </c>
      <c r="C528">
        <f>VLOOKUP(A528,MED[],2,FALSE)</f>
        <v>46.19</v>
      </c>
      <c r="D528">
        <f>VLOOKUP(A528,MED[],3,FALSE)</f>
        <v>7.31</v>
      </c>
      <c r="E528" t="str">
        <f>VLOOKUP(A528,MED[],4,FALSE)</f>
        <v>yes</v>
      </c>
      <c r="F528" t="str">
        <f>VLOOKUP(A528,MED[],5,FALSE)</f>
        <v>No</v>
      </c>
      <c r="G528" t="str">
        <f>VLOOKUP(A528,MED[],6,FALSE)</f>
        <v>Yes</v>
      </c>
      <c r="H528" t="str">
        <f>VLOOKUP(A528,MED[],7,FALSE)</f>
        <v>1</v>
      </c>
      <c r="I528" t="str">
        <f>VLOOKUP(A528,MED[],8,FALSE)</f>
        <v>No</v>
      </c>
      <c r="J528" t="str">
        <f>VLOOKUP(A528,MED[],9,FALSE)</f>
        <v>Obesity</v>
      </c>
      <c r="K528" t="str">
        <f>VLOOKUP(A528,MED[],10,FALSE)</f>
        <v>Diabetes</v>
      </c>
      <c r="L528" t="str">
        <f>VLOOKUP(A528,HOS[],2,FALSE)</f>
        <v>21 Dec 1963</v>
      </c>
      <c r="M528" s="11">
        <f>VLOOKUP(A528,HOS[],8,FALSE)</f>
        <v>4915.0600000000004</v>
      </c>
      <c r="N528" t="str">
        <f>VLOOKUP(A528,HOS[],9,FALSE)</f>
        <v>tier - 1</v>
      </c>
      <c r="O528" t="str">
        <f>VLOOKUP(A528,HOS[],10,FALSE)</f>
        <v>tier - 1</v>
      </c>
      <c r="P528" t="str">
        <f>VLOOKUP(A528,HOS[],11,FALSE)</f>
        <v>R1026</v>
      </c>
      <c r="Q528">
        <f>VLOOKUP(A528,HOS[],3,FALSE)</f>
        <v>59</v>
      </c>
    </row>
    <row r="529" spans="1:17" ht="15.6" x14ac:dyDescent="0.3">
      <c r="A529" s="1" t="s">
        <v>1843</v>
      </c>
      <c r="B529" t="str">
        <f>VLOOKUP(A529,CUS[],3,FALSE)</f>
        <v>Lindsey</v>
      </c>
      <c r="C529">
        <f>VLOOKUP(A529,MED[],2,FALSE)</f>
        <v>27.93</v>
      </c>
      <c r="D529">
        <f>VLOOKUP(A529,MED[],3,FALSE)</f>
        <v>4.67</v>
      </c>
      <c r="E529" t="str">
        <f>VLOOKUP(A529,MED[],4,FALSE)</f>
        <v>No</v>
      </c>
      <c r="F529" t="str">
        <f>VLOOKUP(A529,MED[],5,FALSE)</f>
        <v>No</v>
      </c>
      <c r="G529" t="str">
        <f>VLOOKUP(A529,MED[],6,FALSE)</f>
        <v>Yes</v>
      </c>
      <c r="H529" t="str">
        <f>VLOOKUP(A529,MED[],7,FALSE)</f>
        <v>1</v>
      </c>
      <c r="I529" t="str">
        <f>VLOOKUP(A529,MED[],8,FALSE)</f>
        <v>No</v>
      </c>
      <c r="J529" t="str">
        <f>VLOOKUP(A529,MED[],9,FALSE)</f>
        <v>Overweight</v>
      </c>
      <c r="K529" t="str">
        <f>VLOOKUP(A529,MED[],10,FALSE)</f>
        <v>Normal</v>
      </c>
      <c r="L529" t="str">
        <f>VLOOKUP(A529,HOS[],2,FALSE)</f>
        <v>10 Jul 2003</v>
      </c>
      <c r="M529" s="11">
        <f>VLOOKUP(A529,HOS[],8,FALSE)</f>
        <v>4922.92</v>
      </c>
      <c r="N529" t="str">
        <f>VLOOKUP(A529,HOS[],9,FALSE)</f>
        <v>tier - 1</v>
      </c>
      <c r="O529" t="str">
        <f>VLOOKUP(A529,HOS[],10,FALSE)</f>
        <v>tier - 3</v>
      </c>
      <c r="P529" t="str">
        <f>VLOOKUP(A529,HOS[],11,FALSE)</f>
        <v>R1012</v>
      </c>
      <c r="Q529">
        <f>VLOOKUP(A529,HOS[],3,FALSE)</f>
        <v>19</v>
      </c>
    </row>
    <row r="530" spans="1:17" ht="15.6" x14ac:dyDescent="0.3">
      <c r="A530" s="1" t="s">
        <v>1842</v>
      </c>
      <c r="B530" t="str">
        <f>VLOOKUP(A530,CUS[],3,FALSE)</f>
        <v>Alan</v>
      </c>
      <c r="C530">
        <f>VLOOKUP(A530,MED[],2,FALSE)</f>
        <v>45.62</v>
      </c>
      <c r="D530">
        <f>VLOOKUP(A530,MED[],3,FALSE)</f>
        <v>6.87</v>
      </c>
      <c r="E530" t="str">
        <f>VLOOKUP(A530,MED[],4,FALSE)</f>
        <v>No</v>
      </c>
      <c r="F530" t="str">
        <f>VLOOKUP(A530,MED[],5,FALSE)</f>
        <v>No</v>
      </c>
      <c r="G530" t="str">
        <f>VLOOKUP(A530,MED[],6,FALSE)</f>
        <v>No</v>
      </c>
      <c r="H530" t="str">
        <f>VLOOKUP(A530,MED[],7,FALSE)</f>
        <v>0</v>
      </c>
      <c r="I530" t="str">
        <f>VLOOKUP(A530,MED[],8,FALSE)</f>
        <v>No</v>
      </c>
      <c r="J530" t="str">
        <f>VLOOKUP(A530,MED[],9,FALSE)</f>
        <v>Obesity</v>
      </c>
      <c r="K530" t="str">
        <f>VLOOKUP(A530,MED[],10,FALSE)</f>
        <v>Diabetes</v>
      </c>
      <c r="L530" t="str">
        <f>VLOOKUP(A530,HOS[],2,FALSE)</f>
        <v>23 Dec 1962</v>
      </c>
      <c r="M530" s="11">
        <f>VLOOKUP(A530,HOS[],8,FALSE)</f>
        <v>4931.6499999999996</v>
      </c>
      <c r="N530" t="str">
        <f>VLOOKUP(A530,HOS[],9,FALSE)</f>
        <v>tier - 1</v>
      </c>
      <c r="O530" t="str">
        <f>VLOOKUP(A530,HOS[],10,FALSE)</f>
        <v>tier - 1</v>
      </c>
      <c r="P530" t="str">
        <f>VLOOKUP(A530,HOS[],11,FALSE)</f>
        <v>R1023</v>
      </c>
      <c r="Q530">
        <f>VLOOKUP(A530,HOS[],3,FALSE)</f>
        <v>60</v>
      </c>
    </row>
    <row r="531" spans="1:17" ht="15.6" x14ac:dyDescent="0.3">
      <c r="A531" s="1" t="s">
        <v>1841</v>
      </c>
      <c r="B531" t="str">
        <f>VLOOKUP(A531,CUS[],3,FALSE)</f>
        <v>Dan R.</v>
      </c>
      <c r="C531">
        <f>VLOOKUP(A531,MED[],2,FALSE)</f>
        <v>35.31</v>
      </c>
      <c r="D531">
        <f>VLOOKUP(A531,MED[],3,FALSE)</f>
        <v>5.87</v>
      </c>
      <c r="E531" t="str">
        <f>VLOOKUP(A531,MED[],4,FALSE)</f>
        <v>No</v>
      </c>
      <c r="F531" t="str">
        <f>VLOOKUP(A531,MED[],5,FALSE)</f>
        <v>No</v>
      </c>
      <c r="G531" t="str">
        <f>VLOOKUP(A531,MED[],6,FALSE)</f>
        <v>Yes</v>
      </c>
      <c r="H531" t="str">
        <f>VLOOKUP(A531,MED[],7,FALSE)</f>
        <v>1</v>
      </c>
      <c r="I531" t="str">
        <f>VLOOKUP(A531,MED[],8,FALSE)</f>
        <v>No</v>
      </c>
      <c r="J531" t="str">
        <f>VLOOKUP(A531,MED[],9,FALSE)</f>
        <v>Obesity</v>
      </c>
      <c r="K531" t="str">
        <f>VLOOKUP(A531,MED[],10,FALSE)</f>
        <v>Prediabetes</v>
      </c>
      <c r="L531" t="str">
        <f>VLOOKUP(A531,HOS[],2,FALSE)</f>
        <v>29 Oct 1979</v>
      </c>
      <c r="M531" s="11">
        <f>VLOOKUP(A531,HOS[],8,FALSE)</f>
        <v>12323.94</v>
      </c>
      <c r="N531" t="str">
        <f>VLOOKUP(A531,HOS[],9,FALSE)</f>
        <v>tier - 1</v>
      </c>
      <c r="O531" t="str">
        <f>VLOOKUP(A531,HOS[],10,FALSE)</f>
        <v>tier - 2</v>
      </c>
      <c r="P531" t="str">
        <f>VLOOKUP(A531,HOS[],11,FALSE)</f>
        <v>R1013</v>
      </c>
      <c r="Q531">
        <f>VLOOKUP(A531,HOS[],3,FALSE)</f>
        <v>43</v>
      </c>
    </row>
    <row r="532" spans="1:17" ht="15.6" x14ac:dyDescent="0.3">
      <c r="A532" s="1" t="s">
        <v>1840</v>
      </c>
      <c r="B532" t="str">
        <f>VLOOKUP(A532,CUS[],3,FALSE)</f>
        <v>Katie</v>
      </c>
      <c r="C532">
        <f>VLOOKUP(A532,MED[],2,FALSE)</f>
        <v>30.4</v>
      </c>
      <c r="D532">
        <f>VLOOKUP(A532,MED[],3,FALSE)</f>
        <v>4.07</v>
      </c>
      <c r="E532" t="str">
        <f>VLOOKUP(A532,MED[],4,FALSE)</f>
        <v>yes</v>
      </c>
      <c r="F532" t="str">
        <f>VLOOKUP(A532,MED[],5,FALSE)</f>
        <v>No</v>
      </c>
      <c r="G532" t="str">
        <f>VLOOKUP(A532,MED[],6,FALSE)</f>
        <v>No</v>
      </c>
      <c r="H532" t="str">
        <f>VLOOKUP(A532,MED[],7,FALSE)</f>
        <v>1</v>
      </c>
      <c r="I532" t="str">
        <f>VLOOKUP(A532,MED[],8,FALSE)</f>
        <v>No</v>
      </c>
      <c r="J532" t="str">
        <f>VLOOKUP(A532,MED[],9,FALSE)</f>
        <v>Obesity</v>
      </c>
      <c r="K532" t="str">
        <f>VLOOKUP(A532,MED[],10,FALSE)</f>
        <v>Normal</v>
      </c>
      <c r="L532" t="str">
        <f>VLOOKUP(A532,HOS[],2,FALSE)</f>
        <v>27 Nov 1995</v>
      </c>
      <c r="M532" s="11">
        <f>VLOOKUP(A532,HOS[],8,FALSE)</f>
        <v>4934.71</v>
      </c>
      <c r="N532" t="str">
        <f>VLOOKUP(A532,HOS[],9,FALSE)</f>
        <v>tier - 1</v>
      </c>
      <c r="O532" t="str">
        <f>VLOOKUP(A532,HOS[],10,FALSE)</f>
        <v>tier - 1</v>
      </c>
      <c r="P532" t="str">
        <f>VLOOKUP(A532,HOS[],11,FALSE)</f>
        <v>R1012</v>
      </c>
      <c r="Q532">
        <f>VLOOKUP(A532,HOS[],3,FALSE)</f>
        <v>27</v>
      </c>
    </row>
    <row r="533" spans="1:17" ht="15.6" x14ac:dyDescent="0.3">
      <c r="A533" s="1" t="s">
        <v>1839</v>
      </c>
      <c r="B533" t="str">
        <f>VLOOKUP(A533,CUS[],3,FALSE)</f>
        <v>Eric</v>
      </c>
      <c r="C533">
        <f>VLOOKUP(A533,MED[],2,FALSE)</f>
        <v>20.13</v>
      </c>
      <c r="D533">
        <f>VLOOKUP(A533,MED[],3,FALSE)</f>
        <v>6.47</v>
      </c>
      <c r="E533" t="str">
        <f>VLOOKUP(A533,MED[],4,FALSE)</f>
        <v>No</v>
      </c>
      <c r="F533" t="str">
        <f>VLOOKUP(A533,MED[],5,FALSE)</f>
        <v>No</v>
      </c>
      <c r="G533" t="str">
        <f>VLOOKUP(A533,MED[],6,FALSE)</f>
        <v>Yes</v>
      </c>
      <c r="H533" t="str">
        <f>VLOOKUP(A533,MED[],7,FALSE)</f>
        <v>1</v>
      </c>
      <c r="I533" t="str">
        <f>VLOOKUP(A533,MED[],8,FALSE)</f>
        <v>yes</v>
      </c>
      <c r="J533" t="str">
        <f>VLOOKUP(A533,MED[],9,FALSE)</f>
        <v>Overweight</v>
      </c>
      <c r="K533" t="str">
        <f>VLOOKUP(A533,MED[],10,FALSE)</f>
        <v>Prediabetes</v>
      </c>
      <c r="L533" t="str">
        <f>VLOOKUP(A533,HOS[],2,FALSE)</f>
        <v>26 Nov 1979</v>
      </c>
      <c r="M533" s="11">
        <f>VLOOKUP(A533,HOS[],8,FALSE)</f>
        <v>4942.0600000000004</v>
      </c>
      <c r="N533" t="str">
        <f>VLOOKUP(A533,HOS[],9,FALSE)</f>
        <v>tier - 1</v>
      </c>
      <c r="O533" t="str">
        <f>VLOOKUP(A533,HOS[],10,FALSE)</f>
        <v>tier - 1</v>
      </c>
      <c r="P533" t="str">
        <f>VLOOKUP(A533,HOS[],11,FALSE)</f>
        <v>R1013</v>
      </c>
      <c r="Q533">
        <f>VLOOKUP(A533,HOS[],3,FALSE)</f>
        <v>43</v>
      </c>
    </row>
    <row r="534" spans="1:17" ht="15.6" x14ac:dyDescent="0.3">
      <c r="A534" s="1" t="s">
        <v>1838</v>
      </c>
      <c r="B534" t="str">
        <f>VLOOKUP(A534,CUS[],3,FALSE)</f>
        <v>Cathryn</v>
      </c>
      <c r="C534">
        <f>VLOOKUP(A534,MED[],2,FALSE)</f>
        <v>23.655000000000001</v>
      </c>
      <c r="D534">
        <f>VLOOKUP(A534,MED[],3,FALSE)</f>
        <v>5.14</v>
      </c>
      <c r="E534" t="str">
        <f>VLOOKUP(A534,MED[],4,FALSE)</f>
        <v>No</v>
      </c>
      <c r="F534" t="str">
        <f>VLOOKUP(A534,MED[],5,FALSE)</f>
        <v>No</v>
      </c>
      <c r="G534" t="str">
        <f>VLOOKUP(A534,MED[],6,FALSE)</f>
        <v>No</v>
      </c>
      <c r="H534" t="str">
        <f>VLOOKUP(A534,MED[],7,FALSE)</f>
        <v>1</v>
      </c>
      <c r="I534" t="str">
        <f>VLOOKUP(A534,MED[],8,FALSE)</f>
        <v>yes</v>
      </c>
      <c r="J534" t="str">
        <f>VLOOKUP(A534,MED[],9,FALSE)</f>
        <v>Overweight</v>
      </c>
      <c r="K534" t="str">
        <f>VLOOKUP(A534,MED[],10,FALSE)</f>
        <v>Normal</v>
      </c>
      <c r="L534" t="str">
        <f>VLOOKUP(A534,HOS[],2,FALSE)</f>
        <v>13 Dec 1992</v>
      </c>
      <c r="M534" s="11">
        <f>VLOOKUP(A534,HOS[],8,FALSE)</f>
        <v>36935.64</v>
      </c>
      <c r="N534" t="str">
        <f>VLOOKUP(A534,HOS[],9,FALSE)</f>
        <v>tier - 1</v>
      </c>
      <c r="O534" t="str">
        <f>VLOOKUP(A534,HOS[],10,FALSE)</f>
        <v>tier - 2</v>
      </c>
      <c r="P534" t="str">
        <f>VLOOKUP(A534,HOS[],11,FALSE)</f>
        <v>R1012</v>
      </c>
      <c r="Q534">
        <f>VLOOKUP(A534,HOS[],3,FALSE)</f>
        <v>30</v>
      </c>
    </row>
    <row r="535" spans="1:17" ht="15.6" x14ac:dyDescent="0.3">
      <c r="A535" s="1" t="s">
        <v>1837</v>
      </c>
      <c r="B535" t="str">
        <f>VLOOKUP(A535,CUS[],3,FALSE)</f>
        <v>Brendan</v>
      </c>
      <c r="C535">
        <f>VLOOKUP(A535,MED[],2,FALSE)</f>
        <v>49.05</v>
      </c>
      <c r="D535">
        <f>VLOOKUP(A535,MED[],3,FALSE)</f>
        <v>9.77</v>
      </c>
      <c r="E535" t="str">
        <f>VLOOKUP(A535,MED[],4,FALSE)</f>
        <v>yes</v>
      </c>
      <c r="F535" t="str">
        <f>VLOOKUP(A535,MED[],5,FALSE)</f>
        <v>No</v>
      </c>
      <c r="G535" t="str">
        <f>VLOOKUP(A535,MED[],6,FALSE)</f>
        <v>No</v>
      </c>
      <c r="H535" t="str">
        <f>VLOOKUP(A535,MED[],7,FALSE)</f>
        <v>0</v>
      </c>
      <c r="I535" t="str">
        <f>VLOOKUP(A535,MED[],8,FALSE)</f>
        <v>No</v>
      </c>
      <c r="J535" t="str">
        <f>VLOOKUP(A535,MED[],9,FALSE)</f>
        <v>Obesity</v>
      </c>
      <c r="K535" t="str">
        <f>VLOOKUP(A535,MED[],10,FALSE)</f>
        <v>Diabetes</v>
      </c>
      <c r="L535" t="str">
        <f>VLOOKUP(A535,HOS[],2,FALSE)</f>
        <v>30 Aug 1967</v>
      </c>
      <c r="M535" s="11">
        <f>VLOOKUP(A535,HOS[],8,FALSE)</f>
        <v>4949.76</v>
      </c>
      <c r="N535" t="str">
        <f>VLOOKUP(A535,HOS[],9,FALSE)</f>
        <v>tier - 1</v>
      </c>
      <c r="O535" t="str">
        <f>VLOOKUP(A535,HOS[],10,FALSE)</f>
        <v>tier - 1</v>
      </c>
      <c r="P535" t="str">
        <f>VLOOKUP(A535,HOS[],11,FALSE)</f>
        <v>R1023</v>
      </c>
      <c r="Q535">
        <f>VLOOKUP(A535,HOS[],3,FALSE)</f>
        <v>55</v>
      </c>
    </row>
    <row r="536" spans="1:17" ht="15.6" x14ac:dyDescent="0.3">
      <c r="A536" s="1" t="s">
        <v>1836</v>
      </c>
      <c r="B536" t="str">
        <f>VLOOKUP(A536,CUS[],3,FALSE)</f>
        <v>Shauna</v>
      </c>
      <c r="C536">
        <f>VLOOKUP(A536,MED[],2,FALSE)</f>
        <v>51.94</v>
      </c>
      <c r="D536">
        <f>VLOOKUP(A536,MED[],3,FALSE)</f>
        <v>8.8000000000000007</v>
      </c>
      <c r="E536" t="str">
        <f>VLOOKUP(A536,MED[],4,FALSE)</f>
        <v>yes</v>
      </c>
      <c r="F536" t="str">
        <f>VLOOKUP(A536,MED[],5,FALSE)</f>
        <v>No</v>
      </c>
      <c r="G536" t="str">
        <f>VLOOKUP(A536,MED[],6,FALSE)</f>
        <v>No</v>
      </c>
      <c r="H536" t="str">
        <f>VLOOKUP(A536,MED[],7,FALSE)</f>
        <v>2</v>
      </c>
      <c r="I536" t="str">
        <f>VLOOKUP(A536,MED[],8,FALSE)</f>
        <v>No</v>
      </c>
      <c r="J536" t="str">
        <f>VLOOKUP(A536,MED[],9,FALSE)</f>
        <v>Obesity</v>
      </c>
      <c r="K536" t="str">
        <f>VLOOKUP(A536,MED[],10,FALSE)</f>
        <v>Diabetes</v>
      </c>
      <c r="L536" t="str">
        <f>VLOOKUP(A536,HOS[],2,FALSE)</f>
        <v>7 Oct 1970</v>
      </c>
      <c r="M536" s="11">
        <f>VLOOKUP(A536,HOS[],8,FALSE)</f>
        <v>4985.22</v>
      </c>
      <c r="N536" t="str">
        <f>VLOOKUP(A536,HOS[],9,FALSE)</f>
        <v>tier - 1</v>
      </c>
      <c r="O536" t="str">
        <f>VLOOKUP(A536,HOS[],10,FALSE)</f>
        <v>tier - 3</v>
      </c>
      <c r="P536" t="str">
        <f>VLOOKUP(A536,HOS[],11,FALSE)</f>
        <v>R1012</v>
      </c>
      <c r="Q536">
        <f>VLOOKUP(A536,HOS[],3,FALSE)</f>
        <v>52</v>
      </c>
    </row>
    <row r="537" spans="1:17" ht="15.6" x14ac:dyDescent="0.3">
      <c r="A537" s="1" t="s">
        <v>1835</v>
      </c>
      <c r="B537" t="str">
        <f>VLOOKUP(A537,CUS[],3,FALSE)</f>
        <v>Terence</v>
      </c>
      <c r="C537">
        <f>VLOOKUP(A537,MED[],2,FALSE)</f>
        <v>29.83</v>
      </c>
      <c r="D537">
        <f>VLOOKUP(A537,MED[],3,FALSE)</f>
        <v>5.84</v>
      </c>
      <c r="E537" t="str">
        <f>VLOOKUP(A537,MED[],4,FALSE)</f>
        <v>No</v>
      </c>
      <c r="F537" t="str">
        <f>VLOOKUP(A537,MED[],5,FALSE)</f>
        <v>No</v>
      </c>
      <c r="G537" t="str">
        <f>VLOOKUP(A537,MED[],6,FALSE)</f>
        <v>No</v>
      </c>
      <c r="H537" t="str">
        <f>VLOOKUP(A537,MED[],7,FALSE)</f>
        <v>1</v>
      </c>
      <c r="I537" t="str">
        <f>VLOOKUP(A537,MED[],8,FALSE)</f>
        <v>yes</v>
      </c>
      <c r="J537" t="str">
        <f>VLOOKUP(A537,MED[],9,FALSE)</f>
        <v>Overweight</v>
      </c>
      <c r="K537" t="str">
        <f>VLOOKUP(A537,MED[],10,FALSE)</f>
        <v>Prediabetes</v>
      </c>
      <c r="L537" t="str">
        <f>VLOOKUP(A537,HOS[],2,FALSE)</f>
        <v>24 Sep 1998</v>
      </c>
      <c r="M537" s="11">
        <f>VLOOKUP(A537,HOS[],8,FALSE)</f>
        <v>4992.38</v>
      </c>
      <c r="N537" t="str">
        <f>VLOOKUP(A537,HOS[],9,FALSE)</f>
        <v>tier - 1</v>
      </c>
      <c r="O537" t="str">
        <f>VLOOKUP(A537,HOS[],10,FALSE)</f>
        <v>tier - 1</v>
      </c>
      <c r="P537" t="str">
        <f>VLOOKUP(A537,HOS[],11,FALSE)</f>
        <v>R1019</v>
      </c>
      <c r="Q537">
        <f>VLOOKUP(A537,HOS[],3,FALSE)</f>
        <v>24</v>
      </c>
    </row>
    <row r="538" spans="1:17" ht="15.6" x14ac:dyDescent="0.3">
      <c r="A538" s="1" t="s">
        <v>1834</v>
      </c>
      <c r="B538" t="str">
        <f>VLOOKUP(A538,CUS[],3,FALSE)</f>
        <v>Marisol</v>
      </c>
      <c r="C538">
        <f>VLOOKUP(A538,MED[],2,FALSE)</f>
        <v>22.6</v>
      </c>
      <c r="D538">
        <f>VLOOKUP(A538,MED[],3,FALSE)</f>
        <v>10.43</v>
      </c>
      <c r="E538" t="str">
        <f>VLOOKUP(A538,MED[],4,FALSE)</f>
        <v>yes</v>
      </c>
      <c r="F538" t="str">
        <f>VLOOKUP(A538,MED[],5,FALSE)</f>
        <v>No</v>
      </c>
      <c r="G538" t="str">
        <f>VLOOKUP(A538,MED[],6,FALSE)</f>
        <v>No</v>
      </c>
      <c r="H538" t="str">
        <f>VLOOKUP(A538,MED[],7,FALSE)</f>
        <v>1</v>
      </c>
      <c r="I538" t="str">
        <f>VLOOKUP(A538,MED[],8,FALSE)</f>
        <v>yes</v>
      </c>
      <c r="J538" t="str">
        <f>VLOOKUP(A538,MED[],9,FALSE)</f>
        <v>Overweight</v>
      </c>
      <c r="K538" t="str">
        <f>VLOOKUP(A538,MED[],10,FALSE)</f>
        <v>Diabetes</v>
      </c>
      <c r="L538" t="str">
        <f>VLOOKUP(A538,HOS[],2,FALSE)</f>
        <v>5 Aug 1986</v>
      </c>
      <c r="M538" s="11">
        <f>VLOOKUP(A538,HOS[],8,FALSE)</f>
        <v>4999.04</v>
      </c>
      <c r="N538" t="str">
        <f>VLOOKUP(A538,HOS[],9,FALSE)</f>
        <v>tier - 1</v>
      </c>
      <c r="O538" t="str">
        <f>VLOOKUP(A538,HOS[],10,FALSE)</f>
        <v>tier - 3</v>
      </c>
      <c r="P538" t="str">
        <f>VLOOKUP(A538,HOS[],11,FALSE)</f>
        <v>R1011</v>
      </c>
      <c r="Q538">
        <f>VLOOKUP(A538,HOS[],3,FALSE)</f>
        <v>36</v>
      </c>
    </row>
    <row r="539" spans="1:17" ht="15.6" x14ac:dyDescent="0.3">
      <c r="A539" s="1" t="s">
        <v>1833</v>
      </c>
      <c r="B539" t="str">
        <f>VLOOKUP(A539,CUS[],3,FALSE)</f>
        <v>Lindsay</v>
      </c>
      <c r="C539">
        <f>VLOOKUP(A539,MED[],2,FALSE)</f>
        <v>46.69</v>
      </c>
      <c r="D539">
        <f>VLOOKUP(A539,MED[],3,FALSE)</f>
        <v>4.25</v>
      </c>
      <c r="E539" t="str">
        <f>VLOOKUP(A539,MED[],4,FALSE)</f>
        <v>yes</v>
      </c>
      <c r="F539" t="str">
        <f>VLOOKUP(A539,MED[],5,FALSE)</f>
        <v>No</v>
      </c>
      <c r="G539" t="str">
        <f>VLOOKUP(A539,MED[],6,FALSE)</f>
        <v>No</v>
      </c>
      <c r="H539" t="str">
        <f>VLOOKUP(A539,MED[],7,FALSE)</f>
        <v>1</v>
      </c>
      <c r="I539" t="str">
        <f>VLOOKUP(A539,MED[],8,FALSE)</f>
        <v>No</v>
      </c>
      <c r="J539" t="str">
        <f>VLOOKUP(A539,MED[],9,FALSE)</f>
        <v>Obesity</v>
      </c>
      <c r="K539" t="str">
        <f>VLOOKUP(A539,MED[],10,FALSE)</f>
        <v>Normal</v>
      </c>
      <c r="L539" t="str">
        <f>VLOOKUP(A539,HOS[],2,FALSE)</f>
        <v>4 Sep 1964</v>
      </c>
      <c r="M539" s="11">
        <f>VLOOKUP(A539,HOS[],8,FALSE)</f>
        <v>5002.78</v>
      </c>
      <c r="N539" t="str">
        <f>VLOOKUP(A539,HOS[],9,FALSE)</f>
        <v>tier - 1</v>
      </c>
      <c r="O539" t="str">
        <f>VLOOKUP(A539,HOS[],10,FALSE)</f>
        <v>tier - 2</v>
      </c>
      <c r="P539" t="str">
        <f>VLOOKUP(A539,HOS[],11,FALSE)</f>
        <v>R1012</v>
      </c>
      <c r="Q539">
        <f>VLOOKUP(A539,HOS[],3,FALSE)</f>
        <v>58</v>
      </c>
    </row>
    <row r="540" spans="1:17" ht="15.6" x14ac:dyDescent="0.3">
      <c r="A540" s="1" t="s">
        <v>1832</v>
      </c>
      <c r="B540" t="str">
        <f>VLOOKUP(A540,CUS[],3,FALSE)</f>
        <v>Katie</v>
      </c>
      <c r="C540">
        <f>VLOOKUP(A540,MED[],2,FALSE)</f>
        <v>28.49</v>
      </c>
      <c r="D540">
        <f>VLOOKUP(A540,MED[],3,FALSE)</f>
        <v>4.8899999999999997</v>
      </c>
      <c r="E540" t="str">
        <f>VLOOKUP(A540,MED[],4,FALSE)</f>
        <v>No</v>
      </c>
      <c r="F540" t="str">
        <f>VLOOKUP(A540,MED[],5,FALSE)</f>
        <v>No</v>
      </c>
      <c r="G540" t="str">
        <f>VLOOKUP(A540,MED[],6,FALSE)</f>
        <v>No</v>
      </c>
      <c r="H540" t="str">
        <f>VLOOKUP(A540,MED[],7,FALSE)</f>
        <v>0</v>
      </c>
      <c r="I540" t="str">
        <f>VLOOKUP(A540,MED[],8,FALSE)</f>
        <v>yes</v>
      </c>
      <c r="J540" t="str">
        <f>VLOOKUP(A540,MED[],9,FALSE)</f>
        <v>Overweight</v>
      </c>
      <c r="K540" t="str">
        <f>VLOOKUP(A540,MED[],10,FALSE)</f>
        <v>Normal</v>
      </c>
      <c r="L540" t="str">
        <f>VLOOKUP(A540,HOS[],2,FALSE)</f>
        <v>9 Dec 1999</v>
      </c>
      <c r="M540" s="11">
        <f>VLOOKUP(A540,HOS[],8,FALSE)</f>
        <v>5003.7700000000004</v>
      </c>
      <c r="N540" t="str">
        <f>VLOOKUP(A540,HOS[],9,FALSE)</f>
        <v>tier - 1</v>
      </c>
      <c r="O540" t="str">
        <f>VLOOKUP(A540,HOS[],10,FALSE)</f>
        <v>tier - 2</v>
      </c>
      <c r="P540" t="str">
        <f>VLOOKUP(A540,HOS[],11,FALSE)</f>
        <v>R1013</v>
      </c>
      <c r="Q540">
        <f>VLOOKUP(A540,HOS[],3,FALSE)</f>
        <v>23</v>
      </c>
    </row>
    <row r="541" spans="1:17" ht="15.6" x14ac:dyDescent="0.3">
      <c r="A541" s="1" t="s">
        <v>1831</v>
      </c>
      <c r="B541" t="str">
        <f>VLOOKUP(A541,CUS[],3,FALSE)</f>
        <v>Daniel</v>
      </c>
      <c r="C541">
        <f>VLOOKUP(A541,MED[],2,FALSE)</f>
        <v>28.5</v>
      </c>
      <c r="D541">
        <f>VLOOKUP(A541,MED[],3,FALSE)</f>
        <v>5.55</v>
      </c>
      <c r="E541" t="str">
        <f>VLOOKUP(A541,MED[],4,FALSE)</f>
        <v>yes</v>
      </c>
      <c r="F541" t="str">
        <f>VLOOKUP(A541,MED[],5,FALSE)</f>
        <v>No</v>
      </c>
      <c r="G541" t="str">
        <f>VLOOKUP(A541,MED[],6,FALSE)</f>
        <v>No</v>
      </c>
      <c r="H541" t="str">
        <f>VLOOKUP(A541,MED[],7,FALSE)</f>
        <v>1</v>
      </c>
      <c r="I541" t="str">
        <f>VLOOKUP(A541,MED[],8,FALSE)</f>
        <v>yes</v>
      </c>
      <c r="J541" t="str">
        <f>VLOOKUP(A541,MED[],9,FALSE)</f>
        <v>Overweight</v>
      </c>
      <c r="K541" t="str">
        <f>VLOOKUP(A541,MED[],10,FALSE)</f>
        <v>Normal</v>
      </c>
      <c r="L541" t="str">
        <f>VLOOKUP(A541,HOS[],2,FALSE)</f>
        <v>8 Jul 1995</v>
      </c>
      <c r="M541" s="11">
        <f>VLOOKUP(A541,HOS[],8,FALSE)</f>
        <v>5003.8500000000004</v>
      </c>
      <c r="N541" t="str">
        <f>VLOOKUP(A541,HOS[],9,FALSE)</f>
        <v>tier - 1</v>
      </c>
      <c r="O541" t="str">
        <f>VLOOKUP(A541,HOS[],10,FALSE)</f>
        <v>tier - 3</v>
      </c>
      <c r="P541" t="str">
        <f>VLOOKUP(A541,HOS[],11,FALSE)</f>
        <v>R1012</v>
      </c>
      <c r="Q541">
        <f>VLOOKUP(A541,HOS[],3,FALSE)</f>
        <v>27</v>
      </c>
    </row>
    <row r="542" spans="1:17" ht="15.6" x14ac:dyDescent="0.3">
      <c r="A542" s="1" t="s">
        <v>1830</v>
      </c>
      <c r="B542" t="str">
        <f>VLOOKUP(A542,CUS[],3,FALSE)</f>
        <v>Brett W</v>
      </c>
      <c r="C542">
        <f>VLOOKUP(A542,MED[],2,FALSE)</f>
        <v>24.4</v>
      </c>
      <c r="D542">
        <f>VLOOKUP(A542,MED[],3,FALSE)</f>
        <v>4.5199999999999996</v>
      </c>
      <c r="E542" t="str">
        <f>VLOOKUP(A542,MED[],4,FALSE)</f>
        <v>No</v>
      </c>
      <c r="F542" t="str">
        <f>VLOOKUP(A542,MED[],5,FALSE)</f>
        <v>No</v>
      </c>
      <c r="G542" t="str">
        <f>VLOOKUP(A542,MED[],6,FALSE)</f>
        <v>No</v>
      </c>
      <c r="H542" t="str">
        <f>VLOOKUP(A542,MED[],7,FALSE)</f>
        <v>1</v>
      </c>
      <c r="I542" t="str">
        <f>VLOOKUP(A542,MED[],8,FALSE)</f>
        <v>yes</v>
      </c>
      <c r="J542" t="str">
        <f>VLOOKUP(A542,MED[],9,FALSE)</f>
        <v>Overweight</v>
      </c>
      <c r="K542" t="str">
        <f>VLOOKUP(A542,MED[],10,FALSE)</f>
        <v>Normal</v>
      </c>
      <c r="L542" t="str">
        <f>VLOOKUP(A542,HOS[],2,FALSE)</f>
        <v>11 Dec 1992</v>
      </c>
      <c r="M542" s="11">
        <f>VLOOKUP(A542,HOS[],8,FALSE)</f>
        <v>41034.22</v>
      </c>
      <c r="N542" t="str">
        <f>VLOOKUP(A542,HOS[],9,FALSE)</f>
        <v>tier - 1</v>
      </c>
      <c r="O542" t="str">
        <f>VLOOKUP(A542,HOS[],10,FALSE)</f>
        <v>tier - 3</v>
      </c>
      <c r="P542" t="str">
        <f>VLOOKUP(A542,HOS[],11,FALSE)</f>
        <v>R1011</v>
      </c>
      <c r="Q542">
        <f>VLOOKUP(A542,HOS[],3,FALSE)</f>
        <v>30</v>
      </c>
    </row>
    <row r="543" spans="1:17" ht="15.6" x14ac:dyDescent="0.3">
      <c r="A543" s="1" t="s">
        <v>1829</v>
      </c>
      <c r="B543" t="str">
        <f>VLOOKUP(A543,CUS[],3,FALSE)</f>
        <v>Dylan J</v>
      </c>
      <c r="C543">
        <f>VLOOKUP(A543,MED[],2,FALSE)</f>
        <v>29.15</v>
      </c>
      <c r="D543">
        <f>VLOOKUP(A543,MED[],3,FALSE)</f>
        <v>4.45</v>
      </c>
      <c r="E543" t="str">
        <f>VLOOKUP(A543,MED[],4,FALSE)</f>
        <v>yes</v>
      </c>
      <c r="F543" t="str">
        <f>VLOOKUP(A543,MED[],5,FALSE)</f>
        <v>No</v>
      </c>
      <c r="G543" t="str">
        <f>VLOOKUP(A543,MED[],6,FALSE)</f>
        <v>No</v>
      </c>
      <c r="H543" t="str">
        <f>VLOOKUP(A543,MED[],7,FALSE)</f>
        <v>1</v>
      </c>
      <c r="I543" t="str">
        <f>VLOOKUP(A543,MED[],8,FALSE)</f>
        <v>yes</v>
      </c>
      <c r="J543" t="str">
        <f>VLOOKUP(A543,MED[],9,FALSE)</f>
        <v>Overweight</v>
      </c>
      <c r="K543" t="str">
        <f>VLOOKUP(A543,MED[],10,FALSE)</f>
        <v>Normal</v>
      </c>
      <c r="L543" t="str">
        <f>VLOOKUP(A543,HOS[],2,FALSE)</f>
        <v>9 Aug 1995</v>
      </c>
      <c r="M543" s="11">
        <f>VLOOKUP(A543,HOS[],8,FALSE)</f>
        <v>5012.47</v>
      </c>
      <c r="N543" t="str">
        <f>VLOOKUP(A543,HOS[],9,FALSE)</f>
        <v>tier - 1</v>
      </c>
      <c r="O543" t="str">
        <f>VLOOKUP(A543,HOS[],10,FALSE)</f>
        <v>tier - 1</v>
      </c>
      <c r="P543" t="str">
        <f>VLOOKUP(A543,HOS[],11,FALSE)</f>
        <v>R1013</v>
      </c>
      <c r="Q543">
        <f>VLOOKUP(A543,HOS[],3,FALSE)</f>
        <v>27</v>
      </c>
    </row>
    <row r="544" spans="1:17" ht="15.6" x14ac:dyDescent="0.3">
      <c r="A544" s="1" t="s">
        <v>1828</v>
      </c>
      <c r="B544" t="str">
        <f>VLOOKUP(A544,CUS[],3,FALSE)</f>
        <v>Elizabeth</v>
      </c>
      <c r="C544">
        <f>VLOOKUP(A544,MED[],2,FALSE)</f>
        <v>27.28</v>
      </c>
      <c r="D544">
        <f>VLOOKUP(A544,MED[],3,FALSE)</f>
        <v>4.72</v>
      </c>
      <c r="E544" t="str">
        <f>VLOOKUP(A544,MED[],4,FALSE)</f>
        <v>No</v>
      </c>
      <c r="F544" t="str">
        <f>VLOOKUP(A544,MED[],5,FALSE)</f>
        <v>yes</v>
      </c>
      <c r="G544" t="str">
        <f>VLOOKUP(A544,MED[],6,FALSE)</f>
        <v>No</v>
      </c>
      <c r="H544" t="str">
        <f>VLOOKUP(A544,MED[],7,FALSE)</f>
        <v>1</v>
      </c>
      <c r="I544" t="str">
        <f>VLOOKUP(A544,MED[],8,FALSE)</f>
        <v>yes</v>
      </c>
      <c r="J544" t="str">
        <f>VLOOKUP(A544,MED[],9,FALSE)</f>
        <v>Overweight</v>
      </c>
      <c r="K544" t="str">
        <f>VLOOKUP(A544,MED[],10,FALSE)</f>
        <v>Normal</v>
      </c>
      <c r="L544" t="str">
        <f>VLOOKUP(A544,HOS[],2,FALSE)</f>
        <v>28 Sep 2004</v>
      </c>
      <c r="M544" s="11">
        <f>VLOOKUP(A544,HOS[],8,FALSE)</f>
        <v>5028.1499999999996</v>
      </c>
      <c r="N544" t="str">
        <f>VLOOKUP(A544,HOS[],9,FALSE)</f>
        <v>tier - 1</v>
      </c>
      <c r="O544" t="str">
        <f>VLOOKUP(A544,HOS[],10,FALSE)</f>
        <v>tier - 3</v>
      </c>
      <c r="P544" t="str">
        <f>VLOOKUP(A544,HOS[],11,FALSE)</f>
        <v>R1013</v>
      </c>
      <c r="Q544">
        <f>VLOOKUP(A544,HOS[],3,FALSE)</f>
        <v>18</v>
      </c>
    </row>
    <row r="545" spans="1:17" ht="15.6" x14ac:dyDescent="0.3">
      <c r="A545" s="1" t="s">
        <v>1827</v>
      </c>
      <c r="B545" t="str">
        <f>VLOOKUP(A545,CUS[],3,FALSE)</f>
        <v>Brooke M.</v>
      </c>
      <c r="C545">
        <f>VLOOKUP(A545,MED[],2,FALSE)</f>
        <v>32.229999999999997</v>
      </c>
      <c r="D545">
        <f>VLOOKUP(A545,MED[],3,FALSE)</f>
        <v>4.6500000000000004</v>
      </c>
      <c r="E545" t="str">
        <f>VLOOKUP(A545,MED[],4,FALSE)</f>
        <v>yes</v>
      </c>
      <c r="F545" t="str">
        <f>VLOOKUP(A545,MED[],5,FALSE)</f>
        <v>No</v>
      </c>
      <c r="G545" t="str">
        <f>VLOOKUP(A545,MED[],6,FALSE)</f>
        <v>Yes</v>
      </c>
      <c r="H545" t="str">
        <f>VLOOKUP(A545,MED[],7,FALSE)</f>
        <v>1</v>
      </c>
      <c r="I545" t="str">
        <f>VLOOKUP(A545,MED[],8,FALSE)</f>
        <v>No</v>
      </c>
      <c r="J545" t="str">
        <f>VLOOKUP(A545,MED[],9,FALSE)</f>
        <v>Obesity</v>
      </c>
      <c r="K545" t="str">
        <f>VLOOKUP(A545,MED[],10,FALSE)</f>
        <v>Normal</v>
      </c>
      <c r="L545" t="str">
        <f>VLOOKUP(A545,HOS[],2,FALSE)</f>
        <v>10 Jun 1997</v>
      </c>
      <c r="M545" s="11">
        <f>VLOOKUP(A545,HOS[],8,FALSE)</f>
        <v>5031.2700000000004</v>
      </c>
      <c r="N545" t="str">
        <f>VLOOKUP(A545,HOS[],9,FALSE)</f>
        <v>tier - 1</v>
      </c>
      <c r="O545" t="str">
        <f>VLOOKUP(A545,HOS[],10,FALSE)</f>
        <v>tier - 1</v>
      </c>
      <c r="P545" t="str">
        <f>VLOOKUP(A545,HOS[],11,FALSE)</f>
        <v>R1013</v>
      </c>
      <c r="Q545">
        <f>VLOOKUP(A545,HOS[],3,FALSE)</f>
        <v>25</v>
      </c>
    </row>
    <row r="546" spans="1:17" ht="15.6" x14ac:dyDescent="0.3">
      <c r="A546" s="1" t="s">
        <v>1826</v>
      </c>
      <c r="B546" t="str">
        <f>VLOOKUP(A546,CUS[],3,FALSE)</f>
        <v>Teiko</v>
      </c>
      <c r="C546">
        <f>VLOOKUP(A546,MED[],2,FALSE)</f>
        <v>44.2</v>
      </c>
      <c r="D546">
        <f>VLOOKUP(A546,MED[],3,FALSE)</f>
        <v>11.34</v>
      </c>
      <c r="E546" t="str">
        <f>VLOOKUP(A546,MED[],4,FALSE)</f>
        <v>yes</v>
      </c>
      <c r="F546" t="str">
        <f>VLOOKUP(A546,MED[],5,FALSE)</f>
        <v>No</v>
      </c>
      <c r="G546" t="str">
        <f>VLOOKUP(A546,MED[],6,FALSE)</f>
        <v>Yes</v>
      </c>
      <c r="H546" t="str">
        <f>VLOOKUP(A546,MED[],7,FALSE)</f>
        <v>1</v>
      </c>
      <c r="I546" t="str">
        <f>VLOOKUP(A546,MED[],8,FALSE)</f>
        <v>No</v>
      </c>
      <c r="J546" t="str">
        <f>VLOOKUP(A546,MED[],9,FALSE)</f>
        <v>Obesity</v>
      </c>
      <c r="K546" t="str">
        <f>VLOOKUP(A546,MED[],10,FALSE)</f>
        <v>Diabetes</v>
      </c>
      <c r="L546" t="str">
        <f>VLOOKUP(A546,HOS[],2,FALSE)</f>
        <v>25 Jul 1963</v>
      </c>
      <c r="M546" s="11">
        <f>VLOOKUP(A546,HOS[],8,FALSE)</f>
        <v>36950.26</v>
      </c>
      <c r="N546" t="str">
        <f>VLOOKUP(A546,HOS[],9,FALSE)</f>
        <v>tier - 1</v>
      </c>
      <c r="O546" t="str">
        <f>VLOOKUP(A546,HOS[],10,FALSE)</f>
        <v>tier - 2</v>
      </c>
      <c r="P546" t="str">
        <f>VLOOKUP(A546,HOS[],11,FALSE)</f>
        <v>R1026</v>
      </c>
      <c r="Q546">
        <f>VLOOKUP(A546,HOS[],3,FALSE)</f>
        <v>59</v>
      </c>
    </row>
    <row r="547" spans="1:17" ht="15.6" x14ac:dyDescent="0.3">
      <c r="A547" s="1" t="s">
        <v>1825</v>
      </c>
      <c r="B547" t="str">
        <f>VLOOKUP(A547,CUS[],3,FALSE)</f>
        <v>Zachary</v>
      </c>
      <c r="C547">
        <f>VLOOKUP(A547,MED[],2,FALSE)</f>
        <v>29.734999999999999</v>
      </c>
      <c r="D547">
        <f>VLOOKUP(A547,MED[],3,FALSE)</f>
        <v>4.53</v>
      </c>
      <c r="E547" t="str">
        <f>VLOOKUP(A547,MED[],4,FALSE)</f>
        <v>No</v>
      </c>
      <c r="F547" t="str">
        <f>VLOOKUP(A547,MED[],5,FALSE)</f>
        <v>No</v>
      </c>
      <c r="G547" t="str">
        <f>VLOOKUP(A547,MED[],6,FALSE)</f>
        <v>Yes</v>
      </c>
      <c r="H547" t="str">
        <f>VLOOKUP(A547,MED[],7,FALSE)</f>
        <v>1</v>
      </c>
      <c r="I547" t="str">
        <f>VLOOKUP(A547,MED[],8,FALSE)</f>
        <v>No</v>
      </c>
      <c r="J547" t="str">
        <f>VLOOKUP(A547,MED[],9,FALSE)</f>
        <v>Overweight</v>
      </c>
      <c r="K547" t="str">
        <f>VLOOKUP(A547,MED[],10,FALSE)</f>
        <v>Normal</v>
      </c>
      <c r="L547" t="str">
        <f>VLOOKUP(A547,HOS[],2,FALSE)</f>
        <v>29 Jul 1993</v>
      </c>
      <c r="M547" s="11">
        <f>VLOOKUP(A547,HOS[],8,FALSE)</f>
        <v>5034.1000000000004</v>
      </c>
      <c r="N547" t="str">
        <f>VLOOKUP(A547,HOS[],9,FALSE)</f>
        <v>tier - 1</v>
      </c>
      <c r="O547" t="str">
        <f>VLOOKUP(A547,HOS[],10,FALSE)</f>
        <v>tier - 1</v>
      </c>
      <c r="P547" t="str">
        <f>VLOOKUP(A547,HOS[],11,FALSE)</f>
        <v>R1012</v>
      </c>
      <c r="Q547">
        <f>VLOOKUP(A547,HOS[],3,FALSE)</f>
        <v>29</v>
      </c>
    </row>
    <row r="548" spans="1:17" ht="15.6" x14ac:dyDescent="0.3">
      <c r="A548" s="1" t="s">
        <v>1824</v>
      </c>
      <c r="B548" t="str">
        <f>VLOOKUP(A548,CUS[],3,FALSE)</f>
        <v>Johannah</v>
      </c>
      <c r="C548">
        <f>VLOOKUP(A548,MED[],2,FALSE)</f>
        <v>28.31</v>
      </c>
      <c r="D548">
        <f>VLOOKUP(A548,MED[],3,FALSE)</f>
        <v>6.35</v>
      </c>
      <c r="E548" t="str">
        <f>VLOOKUP(A548,MED[],4,FALSE)</f>
        <v>No</v>
      </c>
      <c r="F548" t="str">
        <f>VLOOKUP(A548,MED[],5,FALSE)</f>
        <v>No</v>
      </c>
      <c r="G548" t="str">
        <f>VLOOKUP(A548,MED[],6,FALSE)</f>
        <v>No</v>
      </c>
      <c r="H548" t="str">
        <f>VLOOKUP(A548,MED[],7,FALSE)</f>
        <v>0</v>
      </c>
      <c r="I548" t="str">
        <f>VLOOKUP(A548,MED[],8,FALSE)</f>
        <v>yes</v>
      </c>
      <c r="J548" t="str">
        <f>VLOOKUP(A548,MED[],9,FALSE)</f>
        <v>Overweight</v>
      </c>
      <c r="K548" t="str">
        <f>VLOOKUP(A548,MED[],10,FALSE)</f>
        <v>Prediabetes</v>
      </c>
      <c r="L548" t="str">
        <f>VLOOKUP(A548,HOS[],2,FALSE)</f>
        <v>4 Oct 1999</v>
      </c>
      <c r="M548" s="11">
        <f>VLOOKUP(A548,HOS[],8,FALSE)</f>
        <v>5038.57</v>
      </c>
      <c r="N548" t="str">
        <f>VLOOKUP(A548,HOS[],9,FALSE)</f>
        <v>tier - 1</v>
      </c>
      <c r="O548" t="str">
        <f>VLOOKUP(A548,HOS[],10,FALSE)</f>
        <v>tier - 1</v>
      </c>
      <c r="P548" t="str">
        <f>VLOOKUP(A548,HOS[],11,FALSE)</f>
        <v>R1012</v>
      </c>
      <c r="Q548">
        <f>VLOOKUP(A548,HOS[],3,FALSE)</f>
        <v>23</v>
      </c>
    </row>
    <row r="549" spans="1:17" ht="15.6" x14ac:dyDescent="0.3">
      <c r="A549" s="1" t="s">
        <v>1823</v>
      </c>
      <c r="B549" t="str">
        <f>VLOOKUP(A549,CUS[],3,FALSE)</f>
        <v>Ryan A</v>
      </c>
      <c r="C549">
        <f>VLOOKUP(A549,MED[],2,FALSE)</f>
        <v>46.62</v>
      </c>
      <c r="D549">
        <f>VLOOKUP(A549,MED[],3,FALSE)</f>
        <v>8.51</v>
      </c>
      <c r="E549" t="str">
        <f>VLOOKUP(A549,MED[],4,FALSE)</f>
        <v>No</v>
      </c>
      <c r="F549" t="str">
        <f>VLOOKUP(A549,MED[],5,FALSE)</f>
        <v>No</v>
      </c>
      <c r="G549" t="str">
        <f>VLOOKUP(A549,MED[],6,FALSE)</f>
        <v>No</v>
      </c>
      <c r="H549" t="str">
        <f>VLOOKUP(A549,MED[],7,FALSE)</f>
        <v>0</v>
      </c>
      <c r="I549" t="str">
        <f>VLOOKUP(A549,MED[],8,FALSE)</f>
        <v>No</v>
      </c>
      <c r="J549" t="str">
        <f>VLOOKUP(A549,MED[],9,FALSE)</f>
        <v>Obesity</v>
      </c>
      <c r="K549" t="str">
        <f>VLOOKUP(A549,MED[],10,FALSE)</f>
        <v>Diabetes</v>
      </c>
      <c r="L549" t="str">
        <f>VLOOKUP(A549,HOS[],2,FALSE)</f>
        <v>16 Oct 1965</v>
      </c>
      <c r="M549" s="11">
        <f>VLOOKUP(A549,HOS[],8,FALSE)</f>
        <v>5043.13</v>
      </c>
      <c r="N549" t="str">
        <f>VLOOKUP(A549,HOS[],9,FALSE)</f>
        <v>tier - 1</v>
      </c>
      <c r="O549" t="str">
        <f>VLOOKUP(A549,HOS[],10,FALSE)</f>
        <v>tier - 2</v>
      </c>
      <c r="P549" t="str">
        <f>VLOOKUP(A549,HOS[],11,FALSE)</f>
        <v>R1012</v>
      </c>
      <c r="Q549">
        <f>VLOOKUP(A549,HOS[],3,FALSE)</f>
        <v>57</v>
      </c>
    </row>
    <row r="550" spans="1:17" ht="15.6" x14ac:dyDescent="0.3">
      <c r="A550" s="1" t="s">
        <v>1822</v>
      </c>
      <c r="B550" t="str">
        <f>VLOOKUP(A550,CUS[],3,FALSE)</f>
        <v>Andres Sr.</v>
      </c>
      <c r="C550">
        <f>VLOOKUP(A550,MED[],2,FALSE)</f>
        <v>51.75</v>
      </c>
      <c r="D550">
        <f>VLOOKUP(A550,MED[],3,FALSE)</f>
        <v>8.59</v>
      </c>
      <c r="E550" t="str">
        <f>VLOOKUP(A550,MED[],4,FALSE)</f>
        <v>yes</v>
      </c>
      <c r="F550" t="str">
        <f>VLOOKUP(A550,MED[],5,FALSE)</f>
        <v>No</v>
      </c>
      <c r="G550" t="str">
        <f>VLOOKUP(A550,MED[],6,FALSE)</f>
        <v>No</v>
      </c>
      <c r="H550" t="str">
        <f>VLOOKUP(A550,MED[],7,FALSE)</f>
        <v>1</v>
      </c>
      <c r="I550" t="str">
        <f>VLOOKUP(A550,MED[],8,FALSE)</f>
        <v>No</v>
      </c>
      <c r="J550" t="str">
        <f>VLOOKUP(A550,MED[],9,FALSE)</f>
        <v>Obesity</v>
      </c>
      <c r="K550" t="str">
        <f>VLOOKUP(A550,MED[],10,FALSE)</f>
        <v>Diabetes</v>
      </c>
      <c r="L550" t="str">
        <f>VLOOKUP(A550,HOS[],2,FALSE)</f>
        <v>29 Jun 1975</v>
      </c>
      <c r="M550" s="11">
        <f>VLOOKUP(A550,HOS[],8,FALSE)</f>
        <v>5045.1499999999996</v>
      </c>
      <c r="N550" t="str">
        <f>VLOOKUP(A550,HOS[],9,FALSE)</f>
        <v>tier - 1</v>
      </c>
      <c r="O550" t="str">
        <f>VLOOKUP(A550,HOS[],10,FALSE)</f>
        <v>tier - 3</v>
      </c>
      <c r="P550" t="str">
        <f>VLOOKUP(A550,HOS[],11,FALSE)</f>
        <v>R1023</v>
      </c>
      <c r="Q550">
        <f>VLOOKUP(A550,HOS[],3,FALSE)</f>
        <v>47</v>
      </c>
    </row>
    <row r="551" spans="1:17" ht="15.6" x14ac:dyDescent="0.3">
      <c r="A551" s="1" t="s">
        <v>1821</v>
      </c>
      <c r="B551" t="str">
        <f>VLOOKUP(A551,CUS[],3,FALSE)</f>
        <v>Bryan</v>
      </c>
      <c r="C551">
        <f>VLOOKUP(A551,MED[],2,FALSE)</f>
        <v>25.7</v>
      </c>
      <c r="D551">
        <f>VLOOKUP(A551,MED[],3,FALSE)</f>
        <v>4.13</v>
      </c>
      <c r="E551" t="str">
        <f>VLOOKUP(A551,MED[],4,FALSE)</f>
        <v>yes</v>
      </c>
      <c r="F551" t="str">
        <f>VLOOKUP(A551,MED[],5,FALSE)</f>
        <v>No</v>
      </c>
      <c r="G551" t="str">
        <f>VLOOKUP(A551,MED[],6,FALSE)</f>
        <v>No</v>
      </c>
      <c r="H551" t="str">
        <f>VLOOKUP(A551,MED[],7,FALSE)</f>
        <v>0</v>
      </c>
      <c r="I551" t="str">
        <f>VLOOKUP(A551,MED[],8,FALSE)</f>
        <v>yes</v>
      </c>
      <c r="J551" t="str">
        <f>VLOOKUP(A551,MED[],9,FALSE)</f>
        <v>Overweight</v>
      </c>
      <c r="K551" t="str">
        <f>VLOOKUP(A551,MED[],10,FALSE)</f>
        <v>Normal</v>
      </c>
      <c r="L551" t="str">
        <f>VLOOKUP(A551,HOS[],2,FALSE)</f>
        <v>7 Sep 2001</v>
      </c>
      <c r="M551" s="11">
        <f>VLOOKUP(A551,HOS[],8,FALSE)</f>
        <v>5054.05</v>
      </c>
      <c r="N551" t="str">
        <f>VLOOKUP(A551,HOS[],9,FALSE)</f>
        <v>tier - 1</v>
      </c>
      <c r="O551" t="str">
        <f>VLOOKUP(A551,HOS[],10,FALSE)</f>
        <v>tier - 2</v>
      </c>
      <c r="P551" t="str">
        <f>VLOOKUP(A551,HOS[],11,FALSE)</f>
        <v>R1011</v>
      </c>
      <c r="Q551">
        <f>VLOOKUP(A551,HOS[],3,FALSE)</f>
        <v>21</v>
      </c>
    </row>
    <row r="552" spans="1:17" ht="15.6" x14ac:dyDescent="0.3">
      <c r="A552" s="1" t="s">
        <v>1820</v>
      </c>
      <c r="B552" t="str">
        <f>VLOOKUP(A552,CUS[],3,FALSE)</f>
        <v>Lizette</v>
      </c>
      <c r="C552">
        <f>VLOOKUP(A552,MED[],2,FALSE)</f>
        <v>31.79</v>
      </c>
      <c r="D552">
        <f>VLOOKUP(A552,MED[],3,FALSE)</f>
        <v>4.55</v>
      </c>
      <c r="E552" t="str">
        <f>VLOOKUP(A552,MED[],4,FALSE)</f>
        <v>No</v>
      </c>
      <c r="F552" t="str">
        <f>VLOOKUP(A552,MED[],5,FALSE)</f>
        <v>No</v>
      </c>
      <c r="G552" t="str">
        <f>VLOOKUP(A552,MED[],6,FALSE)</f>
        <v>No</v>
      </c>
      <c r="H552" t="str">
        <f>VLOOKUP(A552,MED[],7,FALSE)</f>
        <v>0</v>
      </c>
      <c r="I552" t="str">
        <f>VLOOKUP(A552,MED[],8,FALSE)</f>
        <v>No</v>
      </c>
      <c r="J552" t="str">
        <f>VLOOKUP(A552,MED[],9,FALSE)</f>
        <v>Obesity</v>
      </c>
      <c r="K552" t="str">
        <f>VLOOKUP(A552,MED[],10,FALSE)</f>
        <v>Normal</v>
      </c>
      <c r="L552" t="str">
        <f>VLOOKUP(A552,HOS[],2,FALSE)</f>
        <v>11 Oct 1977</v>
      </c>
      <c r="M552" s="11">
        <f>VLOOKUP(A552,HOS[],8,FALSE)</f>
        <v>5059.5600000000004</v>
      </c>
      <c r="N552" t="str">
        <f>VLOOKUP(A552,HOS[],9,FALSE)</f>
        <v>tier - 1</v>
      </c>
      <c r="O552" t="str">
        <f>VLOOKUP(A552,HOS[],10,FALSE)</f>
        <v>tier - 2</v>
      </c>
      <c r="P552" t="str">
        <f>VLOOKUP(A552,HOS[],11,FALSE)</f>
        <v>R1013</v>
      </c>
      <c r="Q552">
        <f>VLOOKUP(A552,HOS[],3,FALSE)</f>
        <v>45</v>
      </c>
    </row>
    <row r="553" spans="1:17" ht="15.6" x14ac:dyDescent="0.3">
      <c r="A553" s="1" t="s">
        <v>1819</v>
      </c>
      <c r="B553" t="str">
        <f>VLOOKUP(A553,CUS[],3,FALSE)</f>
        <v>Don</v>
      </c>
      <c r="C553">
        <f>VLOOKUP(A553,MED[],2,FALSE)</f>
        <v>24.795000000000002</v>
      </c>
      <c r="D553">
        <f>VLOOKUP(A553,MED[],3,FALSE)</f>
        <v>4.5199999999999996</v>
      </c>
      <c r="E553" t="str">
        <f>VLOOKUP(A553,MED[],4,FALSE)</f>
        <v>No</v>
      </c>
      <c r="F553" t="str">
        <f>VLOOKUP(A553,MED[],5,FALSE)</f>
        <v>No</v>
      </c>
      <c r="G553" t="str">
        <f>VLOOKUP(A553,MED[],6,FALSE)</f>
        <v>No</v>
      </c>
      <c r="H553" t="str">
        <f>VLOOKUP(A553,MED[],7,FALSE)</f>
        <v>0</v>
      </c>
      <c r="I553" t="str">
        <f>VLOOKUP(A553,MED[],8,FALSE)</f>
        <v>yes</v>
      </c>
      <c r="J553" t="str">
        <f>VLOOKUP(A553,MED[],9,FALSE)</f>
        <v>Overweight</v>
      </c>
      <c r="K553" t="str">
        <f>VLOOKUP(A553,MED[],10,FALSE)</f>
        <v>Normal</v>
      </c>
      <c r="L553" t="str">
        <f>VLOOKUP(A553,HOS[],2,FALSE)</f>
        <v>25 Dec 1989</v>
      </c>
      <c r="M553" s="11">
        <f>VLOOKUP(A553,HOS[],8,FALSE)</f>
        <v>11299.34</v>
      </c>
      <c r="N553" t="str">
        <f>VLOOKUP(A553,HOS[],9,FALSE)</f>
        <v>tier - 1</v>
      </c>
      <c r="O553" t="str">
        <f>VLOOKUP(A553,HOS[],10,FALSE)</f>
        <v>tier - 2</v>
      </c>
      <c r="P553" t="str">
        <f>VLOOKUP(A553,HOS[],11,FALSE)</f>
        <v>R1017</v>
      </c>
      <c r="Q553">
        <f>VLOOKUP(A553,HOS[],3,FALSE)</f>
        <v>33</v>
      </c>
    </row>
    <row r="554" spans="1:17" ht="15.6" x14ac:dyDescent="0.3">
      <c r="A554" s="1" t="s">
        <v>1818</v>
      </c>
      <c r="B554" t="str">
        <f>VLOOKUP(A554,CUS[],3,FALSE)</f>
        <v>Jeb</v>
      </c>
      <c r="C554">
        <f>VLOOKUP(A554,MED[],2,FALSE)</f>
        <v>53.98</v>
      </c>
      <c r="D554">
        <f>VLOOKUP(A554,MED[],3,FALSE)</f>
        <v>5.07</v>
      </c>
      <c r="E554" t="str">
        <f>VLOOKUP(A554,MED[],4,FALSE)</f>
        <v>No</v>
      </c>
      <c r="F554" t="str">
        <f>VLOOKUP(A554,MED[],5,FALSE)</f>
        <v>No</v>
      </c>
      <c r="G554" t="str">
        <f>VLOOKUP(A554,MED[],6,FALSE)</f>
        <v>Yes</v>
      </c>
      <c r="H554" t="str">
        <f>VLOOKUP(A554,MED[],7,FALSE)</f>
        <v>1</v>
      </c>
      <c r="I554" t="str">
        <f>VLOOKUP(A554,MED[],8,FALSE)</f>
        <v>No</v>
      </c>
      <c r="J554" t="str">
        <f>VLOOKUP(A554,MED[],9,FALSE)</f>
        <v>Obesity</v>
      </c>
      <c r="K554" t="str">
        <f>VLOOKUP(A554,MED[],10,FALSE)</f>
        <v>Normal</v>
      </c>
      <c r="L554" t="str">
        <f>VLOOKUP(A554,HOS[],2,FALSE)</f>
        <v>2 Nov 1979</v>
      </c>
      <c r="M554" s="11">
        <f>VLOOKUP(A554,HOS[],8,FALSE)</f>
        <v>12333.83</v>
      </c>
      <c r="N554" t="str">
        <f>VLOOKUP(A554,HOS[],9,FALSE)</f>
        <v>tier - 1</v>
      </c>
      <c r="O554" t="str">
        <f>VLOOKUP(A554,HOS[],10,FALSE)</f>
        <v>tier - 3</v>
      </c>
      <c r="P554" t="str">
        <f>VLOOKUP(A554,HOS[],11,FALSE)</f>
        <v>R1012</v>
      </c>
      <c r="Q554">
        <f>VLOOKUP(A554,HOS[],3,FALSE)</f>
        <v>43</v>
      </c>
    </row>
    <row r="555" spans="1:17" ht="15.6" x14ac:dyDescent="0.3">
      <c r="A555" s="1" t="s">
        <v>1817</v>
      </c>
      <c r="B555" t="str">
        <f>VLOOKUP(A555,CUS[],3,FALSE)</f>
        <v>Amy R.</v>
      </c>
      <c r="C555">
        <f>VLOOKUP(A555,MED[],2,FALSE)</f>
        <v>41.325000000000003</v>
      </c>
      <c r="D555">
        <f>VLOOKUP(A555,MED[],3,FALSE)</f>
        <v>4.04</v>
      </c>
      <c r="E555" t="str">
        <f>VLOOKUP(A555,MED[],4,FALSE)</f>
        <v>yes</v>
      </c>
      <c r="F555" t="str">
        <f>VLOOKUP(A555,MED[],5,FALSE)</f>
        <v>No</v>
      </c>
      <c r="G555" t="str">
        <f>VLOOKUP(A555,MED[],6,FALSE)</f>
        <v>Yes</v>
      </c>
      <c r="H555" t="str">
        <f>VLOOKUP(A555,MED[],7,FALSE)</f>
        <v>1</v>
      </c>
      <c r="I555" t="str">
        <f>VLOOKUP(A555,MED[],8,FALSE)</f>
        <v>No</v>
      </c>
      <c r="J555" t="str">
        <f>VLOOKUP(A555,MED[],9,FALSE)</f>
        <v>Obesity</v>
      </c>
      <c r="K555" t="str">
        <f>VLOOKUP(A555,MED[],10,FALSE)</f>
        <v>Normal</v>
      </c>
      <c r="L555" t="str">
        <f>VLOOKUP(A555,HOS[],2,FALSE)</f>
        <v>22 Aug 1997</v>
      </c>
      <c r="M555" s="11">
        <f>VLOOKUP(A555,HOS[],8,FALSE)</f>
        <v>5077.1899999999996</v>
      </c>
      <c r="N555" t="str">
        <f>VLOOKUP(A555,HOS[],9,FALSE)</f>
        <v>tier - 1</v>
      </c>
      <c r="O555" t="str">
        <f>VLOOKUP(A555,HOS[],10,FALSE)</f>
        <v>tier - 2</v>
      </c>
      <c r="P555" t="str">
        <f>VLOOKUP(A555,HOS[],11,FALSE)</f>
        <v>R1024</v>
      </c>
      <c r="Q555">
        <f>VLOOKUP(A555,HOS[],3,FALSE)</f>
        <v>25</v>
      </c>
    </row>
    <row r="556" spans="1:17" ht="15.6" x14ac:dyDescent="0.3">
      <c r="A556" s="1" t="s">
        <v>1816</v>
      </c>
      <c r="B556" t="str">
        <f>VLOOKUP(A556,CUS[],3,FALSE)</f>
        <v>Brian</v>
      </c>
      <c r="C556">
        <f>VLOOKUP(A556,MED[],2,FALSE)</f>
        <v>51.65</v>
      </c>
      <c r="D556">
        <f>VLOOKUP(A556,MED[],3,FALSE)</f>
        <v>5.3</v>
      </c>
      <c r="E556" t="str">
        <f>VLOOKUP(A556,MED[],4,FALSE)</f>
        <v>yes</v>
      </c>
      <c r="F556" t="str">
        <f>VLOOKUP(A556,MED[],5,FALSE)</f>
        <v>No</v>
      </c>
      <c r="G556" t="str">
        <f>VLOOKUP(A556,MED[],6,FALSE)</f>
        <v>No</v>
      </c>
      <c r="H556" t="str">
        <f>VLOOKUP(A556,MED[],7,FALSE)</f>
        <v>0</v>
      </c>
      <c r="I556" t="str">
        <f>VLOOKUP(A556,MED[],8,FALSE)</f>
        <v>No</v>
      </c>
      <c r="J556" t="str">
        <f>VLOOKUP(A556,MED[],9,FALSE)</f>
        <v>Obesity</v>
      </c>
      <c r="K556" t="str">
        <f>VLOOKUP(A556,MED[],10,FALSE)</f>
        <v>Normal</v>
      </c>
      <c r="L556" t="str">
        <f>VLOOKUP(A556,HOS[],2,FALSE)</f>
        <v>14 Dec 1976</v>
      </c>
      <c r="M556" s="11">
        <f>VLOOKUP(A556,HOS[],8,FALSE)</f>
        <v>5080.1000000000004</v>
      </c>
      <c r="N556" t="str">
        <f>VLOOKUP(A556,HOS[],9,FALSE)</f>
        <v>tier - 1</v>
      </c>
      <c r="O556" t="str">
        <f>VLOOKUP(A556,HOS[],10,FALSE)</f>
        <v>tier - 2</v>
      </c>
      <c r="P556" t="str">
        <f>VLOOKUP(A556,HOS[],11,FALSE)</f>
        <v>R1012</v>
      </c>
      <c r="Q556">
        <f>VLOOKUP(A556,HOS[],3,FALSE)</f>
        <v>46</v>
      </c>
    </row>
    <row r="557" spans="1:17" ht="15.6" x14ac:dyDescent="0.3">
      <c r="A557" s="1" t="s">
        <v>1815</v>
      </c>
      <c r="B557" t="str">
        <f>VLOOKUP(A557,CUS[],3,FALSE)</f>
        <v>Mike G</v>
      </c>
      <c r="C557">
        <f>VLOOKUP(A557,MED[],2,FALSE)</f>
        <v>44.52</v>
      </c>
      <c r="D557">
        <f>VLOOKUP(A557,MED[],3,FALSE)</f>
        <v>8.64</v>
      </c>
      <c r="E557" t="str">
        <f>VLOOKUP(A557,MED[],4,FALSE)</f>
        <v>yes</v>
      </c>
      <c r="F557" t="str">
        <f>VLOOKUP(A557,MED[],5,FALSE)</f>
        <v>No</v>
      </c>
      <c r="G557" t="str">
        <f>VLOOKUP(A557,MED[],6,FALSE)</f>
        <v>Yes</v>
      </c>
      <c r="H557" t="str">
        <f>VLOOKUP(A557,MED[],7,FALSE)</f>
        <v>1</v>
      </c>
      <c r="I557" t="str">
        <f>VLOOKUP(A557,MED[],8,FALSE)</f>
        <v>No</v>
      </c>
      <c r="J557" t="str">
        <f>VLOOKUP(A557,MED[],9,FALSE)</f>
        <v>Obesity</v>
      </c>
      <c r="K557" t="str">
        <f>VLOOKUP(A557,MED[],10,FALSE)</f>
        <v>Diabetes</v>
      </c>
      <c r="L557" t="str">
        <f>VLOOKUP(A557,HOS[],2,FALSE)</f>
        <v>19 Dec 1963</v>
      </c>
      <c r="M557" s="11">
        <f>VLOOKUP(A557,HOS[],8,FALSE)</f>
        <v>5087.92</v>
      </c>
      <c r="N557" t="str">
        <f>VLOOKUP(A557,HOS[],9,FALSE)</f>
        <v>tier - 1</v>
      </c>
      <c r="O557" t="str">
        <f>VLOOKUP(A557,HOS[],10,FALSE)</f>
        <v>tier - 2</v>
      </c>
      <c r="P557" t="str">
        <f>VLOOKUP(A557,HOS[],11,FALSE)</f>
        <v>R1012</v>
      </c>
      <c r="Q557">
        <f>VLOOKUP(A557,HOS[],3,FALSE)</f>
        <v>59</v>
      </c>
    </row>
    <row r="558" spans="1:17" ht="15.6" x14ac:dyDescent="0.3">
      <c r="A558" s="1" t="s">
        <v>1814</v>
      </c>
      <c r="B558" t="str">
        <f>VLOOKUP(A558,CUS[],3,FALSE)</f>
        <v>Simonezitrone Sr.</v>
      </c>
      <c r="C558">
        <f>VLOOKUP(A558,MED[],2,FALSE)</f>
        <v>53.29</v>
      </c>
      <c r="D558">
        <f>VLOOKUP(A558,MED[],3,FALSE)</f>
        <v>4.03</v>
      </c>
      <c r="E558" t="str">
        <f>VLOOKUP(A558,MED[],4,FALSE)</f>
        <v>No</v>
      </c>
      <c r="F558" t="str">
        <f>VLOOKUP(A558,MED[],5,FALSE)</f>
        <v>No</v>
      </c>
      <c r="G558" t="str">
        <f>VLOOKUP(A558,MED[],6,FALSE)</f>
        <v>Yes</v>
      </c>
      <c r="H558" t="str">
        <f>VLOOKUP(A558,MED[],7,FALSE)</f>
        <v>1</v>
      </c>
      <c r="I558" t="str">
        <f>VLOOKUP(A558,MED[],8,FALSE)</f>
        <v>No</v>
      </c>
      <c r="J558" t="str">
        <f>VLOOKUP(A558,MED[],9,FALSE)</f>
        <v>Obesity</v>
      </c>
      <c r="K558" t="str">
        <f>VLOOKUP(A558,MED[],10,FALSE)</f>
        <v>Normal</v>
      </c>
      <c r="L558" t="str">
        <f>VLOOKUP(A558,HOS[],2,FALSE)</f>
        <v>18 Oct 1979</v>
      </c>
      <c r="M558" s="11">
        <f>VLOOKUP(A558,HOS[],8,FALSE)</f>
        <v>5116.5</v>
      </c>
      <c r="N558" t="str">
        <f>VLOOKUP(A558,HOS[],9,FALSE)</f>
        <v>tier - 1</v>
      </c>
      <c r="O558" t="str">
        <f>VLOOKUP(A558,HOS[],10,FALSE)</f>
        <v>tier - 2</v>
      </c>
      <c r="P558" t="str">
        <f>VLOOKUP(A558,HOS[],11,FALSE)</f>
        <v>R1012</v>
      </c>
      <c r="Q558">
        <f>VLOOKUP(A558,HOS[],3,FALSE)</f>
        <v>43</v>
      </c>
    </row>
    <row r="559" spans="1:17" ht="15.6" x14ac:dyDescent="0.3">
      <c r="A559" s="1" t="s">
        <v>1813</v>
      </c>
      <c r="B559" t="str">
        <f>VLOOKUP(A559,CUS[],3,FALSE)</f>
        <v>Nicholas</v>
      </c>
      <c r="C559">
        <f>VLOOKUP(A559,MED[],2,FALSE)</f>
        <v>46.63</v>
      </c>
      <c r="D559">
        <f>VLOOKUP(A559,MED[],3,FALSE)</f>
        <v>4.26</v>
      </c>
      <c r="E559" t="str">
        <f>VLOOKUP(A559,MED[],4,FALSE)</f>
        <v>yes</v>
      </c>
      <c r="F559" t="str">
        <f>VLOOKUP(A559,MED[],5,FALSE)</f>
        <v>No</v>
      </c>
      <c r="G559" t="str">
        <f>VLOOKUP(A559,MED[],6,FALSE)</f>
        <v>No</v>
      </c>
      <c r="H559" t="str">
        <f>VLOOKUP(A559,MED[],7,FALSE)</f>
        <v>2</v>
      </c>
      <c r="I559" t="str">
        <f>VLOOKUP(A559,MED[],8,FALSE)</f>
        <v>No</v>
      </c>
      <c r="J559" t="str">
        <f>VLOOKUP(A559,MED[],9,FALSE)</f>
        <v>Obesity</v>
      </c>
      <c r="K559" t="str">
        <f>VLOOKUP(A559,MED[],10,FALSE)</f>
        <v>Normal</v>
      </c>
      <c r="L559" t="str">
        <f>VLOOKUP(A559,HOS[],2,FALSE)</f>
        <v>13 Jun 1966</v>
      </c>
      <c r="M559" s="11">
        <f>VLOOKUP(A559,HOS[],8,FALSE)</f>
        <v>36976.449999999997</v>
      </c>
      <c r="N559" t="str">
        <f>VLOOKUP(A559,HOS[],9,FALSE)</f>
        <v>tier - 1</v>
      </c>
      <c r="O559" t="str">
        <f>VLOOKUP(A559,HOS[],10,FALSE)</f>
        <v>tier - 3</v>
      </c>
      <c r="P559" t="str">
        <f>VLOOKUP(A559,HOS[],11,FALSE)</f>
        <v>R1012</v>
      </c>
      <c r="Q559">
        <f>VLOOKUP(A559,HOS[],3,FALSE)</f>
        <v>56</v>
      </c>
    </row>
    <row r="560" spans="1:17" ht="15.6" x14ac:dyDescent="0.3">
      <c r="A560" s="1" t="s">
        <v>1812</v>
      </c>
      <c r="B560" t="str">
        <f>VLOOKUP(A560,CUS[],3,FALSE)</f>
        <v>Angela M</v>
      </c>
      <c r="C560">
        <f>VLOOKUP(A560,MED[],2,FALSE)</f>
        <v>28.88</v>
      </c>
      <c r="D560">
        <f>VLOOKUP(A560,MED[],3,FALSE)</f>
        <v>5.35</v>
      </c>
      <c r="E560" t="str">
        <f>VLOOKUP(A560,MED[],4,FALSE)</f>
        <v>No</v>
      </c>
      <c r="F560" t="str">
        <f>VLOOKUP(A560,MED[],5,FALSE)</f>
        <v>No</v>
      </c>
      <c r="G560" t="str">
        <f>VLOOKUP(A560,MED[],6,FALSE)</f>
        <v>Yes</v>
      </c>
      <c r="H560" t="str">
        <f>VLOOKUP(A560,MED[],7,FALSE)</f>
        <v>1</v>
      </c>
      <c r="I560" t="str">
        <f>VLOOKUP(A560,MED[],8,FALSE)</f>
        <v>yes</v>
      </c>
      <c r="J560" t="str">
        <f>VLOOKUP(A560,MED[],9,FALSE)</f>
        <v>Overweight</v>
      </c>
      <c r="K560" t="str">
        <f>VLOOKUP(A560,MED[],10,FALSE)</f>
        <v>Normal</v>
      </c>
      <c r="L560" t="str">
        <f>VLOOKUP(A560,HOS[],2,FALSE)</f>
        <v>1 Jul 2003</v>
      </c>
      <c r="M560" s="11">
        <f>VLOOKUP(A560,HOS[],8,FALSE)</f>
        <v>5124.1899999999996</v>
      </c>
      <c r="N560" t="str">
        <f>VLOOKUP(A560,HOS[],9,FALSE)</f>
        <v>tier - 1</v>
      </c>
      <c r="O560" t="str">
        <f>VLOOKUP(A560,HOS[],10,FALSE)</f>
        <v>tier - 1</v>
      </c>
      <c r="P560" t="str">
        <f>VLOOKUP(A560,HOS[],11,FALSE)</f>
        <v>R1012</v>
      </c>
      <c r="Q560">
        <f>VLOOKUP(A560,HOS[],3,FALSE)</f>
        <v>19</v>
      </c>
    </row>
    <row r="561" spans="1:17" ht="15.6" x14ac:dyDescent="0.3">
      <c r="A561" s="1" t="s">
        <v>1811</v>
      </c>
      <c r="B561" t="str">
        <f>VLOOKUP(A561,CUS[],3,FALSE)</f>
        <v>Oz</v>
      </c>
      <c r="C561">
        <f>VLOOKUP(A561,MED[],2,FALSE)</f>
        <v>23.98</v>
      </c>
      <c r="D561">
        <f>VLOOKUP(A561,MED[],3,FALSE)</f>
        <v>4.9000000000000004</v>
      </c>
      <c r="E561" t="str">
        <f>VLOOKUP(A561,MED[],4,FALSE)</f>
        <v>No</v>
      </c>
      <c r="F561" t="str">
        <f>VLOOKUP(A561,MED[],5,FALSE)</f>
        <v>No</v>
      </c>
      <c r="G561" t="str">
        <f>VLOOKUP(A561,MED[],6,FALSE)</f>
        <v>No</v>
      </c>
      <c r="H561" t="str">
        <f>VLOOKUP(A561,MED[],7,FALSE)</f>
        <v>0</v>
      </c>
      <c r="I561" t="str">
        <f>VLOOKUP(A561,MED[],8,FALSE)</f>
        <v>unknown</v>
      </c>
      <c r="J561" t="str">
        <f>VLOOKUP(A561,MED[],9,FALSE)</f>
        <v>Overweight</v>
      </c>
      <c r="K561" t="str">
        <f>VLOOKUP(A561,MED[],10,FALSE)</f>
        <v>Normal</v>
      </c>
      <c r="L561" t="str">
        <f>VLOOKUP(A561,HOS[],2,FALSE)</f>
        <v>13 Jul 1994</v>
      </c>
      <c r="M561" s="11">
        <f>VLOOKUP(A561,HOS[],8,FALSE)</f>
        <v>5125.22</v>
      </c>
      <c r="N561" t="str">
        <f>VLOOKUP(A561,HOS[],9,FALSE)</f>
        <v>tier - 1</v>
      </c>
      <c r="O561" t="str">
        <f>VLOOKUP(A561,HOS[],10,FALSE)</f>
        <v>tier - 3</v>
      </c>
      <c r="P561" t="str">
        <f>VLOOKUP(A561,HOS[],11,FALSE)</f>
        <v>R1013</v>
      </c>
      <c r="Q561">
        <f>VLOOKUP(A561,HOS[],3,FALSE)</f>
        <v>28</v>
      </c>
    </row>
    <row r="562" spans="1:17" ht="15.6" x14ac:dyDescent="0.3">
      <c r="A562" s="1" t="s">
        <v>1810</v>
      </c>
      <c r="B562" t="str">
        <f>VLOOKUP(A562,CUS[],3,FALSE)</f>
        <v>Erin M.</v>
      </c>
      <c r="C562">
        <f>VLOOKUP(A562,MED[],2,FALSE)</f>
        <v>23.65</v>
      </c>
      <c r="D562">
        <f>VLOOKUP(A562,MED[],3,FALSE)</f>
        <v>4.5</v>
      </c>
      <c r="E562" t="str">
        <f>VLOOKUP(A562,MED[],4,FALSE)</f>
        <v>No</v>
      </c>
      <c r="F562" t="str">
        <f>VLOOKUP(A562,MED[],5,FALSE)</f>
        <v>No</v>
      </c>
      <c r="G562" t="str">
        <f>VLOOKUP(A562,MED[],6,FALSE)</f>
        <v>No</v>
      </c>
      <c r="H562" t="str">
        <f>VLOOKUP(A562,MED[],7,FALSE)</f>
        <v>0</v>
      </c>
      <c r="I562" t="str">
        <f>VLOOKUP(A562,MED[],8,FALSE)</f>
        <v>No</v>
      </c>
      <c r="J562" t="str">
        <f>VLOOKUP(A562,MED[],9,FALSE)</f>
        <v>Overweight</v>
      </c>
      <c r="K562" t="str">
        <f>VLOOKUP(A562,MED[],10,FALSE)</f>
        <v>Normal</v>
      </c>
      <c r="L562" t="str">
        <f>VLOOKUP(A562,HOS[],2,FALSE)</f>
        <v>15 Oct 1990</v>
      </c>
      <c r="M562" s="11">
        <f>VLOOKUP(A562,HOS[],8,FALSE)</f>
        <v>5136.75</v>
      </c>
      <c r="N562" t="str">
        <f>VLOOKUP(A562,HOS[],9,FALSE)</f>
        <v>tier - 1</v>
      </c>
      <c r="O562" t="str">
        <f>VLOOKUP(A562,HOS[],10,FALSE)</f>
        <v>tier - 3</v>
      </c>
      <c r="P562" t="str">
        <f>VLOOKUP(A562,HOS[],11,FALSE)</f>
        <v>R1013</v>
      </c>
      <c r="Q562">
        <f>VLOOKUP(A562,HOS[],3,FALSE)</f>
        <v>32</v>
      </c>
    </row>
    <row r="563" spans="1:17" ht="15.6" x14ac:dyDescent="0.3">
      <c r="A563" s="1" t="s">
        <v>1809</v>
      </c>
      <c r="B563" t="str">
        <f>VLOOKUP(A563,CUS[],3,FALSE)</f>
        <v>Bobby E.</v>
      </c>
      <c r="C563">
        <f>VLOOKUP(A563,MED[],2,FALSE)</f>
        <v>49.09</v>
      </c>
      <c r="D563">
        <f>VLOOKUP(A563,MED[],3,FALSE)</f>
        <v>8.3800000000000008</v>
      </c>
      <c r="E563" t="str">
        <f>VLOOKUP(A563,MED[],4,FALSE)</f>
        <v>yes</v>
      </c>
      <c r="F563" t="str">
        <f>VLOOKUP(A563,MED[],5,FALSE)</f>
        <v>No</v>
      </c>
      <c r="G563" t="str">
        <f>VLOOKUP(A563,MED[],6,FALSE)</f>
        <v>No</v>
      </c>
      <c r="H563" t="str">
        <f>VLOOKUP(A563,MED[],7,FALSE)</f>
        <v>2</v>
      </c>
      <c r="I563" t="str">
        <f>VLOOKUP(A563,MED[],8,FALSE)</f>
        <v>No</v>
      </c>
      <c r="J563" t="str">
        <f>VLOOKUP(A563,MED[],9,FALSE)</f>
        <v>Obesity</v>
      </c>
      <c r="K563" t="str">
        <f>VLOOKUP(A563,MED[],10,FALSE)</f>
        <v>Diabetes</v>
      </c>
      <c r="L563" t="str">
        <f>VLOOKUP(A563,HOS[],2,FALSE)</f>
        <v>10 Jul 1970</v>
      </c>
      <c r="M563" s="11">
        <f>VLOOKUP(A563,HOS[],8,FALSE)</f>
        <v>5138.26</v>
      </c>
      <c r="N563" t="str">
        <f>VLOOKUP(A563,HOS[],9,FALSE)</f>
        <v>tier - 1</v>
      </c>
      <c r="O563" t="str">
        <f>VLOOKUP(A563,HOS[],10,FALSE)</f>
        <v>tier - 3</v>
      </c>
      <c r="P563" t="str">
        <f>VLOOKUP(A563,HOS[],11,FALSE)</f>
        <v>R1012</v>
      </c>
      <c r="Q563">
        <f>VLOOKUP(A563,HOS[],3,FALSE)</f>
        <v>52</v>
      </c>
    </row>
    <row r="564" spans="1:17" ht="15.6" x14ac:dyDescent="0.3">
      <c r="A564" s="1" t="s">
        <v>1808</v>
      </c>
      <c r="B564" t="str">
        <f>VLOOKUP(A564,CUS[],3,FALSE)</f>
        <v>Daniel P.</v>
      </c>
      <c r="C564">
        <f>VLOOKUP(A564,MED[],2,FALSE)</f>
        <v>28.024999999999999</v>
      </c>
      <c r="D564">
        <f>VLOOKUP(A564,MED[],3,FALSE)</f>
        <v>7.03</v>
      </c>
      <c r="E564" t="str">
        <f>VLOOKUP(A564,MED[],4,FALSE)</f>
        <v>No</v>
      </c>
      <c r="F564" t="str">
        <f>VLOOKUP(A564,MED[],5,FALSE)</f>
        <v>No</v>
      </c>
      <c r="G564" t="str">
        <f>VLOOKUP(A564,MED[],6,FALSE)</f>
        <v>No</v>
      </c>
      <c r="H564" t="str">
        <f>VLOOKUP(A564,MED[],7,FALSE)</f>
        <v>0</v>
      </c>
      <c r="I564" t="str">
        <f>VLOOKUP(A564,MED[],8,FALSE)</f>
        <v>yes</v>
      </c>
      <c r="J564" t="str">
        <f>VLOOKUP(A564,MED[],9,FALSE)</f>
        <v>Overweight</v>
      </c>
      <c r="K564" t="str">
        <f>VLOOKUP(A564,MED[],10,FALSE)</f>
        <v>Diabetes</v>
      </c>
      <c r="L564" t="str">
        <f>VLOOKUP(A564,HOS[],2,FALSE)</f>
        <v>22 Aug 2002</v>
      </c>
      <c r="M564" s="11">
        <f>VLOOKUP(A564,HOS[],8,FALSE)</f>
        <v>5144.18</v>
      </c>
      <c r="N564" t="str">
        <f>VLOOKUP(A564,HOS[],9,FALSE)</f>
        <v>tier - 1</v>
      </c>
      <c r="O564" t="str">
        <f>VLOOKUP(A564,HOS[],10,FALSE)</f>
        <v>tier - 1</v>
      </c>
      <c r="P564" t="str">
        <f>VLOOKUP(A564,HOS[],11,FALSE)</f>
        <v>R1012</v>
      </c>
      <c r="Q564">
        <f>VLOOKUP(A564,HOS[],3,FALSE)</f>
        <v>20</v>
      </c>
    </row>
    <row r="565" spans="1:17" ht="15.6" x14ac:dyDescent="0.3">
      <c r="A565" s="1" t="s">
        <v>1807</v>
      </c>
      <c r="B565" t="str">
        <f>VLOOKUP(A565,CUS[],3,FALSE)</f>
        <v>Marie E.</v>
      </c>
      <c r="C565">
        <f>VLOOKUP(A565,MED[],2,FALSE)</f>
        <v>43.32</v>
      </c>
      <c r="D565">
        <f>VLOOKUP(A565,MED[],3,FALSE)</f>
        <v>8.75</v>
      </c>
      <c r="E565" t="str">
        <f>VLOOKUP(A565,MED[],4,FALSE)</f>
        <v>yes</v>
      </c>
      <c r="F565" t="str">
        <f>VLOOKUP(A565,MED[],5,FALSE)</f>
        <v>No</v>
      </c>
      <c r="G565" t="str">
        <f>VLOOKUP(A565,MED[],6,FALSE)</f>
        <v>Yes</v>
      </c>
      <c r="H565" t="str">
        <f>VLOOKUP(A565,MED[],7,FALSE)</f>
        <v>1</v>
      </c>
      <c r="I565" t="str">
        <f>VLOOKUP(A565,MED[],8,FALSE)</f>
        <v>No</v>
      </c>
      <c r="J565" t="str">
        <f>VLOOKUP(A565,MED[],9,FALSE)</f>
        <v>Obesity</v>
      </c>
      <c r="K565" t="str">
        <f>VLOOKUP(A565,MED[],10,FALSE)</f>
        <v>Diabetes</v>
      </c>
      <c r="L565" t="str">
        <f>VLOOKUP(A565,HOS[],2,FALSE)</f>
        <v>22 Nov 1963</v>
      </c>
      <c r="M565" s="11">
        <f>VLOOKUP(A565,HOS[],8,FALSE)</f>
        <v>12347.17</v>
      </c>
      <c r="N565" t="str">
        <f>VLOOKUP(A565,HOS[],9,FALSE)</f>
        <v>tier - 1</v>
      </c>
      <c r="O565" t="str">
        <f>VLOOKUP(A565,HOS[],10,FALSE)</f>
        <v>tier - 2</v>
      </c>
      <c r="P565" t="str">
        <f>VLOOKUP(A565,HOS[],11,FALSE)</f>
        <v>R1012</v>
      </c>
      <c r="Q565">
        <f>VLOOKUP(A565,HOS[],3,FALSE)</f>
        <v>59</v>
      </c>
    </row>
    <row r="566" spans="1:17" ht="15.6" x14ac:dyDescent="0.3">
      <c r="A566" s="1" t="s">
        <v>1806</v>
      </c>
      <c r="B566" t="str">
        <f>VLOOKUP(A566,CUS[],3,FALSE)</f>
        <v>Katie</v>
      </c>
      <c r="C566">
        <f>VLOOKUP(A566,MED[],2,FALSE)</f>
        <v>45.92</v>
      </c>
      <c r="D566">
        <f>VLOOKUP(A566,MED[],3,FALSE)</f>
        <v>9.51</v>
      </c>
      <c r="E566" t="str">
        <f>VLOOKUP(A566,MED[],4,FALSE)</f>
        <v>No</v>
      </c>
      <c r="F566" t="str">
        <f>VLOOKUP(A566,MED[],5,FALSE)</f>
        <v>No</v>
      </c>
      <c r="G566" t="str">
        <f>VLOOKUP(A566,MED[],6,FALSE)</f>
        <v>No</v>
      </c>
      <c r="H566" t="str">
        <f>VLOOKUP(A566,MED[],7,FALSE)</f>
        <v>0</v>
      </c>
      <c r="I566" t="str">
        <f>VLOOKUP(A566,MED[],8,FALSE)</f>
        <v>No</v>
      </c>
      <c r="J566" t="str">
        <f>VLOOKUP(A566,MED[],9,FALSE)</f>
        <v>Obesity</v>
      </c>
      <c r="K566" t="str">
        <f>VLOOKUP(A566,MED[],10,FALSE)</f>
        <v>Diabetes</v>
      </c>
      <c r="L566" t="str">
        <f>VLOOKUP(A566,HOS[],2,FALSE)</f>
        <v>22 Jul 1968</v>
      </c>
      <c r="M566" s="11">
        <f>VLOOKUP(A566,HOS[],8,FALSE)</f>
        <v>5148.55</v>
      </c>
      <c r="N566" t="str">
        <f>VLOOKUP(A566,HOS[],9,FALSE)</f>
        <v>tier - 1</v>
      </c>
      <c r="O566" t="str">
        <f>VLOOKUP(A566,HOS[],10,FALSE)</f>
        <v>tier - 1</v>
      </c>
      <c r="P566" t="str">
        <f>VLOOKUP(A566,HOS[],11,FALSE)</f>
        <v>R1026</v>
      </c>
      <c r="Q566">
        <f>VLOOKUP(A566,HOS[],3,FALSE)</f>
        <v>54</v>
      </c>
    </row>
    <row r="567" spans="1:17" ht="15.6" x14ac:dyDescent="0.3">
      <c r="A567" s="1" t="s">
        <v>1805</v>
      </c>
      <c r="B567" t="str">
        <f>VLOOKUP(A567,CUS[],3,FALSE)</f>
        <v>Eric D</v>
      </c>
      <c r="C567">
        <f>VLOOKUP(A567,MED[],2,FALSE)</f>
        <v>44.03</v>
      </c>
      <c r="D567">
        <f>VLOOKUP(A567,MED[],3,FALSE)</f>
        <v>9.36</v>
      </c>
      <c r="E567" t="str">
        <f>VLOOKUP(A567,MED[],4,FALSE)</f>
        <v>No</v>
      </c>
      <c r="F567" t="str">
        <f>VLOOKUP(A567,MED[],5,FALSE)</f>
        <v>No</v>
      </c>
      <c r="G567" t="str">
        <f>VLOOKUP(A567,MED[],6,FALSE)</f>
        <v>No</v>
      </c>
      <c r="H567" t="str">
        <f>VLOOKUP(A567,MED[],7,FALSE)</f>
        <v>0</v>
      </c>
      <c r="I567" t="str">
        <f>VLOOKUP(A567,MED[],8,FALSE)</f>
        <v>No</v>
      </c>
      <c r="J567" t="str">
        <f>VLOOKUP(A567,MED[],9,FALSE)</f>
        <v>Obesity</v>
      </c>
      <c r="K567" t="str">
        <f>VLOOKUP(A567,MED[],10,FALSE)</f>
        <v>Diabetes</v>
      </c>
      <c r="L567" t="str">
        <f>VLOOKUP(A567,HOS[],2,FALSE)</f>
        <v>9 Jun 1965</v>
      </c>
      <c r="M567" s="11">
        <f>VLOOKUP(A567,HOS[],8,FALSE)</f>
        <v>5152.13</v>
      </c>
      <c r="N567" t="str">
        <f>VLOOKUP(A567,HOS[],9,FALSE)</f>
        <v>tier - 1</v>
      </c>
      <c r="O567" t="str">
        <f>VLOOKUP(A567,HOS[],10,FALSE)</f>
        <v>tier - 2</v>
      </c>
      <c r="P567" t="str">
        <f>VLOOKUP(A567,HOS[],11,FALSE)</f>
        <v>R1023</v>
      </c>
      <c r="Q567">
        <f>VLOOKUP(A567,HOS[],3,FALSE)</f>
        <v>57</v>
      </c>
    </row>
    <row r="568" spans="1:17" ht="15.6" x14ac:dyDescent="0.3">
      <c r="A568" s="1" t="s">
        <v>1804</v>
      </c>
      <c r="B568" t="str">
        <f>VLOOKUP(A568,CUS[],3,FALSE)</f>
        <v>Tara</v>
      </c>
      <c r="C568">
        <f>VLOOKUP(A568,MED[],2,FALSE)</f>
        <v>24.6</v>
      </c>
      <c r="D568">
        <f>VLOOKUP(A568,MED[],3,FALSE)</f>
        <v>4.8099999999999996</v>
      </c>
      <c r="E568" t="str">
        <f>VLOOKUP(A568,MED[],4,FALSE)</f>
        <v>No</v>
      </c>
      <c r="F568" t="str">
        <f>VLOOKUP(A568,MED[],5,FALSE)</f>
        <v>No</v>
      </c>
      <c r="G568" t="str">
        <f>VLOOKUP(A568,MED[],6,FALSE)</f>
        <v>No</v>
      </c>
      <c r="H568" t="str">
        <f>VLOOKUP(A568,MED[],7,FALSE)</f>
        <v>0</v>
      </c>
      <c r="I568" t="str">
        <f>VLOOKUP(A568,MED[],8,FALSE)</f>
        <v>yes</v>
      </c>
      <c r="J568" t="str">
        <f>VLOOKUP(A568,MED[],9,FALSE)</f>
        <v>Overweight</v>
      </c>
      <c r="K568" t="str">
        <f>VLOOKUP(A568,MED[],10,FALSE)</f>
        <v>Normal</v>
      </c>
      <c r="L568" t="str">
        <f>VLOOKUP(A568,HOS[],2,FALSE)</f>
        <v>29 Dec 1990</v>
      </c>
      <c r="M568" s="11">
        <f>VLOOKUP(A568,HOS[],8,FALSE)</f>
        <v>5166.96</v>
      </c>
      <c r="N568" t="str">
        <f>VLOOKUP(A568,HOS[],9,FALSE)</f>
        <v>tier - 1</v>
      </c>
      <c r="O568" t="str">
        <f>VLOOKUP(A568,HOS[],10,FALSE)</f>
        <v>tier - 2</v>
      </c>
      <c r="P568" t="str">
        <f>VLOOKUP(A568,HOS[],11,FALSE)</f>
        <v>R1011</v>
      </c>
      <c r="Q568">
        <f>VLOOKUP(A568,HOS[],3,FALSE)</f>
        <v>32</v>
      </c>
    </row>
    <row r="569" spans="1:17" ht="15.6" x14ac:dyDescent="0.3">
      <c r="A569" s="1" t="s">
        <v>1803</v>
      </c>
      <c r="B569" t="str">
        <f>VLOOKUP(A569,CUS[],3,FALSE)</f>
        <v>Haley L</v>
      </c>
      <c r="C569">
        <f>VLOOKUP(A569,MED[],2,FALSE)</f>
        <v>49.15</v>
      </c>
      <c r="D569">
        <f>VLOOKUP(A569,MED[],3,FALSE)</f>
        <v>8.08</v>
      </c>
      <c r="E569" t="str">
        <f>VLOOKUP(A569,MED[],4,FALSE)</f>
        <v>No</v>
      </c>
      <c r="F569" t="str">
        <f>VLOOKUP(A569,MED[],5,FALSE)</f>
        <v>No</v>
      </c>
      <c r="G569" t="str">
        <f>VLOOKUP(A569,MED[],6,FALSE)</f>
        <v>No</v>
      </c>
      <c r="H569" t="str">
        <f>VLOOKUP(A569,MED[],7,FALSE)</f>
        <v>0</v>
      </c>
      <c r="I569" t="str">
        <f>VLOOKUP(A569,MED[],8,FALSE)</f>
        <v>No</v>
      </c>
      <c r="J569" t="str">
        <f>VLOOKUP(A569,MED[],9,FALSE)</f>
        <v>Obesity</v>
      </c>
      <c r="K569" t="str">
        <f>VLOOKUP(A569,MED[],10,FALSE)</f>
        <v>Diabetes</v>
      </c>
      <c r="L569" t="str">
        <f>VLOOKUP(A569,HOS[],2,FALSE)</f>
        <v>16 Jun 1971</v>
      </c>
      <c r="M569" s="11">
        <f>VLOOKUP(A569,HOS[],8,FALSE)</f>
        <v>5177.12</v>
      </c>
      <c r="N569" t="str">
        <f>VLOOKUP(A569,HOS[],9,FALSE)</f>
        <v>tier - 1</v>
      </c>
      <c r="O569" t="str">
        <f>VLOOKUP(A569,HOS[],10,FALSE)</f>
        <v>tier - 1</v>
      </c>
      <c r="P569" t="str">
        <f>VLOOKUP(A569,HOS[],11,FALSE)</f>
        <v>R1012</v>
      </c>
      <c r="Q569">
        <f>VLOOKUP(A569,HOS[],3,FALSE)</f>
        <v>51</v>
      </c>
    </row>
    <row r="570" spans="1:17" ht="15.6" x14ac:dyDescent="0.3">
      <c r="A570" s="1" t="s">
        <v>1802</v>
      </c>
      <c r="B570" t="str">
        <f>VLOOKUP(A570,CUS[],3,FALSE)</f>
        <v>Kayla B.</v>
      </c>
      <c r="C570">
        <f>VLOOKUP(A570,MED[],2,FALSE)</f>
        <v>28.31</v>
      </c>
      <c r="D570">
        <f>VLOOKUP(A570,MED[],3,FALSE)</f>
        <v>6.29</v>
      </c>
      <c r="E570" t="str">
        <f>VLOOKUP(A570,MED[],4,FALSE)</f>
        <v>No</v>
      </c>
      <c r="F570" t="str">
        <f>VLOOKUP(A570,MED[],5,FALSE)</f>
        <v>No</v>
      </c>
      <c r="G570" t="str">
        <f>VLOOKUP(A570,MED[],6,FALSE)</f>
        <v>Yes</v>
      </c>
      <c r="H570" t="str">
        <f>VLOOKUP(A570,MED[],7,FALSE)</f>
        <v>1</v>
      </c>
      <c r="I570" t="str">
        <f>VLOOKUP(A570,MED[],8,FALSE)</f>
        <v>yes</v>
      </c>
      <c r="J570" t="str">
        <f>VLOOKUP(A570,MED[],9,FALSE)</f>
        <v>Overweight</v>
      </c>
      <c r="K570" t="str">
        <f>VLOOKUP(A570,MED[],10,FALSE)</f>
        <v>Prediabetes</v>
      </c>
      <c r="L570" t="str">
        <f>VLOOKUP(A570,HOS[],2,FALSE)</f>
        <v>12 Nov 2003</v>
      </c>
      <c r="M570" s="11">
        <f>VLOOKUP(A570,HOS[],8,FALSE)</f>
        <v>5195.58</v>
      </c>
      <c r="N570" t="str">
        <f>VLOOKUP(A570,HOS[],9,FALSE)</f>
        <v>tier - 2</v>
      </c>
      <c r="O570" t="str">
        <f>VLOOKUP(A570,HOS[],10,FALSE)</f>
        <v>tier - 1</v>
      </c>
      <c r="P570" t="str">
        <f>VLOOKUP(A570,HOS[],11,FALSE)</f>
        <v>R1012</v>
      </c>
      <c r="Q570">
        <f>VLOOKUP(A570,HOS[],3,FALSE)</f>
        <v>19</v>
      </c>
    </row>
    <row r="571" spans="1:17" ht="15.6" x14ac:dyDescent="0.3">
      <c r="A571" s="1" t="s">
        <v>1801</v>
      </c>
      <c r="B571" t="str">
        <f>VLOOKUP(A571,CUS[],3,FALSE)</f>
        <v>Mark D.</v>
      </c>
      <c r="C571">
        <f>VLOOKUP(A571,MED[],2,FALSE)</f>
        <v>22.99</v>
      </c>
      <c r="D571">
        <f>VLOOKUP(A571,MED[],3,FALSE)</f>
        <v>6.29</v>
      </c>
      <c r="E571" t="str">
        <f>VLOOKUP(A571,MED[],4,FALSE)</f>
        <v>No</v>
      </c>
      <c r="F571" t="str">
        <f>VLOOKUP(A571,MED[],5,FALSE)</f>
        <v>No</v>
      </c>
      <c r="G571" t="str">
        <f>VLOOKUP(A571,MED[],6,FALSE)</f>
        <v>No</v>
      </c>
      <c r="H571" t="str">
        <f>VLOOKUP(A571,MED[],7,FALSE)</f>
        <v>1</v>
      </c>
      <c r="I571" t="str">
        <f>VLOOKUP(A571,MED[],8,FALSE)</f>
        <v>yes</v>
      </c>
      <c r="J571" t="str">
        <f>VLOOKUP(A571,MED[],9,FALSE)</f>
        <v>Overweight</v>
      </c>
      <c r="K571" t="str">
        <f>VLOOKUP(A571,MED[],10,FALSE)</f>
        <v>Prediabetes</v>
      </c>
      <c r="L571" t="str">
        <f>VLOOKUP(A571,HOS[],2,FALSE)</f>
        <v>1 Oct 1992</v>
      </c>
      <c r="M571" s="11">
        <f>VLOOKUP(A571,HOS[],8,FALSE)</f>
        <v>37040.879999999997</v>
      </c>
      <c r="N571" t="str">
        <f>VLOOKUP(A571,HOS[],9,FALSE)</f>
        <v>tier - 2</v>
      </c>
      <c r="O571" t="str">
        <f>VLOOKUP(A571,HOS[],10,FALSE)</f>
        <v>tier - 1</v>
      </c>
      <c r="P571" t="str">
        <f>VLOOKUP(A571,HOS[],11,FALSE)</f>
        <v>R1012</v>
      </c>
      <c r="Q571">
        <f>VLOOKUP(A571,HOS[],3,FALSE)</f>
        <v>30</v>
      </c>
    </row>
    <row r="572" spans="1:17" ht="15.6" x14ac:dyDescent="0.3">
      <c r="A572" s="1" t="s">
        <v>1800</v>
      </c>
      <c r="B572" t="str">
        <f>VLOOKUP(A572,CUS[],3,FALSE)</f>
        <v>Patrick J.</v>
      </c>
      <c r="C572">
        <f>VLOOKUP(A572,MED[],2,FALSE)</f>
        <v>29.07</v>
      </c>
      <c r="D572">
        <f>VLOOKUP(A572,MED[],3,FALSE)</f>
        <v>5.12</v>
      </c>
      <c r="E572" t="str">
        <f>VLOOKUP(A572,MED[],4,FALSE)</f>
        <v>No</v>
      </c>
      <c r="F572" t="str">
        <f>VLOOKUP(A572,MED[],5,FALSE)</f>
        <v>No</v>
      </c>
      <c r="G572" t="str">
        <f>VLOOKUP(A572,MED[],6,FALSE)</f>
        <v>Yes</v>
      </c>
      <c r="H572" t="str">
        <f>VLOOKUP(A572,MED[],7,FALSE)</f>
        <v>1</v>
      </c>
      <c r="I572" t="str">
        <f>VLOOKUP(A572,MED[],8,FALSE)</f>
        <v>yes</v>
      </c>
      <c r="J572" t="str">
        <f>VLOOKUP(A572,MED[],9,FALSE)</f>
        <v>Overweight</v>
      </c>
      <c r="K572" t="str">
        <f>VLOOKUP(A572,MED[],10,FALSE)</f>
        <v>Normal</v>
      </c>
      <c r="L572" t="str">
        <f>VLOOKUP(A572,HOS[],2,FALSE)</f>
        <v>6 Nov 2003</v>
      </c>
      <c r="M572" s="11">
        <f>VLOOKUP(A572,HOS[],8,FALSE)</f>
        <v>5198.6899999999996</v>
      </c>
      <c r="N572" t="str">
        <f>VLOOKUP(A572,HOS[],9,FALSE)</f>
        <v>tier - 2</v>
      </c>
      <c r="O572" t="str">
        <f>VLOOKUP(A572,HOS[],10,FALSE)</f>
        <v>tier - 3</v>
      </c>
      <c r="P572" t="str">
        <f>VLOOKUP(A572,HOS[],11,FALSE)</f>
        <v>R1012</v>
      </c>
      <c r="Q572">
        <f>VLOOKUP(A572,HOS[],3,FALSE)</f>
        <v>19</v>
      </c>
    </row>
    <row r="573" spans="1:17" ht="15.6" x14ac:dyDescent="0.3">
      <c r="A573" s="1" t="s">
        <v>1799</v>
      </c>
      <c r="B573" t="str">
        <f>VLOOKUP(A573,CUS[],3,FALSE)</f>
        <v>Alejandro</v>
      </c>
      <c r="C573">
        <f>VLOOKUP(A573,MED[],2,FALSE)</f>
        <v>42.02</v>
      </c>
      <c r="D573">
        <f>VLOOKUP(A573,MED[],3,FALSE)</f>
        <v>9.9499999999999993</v>
      </c>
      <c r="E573" t="str">
        <f>VLOOKUP(A573,MED[],4,FALSE)</f>
        <v>yes</v>
      </c>
      <c r="F573" t="str">
        <f>VLOOKUP(A573,MED[],5,FALSE)</f>
        <v>No</v>
      </c>
      <c r="G573" t="str">
        <f>VLOOKUP(A573,MED[],6,FALSE)</f>
        <v>Yes</v>
      </c>
      <c r="H573" t="str">
        <f>VLOOKUP(A573,MED[],7,FALSE)</f>
        <v>1</v>
      </c>
      <c r="I573" t="str">
        <f>VLOOKUP(A573,MED[],8,FALSE)</f>
        <v>No</v>
      </c>
      <c r="J573" t="str">
        <f>VLOOKUP(A573,MED[],9,FALSE)</f>
        <v>Obesity</v>
      </c>
      <c r="K573" t="str">
        <f>VLOOKUP(A573,MED[],10,FALSE)</f>
        <v>Diabetes</v>
      </c>
      <c r="L573" t="str">
        <f>VLOOKUP(A573,HOS[],2,FALSE)</f>
        <v>24 Jul 1963</v>
      </c>
      <c r="M573" s="11">
        <f>VLOOKUP(A573,HOS[],8,FALSE)</f>
        <v>5207.97</v>
      </c>
      <c r="N573" t="str">
        <f>VLOOKUP(A573,HOS[],9,FALSE)</f>
        <v>tier - 2</v>
      </c>
      <c r="O573" t="str">
        <f>VLOOKUP(A573,HOS[],10,FALSE)</f>
        <v>tier - 3</v>
      </c>
      <c r="P573" t="str">
        <f>VLOOKUP(A573,HOS[],11,FALSE)</f>
        <v>R1023</v>
      </c>
      <c r="Q573">
        <f>VLOOKUP(A573,HOS[],3,FALSE)</f>
        <v>59</v>
      </c>
    </row>
    <row r="574" spans="1:17" ht="15.6" x14ac:dyDescent="0.3">
      <c r="A574" s="1" t="s">
        <v>1798</v>
      </c>
      <c r="B574" t="str">
        <f>VLOOKUP(A574,CUS[],3,FALSE)</f>
        <v>Beth A</v>
      </c>
      <c r="C574">
        <f>VLOOKUP(A574,MED[],2,FALSE)</f>
        <v>49.07</v>
      </c>
      <c r="D574">
        <f>VLOOKUP(A574,MED[],3,FALSE)</f>
        <v>9.08</v>
      </c>
      <c r="E574" t="str">
        <f>VLOOKUP(A574,MED[],4,FALSE)</f>
        <v>yes</v>
      </c>
      <c r="F574" t="str">
        <f>VLOOKUP(A574,MED[],5,FALSE)</f>
        <v>No</v>
      </c>
      <c r="G574" t="str">
        <f>VLOOKUP(A574,MED[],6,FALSE)</f>
        <v>No</v>
      </c>
      <c r="H574" t="str">
        <f>VLOOKUP(A574,MED[],7,FALSE)</f>
        <v>1</v>
      </c>
      <c r="I574" t="str">
        <f>VLOOKUP(A574,MED[],8,FALSE)</f>
        <v>No</v>
      </c>
      <c r="J574" t="str">
        <f>VLOOKUP(A574,MED[],9,FALSE)</f>
        <v>Obesity</v>
      </c>
      <c r="K574" t="str">
        <f>VLOOKUP(A574,MED[],10,FALSE)</f>
        <v>Diabetes</v>
      </c>
      <c r="L574" t="str">
        <f>VLOOKUP(A574,HOS[],2,FALSE)</f>
        <v>17 Aug 1975</v>
      </c>
      <c r="M574" s="11">
        <f>VLOOKUP(A574,HOS[],8,FALSE)</f>
        <v>5209.58</v>
      </c>
      <c r="N574" t="str">
        <f>VLOOKUP(A574,HOS[],9,FALSE)</f>
        <v>tier - 2</v>
      </c>
      <c r="O574" t="str">
        <f>VLOOKUP(A574,HOS[],10,FALSE)</f>
        <v>tier - 3</v>
      </c>
      <c r="P574" t="str">
        <f>VLOOKUP(A574,HOS[],11,FALSE)</f>
        <v>R1026</v>
      </c>
      <c r="Q574">
        <f>VLOOKUP(A574,HOS[],3,FALSE)</f>
        <v>47</v>
      </c>
    </row>
    <row r="575" spans="1:17" ht="15.6" x14ac:dyDescent="0.3">
      <c r="A575" s="1" t="s">
        <v>1797</v>
      </c>
      <c r="B575" t="str">
        <f>VLOOKUP(A575,CUS[],3,FALSE)</f>
        <v>Jason R</v>
      </c>
      <c r="C575">
        <f>VLOOKUP(A575,MED[],2,FALSE)</f>
        <v>19.8</v>
      </c>
      <c r="D575">
        <f>VLOOKUP(A575,MED[],3,FALSE)</f>
        <v>4.82</v>
      </c>
      <c r="E575" t="str">
        <f>VLOOKUP(A575,MED[],4,FALSE)</f>
        <v>No</v>
      </c>
      <c r="F575" t="str">
        <f>VLOOKUP(A575,MED[],5,FALSE)</f>
        <v>No</v>
      </c>
      <c r="G575" t="str">
        <f>VLOOKUP(A575,MED[],6,FALSE)</f>
        <v>No</v>
      </c>
      <c r="H575" t="str">
        <f>VLOOKUP(A575,MED[],7,FALSE)</f>
        <v>0</v>
      </c>
      <c r="I575" t="str">
        <f>VLOOKUP(A575,MED[],8,FALSE)</f>
        <v>yes</v>
      </c>
      <c r="J575" t="str">
        <f>VLOOKUP(A575,MED[],9,FALSE)</f>
        <v>Overweight</v>
      </c>
      <c r="K575" t="str">
        <f>VLOOKUP(A575,MED[],10,FALSE)</f>
        <v>Normal</v>
      </c>
      <c r="L575" t="str">
        <f>VLOOKUP(A575,HOS[],2,FALSE)</f>
        <v>1 Oct 1982</v>
      </c>
      <c r="M575" s="11">
        <f>VLOOKUP(A575,HOS[],8,FALSE)</f>
        <v>5213.22</v>
      </c>
      <c r="N575" t="str">
        <f>VLOOKUP(A575,HOS[],9,FALSE)</f>
        <v>tier - 2</v>
      </c>
      <c r="O575" t="str">
        <f>VLOOKUP(A575,HOS[],10,FALSE)</f>
        <v>tier - 1</v>
      </c>
      <c r="P575" t="str">
        <f>VLOOKUP(A575,HOS[],11,FALSE)</f>
        <v>R1013</v>
      </c>
      <c r="Q575">
        <f>VLOOKUP(A575,HOS[],3,FALSE)</f>
        <v>40</v>
      </c>
    </row>
    <row r="576" spans="1:17" ht="15.6" x14ac:dyDescent="0.3">
      <c r="A576" s="1" t="s">
        <v>1796</v>
      </c>
      <c r="B576" t="str">
        <f>VLOOKUP(A576,CUS[],3,FALSE)</f>
        <v>Yoshinori</v>
      </c>
      <c r="C576">
        <f>VLOOKUP(A576,MED[],2,FALSE)</f>
        <v>27.36</v>
      </c>
      <c r="D576">
        <f>VLOOKUP(A576,MED[],3,FALSE)</f>
        <v>4.6500000000000004</v>
      </c>
      <c r="E576" t="str">
        <f>VLOOKUP(A576,MED[],4,FALSE)</f>
        <v>No</v>
      </c>
      <c r="F576" t="str">
        <f>VLOOKUP(A576,MED[],5,FALSE)</f>
        <v>yes</v>
      </c>
      <c r="G576" t="str">
        <f>VLOOKUP(A576,MED[],6,FALSE)</f>
        <v>No</v>
      </c>
      <c r="H576" t="str">
        <f>VLOOKUP(A576,MED[],7,FALSE)</f>
        <v>1</v>
      </c>
      <c r="I576" t="str">
        <f>VLOOKUP(A576,MED[],8,FALSE)</f>
        <v>yes</v>
      </c>
      <c r="J576" t="str">
        <f>VLOOKUP(A576,MED[],9,FALSE)</f>
        <v>Overweight</v>
      </c>
      <c r="K576" t="str">
        <f>VLOOKUP(A576,MED[],10,FALSE)</f>
        <v>Normal</v>
      </c>
      <c r="L576" t="str">
        <f>VLOOKUP(A576,HOS[],2,FALSE)</f>
        <v>29 Aug 2004</v>
      </c>
      <c r="M576" s="11">
        <f>VLOOKUP(A576,HOS[],8,FALSE)</f>
        <v>12363.55</v>
      </c>
      <c r="N576" t="str">
        <f>VLOOKUP(A576,HOS[],9,FALSE)</f>
        <v>tier - 2</v>
      </c>
      <c r="O576" t="str">
        <f>VLOOKUP(A576,HOS[],10,FALSE)</f>
        <v>tier - 2</v>
      </c>
      <c r="P576" t="str">
        <f>VLOOKUP(A576,HOS[],11,FALSE)</f>
        <v>R1019</v>
      </c>
      <c r="Q576">
        <f>VLOOKUP(A576,HOS[],3,FALSE)</f>
        <v>18</v>
      </c>
    </row>
    <row r="577" spans="1:17" ht="15.6" x14ac:dyDescent="0.3">
      <c r="A577" s="1" t="s">
        <v>1795</v>
      </c>
      <c r="B577" t="str">
        <f>VLOOKUP(A577,CUS[],3,FALSE)</f>
        <v>Adrienne G.</v>
      </c>
      <c r="C577">
        <f>VLOOKUP(A577,MED[],2,FALSE)</f>
        <v>42.95</v>
      </c>
      <c r="D577">
        <f>VLOOKUP(A577,MED[],3,FALSE)</f>
        <v>5.16</v>
      </c>
      <c r="E577" t="str">
        <f>VLOOKUP(A577,MED[],4,FALSE)</f>
        <v>yes</v>
      </c>
      <c r="F577" t="str">
        <f>VLOOKUP(A577,MED[],5,FALSE)</f>
        <v>No</v>
      </c>
      <c r="G577" t="str">
        <f>VLOOKUP(A577,MED[],6,FALSE)</f>
        <v>No</v>
      </c>
      <c r="H577" t="str">
        <f>VLOOKUP(A577,MED[],7,FALSE)</f>
        <v>1</v>
      </c>
      <c r="I577" t="str">
        <f>VLOOKUP(A577,MED[],8,FALSE)</f>
        <v>No</v>
      </c>
      <c r="J577" t="str">
        <f>VLOOKUP(A577,MED[],9,FALSE)</f>
        <v>Obesity</v>
      </c>
      <c r="K577" t="str">
        <f>VLOOKUP(A577,MED[],10,FALSE)</f>
        <v>Normal</v>
      </c>
      <c r="L577" t="str">
        <f>VLOOKUP(A577,HOS[],2,FALSE)</f>
        <v>6 Jun 1964</v>
      </c>
      <c r="M577" s="11">
        <f>VLOOKUP(A577,HOS[],8,FALSE)</f>
        <v>5216.4799999999996</v>
      </c>
      <c r="N577" t="str">
        <f>VLOOKUP(A577,HOS[],9,FALSE)</f>
        <v>tier - 2</v>
      </c>
      <c r="O577" t="str">
        <f>VLOOKUP(A577,HOS[],10,FALSE)</f>
        <v>tier - 2</v>
      </c>
      <c r="P577" t="str">
        <f>VLOOKUP(A577,HOS[],11,FALSE)</f>
        <v>R1012</v>
      </c>
      <c r="Q577">
        <f>VLOOKUP(A577,HOS[],3,FALSE)</f>
        <v>59</v>
      </c>
    </row>
    <row r="578" spans="1:17" ht="15.6" x14ac:dyDescent="0.3">
      <c r="A578" s="1" t="s">
        <v>1794</v>
      </c>
      <c r="B578" t="str">
        <f>VLOOKUP(A578,CUS[],3,FALSE)</f>
        <v>Meredith</v>
      </c>
      <c r="C578">
        <f>VLOOKUP(A578,MED[],2,FALSE)</f>
        <v>42.66</v>
      </c>
      <c r="D578">
        <f>VLOOKUP(A578,MED[],3,FALSE)</f>
        <v>10.44</v>
      </c>
      <c r="E578" t="str">
        <f>VLOOKUP(A578,MED[],4,FALSE)</f>
        <v>No</v>
      </c>
      <c r="F578" t="str">
        <f>VLOOKUP(A578,MED[],5,FALSE)</f>
        <v>No</v>
      </c>
      <c r="G578" t="str">
        <f>VLOOKUP(A578,MED[],6,FALSE)</f>
        <v>No</v>
      </c>
      <c r="H578" t="str">
        <f>VLOOKUP(A578,MED[],7,FALSE)</f>
        <v>0</v>
      </c>
      <c r="I578" t="str">
        <f>VLOOKUP(A578,MED[],8,FALSE)</f>
        <v>No</v>
      </c>
      <c r="J578" t="str">
        <f>VLOOKUP(A578,MED[],9,FALSE)</f>
        <v>Obesity</v>
      </c>
      <c r="K578" t="str">
        <f>VLOOKUP(A578,MED[],10,FALSE)</f>
        <v>Diabetes</v>
      </c>
      <c r="L578" t="str">
        <f>VLOOKUP(A578,HOS[],2,FALSE)</f>
        <v>29 Sep 1965</v>
      </c>
      <c r="M578" s="11">
        <f>VLOOKUP(A578,HOS[],8,FALSE)</f>
        <v>5227.99</v>
      </c>
      <c r="N578" t="str">
        <f>VLOOKUP(A578,HOS[],9,FALSE)</f>
        <v>tier - 2</v>
      </c>
      <c r="O578" t="str">
        <f>VLOOKUP(A578,HOS[],10,FALSE)</f>
        <v>tier - 2</v>
      </c>
      <c r="P578" t="str">
        <f>VLOOKUP(A578,HOS[],11,FALSE)</f>
        <v>R1026</v>
      </c>
      <c r="Q578">
        <f>VLOOKUP(A578,HOS[],3,FALSE)</f>
        <v>57</v>
      </c>
    </row>
    <row r="579" spans="1:17" ht="15.6" x14ac:dyDescent="0.3">
      <c r="A579" s="1" t="s">
        <v>1793</v>
      </c>
      <c r="B579" t="str">
        <f>VLOOKUP(A579,CUS[],3,FALSE)</f>
        <v>Junyong</v>
      </c>
      <c r="C579">
        <f>VLOOKUP(A579,MED[],2,FALSE)</f>
        <v>33.630000000000003</v>
      </c>
      <c r="D579">
        <f>VLOOKUP(A579,MED[],3,FALSE)</f>
        <v>5.69</v>
      </c>
      <c r="E579" t="str">
        <f>VLOOKUP(A579,MED[],4,FALSE)</f>
        <v>No</v>
      </c>
      <c r="F579" t="str">
        <f>VLOOKUP(A579,MED[],5,FALSE)</f>
        <v>No</v>
      </c>
      <c r="G579" t="str">
        <f>VLOOKUP(A579,MED[],6,FALSE)</f>
        <v>No</v>
      </c>
      <c r="H579" t="str">
        <f>VLOOKUP(A579,MED[],7,FALSE)</f>
        <v>1</v>
      </c>
      <c r="I579" t="str">
        <f>VLOOKUP(A579,MED[],8,FALSE)</f>
        <v>No</v>
      </c>
      <c r="J579" t="str">
        <f>VLOOKUP(A579,MED[],9,FALSE)</f>
        <v>Obesity</v>
      </c>
      <c r="K579" t="str">
        <f>VLOOKUP(A579,MED[],10,FALSE)</f>
        <v>Normal</v>
      </c>
      <c r="L579" t="str">
        <f>VLOOKUP(A579,HOS[],2,FALSE)</f>
        <v>26 Jun 1998</v>
      </c>
      <c r="M579" s="11">
        <f>VLOOKUP(A579,HOS[],8,FALSE)</f>
        <v>5240.7700000000004</v>
      </c>
      <c r="N579" t="str">
        <f>VLOOKUP(A579,HOS[],9,FALSE)</f>
        <v>tier - 2</v>
      </c>
      <c r="O579" t="str">
        <f>VLOOKUP(A579,HOS[],10,FALSE)</f>
        <v>tier - 3</v>
      </c>
      <c r="P579" t="str">
        <f>VLOOKUP(A579,HOS[],11,FALSE)</f>
        <v>R1016</v>
      </c>
      <c r="Q579">
        <f>VLOOKUP(A579,HOS[],3,FALSE)</f>
        <v>24</v>
      </c>
    </row>
    <row r="580" spans="1:17" ht="15.6" x14ac:dyDescent="0.3">
      <c r="A580" s="1" t="s">
        <v>1792</v>
      </c>
      <c r="B580" t="str">
        <f>VLOOKUP(A580,CUS[],3,FALSE)</f>
        <v>Kristen A.</v>
      </c>
      <c r="C580">
        <f>VLOOKUP(A580,MED[],2,FALSE)</f>
        <v>26.84</v>
      </c>
      <c r="D580">
        <f>VLOOKUP(A580,MED[],3,FALSE)</f>
        <v>6.5</v>
      </c>
      <c r="E580" t="str">
        <f>VLOOKUP(A580,MED[],4,FALSE)</f>
        <v>No</v>
      </c>
      <c r="F580" t="str">
        <f>VLOOKUP(A580,MED[],5,FALSE)</f>
        <v>No</v>
      </c>
      <c r="G580" t="str">
        <f>VLOOKUP(A580,MED[],6,FALSE)</f>
        <v>No</v>
      </c>
      <c r="H580" t="str">
        <f>VLOOKUP(A580,MED[],7,FALSE)</f>
        <v>0</v>
      </c>
      <c r="I580" t="str">
        <f>VLOOKUP(A580,MED[],8,FALSE)</f>
        <v>yes</v>
      </c>
      <c r="J580" t="str">
        <f>VLOOKUP(A580,MED[],9,FALSE)</f>
        <v>Overweight</v>
      </c>
      <c r="K580" t="str">
        <f>VLOOKUP(A580,MED[],10,FALSE)</f>
        <v>Prediabetes</v>
      </c>
      <c r="L580" t="str">
        <f>VLOOKUP(A580,HOS[],2,FALSE)</f>
        <v>5 Jun 2002</v>
      </c>
      <c r="M580" s="11">
        <f>VLOOKUP(A580,HOS[],8,FALSE)</f>
        <v>5245.23</v>
      </c>
      <c r="N580" t="str">
        <f>VLOOKUP(A580,HOS[],9,FALSE)</f>
        <v>tier - 2</v>
      </c>
      <c r="O580" t="str">
        <f>VLOOKUP(A580,HOS[],10,FALSE)</f>
        <v>tier - 3</v>
      </c>
      <c r="P580" t="str">
        <f>VLOOKUP(A580,HOS[],11,FALSE)</f>
        <v>R1013</v>
      </c>
      <c r="Q580">
        <f>VLOOKUP(A580,HOS[],3,FALSE)</f>
        <v>21</v>
      </c>
    </row>
    <row r="581" spans="1:17" ht="15.6" x14ac:dyDescent="0.3">
      <c r="A581" s="1" t="s">
        <v>1791</v>
      </c>
      <c r="B581" t="str">
        <f>VLOOKUP(A581,CUS[],3,FALSE)</f>
        <v>Maria I.</v>
      </c>
      <c r="C581">
        <f>VLOOKUP(A581,MED[],2,FALSE)</f>
        <v>28.3</v>
      </c>
      <c r="D581">
        <f>VLOOKUP(A581,MED[],3,FALSE)</f>
        <v>5.73</v>
      </c>
      <c r="E581" t="str">
        <f>VLOOKUP(A581,MED[],4,FALSE)</f>
        <v>No</v>
      </c>
      <c r="F581" t="str">
        <f>VLOOKUP(A581,MED[],5,FALSE)</f>
        <v>No</v>
      </c>
      <c r="G581" t="str">
        <f>VLOOKUP(A581,MED[],6,FALSE)</f>
        <v>Yes</v>
      </c>
      <c r="H581" t="str">
        <f>VLOOKUP(A581,MED[],7,FALSE)</f>
        <v>1</v>
      </c>
      <c r="I581" t="str">
        <f>VLOOKUP(A581,MED[],8,FALSE)</f>
        <v>yes</v>
      </c>
      <c r="J581" t="str">
        <f>VLOOKUP(A581,MED[],9,FALSE)</f>
        <v>Overweight</v>
      </c>
      <c r="K581" t="str">
        <f>VLOOKUP(A581,MED[],10,FALSE)</f>
        <v>Prediabetes</v>
      </c>
      <c r="L581" t="str">
        <f>VLOOKUP(A581,HOS[],2,FALSE)</f>
        <v>9 Dec 2003</v>
      </c>
      <c r="M581" s="11">
        <f>VLOOKUP(A581,HOS[],8,FALSE)</f>
        <v>5246.05</v>
      </c>
      <c r="N581" t="str">
        <f>VLOOKUP(A581,HOS[],9,FALSE)</f>
        <v>tier - 2</v>
      </c>
      <c r="O581" t="str">
        <f>VLOOKUP(A581,HOS[],10,FALSE)</f>
        <v>tier - 2</v>
      </c>
      <c r="P581" t="str">
        <f>VLOOKUP(A581,HOS[],11,FALSE)</f>
        <v>R1011</v>
      </c>
      <c r="Q581">
        <f>VLOOKUP(A581,HOS[],3,FALSE)</f>
        <v>19</v>
      </c>
    </row>
    <row r="582" spans="1:17" ht="15.6" x14ac:dyDescent="0.3">
      <c r="A582" s="1" t="s">
        <v>1790</v>
      </c>
      <c r="B582" t="str">
        <f>VLOOKUP(A582,CUS[],3,FALSE)</f>
        <v>Jonathan</v>
      </c>
      <c r="C582">
        <f>VLOOKUP(A582,MED[],2,FALSE)</f>
        <v>27.06</v>
      </c>
      <c r="D582">
        <f>VLOOKUP(A582,MED[],3,FALSE)</f>
        <v>5.74</v>
      </c>
      <c r="E582" t="str">
        <f>VLOOKUP(A582,MED[],4,FALSE)</f>
        <v>yes</v>
      </c>
      <c r="F582" t="str">
        <f>VLOOKUP(A582,MED[],5,FALSE)</f>
        <v>No</v>
      </c>
      <c r="G582" t="str">
        <f>VLOOKUP(A582,MED[],6,FALSE)</f>
        <v>No</v>
      </c>
      <c r="H582" t="str">
        <f>VLOOKUP(A582,MED[],7,FALSE)</f>
        <v>0</v>
      </c>
      <c r="I582" t="str">
        <f>VLOOKUP(A582,MED[],8,FALSE)</f>
        <v>yes</v>
      </c>
      <c r="J582" t="str">
        <f>VLOOKUP(A582,MED[],9,FALSE)</f>
        <v>Overweight</v>
      </c>
      <c r="K582" t="str">
        <f>VLOOKUP(A582,MED[],10,FALSE)</f>
        <v>Prediabetes</v>
      </c>
      <c r="L582" t="str">
        <f>VLOOKUP(A582,HOS[],2,FALSE)</f>
        <v>6 Jun 1996</v>
      </c>
      <c r="M582" s="11">
        <f>VLOOKUP(A582,HOS[],8,FALSE)</f>
        <v>5253.52</v>
      </c>
      <c r="N582" t="str">
        <f>VLOOKUP(A582,HOS[],9,FALSE)</f>
        <v>tier - 2</v>
      </c>
      <c r="O582" t="str">
        <f>VLOOKUP(A582,HOS[],10,FALSE)</f>
        <v>tier - 3</v>
      </c>
      <c r="P582" t="str">
        <f>VLOOKUP(A582,HOS[],11,FALSE)</f>
        <v>R1013</v>
      </c>
      <c r="Q582">
        <f>VLOOKUP(A582,HOS[],3,FALSE)</f>
        <v>27</v>
      </c>
    </row>
    <row r="583" spans="1:17" ht="15.6" x14ac:dyDescent="0.3">
      <c r="A583" s="1" t="s">
        <v>1789</v>
      </c>
      <c r="B583" t="str">
        <f>VLOOKUP(A583,CUS[],3,FALSE)</f>
        <v>Phil</v>
      </c>
      <c r="C583">
        <f>VLOOKUP(A583,MED[],2,FALSE)</f>
        <v>47.13</v>
      </c>
      <c r="D583">
        <f>VLOOKUP(A583,MED[],3,FALSE)</f>
        <v>8.6999999999999993</v>
      </c>
      <c r="E583" t="str">
        <f>VLOOKUP(A583,MED[],4,FALSE)</f>
        <v>No</v>
      </c>
      <c r="F583" t="str">
        <f>VLOOKUP(A583,MED[],5,FALSE)</f>
        <v>No</v>
      </c>
      <c r="G583" t="str">
        <f>VLOOKUP(A583,MED[],6,FALSE)</f>
        <v>No</v>
      </c>
      <c r="H583" t="str">
        <f>VLOOKUP(A583,MED[],7,FALSE)</f>
        <v>0</v>
      </c>
      <c r="I583" t="str">
        <f>VLOOKUP(A583,MED[],8,FALSE)</f>
        <v>No</v>
      </c>
      <c r="J583" t="str">
        <f>VLOOKUP(A583,MED[],9,FALSE)</f>
        <v>Obesity</v>
      </c>
      <c r="K583" t="str">
        <f>VLOOKUP(A583,MED[],10,FALSE)</f>
        <v>Diabetes</v>
      </c>
      <c r="L583" t="str">
        <f>VLOOKUP(A583,HOS[],2,FALSE)</f>
        <v>17 Aug 1971</v>
      </c>
      <c r="M583" s="11">
        <f>VLOOKUP(A583,HOS[],8,FALSE)</f>
        <v>37076.370000000003</v>
      </c>
      <c r="N583" t="str">
        <f>VLOOKUP(A583,HOS[],9,FALSE)</f>
        <v>tier - 2</v>
      </c>
      <c r="O583" t="str">
        <f>VLOOKUP(A583,HOS[],10,FALSE)</f>
        <v>tier - 2</v>
      </c>
      <c r="P583" t="str">
        <f>VLOOKUP(A583,HOS[],11,FALSE)</f>
        <v>R1023</v>
      </c>
      <c r="Q583">
        <f>VLOOKUP(A583,HOS[],3,FALSE)</f>
        <v>51</v>
      </c>
    </row>
    <row r="584" spans="1:17" ht="15.6" x14ac:dyDescent="0.3">
      <c r="A584" s="1" t="s">
        <v>1788</v>
      </c>
      <c r="B584" t="str">
        <f>VLOOKUP(A584,CUS[],3,FALSE)</f>
        <v>Benjamina C</v>
      </c>
      <c r="C584">
        <f>VLOOKUP(A584,MED[],2,FALSE)</f>
        <v>51.72</v>
      </c>
      <c r="D584">
        <f>VLOOKUP(A584,MED[],3,FALSE)</f>
        <v>5.09</v>
      </c>
      <c r="E584" t="str">
        <f>VLOOKUP(A584,MED[],4,FALSE)</f>
        <v>No</v>
      </c>
      <c r="F584" t="str">
        <f>VLOOKUP(A584,MED[],5,FALSE)</f>
        <v>No</v>
      </c>
      <c r="G584" t="str">
        <f>VLOOKUP(A584,MED[],6,FALSE)</f>
        <v>No</v>
      </c>
      <c r="H584" t="str">
        <f>VLOOKUP(A584,MED[],7,FALSE)</f>
        <v>0</v>
      </c>
      <c r="I584" t="str">
        <f>VLOOKUP(A584,MED[],8,FALSE)</f>
        <v>No</v>
      </c>
      <c r="J584" t="str">
        <f>VLOOKUP(A584,MED[],9,FALSE)</f>
        <v>Obesity</v>
      </c>
      <c r="K584" t="str">
        <f>VLOOKUP(A584,MED[],10,FALSE)</f>
        <v>Normal</v>
      </c>
      <c r="L584" t="str">
        <f>VLOOKUP(A584,HOS[],2,FALSE)</f>
        <v>25 Jul 1980</v>
      </c>
      <c r="M584" s="11">
        <f>VLOOKUP(A584,HOS[],8,FALSE)</f>
        <v>5257.51</v>
      </c>
      <c r="N584" t="str">
        <f>VLOOKUP(A584,HOS[],9,FALSE)</f>
        <v>tier - 2</v>
      </c>
      <c r="O584" t="str">
        <f>VLOOKUP(A584,HOS[],10,FALSE)</f>
        <v>tier - 3</v>
      </c>
      <c r="P584" t="str">
        <f>VLOOKUP(A584,HOS[],11,FALSE)</f>
        <v>R1012</v>
      </c>
      <c r="Q584">
        <f>VLOOKUP(A584,HOS[],3,FALSE)</f>
        <v>42</v>
      </c>
    </row>
    <row r="585" spans="1:17" ht="15.6" x14ac:dyDescent="0.3">
      <c r="A585" s="1" t="s">
        <v>1787</v>
      </c>
      <c r="B585" t="str">
        <f>VLOOKUP(A585,CUS[],3,FALSE)</f>
        <v>Christopher</v>
      </c>
      <c r="C585">
        <f>VLOOKUP(A585,MED[],2,FALSE)</f>
        <v>48.59</v>
      </c>
      <c r="D585">
        <f>VLOOKUP(A585,MED[],3,FALSE)</f>
        <v>5.57</v>
      </c>
      <c r="E585" t="str">
        <f>VLOOKUP(A585,MED[],4,FALSE)</f>
        <v>No</v>
      </c>
      <c r="F585" t="str">
        <f>VLOOKUP(A585,MED[],5,FALSE)</f>
        <v>No</v>
      </c>
      <c r="G585" t="str">
        <f>VLOOKUP(A585,MED[],6,FALSE)</f>
        <v>No</v>
      </c>
      <c r="H585" t="str">
        <f>VLOOKUP(A585,MED[],7,FALSE)</f>
        <v>0</v>
      </c>
      <c r="I585" t="str">
        <f>VLOOKUP(A585,MED[],8,FALSE)</f>
        <v>No</v>
      </c>
      <c r="J585" t="str">
        <f>VLOOKUP(A585,MED[],9,FALSE)</f>
        <v>Obesity</v>
      </c>
      <c r="K585" t="str">
        <f>VLOOKUP(A585,MED[],10,FALSE)</f>
        <v>Normal</v>
      </c>
      <c r="L585" t="str">
        <f>VLOOKUP(A585,HOS[],2,FALSE)</f>
        <v>19 Aug 1977</v>
      </c>
      <c r="M585" s="11">
        <f>VLOOKUP(A585,HOS[],8,FALSE)</f>
        <v>5261.47</v>
      </c>
      <c r="N585" t="str">
        <f>VLOOKUP(A585,HOS[],9,FALSE)</f>
        <v>tier - 2</v>
      </c>
      <c r="O585" t="str">
        <f>VLOOKUP(A585,HOS[],10,FALSE)</f>
        <v>tier - 3</v>
      </c>
      <c r="P585" t="str">
        <f>VLOOKUP(A585,HOS[],11,FALSE)</f>
        <v>R1023</v>
      </c>
      <c r="Q585">
        <f>VLOOKUP(A585,HOS[],3,FALSE)</f>
        <v>45</v>
      </c>
    </row>
    <row r="586" spans="1:17" ht="15.6" x14ac:dyDescent="0.3">
      <c r="A586" s="1" t="s">
        <v>1786</v>
      </c>
      <c r="B586" t="str">
        <f>VLOOKUP(A586,CUS[],3,FALSE)</f>
        <v>Alison B</v>
      </c>
      <c r="C586">
        <f>VLOOKUP(A586,MED[],2,FALSE)</f>
        <v>45.18</v>
      </c>
      <c r="D586">
        <f>VLOOKUP(A586,MED[],3,FALSE)</f>
        <v>10.87</v>
      </c>
      <c r="E586" t="str">
        <f>VLOOKUP(A586,MED[],4,FALSE)</f>
        <v>No</v>
      </c>
      <c r="F586" t="str">
        <f>VLOOKUP(A586,MED[],5,FALSE)</f>
        <v>No</v>
      </c>
      <c r="G586" t="str">
        <f>VLOOKUP(A586,MED[],6,FALSE)</f>
        <v>No</v>
      </c>
      <c r="H586" t="str">
        <f>VLOOKUP(A586,MED[],7,FALSE)</f>
        <v>0</v>
      </c>
      <c r="I586" t="str">
        <f>VLOOKUP(A586,MED[],8,FALSE)</f>
        <v>No</v>
      </c>
      <c r="J586" t="str">
        <f>VLOOKUP(A586,MED[],9,FALSE)</f>
        <v>Obesity</v>
      </c>
      <c r="K586" t="str">
        <f>VLOOKUP(A586,MED[],10,FALSE)</f>
        <v>Diabetes</v>
      </c>
      <c r="L586" t="str">
        <f>VLOOKUP(A586,HOS[],2,FALSE)</f>
        <v>25 Oct 1968</v>
      </c>
      <c r="M586" s="11">
        <f>VLOOKUP(A586,HOS[],8,FALSE)</f>
        <v>5266.37</v>
      </c>
      <c r="N586" t="str">
        <f>VLOOKUP(A586,HOS[],9,FALSE)</f>
        <v>tier - 2</v>
      </c>
      <c r="O586" t="str">
        <f>VLOOKUP(A586,HOS[],10,FALSE)</f>
        <v>tier - 3</v>
      </c>
      <c r="P586" t="str">
        <f>VLOOKUP(A586,HOS[],11,FALSE)</f>
        <v>R1012</v>
      </c>
      <c r="Q586">
        <f>VLOOKUP(A586,HOS[],3,FALSE)</f>
        <v>54</v>
      </c>
    </row>
    <row r="587" spans="1:17" ht="15.6" x14ac:dyDescent="0.3">
      <c r="A587" s="1" t="s">
        <v>1785</v>
      </c>
      <c r="B587" t="str">
        <f>VLOOKUP(A587,CUS[],3,FALSE)</f>
        <v>Caroline</v>
      </c>
      <c r="C587">
        <f>VLOOKUP(A587,MED[],2,FALSE)</f>
        <v>27.9</v>
      </c>
      <c r="D587">
        <f>VLOOKUP(A587,MED[],3,FALSE)</f>
        <v>6.02</v>
      </c>
      <c r="E587" t="str">
        <f>VLOOKUP(A587,MED[],4,FALSE)</f>
        <v>No</v>
      </c>
      <c r="F587" t="str">
        <f>VLOOKUP(A587,MED[],5,FALSE)</f>
        <v>No</v>
      </c>
      <c r="G587" t="str">
        <f>VLOOKUP(A587,MED[],6,FALSE)</f>
        <v>Yes</v>
      </c>
      <c r="H587" t="str">
        <f>VLOOKUP(A587,MED[],7,FALSE)</f>
        <v>1</v>
      </c>
      <c r="I587" t="str">
        <f>VLOOKUP(A587,MED[],8,FALSE)</f>
        <v>yes</v>
      </c>
      <c r="J587" t="str">
        <f>VLOOKUP(A587,MED[],9,FALSE)</f>
        <v>Overweight</v>
      </c>
      <c r="K587" t="str">
        <f>VLOOKUP(A587,MED[],10,FALSE)</f>
        <v>Prediabetes</v>
      </c>
      <c r="L587" t="str">
        <f>VLOOKUP(A587,HOS[],2,FALSE)</f>
        <v>26 Sep 2003</v>
      </c>
      <c r="M587" s="11">
        <f>VLOOKUP(A587,HOS[],8,FALSE)</f>
        <v>12369.89</v>
      </c>
      <c r="N587" t="str">
        <f>VLOOKUP(A587,HOS[],9,FALSE)</f>
        <v>tier - 2</v>
      </c>
      <c r="O587" t="str">
        <f>VLOOKUP(A587,HOS[],10,FALSE)</f>
        <v>tier - 2</v>
      </c>
      <c r="P587" t="str">
        <f>VLOOKUP(A587,HOS[],11,FALSE)</f>
        <v>R1011</v>
      </c>
      <c r="Q587">
        <f>VLOOKUP(A587,HOS[],3,FALSE)</f>
        <v>19</v>
      </c>
    </row>
    <row r="588" spans="1:17" ht="15.6" x14ac:dyDescent="0.3">
      <c r="A588" s="1" t="s">
        <v>1784</v>
      </c>
      <c r="B588" t="str">
        <f>VLOOKUP(A588,CUS[],3,FALSE)</f>
        <v>Alexis N</v>
      </c>
      <c r="C588">
        <f>VLOOKUP(A588,MED[],2,FALSE)</f>
        <v>51.33</v>
      </c>
      <c r="D588">
        <f>VLOOKUP(A588,MED[],3,FALSE)</f>
        <v>7</v>
      </c>
      <c r="E588" t="str">
        <f>VLOOKUP(A588,MED[],4,FALSE)</f>
        <v>No</v>
      </c>
      <c r="F588" t="str">
        <f>VLOOKUP(A588,MED[],5,FALSE)</f>
        <v>No</v>
      </c>
      <c r="G588" t="str">
        <f>VLOOKUP(A588,MED[],6,FALSE)</f>
        <v>No</v>
      </c>
      <c r="H588" t="str">
        <f>VLOOKUP(A588,MED[],7,FALSE)</f>
        <v>0</v>
      </c>
      <c r="I588" t="str">
        <f>VLOOKUP(A588,MED[],8,FALSE)</f>
        <v>No</v>
      </c>
      <c r="J588" t="str">
        <f>VLOOKUP(A588,MED[],9,FALSE)</f>
        <v>Obesity</v>
      </c>
      <c r="K588" t="str">
        <f>VLOOKUP(A588,MED[],10,FALSE)</f>
        <v>Diabetes</v>
      </c>
      <c r="L588" t="str">
        <f>VLOOKUP(A588,HOS[],2,FALSE)</f>
        <v>20 Aug 1974</v>
      </c>
      <c r="M588" s="11">
        <f>VLOOKUP(A588,HOS[],8,FALSE)</f>
        <v>5267.82</v>
      </c>
      <c r="N588" t="str">
        <f>VLOOKUP(A588,HOS[],9,FALSE)</f>
        <v>tier - 2</v>
      </c>
      <c r="O588" t="str">
        <f>VLOOKUP(A588,HOS[],10,FALSE)</f>
        <v>tier - 3</v>
      </c>
      <c r="P588" t="str">
        <f>VLOOKUP(A588,HOS[],11,FALSE)</f>
        <v>R1011</v>
      </c>
      <c r="Q588">
        <f>VLOOKUP(A588,HOS[],3,FALSE)</f>
        <v>48</v>
      </c>
    </row>
    <row r="589" spans="1:17" ht="15.6" x14ac:dyDescent="0.3">
      <c r="A589" s="1" t="s">
        <v>1783</v>
      </c>
      <c r="B589" t="str">
        <f>VLOOKUP(A589,CUS[],3,FALSE)</f>
        <v>Shanda L</v>
      </c>
      <c r="C589">
        <f>VLOOKUP(A589,MED[],2,FALSE)</f>
        <v>30.59</v>
      </c>
      <c r="D589">
        <f>VLOOKUP(A589,MED[],3,FALSE)</f>
        <v>5.56</v>
      </c>
      <c r="E589" t="str">
        <f>VLOOKUP(A589,MED[],4,FALSE)</f>
        <v>yes</v>
      </c>
      <c r="F589" t="str">
        <f>VLOOKUP(A589,MED[],5,FALSE)</f>
        <v>No</v>
      </c>
      <c r="G589" t="str">
        <f>VLOOKUP(A589,MED[],6,FALSE)</f>
        <v>No</v>
      </c>
      <c r="H589" t="str">
        <f>VLOOKUP(A589,MED[],7,FALSE)</f>
        <v>1</v>
      </c>
      <c r="I589" t="str">
        <f>VLOOKUP(A589,MED[],8,FALSE)</f>
        <v>No</v>
      </c>
      <c r="J589" t="str">
        <f>VLOOKUP(A589,MED[],9,FALSE)</f>
        <v>Obesity</v>
      </c>
      <c r="K589" t="str">
        <f>VLOOKUP(A589,MED[],10,FALSE)</f>
        <v>Normal</v>
      </c>
      <c r="L589" t="str">
        <f>VLOOKUP(A589,HOS[],2,FALSE)</f>
        <v>20 Oct 1995</v>
      </c>
      <c r="M589" s="11">
        <f>VLOOKUP(A589,HOS[],8,FALSE)</f>
        <v>5272.18</v>
      </c>
      <c r="N589" t="str">
        <f>VLOOKUP(A589,HOS[],9,FALSE)</f>
        <v>tier - 2</v>
      </c>
      <c r="O589" t="str">
        <f>VLOOKUP(A589,HOS[],10,FALSE)</f>
        <v>tier - 3</v>
      </c>
      <c r="P589" t="str">
        <f>VLOOKUP(A589,HOS[],11,FALSE)</f>
        <v>R1024</v>
      </c>
      <c r="Q589">
        <f>VLOOKUP(A589,HOS[],3,FALSE)</f>
        <v>27</v>
      </c>
    </row>
    <row r="590" spans="1:17" ht="15.6" x14ac:dyDescent="0.3">
      <c r="A590" s="1" t="s">
        <v>1782</v>
      </c>
      <c r="B590" t="str">
        <f>VLOOKUP(A590,CUS[],3,FALSE)</f>
        <v>Lacey</v>
      </c>
      <c r="C590">
        <f>VLOOKUP(A590,MED[],2,FALSE)</f>
        <v>39.229999999999997</v>
      </c>
      <c r="D590">
        <f>VLOOKUP(A590,MED[],3,FALSE)</f>
        <v>8.4499999999999993</v>
      </c>
      <c r="E590" t="str">
        <f>VLOOKUP(A590,MED[],4,FALSE)</f>
        <v>No</v>
      </c>
      <c r="F590" t="str">
        <f>VLOOKUP(A590,MED[],5,FALSE)</f>
        <v>No</v>
      </c>
      <c r="G590" t="str">
        <f>VLOOKUP(A590,MED[],6,FALSE)</f>
        <v>No</v>
      </c>
      <c r="H590" t="str">
        <f>VLOOKUP(A590,MED[],7,FALSE)</f>
        <v>0</v>
      </c>
      <c r="I590" t="str">
        <f>VLOOKUP(A590,MED[],8,FALSE)</f>
        <v>No</v>
      </c>
      <c r="J590" t="str">
        <f>VLOOKUP(A590,MED[],9,FALSE)</f>
        <v>Obesity</v>
      </c>
      <c r="K590" t="str">
        <f>VLOOKUP(A590,MED[],10,FALSE)</f>
        <v>Diabetes</v>
      </c>
      <c r="L590" t="str">
        <f>VLOOKUP(A590,HOS[],2,FALSE)</f>
        <v>1 Jul 1962</v>
      </c>
      <c r="M590" s="11">
        <f>VLOOKUP(A590,HOS[],8,FALSE)</f>
        <v>5275.86</v>
      </c>
      <c r="N590" t="str">
        <f>VLOOKUP(A590,HOS[],9,FALSE)</f>
        <v>tier - 2</v>
      </c>
      <c r="O590" t="str">
        <f>VLOOKUP(A590,HOS[],10,FALSE)</f>
        <v>tier - 2</v>
      </c>
      <c r="P590" t="str">
        <f>VLOOKUP(A590,HOS[],11,FALSE)</f>
        <v>R1026</v>
      </c>
      <c r="Q590">
        <f>VLOOKUP(A590,HOS[],3,FALSE)</f>
        <v>60</v>
      </c>
    </row>
    <row r="591" spans="1:17" ht="15.6" x14ac:dyDescent="0.3">
      <c r="A591" s="1" t="s">
        <v>1781</v>
      </c>
      <c r="B591" t="str">
        <f>VLOOKUP(A591,CUS[],3,FALSE)</f>
        <v>Laurette</v>
      </c>
      <c r="C591">
        <f>VLOOKUP(A591,MED[],2,FALSE)</f>
        <v>19.094999999999999</v>
      </c>
      <c r="D591">
        <f>VLOOKUP(A591,MED[],3,FALSE)</f>
        <v>6.19</v>
      </c>
      <c r="E591" t="str">
        <f>VLOOKUP(A591,MED[],4,FALSE)</f>
        <v>No</v>
      </c>
      <c r="F591" t="str">
        <f>VLOOKUP(A591,MED[],5,FALSE)</f>
        <v>No</v>
      </c>
      <c r="G591" t="str">
        <f>VLOOKUP(A591,MED[],6,FALSE)</f>
        <v>No</v>
      </c>
      <c r="H591" t="str">
        <f>VLOOKUP(A591,MED[],7,FALSE)</f>
        <v>0</v>
      </c>
      <c r="I591" t="str">
        <f>VLOOKUP(A591,MED[],8,FALSE)</f>
        <v>yes</v>
      </c>
      <c r="J591" t="str">
        <f>VLOOKUP(A591,MED[],9,FALSE)</f>
        <v>Overweight</v>
      </c>
      <c r="K591" t="str">
        <f>VLOOKUP(A591,MED[],10,FALSE)</f>
        <v>Prediabetes</v>
      </c>
      <c r="L591" t="str">
        <f>VLOOKUP(A591,HOS[],2,FALSE)</f>
        <v>12 Sep 1989</v>
      </c>
      <c r="M591" s="11">
        <f>VLOOKUP(A591,HOS[],8,FALSE)</f>
        <v>5291.71</v>
      </c>
      <c r="N591" t="str">
        <f>VLOOKUP(A591,HOS[],9,FALSE)</f>
        <v>tier - 2</v>
      </c>
      <c r="O591" t="str">
        <f>VLOOKUP(A591,HOS[],10,FALSE)</f>
        <v>tier - 2</v>
      </c>
      <c r="P591" t="str">
        <f>VLOOKUP(A591,HOS[],11,FALSE)</f>
        <v>R1024</v>
      </c>
      <c r="Q591">
        <f>VLOOKUP(A591,HOS[],3,FALSE)</f>
        <v>33</v>
      </c>
    </row>
    <row r="592" spans="1:17" ht="15.6" x14ac:dyDescent="0.3">
      <c r="A592" s="1" t="s">
        <v>1780</v>
      </c>
      <c r="B592" t="str">
        <f>VLOOKUP(A592,CUS[],3,FALSE)</f>
        <v>Jason</v>
      </c>
      <c r="C592">
        <f>VLOOKUP(A592,MED[],2,FALSE)</f>
        <v>49.72</v>
      </c>
      <c r="D592">
        <f>VLOOKUP(A592,MED[],3,FALSE)</f>
        <v>7.71</v>
      </c>
      <c r="E592" t="str">
        <f>VLOOKUP(A592,MED[],4,FALSE)</f>
        <v>No</v>
      </c>
      <c r="F592" t="str">
        <f>VLOOKUP(A592,MED[],5,FALSE)</f>
        <v>No</v>
      </c>
      <c r="G592" t="str">
        <f>VLOOKUP(A592,MED[],6,FALSE)</f>
        <v>No</v>
      </c>
      <c r="H592" t="str">
        <f>VLOOKUP(A592,MED[],7,FALSE)</f>
        <v>0</v>
      </c>
      <c r="I592" t="str">
        <f>VLOOKUP(A592,MED[],8,FALSE)</f>
        <v>No</v>
      </c>
      <c r="J592" t="str">
        <f>VLOOKUP(A592,MED[],9,FALSE)</f>
        <v>Obesity</v>
      </c>
      <c r="K592" t="str">
        <f>VLOOKUP(A592,MED[],10,FALSE)</f>
        <v>Diabetes</v>
      </c>
      <c r="L592" t="str">
        <f>VLOOKUP(A592,HOS[],2,FALSE)</f>
        <v>22 Aug 1974</v>
      </c>
      <c r="M592" s="11">
        <f>VLOOKUP(A592,HOS[],8,FALSE)</f>
        <v>5293.67</v>
      </c>
      <c r="N592" t="str">
        <f>VLOOKUP(A592,HOS[],9,FALSE)</f>
        <v>tier - 2</v>
      </c>
      <c r="O592" t="str">
        <f>VLOOKUP(A592,HOS[],10,FALSE)</f>
        <v>tier - 1</v>
      </c>
      <c r="P592" t="str">
        <f>VLOOKUP(A592,HOS[],11,FALSE)</f>
        <v>R1012</v>
      </c>
      <c r="Q592">
        <f>VLOOKUP(A592,HOS[],3,FALSE)</f>
        <v>48</v>
      </c>
    </row>
    <row r="593" spans="1:17" ht="15.6" x14ac:dyDescent="0.3">
      <c r="A593" s="1" t="s">
        <v>1779</v>
      </c>
      <c r="B593" t="str">
        <f>VLOOKUP(A593,CUS[],3,FALSE)</f>
        <v>Mary</v>
      </c>
      <c r="C593">
        <f>VLOOKUP(A593,MED[],2,FALSE)</f>
        <v>21.754999999999999</v>
      </c>
      <c r="D593">
        <f>VLOOKUP(A593,MED[],3,FALSE)</f>
        <v>4.63</v>
      </c>
      <c r="E593" t="str">
        <f>VLOOKUP(A593,MED[],4,FALSE)</f>
        <v>No</v>
      </c>
      <c r="F593" t="str">
        <f>VLOOKUP(A593,MED[],5,FALSE)</f>
        <v>No</v>
      </c>
      <c r="G593" t="str">
        <f>VLOOKUP(A593,MED[],6,FALSE)</f>
        <v>Yes</v>
      </c>
      <c r="H593" t="str">
        <f>VLOOKUP(A593,MED[],7,FALSE)</f>
        <v>1</v>
      </c>
      <c r="I593" t="str">
        <f>VLOOKUP(A593,MED[],8,FALSE)</f>
        <v>yes</v>
      </c>
      <c r="J593" t="str">
        <f>VLOOKUP(A593,MED[],9,FALSE)</f>
        <v>Overweight</v>
      </c>
      <c r="K593" t="str">
        <f>VLOOKUP(A593,MED[],10,FALSE)</f>
        <v>Normal</v>
      </c>
      <c r="L593" t="str">
        <f>VLOOKUP(A593,HOS[],2,FALSE)</f>
        <v>9 Nov 1993</v>
      </c>
      <c r="M593" s="11">
        <f>VLOOKUP(A593,HOS[],8,FALSE)</f>
        <v>5306.7</v>
      </c>
      <c r="N593" t="str">
        <f>VLOOKUP(A593,HOS[],9,FALSE)</f>
        <v>tier - 2</v>
      </c>
      <c r="O593" t="str">
        <f>VLOOKUP(A593,HOS[],10,FALSE)</f>
        <v>tier - 1</v>
      </c>
      <c r="P593" t="str">
        <f>VLOOKUP(A593,HOS[],11,FALSE)</f>
        <v>R1024</v>
      </c>
      <c r="Q593">
        <f>VLOOKUP(A593,HOS[],3,FALSE)</f>
        <v>29</v>
      </c>
    </row>
    <row r="594" spans="1:17" ht="15.6" x14ac:dyDescent="0.3">
      <c r="A594" s="1" t="s">
        <v>1778</v>
      </c>
      <c r="B594" t="str">
        <f>VLOOKUP(A594,CUS[],3,FALSE)</f>
        <v>Kati A</v>
      </c>
      <c r="C594">
        <f>VLOOKUP(A594,MED[],2,FALSE)</f>
        <v>48.39</v>
      </c>
      <c r="D594">
        <f>VLOOKUP(A594,MED[],3,FALSE)</f>
        <v>4.6100000000000003</v>
      </c>
      <c r="E594" t="str">
        <f>VLOOKUP(A594,MED[],4,FALSE)</f>
        <v>No</v>
      </c>
      <c r="F594" t="str">
        <f>VLOOKUP(A594,MED[],5,FALSE)</f>
        <v>No</v>
      </c>
      <c r="G594" t="str">
        <f>VLOOKUP(A594,MED[],6,FALSE)</f>
        <v>No</v>
      </c>
      <c r="H594" t="str">
        <f>VLOOKUP(A594,MED[],7,FALSE)</f>
        <v>0</v>
      </c>
      <c r="I594" t="str">
        <f>VLOOKUP(A594,MED[],8,FALSE)</f>
        <v>No</v>
      </c>
      <c r="J594" t="str">
        <f>VLOOKUP(A594,MED[],9,FALSE)</f>
        <v>Obesity</v>
      </c>
      <c r="K594" t="str">
        <f>VLOOKUP(A594,MED[],10,FALSE)</f>
        <v>Normal</v>
      </c>
      <c r="L594" t="str">
        <f>VLOOKUP(A594,HOS[],2,FALSE)</f>
        <v>13 Sep 1977</v>
      </c>
      <c r="M594" s="11">
        <f>VLOOKUP(A594,HOS[],8,FALSE)</f>
        <v>5312.17</v>
      </c>
      <c r="N594" t="str">
        <f>VLOOKUP(A594,HOS[],9,FALSE)</f>
        <v>tier - 2</v>
      </c>
      <c r="O594" t="str">
        <f>VLOOKUP(A594,HOS[],10,FALSE)</f>
        <v>tier - 1</v>
      </c>
      <c r="P594" t="str">
        <f>VLOOKUP(A594,HOS[],11,FALSE)</f>
        <v>R1012</v>
      </c>
      <c r="Q594">
        <f>VLOOKUP(A594,HOS[],3,FALSE)</f>
        <v>45</v>
      </c>
    </row>
    <row r="595" spans="1:17" ht="15.6" x14ac:dyDescent="0.3">
      <c r="A595" s="1" t="s">
        <v>1777</v>
      </c>
      <c r="B595" t="str">
        <f>VLOOKUP(A595,CUS[],3,FALSE)</f>
        <v>Kelly J</v>
      </c>
      <c r="C595">
        <f>VLOOKUP(A595,MED[],2,FALSE)</f>
        <v>47.15</v>
      </c>
      <c r="D595">
        <f>VLOOKUP(A595,MED[],3,FALSE)</f>
        <v>9.5299999999999994</v>
      </c>
      <c r="E595" t="str">
        <f>VLOOKUP(A595,MED[],4,FALSE)</f>
        <v>yes</v>
      </c>
      <c r="F595" t="str">
        <f>VLOOKUP(A595,MED[],5,FALSE)</f>
        <v>No</v>
      </c>
      <c r="G595" t="str">
        <f>VLOOKUP(A595,MED[],6,FALSE)</f>
        <v>No</v>
      </c>
      <c r="H595" t="str">
        <f>VLOOKUP(A595,MED[],7,FALSE)</f>
        <v>1</v>
      </c>
      <c r="I595" t="str">
        <f>VLOOKUP(A595,MED[],8,FALSE)</f>
        <v>No</v>
      </c>
      <c r="J595" t="str">
        <f>VLOOKUP(A595,MED[],9,FALSE)</f>
        <v>Obesity</v>
      </c>
      <c r="K595" t="str">
        <f>VLOOKUP(A595,MED[],10,FALSE)</f>
        <v>Diabetes</v>
      </c>
      <c r="L595" t="str">
        <f>VLOOKUP(A595,HOS[],2,FALSE)</f>
        <v>10 Jul 1975</v>
      </c>
      <c r="M595" s="11">
        <f>VLOOKUP(A595,HOS[],8,FALSE)</f>
        <v>37079.370000000003</v>
      </c>
      <c r="N595" t="str">
        <f>VLOOKUP(A595,HOS[],9,FALSE)</f>
        <v>tier - 2</v>
      </c>
      <c r="O595" t="str">
        <f>VLOOKUP(A595,HOS[],10,FALSE)</f>
        <v>tier - 1</v>
      </c>
      <c r="P595" t="str">
        <f>VLOOKUP(A595,HOS[],11,FALSE)</f>
        <v>R1026</v>
      </c>
      <c r="Q595">
        <f>VLOOKUP(A595,HOS[],3,FALSE)</f>
        <v>47</v>
      </c>
    </row>
    <row r="596" spans="1:17" ht="15.6" x14ac:dyDescent="0.3">
      <c r="A596" s="1" t="s">
        <v>1776</v>
      </c>
      <c r="B596" t="str">
        <f>VLOOKUP(A596,CUS[],3,FALSE)</f>
        <v>Greer D</v>
      </c>
      <c r="C596">
        <f>VLOOKUP(A596,MED[],2,FALSE)</f>
        <v>47.59</v>
      </c>
      <c r="D596">
        <f>VLOOKUP(A596,MED[],3,FALSE)</f>
        <v>11.43</v>
      </c>
      <c r="E596" t="str">
        <f>VLOOKUP(A596,MED[],4,FALSE)</f>
        <v>yes</v>
      </c>
      <c r="F596" t="str">
        <f>VLOOKUP(A596,MED[],5,FALSE)</f>
        <v>No</v>
      </c>
      <c r="G596" t="str">
        <f>VLOOKUP(A596,MED[],6,FALSE)</f>
        <v>No</v>
      </c>
      <c r="H596" t="str">
        <f>VLOOKUP(A596,MED[],7,FALSE)</f>
        <v>2</v>
      </c>
      <c r="I596" t="str">
        <f>VLOOKUP(A596,MED[],8,FALSE)</f>
        <v>No</v>
      </c>
      <c r="J596" t="str">
        <f>VLOOKUP(A596,MED[],9,FALSE)</f>
        <v>Obesity</v>
      </c>
      <c r="K596" t="str">
        <f>VLOOKUP(A596,MED[],10,FALSE)</f>
        <v>Diabetes</v>
      </c>
      <c r="L596" t="str">
        <f>VLOOKUP(A596,HOS[],2,FALSE)</f>
        <v>2 Jul 1970</v>
      </c>
      <c r="M596" s="11">
        <f>VLOOKUP(A596,HOS[],8,FALSE)</f>
        <v>5322.24</v>
      </c>
      <c r="N596" t="str">
        <f>VLOOKUP(A596,HOS[],9,FALSE)</f>
        <v>tier - 2</v>
      </c>
      <c r="O596" t="str">
        <f>VLOOKUP(A596,HOS[],10,FALSE)</f>
        <v>tier - 2</v>
      </c>
      <c r="P596" t="str">
        <f>VLOOKUP(A596,HOS[],11,FALSE)</f>
        <v>R1011</v>
      </c>
      <c r="Q596">
        <f>VLOOKUP(A596,HOS[],3,FALSE)</f>
        <v>52</v>
      </c>
    </row>
    <row r="597" spans="1:17" ht="15.6" x14ac:dyDescent="0.3">
      <c r="A597" s="1" t="s">
        <v>1775</v>
      </c>
      <c r="B597" t="str">
        <f>VLOOKUP(A597,CUS[],3,FALSE)</f>
        <v>Brent</v>
      </c>
      <c r="C597">
        <f>VLOOKUP(A597,MED[],2,FALSE)</f>
        <v>39.81</v>
      </c>
      <c r="D597">
        <f>VLOOKUP(A597,MED[],3,FALSE)</f>
        <v>7.65</v>
      </c>
      <c r="E597" t="str">
        <f>VLOOKUP(A597,MED[],4,FALSE)</f>
        <v>yes</v>
      </c>
      <c r="F597" t="str">
        <f>VLOOKUP(A597,MED[],5,FALSE)</f>
        <v>No</v>
      </c>
      <c r="G597" t="str">
        <f>VLOOKUP(A597,MED[],6,FALSE)</f>
        <v>Yes</v>
      </c>
      <c r="H597" t="str">
        <f>VLOOKUP(A597,MED[],7,FALSE)</f>
        <v>1</v>
      </c>
      <c r="I597" t="str">
        <f>VLOOKUP(A597,MED[],8,FALSE)</f>
        <v>No</v>
      </c>
      <c r="J597" t="str">
        <f>VLOOKUP(A597,MED[],9,FALSE)</f>
        <v>Obesity</v>
      </c>
      <c r="K597" t="str">
        <f>VLOOKUP(A597,MED[],10,FALSE)</f>
        <v>Diabetes</v>
      </c>
      <c r="L597" t="str">
        <f>VLOOKUP(A597,HOS[],2,FALSE)</f>
        <v>18 Jun 1963</v>
      </c>
      <c r="M597" s="11">
        <f>VLOOKUP(A597,HOS[],8,FALSE)</f>
        <v>5325.65</v>
      </c>
      <c r="N597" t="str">
        <f>VLOOKUP(A597,HOS[],9,FALSE)</f>
        <v>tier - 2</v>
      </c>
      <c r="O597" t="str">
        <f>VLOOKUP(A597,HOS[],10,FALSE)</f>
        <v>tier - 2</v>
      </c>
      <c r="P597" t="str">
        <f>VLOOKUP(A597,HOS[],11,FALSE)</f>
        <v>R1023</v>
      </c>
      <c r="Q597">
        <f>VLOOKUP(A597,HOS[],3,FALSE)</f>
        <v>59</v>
      </c>
    </row>
    <row r="598" spans="1:17" ht="15.6" x14ac:dyDescent="0.3">
      <c r="A598" s="1" t="s">
        <v>1774</v>
      </c>
      <c r="B598" t="str">
        <f>VLOOKUP(A598,CUS[],3,FALSE)</f>
        <v>Eugene M</v>
      </c>
      <c r="C598">
        <f>VLOOKUP(A598,MED[],2,FALSE)</f>
        <v>31.02</v>
      </c>
      <c r="D598">
        <f>VLOOKUP(A598,MED[],3,FALSE)</f>
        <v>5.87</v>
      </c>
      <c r="E598" t="str">
        <f>VLOOKUP(A598,MED[],4,FALSE)</f>
        <v>yes</v>
      </c>
      <c r="F598" t="str">
        <f>VLOOKUP(A598,MED[],5,FALSE)</f>
        <v>No</v>
      </c>
      <c r="G598" t="str">
        <f>VLOOKUP(A598,MED[],6,FALSE)</f>
        <v>No</v>
      </c>
      <c r="H598" t="str">
        <f>VLOOKUP(A598,MED[],7,FALSE)</f>
        <v>0</v>
      </c>
      <c r="I598" t="str">
        <f>VLOOKUP(A598,MED[],8,FALSE)</f>
        <v>No</v>
      </c>
      <c r="J598" t="str">
        <f>VLOOKUP(A598,MED[],9,FALSE)</f>
        <v>Obesity</v>
      </c>
      <c r="K598" t="str">
        <f>VLOOKUP(A598,MED[],10,FALSE)</f>
        <v>Prediabetes</v>
      </c>
      <c r="L598" t="str">
        <f>VLOOKUP(A598,HOS[],2,FALSE)</f>
        <v>29 Jun 2001</v>
      </c>
      <c r="M598" s="11">
        <f>VLOOKUP(A598,HOS[],8,FALSE)</f>
        <v>12404.88</v>
      </c>
      <c r="N598" t="str">
        <f>VLOOKUP(A598,HOS[],9,FALSE)</f>
        <v>tier - 2</v>
      </c>
      <c r="O598" t="str">
        <f>VLOOKUP(A598,HOS[],10,FALSE)</f>
        <v>tier - 1</v>
      </c>
      <c r="P598" t="str">
        <f>VLOOKUP(A598,HOS[],11,FALSE)</f>
        <v>R1013</v>
      </c>
      <c r="Q598">
        <f>VLOOKUP(A598,HOS[],3,FALSE)</f>
        <v>21</v>
      </c>
    </row>
    <row r="599" spans="1:17" ht="15.6" x14ac:dyDescent="0.3">
      <c r="A599" s="1" t="s">
        <v>1773</v>
      </c>
      <c r="B599" t="str">
        <f>VLOOKUP(A599,CUS[],3,FALSE)</f>
        <v>Erin D</v>
      </c>
      <c r="C599">
        <f>VLOOKUP(A599,MED[],2,FALSE)</f>
        <v>24.75</v>
      </c>
      <c r="D599">
        <f>VLOOKUP(A599,MED[],3,FALSE)</f>
        <v>4.3600000000000003</v>
      </c>
      <c r="E599" t="str">
        <f>VLOOKUP(A599,MED[],4,FALSE)</f>
        <v>yes</v>
      </c>
      <c r="F599" t="str">
        <f>VLOOKUP(A599,MED[],5,FALSE)</f>
        <v>No</v>
      </c>
      <c r="G599" t="str">
        <f>VLOOKUP(A599,MED[],6,FALSE)</f>
        <v>No</v>
      </c>
      <c r="H599" t="str">
        <f>VLOOKUP(A599,MED[],7,FALSE)</f>
        <v>1</v>
      </c>
      <c r="I599" t="str">
        <f>VLOOKUP(A599,MED[],8,FALSE)</f>
        <v>yes</v>
      </c>
      <c r="J599" t="str">
        <f>VLOOKUP(A599,MED[],9,FALSE)</f>
        <v>Overweight</v>
      </c>
      <c r="K599" t="str">
        <f>VLOOKUP(A599,MED[],10,FALSE)</f>
        <v>Normal</v>
      </c>
      <c r="L599" t="str">
        <f>VLOOKUP(A599,HOS[],2,FALSE)</f>
        <v>28 Dec 1995</v>
      </c>
      <c r="M599" s="11">
        <f>VLOOKUP(A599,HOS[],8,FALSE)</f>
        <v>5327.4</v>
      </c>
      <c r="N599" t="str">
        <f>VLOOKUP(A599,HOS[],9,FALSE)</f>
        <v>tier - 2</v>
      </c>
      <c r="O599" t="str">
        <f>VLOOKUP(A599,HOS[],10,FALSE)</f>
        <v>tier - 1</v>
      </c>
      <c r="P599" t="str">
        <f>VLOOKUP(A599,HOS[],11,FALSE)</f>
        <v>R1013</v>
      </c>
      <c r="Q599">
        <f>VLOOKUP(A599,HOS[],3,FALSE)</f>
        <v>27</v>
      </c>
    </row>
    <row r="600" spans="1:17" ht="15.6" x14ac:dyDescent="0.3">
      <c r="A600" s="1" t="s">
        <v>1772</v>
      </c>
      <c r="B600" t="str">
        <f>VLOOKUP(A600,CUS[],3,FALSE)</f>
        <v>Kamilla</v>
      </c>
      <c r="C600">
        <f>VLOOKUP(A600,MED[],2,FALSE)</f>
        <v>30.114999999999998</v>
      </c>
      <c r="D600">
        <f>VLOOKUP(A600,MED[],3,FALSE)</f>
        <v>10.119999999999999</v>
      </c>
      <c r="E600" t="str">
        <f>VLOOKUP(A600,MED[],4,FALSE)</f>
        <v>No</v>
      </c>
      <c r="F600" t="str">
        <f>VLOOKUP(A600,MED[],5,FALSE)</f>
        <v>No</v>
      </c>
      <c r="G600" t="str">
        <f>VLOOKUP(A600,MED[],6,FALSE)</f>
        <v>No</v>
      </c>
      <c r="H600" t="str">
        <f>VLOOKUP(A600,MED[],7,FALSE)</f>
        <v>3</v>
      </c>
      <c r="I600" t="str">
        <f>VLOOKUP(A600,MED[],8,FALSE)</f>
        <v>No</v>
      </c>
      <c r="J600" t="str">
        <f>VLOOKUP(A600,MED[],9,FALSE)</f>
        <v>Obesity</v>
      </c>
      <c r="K600" t="str">
        <f>VLOOKUP(A600,MED[],10,FALSE)</f>
        <v>Diabetes</v>
      </c>
      <c r="L600" t="str">
        <f>VLOOKUP(A600,HOS[],2,FALSE)</f>
        <v>15 Oct 1958</v>
      </c>
      <c r="M600" s="11">
        <f>VLOOKUP(A600,HOS[],8,FALSE)</f>
        <v>5344.81</v>
      </c>
      <c r="N600" t="str">
        <f>VLOOKUP(A600,HOS[],9,FALSE)</f>
        <v>tier - 2</v>
      </c>
      <c r="O600" t="str">
        <f>VLOOKUP(A600,HOS[],10,FALSE)</f>
        <v>tier - 2</v>
      </c>
      <c r="P600" t="str">
        <f>VLOOKUP(A600,HOS[],11,FALSE)</f>
        <v>R1012</v>
      </c>
      <c r="Q600">
        <f>VLOOKUP(A600,HOS[],3,FALSE)</f>
        <v>64</v>
      </c>
    </row>
    <row r="601" spans="1:17" ht="15.6" x14ac:dyDescent="0.3">
      <c r="A601" s="1" t="s">
        <v>1771</v>
      </c>
      <c r="B601" t="str">
        <f>VLOOKUP(A601,CUS[],3,FALSE)</f>
        <v>Wayne I.</v>
      </c>
      <c r="C601">
        <f>VLOOKUP(A601,MED[],2,FALSE)</f>
        <v>26.03</v>
      </c>
      <c r="D601">
        <f>VLOOKUP(A601,MED[],3,FALSE)</f>
        <v>4.01</v>
      </c>
      <c r="E601" t="str">
        <f>VLOOKUP(A601,MED[],4,FALSE)</f>
        <v>No</v>
      </c>
      <c r="F601" t="str">
        <f>VLOOKUP(A601,MED[],5,FALSE)</f>
        <v>No</v>
      </c>
      <c r="G601" t="str">
        <f>VLOOKUP(A601,MED[],6,FALSE)</f>
        <v>Yes</v>
      </c>
      <c r="H601" t="str">
        <f>VLOOKUP(A601,MED[],7,FALSE)</f>
        <v>1</v>
      </c>
      <c r="I601" t="str">
        <f>VLOOKUP(A601,MED[],8,FALSE)</f>
        <v>yes</v>
      </c>
      <c r="J601" t="str">
        <f>VLOOKUP(A601,MED[],9,FALSE)</f>
        <v>Overweight</v>
      </c>
      <c r="K601" t="str">
        <f>VLOOKUP(A601,MED[],10,FALSE)</f>
        <v>Normal</v>
      </c>
      <c r="L601" t="str">
        <f>VLOOKUP(A601,HOS[],2,FALSE)</f>
        <v>7 Dec 2003</v>
      </c>
      <c r="M601" s="11">
        <f>VLOOKUP(A601,HOS[],8,FALSE)</f>
        <v>5354.07</v>
      </c>
      <c r="N601" t="str">
        <f>VLOOKUP(A601,HOS[],9,FALSE)</f>
        <v>tier - 2</v>
      </c>
      <c r="O601" t="str">
        <f>VLOOKUP(A601,HOS[],10,FALSE)</f>
        <v>tier - 1</v>
      </c>
      <c r="P601" t="str">
        <f>VLOOKUP(A601,HOS[],11,FALSE)</f>
        <v>R1012</v>
      </c>
      <c r="Q601">
        <f>VLOOKUP(A601,HOS[],3,FALSE)</f>
        <v>19</v>
      </c>
    </row>
    <row r="602" spans="1:17" ht="15.6" x14ac:dyDescent="0.3">
      <c r="A602" s="1" t="s">
        <v>1770</v>
      </c>
      <c r="B602" t="str">
        <f>VLOOKUP(A602,CUS[],3,FALSE)</f>
        <v>Tracy L</v>
      </c>
      <c r="C602">
        <f>VLOOKUP(A602,MED[],2,FALSE)</f>
        <v>20.045000000000002</v>
      </c>
      <c r="D602">
        <f>VLOOKUP(A602,MED[],3,FALSE)</f>
        <v>4.7699999999999996</v>
      </c>
      <c r="E602" t="str">
        <f>VLOOKUP(A602,MED[],4,FALSE)</f>
        <v>yes</v>
      </c>
      <c r="F602" t="str">
        <f>VLOOKUP(A602,MED[],5,FALSE)</f>
        <v>No</v>
      </c>
      <c r="G602" t="str">
        <f>VLOOKUP(A602,MED[],6,FALSE)</f>
        <v>No</v>
      </c>
      <c r="H602" t="str">
        <f>VLOOKUP(A602,MED[],7,FALSE)</f>
        <v>1</v>
      </c>
      <c r="I602" t="str">
        <f>VLOOKUP(A602,MED[],8,FALSE)</f>
        <v>yes</v>
      </c>
      <c r="J602" t="str">
        <f>VLOOKUP(A602,MED[],9,FALSE)</f>
        <v>Overweight</v>
      </c>
      <c r="K602" t="str">
        <f>VLOOKUP(A602,MED[],10,FALSE)</f>
        <v>Normal</v>
      </c>
      <c r="L602" t="str">
        <f>VLOOKUP(A602,HOS[],2,FALSE)</f>
        <v>7 Sep 1995</v>
      </c>
      <c r="M602" s="11">
        <f>VLOOKUP(A602,HOS[],8,FALSE)</f>
        <v>5364.66</v>
      </c>
      <c r="N602" t="str">
        <f>VLOOKUP(A602,HOS[],9,FALSE)</f>
        <v>tier - 2</v>
      </c>
      <c r="O602" t="str">
        <f>VLOOKUP(A602,HOS[],10,FALSE)</f>
        <v>tier - 3</v>
      </c>
      <c r="P602" t="str">
        <f>VLOOKUP(A602,HOS[],11,FALSE)</f>
        <v>R1012</v>
      </c>
      <c r="Q602">
        <f>VLOOKUP(A602,HOS[],3,FALSE)</f>
        <v>27</v>
      </c>
    </row>
    <row r="603" spans="1:17" ht="15.6" x14ac:dyDescent="0.3">
      <c r="A603" s="1" t="s">
        <v>1769</v>
      </c>
      <c r="B603" t="str">
        <f>VLOOKUP(A603,CUS[],3,FALSE)</f>
        <v>Heather</v>
      </c>
      <c r="C603">
        <f>VLOOKUP(A603,MED[],2,FALSE)</f>
        <v>40.24</v>
      </c>
      <c r="D603">
        <f>VLOOKUP(A603,MED[],3,FALSE)</f>
        <v>6.83</v>
      </c>
      <c r="E603" t="str">
        <f>VLOOKUP(A603,MED[],4,FALSE)</f>
        <v>No</v>
      </c>
      <c r="F603" t="str">
        <f>VLOOKUP(A603,MED[],5,FALSE)</f>
        <v>No</v>
      </c>
      <c r="G603" t="str">
        <f>VLOOKUP(A603,MED[],6,FALSE)</f>
        <v>No</v>
      </c>
      <c r="H603" t="str">
        <f>VLOOKUP(A603,MED[],7,FALSE)</f>
        <v>0</v>
      </c>
      <c r="I603" t="str">
        <f>VLOOKUP(A603,MED[],8,FALSE)</f>
        <v>No</v>
      </c>
      <c r="J603" t="str">
        <f>VLOOKUP(A603,MED[],9,FALSE)</f>
        <v>Obesity</v>
      </c>
      <c r="K603" t="str">
        <f>VLOOKUP(A603,MED[],10,FALSE)</f>
        <v>Diabetes</v>
      </c>
      <c r="L603" t="str">
        <f>VLOOKUP(A603,HOS[],2,FALSE)</f>
        <v>1 Dec 1965</v>
      </c>
      <c r="M603" s="11">
        <f>VLOOKUP(A603,HOS[],8,FALSE)</f>
        <v>5373.36</v>
      </c>
      <c r="N603" t="str">
        <f>VLOOKUP(A603,HOS[],9,FALSE)</f>
        <v>tier - 2</v>
      </c>
      <c r="O603" t="str">
        <f>VLOOKUP(A603,HOS[],10,FALSE)</f>
        <v>tier - 3</v>
      </c>
      <c r="P603" t="str">
        <f>VLOOKUP(A603,HOS[],11,FALSE)</f>
        <v>R1026</v>
      </c>
      <c r="Q603">
        <f>VLOOKUP(A603,HOS[],3,FALSE)</f>
        <v>57</v>
      </c>
    </row>
    <row r="604" spans="1:17" ht="15.6" x14ac:dyDescent="0.3">
      <c r="A604" s="1" t="s">
        <v>1768</v>
      </c>
      <c r="B604" t="str">
        <f>VLOOKUP(A604,CUS[],3,FALSE)</f>
        <v>Megan C</v>
      </c>
      <c r="C604">
        <f>VLOOKUP(A604,MED[],2,FALSE)</f>
        <v>43.15</v>
      </c>
      <c r="D604">
        <f>VLOOKUP(A604,MED[],3,FALSE)</f>
        <v>6.14</v>
      </c>
      <c r="E604" t="str">
        <f>VLOOKUP(A604,MED[],4,FALSE)</f>
        <v>yes</v>
      </c>
      <c r="F604" t="str">
        <f>VLOOKUP(A604,MED[],5,FALSE)</f>
        <v>No</v>
      </c>
      <c r="G604" t="str">
        <f>VLOOKUP(A604,MED[],6,FALSE)</f>
        <v>Yes</v>
      </c>
      <c r="H604" t="str">
        <f>VLOOKUP(A604,MED[],7,FALSE)</f>
        <v>1</v>
      </c>
      <c r="I604" t="str">
        <f>VLOOKUP(A604,MED[],8,FALSE)</f>
        <v>No</v>
      </c>
      <c r="J604" t="str">
        <f>VLOOKUP(A604,MED[],9,FALSE)</f>
        <v>Obesity</v>
      </c>
      <c r="K604" t="str">
        <f>VLOOKUP(A604,MED[],10,FALSE)</f>
        <v>Prediabetes</v>
      </c>
      <c r="L604" t="str">
        <f>VLOOKUP(A604,HOS[],2,FALSE)</f>
        <v>18 Aug 1969</v>
      </c>
      <c r="M604" s="11">
        <f>VLOOKUP(A604,HOS[],8,FALSE)</f>
        <v>5375.04</v>
      </c>
      <c r="N604" t="str">
        <f>VLOOKUP(A604,HOS[],9,FALSE)</f>
        <v>tier - 2</v>
      </c>
      <c r="O604" t="str">
        <f>VLOOKUP(A604,HOS[],10,FALSE)</f>
        <v>tier - 3</v>
      </c>
      <c r="P604" t="str">
        <f>VLOOKUP(A604,HOS[],11,FALSE)</f>
        <v>R1026</v>
      </c>
      <c r="Q604">
        <f>VLOOKUP(A604,HOS[],3,FALSE)</f>
        <v>53</v>
      </c>
    </row>
    <row r="605" spans="1:17" ht="15.6" x14ac:dyDescent="0.3">
      <c r="A605" s="1" t="s">
        <v>1767</v>
      </c>
      <c r="B605" t="str">
        <f>VLOOKUP(A605,CUS[],3,FALSE)</f>
        <v>Jonathan</v>
      </c>
      <c r="C605">
        <f>VLOOKUP(A605,MED[],2,FALSE)</f>
        <v>27.7</v>
      </c>
      <c r="D605">
        <f>VLOOKUP(A605,MED[],3,FALSE)</f>
        <v>5.6</v>
      </c>
      <c r="E605" t="str">
        <f>VLOOKUP(A605,MED[],4,FALSE)</f>
        <v>No</v>
      </c>
      <c r="F605" t="str">
        <f>VLOOKUP(A605,MED[],5,FALSE)</f>
        <v>No</v>
      </c>
      <c r="G605" t="str">
        <f>VLOOKUP(A605,MED[],6,FALSE)</f>
        <v>Yes</v>
      </c>
      <c r="H605" t="str">
        <f>VLOOKUP(A605,MED[],7,FALSE)</f>
        <v>1</v>
      </c>
      <c r="I605" t="str">
        <f>VLOOKUP(A605,MED[],8,FALSE)</f>
        <v>yes</v>
      </c>
      <c r="J605" t="str">
        <f>VLOOKUP(A605,MED[],9,FALSE)</f>
        <v>Overweight</v>
      </c>
      <c r="K605" t="str">
        <f>VLOOKUP(A605,MED[],10,FALSE)</f>
        <v>Normal</v>
      </c>
      <c r="L605" t="str">
        <f>VLOOKUP(A605,HOS[],2,FALSE)</f>
        <v>22 Aug 2003</v>
      </c>
      <c r="M605" s="11">
        <f>VLOOKUP(A605,HOS[],8,FALSE)</f>
        <v>5377.46</v>
      </c>
      <c r="N605" t="str">
        <f>VLOOKUP(A605,HOS[],9,FALSE)</f>
        <v>tier - 2</v>
      </c>
      <c r="O605" t="str">
        <f>VLOOKUP(A605,HOS[],10,FALSE)</f>
        <v>tier - 3</v>
      </c>
      <c r="P605" t="str">
        <f>VLOOKUP(A605,HOS[],11,FALSE)</f>
        <v>R1011</v>
      </c>
      <c r="Q605">
        <f>VLOOKUP(A605,HOS[],3,FALSE)</f>
        <v>19</v>
      </c>
    </row>
    <row r="606" spans="1:17" ht="15.6" x14ac:dyDescent="0.3">
      <c r="A606" s="1" t="s">
        <v>1766</v>
      </c>
      <c r="B606" t="str">
        <f>VLOOKUP(A606,CUS[],3,FALSE)</f>
        <v>Greg D.</v>
      </c>
      <c r="C606">
        <f>VLOOKUP(A606,MED[],2,FALSE)</f>
        <v>45.68</v>
      </c>
      <c r="D606">
        <f>VLOOKUP(A606,MED[],3,FALSE)</f>
        <v>4.8</v>
      </c>
      <c r="E606" t="str">
        <f>VLOOKUP(A606,MED[],4,FALSE)</f>
        <v>No</v>
      </c>
      <c r="F606" t="str">
        <f>VLOOKUP(A606,MED[],5,FALSE)</f>
        <v>No</v>
      </c>
      <c r="G606" t="str">
        <f>VLOOKUP(A606,MED[],6,FALSE)</f>
        <v>No</v>
      </c>
      <c r="H606" t="str">
        <f>VLOOKUP(A606,MED[],7,FALSE)</f>
        <v>2</v>
      </c>
      <c r="I606" t="str">
        <f>VLOOKUP(A606,MED[],8,FALSE)</f>
        <v>No</v>
      </c>
      <c r="J606" t="str">
        <f>VLOOKUP(A606,MED[],9,FALSE)</f>
        <v>Obesity</v>
      </c>
      <c r="K606" t="str">
        <f>VLOOKUP(A606,MED[],10,FALSE)</f>
        <v>Normal</v>
      </c>
      <c r="L606" t="str">
        <f>VLOOKUP(A606,HOS[],2,FALSE)</f>
        <v>1 Jul 1972</v>
      </c>
      <c r="M606" s="11">
        <f>VLOOKUP(A606,HOS[],8,FALSE)</f>
        <v>5383.54</v>
      </c>
      <c r="N606" t="str">
        <f>VLOOKUP(A606,HOS[],9,FALSE)</f>
        <v>tier - 2</v>
      </c>
      <c r="O606" t="str">
        <f>VLOOKUP(A606,HOS[],10,FALSE)</f>
        <v>tier - 2</v>
      </c>
      <c r="P606" t="str">
        <f>VLOOKUP(A606,HOS[],11,FALSE)</f>
        <v>R1023</v>
      </c>
      <c r="Q606">
        <f>VLOOKUP(A606,HOS[],3,FALSE)</f>
        <v>50</v>
      </c>
    </row>
    <row r="607" spans="1:17" ht="15.6" x14ac:dyDescent="0.3">
      <c r="A607" s="1" t="s">
        <v>1765</v>
      </c>
      <c r="B607" t="str">
        <f>VLOOKUP(A607,CUS[],3,FALSE)</f>
        <v>Steven L.</v>
      </c>
      <c r="C607">
        <f>VLOOKUP(A607,MED[],2,FALSE)</f>
        <v>27.3</v>
      </c>
      <c r="D607">
        <f>VLOOKUP(A607,MED[],3,FALSE)</f>
        <v>11.89</v>
      </c>
      <c r="E607" t="str">
        <f>VLOOKUP(A607,MED[],4,FALSE)</f>
        <v>No</v>
      </c>
      <c r="F607" t="str">
        <f>VLOOKUP(A607,MED[],5,FALSE)</f>
        <v>No</v>
      </c>
      <c r="G607" t="str">
        <f>VLOOKUP(A607,MED[],6,FALSE)</f>
        <v>No</v>
      </c>
      <c r="H607" t="str">
        <f>VLOOKUP(A607,MED[],7,FALSE)</f>
        <v>0</v>
      </c>
      <c r="I607" t="str">
        <f>VLOOKUP(A607,MED[],8,FALSE)</f>
        <v>yes</v>
      </c>
      <c r="J607" t="str">
        <f>VLOOKUP(A607,MED[],9,FALSE)</f>
        <v>Overweight</v>
      </c>
      <c r="K607" t="str">
        <f>VLOOKUP(A607,MED[],10,FALSE)</f>
        <v>Diabetes</v>
      </c>
      <c r="L607" t="str">
        <f>VLOOKUP(A607,HOS[],2,FALSE)</f>
        <v>30 Sep 2002</v>
      </c>
      <c r="M607" s="11">
        <f>VLOOKUP(A607,HOS[],8,FALSE)</f>
        <v>37133.9</v>
      </c>
      <c r="N607" t="str">
        <f>VLOOKUP(A607,HOS[],9,FALSE)</f>
        <v>tier - 2</v>
      </c>
      <c r="O607" t="str">
        <f>VLOOKUP(A607,HOS[],10,FALSE)</f>
        <v>tier - 1</v>
      </c>
      <c r="P607" t="str">
        <f>VLOOKUP(A607,HOS[],11,FALSE)</f>
        <v>R1011</v>
      </c>
      <c r="Q607">
        <f>VLOOKUP(A607,HOS[],3,FALSE)</f>
        <v>20</v>
      </c>
    </row>
    <row r="608" spans="1:17" ht="15.6" x14ac:dyDescent="0.3">
      <c r="A608" s="1" t="s">
        <v>1764</v>
      </c>
      <c r="B608" t="str">
        <f>VLOOKUP(A608,CUS[],3,FALSE)</f>
        <v>Gianfilippo</v>
      </c>
      <c r="C608">
        <f>VLOOKUP(A608,MED[],2,FALSE)</f>
        <v>54.45</v>
      </c>
      <c r="D608">
        <f>VLOOKUP(A608,MED[],3,FALSE)</f>
        <v>4.7300000000000004</v>
      </c>
      <c r="E608" t="str">
        <f>VLOOKUP(A608,MED[],4,FALSE)</f>
        <v>yes</v>
      </c>
      <c r="F608" t="str">
        <f>VLOOKUP(A608,MED[],5,FALSE)</f>
        <v>No</v>
      </c>
      <c r="G608" t="str">
        <f>VLOOKUP(A608,MED[],6,FALSE)</f>
        <v>No</v>
      </c>
      <c r="H608" t="str">
        <f>VLOOKUP(A608,MED[],7,FALSE)</f>
        <v>1</v>
      </c>
      <c r="I608" t="str">
        <f>VLOOKUP(A608,MED[],8,FALSE)</f>
        <v>No</v>
      </c>
      <c r="J608" t="str">
        <f>VLOOKUP(A608,MED[],9,FALSE)</f>
        <v>Obesity</v>
      </c>
      <c r="K608" t="str">
        <f>VLOOKUP(A608,MED[],10,FALSE)</f>
        <v>Normal</v>
      </c>
      <c r="L608" t="str">
        <f>VLOOKUP(A608,HOS[],2,FALSE)</f>
        <v>8 Aug 1988</v>
      </c>
      <c r="M608" s="11">
        <f>VLOOKUP(A608,HOS[],8,FALSE)</f>
        <v>5385.34</v>
      </c>
      <c r="N608" t="str">
        <f>VLOOKUP(A608,HOS[],9,FALSE)</f>
        <v>tier - 2</v>
      </c>
      <c r="O608" t="str">
        <f>VLOOKUP(A608,HOS[],10,FALSE)</f>
        <v>tier - 1</v>
      </c>
      <c r="P608" t="str">
        <f>VLOOKUP(A608,HOS[],11,FALSE)</f>
        <v>R1012</v>
      </c>
      <c r="Q608">
        <f>VLOOKUP(A608,HOS[],3,FALSE)</f>
        <v>34</v>
      </c>
    </row>
    <row r="609" spans="1:17" ht="15.6" x14ac:dyDescent="0.3">
      <c r="A609" s="1" t="s">
        <v>1763</v>
      </c>
      <c r="B609" t="str">
        <f>VLOOKUP(A609,CUS[],3,FALSE)</f>
        <v>Hector</v>
      </c>
      <c r="C609">
        <f>VLOOKUP(A609,MED[],2,FALSE)</f>
        <v>54.43</v>
      </c>
      <c r="D609">
        <f>VLOOKUP(A609,MED[],3,FALSE)</f>
        <v>4.6100000000000003</v>
      </c>
      <c r="E609" t="str">
        <f>VLOOKUP(A609,MED[],4,FALSE)</f>
        <v>yes</v>
      </c>
      <c r="F609" t="str">
        <f>VLOOKUP(A609,MED[],5,FALSE)</f>
        <v>No</v>
      </c>
      <c r="G609" t="str">
        <f>VLOOKUP(A609,MED[],6,FALSE)</f>
        <v>No</v>
      </c>
      <c r="H609" t="str">
        <f>VLOOKUP(A609,MED[],7,FALSE)</f>
        <v>1</v>
      </c>
      <c r="I609" t="str">
        <f>VLOOKUP(A609,MED[],8,FALSE)</f>
        <v>No</v>
      </c>
      <c r="J609" t="str">
        <f>VLOOKUP(A609,MED[],9,FALSE)</f>
        <v>Obesity</v>
      </c>
      <c r="K609" t="str">
        <f>VLOOKUP(A609,MED[],10,FALSE)</f>
        <v>Normal</v>
      </c>
      <c r="L609" t="str">
        <f>VLOOKUP(A609,HOS[],2,FALSE)</f>
        <v>21 Aug 1988</v>
      </c>
      <c r="M609" s="11">
        <f>VLOOKUP(A609,HOS[],8,FALSE)</f>
        <v>12407.3</v>
      </c>
      <c r="N609" t="str">
        <f>VLOOKUP(A609,HOS[],9,FALSE)</f>
        <v>tier - 2</v>
      </c>
      <c r="O609" t="str">
        <f>VLOOKUP(A609,HOS[],10,FALSE)</f>
        <v>tier - 2</v>
      </c>
      <c r="P609" t="str">
        <f>VLOOKUP(A609,HOS[],11,FALSE)</f>
        <v>R1012</v>
      </c>
      <c r="Q609">
        <f>VLOOKUP(A609,HOS[],3,FALSE)</f>
        <v>34</v>
      </c>
    </row>
    <row r="610" spans="1:17" ht="15.6" x14ac:dyDescent="0.3">
      <c r="A610" s="1" t="s">
        <v>1762</v>
      </c>
      <c r="B610" t="str">
        <f>VLOOKUP(A610,CUS[],3,FALSE)</f>
        <v>Mark W.</v>
      </c>
      <c r="C610">
        <f>VLOOKUP(A610,MED[],2,FALSE)</f>
        <v>48.01</v>
      </c>
      <c r="D610">
        <f>VLOOKUP(A610,MED[],3,FALSE)</f>
        <v>7.3</v>
      </c>
      <c r="E610" t="str">
        <f>VLOOKUP(A610,MED[],4,FALSE)</f>
        <v>No</v>
      </c>
      <c r="F610" t="str">
        <f>VLOOKUP(A610,MED[],5,FALSE)</f>
        <v>No</v>
      </c>
      <c r="G610" t="str">
        <f>VLOOKUP(A610,MED[],6,FALSE)</f>
        <v>No</v>
      </c>
      <c r="H610" t="str">
        <f>VLOOKUP(A610,MED[],7,FALSE)</f>
        <v>0</v>
      </c>
      <c r="I610" t="str">
        <f>VLOOKUP(A610,MED[],8,FALSE)</f>
        <v>No</v>
      </c>
      <c r="J610" t="str">
        <f>VLOOKUP(A610,MED[],9,FALSE)</f>
        <v>Obesity</v>
      </c>
      <c r="K610" t="str">
        <f>VLOOKUP(A610,MED[],10,FALSE)</f>
        <v>Diabetes</v>
      </c>
      <c r="L610" t="str">
        <f>VLOOKUP(A610,HOS[],2,FALSE)</f>
        <v>6 Sep 1974</v>
      </c>
      <c r="M610" s="11">
        <f>VLOOKUP(A610,HOS[],8,FALSE)</f>
        <v>5396.44</v>
      </c>
      <c r="N610" t="str">
        <f>VLOOKUP(A610,HOS[],9,FALSE)</f>
        <v>tier - 2</v>
      </c>
      <c r="O610" t="str">
        <f>VLOOKUP(A610,HOS[],10,FALSE)</f>
        <v>tier - 3</v>
      </c>
      <c r="P610" t="str">
        <f>VLOOKUP(A610,HOS[],11,FALSE)</f>
        <v>R1012</v>
      </c>
      <c r="Q610">
        <f>VLOOKUP(A610,HOS[],3,FALSE)</f>
        <v>48</v>
      </c>
    </row>
    <row r="611" spans="1:17" ht="15.6" x14ac:dyDescent="0.3">
      <c r="A611" s="1" t="s">
        <v>1761</v>
      </c>
      <c r="B611" t="str">
        <f>VLOOKUP(A611,CUS[],3,FALSE)</f>
        <v>Aubri</v>
      </c>
      <c r="C611">
        <f>VLOOKUP(A611,MED[],2,FALSE)</f>
        <v>48.32</v>
      </c>
      <c r="D611">
        <f>VLOOKUP(A611,MED[],3,FALSE)</f>
        <v>5.88</v>
      </c>
      <c r="E611" t="str">
        <f>VLOOKUP(A611,MED[],4,FALSE)</f>
        <v>No</v>
      </c>
      <c r="F611" t="str">
        <f>VLOOKUP(A611,MED[],5,FALSE)</f>
        <v>No</v>
      </c>
      <c r="G611" t="str">
        <f>VLOOKUP(A611,MED[],6,FALSE)</f>
        <v>No</v>
      </c>
      <c r="H611" t="str">
        <f>VLOOKUP(A611,MED[],7,FALSE)</f>
        <v>0</v>
      </c>
      <c r="I611" t="str">
        <f>VLOOKUP(A611,MED[],8,FALSE)</f>
        <v>No</v>
      </c>
      <c r="J611" t="str">
        <f>VLOOKUP(A611,MED[],9,FALSE)</f>
        <v>Obesity</v>
      </c>
      <c r="K611" t="str">
        <f>VLOOKUP(A611,MED[],10,FALSE)</f>
        <v>Prediabetes</v>
      </c>
      <c r="L611" t="str">
        <f>VLOOKUP(A611,HOS[],2,FALSE)</f>
        <v>3 Jul 1982</v>
      </c>
      <c r="M611" s="11">
        <f>VLOOKUP(A611,HOS[],8,FALSE)</f>
        <v>5397.62</v>
      </c>
      <c r="N611" t="str">
        <f>VLOOKUP(A611,HOS[],9,FALSE)</f>
        <v>tier - 2</v>
      </c>
      <c r="O611" t="str">
        <f>VLOOKUP(A611,HOS[],10,FALSE)</f>
        <v>tier - 1</v>
      </c>
      <c r="P611" t="str">
        <f>VLOOKUP(A611,HOS[],11,FALSE)</f>
        <v>R1026</v>
      </c>
      <c r="Q611">
        <f>VLOOKUP(A611,HOS[],3,FALSE)</f>
        <v>40</v>
      </c>
    </row>
    <row r="612" spans="1:17" ht="15.6" x14ac:dyDescent="0.3">
      <c r="A612" s="1" t="s">
        <v>1760</v>
      </c>
      <c r="B612" t="str">
        <f>VLOOKUP(A612,CUS[],3,FALSE)</f>
        <v>Justin</v>
      </c>
      <c r="C612">
        <f>VLOOKUP(A612,MED[],2,FALSE)</f>
        <v>22.895</v>
      </c>
      <c r="D612">
        <f>VLOOKUP(A612,MED[],3,FALSE)</f>
        <v>4.0599999999999996</v>
      </c>
      <c r="E612" t="str">
        <f>VLOOKUP(A612,MED[],4,FALSE)</f>
        <v>No</v>
      </c>
      <c r="F612" t="str">
        <f>VLOOKUP(A612,MED[],5,FALSE)</f>
        <v>No</v>
      </c>
      <c r="G612" t="str">
        <f>VLOOKUP(A612,MED[],6,FALSE)</f>
        <v>Yes</v>
      </c>
      <c r="H612" t="str">
        <f>VLOOKUP(A612,MED[],7,FALSE)</f>
        <v>1</v>
      </c>
      <c r="I612" t="str">
        <f>VLOOKUP(A612,MED[],8,FALSE)</f>
        <v>yes</v>
      </c>
      <c r="J612" t="str">
        <f>VLOOKUP(A612,MED[],9,FALSE)</f>
        <v>Overweight</v>
      </c>
      <c r="K612" t="str">
        <f>VLOOKUP(A612,MED[],10,FALSE)</f>
        <v>Normal</v>
      </c>
      <c r="L612" t="str">
        <f>VLOOKUP(A612,HOS[],2,FALSE)</f>
        <v>1 Dec 1993</v>
      </c>
      <c r="M612" s="11">
        <f>VLOOKUP(A612,HOS[],8,FALSE)</f>
        <v>5400.98</v>
      </c>
      <c r="N612" t="str">
        <f>VLOOKUP(A612,HOS[],9,FALSE)</f>
        <v>tier - 2</v>
      </c>
      <c r="O612" t="str">
        <f>VLOOKUP(A612,HOS[],10,FALSE)</f>
        <v>tier - 3</v>
      </c>
      <c r="P612" t="str">
        <f>VLOOKUP(A612,HOS[],11,FALSE)</f>
        <v>R1017</v>
      </c>
      <c r="Q612">
        <f>VLOOKUP(A612,HOS[],3,FALSE)</f>
        <v>29</v>
      </c>
    </row>
    <row r="613" spans="1:17" ht="15.6" x14ac:dyDescent="0.3">
      <c r="A613" s="1" t="s">
        <v>1759</v>
      </c>
      <c r="B613" t="str">
        <f>VLOOKUP(A613,CUS[],3,FALSE)</f>
        <v>Megan A.</v>
      </c>
      <c r="C613">
        <f>VLOOKUP(A613,MED[],2,FALSE)</f>
        <v>54.85</v>
      </c>
      <c r="D613">
        <f>VLOOKUP(A613,MED[],3,FALSE)</f>
        <v>4.9000000000000004</v>
      </c>
      <c r="E613" t="str">
        <f>VLOOKUP(A613,MED[],4,FALSE)</f>
        <v>No</v>
      </c>
      <c r="F613" t="str">
        <f>VLOOKUP(A613,MED[],5,FALSE)</f>
        <v>No</v>
      </c>
      <c r="G613" t="str">
        <f>VLOOKUP(A613,MED[],6,FALSE)</f>
        <v>No</v>
      </c>
      <c r="H613" t="str">
        <f>VLOOKUP(A613,MED[],7,FALSE)</f>
        <v>1</v>
      </c>
      <c r="I613" t="str">
        <f>VLOOKUP(A613,MED[],8,FALSE)</f>
        <v>No</v>
      </c>
      <c r="J613" t="str">
        <f>VLOOKUP(A613,MED[],9,FALSE)</f>
        <v>Obesity</v>
      </c>
      <c r="K613" t="str">
        <f>VLOOKUP(A613,MED[],10,FALSE)</f>
        <v>Normal</v>
      </c>
      <c r="L613" t="str">
        <f>VLOOKUP(A613,HOS[],2,FALSE)</f>
        <v>23 Oct 1987</v>
      </c>
      <c r="M613" s="11">
        <f>VLOOKUP(A613,HOS[],8,FALSE)</f>
        <v>5402.89</v>
      </c>
      <c r="N613" t="str">
        <f>VLOOKUP(A613,HOS[],9,FALSE)</f>
        <v>tier - 2</v>
      </c>
      <c r="O613" t="str">
        <f>VLOOKUP(A613,HOS[],10,FALSE)</f>
        <v>tier - 1</v>
      </c>
      <c r="P613" t="str">
        <f>VLOOKUP(A613,HOS[],11,FALSE)</f>
        <v>R1011</v>
      </c>
      <c r="Q613">
        <f>VLOOKUP(A613,HOS[],3,FALSE)</f>
        <v>35</v>
      </c>
    </row>
    <row r="614" spans="1:17" ht="15.6" x14ac:dyDescent="0.3">
      <c r="A614" s="1" t="s">
        <v>1758</v>
      </c>
      <c r="B614" t="str">
        <f>VLOOKUP(A614,CUS[],3,FALSE)</f>
        <v>Erika M.</v>
      </c>
      <c r="C614">
        <f>VLOOKUP(A614,MED[],2,FALSE)</f>
        <v>21.85</v>
      </c>
      <c r="D614">
        <f>VLOOKUP(A614,MED[],3,FALSE)</f>
        <v>5.52</v>
      </c>
      <c r="E614" t="str">
        <f>VLOOKUP(A614,MED[],4,FALSE)</f>
        <v>No</v>
      </c>
      <c r="F614" t="str">
        <f>VLOOKUP(A614,MED[],5,FALSE)</f>
        <v>No</v>
      </c>
      <c r="G614" t="str">
        <f>VLOOKUP(A614,MED[],6,FALSE)</f>
        <v>Yes</v>
      </c>
      <c r="H614" t="str">
        <f>VLOOKUP(A614,MED[],7,FALSE)</f>
        <v>1</v>
      </c>
      <c r="I614" t="str">
        <f>VLOOKUP(A614,MED[],8,FALSE)</f>
        <v>yes</v>
      </c>
      <c r="J614" t="str">
        <f>VLOOKUP(A614,MED[],9,FALSE)</f>
        <v>Overweight</v>
      </c>
      <c r="K614" t="str">
        <f>VLOOKUP(A614,MED[],10,FALSE)</f>
        <v>Normal</v>
      </c>
      <c r="L614" t="str">
        <f>VLOOKUP(A614,HOS[],2,FALSE)</f>
        <v>27 Aug 1993</v>
      </c>
      <c r="M614" s="11">
        <f>VLOOKUP(A614,HOS[],8,FALSE)</f>
        <v>5411.99</v>
      </c>
      <c r="N614" t="str">
        <f>VLOOKUP(A614,HOS[],9,FALSE)</f>
        <v>tier - 2</v>
      </c>
      <c r="O614" t="str">
        <f>VLOOKUP(A614,HOS[],10,FALSE)</f>
        <v>tier - 1</v>
      </c>
      <c r="P614" t="str">
        <f>VLOOKUP(A614,HOS[],11,FALSE)</f>
        <v>R1024</v>
      </c>
      <c r="Q614">
        <f>VLOOKUP(A614,HOS[],3,FALSE)</f>
        <v>29</v>
      </c>
    </row>
    <row r="615" spans="1:17" ht="15.6" x14ac:dyDescent="0.3">
      <c r="A615" s="1" t="s">
        <v>1757</v>
      </c>
      <c r="B615" t="str">
        <f>VLOOKUP(A615,CUS[],3,FALSE)</f>
        <v>Daniel G.</v>
      </c>
      <c r="C615">
        <f>VLOOKUP(A615,MED[],2,FALSE)</f>
        <v>51.86</v>
      </c>
      <c r="D615">
        <f>VLOOKUP(A615,MED[],3,FALSE)</f>
        <v>5.2</v>
      </c>
      <c r="E615" t="str">
        <f>VLOOKUP(A615,MED[],4,FALSE)</f>
        <v>yes</v>
      </c>
      <c r="F615" t="str">
        <f>VLOOKUP(A615,MED[],5,FALSE)</f>
        <v>No</v>
      </c>
      <c r="G615" t="str">
        <f>VLOOKUP(A615,MED[],6,FALSE)</f>
        <v>No</v>
      </c>
      <c r="H615" t="str">
        <f>VLOOKUP(A615,MED[],7,FALSE)</f>
        <v>0</v>
      </c>
      <c r="I615" t="str">
        <f>VLOOKUP(A615,MED[],8,FALSE)</f>
        <v>No</v>
      </c>
      <c r="J615" t="str">
        <f>VLOOKUP(A615,MED[],9,FALSE)</f>
        <v>Obesity</v>
      </c>
      <c r="K615" t="str">
        <f>VLOOKUP(A615,MED[],10,FALSE)</f>
        <v>Normal</v>
      </c>
      <c r="L615" t="str">
        <f>VLOOKUP(A615,HOS[],2,FALSE)</f>
        <v>27 Aug 1985</v>
      </c>
      <c r="M615" s="11">
        <f>VLOOKUP(A615,HOS[],8,FALSE)</f>
        <v>5415.66</v>
      </c>
      <c r="N615" t="str">
        <f>VLOOKUP(A615,HOS[],9,FALSE)</f>
        <v>tier - 2</v>
      </c>
      <c r="O615" t="str">
        <f>VLOOKUP(A615,HOS[],10,FALSE)</f>
        <v>tier - 3</v>
      </c>
      <c r="P615" t="str">
        <f>VLOOKUP(A615,HOS[],11,FALSE)</f>
        <v>R1012</v>
      </c>
      <c r="Q615">
        <f>VLOOKUP(A615,HOS[],3,FALSE)</f>
        <v>37</v>
      </c>
    </row>
    <row r="616" spans="1:17" ht="15.6" x14ac:dyDescent="0.3">
      <c r="A616" s="1" t="s">
        <v>1756</v>
      </c>
      <c r="B616" t="str">
        <f>VLOOKUP(A616,CUS[],3,FALSE)</f>
        <v>Devin C.</v>
      </c>
      <c r="C616">
        <f>VLOOKUP(A616,MED[],2,FALSE)</f>
        <v>39.049999999999997</v>
      </c>
      <c r="D616">
        <f>VLOOKUP(A616,MED[],3,FALSE)</f>
        <v>7.59</v>
      </c>
      <c r="E616" t="str">
        <f>VLOOKUP(A616,MED[],4,FALSE)</f>
        <v>No</v>
      </c>
      <c r="F616" t="str">
        <f>VLOOKUP(A616,MED[],5,FALSE)</f>
        <v>No</v>
      </c>
      <c r="G616" t="str">
        <f>VLOOKUP(A616,MED[],6,FALSE)</f>
        <v>No</v>
      </c>
      <c r="H616" t="str">
        <f>VLOOKUP(A616,MED[],7,FALSE)</f>
        <v>3</v>
      </c>
      <c r="I616" t="str">
        <f>VLOOKUP(A616,MED[],8,FALSE)</f>
        <v>No</v>
      </c>
      <c r="J616" t="str">
        <f>VLOOKUP(A616,MED[],9,FALSE)</f>
        <v>Obesity</v>
      </c>
      <c r="K616" t="str">
        <f>VLOOKUP(A616,MED[],10,FALSE)</f>
        <v>Diabetes</v>
      </c>
      <c r="L616" t="str">
        <f>VLOOKUP(A616,HOS[],2,FALSE)</f>
        <v>6 Jun 1958</v>
      </c>
      <c r="M616" s="11">
        <f>VLOOKUP(A616,HOS[],8,FALSE)</f>
        <v>5425.02</v>
      </c>
      <c r="N616" t="str">
        <f>VLOOKUP(A616,HOS[],9,FALSE)</f>
        <v>tier - 2</v>
      </c>
      <c r="O616" t="str">
        <f>VLOOKUP(A616,HOS[],10,FALSE)</f>
        <v>tier - 2</v>
      </c>
      <c r="P616" t="str">
        <f>VLOOKUP(A616,HOS[],11,FALSE)</f>
        <v>R1013</v>
      </c>
      <c r="Q616">
        <f>VLOOKUP(A616,HOS[],3,FALSE)</f>
        <v>65</v>
      </c>
    </row>
    <row r="617" spans="1:17" ht="15.6" x14ac:dyDescent="0.3">
      <c r="A617" s="1" t="s">
        <v>1755</v>
      </c>
      <c r="B617" t="str">
        <f>VLOOKUP(A617,CUS[],3,FALSE)</f>
        <v>Louise A</v>
      </c>
      <c r="C617">
        <f>VLOOKUP(A617,MED[],2,FALSE)</f>
        <v>31.824999999999999</v>
      </c>
      <c r="D617">
        <f>VLOOKUP(A617,MED[],3,FALSE)</f>
        <v>8.2799999999999994</v>
      </c>
      <c r="E617" t="str">
        <f>VLOOKUP(A617,MED[],4,FALSE)</f>
        <v>No</v>
      </c>
      <c r="F617" t="str">
        <f>VLOOKUP(A617,MED[],5,FALSE)</f>
        <v>No</v>
      </c>
      <c r="G617" t="str">
        <f>VLOOKUP(A617,MED[],6,FALSE)</f>
        <v>No</v>
      </c>
      <c r="H617" t="str">
        <f>VLOOKUP(A617,MED[],7,FALSE)</f>
        <v>3</v>
      </c>
      <c r="I617" t="str">
        <f>VLOOKUP(A617,MED[],8,FALSE)</f>
        <v>No</v>
      </c>
      <c r="J617" t="str">
        <f>VLOOKUP(A617,MED[],9,FALSE)</f>
        <v>Obesity</v>
      </c>
      <c r="K617" t="str">
        <f>VLOOKUP(A617,MED[],10,FALSE)</f>
        <v>Diabetes</v>
      </c>
      <c r="L617" t="str">
        <f>VLOOKUP(A617,HOS[],2,FALSE)</f>
        <v>17 Oct 1958</v>
      </c>
      <c r="M617" s="11">
        <f>VLOOKUP(A617,HOS[],8,FALSE)</f>
        <v>5428.73</v>
      </c>
      <c r="N617" t="str">
        <f>VLOOKUP(A617,HOS[],9,FALSE)</f>
        <v>tier - 2</v>
      </c>
      <c r="O617" t="str">
        <f>VLOOKUP(A617,HOS[],10,FALSE)</f>
        <v>tier - 2</v>
      </c>
      <c r="P617" t="str">
        <f>VLOOKUP(A617,HOS[],11,FALSE)</f>
        <v>R1024</v>
      </c>
      <c r="Q617">
        <f>VLOOKUP(A617,HOS[],3,FALSE)</f>
        <v>64</v>
      </c>
    </row>
    <row r="618" spans="1:17" ht="15.6" x14ac:dyDescent="0.3">
      <c r="A618" s="1" t="s">
        <v>1754</v>
      </c>
      <c r="B618" t="str">
        <f>VLOOKUP(A618,CUS[],3,FALSE)</f>
        <v>Sarah</v>
      </c>
      <c r="C618">
        <f>VLOOKUP(A618,MED[],2,FALSE)</f>
        <v>46.43</v>
      </c>
      <c r="D618">
        <f>VLOOKUP(A618,MED[],3,FALSE)</f>
        <v>6.72</v>
      </c>
      <c r="E618" t="str">
        <f>VLOOKUP(A618,MED[],4,FALSE)</f>
        <v>No</v>
      </c>
      <c r="F618" t="str">
        <f>VLOOKUP(A618,MED[],5,FALSE)</f>
        <v>No</v>
      </c>
      <c r="G618" t="str">
        <f>VLOOKUP(A618,MED[],6,FALSE)</f>
        <v>No</v>
      </c>
      <c r="H618" t="str">
        <f>VLOOKUP(A618,MED[],7,FALSE)</f>
        <v>0</v>
      </c>
      <c r="I618" t="str">
        <f>VLOOKUP(A618,MED[],8,FALSE)</f>
        <v>No</v>
      </c>
      <c r="J618" t="str">
        <f>VLOOKUP(A618,MED[],9,FALSE)</f>
        <v>Obesity</v>
      </c>
      <c r="K618" t="str">
        <f>VLOOKUP(A618,MED[],10,FALSE)</f>
        <v>Diabetes</v>
      </c>
      <c r="L618" t="str">
        <f>VLOOKUP(A618,HOS[],2,FALSE)</f>
        <v>8 Sep 1978</v>
      </c>
      <c r="M618" s="11">
        <f>VLOOKUP(A618,HOS[],8,FALSE)</f>
        <v>5428.98</v>
      </c>
      <c r="N618" t="str">
        <f>VLOOKUP(A618,HOS[],9,FALSE)</f>
        <v>tier - 2</v>
      </c>
      <c r="O618" t="str">
        <f>VLOOKUP(A618,HOS[],10,FALSE)</f>
        <v>tier - 2</v>
      </c>
      <c r="P618" t="str">
        <f>VLOOKUP(A618,HOS[],11,FALSE)</f>
        <v>R1026</v>
      </c>
      <c r="Q618">
        <f>VLOOKUP(A618,HOS[],3,FALSE)</f>
        <v>44</v>
      </c>
    </row>
    <row r="619" spans="1:17" ht="15.6" x14ac:dyDescent="0.3">
      <c r="A619" s="1" t="s">
        <v>1753</v>
      </c>
      <c r="B619" t="str">
        <f>VLOOKUP(A619,CUS[],3,FALSE)</f>
        <v>Amy</v>
      </c>
      <c r="C619">
        <f>VLOOKUP(A619,MED[],2,FALSE)</f>
        <v>53.63</v>
      </c>
      <c r="D619">
        <f>VLOOKUP(A619,MED[],3,FALSE)</f>
        <v>5.47</v>
      </c>
      <c r="E619" t="str">
        <f>VLOOKUP(A619,MED[],4,FALSE)</f>
        <v>yes</v>
      </c>
      <c r="F619" t="str">
        <f>VLOOKUP(A619,MED[],5,FALSE)</f>
        <v>No</v>
      </c>
      <c r="G619" t="str">
        <f>VLOOKUP(A619,MED[],6,FALSE)</f>
        <v>No</v>
      </c>
      <c r="H619" t="str">
        <f>VLOOKUP(A619,MED[],7,FALSE)</f>
        <v>1</v>
      </c>
      <c r="I619" t="str">
        <f>VLOOKUP(A619,MED[],8,FALSE)</f>
        <v>No</v>
      </c>
      <c r="J619" t="str">
        <f>VLOOKUP(A619,MED[],9,FALSE)</f>
        <v>Obesity</v>
      </c>
      <c r="K619" t="str">
        <f>VLOOKUP(A619,MED[],10,FALSE)</f>
        <v>Normal</v>
      </c>
      <c r="L619" t="str">
        <f>VLOOKUP(A619,HOS[],2,FALSE)</f>
        <v>5 Dec 1988</v>
      </c>
      <c r="M619" s="11">
        <f>VLOOKUP(A619,HOS[],8,FALSE)</f>
        <v>37165.160000000003</v>
      </c>
      <c r="N619" t="str">
        <f>VLOOKUP(A619,HOS[],9,FALSE)</f>
        <v>tier - 2</v>
      </c>
      <c r="O619" t="str">
        <f>VLOOKUP(A619,HOS[],10,FALSE)</f>
        <v>tier - 3</v>
      </c>
      <c r="P619" t="str">
        <f>VLOOKUP(A619,HOS[],11,FALSE)</f>
        <v>R1012</v>
      </c>
      <c r="Q619">
        <f>VLOOKUP(A619,HOS[],3,FALSE)</f>
        <v>34</v>
      </c>
    </row>
    <row r="620" spans="1:17" ht="15.6" x14ac:dyDescent="0.3">
      <c r="A620" s="1" t="s">
        <v>1752</v>
      </c>
      <c r="B620" t="str">
        <f>VLOOKUP(A620,CUS[],3,FALSE)</f>
        <v>Brittany L.</v>
      </c>
      <c r="C620">
        <f>VLOOKUP(A620,MED[],2,FALSE)</f>
        <v>48.7</v>
      </c>
      <c r="D620">
        <f>VLOOKUP(A620,MED[],3,FALSE)</f>
        <v>4.71</v>
      </c>
      <c r="E620" t="str">
        <f>VLOOKUP(A620,MED[],4,FALSE)</f>
        <v>No</v>
      </c>
      <c r="F620" t="str">
        <f>VLOOKUP(A620,MED[],5,FALSE)</f>
        <v>No</v>
      </c>
      <c r="G620" t="str">
        <f>VLOOKUP(A620,MED[],6,FALSE)</f>
        <v>No</v>
      </c>
      <c r="H620" t="str">
        <f>VLOOKUP(A620,MED[],7,FALSE)</f>
        <v>0</v>
      </c>
      <c r="I620" t="str">
        <f>VLOOKUP(A620,MED[],8,FALSE)</f>
        <v>No</v>
      </c>
      <c r="J620" t="str">
        <f>VLOOKUP(A620,MED[],9,FALSE)</f>
        <v>Obesity</v>
      </c>
      <c r="K620" t="str">
        <f>VLOOKUP(A620,MED[],10,FALSE)</f>
        <v>Normal</v>
      </c>
      <c r="L620" t="str">
        <f>VLOOKUP(A620,HOS[],2,FALSE)</f>
        <v>14 Sep 1980</v>
      </c>
      <c r="M620" s="11">
        <f>VLOOKUP(A620,HOS[],8,FALSE)</f>
        <v>12408.29</v>
      </c>
      <c r="N620" t="str">
        <f>VLOOKUP(A620,HOS[],9,FALSE)</f>
        <v>tier - 2</v>
      </c>
      <c r="O620" t="str">
        <f>VLOOKUP(A620,HOS[],10,FALSE)</f>
        <v>tier - 2</v>
      </c>
      <c r="P620" t="str">
        <f>VLOOKUP(A620,HOS[],11,FALSE)</f>
        <v>R1012</v>
      </c>
      <c r="Q620">
        <f>VLOOKUP(A620,HOS[],3,FALSE)</f>
        <v>42</v>
      </c>
    </row>
    <row r="621" spans="1:17" ht="15.6" x14ac:dyDescent="0.3">
      <c r="A621" s="1" t="s">
        <v>1751</v>
      </c>
      <c r="B621" t="str">
        <f>VLOOKUP(A621,CUS[],3,FALSE)</f>
        <v>Jessica L</v>
      </c>
      <c r="C621">
        <f>VLOOKUP(A621,MED[],2,FALSE)</f>
        <v>48.81</v>
      </c>
      <c r="D621">
        <f>VLOOKUP(A621,MED[],3,FALSE)</f>
        <v>5.49</v>
      </c>
      <c r="E621" t="str">
        <f>VLOOKUP(A621,MED[],4,FALSE)</f>
        <v>No</v>
      </c>
      <c r="F621" t="str">
        <f>VLOOKUP(A621,MED[],5,FALSE)</f>
        <v>No</v>
      </c>
      <c r="G621" t="str">
        <f>VLOOKUP(A621,MED[],6,FALSE)</f>
        <v>No</v>
      </c>
      <c r="H621" t="str">
        <f>VLOOKUP(A621,MED[],7,FALSE)</f>
        <v>0</v>
      </c>
      <c r="I621" t="str">
        <f>VLOOKUP(A621,MED[],8,FALSE)</f>
        <v>No</v>
      </c>
      <c r="J621" t="str">
        <f>VLOOKUP(A621,MED[],9,FALSE)</f>
        <v>Obesity</v>
      </c>
      <c r="K621" t="str">
        <f>VLOOKUP(A621,MED[],10,FALSE)</f>
        <v>Normal</v>
      </c>
      <c r="L621" t="str">
        <f>VLOOKUP(A621,HOS[],2,FALSE)</f>
        <v>16 Jul 1982</v>
      </c>
      <c r="M621" s="11">
        <f>VLOOKUP(A621,HOS[],8,FALSE)</f>
        <v>47928.03</v>
      </c>
      <c r="N621" t="str">
        <f>VLOOKUP(A621,HOS[],9,FALSE)</f>
        <v>tier - 2</v>
      </c>
      <c r="O621" t="str">
        <f>VLOOKUP(A621,HOS[],10,FALSE)</f>
        <v>tier - 1</v>
      </c>
      <c r="P621" t="str">
        <f>VLOOKUP(A621,HOS[],11,FALSE)</f>
        <v>R1012</v>
      </c>
      <c r="Q621">
        <f>VLOOKUP(A621,HOS[],3,FALSE)</f>
        <v>40</v>
      </c>
    </row>
    <row r="622" spans="1:17" ht="15.6" x14ac:dyDescent="0.3">
      <c r="A622" s="1" t="s">
        <v>1750</v>
      </c>
      <c r="B622" t="str">
        <f>VLOOKUP(A622,CUS[],3,FALSE)</f>
        <v>Kristina K</v>
      </c>
      <c r="C622">
        <f>VLOOKUP(A622,MED[],2,FALSE)</f>
        <v>47.53</v>
      </c>
      <c r="D622">
        <f>VLOOKUP(A622,MED[],3,FALSE)</f>
        <v>4.72</v>
      </c>
      <c r="E622" t="str">
        <f>VLOOKUP(A622,MED[],4,FALSE)</f>
        <v>No</v>
      </c>
      <c r="F622" t="str">
        <f>VLOOKUP(A622,MED[],5,FALSE)</f>
        <v>No</v>
      </c>
      <c r="G622" t="str">
        <f>VLOOKUP(A622,MED[],6,FALSE)</f>
        <v>No</v>
      </c>
      <c r="H622" t="str">
        <f>VLOOKUP(A622,MED[],7,FALSE)</f>
        <v>0</v>
      </c>
      <c r="I622" t="str">
        <f>VLOOKUP(A622,MED[],8,FALSE)</f>
        <v>No</v>
      </c>
      <c r="J622" t="str">
        <f>VLOOKUP(A622,MED[],9,FALSE)</f>
        <v>Obesity</v>
      </c>
      <c r="K622" t="str">
        <f>VLOOKUP(A622,MED[],10,FALSE)</f>
        <v>Normal</v>
      </c>
      <c r="L622" t="str">
        <f>VLOOKUP(A622,HOS[],2,FALSE)</f>
        <v>25 Oct 1980</v>
      </c>
      <c r="M622" s="11">
        <f>VLOOKUP(A622,HOS[],8,FALSE)</f>
        <v>5438.75</v>
      </c>
      <c r="N622" t="str">
        <f>VLOOKUP(A622,HOS[],9,FALSE)</f>
        <v>tier - 2</v>
      </c>
      <c r="O622" t="str">
        <f>VLOOKUP(A622,HOS[],10,FALSE)</f>
        <v>tier - 3</v>
      </c>
      <c r="P622" t="str">
        <f>VLOOKUP(A622,HOS[],11,FALSE)</f>
        <v>R1026</v>
      </c>
      <c r="Q622">
        <f>VLOOKUP(A622,HOS[],3,FALSE)</f>
        <v>42</v>
      </c>
    </row>
    <row r="623" spans="1:17" ht="15.6" x14ac:dyDescent="0.3">
      <c r="A623" s="1" t="s">
        <v>1749</v>
      </c>
      <c r="B623" t="str">
        <f>VLOOKUP(A623,CUS[],3,FALSE)</f>
        <v>Brad</v>
      </c>
      <c r="C623">
        <f>VLOOKUP(A623,MED[],2,FALSE)</f>
        <v>36.85</v>
      </c>
      <c r="D623">
        <f>VLOOKUP(A623,MED[],3,FALSE)</f>
        <v>6.7</v>
      </c>
      <c r="E623" t="str">
        <f>VLOOKUP(A623,MED[],4,FALSE)</f>
        <v>No</v>
      </c>
      <c r="F623" t="str">
        <f>VLOOKUP(A623,MED[],5,FALSE)</f>
        <v>No</v>
      </c>
      <c r="G623" t="str">
        <f>VLOOKUP(A623,MED[],6,FALSE)</f>
        <v>No</v>
      </c>
      <c r="H623" t="str">
        <f>VLOOKUP(A623,MED[],7,FALSE)</f>
        <v>0</v>
      </c>
      <c r="I623" t="str">
        <f>VLOOKUP(A623,MED[],8,FALSE)</f>
        <v>No</v>
      </c>
      <c r="J623" t="str">
        <f>VLOOKUP(A623,MED[],9,FALSE)</f>
        <v>Obesity</v>
      </c>
      <c r="K623" t="str">
        <f>VLOOKUP(A623,MED[],10,FALSE)</f>
        <v>Diabetes</v>
      </c>
      <c r="L623" t="str">
        <f>VLOOKUP(A623,HOS[],2,FALSE)</f>
        <v>25 Dec 1962</v>
      </c>
      <c r="M623" s="11">
        <f>VLOOKUP(A623,HOS[],8,FALSE)</f>
        <v>5458.05</v>
      </c>
      <c r="N623" t="str">
        <f>VLOOKUP(A623,HOS[],9,FALSE)</f>
        <v>tier - 2</v>
      </c>
      <c r="O623" t="str">
        <f>VLOOKUP(A623,HOS[],10,FALSE)</f>
        <v>tier - 1</v>
      </c>
      <c r="P623" t="str">
        <f>VLOOKUP(A623,HOS[],11,FALSE)</f>
        <v>R1022</v>
      </c>
      <c r="Q623">
        <f>VLOOKUP(A623,HOS[],3,FALSE)</f>
        <v>60</v>
      </c>
    </row>
    <row r="624" spans="1:17" ht="15.6" x14ac:dyDescent="0.3">
      <c r="A624" s="1" t="s">
        <v>1748</v>
      </c>
      <c r="B624" t="str">
        <f>VLOOKUP(A624,CUS[],3,FALSE)</f>
        <v>Margaret O</v>
      </c>
      <c r="C624">
        <f>VLOOKUP(A624,MED[],2,FALSE)</f>
        <v>29.3</v>
      </c>
      <c r="D624">
        <f>VLOOKUP(A624,MED[],3,FALSE)</f>
        <v>5.5</v>
      </c>
      <c r="E624" t="str">
        <f>VLOOKUP(A624,MED[],4,FALSE)</f>
        <v>No</v>
      </c>
      <c r="F624" t="str">
        <f>VLOOKUP(A624,MED[],5,FALSE)</f>
        <v>No</v>
      </c>
      <c r="G624" t="str">
        <f>VLOOKUP(A624,MED[],6,FALSE)</f>
        <v>No</v>
      </c>
      <c r="H624" t="str">
        <f>VLOOKUP(A624,MED[],7,FALSE)</f>
        <v>0</v>
      </c>
      <c r="I624" t="str">
        <f>VLOOKUP(A624,MED[],8,FALSE)</f>
        <v>No</v>
      </c>
      <c r="J624" t="str">
        <f>VLOOKUP(A624,MED[],9,FALSE)</f>
        <v>Overweight</v>
      </c>
      <c r="K624" t="str">
        <f>VLOOKUP(A624,MED[],10,FALSE)</f>
        <v>Normal</v>
      </c>
      <c r="L624" t="str">
        <f>VLOOKUP(A624,HOS[],2,FALSE)</f>
        <v>24 Nov 1982</v>
      </c>
      <c r="M624" s="11">
        <f>VLOOKUP(A624,HOS[],8,FALSE)</f>
        <v>5466.88</v>
      </c>
      <c r="N624" t="str">
        <f>VLOOKUP(A624,HOS[],9,FALSE)</f>
        <v>tier - 2</v>
      </c>
      <c r="O624" t="str">
        <f>VLOOKUP(A624,HOS[],10,FALSE)</f>
        <v>tier - 3</v>
      </c>
      <c r="P624" t="str">
        <f>VLOOKUP(A624,HOS[],11,FALSE)</f>
        <v>R1011</v>
      </c>
      <c r="Q624">
        <f>VLOOKUP(A624,HOS[],3,FALSE)</f>
        <v>40</v>
      </c>
    </row>
    <row r="625" spans="1:17" ht="15.6" x14ac:dyDescent="0.3">
      <c r="A625" s="1" t="s">
        <v>1747</v>
      </c>
      <c r="B625" t="str">
        <f>VLOOKUP(A625,CUS[],3,FALSE)</f>
        <v>Craig R.</v>
      </c>
      <c r="C625">
        <f>VLOOKUP(A625,MED[],2,FALSE)</f>
        <v>19.3</v>
      </c>
      <c r="D625">
        <f>VLOOKUP(A625,MED[],3,FALSE)</f>
        <v>4.46</v>
      </c>
      <c r="E625" t="str">
        <f>VLOOKUP(A625,MED[],4,FALSE)</f>
        <v>No</v>
      </c>
      <c r="F625" t="str">
        <f>VLOOKUP(A625,MED[],5,FALSE)</f>
        <v>No</v>
      </c>
      <c r="G625" t="str">
        <f>VLOOKUP(A625,MED[],6,FALSE)</f>
        <v>No</v>
      </c>
      <c r="H625" t="str">
        <f>VLOOKUP(A625,MED[],7,FALSE)</f>
        <v>1</v>
      </c>
      <c r="I625" t="str">
        <f>VLOOKUP(A625,MED[],8,FALSE)</f>
        <v>yes</v>
      </c>
      <c r="J625" t="str">
        <f>VLOOKUP(A625,MED[],9,FALSE)</f>
        <v>Overweight</v>
      </c>
      <c r="K625" t="str">
        <f>VLOOKUP(A625,MED[],10,FALSE)</f>
        <v>Normal</v>
      </c>
      <c r="L625" t="str">
        <f>VLOOKUP(A625,HOS[],2,FALSE)</f>
        <v>2 Jun 1984</v>
      </c>
      <c r="M625" s="11">
        <f>VLOOKUP(A625,HOS[],8,FALSE)</f>
        <v>5469.01</v>
      </c>
      <c r="N625" t="str">
        <f>VLOOKUP(A625,HOS[],9,FALSE)</f>
        <v>tier - 2</v>
      </c>
      <c r="O625" t="str">
        <f>VLOOKUP(A625,HOS[],10,FALSE)</f>
        <v>tier - 3</v>
      </c>
      <c r="P625" t="str">
        <f>VLOOKUP(A625,HOS[],11,FALSE)</f>
        <v>R1011</v>
      </c>
      <c r="Q625">
        <f>VLOOKUP(A625,HOS[],3,FALSE)</f>
        <v>39</v>
      </c>
    </row>
    <row r="626" spans="1:17" ht="15.6" x14ac:dyDescent="0.3">
      <c r="A626" s="1" t="s">
        <v>1746</v>
      </c>
      <c r="B626" t="str">
        <f>VLOOKUP(A626,CUS[],3,FALSE)</f>
        <v>Simo</v>
      </c>
      <c r="C626">
        <f>VLOOKUP(A626,MED[],2,FALSE)</f>
        <v>24.13</v>
      </c>
      <c r="D626">
        <f>VLOOKUP(A626,MED[],3,FALSE)</f>
        <v>5.29</v>
      </c>
      <c r="E626" t="str">
        <f>VLOOKUP(A626,MED[],4,FALSE)</f>
        <v>yes</v>
      </c>
      <c r="F626" t="str">
        <f>VLOOKUP(A626,MED[],5,FALSE)</f>
        <v>No</v>
      </c>
      <c r="G626" t="str">
        <f>VLOOKUP(A626,MED[],6,FALSE)</f>
        <v>Yes</v>
      </c>
      <c r="H626" t="str">
        <f>VLOOKUP(A626,MED[],7,FALSE)</f>
        <v>1</v>
      </c>
      <c r="I626" t="str">
        <f>VLOOKUP(A626,MED[],8,FALSE)</f>
        <v>yes</v>
      </c>
      <c r="J626" t="str">
        <f>VLOOKUP(A626,MED[],9,FALSE)</f>
        <v>Overweight</v>
      </c>
      <c r="K626" t="str">
        <f>VLOOKUP(A626,MED[],10,FALSE)</f>
        <v>Normal</v>
      </c>
      <c r="L626" t="str">
        <f>VLOOKUP(A626,HOS[],2,FALSE)</f>
        <v>12 Oct 1997</v>
      </c>
      <c r="M626" s="11">
        <f>VLOOKUP(A626,HOS[],8,FALSE)</f>
        <v>5472.45</v>
      </c>
      <c r="N626" t="str">
        <f>VLOOKUP(A626,HOS[],9,FALSE)</f>
        <v>tier - 2</v>
      </c>
      <c r="O626" t="str">
        <f>VLOOKUP(A626,HOS[],10,FALSE)</f>
        <v>tier - 2</v>
      </c>
      <c r="P626" t="str">
        <f>VLOOKUP(A626,HOS[],11,FALSE)</f>
        <v>R1012</v>
      </c>
      <c r="Q626">
        <f>VLOOKUP(A626,HOS[],3,FALSE)</f>
        <v>25</v>
      </c>
    </row>
    <row r="627" spans="1:17" ht="15.6" x14ac:dyDescent="0.3">
      <c r="A627" s="1" t="s">
        <v>1745</v>
      </c>
      <c r="B627" t="str">
        <f>VLOOKUP(A627,CUS[],3,FALSE)</f>
        <v>Christopher J</v>
      </c>
      <c r="C627">
        <f>VLOOKUP(A627,MED[],2,FALSE)</f>
        <v>46.7</v>
      </c>
      <c r="D627">
        <f>VLOOKUP(A627,MED[],3,FALSE)</f>
        <v>10.99</v>
      </c>
      <c r="E627" t="str">
        <f>VLOOKUP(A627,MED[],4,FALSE)</f>
        <v>No</v>
      </c>
      <c r="F627" t="str">
        <f>VLOOKUP(A627,MED[],5,FALSE)</f>
        <v>No</v>
      </c>
      <c r="G627" t="str">
        <f>VLOOKUP(A627,MED[],6,FALSE)</f>
        <v>No</v>
      </c>
      <c r="H627" t="str">
        <f>VLOOKUP(A627,MED[],7,FALSE)</f>
        <v>0</v>
      </c>
      <c r="I627" t="str">
        <f>VLOOKUP(A627,MED[],8,FALSE)</f>
        <v>No</v>
      </c>
      <c r="J627" t="str">
        <f>VLOOKUP(A627,MED[],9,FALSE)</f>
        <v>Obesity</v>
      </c>
      <c r="K627" t="str">
        <f>VLOOKUP(A627,MED[],10,FALSE)</f>
        <v>Diabetes</v>
      </c>
      <c r="L627" t="str">
        <f>VLOOKUP(A627,HOS[],2,FALSE)</f>
        <v>30 Aug 1974</v>
      </c>
      <c r="M627" s="11">
        <f>VLOOKUP(A627,HOS[],8,FALSE)</f>
        <v>5478.04</v>
      </c>
      <c r="N627" t="str">
        <f>VLOOKUP(A627,HOS[],9,FALSE)</f>
        <v>tier - 2</v>
      </c>
      <c r="O627" t="str">
        <f>VLOOKUP(A627,HOS[],10,FALSE)</f>
        <v>tier - 1</v>
      </c>
      <c r="P627" t="str">
        <f>VLOOKUP(A627,HOS[],11,FALSE)</f>
        <v>R1012</v>
      </c>
      <c r="Q627">
        <f>VLOOKUP(A627,HOS[],3,FALSE)</f>
        <v>48</v>
      </c>
    </row>
    <row r="628" spans="1:17" ht="15.6" x14ac:dyDescent="0.3">
      <c r="A628" s="1" t="s">
        <v>1744</v>
      </c>
      <c r="B628" t="str">
        <f>VLOOKUP(A628,CUS[],3,FALSE)</f>
        <v>Mario Sr.</v>
      </c>
      <c r="C628">
        <f>VLOOKUP(A628,MED[],2,FALSE)</f>
        <v>45.27</v>
      </c>
      <c r="D628">
        <f>VLOOKUP(A628,MED[],3,FALSE)</f>
        <v>5.2</v>
      </c>
      <c r="E628" t="str">
        <f>VLOOKUP(A628,MED[],4,FALSE)</f>
        <v>yes</v>
      </c>
      <c r="F628" t="str">
        <f>VLOOKUP(A628,MED[],5,FALSE)</f>
        <v>No</v>
      </c>
      <c r="G628" t="str">
        <f>VLOOKUP(A628,MED[],6,FALSE)</f>
        <v>No</v>
      </c>
      <c r="H628" t="str">
        <f>VLOOKUP(A628,MED[],7,FALSE)</f>
        <v>0</v>
      </c>
      <c r="I628" t="str">
        <f>VLOOKUP(A628,MED[],8,FALSE)</f>
        <v>No</v>
      </c>
      <c r="J628" t="str">
        <f>VLOOKUP(A628,MED[],9,FALSE)</f>
        <v>Obesity</v>
      </c>
      <c r="K628" t="str">
        <f>VLOOKUP(A628,MED[],10,FALSE)</f>
        <v>Normal</v>
      </c>
      <c r="L628" t="str">
        <f>VLOOKUP(A628,HOS[],2,FALSE)</f>
        <v>26 Sep 1976</v>
      </c>
      <c r="M628" s="11">
        <f>VLOOKUP(A628,HOS[],8,FALSE)</f>
        <v>5484.47</v>
      </c>
      <c r="N628" t="str">
        <f>VLOOKUP(A628,HOS[],9,FALSE)</f>
        <v>tier - 2</v>
      </c>
      <c r="O628" t="str">
        <f>VLOOKUP(A628,HOS[],10,FALSE)</f>
        <v>tier - 2</v>
      </c>
      <c r="P628" t="str">
        <f>VLOOKUP(A628,HOS[],11,FALSE)</f>
        <v>R1012</v>
      </c>
      <c r="Q628">
        <f>VLOOKUP(A628,HOS[],3,FALSE)</f>
        <v>46</v>
      </c>
    </row>
    <row r="629" spans="1:17" ht="15.6" x14ac:dyDescent="0.3">
      <c r="A629" s="1" t="s">
        <v>1743</v>
      </c>
      <c r="B629" t="str">
        <f>VLOOKUP(A629,CUS[],3,FALSE)</f>
        <v>Meghann R.</v>
      </c>
      <c r="C629">
        <f>VLOOKUP(A629,MED[],2,FALSE)</f>
        <v>44.29</v>
      </c>
      <c r="D629">
        <f>VLOOKUP(A629,MED[],3,FALSE)</f>
        <v>9.66</v>
      </c>
      <c r="E629" t="str">
        <f>VLOOKUP(A629,MED[],4,FALSE)</f>
        <v>No</v>
      </c>
      <c r="F629" t="str">
        <f>VLOOKUP(A629,MED[],5,FALSE)</f>
        <v>No</v>
      </c>
      <c r="G629" t="str">
        <f>VLOOKUP(A629,MED[],6,FALSE)</f>
        <v>No</v>
      </c>
      <c r="H629" t="str">
        <f>VLOOKUP(A629,MED[],7,FALSE)</f>
        <v>2</v>
      </c>
      <c r="I629" t="str">
        <f>VLOOKUP(A629,MED[],8,FALSE)</f>
        <v>No</v>
      </c>
      <c r="J629" t="str">
        <f>VLOOKUP(A629,MED[],9,FALSE)</f>
        <v>Obesity</v>
      </c>
      <c r="K629" t="str">
        <f>VLOOKUP(A629,MED[],10,FALSE)</f>
        <v>Diabetes</v>
      </c>
      <c r="L629" t="str">
        <f>VLOOKUP(A629,HOS[],2,FALSE)</f>
        <v>17 Jun 1973</v>
      </c>
      <c r="M629" s="11">
        <f>VLOOKUP(A629,HOS[],8,FALSE)</f>
        <v>5488.26</v>
      </c>
      <c r="N629" t="str">
        <f>VLOOKUP(A629,HOS[],9,FALSE)</f>
        <v>tier - 2</v>
      </c>
      <c r="O629" t="str">
        <f>VLOOKUP(A629,HOS[],10,FALSE)</f>
        <v>tier - 2</v>
      </c>
      <c r="P629" t="str">
        <f>VLOOKUP(A629,HOS[],11,FALSE)</f>
        <v>R1026</v>
      </c>
      <c r="Q629">
        <f>VLOOKUP(A629,HOS[],3,FALSE)</f>
        <v>49</v>
      </c>
    </row>
    <row r="630" spans="1:17" ht="15.6" x14ac:dyDescent="0.3">
      <c r="A630" s="1" t="s">
        <v>1742</v>
      </c>
      <c r="B630" t="str">
        <f>VLOOKUP(A630,CUS[],3,FALSE)</f>
        <v>Scott M</v>
      </c>
      <c r="C630">
        <f>VLOOKUP(A630,MED[],2,FALSE)</f>
        <v>54.59</v>
      </c>
      <c r="D630">
        <f>VLOOKUP(A630,MED[],3,FALSE)</f>
        <v>4.22</v>
      </c>
      <c r="E630" t="str">
        <f>VLOOKUP(A630,MED[],4,FALSE)</f>
        <v>yes</v>
      </c>
      <c r="F630" t="str">
        <f>VLOOKUP(A630,MED[],5,FALSE)</f>
        <v>No</v>
      </c>
      <c r="G630" t="str">
        <f>VLOOKUP(A630,MED[],6,FALSE)</f>
        <v>No</v>
      </c>
      <c r="H630" t="str">
        <f>VLOOKUP(A630,MED[],7,FALSE)</f>
        <v>1</v>
      </c>
      <c r="I630" t="str">
        <f>VLOOKUP(A630,MED[],8,FALSE)</f>
        <v>No</v>
      </c>
      <c r="J630" t="str">
        <f>VLOOKUP(A630,MED[],9,FALSE)</f>
        <v>Obesity</v>
      </c>
      <c r="K630" t="str">
        <f>VLOOKUP(A630,MED[],10,FALSE)</f>
        <v>Normal</v>
      </c>
      <c r="L630" t="str">
        <f>VLOOKUP(A630,HOS[],2,FALSE)</f>
        <v>29 Dec 1988</v>
      </c>
      <c r="M630" s="11">
        <f>VLOOKUP(A630,HOS[],8,FALSE)</f>
        <v>5503.36</v>
      </c>
      <c r="N630" t="str">
        <f>VLOOKUP(A630,HOS[],9,FALSE)</f>
        <v>tier - 2</v>
      </c>
      <c r="O630" t="str">
        <f>VLOOKUP(A630,HOS[],10,FALSE)</f>
        <v>tier - 2</v>
      </c>
      <c r="P630" t="str">
        <f>VLOOKUP(A630,HOS[],11,FALSE)</f>
        <v>R1011</v>
      </c>
      <c r="Q630">
        <f>VLOOKUP(A630,HOS[],3,FALSE)</f>
        <v>34</v>
      </c>
    </row>
    <row r="631" spans="1:17" ht="15.6" x14ac:dyDescent="0.3">
      <c r="A631" s="1" t="s">
        <v>1741</v>
      </c>
      <c r="B631" t="str">
        <f>VLOOKUP(A631,CUS[],3,FALSE)</f>
        <v>Caitlin E.</v>
      </c>
      <c r="C631">
        <f>VLOOKUP(A631,MED[],2,FALSE)</f>
        <v>32.965000000000003</v>
      </c>
      <c r="D631">
        <f>VLOOKUP(A631,MED[],3,FALSE)</f>
        <v>11.78</v>
      </c>
      <c r="E631" t="str">
        <f>VLOOKUP(A631,MED[],4,FALSE)</f>
        <v>No</v>
      </c>
      <c r="F631" t="str">
        <f>VLOOKUP(A631,MED[],5,FALSE)</f>
        <v>No</v>
      </c>
      <c r="G631" t="str">
        <f>VLOOKUP(A631,MED[],6,FALSE)</f>
        <v>No</v>
      </c>
      <c r="H631" t="str">
        <f>VLOOKUP(A631,MED[],7,FALSE)</f>
        <v>0</v>
      </c>
      <c r="I631" t="str">
        <f>VLOOKUP(A631,MED[],8,FALSE)</f>
        <v>No</v>
      </c>
      <c r="J631" t="str">
        <f>VLOOKUP(A631,MED[],9,FALSE)</f>
        <v>Obesity</v>
      </c>
      <c r="K631" t="str">
        <f>VLOOKUP(A631,MED[],10,FALSE)</f>
        <v>Diabetes</v>
      </c>
      <c r="L631" t="str">
        <f>VLOOKUP(A631,HOS[],2,FALSE)</f>
        <v>4 Jun 1960</v>
      </c>
      <c r="M631" s="11">
        <f>VLOOKUP(A631,HOS[],8,FALSE)</f>
        <v>12430.95</v>
      </c>
      <c r="N631" t="str">
        <f>VLOOKUP(A631,HOS[],9,FALSE)</f>
        <v>tier - 2</v>
      </c>
      <c r="O631" t="str">
        <f>VLOOKUP(A631,HOS[],10,FALSE)</f>
        <v>tier - 2</v>
      </c>
      <c r="P631" t="str">
        <f>VLOOKUP(A631,HOS[],11,FALSE)</f>
        <v>R1012</v>
      </c>
      <c r="Q631">
        <f>VLOOKUP(A631,HOS[],3,FALSE)</f>
        <v>63</v>
      </c>
    </row>
    <row r="632" spans="1:17" ht="15.6" x14ac:dyDescent="0.3">
      <c r="A632" s="1" t="s">
        <v>1740</v>
      </c>
      <c r="B632" t="str">
        <f>VLOOKUP(A632,CUS[],3,FALSE)</f>
        <v>Samantha A.</v>
      </c>
      <c r="C632">
        <f>VLOOKUP(A632,MED[],2,FALSE)</f>
        <v>38.049999999999997</v>
      </c>
      <c r="D632">
        <f>VLOOKUP(A632,MED[],3,FALSE)</f>
        <v>9.6199999999999992</v>
      </c>
      <c r="E632" t="str">
        <f>VLOOKUP(A632,MED[],4,FALSE)</f>
        <v>No</v>
      </c>
      <c r="F632" t="str">
        <f>VLOOKUP(A632,MED[],5,FALSE)</f>
        <v>No</v>
      </c>
      <c r="G632" t="str">
        <f>VLOOKUP(A632,MED[],6,FALSE)</f>
        <v>No</v>
      </c>
      <c r="H632" t="str">
        <f>VLOOKUP(A632,MED[],7,FALSE)</f>
        <v>0</v>
      </c>
      <c r="I632" t="str">
        <f>VLOOKUP(A632,MED[],8,FALSE)</f>
        <v>No</v>
      </c>
      <c r="J632" t="str">
        <f>VLOOKUP(A632,MED[],9,FALSE)</f>
        <v>Obesity</v>
      </c>
      <c r="K632" t="str">
        <f>VLOOKUP(A632,MED[],10,FALSE)</f>
        <v>Diabetes</v>
      </c>
      <c r="L632" t="str">
        <f>VLOOKUP(A632,HOS[],2,FALSE)</f>
        <v>7 Oct 1965</v>
      </c>
      <c r="M632" s="11">
        <f>VLOOKUP(A632,HOS[],8,FALSE)</f>
        <v>5539.4</v>
      </c>
      <c r="N632" t="str">
        <f>VLOOKUP(A632,HOS[],9,FALSE)</f>
        <v>tier - 2</v>
      </c>
      <c r="O632" t="str">
        <f>VLOOKUP(A632,HOS[],10,FALSE)</f>
        <v>tier - 2</v>
      </c>
      <c r="P632" t="str">
        <f>VLOOKUP(A632,HOS[],11,FALSE)</f>
        <v>R1026</v>
      </c>
      <c r="Q632">
        <f>VLOOKUP(A632,HOS[],3,FALSE)</f>
        <v>57</v>
      </c>
    </row>
    <row r="633" spans="1:17" ht="15.6" x14ac:dyDescent="0.3">
      <c r="A633" s="1" t="s">
        <v>1739</v>
      </c>
      <c r="B633" t="str">
        <f>VLOOKUP(A633,CUS[],3,FALSE)</f>
        <v>Erik</v>
      </c>
      <c r="C633">
        <f>VLOOKUP(A633,MED[],2,FALSE)</f>
        <v>46.14</v>
      </c>
      <c r="D633">
        <f>VLOOKUP(A633,MED[],3,FALSE)</f>
        <v>10.78</v>
      </c>
      <c r="E633" t="str">
        <f>VLOOKUP(A633,MED[],4,FALSE)</f>
        <v>No</v>
      </c>
      <c r="F633" t="str">
        <f>VLOOKUP(A633,MED[],5,FALSE)</f>
        <v>No</v>
      </c>
      <c r="G633" t="str">
        <f>VLOOKUP(A633,MED[],6,FALSE)</f>
        <v>No</v>
      </c>
      <c r="H633" t="str">
        <f>VLOOKUP(A633,MED[],7,FALSE)</f>
        <v>0</v>
      </c>
      <c r="I633" t="str">
        <f>VLOOKUP(A633,MED[],8,FALSE)</f>
        <v>No</v>
      </c>
      <c r="J633" t="str">
        <f>VLOOKUP(A633,MED[],9,FALSE)</f>
        <v>Obesity</v>
      </c>
      <c r="K633" t="str">
        <f>VLOOKUP(A633,MED[],10,FALSE)</f>
        <v>Diabetes</v>
      </c>
      <c r="L633" t="str">
        <f>VLOOKUP(A633,HOS[],2,FALSE)</f>
        <v>17 Jul 1974</v>
      </c>
      <c r="M633" s="11">
        <f>VLOOKUP(A633,HOS[],8,FALSE)</f>
        <v>37251.22</v>
      </c>
      <c r="N633" t="str">
        <f>VLOOKUP(A633,HOS[],9,FALSE)</f>
        <v>tier - 2</v>
      </c>
      <c r="O633" t="str">
        <f>VLOOKUP(A633,HOS[],10,FALSE)</f>
        <v>tier - 2</v>
      </c>
      <c r="P633" t="str">
        <f>VLOOKUP(A633,HOS[],11,FALSE)</f>
        <v>R1012</v>
      </c>
      <c r="Q633">
        <f>VLOOKUP(A633,HOS[],3,FALSE)</f>
        <v>48</v>
      </c>
    </row>
    <row r="634" spans="1:17" ht="15.6" x14ac:dyDescent="0.3">
      <c r="A634" s="1" t="s">
        <v>1738</v>
      </c>
      <c r="B634" t="str">
        <f>VLOOKUP(A634,CUS[],3,FALSE)</f>
        <v>Christopher</v>
      </c>
      <c r="C634">
        <f>VLOOKUP(A634,MED[],2,FALSE)</f>
        <v>41.325000000000003</v>
      </c>
      <c r="D634">
        <f>VLOOKUP(A634,MED[],3,FALSE)</f>
        <v>5.1100000000000003</v>
      </c>
      <c r="E634" t="str">
        <f>VLOOKUP(A634,MED[],4,FALSE)</f>
        <v>yes</v>
      </c>
      <c r="F634" t="str">
        <f>VLOOKUP(A634,MED[],5,FALSE)</f>
        <v>No</v>
      </c>
      <c r="G634" t="str">
        <f>VLOOKUP(A634,MED[],6,FALSE)</f>
        <v>No</v>
      </c>
      <c r="H634" t="str">
        <f>VLOOKUP(A634,MED[],7,FALSE)</f>
        <v>2</v>
      </c>
      <c r="I634" t="str">
        <f>VLOOKUP(A634,MED[],8,FALSE)</f>
        <v>No</v>
      </c>
      <c r="J634" t="str">
        <f>VLOOKUP(A634,MED[],9,FALSE)</f>
        <v>Obesity</v>
      </c>
      <c r="K634" t="str">
        <f>VLOOKUP(A634,MED[],10,FALSE)</f>
        <v>Normal</v>
      </c>
      <c r="L634" t="str">
        <f>VLOOKUP(A634,HOS[],2,FALSE)</f>
        <v>7 Oct 1959</v>
      </c>
      <c r="M634" s="11">
        <f>VLOOKUP(A634,HOS[],8,FALSE)</f>
        <v>5540.35</v>
      </c>
      <c r="N634" t="str">
        <f>VLOOKUP(A634,HOS[],9,FALSE)</f>
        <v>tier - 2</v>
      </c>
      <c r="O634" t="str">
        <f>VLOOKUP(A634,HOS[],10,FALSE)</f>
        <v>tier - 3</v>
      </c>
      <c r="P634" t="str">
        <f>VLOOKUP(A634,HOS[],11,FALSE)</f>
        <v>R1012</v>
      </c>
      <c r="Q634">
        <f>VLOOKUP(A634,HOS[],3,FALSE)</f>
        <v>63</v>
      </c>
    </row>
    <row r="635" spans="1:17" ht="15.6" x14ac:dyDescent="0.3">
      <c r="A635" s="1" t="s">
        <v>1737</v>
      </c>
      <c r="B635" t="str">
        <f>VLOOKUP(A635,CUS[],3,FALSE)</f>
        <v>Maya</v>
      </c>
      <c r="C635">
        <f>VLOOKUP(A635,MED[],2,FALSE)</f>
        <v>44.64</v>
      </c>
      <c r="D635">
        <f>VLOOKUP(A635,MED[],3,FALSE)</f>
        <v>7.18</v>
      </c>
      <c r="E635" t="str">
        <f>VLOOKUP(A635,MED[],4,FALSE)</f>
        <v>No</v>
      </c>
      <c r="F635" t="str">
        <f>VLOOKUP(A635,MED[],5,FALSE)</f>
        <v>No</v>
      </c>
      <c r="G635" t="str">
        <f>VLOOKUP(A635,MED[],6,FALSE)</f>
        <v>No</v>
      </c>
      <c r="H635" t="str">
        <f>VLOOKUP(A635,MED[],7,FALSE)</f>
        <v>0</v>
      </c>
      <c r="I635" t="str">
        <f>VLOOKUP(A635,MED[],8,FALSE)</f>
        <v>No</v>
      </c>
      <c r="J635" t="str">
        <f>VLOOKUP(A635,MED[],9,FALSE)</f>
        <v>Obesity</v>
      </c>
      <c r="K635" t="str">
        <f>VLOOKUP(A635,MED[],10,FALSE)</f>
        <v>Diabetes</v>
      </c>
      <c r="L635" t="str">
        <f>VLOOKUP(A635,HOS[],2,FALSE)</f>
        <v>22 Jun 1974</v>
      </c>
      <c r="M635" s="11">
        <f>VLOOKUP(A635,HOS[],8,FALSE)</f>
        <v>5552.61</v>
      </c>
      <c r="N635" t="str">
        <f>VLOOKUP(A635,HOS[],9,FALSE)</f>
        <v>tier - 2</v>
      </c>
      <c r="O635" t="str">
        <f>VLOOKUP(A635,HOS[],10,FALSE)</f>
        <v>tier - 2</v>
      </c>
      <c r="P635" t="str">
        <f>VLOOKUP(A635,HOS[],11,FALSE)</f>
        <v>R1026</v>
      </c>
      <c r="Q635">
        <f>VLOOKUP(A635,HOS[],3,FALSE)</f>
        <v>48</v>
      </c>
    </row>
    <row r="636" spans="1:17" ht="15.6" x14ac:dyDescent="0.3">
      <c r="A636" s="1" t="s">
        <v>1736</v>
      </c>
      <c r="B636" t="str">
        <f>VLOOKUP(A636,CUS[],3,FALSE)</f>
        <v>Zachary T</v>
      </c>
      <c r="C636">
        <f>VLOOKUP(A636,MED[],2,FALSE)</f>
        <v>25.175000000000001</v>
      </c>
      <c r="D636">
        <f>VLOOKUP(A636,MED[],3,FALSE)</f>
        <v>4.96</v>
      </c>
      <c r="E636" t="str">
        <f>VLOOKUP(A636,MED[],4,FALSE)</f>
        <v>No</v>
      </c>
      <c r="F636" t="str">
        <f>VLOOKUP(A636,MED[],5,FALSE)</f>
        <v>yes</v>
      </c>
      <c r="G636" t="str">
        <f>VLOOKUP(A636,MED[],6,FALSE)</f>
        <v>No</v>
      </c>
      <c r="H636" t="str">
        <f>VLOOKUP(A636,MED[],7,FALSE)</f>
        <v>1</v>
      </c>
      <c r="I636" t="str">
        <f>VLOOKUP(A636,MED[],8,FALSE)</f>
        <v>unknown</v>
      </c>
      <c r="J636" t="str">
        <f>VLOOKUP(A636,MED[],9,FALSE)</f>
        <v>Overweight</v>
      </c>
      <c r="K636" t="str">
        <f>VLOOKUP(A636,MED[],10,FALSE)</f>
        <v>Normal</v>
      </c>
      <c r="L636" t="str">
        <f>VLOOKUP(A636,HOS[],2,FALSE)</f>
        <v>18 Jul 2004</v>
      </c>
      <c r="M636" s="11">
        <f>VLOOKUP(A636,HOS[],8,FALSE)</f>
        <v>5576.35</v>
      </c>
      <c r="N636" t="str">
        <f>VLOOKUP(A636,HOS[],9,FALSE)</f>
        <v>tier - 2</v>
      </c>
      <c r="O636" t="str">
        <f>VLOOKUP(A636,HOS[],10,FALSE)</f>
        <v>tier - 3</v>
      </c>
      <c r="P636" t="str">
        <f>VLOOKUP(A636,HOS[],11,FALSE)</f>
        <v>R1015</v>
      </c>
      <c r="Q636">
        <f>VLOOKUP(A636,HOS[],3,FALSE)</f>
        <v>18</v>
      </c>
    </row>
    <row r="637" spans="1:17" ht="15.6" x14ac:dyDescent="0.3">
      <c r="A637" s="1" t="s">
        <v>1735</v>
      </c>
      <c r="B637" t="str">
        <f>VLOOKUP(A637,CUS[],3,FALSE)</f>
        <v>Hilda</v>
      </c>
      <c r="C637">
        <f>VLOOKUP(A637,MED[],2,FALSE)</f>
        <v>43.11</v>
      </c>
      <c r="D637">
        <f>VLOOKUP(A637,MED[],3,FALSE)</f>
        <v>4.67</v>
      </c>
      <c r="E637" t="str">
        <f>VLOOKUP(A637,MED[],4,FALSE)</f>
        <v>yes</v>
      </c>
      <c r="F637" t="str">
        <f>VLOOKUP(A637,MED[],5,FALSE)</f>
        <v>No</v>
      </c>
      <c r="G637" t="str">
        <f>VLOOKUP(A637,MED[],6,FALSE)</f>
        <v>No</v>
      </c>
      <c r="H637" t="str">
        <f>VLOOKUP(A637,MED[],7,FALSE)</f>
        <v>0</v>
      </c>
      <c r="I637" t="str">
        <f>VLOOKUP(A637,MED[],8,FALSE)</f>
        <v>No</v>
      </c>
      <c r="J637" t="str">
        <f>VLOOKUP(A637,MED[],9,FALSE)</f>
        <v>Obesity</v>
      </c>
      <c r="K637" t="str">
        <f>VLOOKUP(A637,MED[],10,FALSE)</f>
        <v>Normal</v>
      </c>
      <c r="L637" t="str">
        <f>VLOOKUP(A637,HOS[],2,FALSE)</f>
        <v>5 Jul 1976</v>
      </c>
      <c r="M637" s="11">
        <f>VLOOKUP(A637,HOS[],8,FALSE)</f>
        <v>5582.95</v>
      </c>
      <c r="N637" t="str">
        <f>VLOOKUP(A637,HOS[],9,FALSE)</f>
        <v>tier - 2</v>
      </c>
      <c r="O637" t="str">
        <f>VLOOKUP(A637,HOS[],10,FALSE)</f>
        <v>tier - 1</v>
      </c>
      <c r="P637" t="str">
        <f>VLOOKUP(A637,HOS[],11,FALSE)</f>
        <v>R1026</v>
      </c>
      <c r="Q637">
        <f>VLOOKUP(A637,HOS[],3,FALSE)</f>
        <v>46</v>
      </c>
    </row>
    <row r="638" spans="1:17" ht="15.6" x14ac:dyDescent="0.3">
      <c r="A638" s="1" t="s">
        <v>1734</v>
      </c>
      <c r="B638" t="str">
        <f>VLOOKUP(A638,CUS[],3,FALSE)</f>
        <v>Stephanie</v>
      </c>
      <c r="C638">
        <f>VLOOKUP(A638,MED[],2,FALSE)</f>
        <v>53.32</v>
      </c>
      <c r="D638">
        <f>VLOOKUP(A638,MED[],3,FALSE)</f>
        <v>5.0599999999999996</v>
      </c>
      <c r="E638" t="str">
        <f>VLOOKUP(A638,MED[],4,FALSE)</f>
        <v>No</v>
      </c>
      <c r="F638" t="str">
        <f>VLOOKUP(A638,MED[],5,FALSE)</f>
        <v>No</v>
      </c>
      <c r="G638" t="str">
        <f>VLOOKUP(A638,MED[],6,FALSE)</f>
        <v>No</v>
      </c>
      <c r="H638" t="str">
        <f>VLOOKUP(A638,MED[],7,FALSE)</f>
        <v>0</v>
      </c>
      <c r="I638" t="str">
        <f>VLOOKUP(A638,MED[],8,FALSE)</f>
        <v>No</v>
      </c>
      <c r="J638" t="str">
        <f>VLOOKUP(A638,MED[],9,FALSE)</f>
        <v>Obesity</v>
      </c>
      <c r="K638" t="str">
        <f>VLOOKUP(A638,MED[],10,FALSE)</f>
        <v>Normal</v>
      </c>
      <c r="L638" t="str">
        <f>VLOOKUP(A638,HOS[],2,FALSE)</f>
        <v>21 Oct 1990</v>
      </c>
      <c r="M638" s="11">
        <f>VLOOKUP(A638,HOS[],8,FALSE)</f>
        <v>5584.31</v>
      </c>
      <c r="N638" t="str">
        <f>VLOOKUP(A638,HOS[],9,FALSE)</f>
        <v>tier - 2</v>
      </c>
      <c r="O638" t="str">
        <f>VLOOKUP(A638,HOS[],10,FALSE)</f>
        <v>tier - 1</v>
      </c>
      <c r="P638" t="str">
        <f>VLOOKUP(A638,HOS[],11,FALSE)</f>
        <v>R1012</v>
      </c>
      <c r="Q638">
        <f>VLOOKUP(A638,HOS[],3,FALSE)</f>
        <v>32</v>
      </c>
    </row>
    <row r="639" spans="1:17" ht="15.6" x14ac:dyDescent="0.3">
      <c r="A639" s="1" t="s">
        <v>1733</v>
      </c>
      <c r="B639" t="str">
        <f>VLOOKUP(A639,CUS[],3,FALSE)</f>
        <v>Doug</v>
      </c>
      <c r="C639">
        <f>VLOOKUP(A639,MED[],2,FALSE)</f>
        <v>38.04</v>
      </c>
      <c r="D639">
        <f>VLOOKUP(A639,MED[],3,FALSE)</f>
        <v>5.0199999999999996</v>
      </c>
      <c r="E639" t="str">
        <f>VLOOKUP(A639,MED[],4,FALSE)</f>
        <v>yes</v>
      </c>
      <c r="F639" t="str">
        <f>VLOOKUP(A639,MED[],5,FALSE)</f>
        <v>No</v>
      </c>
      <c r="G639" t="str">
        <f>VLOOKUP(A639,MED[],6,FALSE)</f>
        <v>No</v>
      </c>
      <c r="H639" t="str">
        <f>VLOOKUP(A639,MED[],7,FALSE)</f>
        <v>1</v>
      </c>
      <c r="I639" t="str">
        <f>VLOOKUP(A639,MED[],8,FALSE)</f>
        <v>No</v>
      </c>
      <c r="J639" t="str">
        <f>VLOOKUP(A639,MED[],9,FALSE)</f>
        <v>Obesity</v>
      </c>
      <c r="K639" t="str">
        <f>VLOOKUP(A639,MED[],10,FALSE)</f>
        <v>Normal</v>
      </c>
      <c r="L639" t="str">
        <f>VLOOKUP(A639,HOS[],2,FALSE)</f>
        <v>3 Sep 1964</v>
      </c>
      <c r="M639" s="11">
        <f>VLOOKUP(A639,HOS[],8,FALSE)</f>
        <v>5587.59</v>
      </c>
      <c r="N639" t="str">
        <f>VLOOKUP(A639,HOS[],9,FALSE)</f>
        <v>tier - 2</v>
      </c>
      <c r="O639" t="str">
        <f>VLOOKUP(A639,HOS[],10,FALSE)</f>
        <v>tier - 2</v>
      </c>
      <c r="P639" t="str">
        <f>VLOOKUP(A639,HOS[],11,FALSE)</f>
        <v>R1012</v>
      </c>
      <c r="Q639">
        <f>VLOOKUP(A639,HOS[],3,FALSE)</f>
        <v>58</v>
      </c>
    </row>
    <row r="640" spans="1:17" ht="15.6" x14ac:dyDescent="0.3">
      <c r="A640" s="1" t="s">
        <v>1732</v>
      </c>
      <c r="B640" t="str">
        <f>VLOOKUP(A640,CUS[],3,FALSE)</f>
        <v>Bethany N.</v>
      </c>
      <c r="C640">
        <f>VLOOKUP(A640,MED[],2,FALSE)</f>
        <v>37.9</v>
      </c>
      <c r="D640">
        <f>VLOOKUP(A640,MED[],3,FALSE)</f>
        <v>7.76</v>
      </c>
      <c r="E640" t="str">
        <f>VLOOKUP(A640,MED[],4,FALSE)</f>
        <v>No</v>
      </c>
      <c r="F640" t="str">
        <f>VLOOKUP(A640,MED[],5,FALSE)</f>
        <v>No</v>
      </c>
      <c r="G640" t="str">
        <f>VLOOKUP(A640,MED[],6,FALSE)</f>
        <v>No</v>
      </c>
      <c r="H640" t="str">
        <f>VLOOKUP(A640,MED[],7,FALSE)</f>
        <v>0</v>
      </c>
      <c r="I640" t="str">
        <f>VLOOKUP(A640,MED[],8,FALSE)</f>
        <v>No</v>
      </c>
      <c r="J640" t="str">
        <f>VLOOKUP(A640,MED[],9,FALSE)</f>
        <v>Obesity</v>
      </c>
      <c r="K640" t="str">
        <f>VLOOKUP(A640,MED[],10,FALSE)</f>
        <v>Diabetes</v>
      </c>
      <c r="L640" t="str">
        <f>VLOOKUP(A640,HOS[],2,FALSE)</f>
        <v>18 Sep 1962</v>
      </c>
      <c r="M640" s="11">
        <f>VLOOKUP(A640,HOS[],8,FALSE)</f>
        <v>5594.85</v>
      </c>
      <c r="N640" t="str">
        <f>VLOOKUP(A640,HOS[],9,FALSE)</f>
        <v>tier - 2</v>
      </c>
      <c r="O640" t="str">
        <f>VLOOKUP(A640,HOS[],10,FALSE)</f>
        <v>tier - 2</v>
      </c>
      <c r="P640" t="str">
        <f>VLOOKUP(A640,HOS[],11,FALSE)</f>
        <v>R1011</v>
      </c>
      <c r="Q640">
        <f>VLOOKUP(A640,HOS[],3,FALSE)</f>
        <v>60</v>
      </c>
    </row>
    <row r="641" spans="1:17" ht="15.6" x14ac:dyDescent="0.3">
      <c r="A641" s="1" t="s">
        <v>1731</v>
      </c>
      <c r="B641" t="str">
        <f>VLOOKUP(A641,CUS[],3,FALSE)</f>
        <v>Sandra H</v>
      </c>
      <c r="C641">
        <f>VLOOKUP(A641,MED[],2,FALSE)</f>
        <v>39.6</v>
      </c>
      <c r="D641">
        <f>VLOOKUP(A641,MED[],3,FALSE)</f>
        <v>9.32</v>
      </c>
      <c r="E641" t="str">
        <f>VLOOKUP(A641,MED[],4,FALSE)</f>
        <v>No</v>
      </c>
      <c r="F641" t="str">
        <f>VLOOKUP(A641,MED[],5,FALSE)</f>
        <v>No</v>
      </c>
      <c r="G641" t="str">
        <f>VLOOKUP(A641,MED[],6,FALSE)</f>
        <v>No</v>
      </c>
      <c r="H641" t="str">
        <f>VLOOKUP(A641,MED[],7,FALSE)</f>
        <v>0</v>
      </c>
      <c r="I641" t="str">
        <f>VLOOKUP(A641,MED[],8,FALSE)</f>
        <v>No</v>
      </c>
      <c r="J641" t="str">
        <f>VLOOKUP(A641,MED[],9,FALSE)</f>
        <v>Obesity</v>
      </c>
      <c r="K641" t="str">
        <f>VLOOKUP(A641,MED[],10,FALSE)</f>
        <v>Diabetes</v>
      </c>
      <c r="L641" t="str">
        <f>VLOOKUP(A641,HOS[],2,FALSE)</f>
        <v>11 Jul 1968</v>
      </c>
      <c r="M641" s="11">
        <f>VLOOKUP(A641,HOS[],8,FALSE)</f>
        <v>5612.83</v>
      </c>
      <c r="N641" t="str">
        <f>VLOOKUP(A641,HOS[],9,FALSE)</f>
        <v>tier - 2</v>
      </c>
      <c r="O641" t="str">
        <f>VLOOKUP(A641,HOS[],10,FALSE)</f>
        <v>tier - 1</v>
      </c>
      <c r="P641" t="str">
        <f>VLOOKUP(A641,HOS[],11,FALSE)</f>
        <v>R1026</v>
      </c>
      <c r="Q641">
        <f>VLOOKUP(A641,HOS[],3,FALSE)</f>
        <v>54</v>
      </c>
    </row>
    <row r="642" spans="1:17" ht="15.6" x14ac:dyDescent="0.3">
      <c r="A642" s="1" t="s">
        <v>1730</v>
      </c>
      <c r="B642" t="str">
        <f>VLOOKUP(A642,CUS[],3,FALSE)</f>
        <v>Takuo</v>
      </c>
      <c r="C642">
        <f>VLOOKUP(A642,MED[],2,FALSE)</f>
        <v>50.92</v>
      </c>
      <c r="D642">
        <f>VLOOKUP(A642,MED[],3,FALSE)</f>
        <v>5.31</v>
      </c>
      <c r="E642" t="str">
        <f>VLOOKUP(A642,MED[],4,FALSE)</f>
        <v>yes</v>
      </c>
      <c r="F642" t="str">
        <f>VLOOKUP(A642,MED[],5,FALSE)</f>
        <v>No</v>
      </c>
      <c r="G642" t="str">
        <f>VLOOKUP(A642,MED[],6,FALSE)</f>
        <v>No</v>
      </c>
      <c r="H642" t="str">
        <f>VLOOKUP(A642,MED[],7,FALSE)</f>
        <v>1</v>
      </c>
      <c r="I642" t="str">
        <f>VLOOKUP(A642,MED[],8,FALSE)</f>
        <v>No</v>
      </c>
      <c r="J642" t="str">
        <f>VLOOKUP(A642,MED[],9,FALSE)</f>
        <v>Obesity</v>
      </c>
      <c r="K642" t="str">
        <f>VLOOKUP(A642,MED[],10,FALSE)</f>
        <v>Normal</v>
      </c>
      <c r="L642" t="str">
        <f>VLOOKUP(A642,HOS[],2,FALSE)</f>
        <v>9 Dec 1988</v>
      </c>
      <c r="M642" s="11">
        <f>VLOOKUP(A642,HOS[],8,FALSE)</f>
        <v>12452.25</v>
      </c>
      <c r="N642" t="str">
        <f>VLOOKUP(A642,HOS[],9,FALSE)</f>
        <v>tier - 2</v>
      </c>
      <c r="O642" t="str">
        <f>VLOOKUP(A642,HOS[],10,FALSE)</f>
        <v>tier - 3</v>
      </c>
      <c r="P642" t="str">
        <f>VLOOKUP(A642,HOS[],11,FALSE)</f>
        <v>R1023</v>
      </c>
      <c r="Q642">
        <f>VLOOKUP(A642,HOS[],3,FALSE)</f>
        <v>34</v>
      </c>
    </row>
    <row r="643" spans="1:17" ht="15.6" x14ac:dyDescent="0.3">
      <c r="A643" s="1" t="s">
        <v>1729</v>
      </c>
      <c r="B643" t="str">
        <f>VLOOKUP(A643,CUS[],3,FALSE)</f>
        <v>Kelly A.</v>
      </c>
      <c r="C643">
        <f>VLOOKUP(A643,MED[],2,FALSE)</f>
        <v>21.85</v>
      </c>
      <c r="D643">
        <f>VLOOKUP(A643,MED[],3,FALSE)</f>
        <v>5.56</v>
      </c>
      <c r="E643" t="str">
        <f>VLOOKUP(A643,MED[],4,FALSE)</f>
        <v>yes</v>
      </c>
      <c r="F643" t="str">
        <f>VLOOKUP(A643,MED[],5,FALSE)</f>
        <v>No</v>
      </c>
      <c r="G643" t="str">
        <f>VLOOKUP(A643,MED[],6,FALSE)</f>
        <v>No</v>
      </c>
      <c r="H643" t="str">
        <f>VLOOKUP(A643,MED[],7,FALSE)</f>
        <v>0</v>
      </c>
      <c r="I643" t="str">
        <f>VLOOKUP(A643,MED[],8,FALSE)</f>
        <v>yes</v>
      </c>
      <c r="J643" t="str">
        <f>VLOOKUP(A643,MED[],9,FALSE)</f>
        <v>Overweight</v>
      </c>
      <c r="K643" t="str">
        <f>VLOOKUP(A643,MED[],10,FALSE)</f>
        <v>Normal</v>
      </c>
      <c r="L643" t="str">
        <f>VLOOKUP(A643,HOS[],2,FALSE)</f>
        <v>15 Jul 2001</v>
      </c>
      <c r="M643" s="11">
        <f>VLOOKUP(A643,HOS[],8,FALSE)</f>
        <v>5615.37</v>
      </c>
      <c r="N643" t="str">
        <f>VLOOKUP(A643,HOS[],9,FALSE)</f>
        <v>tier - 2</v>
      </c>
      <c r="O643" t="str">
        <f>VLOOKUP(A643,HOS[],10,FALSE)</f>
        <v>tier - 3</v>
      </c>
      <c r="P643" t="str">
        <f>VLOOKUP(A643,HOS[],11,FALSE)</f>
        <v>R1024</v>
      </c>
      <c r="Q643">
        <f>VLOOKUP(A643,HOS[],3,FALSE)</f>
        <v>21</v>
      </c>
    </row>
    <row r="644" spans="1:17" ht="15.6" x14ac:dyDescent="0.3">
      <c r="A644" s="1" t="s">
        <v>1728</v>
      </c>
      <c r="B644" t="str">
        <f>VLOOKUP(A644,CUS[],3,FALSE)</f>
        <v>Scott</v>
      </c>
      <c r="C644">
        <f>VLOOKUP(A644,MED[],2,FALSE)</f>
        <v>36.08</v>
      </c>
      <c r="D644">
        <f>VLOOKUP(A644,MED[],3,FALSE)</f>
        <v>7.11</v>
      </c>
      <c r="E644" t="str">
        <f>VLOOKUP(A644,MED[],4,FALSE)</f>
        <v>yes</v>
      </c>
      <c r="F644" t="str">
        <f>VLOOKUP(A644,MED[],5,FALSE)</f>
        <v>No</v>
      </c>
      <c r="G644" t="str">
        <f>VLOOKUP(A644,MED[],6,FALSE)</f>
        <v>Yes</v>
      </c>
      <c r="H644" t="str">
        <f>VLOOKUP(A644,MED[],7,FALSE)</f>
        <v>1</v>
      </c>
      <c r="I644" t="str">
        <f>VLOOKUP(A644,MED[],8,FALSE)</f>
        <v>No</v>
      </c>
      <c r="J644" t="str">
        <f>VLOOKUP(A644,MED[],9,FALSE)</f>
        <v>Obesity</v>
      </c>
      <c r="K644" t="str">
        <f>VLOOKUP(A644,MED[],10,FALSE)</f>
        <v>Diabetes</v>
      </c>
      <c r="L644" t="str">
        <f>VLOOKUP(A644,HOS[],2,FALSE)</f>
        <v>9 Dec 1963</v>
      </c>
      <c r="M644" s="11">
        <f>VLOOKUP(A644,HOS[],8,FALSE)</f>
        <v>5630.46</v>
      </c>
      <c r="N644" t="str">
        <f>VLOOKUP(A644,HOS[],9,FALSE)</f>
        <v>tier - 2</v>
      </c>
      <c r="O644" t="str">
        <f>VLOOKUP(A644,HOS[],10,FALSE)</f>
        <v>tier - 3</v>
      </c>
      <c r="P644" t="str">
        <f>VLOOKUP(A644,HOS[],11,FALSE)</f>
        <v>R1021</v>
      </c>
      <c r="Q644">
        <f>VLOOKUP(A644,HOS[],3,FALSE)</f>
        <v>59</v>
      </c>
    </row>
    <row r="645" spans="1:17" ht="15.6" x14ac:dyDescent="0.3">
      <c r="A645" s="1" t="s">
        <v>1727</v>
      </c>
      <c r="B645" t="str">
        <f>VLOOKUP(A645,CUS[],3,FALSE)</f>
        <v>Benoit</v>
      </c>
      <c r="C645">
        <f>VLOOKUP(A645,MED[],2,FALSE)</f>
        <v>40.44</v>
      </c>
      <c r="D645">
        <f>VLOOKUP(A645,MED[],3,FALSE)</f>
        <v>5.13</v>
      </c>
      <c r="E645" t="str">
        <f>VLOOKUP(A645,MED[],4,FALSE)</f>
        <v>yes</v>
      </c>
      <c r="F645" t="str">
        <f>VLOOKUP(A645,MED[],5,FALSE)</f>
        <v>No</v>
      </c>
      <c r="G645" t="str">
        <f>VLOOKUP(A645,MED[],6,FALSE)</f>
        <v>Yes</v>
      </c>
      <c r="H645" t="str">
        <f>VLOOKUP(A645,MED[],7,FALSE)</f>
        <v>1</v>
      </c>
      <c r="I645" t="str">
        <f>VLOOKUP(A645,MED[],8,FALSE)</f>
        <v>No</v>
      </c>
      <c r="J645" t="str">
        <f>VLOOKUP(A645,MED[],9,FALSE)</f>
        <v>Obesity</v>
      </c>
      <c r="K645" t="str">
        <f>VLOOKUP(A645,MED[],10,FALSE)</f>
        <v>Normal</v>
      </c>
      <c r="L645" t="str">
        <f>VLOOKUP(A645,HOS[],2,FALSE)</f>
        <v>17 Sep 1969</v>
      </c>
      <c r="M645" s="11">
        <f>VLOOKUP(A645,HOS[],8,FALSE)</f>
        <v>37270.15</v>
      </c>
      <c r="N645" t="str">
        <f>VLOOKUP(A645,HOS[],9,FALSE)</f>
        <v>tier - 2</v>
      </c>
      <c r="O645" t="str">
        <f>VLOOKUP(A645,HOS[],10,FALSE)</f>
        <v>tier - 2</v>
      </c>
      <c r="P645" t="str">
        <f>VLOOKUP(A645,HOS[],11,FALSE)</f>
        <v>R1023</v>
      </c>
      <c r="Q645">
        <f>VLOOKUP(A645,HOS[],3,FALSE)</f>
        <v>53</v>
      </c>
    </row>
    <row r="646" spans="1:17" ht="15.6" x14ac:dyDescent="0.3">
      <c r="A646" s="1" t="s">
        <v>1726</v>
      </c>
      <c r="B646" t="str">
        <f>VLOOKUP(A646,CUS[],3,FALSE)</f>
        <v>Elizabeth M.</v>
      </c>
      <c r="C646">
        <f>VLOOKUP(A646,MED[],2,FALSE)</f>
        <v>38.094999999999999</v>
      </c>
      <c r="D646">
        <f>VLOOKUP(A646,MED[],3,FALSE)</f>
        <v>10.199999999999999</v>
      </c>
      <c r="E646" t="str">
        <f>VLOOKUP(A646,MED[],4,FALSE)</f>
        <v>No</v>
      </c>
      <c r="F646" t="str">
        <f>VLOOKUP(A646,MED[],5,FALSE)</f>
        <v>No</v>
      </c>
      <c r="G646" t="str">
        <f>VLOOKUP(A646,MED[],6,FALSE)</f>
        <v>No</v>
      </c>
      <c r="H646" t="str">
        <f>VLOOKUP(A646,MED[],7,FALSE)</f>
        <v>0</v>
      </c>
      <c r="I646" t="str">
        <f>VLOOKUP(A646,MED[],8,FALSE)</f>
        <v>No</v>
      </c>
      <c r="J646" t="str">
        <f>VLOOKUP(A646,MED[],9,FALSE)</f>
        <v>Obesity</v>
      </c>
      <c r="K646" t="str">
        <f>VLOOKUP(A646,MED[],10,FALSE)</f>
        <v>Diabetes</v>
      </c>
      <c r="L646" t="str">
        <f>VLOOKUP(A646,HOS[],2,FALSE)</f>
        <v>8 Jul 1960</v>
      </c>
      <c r="M646" s="11">
        <f>VLOOKUP(A646,HOS[],8,FALSE)</f>
        <v>5649.72</v>
      </c>
      <c r="N646" t="str">
        <f>VLOOKUP(A646,HOS[],9,FALSE)</f>
        <v>tier - 2</v>
      </c>
      <c r="O646" t="str">
        <f>VLOOKUP(A646,HOS[],10,FALSE)</f>
        <v>tier - 2</v>
      </c>
      <c r="P646" t="str">
        <f>VLOOKUP(A646,HOS[],11,FALSE)</f>
        <v>R1024</v>
      </c>
      <c r="Q646">
        <f>VLOOKUP(A646,HOS[],3,FALSE)</f>
        <v>62</v>
      </c>
    </row>
    <row r="647" spans="1:17" ht="15.6" x14ac:dyDescent="0.3">
      <c r="A647" s="1" t="s">
        <v>1725</v>
      </c>
      <c r="B647" t="str">
        <f>VLOOKUP(A647,CUS[],3,FALSE)</f>
        <v>Jessica A.</v>
      </c>
      <c r="C647">
        <f>VLOOKUP(A647,MED[],2,FALSE)</f>
        <v>44.95</v>
      </c>
      <c r="D647">
        <f>VLOOKUP(A647,MED[],3,FALSE)</f>
        <v>10.4</v>
      </c>
      <c r="E647" t="str">
        <f>VLOOKUP(A647,MED[],4,FALSE)</f>
        <v>No</v>
      </c>
      <c r="F647" t="str">
        <f>VLOOKUP(A647,MED[],5,FALSE)</f>
        <v>No</v>
      </c>
      <c r="G647" t="str">
        <f>VLOOKUP(A647,MED[],6,FALSE)</f>
        <v>No</v>
      </c>
      <c r="H647" t="str">
        <f>VLOOKUP(A647,MED[],7,FALSE)</f>
        <v>0</v>
      </c>
      <c r="I647" t="str">
        <f>VLOOKUP(A647,MED[],8,FALSE)</f>
        <v>No</v>
      </c>
      <c r="J647" t="str">
        <f>VLOOKUP(A647,MED[],9,FALSE)</f>
        <v>Obesity</v>
      </c>
      <c r="K647" t="str">
        <f>VLOOKUP(A647,MED[],10,FALSE)</f>
        <v>Diabetes</v>
      </c>
      <c r="L647" t="str">
        <f>VLOOKUP(A647,HOS[],2,FALSE)</f>
        <v>27 Nov 1978</v>
      </c>
      <c r="M647" s="11">
        <f>VLOOKUP(A647,HOS[],8,FALSE)</f>
        <v>5650.14</v>
      </c>
      <c r="N647" t="str">
        <f>VLOOKUP(A647,HOS[],9,FALSE)</f>
        <v>tier - 2</v>
      </c>
      <c r="O647" t="str">
        <f>VLOOKUP(A647,HOS[],10,FALSE)</f>
        <v>tier - 1</v>
      </c>
      <c r="P647" t="str">
        <f>VLOOKUP(A647,HOS[],11,FALSE)</f>
        <v>R1012</v>
      </c>
      <c r="Q647">
        <f>VLOOKUP(A647,HOS[],3,FALSE)</f>
        <v>44</v>
      </c>
    </row>
    <row r="648" spans="1:17" ht="15.6" x14ac:dyDescent="0.3">
      <c r="A648" s="1" t="s">
        <v>1724</v>
      </c>
      <c r="B648" t="str">
        <f>VLOOKUP(A648,CUS[],3,FALSE)</f>
        <v>Monica K</v>
      </c>
      <c r="C648">
        <f>VLOOKUP(A648,MED[],2,FALSE)</f>
        <v>35.54</v>
      </c>
      <c r="D648">
        <f>VLOOKUP(A648,MED[],3,FALSE)</f>
        <v>10.67</v>
      </c>
      <c r="E648" t="str">
        <f>VLOOKUP(A648,MED[],4,FALSE)</f>
        <v>No</v>
      </c>
      <c r="F648" t="str">
        <f>VLOOKUP(A648,MED[],5,FALSE)</f>
        <v>No</v>
      </c>
      <c r="G648" t="str">
        <f>VLOOKUP(A648,MED[],6,FALSE)</f>
        <v>No</v>
      </c>
      <c r="H648" t="str">
        <f>VLOOKUP(A648,MED[],7,FALSE)</f>
        <v>0</v>
      </c>
      <c r="I648" t="str">
        <f>VLOOKUP(A648,MED[],8,FALSE)</f>
        <v>No</v>
      </c>
      <c r="J648" t="str">
        <f>VLOOKUP(A648,MED[],9,FALSE)</f>
        <v>Obesity</v>
      </c>
      <c r="K648" t="str">
        <f>VLOOKUP(A648,MED[],10,FALSE)</f>
        <v>Diabetes</v>
      </c>
      <c r="L648" t="str">
        <f>VLOOKUP(A648,HOS[],2,FALSE)</f>
        <v>3 Jun 1962</v>
      </c>
      <c r="M648" s="11">
        <f>VLOOKUP(A648,HOS[],8,FALSE)</f>
        <v>5662.23</v>
      </c>
      <c r="N648" t="str">
        <f>VLOOKUP(A648,HOS[],9,FALSE)</f>
        <v>tier - 2</v>
      </c>
      <c r="O648" t="str">
        <f>VLOOKUP(A648,HOS[],10,FALSE)</f>
        <v>tier - 1</v>
      </c>
      <c r="P648" t="str">
        <f>VLOOKUP(A648,HOS[],11,FALSE)</f>
        <v>R1012</v>
      </c>
      <c r="Q648">
        <f>VLOOKUP(A648,HOS[],3,FALSE)</f>
        <v>61</v>
      </c>
    </row>
    <row r="649" spans="1:17" ht="15.6" x14ac:dyDescent="0.3">
      <c r="A649" s="1" t="s">
        <v>1723</v>
      </c>
      <c r="B649" t="str">
        <f>VLOOKUP(A649,CUS[],3,FALSE)</f>
        <v>Kevin L</v>
      </c>
      <c r="C649">
        <f>VLOOKUP(A649,MED[],2,FALSE)</f>
        <v>39.799999999999997</v>
      </c>
      <c r="D649">
        <f>VLOOKUP(A649,MED[],3,FALSE)</f>
        <v>4.6500000000000004</v>
      </c>
      <c r="E649" t="str">
        <f>VLOOKUP(A649,MED[],4,FALSE)</f>
        <v>yes</v>
      </c>
      <c r="F649" t="str">
        <f>VLOOKUP(A649,MED[],5,FALSE)</f>
        <v>No</v>
      </c>
      <c r="G649" t="str">
        <f>VLOOKUP(A649,MED[],6,FALSE)</f>
        <v>No</v>
      </c>
      <c r="H649" t="str">
        <f>VLOOKUP(A649,MED[],7,FALSE)</f>
        <v>2</v>
      </c>
      <c r="I649" t="str">
        <f>VLOOKUP(A649,MED[],8,FALSE)</f>
        <v>No</v>
      </c>
      <c r="J649" t="str">
        <f>VLOOKUP(A649,MED[],9,FALSE)</f>
        <v>Obesity</v>
      </c>
      <c r="K649" t="str">
        <f>VLOOKUP(A649,MED[],10,FALSE)</f>
        <v>Normal</v>
      </c>
      <c r="L649" t="str">
        <f>VLOOKUP(A649,HOS[],2,FALSE)</f>
        <v>12 Dec 1959</v>
      </c>
      <c r="M649" s="11">
        <f>VLOOKUP(A649,HOS[],8,FALSE)</f>
        <v>5679.13</v>
      </c>
      <c r="N649" t="str">
        <f>VLOOKUP(A649,HOS[],9,FALSE)</f>
        <v>tier - 2</v>
      </c>
      <c r="O649" t="str">
        <f>VLOOKUP(A649,HOS[],10,FALSE)</f>
        <v>tier - 3</v>
      </c>
      <c r="P649" t="str">
        <f>VLOOKUP(A649,HOS[],11,FALSE)</f>
        <v>R1011</v>
      </c>
      <c r="Q649">
        <f>VLOOKUP(A649,HOS[],3,FALSE)</f>
        <v>63</v>
      </c>
    </row>
    <row r="650" spans="1:17" ht="15.6" x14ac:dyDescent="0.3">
      <c r="A650" s="1" t="s">
        <v>1722</v>
      </c>
      <c r="B650" t="str">
        <f>VLOOKUP(A650,CUS[],3,FALSE)</f>
        <v>Gregory</v>
      </c>
      <c r="C650">
        <f>VLOOKUP(A650,MED[],2,FALSE)</f>
        <v>33.659999999999997</v>
      </c>
      <c r="D650">
        <f>VLOOKUP(A650,MED[],3,FALSE)</f>
        <v>5.65</v>
      </c>
      <c r="E650" t="str">
        <f>VLOOKUP(A650,MED[],4,FALSE)</f>
        <v>yes</v>
      </c>
      <c r="F650" t="str">
        <f>VLOOKUP(A650,MED[],5,FALSE)</f>
        <v>No</v>
      </c>
      <c r="G650" t="str">
        <f>VLOOKUP(A650,MED[],6,FALSE)</f>
        <v>No</v>
      </c>
      <c r="H650" t="str">
        <f>VLOOKUP(A650,MED[],7,FALSE)</f>
        <v>2</v>
      </c>
      <c r="I650" t="str">
        <f>VLOOKUP(A650,MED[],8,FALSE)</f>
        <v>No</v>
      </c>
      <c r="J650" t="str">
        <f>VLOOKUP(A650,MED[],9,FALSE)</f>
        <v>Obesity</v>
      </c>
      <c r="K650" t="str">
        <f>VLOOKUP(A650,MED[],10,FALSE)</f>
        <v>Normal</v>
      </c>
      <c r="L650" t="str">
        <f>VLOOKUP(A650,HOS[],2,FALSE)</f>
        <v>28 Jun 1959</v>
      </c>
      <c r="M650" s="11">
        <f>VLOOKUP(A650,HOS[],8,FALSE)</f>
        <v>5690.79</v>
      </c>
      <c r="N650" t="str">
        <f>VLOOKUP(A650,HOS[],9,FALSE)</f>
        <v>tier - 2</v>
      </c>
      <c r="O650" t="str">
        <f>VLOOKUP(A650,HOS[],10,FALSE)</f>
        <v>tier - 1</v>
      </c>
      <c r="P650" t="str">
        <f>VLOOKUP(A650,HOS[],11,FALSE)</f>
        <v>R1013</v>
      </c>
      <c r="Q650">
        <f>VLOOKUP(A650,HOS[],3,FALSE)</f>
        <v>63</v>
      </c>
    </row>
    <row r="651" spans="1:17" ht="15.6" x14ac:dyDescent="0.3">
      <c r="A651" s="1" t="s">
        <v>1721</v>
      </c>
      <c r="B651" t="str">
        <f>VLOOKUP(A651,CUS[],3,FALSE)</f>
        <v>Della</v>
      </c>
      <c r="C651">
        <f>VLOOKUP(A651,MED[],2,FALSE)</f>
        <v>35.5</v>
      </c>
      <c r="D651">
        <f>VLOOKUP(A651,MED[],3,FALSE)</f>
        <v>11.97</v>
      </c>
      <c r="E651" t="str">
        <f>VLOOKUP(A651,MED[],4,FALSE)</f>
        <v>No</v>
      </c>
      <c r="F651" t="str">
        <f>VLOOKUP(A651,MED[],5,FALSE)</f>
        <v>No</v>
      </c>
      <c r="G651" t="str">
        <f>VLOOKUP(A651,MED[],6,FALSE)</f>
        <v>No</v>
      </c>
      <c r="H651" t="str">
        <f>VLOOKUP(A651,MED[],7,FALSE)</f>
        <v>0</v>
      </c>
      <c r="I651" t="str">
        <f>VLOOKUP(A651,MED[],8,FALSE)</f>
        <v>No</v>
      </c>
      <c r="J651" t="str">
        <f>VLOOKUP(A651,MED[],9,FALSE)</f>
        <v>Obesity</v>
      </c>
      <c r="K651" t="str">
        <f>VLOOKUP(A651,MED[],10,FALSE)</f>
        <v>Diabetes</v>
      </c>
      <c r="L651" t="str">
        <f>VLOOKUP(A651,HOS[],2,FALSE)</f>
        <v>3 Oct 1962</v>
      </c>
      <c r="M651" s="11">
        <f>VLOOKUP(A651,HOS[],8,FALSE)</f>
        <v>5693.43</v>
      </c>
      <c r="N651" t="str">
        <f>VLOOKUP(A651,HOS[],9,FALSE)</f>
        <v>tier - 2</v>
      </c>
      <c r="O651" t="str">
        <f>VLOOKUP(A651,HOS[],10,FALSE)</f>
        <v>tier - 2</v>
      </c>
      <c r="P651" t="str">
        <f>VLOOKUP(A651,HOS[],11,FALSE)</f>
        <v>R1012</v>
      </c>
      <c r="Q651">
        <f>VLOOKUP(A651,HOS[],3,FALSE)</f>
        <v>60</v>
      </c>
    </row>
    <row r="652" spans="1:17" ht="15.6" x14ac:dyDescent="0.3">
      <c r="A652" s="1" t="s">
        <v>1720</v>
      </c>
      <c r="B652" t="str">
        <f>VLOOKUP(A652,CUS[],3,FALSE)</f>
        <v>David</v>
      </c>
      <c r="C652">
        <f>VLOOKUP(A652,MED[],2,FALSE)</f>
        <v>41.63</v>
      </c>
      <c r="D652">
        <f>VLOOKUP(A652,MED[],3,FALSE)</f>
        <v>6.71</v>
      </c>
      <c r="E652" t="str">
        <f>VLOOKUP(A652,MED[],4,FALSE)</f>
        <v>No</v>
      </c>
      <c r="F652" t="str">
        <f>VLOOKUP(A652,MED[],5,FALSE)</f>
        <v>No</v>
      </c>
      <c r="G652" t="str">
        <f>VLOOKUP(A652,MED[],6,FALSE)</f>
        <v>No</v>
      </c>
      <c r="H652" t="str">
        <f>VLOOKUP(A652,MED[],7,FALSE)</f>
        <v>0</v>
      </c>
      <c r="I652" t="str">
        <f>VLOOKUP(A652,MED[],8,FALSE)</f>
        <v>No</v>
      </c>
      <c r="J652" t="str">
        <f>VLOOKUP(A652,MED[],9,FALSE)</f>
        <v>Obesity</v>
      </c>
      <c r="K652" t="str">
        <f>VLOOKUP(A652,MED[],10,FALSE)</f>
        <v>Diabetes</v>
      </c>
      <c r="L652" t="str">
        <f>VLOOKUP(A652,HOS[],2,FALSE)</f>
        <v>6 Nov 1971</v>
      </c>
      <c r="M652" s="11">
        <f>VLOOKUP(A652,HOS[],8,FALSE)</f>
        <v>5698.74</v>
      </c>
      <c r="N652" t="str">
        <f>VLOOKUP(A652,HOS[],9,FALSE)</f>
        <v>tier - 2</v>
      </c>
      <c r="O652" t="str">
        <f>VLOOKUP(A652,HOS[],10,FALSE)</f>
        <v>tier - 1</v>
      </c>
      <c r="P652" t="str">
        <f>VLOOKUP(A652,HOS[],11,FALSE)</f>
        <v>R1023</v>
      </c>
      <c r="Q652">
        <f>VLOOKUP(A652,HOS[],3,FALSE)</f>
        <v>51</v>
      </c>
    </row>
    <row r="653" spans="1:17" ht="15.6" x14ac:dyDescent="0.3">
      <c r="A653" s="1" t="s">
        <v>1719</v>
      </c>
      <c r="B653" t="str">
        <f>VLOOKUP(A653,CUS[],3,FALSE)</f>
        <v>Victoria</v>
      </c>
      <c r="C653">
        <f>VLOOKUP(A653,MED[],2,FALSE)</f>
        <v>46.49</v>
      </c>
      <c r="D653">
        <f>VLOOKUP(A653,MED[],3,FALSE)</f>
        <v>11.92</v>
      </c>
      <c r="E653" t="str">
        <f>VLOOKUP(A653,MED[],4,FALSE)</f>
        <v>No</v>
      </c>
      <c r="F653" t="str">
        <f>VLOOKUP(A653,MED[],5,FALSE)</f>
        <v>No</v>
      </c>
      <c r="G653" t="str">
        <f>VLOOKUP(A653,MED[],6,FALSE)</f>
        <v>No</v>
      </c>
      <c r="H653" t="str">
        <f>VLOOKUP(A653,MED[],7,FALSE)</f>
        <v>0</v>
      </c>
      <c r="I653" t="str">
        <f>VLOOKUP(A653,MED[],8,FALSE)</f>
        <v>No</v>
      </c>
      <c r="J653" t="str">
        <f>VLOOKUP(A653,MED[],9,FALSE)</f>
        <v>Obesity</v>
      </c>
      <c r="K653" t="str">
        <f>VLOOKUP(A653,MED[],10,FALSE)</f>
        <v>Diabetes</v>
      </c>
      <c r="L653" t="str">
        <f>VLOOKUP(A653,HOS[],2,FALSE)</f>
        <v>26 Sep 1978</v>
      </c>
      <c r="M653" s="11">
        <f>VLOOKUP(A653,HOS[],8,FALSE)</f>
        <v>12475.35</v>
      </c>
      <c r="N653" t="str">
        <f>VLOOKUP(A653,HOS[],9,FALSE)</f>
        <v>tier - 2</v>
      </c>
      <c r="O653" t="str">
        <f>VLOOKUP(A653,HOS[],10,FALSE)</f>
        <v>tier - 1</v>
      </c>
      <c r="P653" t="str">
        <f>VLOOKUP(A653,HOS[],11,FALSE)</f>
        <v>R1011</v>
      </c>
      <c r="Q653">
        <f>VLOOKUP(A653,HOS[],3,FALSE)</f>
        <v>44</v>
      </c>
    </row>
    <row r="654" spans="1:17" ht="15.6" x14ac:dyDescent="0.3">
      <c r="A654" s="1" t="s">
        <v>1718</v>
      </c>
      <c r="B654" t="str">
        <f>VLOOKUP(A654,CUS[],3,FALSE)</f>
        <v>Tasos</v>
      </c>
      <c r="C654">
        <f>VLOOKUP(A654,MED[],2,FALSE)</f>
        <v>43.29</v>
      </c>
      <c r="D654">
        <f>VLOOKUP(A654,MED[],3,FALSE)</f>
        <v>5.35</v>
      </c>
      <c r="E654" t="str">
        <f>VLOOKUP(A654,MED[],4,FALSE)</f>
        <v>No</v>
      </c>
      <c r="F654" t="str">
        <f>VLOOKUP(A654,MED[],5,FALSE)</f>
        <v>No</v>
      </c>
      <c r="G654" t="str">
        <f>VLOOKUP(A654,MED[],6,FALSE)</f>
        <v>No</v>
      </c>
      <c r="H654" t="str">
        <f>VLOOKUP(A654,MED[],7,FALSE)</f>
        <v>2</v>
      </c>
      <c r="I654" t="str">
        <f>VLOOKUP(A654,MED[],8,FALSE)</f>
        <v>No</v>
      </c>
      <c r="J654" t="str">
        <f>VLOOKUP(A654,MED[],9,FALSE)</f>
        <v>Obesity</v>
      </c>
      <c r="K654" t="str">
        <f>VLOOKUP(A654,MED[],10,FALSE)</f>
        <v>Normal</v>
      </c>
      <c r="L654" t="str">
        <f>VLOOKUP(A654,HOS[],2,FALSE)</f>
        <v>15 Nov 1972</v>
      </c>
      <c r="M654" s="11">
        <f>VLOOKUP(A654,HOS[],8,FALSE)</f>
        <v>5699.84</v>
      </c>
      <c r="N654" t="str">
        <f>VLOOKUP(A654,HOS[],9,FALSE)</f>
        <v>tier - 2</v>
      </c>
      <c r="O654" t="str">
        <f>VLOOKUP(A654,HOS[],10,FALSE)</f>
        <v>tier - 1</v>
      </c>
      <c r="P654" t="str">
        <f>VLOOKUP(A654,HOS[],11,FALSE)</f>
        <v>R1012</v>
      </c>
      <c r="Q654">
        <f>VLOOKUP(A654,HOS[],3,FALSE)</f>
        <v>50</v>
      </c>
    </row>
    <row r="655" spans="1:17" ht="15.6" x14ac:dyDescent="0.3">
      <c r="A655" s="1" t="s">
        <v>1717</v>
      </c>
      <c r="B655" t="str">
        <f>VLOOKUP(A655,CUS[],3,FALSE)</f>
        <v>Thomas</v>
      </c>
      <c r="C655">
        <f>VLOOKUP(A655,MED[],2,FALSE)</f>
        <v>43.08</v>
      </c>
      <c r="D655">
        <f>VLOOKUP(A655,MED[],3,FALSE)</f>
        <v>8.9600000000000009</v>
      </c>
      <c r="E655" t="str">
        <f>VLOOKUP(A655,MED[],4,FALSE)</f>
        <v>yes</v>
      </c>
      <c r="F655" t="str">
        <f>VLOOKUP(A655,MED[],5,FALSE)</f>
        <v>No</v>
      </c>
      <c r="G655" t="str">
        <f>VLOOKUP(A655,MED[],6,FALSE)</f>
        <v>No</v>
      </c>
      <c r="H655" t="str">
        <f>VLOOKUP(A655,MED[],7,FALSE)</f>
        <v>1</v>
      </c>
      <c r="I655" t="str">
        <f>VLOOKUP(A655,MED[],8,FALSE)</f>
        <v>No</v>
      </c>
      <c r="J655" t="str">
        <f>VLOOKUP(A655,MED[],9,FALSE)</f>
        <v>Obesity</v>
      </c>
      <c r="K655" t="str">
        <f>VLOOKUP(A655,MED[],10,FALSE)</f>
        <v>Diabetes</v>
      </c>
      <c r="L655" t="str">
        <f>VLOOKUP(A655,HOS[],2,FALSE)</f>
        <v>3 Oct 1975</v>
      </c>
      <c r="M655" s="11">
        <f>VLOOKUP(A655,HOS[],8,FALSE)</f>
        <v>5708.87</v>
      </c>
      <c r="N655" t="str">
        <f>VLOOKUP(A655,HOS[],9,FALSE)</f>
        <v>tier - 2</v>
      </c>
      <c r="O655" t="str">
        <f>VLOOKUP(A655,HOS[],10,FALSE)</f>
        <v>tier - 1</v>
      </c>
      <c r="P655" t="str">
        <f>VLOOKUP(A655,HOS[],11,FALSE)</f>
        <v>R1023</v>
      </c>
      <c r="Q655">
        <f>VLOOKUP(A655,HOS[],3,FALSE)</f>
        <v>47</v>
      </c>
    </row>
    <row r="656" spans="1:17" ht="15.6" x14ac:dyDescent="0.3">
      <c r="A656" s="1" t="s">
        <v>1716</v>
      </c>
      <c r="B656" t="str">
        <f>VLOOKUP(A656,CUS[],3,FALSE)</f>
        <v>Lukasz</v>
      </c>
      <c r="C656">
        <f>VLOOKUP(A656,MED[],2,FALSE)</f>
        <v>39.07</v>
      </c>
      <c r="D656">
        <f>VLOOKUP(A656,MED[],3,FALSE)</f>
        <v>11.93</v>
      </c>
      <c r="E656" t="str">
        <f>VLOOKUP(A656,MED[],4,FALSE)</f>
        <v>No</v>
      </c>
      <c r="F656" t="str">
        <f>VLOOKUP(A656,MED[],5,FALSE)</f>
        <v>No</v>
      </c>
      <c r="G656" t="str">
        <f>VLOOKUP(A656,MED[],6,FALSE)</f>
        <v>No</v>
      </c>
      <c r="H656" t="str">
        <f>VLOOKUP(A656,MED[],7,FALSE)</f>
        <v>0</v>
      </c>
      <c r="I656" t="str">
        <f>VLOOKUP(A656,MED[],8,FALSE)</f>
        <v>No</v>
      </c>
      <c r="J656" t="str">
        <f>VLOOKUP(A656,MED[],9,FALSE)</f>
        <v>Obesity</v>
      </c>
      <c r="K656" t="str">
        <f>VLOOKUP(A656,MED[],10,FALSE)</f>
        <v>Diabetes</v>
      </c>
      <c r="L656" t="str">
        <f>VLOOKUP(A656,HOS[],2,FALSE)</f>
        <v>30 Jun 1968</v>
      </c>
      <c r="M656" s="11">
        <f>VLOOKUP(A656,HOS[],8,FALSE)</f>
        <v>5709.16</v>
      </c>
      <c r="N656" t="str">
        <f>VLOOKUP(A656,HOS[],9,FALSE)</f>
        <v>tier - 2</v>
      </c>
      <c r="O656" t="str">
        <f>VLOOKUP(A656,HOS[],10,FALSE)</f>
        <v>tier - 2</v>
      </c>
      <c r="P656" t="str">
        <f>VLOOKUP(A656,HOS[],11,FALSE)</f>
        <v>R1022</v>
      </c>
      <c r="Q656">
        <f>VLOOKUP(A656,HOS[],3,FALSE)</f>
        <v>54</v>
      </c>
    </row>
    <row r="657" spans="1:17" ht="15.6" x14ac:dyDescent="0.3">
      <c r="A657" s="1" t="s">
        <v>1715</v>
      </c>
      <c r="B657" t="str">
        <f>VLOOKUP(A657,CUS[],3,FALSE)</f>
        <v>Matthew A.</v>
      </c>
      <c r="C657">
        <f>VLOOKUP(A657,MED[],2,FALSE)</f>
        <v>41.3</v>
      </c>
      <c r="D657">
        <f>VLOOKUP(A657,MED[],3,FALSE)</f>
        <v>9.59</v>
      </c>
      <c r="E657" t="str">
        <f>VLOOKUP(A657,MED[],4,FALSE)</f>
        <v>No</v>
      </c>
      <c r="F657" t="str">
        <f>VLOOKUP(A657,MED[],5,FALSE)</f>
        <v>No</v>
      </c>
      <c r="G657" t="str">
        <f>VLOOKUP(A657,MED[],6,FALSE)</f>
        <v>No</v>
      </c>
      <c r="H657" t="str">
        <f>VLOOKUP(A657,MED[],7,FALSE)</f>
        <v>0</v>
      </c>
      <c r="I657" t="str">
        <f>VLOOKUP(A657,MED[],8,FALSE)</f>
        <v>No</v>
      </c>
      <c r="J657" t="str">
        <f>VLOOKUP(A657,MED[],9,FALSE)</f>
        <v>Obesity</v>
      </c>
      <c r="K657" t="str">
        <f>VLOOKUP(A657,MED[],10,FALSE)</f>
        <v>Diabetes</v>
      </c>
      <c r="L657" t="str">
        <f>VLOOKUP(A657,HOS[],2,FALSE)</f>
        <v>9 Aug 1971</v>
      </c>
      <c r="M657" s="11">
        <f>VLOOKUP(A657,HOS[],8,FALSE)</f>
        <v>37272.339999999997</v>
      </c>
      <c r="N657" t="str">
        <f>VLOOKUP(A657,HOS[],9,FALSE)</f>
        <v>tier - 2</v>
      </c>
      <c r="O657" t="str">
        <f>VLOOKUP(A657,HOS[],10,FALSE)</f>
        <v>tier - 3</v>
      </c>
      <c r="P657" t="str">
        <f>VLOOKUP(A657,HOS[],11,FALSE)</f>
        <v>R1023</v>
      </c>
      <c r="Q657">
        <f>VLOOKUP(A657,HOS[],3,FALSE)</f>
        <v>51</v>
      </c>
    </row>
    <row r="658" spans="1:17" ht="15.6" x14ac:dyDescent="0.3">
      <c r="A658" s="1" t="s">
        <v>1714</v>
      </c>
      <c r="B658" t="str">
        <f>VLOOKUP(A658,CUS[],3,FALSE)</f>
        <v>Meta</v>
      </c>
      <c r="C658">
        <f>VLOOKUP(A658,MED[],2,FALSE)</f>
        <v>42.95</v>
      </c>
      <c r="D658">
        <f>VLOOKUP(A658,MED[],3,FALSE)</f>
        <v>11.88</v>
      </c>
      <c r="E658" t="str">
        <f>VLOOKUP(A658,MED[],4,FALSE)</f>
        <v>yes</v>
      </c>
      <c r="F658" t="str">
        <f>VLOOKUP(A658,MED[],5,FALSE)</f>
        <v>No</v>
      </c>
      <c r="G658" t="str">
        <f>VLOOKUP(A658,MED[],6,FALSE)</f>
        <v>No</v>
      </c>
      <c r="H658" t="str">
        <f>VLOOKUP(A658,MED[],7,FALSE)</f>
        <v>2</v>
      </c>
      <c r="I658" t="str">
        <f>VLOOKUP(A658,MED[],8,FALSE)</f>
        <v>No</v>
      </c>
      <c r="J658" t="str">
        <f>VLOOKUP(A658,MED[],9,FALSE)</f>
        <v>Obesity</v>
      </c>
      <c r="K658" t="str">
        <f>VLOOKUP(A658,MED[],10,FALSE)</f>
        <v>Diabetes</v>
      </c>
      <c r="L658" t="str">
        <f>VLOOKUP(A658,HOS[],2,FALSE)</f>
        <v>18 Sep 1970</v>
      </c>
      <c r="M658" s="11">
        <f>VLOOKUP(A658,HOS[],8,FALSE)</f>
        <v>5720.38</v>
      </c>
      <c r="N658" t="str">
        <f>VLOOKUP(A658,HOS[],9,FALSE)</f>
        <v>tier - 2</v>
      </c>
      <c r="O658" t="str">
        <f>VLOOKUP(A658,HOS[],10,FALSE)</f>
        <v>tier - 3</v>
      </c>
      <c r="P658" t="str">
        <f>VLOOKUP(A658,HOS[],11,FALSE)</f>
        <v>R1011</v>
      </c>
      <c r="Q658">
        <f>VLOOKUP(A658,HOS[],3,FALSE)</f>
        <v>52</v>
      </c>
    </row>
    <row r="659" spans="1:17" ht="15.6" x14ac:dyDescent="0.3">
      <c r="A659" s="1" t="s">
        <v>1713</v>
      </c>
      <c r="B659" t="str">
        <f>VLOOKUP(A659,CUS[],3,FALSE)</f>
        <v>Rachel E</v>
      </c>
      <c r="C659">
        <f>VLOOKUP(A659,MED[],2,FALSE)</f>
        <v>46.96</v>
      </c>
      <c r="D659">
        <f>VLOOKUP(A659,MED[],3,FALSE)</f>
        <v>4.6399999999999997</v>
      </c>
      <c r="E659" t="str">
        <f>VLOOKUP(A659,MED[],4,FALSE)</f>
        <v>No</v>
      </c>
      <c r="F659" t="str">
        <f>VLOOKUP(A659,MED[],5,FALSE)</f>
        <v>No</v>
      </c>
      <c r="G659" t="str">
        <f>VLOOKUP(A659,MED[],6,FALSE)</f>
        <v>Yes</v>
      </c>
      <c r="H659" t="str">
        <f>VLOOKUP(A659,MED[],7,FALSE)</f>
        <v>1</v>
      </c>
      <c r="I659" t="str">
        <f>VLOOKUP(A659,MED[],8,FALSE)</f>
        <v>No</v>
      </c>
      <c r="J659" t="str">
        <f>VLOOKUP(A659,MED[],9,FALSE)</f>
        <v>Obesity</v>
      </c>
      <c r="K659" t="str">
        <f>VLOOKUP(A659,MED[],10,FALSE)</f>
        <v>Normal</v>
      </c>
      <c r="L659" t="str">
        <f>VLOOKUP(A659,HOS[],2,FALSE)</f>
        <v>19 Nov 1979</v>
      </c>
      <c r="M659" s="11">
        <f>VLOOKUP(A659,HOS[],8,FALSE)</f>
        <v>5729.01</v>
      </c>
      <c r="N659" t="str">
        <f>VLOOKUP(A659,HOS[],9,FALSE)</f>
        <v>tier - 2</v>
      </c>
      <c r="O659" t="str">
        <f>VLOOKUP(A659,HOS[],10,FALSE)</f>
        <v>tier - 1</v>
      </c>
      <c r="P659" t="str">
        <f>VLOOKUP(A659,HOS[],11,FALSE)</f>
        <v>R1011</v>
      </c>
      <c r="Q659">
        <f>VLOOKUP(A659,HOS[],3,FALSE)</f>
        <v>43</v>
      </c>
    </row>
    <row r="660" spans="1:17" ht="15.6" x14ac:dyDescent="0.3">
      <c r="A660" s="1" t="s">
        <v>1712</v>
      </c>
      <c r="B660" t="str">
        <f>VLOOKUP(A660,CUS[],3,FALSE)</f>
        <v>Angelica</v>
      </c>
      <c r="C660">
        <f>VLOOKUP(A660,MED[],2,FALSE)</f>
        <v>30.495000000000001</v>
      </c>
      <c r="D660">
        <f>VLOOKUP(A660,MED[],3,FALSE)</f>
        <v>9.5299999999999994</v>
      </c>
      <c r="E660" t="str">
        <f>VLOOKUP(A660,MED[],4,FALSE)</f>
        <v>No</v>
      </c>
      <c r="F660" t="str">
        <f>VLOOKUP(A660,MED[],5,FALSE)</f>
        <v>No</v>
      </c>
      <c r="G660" t="str">
        <f>VLOOKUP(A660,MED[],6,FALSE)</f>
        <v>No</v>
      </c>
      <c r="H660" t="str">
        <f>VLOOKUP(A660,MED[],7,FALSE)</f>
        <v>0</v>
      </c>
      <c r="I660" t="str">
        <f>VLOOKUP(A660,MED[],8,FALSE)</f>
        <v>No</v>
      </c>
      <c r="J660" t="str">
        <f>VLOOKUP(A660,MED[],9,FALSE)</f>
        <v>Obesity</v>
      </c>
      <c r="K660" t="str">
        <f>VLOOKUP(A660,MED[],10,FALSE)</f>
        <v>Diabetes</v>
      </c>
      <c r="L660" t="str">
        <f>VLOOKUP(A660,HOS[],2,FALSE)</f>
        <v>21 Aug 1960</v>
      </c>
      <c r="M660" s="11">
        <f>VLOOKUP(A660,HOS[],8,FALSE)</f>
        <v>5741.67</v>
      </c>
      <c r="N660" t="str">
        <f>VLOOKUP(A660,HOS[],9,FALSE)</f>
        <v>tier - 2</v>
      </c>
      <c r="O660" t="str">
        <f>VLOOKUP(A660,HOS[],10,FALSE)</f>
        <v>tier - 2</v>
      </c>
      <c r="P660" t="str">
        <f>VLOOKUP(A660,HOS[],11,FALSE)</f>
        <v>R1012</v>
      </c>
      <c r="Q660">
        <f>VLOOKUP(A660,HOS[],3,FALSE)</f>
        <v>62</v>
      </c>
    </row>
    <row r="661" spans="1:17" ht="15.6" x14ac:dyDescent="0.3">
      <c r="A661" s="1" t="s">
        <v>1711</v>
      </c>
      <c r="B661" t="str">
        <f>VLOOKUP(A661,CUS[],3,FALSE)</f>
        <v>Kathleen</v>
      </c>
      <c r="C661">
        <f>VLOOKUP(A661,MED[],2,FALSE)</f>
        <v>17.954999999999998</v>
      </c>
      <c r="D661">
        <f>VLOOKUP(A661,MED[],3,FALSE)</f>
        <v>5.29</v>
      </c>
      <c r="E661" t="str">
        <f>VLOOKUP(A661,MED[],4,FALSE)</f>
        <v>yes</v>
      </c>
      <c r="F661" t="str">
        <f>VLOOKUP(A661,MED[],5,FALSE)</f>
        <v>No</v>
      </c>
      <c r="G661" t="str">
        <f>VLOOKUP(A661,MED[],6,FALSE)</f>
        <v>No</v>
      </c>
      <c r="H661" t="str">
        <f>VLOOKUP(A661,MED[],7,FALSE)</f>
        <v>1</v>
      </c>
      <c r="I661" t="str">
        <f>VLOOKUP(A661,MED[],8,FALSE)</f>
        <v>yes</v>
      </c>
      <c r="J661" t="str">
        <f>VLOOKUP(A661,MED[],9,FALSE)</f>
        <v>Underweight</v>
      </c>
      <c r="K661" t="str">
        <f>VLOOKUP(A661,MED[],10,FALSE)</f>
        <v>Normal</v>
      </c>
      <c r="L661" t="str">
        <f>VLOOKUP(A661,HOS[],2,FALSE)</f>
        <v>10 Aug 1995</v>
      </c>
      <c r="M661" s="11">
        <f>VLOOKUP(A661,HOS[],8,FALSE)</f>
        <v>5748.13</v>
      </c>
      <c r="N661" t="str">
        <f>VLOOKUP(A661,HOS[],9,FALSE)</f>
        <v>tier - 2</v>
      </c>
      <c r="O661" t="str">
        <f>VLOOKUP(A661,HOS[],10,FALSE)</f>
        <v>tier - 2</v>
      </c>
      <c r="P661" t="str">
        <f>VLOOKUP(A661,HOS[],11,FALSE)</f>
        <v>R1024</v>
      </c>
      <c r="Q661">
        <f>VLOOKUP(A661,HOS[],3,FALSE)</f>
        <v>27</v>
      </c>
    </row>
    <row r="662" spans="1:17" ht="15.6" x14ac:dyDescent="0.3">
      <c r="A662" s="1" t="s">
        <v>1710</v>
      </c>
      <c r="B662" t="str">
        <f>VLOOKUP(A662,CUS[],3,FALSE)</f>
        <v>Gabriel D.</v>
      </c>
      <c r="C662">
        <f>VLOOKUP(A662,MED[],2,FALSE)</f>
        <v>25.6</v>
      </c>
      <c r="D662">
        <f>VLOOKUP(A662,MED[],3,FALSE)</f>
        <v>10.95</v>
      </c>
      <c r="E662" t="str">
        <f>VLOOKUP(A662,MED[],4,FALSE)</f>
        <v>No</v>
      </c>
      <c r="F662" t="str">
        <f>VLOOKUP(A662,MED[],5,FALSE)</f>
        <v>No</v>
      </c>
      <c r="G662" t="str">
        <f>VLOOKUP(A662,MED[],6,FALSE)</f>
        <v>No</v>
      </c>
      <c r="H662" t="str">
        <f>VLOOKUP(A662,MED[],7,FALSE)</f>
        <v>3</v>
      </c>
      <c r="I662" t="str">
        <f>VLOOKUP(A662,MED[],8,FALSE)</f>
        <v>No</v>
      </c>
      <c r="J662" t="str">
        <f>VLOOKUP(A662,MED[],9,FALSE)</f>
        <v>Overweight</v>
      </c>
      <c r="K662" t="str">
        <f>VLOOKUP(A662,MED[],10,FALSE)</f>
        <v>Diabetes</v>
      </c>
      <c r="L662" t="str">
        <f>VLOOKUP(A662,HOS[],2,FALSE)</f>
        <v>30 Jul 1958</v>
      </c>
      <c r="M662" s="11">
        <f>VLOOKUP(A662,HOS[],8,FALSE)</f>
        <v>5757.41</v>
      </c>
      <c r="N662" t="str">
        <f>VLOOKUP(A662,HOS[],9,FALSE)</f>
        <v>tier - 2</v>
      </c>
      <c r="O662" t="str">
        <f>VLOOKUP(A662,HOS[],10,FALSE)</f>
        <v>tier - 3</v>
      </c>
      <c r="P662" t="str">
        <f>VLOOKUP(A662,HOS[],11,FALSE)</f>
        <v>R1011</v>
      </c>
      <c r="Q662">
        <f>VLOOKUP(A662,HOS[],3,FALSE)</f>
        <v>64</v>
      </c>
    </row>
    <row r="663" spans="1:17" ht="15.6" x14ac:dyDescent="0.3">
      <c r="A663" s="1" t="s">
        <v>1709</v>
      </c>
      <c r="B663" t="str">
        <f>VLOOKUP(A663,CUS[],3,FALSE)</f>
        <v>Jeff T</v>
      </c>
      <c r="C663">
        <f>VLOOKUP(A663,MED[],2,FALSE)</f>
        <v>34.21</v>
      </c>
      <c r="D663">
        <f>VLOOKUP(A663,MED[],3,FALSE)</f>
        <v>9.17</v>
      </c>
      <c r="E663" t="str">
        <f>VLOOKUP(A663,MED[],4,FALSE)</f>
        <v>No</v>
      </c>
      <c r="F663" t="str">
        <f>VLOOKUP(A663,MED[],5,FALSE)</f>
        <v>No</v>
      </c>
      <c r="G663" t="str">
        <f>VLOOKUP(A663,MED[],6,FALSE)</f>
        <v>No</v>
      </c>
      <c r="H663" t="str">
        <f>VLOOKUP(A663,MED[],7,FALSE)</f>
        <v>0</v>
      </c>
      <c r="I663" t="str">
        <f>VLOOKUP(A663,MED[],8,FALSE)</f>
        <v>No</v>
      </c>
      <c r="J663" t="str">
        <f>VLOOKUP(A663,MED[],9,FALSE)</f>
        <v>Obesity</v>
      </c>
      <c r="K663" t="str">
        <f>VLOOKUP(A663,MED[],10,FALSE)</f>
        <v>Diabetes</v>
      </c>
      <c r="L663" t="str">
        <f>VLOOKUP(A663,HOS[],2,FALSE)</f>
        <v>1 Nov 1962</v>
      </c>
      <c r="M663" s="11">
        <f>VLOOKUP(A663,HOS[],8,FALSE)</f>
        <v>5778.71</v>
      </c>
      <c r="N663" t="str">
        <f>VLOOKUP(A663,HOS[],9,FALSE)</f>
        <v>tier - 2</v>
      </c>
      <c r="O663" t="str">
        <f>VLOOKUP(A663,HOS[],10,FALSE)</f>
        <v>tier - 1</v>
      </c>
      <c r="P663" t="str">
        <f>VLOOKUP(A663,HOS[],11,FALSE)</f>
        <v>R1021</v>
      </c>
      <c r="Q663">
        <f>VLOOKUP(A663,HOS[],3,FALSE)</f>
        <v>60</v>
      </c>
    </row>
    <row r="664" spans="1:17" ht="15.6" x14ac:dyDescent="0.3">
      <c r="A664" s="1" t="s">
        <v>1708</v>
      </c>
      <c r="B664" t="str">
        <f>VLOOKUP(A664,CUS[],3,FALSE)</f>
        <v>Neil D</v>
      </c>
      <c r="C664">
        <f>VLOOKUP(A664,MED[],2,FALSE)</f>
        <v>39.74</v>
      </c>
      <c r="D664">
        <f>VLOOKUP(A664,MED[],3,FALSE)</f>
        <v>7.39</v>
      </c>
      <c r="E664" t="str">
        <f>VLOOKUP(A664,MED[],4,FALSE)</f>
        <v>No</v>
      </c>
      <c r="F664" t="str">
        <f>VLOOKUP(A664,MED[],5,FALSE)</f>
        <v>No</v>
      </c>
      <c r="G664" t="str">
        <f>VLOOKUP(A664,MED[],6,FALSE)</f>
        <v>No</v>
      </c>
      <c r="H664" t="str">
        <f>VLOOKUP(A664,MED[],7,FALSE)</f>
        <v>0</v>
      </c>
      <c r="I664" t="str">
        <f>VLOOKUP(A664,MED[],8,FALSE)</f>
        <v>No</v>
      </c>
      <c r="J664" t="str">
        <f>VLOOKUP(A664,MED[],9,FALSE)</f>
        <v>Obesity</v>
      </c>
      <c r="K664" t="str">
        <f>VLOOKUP(A664,MED[],10,FALSE)</f>
        <v>Diabetes</v>
      </c>
      <c r="L664" t="str">
        <f>VLOOKUP(A664,HOS[],2,FALSE)</f>
        <v>6 Nov 1968</v>
      </c>
      <c r="M664" s="11">
        <f>VLOOKUP(A664,HOS[],8,FALSE)</f>
        <v>11305.93</v>
      </c>
      <c r="N664" t="str">
        <f>VLOOKUP(A664,HOS[],9,FALSE)</f>
        <v>tier - 2</v>
      </c>
      <c r="O664" t="str">
        <f>VLOOKUP(A664,HOS[],10,FALSE)</f>
        <v>tier - 2</v>
      </c>
      <c r="P664" t="str">
        <f>VLOOKUP(A664,HOS[],11,FALSE)</f>
        <v>R1012</v>
      </c>
      <c r="Q664">
        <f>VLOOKUP(A664,HOS[],3,FALSE)</f>
        <v>54</v>
      </c>
    </row>
    <row r="665" spans="1:17" ht="15.6" x14ac:dyDescent="0.3">
      <c r="A665" s="1" t="s">
        <v>1707</v>
      </c>
      <c r="B665" t="str">
        <f>VLOOKUP(A665,CUS[],3,FALSE)</f>
        <v>Katherine L.</v>
      </c>
      <c r="C665">
        <f>VLOOKUP(A665,MED[],2,FALSE)</f>
        <v>49.53</v>
      </c>
      <c r="D665">
        <f>VLOOKUP(A665,MED[],3,FALSE)</f>
        <v>9.1300000000000008</v>
      </c>
      <c r="E665" t="str">
        <f>VLOOKUP(A665,MED[],4,FALSE)</f>
        <v>yes</v>
      </c>
      <c r="F665" t="str">
        <f>VLOOKUP(A665,MED[],5,FALSE)</f>
        <v>No</v>
      </c>
      <c r="G665" t="str">
        <f>VLOOKUP(A665,MED[],6,FALSE)</f>
        <v>No</v>
      </c>
      <c r="H665" t="str">
        <f>VLOOKUP(A665,MED[],7,FALSE)</f>
        <v>0</v>
      </c>
      <c r="I665" t="str">
        <f>VLOOKUP(A665,MED[],8,FALSE)</f>
        <v>No</v>
      </c>
      <c r="J665" t="str">
        <f>VLOOKUP(A665,MED[],9,FALSE)</f>
        <v>Obesity</v>
      </c>
      <c r="K665" t="str">
        <f>VLOOKUP(A665,MED[],10,FALSE)</f>
        <v>Diabetes</v>
      </c>
      <c r="L665" t="str">
        <f>VLOOKUP(A665,HOS[],2,FALSE)</f>
        <v>12 Jul 1981</v>
      </c>
      <c r="M665" s="11">
        <f>VLOOKUP(A665,HOS[],8,FALSE)</f>
        <v>41055.29</v>
      </c>
      <c r="N665" t="str">
        <f>VLOOKUP(A665,HOS[],9,FALSE)</f>
        <v>tier - 2</v>
      </c>
      <c r="O665" t="str">
        <f>VLOOKUP(A665,HOS[],10,FALSE)</f>
        <v>tier - 1</v>
      </c>
      <c r="P665" t="str">
        <f>VLOOKUP(A665,HOS[],11,FALSE)</f>
        <v>R1011</v>
      </c>
      <c r="Q665">
        <f>VLOOKUP(A665,HOS[],3,FALSE)</f>
        <v>41</v>
      </c>
    </row>
    <row r="666" spans="1:17" ht="15.6" x14ac:dyDescent="0.3">
      <c r="A666" s="1" t="s">
        <v>1706</v>
      </c>
      <c r="B666" t="str">
        <f>VLOOKUP(A666,CUS[],3,FALSE)</f>
        <v>Ariel E</v>
      </c>
      <c r="C666">
        <f>VLOOKUP(A666,MED[],2,FALSE)</f>
        <v>39.33</v>
      </c>
      <c r="D666">
        <f>VLOOKUP(A666,MED[],3,FALSE)</f>
        <v>10.4</v>
      </c>
      <c r="E666" t="str">
        <f>VLOOKUP(A666,MED[],4,FALSE)</f>
        <v>No</v>
      </c>
      <c r="F666" t="str">
        <f>VLOOKUP(A666,MED[],5,FALSE)</f>
        <v>No</v>
      </c>
      <c r="G666" t="str">
        <f>VLOOKUP(A666,MED[],6,FALSE)</f>
        <v>No</v>
      </c>
      <c r="H666" t="str">
        <f>VLOOKUP(A666,MED[],7,FALSE)</f>
        <v>3</v>
      </c>
      <c r="I666" t="str">
        <f>VLOOKUP(A666,MED[],8,FALSE)</f>
        <v>No</v>
      </c>
      <c r="J666" t="str">
        <f>VLOOKUP(A666,MED[],9,FALSE)</f>
        <v>Obesity</v>
      </c>
      <c r="K666" t="str">
        <f>VLOOKUP(A666,MED[],10,FALSE)</f>
        <v>Diabetes</v>
      </c>
      <c r="L666" t="str">
        <f>VLOOKUP(A666,HOS[],2,FALSE)</f>
        <v>18 Oct 1958</v>
      </c>
      <c r="M666" s="11">
        <f>VLOOKUP(A666,HOS[],8,FALSE)</f>
        <v>5807.06</v>
      </c>
      <c r="N666" t="str">
        <f>VLOOKUP(A666,HOS[],9,FALSE)</f>
        <v>tier - 2</v>
      </c>
      <c r="O666" t="str">
        <f>VLOOKUP(A666,HOS[],10,FALSE)</f>
        <v>tier - 2</v>
      </c>
      <c r="P666" t="str">
        <f>VLOOKUP(A666,HOS[],11,FALSE)</f>
        <v>R1024</v>
      </c>
      <c r="Q666">
        <f>VLOOKUP(A666,HOS[],3,FALSE)</f>
        <v>64</v>
      </c>
    </row>
    <row r="667" spans="1:17" ht="15.6" x14ac:dyDescent="0.3">
      <c r="A667" s="1" t="s">
        <v>1705</v>
      </c>
      <c r="B667" t="str">
        <f>VLOOKUP(A667,CUS[],3,FALSE)</f>
        <v>Christopher P</v>
      </c>
      <c r="C667">
        <f>VLOOKUP(A667,MED[],2,FALSE)</f>
        <v>39.979999999999997</v>
      </c>
      <c r="D667">
        <f>VLOOKUP(A667,MED[],3,FALSE)</f>
        <v>9.4600000000000009</v>
      </c>
      <c r="E667" t="str">
        <f>VLOOKUP(A667,MED[],4,FALSE)</f>
        <v>yes</v>
      </c>
      <c r="F667" t="str">
        <f>VLOOKUP(A667,MED[],5,FALSE)</f>
        <v>No</v>
      </c>
      <c r="G667" t="str">
        <f>VLOOKUP(A667,MED[],6,FALSE)</f>
        <v>No</v>
      </c>
      <c r="H667" t="str">
        <f>VLOOKUP(A667,MED[],7,FALSE)</f>
        <v>2</v>
      </c>
      <c r="I667" t="str">
        <f>VLOOKUP(A667,MED[],8,FALSE)</f>
        <v>No</v>
      </c>
      <c r="J667" t="str">
        <f>VLOOKUP(A667,MED[],9,FALSE)</f>
        <v>Obesity</v>
      </c>
      <c r="K667" t="str">
        <f>VLOOKUP(A667,MED[],10,FALSE)</f>
        <v>Diabetes</v>
      </c>
      <c r="L667" t="str">
        <f>VLOOKUP(A667,HOS[],2,FALSE)</f>
        <v>2 Nov 1970</v>
      </c>
      <c r="M667" s="11">
        <f>VLOOKUP(A667,HOS[],8,FALSE)</f>
        <v>5812.9</v>
      </c>
      <c r="N667" t="str">
        <f>VLOOKUP(A667,HOS[],9,FALSE)</f>
        <v>tier - 2</v>
      </c>
      <c r="O667" t="str">
        <f>VLOOKUP(A667,HOS[],10,FALSE)</f>
        <v>tier - 2</v>
      </c>
      <c r="P667" t="str">
        <f>VLOOKUP(A667,HOS[],11,FALSE)</f>
        <v>R1023</v>
      </c>
      <c r="Q667">
        <f>VLOOKUP(A667,HOS[],3,FALSE)</f>
        <v>52</v>
      </c>
    </row>
    <row r="668" spans="1:17" ht="15.6" x14ac:dyDescent="0.3">
      <c r="A668" s="1" t="s">
        <v>1704</v>
      </c>
      <c r="B668" t="str">
        <f>VLOOKUP(A668,CUS[],3,FALSE)</f>
        <v>Erin M.</v>
      </c>
      <c r="C668">
        <f>VLOOKUP(A668,MED[],2,FALSE)</f>
        <v>46.51</v>
      </c>
      <c r="D668">
        <f>VLOOKUP(A668,MED[],3,FALSE)</f>
        <v>8.69</v>
      </c>
      <c r="E668" t="str">
        <f>VLOOKUP(A668,MED[],4,FALSE)</f>
        <v>yes</v>
      </c>
      <c r="F668" t="str">
        <f>VLOOKUP(A668,MED[],5,FALSE)</f>
        <v>No</v>
      </c>
      <c r="G668" t="str">
        <f>VLOOKUP(A668,MED[],6,FALSE)</f>
        <v>No</v>
      </c>
      <c r="H668" t="str">
        <f>VLOOKUP(A668,MED[],7,FALSE)</f>
        <v>0</v>
      </c>
      <c r="I668" t="str">
        <f>VLOOKUP(A668,MED[],8,FALSE)</f>
        <v>No</v>
      </c>
      <c r="J668" t="str">
        <f>VLOOKUP(A668,MED[],9,FALSE)</f>
        <v>Obesity</v>
      </c>
      <c r="K668" t="str">
        <f>VLOOKUP(A668,MED[],10,FALSE)</f>
        <v>Diabetes</v>
      </c>
      <c r="L668" t="str">
        <f>VLOOKUP(A668,HOS[],2,FALSE)</f>
        <v>22 Jun 1981</v>
      </c>
      <c r="M668" s="11">
        <f>VLOOKUP(A668,HOS[],8,FALSE)</f>
        <v>5816.58</v>
      </c>
      <c r="N668" t="str">
        <f>VLOOKUP(A668,HOS[],9,FALSE)</f>
        <v>tier - 2</v>
      </c>
      <c r="O668" t="str">
        <f>VLOOKUP(A668,HOS[],10,FALSE)</f>
        <v>tier - 3</v>
      </c>
      <c r="P668" t="str">
        <f>VLOOKUP(A668,HOS[],11,FALSE)</f>
        <v>R1026</v>
      </c>
      <c r="Q668">
        <f>VLOOKUP(A668,HOS[],3,FALSE)</f>
        <v>41</v>
      </c>
    </row>
    <row r="669" spans="1:17" ht="15.6" x14ac:dyDescent="0.3">
      <c r="A669" s="1" t="s">
        <v>1703</v>
      </c>
      <c r="B669" t="str">
        <f>VLOOKUP(A669,CUS[],3,FALSE)</f>
        <v>Molly K.</v>
      </c>
      <c r="C669">
        <f>VLOOKUP(A669,MED[],2,FALSE)</f>
        <v>43.58</v>
      </c>
      <c r="D669">
        <f>VLOOKUP(A669,MED[],3,FALSE)</f>
        <v>4.2300000000000004</v>
      </c>
      <c r="E669" t="str">
        <f>VLOOKUP(A669,MED[],4,FALSE)</f>
        <v>No</v>
      </c>
      <c r="F669" t="str">
        <f>VLOOKUP(A669,MED[],5,FALSE)</f>
        <v>No</v>
      </c>
      <c r="G669" t="str">
        <f>VLOOKUP(A669,MED[],6,FALSE)</f>
        <v>Yes</v>
      </c>
      <c r="H669" t="str">
        <f>VLOOKUP(A669,MED[],7,FALSE)</f>
        <v>1</v>
      </c>
      <c r="I669" t="str">
        <f>VLOOKUP(A669,MED[],8,FALSE)</f>
        <v>No</v>
      </c>
      <c r="J669" t="str">
        <f>VLOOKUP(A669,MED[],9,FALSE)</f>
        <v>Obesity</v>
      </c>
      <c r="K669" t="str">
        <f>VLOOKUP(A669,MED[],10,FALSE)</f>
        <v>Normal</v>
      </c>
      <c r="L669" t="str">
        <f>VLOOKUP(A669,HOS[],2,FALSE)</f>
        <v>27 Oct 1979</v>
      </c>
      <c r="M669" s="11">
        <f>VLOOKUP(A669,HOS[],8,FALSE)</f>
        <v>5832.6</v>
      </c>
      <c r="N669" t="str">
        <f>VLOOKUP(A669,HOS[],9,FALSE)</f>
        <v>tier - 2</v>
      </c>
      <c r="O669" t="str">
        <f>VLOOKUP(A669,HOS[],10,FALSE)</f>
        <v>tier - 3</v>
      </c>
      <c r="P669" t="str">
        <f>VLOOKUP(A669,HOS[],11,FALSE)</f>
        <v>R1026</v>
      </c>
      <c r="Q669">
        <f>VLOOKUP(A669,HOS[],3,FALSE)</f>
        <v>43</v>
      </c>
    </row>
    <row r="670" spans="1:17" ht="15.6" x14ac:dyDescent="0.3">
      <c r="A670" s="1" t="s">
        <v>1702</v>
      </c>
      <c r="B670" t="str">
        <f>VLOOKUP(A670,CUS[],3,FALSE)</f>
        <v>Ryan J.</v>
      </c>
      <c r="C670">
        <f>VLOOKUP(A670,MED[],2,FALSE)</f>
        <v>42.28</v>
      </c>
      <c r="D670">
        <f>VLOOKUP(A670,MED[],3,FALSE)</f>
        <v>9.16</v>
      </c>
      <c r="E670" t="str">
        <f>VLOOKUP(A670,MED[],4,FALSE)</f>
        <v>yes</v>
      </c>
      <c r="F670" t="str">
        <f>VLOOKUP(A670,MED[],5,FALSE)</f>
        <v>No</v>
      </c>
      <c r="G670" t="str">
        <f>VLOOKUP(A670,MED[],6,FALSE)</f>
        <v>No</v>
      </c>
      <c r="H670" t="str">
        <f>VLOOKUP(A670,MED[],7,FALSE)</f>
        <v>1</v>
      </c>
      <c r="I670" t="str">
        <f>VLOOKUP(A670,MED[],8,FALSE)</f>
        <v>No</v>
      </c>
      <c r="J670" t="str">
        <f>VLOOKUP(A670,MED[],9,FALSE)</f>
        <v>Obesity</v>
      </c>
      <c r="K670" t="str">
        <f>VLOOKUP(A670,MED[],10,FALSE)</f>
        <v>Diabetes</v>
      </c>
      <c r="L670" t="str">
        <f>VLOOKUP(A670,HOS[],2,FALSE)</f>
        <v>30 Dec 1975</v>
      </c>
      <c r="M670" s="11">
        <f>VLOOKUP(A670,HOS[],8,FALSE)</f>
        <v>37277.269999999997</v>
      </c>
      <c r="N670" t="str">
        <f>VLOOKUP(A670,HOS[],9,FALSE)</f>
        <v>tier - 2</v>
      </c>
      <c r="O670" t="str">
        <f>VLOOKUP(A670,HOS[],10,FALSE)</f>
        <v>tier - 3</v>
      </c>
      <c r="P670" t="str">
        <f>VLOOKUP(A670,HOS[],11,FALSE)</f>
        <v>R1023</v>
      </c>
      <c r="Q670">
        <f>VLOOKUP(A670,HOS[],3,FALSE)</f>
        <v>47</v>
      </c>
    </row>
    <row r="671" spans="1:17" ht="15.6" x14ac:dyDescent="0.3">
      <c r="A671" s="1" t="s">
        <v>1701</v>
      </c>
      <c r="B671" t="str">
        <f>VLOOKUP(A671,CUS[],3,FALSE)</f>
        <v>Jennifer</v>
      </c>
      <c r="C671">
        <f>VLOOKUP(A671,MED[],2,FALSE)</f>
        <v>35.520000000000003</v>
      </c>
      <c r="D671">
        <f>VLOOKUP(A671,MED[],3,FALSE)</f>
        <v>8.26</v>
      </c>
      <c r="E671" t="str">
        <f>VLOOKUP(A671,MED[],4,FALSE)</f>
        <v>No</v>
      </c>
      <c r="F671" t="str">
        <f>VLOOKUP(A671,MED[],5,FALSE)</f>
        <v>No</v>
      </c>
      <c r="G671" t="str">
        <f>VLOOKUP(A671,MED[],6,FALSE)</f>
        <v>No</v>
      </c>
      <c r="H671" t="str">
        <f>VLOOKUP(A671,MED[],7,FALSE)</f>
        <v>0</v>
      </c>
      <c r="I671" t="str">
        <f>VLOOKUP(A671,MED[],8,FALSE)</f>
        <v>No</v>
      </c>
      <c r="J671" t="str">
        <f>VLOOKUP(A671,MED[],9,FALSE)</f>
        <v>Obesity</v>
      </c>
      <c r="K671" t="str">
        <f>VLOOKUP(A671,MED[],10,FALSE)</f>
        <v>Diabetes</v>
      </c>
      <c r="L671" t="str">
        <f>VLOOKUP(A671,HOS[],2,FALSE)</f>
        <v>27 Jul 1965</v>
      </c>
      <c r="M671" s="11">
        <f>VLOOKUP(A671,HOS[],8,FALSE)</f>
        <v>5836.52</v>
      </c>
      <c r="N671" t="str">
        <f>VLOOKUP(A671,HOS[],9,FALSE)</f>
        <v>tier - 2</v>
      </c>
      <c r="O671" t="str">
        <f>VLOOKUP(A671,HOS[],10,FALSE)</f>
        <v>tier - 2</v>
      </c>
      <c r="P671" t="str">
        <f>VLOOKUP(A671,HOS[],11,FALSE)</f>
        <v>R1026</v>
      </c>
      <c r="Q671">
        <f>VLOOKUP(A671,HOS[],3,FALSE)</f>
        <v>57</v>
      </c>
    </row>
    <row r="672" spans="1:17" ht="15.6" x14ac:dyDescent="0.3">
      <c r="A672" s="1" t="s">
        <v>1700</v>
      </c>
      <c r="B672" t="str">
        <f>VLOOKUP(A672,CUS[],3,FALSE)</f>
        <v>Daniel M</v>
      </c>
      <c r="C672">
        <f>VLOOKUP(A672,MED[],2,FALSE)</f>
        <v>33.6</v>
      </c>
      <c r="D672">
        <f>VLOOKUP(A672,MED[],3,FALSE)</f>
        <v>11.25</v>
      </c>
      <c r="E672" t="str">
        <f>VLOOKUP(A672,MED[],4,FALSE)</f>
        <v>No</v>
      </c>
      <c r="F672" t="str">
        <f>VLOOKUP(A672,MED[],5,FALSE)</f>
        <v>No</v>
      </c>
      <c r="G672" t="str">
        <f>VLOOKUP(A672,MED[],6,FALSE)</f>
        <v>No</v>
      </c>
      <c r="H672" t="str">
        <f>VLOOKUP(A672,MED[],7,FALSE)</f>
        <v>0</v>
      </c>
      <c r="I672" t="str">
        <f>VLOOKUP(A672,MED[],8,FALSE)</f>
        <v>No</v>
      </c>
      <c r="J672" t="str">
        <f>VLOOKUP(A672,MED[],9,FALSE)</f>
        <v>Obesity</v>
      </c>
      <c r="K672" t="str">
        <f>VLOOKUP(A672,MED[],10,FALSE)</f>
        <v>Diabetes</v>
      </c>
      <c r="L672" t="str">
        <f>VLOOKUP(A672,HOS[],2,FALSE)</f>
        <v>20 Jul 1962</v>
      </c>
      <c r="M672" s="11">
        <f>VLOOKUP(A672,HOS[],8,FALSE)</f>
        <v>5843.99</v>
      </c>
      <c r="N672" t="str">
        <f>VLOOKUP(A672,HOS[],9,FALSE)</f>
        <v>tier - 2</v>
      </c>
      <c r="O672" t="str">
        <f>VLOOKUP(A672,HOS[],10,FALSE)</f>
        <v>tier - 3</v>
      </c>
      <c r="P672" t="str">
        <f>VLOOKUP(A672,HOS[],11,FALSE)</f>
        <v>R1021</v>
      </c>
      <c r="Q672">
        <f>VLOOKUP(A672,HOS[],3,FALSE)</f>
        <v>60</v>
      </c>
    </row>
    <row r="673" spans="1:17" ht="15.6" x14ac:dyDescent="0.3">
      <c r="A673" s="1" t="s">
        <v>1699</v>
      </c>
      <c r="B673" t="str">
        <f>VLOOKUP(A673,CUS[],3,FALSE)</f>
        <v>Hiruni</v>
      </c>
      <c r="C673">
        <f>VLOOKUP(A673,MED[],2,FALSE)</f>
        <v>22.42</v>
      </c>
      <c r="D673">
        <f>VLOOKUP(A673,MED[],3,FALSE)</f>
        <v>6.74</v>
      </c>
      <c r="E673" t="str">
        <f>VLOOKUP(A673,MED[],4,FALSE)</f>
        <v>No</v>
      </c>
      <c r="F673" t="str">
        <f>VLOOKUP(A673,MED[],5,FALSE)</f>
        <v>No</v>
      </c>
      <c r="G673" t="str">
        <f>VLOOKUP(A673,MED[],6,FALSE)</f>
        <v>No</v>
      </c>
      <c r="H673" t="str">
        <f>VLOOKUP(A673,MED[],7,FALSE)</f>
        <v>0</v>
      </c>
      <c r="I673" t="str">
        <f>VLOOKUP(A673,MED[],8,FALSE)</f>
        <v>yes</v>
      </c>
      <c r="J673" t="str">
        <f>VLOOKUP(A673,MED[],9,FALSE)</f>
        <v>Overweight</v>
      </c>
      <c r="K673" t="str">
        <f>VLOOKUP(A673,MED[],10,FALSE)</f>
        <v>Diabetes</v>
      </c>
      <c r="L673" t="str">
        <f>VLOOKUP(A673,HOS[],2,FALSE)</f>
        <v>18 Sep 2002</v>
      </c>
      <c r="M673" s="11">
        <f>VLOOKUP(A673,HOS[],8,FALSE)</f>
        <v>5847.24</v>
      </c>
      <c r="N673" t="str">
        <f>VLOOKUP(A673,HOS[],9,FALSE)</f>
        <v>tier - 2</v>
      </c>
      <c r="O673" t="str">
        <f>VLOOKUP(A673,HOS[],10,FALSE)</f>
        <v>tier - 2</v>
      </c>
      <c r="P673" t="str">
        <f>VLOOKUP(A673,HOS[],11,FALSE)</f>
        <v>R1012</v>
      </c>
      <c r="Q673">
        <f>VLOOKUP(A673,HOS[],3,FALSE)</f>
        <v>20</v>
      </c>
    </row>
    <row r="674" spans="1:17" ht="15.6" x14ac:dyDescent="0.3">
      <c r="A674" s="1" t="s">
        <v>1698</v>
      </c>
      <c r="B674" t="str">
        <f>VLOOKUP(A674,CUS[],3,FALSE)</f>
        <v>Reina H.</v>
      </c>
      <c r="C674">
        <f>VLOOKUP(A674,MED[],2,FALSE)</f>
        <v>46.86</v>
      </c>
      <c r="D674">
        <f>VLOOKUP(A674,MED[],3,FALSE)</f>
        <v>4.87</v>
      </c>
      <c r="E674" t="str">
        <f>VLOOKUP(A674,MED[],4,FALSE)</f>
        <v>No</v>
      </c>
      <c r="F674" t="str">
        <f>VLOOKUP(A674,MED[],5,FALSE)</f>
        <v>No</v>
      </c>
      <c r="G674" t="str">
        <f>VLOOKUP(A674,MED[],6,FALSE)</f>
        <v>No</v>
      </c>
      <c r="H674" t="str">
        <f>VLOOKUP(A674,MED[],7,FALSE)</f>
        <v>0</v>
      </c>
      <c r="I674" t="str">
        <f>VLOOKUP(A674,MED[],8,FALSE)</f>
        <v>No</v>
      </c>
      <c r="J674" t="str">
        <f>VLOOKUP(A674,MED[],9,FALSE)</f>
        <v>Obesity</v>
      </c>
      <c r="K674" t="str">
        <f>VLOOKUP(A674,MED[],10,FALSE)</f>
        <v>Normal</v>
      </c>
      <c r="L674" t="str">
        <f>VLOOKUP(A674,HOS[],2,FALSE)</f>
        <v>22 Sep 1982</v>
      </c>
      <c r="M674" s="11">
        <f>VLOOKUP(A674,HOS[],8,FALSE)</f>
        <v>5855.9</v>
      </c>
      <c r="N674" t="str">
        <f>VLOOKUP(A674,HOS[],9,FALSE)</f>
        <v>tier - 2</v>
      </c>
      <c r="O674" t="str">
        <f>VLOOKUP(A674,HOS[],10,FALSE)</f>
        <v>tier - 2</v>
      </c>
      <c r="P674" t="str">
        <f>VLOOKUP(A674,HOS[],11,FALSE)</f>
        <v>R1011</v>
      </c>
      <c r="Q674">
        <f>VLOOKUP(A674,HOS[],3,FALSE)</f>
        <v>40</v>
      </c>
    </row>
    <row r="675" spans="1:17" ht="15.6" x14ac:dyDescent="0.3">
      <c r="A675" s="1" t="s">
        <v>1697</v>
      </c>
      <c r="B675" t="str">
        <f>VLOOKUP(A675,CUS[],3,FALSE)</f>
        <v>Kristi</v>
      </c>
      <c r="C675">
        <f>VLOOKUP(A675,MED[],2,FALSE)</f>
        <v>32.965000000000003</v>
      </c>
      <c r="D675">
        <f>VLOOKUP(A675,MED[],3,FALSE)</f>
        <v>6.68</v>
      </c>
      <c r="E675" t="str">
        <f>VLOOKUP(A675,MED[],4,FALSE)</f>
        <v>No</v>
      </c>
      <c r="F675" t="str">
        <f>VLOOKUP(A675,MED[],5,FALSE)</f>
        <v>No</v>
      </c>
      <c r="G675" t="str">
        <f>VLOOKUP(A675,MED[],6,FALSE)</f>
        <v>No</v>
      </c>
      <c r="H675" t="str">
        <f>VLOOKUP(A675,MED[],7,FALSE)</f>
        <v>3</v>
      </c>
      <c r="I675" t="str">
        <f>VLOOKUP(A675,MED[],8,FALSE)</f>
        <v>No</v>
      </c>
      <c r="J675" t="str">
        <f>VLOOKUP(A675,MED[],9,FALSE)</f>
        <v>Obesity</v>
      </c>
      <c r="K675" t="str">
        <f>VLOOKUP(A675,MED[],10,FALSE)</f>
        <v>Diabetes</v>
      </c>
      <c r="L675" t="str">
        <f>VLOOKUP(A675,HOS[],2,FALSE)</f>
        <v>19 Jul 1958</v>
      </c>
      <c r="M675" s="11">
        <f>VLOOKUP(A675,HOS[],8,FALSE)</f>
        <v>5877.02</v>
      </c>
      <c r="N675" t="str">
        <f>VLOOKUP(A675,HOS[],9,FALSE)</f>
        <v>tier - 2</v>
      </c>
      <c r="O675" t="str">
        <f>VLOOKUP(A675,HOS[],10,FALSE)</f>
        <v>tier - 1</v>
      </c>
      <c r="P675" t="str">
        <f>VLOOKUP(A675,HOS[],11,FALSE)</f>
        <v>R1012</v>
      </c>
      <c r="Q675">
        <f>VLOOKUP(A675,HOS[],3,FALSE)</f>
        <v>64</v>
      </c>
    </row>
    <row r="676" spans="1:17" ht="15.6" x14ac:dyDescent="0.3">
      <c r="A676" s="1" t="s">
        <v>1696</v>
      </c>
      <c r="B676" t="str">
        <f>VLOOKUP(A676,CUS[],3,FALSE)</f>
        <v>Meredith L.</v>
      </c>
      <c r="C676">
        <f>VLOOKUP(A676,MED[],2,FALSE)</f>
        <v>39.340000000000003</v>
      </c>
      <c r="D676">
        <f>VLOOKUP(A676,MED[],3,FALSE)</f>
        <v>5.0199999999999996</v>
      </c>
      <c r="E676" t="str">
        <f>VLOOKUP(A676,MED[],4,FALSE)</f>
        <v>yes</v>
      </c>
      <c r="F676" t="str">
        <f>VLOOKUP(A676,MED[],5,FALSE)</f>
        <v>No</v>
      </c>
      <c r="G676" t="str">
        <f>VLOOKUP(A676,MED[],6,FALSE)</f>
        <v>Yes</v>
      </c>
      <c r="H676" t="str">
        <f>VLOOKUP(A676,MED[],7,FALSE)</f>
        <v>1</v>
      </c>
      <c r="I676" t="str">
        <f>VLOOKUP(A676,MED[],8,FALSE)</f>
        <v>No</v>
      </c>
      <c r="J676" t="str">
        <f>VLOOKUP(A676,MED[],9,FALSE)</f>
        <v>Obesity</v>
      </c>
      <c r="K676" t="str">
        <f>VLOOKUP(A676,MED[],10,FALSE)</f>
        <v>Normal</v>
      </c>
      <c r="L676" t="str">
        <f>VLOOKUP(A676,HOS[],2,FALSE)</f>
        <v>12 Oct 1969</v>
      </c>
      <c r="M676" s="11">
        <f>VLOOKUP(A676,HOS[],8,FALSE)</f>
        <v>12479.71</v>
      </c>
      <c r="N676" t="str">
        <f>VLOOKUP(A676,HOS[],9,FALSE)</f>
        <v>tier - 2</v>
      </c>
      <c r="O676" t="str">
        <f>VLOOKUP(A676,HOS[],10,FALSE)</f>
        <v>tier - 1</v>
      </c>
      <c r="P676" t="str">
        <f>VLOOKUP(A676,HOS[],11,FALSE)</f>
        <v>R1012</v>
      </c>
      <c r="Q676">
        <f>VLOOKUP(A676,HOS[],3,FALSE)</f>
        <v>53</v>
      </c>
    </row>
    <row r="677" spans="1:17" ht="15.6" x14ac:dyDescent="0.3">
      <c r="A677" s="1" t="s">
        <v>1695</v>
      </c>
      <c r="B677" t="str">
        <f>VLOOKUP(A677,CUS[],3,FALSE)</f>
        <v>Jocelyn</v>
      </c>
      <c r="C677">
        <f>VLOOKUP(A677,MED[],2,FALSE)</f>
        <v>47</v>
      </c>
      <c r="D677">
        <f>VLOOKUP(A677,MED[],3,FALSE)</f>
        <v>10.64</v>
      </c>
      <c r="E677" t="str">
        <f>VLOOKUP(A677,MED[],4,FALSE)</f>
        <v>yes</v>
      </c>
      <c r="F677" t="str">
        <f>VLOOKUP(A677,MED[],5,FALSE)</f>
        <v>No</v>
      </c>
      <c r="G677" t="str">
        <f>VLOOKUP(A677,MED[],6,FALSE)</f>
        <v>No</v>
      </c>
      <c r="H677" t="str">
        <f>VLOOKUP(A677,MED[],7,FALSE)</f>
        <v>0</v>
      </c>
      <c r="I677" t="str">
        <f>VLOOKUP(A677,MED[],8,FALSE)</f>
        <v>No</v>
      </c>
      <c r="J677" t="str">
        <f>VLOOKUP(A677,MED[],9,FALSE)</f>
        <v>Obesity</v>
      </c>
      <c r="K677" t="str">
        <f>VLOOKUP(A677,MED[],10,FALSE)</f>
        <v>Diabetes</v>
      </c>
      <c r="L677" t="str">
        <f>VLOOKUP(A677,HOS[],2,FALSE)</f>
        <v>8 Nov 1981</v>
      </c>
      <c r="M677" s="11">
        <f>VLOOKUP(A677,HOS[],8,FALSE)</f>
        <v>5910.94</v>
      </c>
      <c r="N677" t="str">
        <f>VLOOKUP(A677,HOS[],9,FALSE)</f>
        <v>tier - 2</v>
      </c>
      <c r="O677" t="str">
        <f>VLOOKUP(A677,HOS[],10,FALSE)</f>
        <v>tier - 1</v>
      </c>
      <c r="P677" t="str">
        <f>VLOOKUP(A677,HOS[],11,FALSE)</f>
        <v>R1012</v>
      </c>
      <c r="Q677">
        <f>VLOOKUP(A677,HOS[],3,FALSE)</f>
        <v>41</v>
      </c>
    </row>
    <row r="678" spans="1:17" ht="15.6" x14ac:dyDescent="0.3">
      <c r="A678" s="1" t="s">
        <v>1694</v>
      </c>
      <c r="B678" t="str">
        <f>VLOOKUP(A678,CUS[],3,FALSE)</f>
        <v>Daphne</v>
      </c>
      <c r="C678">
        <f>VLOOKUP(A678,MED[],2,FALSE)</f>
        <v>36.71</v>
      </c>
      <c r="D678">
        <f>VLOOKUP(A678,MED[],3,FALSE)</f>
        <v>8.74</v>
      </c>
      <c r="E678" t="str">
        <f>VLOOKUP(A678,MED[],4,FALSE)</f>
        <v>yes</v>
      </c>
      <c r="F678" t="str">
        <f>VLOOKUP(A678,MED[],5,FALSE)</f>
        <v>No</v>
      </c>
      <c r="G678" t="str">
        <f>VLOOKUP(A678,MED[],6,FALSE)</f>
        <v>No</v>
      </c>
      <c r="H678" t="str">
        <f>VLOOKUP(A678,MED[],7,FALSE)</f>
        <v>0</v>
      </c>
      <c r="I678" t="str">
        <f>VLOOKUP(A678,MED[],8,FALSE)</f>
        <v>No</v>
      </c>
      <c r="J678" t="str">
        <f>VLOOKUP(A678,MED[],9,FALSE)</f>
        <v>Obesity</v>
      </c>
      <c r="K678" t="str">
        <f>VLOOKUP(A678,MED[],10,FALSE)</f>
        <v>Diabetes</v>
      </c>
      <c r="L678" t="str">
        <f>VLOOKUP(A678,HOS[],2,FALSE)</f>
        <v>21 Sep 1967</v>
      </c>
      <c r="M678" s="11">
        <f>VLOOKUP(A678,HOS[],8,FALSE)</f>
        <v>5920.1</v>
      </c>
      <c r="N678" t="str">
        <f>VLOOKUP(A678,HOS[],9,FALSE)</f>
        <v>tier - 2</v>
      </c>
      <c r="O678" t="str">
        <f>VLOOKUP(A678,HOS[],10,FALSE)</f>
        <v>tier - 3</v>
      </c>
      <c r="P678" t="str">
        <f>VLOOKUP(A678,HOS[],11,FALSE)</f>
        <v>R1026</v>
      </c>
      <c r="Q678">
        <f>VLOOKUP(A678,HOS[],3,FALSE)</f>
        <v>55</v>
      </c>
    </row>
    <row r="679" spans="1:17" ht="15.6" x14ac:dyDescent="0.3">
      <c r="A679" s="1" t="s">
        <v>1693</v>
      </c>
      <c r="B679" t="str">
        <f>VLOOKUP(A679,CUS[],3,FALSE)</f>
        <v>Margaret E</v>
      </c>
      <c r="C679">
        <f>VLOOKUP(A679,MED[],2,FALSE)</f>
        <v>53.48</v>
      </c>
      <c r="D679">
        <f>VLOOKUP(A679,MED[],3,FALSE)</f>
        <v>5.64</v>
      </c>
      <c r="E679" t="str">
        <f>VLOOKUP(A679,MED[],4,FALSE)</f>
        <v>No</v>
      </c>
      <c r="F679" t="str">
        <f>VLOOKUP(A679,MED[],5,FALSE)</f>
        <v>No</v>
      </c>
      <c r="G679" t="str">
        <f>VLOOKUP(A679,MED[],6,FALSE)</f>
        <v>No</v>
      </c>
      <c r="H679" t="str">
        <f>VLOOKUP(A679,MED[],7,FALSE)</f>
        <v>0</v>
      </c>
      <c r="I679" t="str">
        <f>VLOOKUP(A679,MED[],8,FALSE)</f>
        <v>No</v>
      </c>
      <c r="J679" t="str">
        <f>VLOOKUP(A679,MED[],9,FALSE)</f>
        <v>Obesity</v>
      </c>
      <c r="K679" t="str">
        <f>VLOOKUP(A679,MED[],10,FALSE)</f>
        <v>Normal</v>
      </c>
      <c r="L679" t="str">
        <f>VLOOKUP(A679,HOS[],2,FALSE)</f>
        <v>29 Aug 1991</v>
      </c>
      <c r="M679" s="11">
        <f>VLOOKUP(A679,HOS[],8,FALSE)</f>
        <v>5926.85</v>
      </c>
      <c r="N679" t="str">
        <f>VLOOKUP(A679,HOS[],9,FALSE)</f>
        <v>tier - 2</v>
      </c>
      <c r="O679" t="str">
        <f>VLOOKUP(A679,HOS[],10,FALSE)</f>
        <v>tier - 3</v>
      </c>
      <c r="P679" t="str">
        <f>VLOOKUP(A679,HOS[],11,FALSE)</f>
        <v>R1011</v>
      </c>
      <c r="Q679">
        <f>VLOOKUP(A679,HOS[],3,FALSE)</f>
        <v>31</v>
      </c>
    </row>
    <row r="680" spans="1:17" ht="15.6" x14ac:dyDescent="0.3">
      <c r="A680" s="1" t="s">
        <v>1692</v>
      </c>
      <c r="B680" t="str">
        <f>VLOOKUP(A680,CUS[],3,FALSE)</f>
        <v>Mario J.</v>
      </c>
      <c r="C680">
        <f>VLOOKUP(A680,MED[],2,FALSE)</f>
        <v>35.5</v>
      </c>
      <c r="D680">
        <f>VLOOKUP(A680,MED[],3,FALSE)</f>
        <v>10.37</v>
      </c>
      <c r="E680" t="str">
        <f>VLOOKUP(A680,MED[],4,FALSE)</f>
        <v>No</v>
      </c>
      <c r="F680" t="str">
        <f>VLOOKUP(A680,MED[],5,FALSE)</f>
        <v>No</v>
      </c>
      <c r="G680" t="str">
        <f>VLOOKUP(A680,MED[],6,FALSE)</f>
        <v>No</v>
      </c>
      <c r="H680" t="str">
        <f>VLOOKUP(A680,MED[],7,FALSE)</f>
        <v>0</v>
      </c>
      <c r="I680" t="str">
        <f>VLOOKUP(A680,MED[],8,FALSE)</f>
        <v>No</v>
      </c>
      <c r="J680" t="str">
        <f>VLOOKUP(A680,MED[],9,FALSE)</f>
        <v>Obesity</v>
      </c>
      <c r="K680" t="str">
        <f>VLOOKUP(A680,MED[],10,FALSE)</f>
        <v>Diabetes</v>
      </c>
      <c r="L680" t="str">
        <f>VLOOKUP(A680,HOS[],2,FALSE)</f>
        <v>13 Nov 1965</v>
      </c>
      <c r="M680" s="11">
        <f>VLOOKUP(A680,HOS[],8,FALSE)</f>
        <v>5926.93</v>
      </c>
      <c r="N680" t="str">
        <f>VLOOKUP(A680,HOS[],9,FALSE)</f>
        <v>tier - 2</v>
      </c>
      <c r="O680" t="str">
        <f>VLOOKUP(A680,HOS[],10,FALSE)</f>
        <v>tier - 3</v>
      </c>
      <c r="P680" t="str">
        <f>VLOOKUP(A680,HOS[],11,FALSE)</f>
        <v>R1021</v>
      </c>
      <c r="Q680">
        <f>VLOOKUP(A680,HOS[],3,FALSE)</f>
        <v>57</v>
      </c>
    </row>
    <row r="681" spans="1:17" ht="15.6" x14ac:dyDescent="0.3">
      <c r="A681" s="1" t="s">
        <v>1691</v>
      </c>
      <c r="B681" t="str">
        <f>VLOOKUP(A681,CUS[],3,FALSE)</f>
        <v>Peter</v>
      </c>
      <c r="C681">
        <f>VLOOKUP(A681,MED[],2,FALSE)</f>
        <v>36.979999999999997</v>
      </c>
      <c r="D681">
        <f>VLOOKUP(A681,MED[],3,FALSE)</f>
        <v>9.56</v>
      </c>
      <c r="E681" t="str">
        <f>VLOOKUP(A681,MED[],4,FALSE)</f>
        <v>yes</v>
      </c>
      <c r="F681" t="str">
        <f>VLOOKUP(A681,MED[],5,FALSE)</f>
        <v>No</v>
      </c>
      <c r="G681" t="str">
        <f>VLOOKUP(A681,MED[],6,FALSE)</f>
        <v>No</v>
      </c>
      <c r="H681" t="str">
        <f>VLOOKUP(A681,MED[],7,FALSE)</f>
        <v>0</v>
      </c>
      <c r="I681" t="str">
        <f>VLOOKUP(A681,MED[],8,FALSE)</f>
        <v>No</v>
      </c>
      <c r="J681" t="str">
        <f>VLOOKUP(A681,MED[],9,FALSE)</f>
        <v>Obesity</v>
      </c>
      <c r="K681" t="str">
        <f>VLOOKUP(A681,MED[],10,FALSE)</f>
        <v>Diabetes</v>
      </c>
      <c r="L681" t="str">
        <f>VLOOKUP(A681,HOS[],2,FALSE)</f>
        <v>3 Jul 1967</v>
      </c>
      <c r="M681" s="11">
        <f>VLOOKUP(A681,HOS[],8,FALSE)</f>
        <v>37425.94</v>
      </c>
      <c r="N681" t="str">
        <f>VLOOKUP(A681,HOS[],9,FALSE)</f>
        <v>tier - 2</v>
      </c>
      <c r="O681" t="str">
        <f>VLOOKUP(A681,HOS[],10,FALSE)</f>
        <v>tier - 3</v>
      </c>
      <c r="P681" t="str">
        <f>VLOOKUP(A681,HOS[],11,FALSE)</f>
        <v>R1022</v>
      </c>
      <c r="Q681">
        <f>VLOOKUP(A681,HOS[],3,FALSE)</f>
        <v>55</v>
      </c>
    </row>
    <row r="682" spans="1:17" ht="15.6" x14ac:dyDescent="0.3">
      <c r="A682" s="1" t="s">
        <v>1690</v>
      </c>
      <c r="B682" t="str">
        <f>VLOOKUP(A682,CUS[],3,FALSE)</f>
        <v>Carolina</v>
      </c>
      <c r="C682">
        <f>VLOOKUP(A682,MED[],2,FALSE)</f>
        <v>32.395000000000003</v>
      </c>
      <c r="D682">
        <f>VLOOKUP(A682,MED[],3,FALSE)</f>
        <v>8.23</v>
      </c>
      <c r="E682" t="str">
        <f>VLOOKUP(A682,MED[],4,FALSE)</f>
        <v>yes</v>
      </c>
      <c r="F682" t="str">
        <f>VLOOKUP(A682,MED[],5,FALSE)</f>
        <v>No</v>
      </c>
      <c r="G682" t="str">
        <f>VLOOKUP(A682,MED[],6,FALSE)</f>
        <v>Yes</v>
      </c>
      <c r="H682" t="str">
        <f>VLOOKUP(A682,MED[],7,FALSE)</f>
        <v>1</v>
      </c>
      <c r="I682" t="str">
        <f>VLOOKUP(A682,MED[],8,FALSE)</f>
        <v>No</v>
      </c>
      <c r="J682" t="str">
        <f>VLOOKUP(A682,MED[],9,FALSE)</f>
        <v>Obesity</v>
      </c>
      <c r="K682" t="str">
        <f>VLOOKUP(A682,MED[],10,FALSE)</f>
        <v>Diabetes</v>
      </c>
      <c r="L682" t="str">
        <f>VLOOKUP(A682,HOS[],2,FALSE)</f>
        <v>30 Oct 1963</v>
      </c>
      <c r="M682" s="11">
        <f>VLOOKUP(A682,HOS[],8,FALSE)</f>
        <v>5927.65</v>
      </c>
      <c r="N682" t="str">
        <f>VLOOKUP(A682,HOS[],9,FALSE)</f>
        <v>tier - 2</v>
      </c>
      <c r="O682" t="str">
        <f>VLOOKUP(A682,HOS[],10,FALSE)</f>
        <v>tier - 1</v>
      </c>
      <c r="P682" t="str">
        <f>VLOOKUP(A682,HOS[],11,FALSE)</f>
        <v>R1024</v>
      </c>
      <c r="Q682">
        <f>VLOOKUP(A682,HOS[],3,FALSE)</f>
        <v>59</v>
      </c>
    </row>
    <row r="683" spans="1:17" ht="15.6" x14ac:dyDescent="0.3">
      <c r="A683" s="1" t="s">
        <v>1689</v>
      </c>
      <c r="B683" t="str">
        <f>VLOOKUP(A683,CUS[],3,FALSE)</f>
        <v>Jenny K.</v>
      </c>
      <c r="C683">
        <f>VLOOKUP(A683,MED[],2,FALSE)</f>
        <v>32.729999999999997</v>
      </c>
      <c r="D683">
        <f>VLOOKUP(A683,MED[],3,FALSE)</f>
        <v>7.03</v>
      </c>
      <c r="E683" t="str">
        <f>VLOOKUP(A683,MED[],4,FALSE)</f>
        <v>No</v>
      </c>
      <c r="F683" t="str">
        <f>VLOOKUP(A683,MED[],5,FALSE)</f>
        <v>No</v>
      </c>
      <c r="G683" t="str">
        <f>VLOOKUP(A683,MED[],6,FALSE)</f>
        <v>No</v>
      </c>
      <c r="H683" t="str">
        <f>VLOOKUP(A683,MED[],7,FALSE)</f>
        <v>0</v>
      </c>
      <c r="I683" t="str">
        <f>VLOOKUP(A683,MED[],8,FALSE)</f>
        <v>No</v>
      </c>
      <c r="J683" t="str">
        <f>VLOOKUP(A683,MED[],9,FALSE)</f>
        <v>Obesity</v>
      </c>
      <c r="K683" t="str">
        <f>VLOOKUP(A683,MED[],10,FALSE)</f>
        <v>Diabetes</v>
      </c>
      <c r="L683" t="str">
        <f>VLOOKUP(A683,HOS[],2,FALSE)</f>
        <v>14 Dec 1962</v>
      </c>
      <c r="M683" s="11">
        <f>VLOOKUP(A683,HOS[],8,FALSE)</f>
        <v>5934.38</v>
      </c>
      <c r="N683" t="str">
        <f>VLOOKUP(A683,HOS[],9,FALSE)</f>
        <v>tier - 2</v>
      </c>
      <c r="O683" t="str">
        <f>VLOOKUP(A683,HOS[],10,FALSE)</f>
        <v>tier - 1</v>
      </c>
      <c r="P683" t="str">
        <f>VLOOKUP(A683,HOS[],11,FALSE)</f>
        <v>R1025</v>
      </c>
      <c r="Q683">
        <f>VLOOKUP(A683,HOS[],3,FALSE)</f>
        <v>60</v>
      </c>
    </row>
    <row r="684" spans="1:17" ht="15.6" x14ac:dyDescent="0.3">
      <c r="A684" s="1" t="s">
        <v>1688</v>
      </c>
      <c r="B684" t="str">
        <f>VLOOKUP(A684,CUS[],3,FALSE)</f>
        <v>Jessica</v>
      </c>
      <c r="C684">
        <f>VLOOKUP(A684,MED[],2,FALSE)</f>
        <v>20.52</v>
      </c>
      <c r="D684">
        <f>VLOOKUP(A684,MED[],3,FALSE)</f>
        <v>5.45</v>
      </c>
      <c r="E684" t="str">
        <f>VLOOKUP(A684,MED[],4,FALSE)</f>
        <v>No</v>
      </c>
      <c r="F684" t="str">
        <f>VLOOKUP(A684,MED[],5,FALSE)</f>
        <v>No</v>
      </c>
      <c r="G684" t="str">
        <f>VLOOKUP(A684,MED[],6,FALSE)</f>
        <v>No</v>
      </c>
      <c r="H684" t="str">
        <f>VLOOKUP(A684,MED[],7,FALSE)</f>
        <v>1</v>
      </c>
      <c r="I684" t="str">
        <f>VLOOKUP(A684,MED[],8,FALSE)</f>
        <v>yes</v>
      </c>
      <c r="J684" t="str">
        <f>VLOOKUP(A684,MED[],9,FALSE)</f>
        <v>Overweight</v>
      </c>
      <c r="K684" t="str">
        <f>VLOOKUP(A684,MED[],10,FALSE)</f>
        <v>Normal</v>
      </c>
      <c r="L684" t="str">
        <f>VLOOKUP(A684,HOS[],2,FALSE)</f>
        <v>13 Sep 1998</v>
      </c>
      <c r="M684" s="11">
        <f>VLOOKUP(A684,HOS[],8,FALSE)</f>
        <v>5957.35</v>
      </c>
      <c r="N684" t="str">
        <f>VLOOKUP(A684,HOS[],9,FALSE)</f>
        <v>tier - 2</v>
      </c>
      <c r="O684" t="str">
        <f>VLOOKUP(A684,HOS[],10,FALSE)</f>
        <v>tier - 1</v>
      </c>
      <c r="P684" t="str">
        <f>VLOOKUP(A684,HOS[],11,FALSE)</f>
        <v>R1024</v>
      </c>
      <c r="Q684">
        <f>VLOOKUP(A684,HOS[],3,FALSE)</f>
        <v>24</v>
      </c>
    </row>
    <row r="685" spans="1:17" ht="15.6" x14ac:dyDescent="0.3">
      <c r="A685" s="1" t="s">
        <v>1687</v>
      </c>
      <c r="B685" t="str">
        <f>VLOOKUP(A685,CUS[],3,FALSE)</f>
        <v>Kimberly D</v>
      </c>
      <c r="C685">
        <f>VLOOKUP(A685,MED[],2,FALSE)</f>
        <v>51.72</v>
      </c>
      <c r="D685">
        <f>VLOOKUP(A685,MED[],3,FALSE)</f>
        <v>5.76</v>
      </c>
      <c r="E685" t="str">
        <f>VLOOKUP(A685,MED[],4,FALSE)</f>
        <v>No</v>
      </c>
      <c r="F685" t="str">
        <f>VLOOKUP(A685,MED[],5,FALSE)</f>
        <v>No</v>
      </c>
      <c r="G685" t="str">
        <f>VLOOKUP(A685,MED[],6,FALSE)</f>
        <v>No</v>
      </c>
      <c r="H685" t="str">
        <f>VLOOKUP(A685,MED[],7,FALSE)</f>
        <v>0</v>
      </c>
      <c r="I685" t="str">
        <f>VLOOKUP(A685,MED[],8,FALSE)</f>
        <v>No</v>
      </c>
      <c r="J685" t="str">
        <f>VLOOKUP(A685,MED[],9,FALSE)</f>
        <v>Obesity</v>
      </c>
      <c r="K685" t="str">
        <f>VLOOKUP(A685,MED[],10,FALSE)</f>
        <v>Prediabetes</v>
      </c>
      <c r="L685" t="str">
        <f>VLOOKUP(A685,HOS[],2,FALSE)</f>
        <v>15 Jul 1989</v>
      </c>
      <c r="M685" s="11">
        <f>VLOOKUP(A685,HOS[],8,FALSE)</f>
        <v>5960.91</v>
      </c>
      <c r="N685" t="str">
        <f>VLOOKUP(A685,HOS[],9,FALSE)</f>
        <v>tier - 2</v>
      </c>
      <c r="O685" t="str">
        <f>VLOOKUP(A685,HOS[],10,FALSE)</f>
        <v>tier - 3</v>
      </c>
      <c r="P685" t="str">
        <f>VLOOKUP(A685,HOS[],11,FALSE)</f>
        <v>R1011</v>
      </c>
      <c r="Q685">
        <f>VLOOKUP(A685,HOS[],3,FALSE)</f>
        <v>33</v>
      </c>
    </row>
    <row r="686" spans="1:17" ht="15.6" x14ac:dyDescent="0.3">
      <c r="A686" s="1" t="s">
        <v>1686</v>
      </c>
      <c r="B686" t="str">
        <f>VLOOKUP(A686,CUS[],3,FALSE)</f>
        <v>Marc-Olivier</v>
      </c>
      <c r="C686">
        <f>VLOOKUP(A686,MED[],2,FALSE)</f>
        <v>50.2</v>
      </c>
      <c r="D686">
        <f>VLOOKUP(A686,MED[],3,FALSE)</f>
        <v>5.4</v>
      </c>
      <c r="E686" t="str">
        <f>VLOOKUP(A686,MED[],4,FALSE)</f>
        <v>No</v>
      </c>
      <c r="F686" t="str">
        <f>VLOOKUP(A686,MED[],5,FALSE)</f>
        <v>No</v>
      </c>
      <c r="G686" t="str">
        <f>VLOOKUP(A686,MED[],6,FALSE)</f>
        <v>No</v>
      </c>
      <c r="H686" t="str">
        <f>VLOOKUP(A686,MED[],7,FALSE)</f>
        <v>0</v>
      </c>
      <c r="I686" t="str">
        <f>VLOOKUP(A686,MED[],8,FALSE)</f>
        <v>No</v>
      </c>
      <c r="J686" t="str">
        <f>VLOOKUP(A686,MED[],9,FALSE)</f>
        <v>Obesity</v>
      </c>
      <c r="K686" t="str">
        <f>VLOOKUP(A686,MED[],10,FALSE)</f>
        <v>Normal</v>
      </c>
      <c r="L686" t="str">
        <f>VLOOKUP(A686,HOS[],2,FALSE)</f>
        <v>5 Jul 1989</v>
      </c>
      <c r="M686" s="11">
        <f>VLOOKUP(A686,HOS[],8,FALSE)</f>
        <v>5966.89</v>
      </c>
      <c r="N686" t="str">
        <f>VLOOKUP(A686,HOS[],9,FALSE)</f>
        <v>tier - 2</v>
      </c>
      <c r="O686" t="str">
        <f>VLOOKUP(A686,HOS[],10,FALSE)</f>
        <v>tier - 3</v>
      </c>
      <c r="P686" t="str">
        <f>VLOOKUP(A686,HOS[],11,FALSE)</f>
        <v>R1012</v>
      </c>
      <c r="Q686">
        <f>VLOOKUP(A686,HOS[],3,FALSE)</f>
        <v>33</v>
      </c>
    </row>
    <row r="687" spans="1:17" ht="15.6" x14ac:dyDescent="0.3">
      <c r="A687" s="1" t="s">
        <v>1685</v>
      </c>
      <c r="B687" t="str">
        <f>VLOOKUP(A687,CUS[],3,FALSE)</f>
        <v>Russell J</v>
      </c>
      <c r="C687">
        <f>VLOOKUP(A687,MED[],2,FALSE)</f>
        <v>25.52</v>
      </c>
      <c r="D687">
        <f>VLOOKUP(A687,MED[],3,FALSE)</f>
        <v>6.35</v>
      </c>
      <c r="E687" t="str">
        <f>VLOOKUP(A687,MED[],4,FALSE)</f>
        <v>No</v>
      </c>
      <c r="F687" t="str">
        <f>VLOOKUP(A687,MED[],5,FALSE)</f>
        <v>No</v>
      </c>
      <c r="G687" t="str">
        <f>VLOOKUP(A687,MED[],6,FALSE)</f>
        <v>Yes</v>
      </c>
      <c r="H687" t="str">
        <f>VLOOKUP(A687,MED[],7,FALSE)</f>
        <v>1</v>
      </c>
      <c r="I687" t="str">
        <f>VLOOKUP(A687,MED[],8,FALSE)</f>
        <v>No</v>
      </c>
      <c r="J687" t="str">
        <f>VLOOKUP(A687,MED[],9,FALSE)</f>
        <v>Overweight</v>
      </c>
      <c r="K687" t="str">
        <f>VLOOKUP(A687,MED[],10,FALSE)</f>
        <v>Prediabetes</v>
      </c>
      <c r="L687" t="str">
        <f>VLOOKUP(A687,HOS[],2,FALSE)</f>
        <v>1 Oct 1979</v>
      </c>
      <c r="M687" s="11">
        <f>VLOOKUP(A687,HOS[],8,FALSE)</f>
        <v>12485.8</v>
      </c>
      <c r="N687" t="str">
        <f>VLOOKUP(A687,HOS[],9,FALSE)</f>
        <v>tier - 2</v>
      </c>
      <c r="O687" t="str">
        <f>VLOOKUP(A687,HOS[],10,FALSE)</f>
        <v>tier - 2</v>
      </c>
      <c r="P687" t="str">
        <f>VLOOKUP(A687,HOS[],11,FALSE)</f>
        <v>R1013</v>
      </c>
      <c r="Q687">
        <f>VLOOKUP(A687,HOS[],3,FALSE)</f>
        <v>43</v>
      </c>
    </row>
    <row r="688" spans="1:17" ht="15.6" x14ac:dyDescent="0.3">
      <c r="A688" s="1" t="s">
        <v>1684</v>
      </c>
      <c r="B688" t="str">
        <f>VLOOKUP(A688,CUS[],3,FALSE)</f>
        <v>Karine</v>
      </c>
      <c r="C688">
        <f>VLOOKUP(A688,MED[],2,FALSE)</f>
        <v>35.200000000000003</v>
      </c>
      <c r="D688">
        <f>VLOOKUP(A688,MED[],3,FALSE)</f>
        <v>6.26</v>
      </c>
      <c r="E688" t="str">
        <f>VLOOKUP(A688,MED[],4,FALSE)</f>
        <v>yes</v>
      </c>
      <c r="F688" t="str">
        <f>VLOOKUP(A688,MED[],5,FALSE)</f>
        <v>No</v>
      </c>
      <c r="G688" t="str">
        <f>VLOOKUP(A688,MED[],6,FALSE)</f>
        <v>No</v>
      </c>
      <c r="H688" t="str">
        <f>VLOOKUP(A688,MED[],7,FALSE)</f>
        <v>2</v>
      </c>
      <c r="I688" t="str">
        <f>VLOOKUP(A688,MED[],8,FALSE)</f>
        <v>No</v>
      </c>
      <c r="J688" t="str">
        <f>VLOOKUP(A688,MED[],9,FALSE)</f>
        <v>Obesity</v>
      </c>
      <c r="K688" t="str">
        <f>VLOOKUP(A688,MED[],10,FALSE)</f>
        <v>Prediabetes</v>
      </c>
      <c r="L688" t="str">
        <f>VLOOKUP(A688,HOS[],2,FALSE)</f>
        <v>21 Nov 1959</v>
      </c>
      <c r="M688" s="11">
        <f>VLOOKUP(A688,HOS[],8,FALSE)</f>
        <v>5969.72</v>
      </c>
      <c r="N688" t="str">
        <f>VLOOKUP(A688,HOS[],9,FALSE)</f>
        <v>tier - 2</v>
      </c>
      <c r="O688" t="str">
        <f>VLOOKUP(A688,HOS[],10,FALSE)</f>
        <v>tier - 2</v>
      </c>
      <c r="P688" t="str">
        <f>VLOOKUP(A688,HOS[],11,FALSE)</f>
        <v>R1013</v>
      </c>
      <c r="Q688">
        <f>VLOOKUP(A688,HOS[],3,FALSE)</f>
        <v>63</v>
      </c>
    </row>
    <row r="689" spans="1:17" ht="15.6" x14ac:dyDescent="0.3">
      <c r="A689" s="1" t="s">
        <v>1683</v>
      </c>
      <c r="B689" t="str">
        <f>VLOOKUP(A689,CUS[],3,FALSE)</f>
        <v xml:space="preserve">  Cheryl</v>
      </c>
      <c r="C689">
        <f>VLOOKUP(A689,MED[],2,FALSE)</f>
        <v>41.26</v>
      </c>
      <c r="D689">
        <f>VLOOKUP(A689,MED[],3,FALSE)</f>
        <v>5.97</v>
      </c>
      <c r="E689" t="str">
        <f>VLOOKUP(A689,MED[],4,FALSE)</f>
        <v>yes</v>
      </c>
      <c r="F689" t="str">
        <f>VLOOKUP(A689,MED[],5,FALSE)</f>
        <v>No</v>
      </c>
      <c r="G689" t="str">
        <f>VLOOKUP(A689,MED[],6,FALSE)</f>
        <v>No</v>
      </c>
      <c r="H689" t="str">
        <f>VLOOKUP(A689,MED[],7,FALSE)</f>
        <v>0</v>
      </c>
      <c r="I689" t="str">
        <f>VLOOKUP(A689,MED[],8,FALSE)</f>
        <v>No</v>
      </c>
      <c r="J689" t="str">
        <f>VLOOKUP(A689,MED[],9,FALSE)</f>
        <v>Obesity</v>
      </c>
      <c r="K689" t="str">
        <f>VLOOKUP(A689,MED[],10,FALSE)</f>
        <v>Prediabetes</v>
      </c>
      <c r="L689" t="str">
        <f>VLOOKUP(A689,HOS[],2,FALSE)</f>
        <v>22 Nov 1976</v>
      </c>
      <c r="M689" s="11">
        <f>VLOOKUP(A689,HOS[],8,FALSE)</f>
        <v>5972.38</v>
      </c>
      <c r="N689" t="str">
        <f>VLOOKUP(A689,HOS[],9,FALSE)</f>
        <v>tier - 2</v>
      </c>
      <c r="O689" t="str">
        <f>VLOOKUP(A689,HOS[],10,FALSE)</f>
        <v>tier - 3</v>
      </c>
      <c r="P689" t="str">
        <f>VLOOKUP(A689,HOS[],11,FALSE)</f>
        <v>R1012</v>
      </c>
      <c r="Q689">
        <f>VLOOKUP(A689,HOS[],3,FALSE)</f>
        <v>46</v>
      </c>
    </row>
    <row r="690" spans="1:17" ht="15.6" x14ac:dyDescent="0.3">
      <c r="A690" s="1" t="s">
        <v>1682</v>
      </c>
      <c r="B690" t="str">
        <f>VLOOKUP(A690,CUS[],3,FALSE)</f>
        <v>Allison M.</v>
      </c>
      <c r="C690">
        <f>VLOOKUP(A690,MED[],2,FALSE)</f>
        <v>17.195</v>
      </c>
      <c r="D690">
        <f>VLOOKUP(A690,MED[],3,FALSE)</f>
        <v>5.29</v>
      </c>
      <c r="E690" t="str">
        <f>VLOOKUP(A690,MED[],4,FALSE)</f>
        <v>yes</v>
      </c>
      <c r="F690" t="str">
        <f>VLOOKUP(A690,MED[],5,FALSE)</f>
        <v>No</v>
      </c>
      <c r="G690" t="str">
        <f>VLOOKUP(A690,MED[],6,FALSE)</f>
        <v>No</v>
      </c>
      <c r="H690" t="str">
        <f>VLOOKUP(A690,MED[],7,FALSE)</f>
        <v>0</v>
      </c>
      <c r="I690" t="str">
        <f>VLOOKUP(A690,MED[],8,FALSE)</f>
        <v>yes</v>
      </c>
      <c r="J690" t="str">
        <f>VLOOKUP(A690,MED[],9,FALSE)</f>
        <v>Underweight</v>
      </c>
      <c r="K690" t="str">
        <f>VLOOKUP(A690,MED[],10,FALSE)</f>
        <v>Normal</v>
      </c>
      <c r="L690" t="str">
        <f>VLOOKUP(A690,HOS[],2,FALSE)</f>
        <v>19 Nov 1996</v>
      </c>
      <c r="M690" s="11">
        <f>VLOOKUP(A690,HOS[],8,FALSE)</f>
        <v>5974.38</v>
      </c>
      <c r="N690" t="str">
        <f>VLOOKUP(A690,HOS[],9,FALSE)</f>
        <v>tier - 2</v>
      </c>
      <c r="O690" t="str">
        <f>VLOOKUP(A690,HOS[],10,FALSE)</f>
        <v>tier - 3</v>
      </c>
      <c r="P690" t="str">
        <f>VLOOKUP(A690,HOS[],11,FALSE)</f>
        <v>R1024</v>
      </c>
      <c r="Q690">
        <f>VLOOKUP(A690,HOS[],3,FALSE)</f>
        <v>26</v>
      </c>
    </row>
    <row r="691" spans="1:17" ht="15.6" x14ac:dyDescent="0.3">
      <c r="A691" s="1" t="s">
        <v>1681</v>
      </c>
      <c r="B691" t="str">
        <f>VLOOKUP(A691,CUS[],3,FALSE)</f>
        <v>Adriana</v>
      </c>
      <c r="C691">
        <f>VLOOKUP(A691,MED[],2,FALSE)</f>
        <v>23.085000000000001</v>
      </c>
      <c r="D691">
        <f>VLOOKUP(A691,MED[],3,FALSE)</f>
        <v>4.2699999999999996</v>
      </c>
      <c r="E691" t="str">
        <f>VLOOKUP(A691,MED[],4,FALSE)</f>
        <v>yes</v>
      </c>
      <c r="F691" t="str">
        <f>VLOOKUP(A691,MED[],5,FALSE)</f>
        <v>No</v>
      </c>
      <c r="G691" t="str">
        <f>VLOOKUP(A691,MED[],6,FALSE)</f>
        <v>No</v>
      </c>
      <c r="H691" t="str">
        <f>VLOOKUP(A691,MED[],7,FALSE)</f>
        <v>2</v>
      </c>
      <c r="I691" t="str">
        <f>VLOOKUP(A691,MED[],8,FALSE)</f>
        <v>No</v>
      </c>
      <c r="J691" t="str">
        <f>VLOOKUP(A691,MED[],9,FALSE)</f>
        <v>Overweight</v>
      </c>
      <c r="K691" t="str">
        <f>VLOOKUP(A691,MED[],10,FALSE)</f>
        <v>Normal</v>
      </c>
      <c r="L691" t="str">
        <f>VLOOKUP(A691,HOS[],2,FALSE)</f>
        <v>11 Aug 1959</v>
      </c>
      <c r="M691" s="11">
        <f>VLOOKUP(A691,HOS[],8,FALSE)</f>
        <v>5976.83</v>
      </c>
      <c r="N691" t="str">
        <f>VLOOKUP(A691,HOS[],9,FALSE)</f>
        <v>tier - 2</v>
      </c>
      <c r="O691" t="str">
        <f>VLOOKUP(A691,HOS[],10,FALSE)</f>
        <v>tier - 3</v>
      </c>
      <c r="P691" t="str">
        <f>VLOOKUP(A691,HOS[],11,FALSE)</f>
        <v>R1023</v>
      </c>
      <c r="Q691">
        <f>VLOOKUP(A691,HOS[],3,FALSE)</f>
        <v>63</v>
      </c>
    </row>
    <row r="692" spans="1:17" ht="15.6" x14ac:dyDescent="0.3">
      <c r="A692" s="1" t="s">
        <v>1680</v>
      </c>
      <c r="B692" t="str">
        <f>VLOOKUP(A692,CUS[],3,FALSE)</f>
        <v>Miranda J</v>
      </c>
      <c r="C692">
        <f>VLOOKUP(A692,MED[],2,FALSE)</f>
        <v>21.66</v>
      </c>
      <c r="D692">
        <f>VLOOKUP(A692,MED[],3,FALSE)</f>
        <v>5.2</v>
      </c>
      <c r="E692" t="str">
        <f>VLOOKUP(A692,MED[],4,FALSE)</f>
        <v>yes</v>
      </c>
      <c r="F692" t="str">
        <f>VLOOKUP(A692,MED[],5,FALSE)</f>
        <v>No</v>
      </c>
      <c r="G692" t="str">
        <f>VLOOKUP(A692,MED[],6,FALSE)</f>
        <v>No</v>
      </c>
      <c r="H692" t="str">
        <f>VLOOKUP(A692,MED[],7,FALSE)</f>
        <v>2</v>
      </c>
      <c r="I692" t="str">
        <f>VLOOKUP(A692,MED[],8,FALSE)</f>
        <v>No</v>
      </c>
      <c r="J692" t="str">
        <f>VLOOKUP(A692,MED[],9,FALSE)</f>
        <v>Overweight</v>
      </c>
      <c r="K692" t="str">
        <f>VLOOKUP(A692,MED[],10,FALSE)</f>
        <v>Normal</v>
      </c>
      <c r="L692" t="str">
        <f>VLOOKUP(A692,HOS[],2,FALSE)</f>
        <v>25 Jun 1959</v>
      </c>
      <c r="M692" s="11">
        <f>VLOOKUP(A692,HOS[],8,FALSE)</f>
        <v>5979.66</v>
      </c>
      <c r="N692" t="str">
        <f>VLOOKUP(A692,HOS[],9,FALSE)</f>
        <v>tier - 2</v>
      </c>
      <c r="O692" t="str">
        <f>VLOOKUP(A692,HOS[],10,FALSE)</f>
        <v>tier - 1</v>
      </c>
      <c r="P692" t="str">
        <f>VLOOKUP(A692,HOS[],11,FALSE)</f>
        <v>R1024</v>
      </c>
      <c r="Q692">
        <f>VLOOKUP(A692,HOS[],3,FALSE)</f>
        <v>63</v>
      </c>
    </row>
    <row r="693" spans="1:17" ht="15.6" x14ac:dyDescent="0.3">
      <c r="A693" s="1" t="s">
        <v>1679</v>
      </c>
      <c r="B693" t="str">
        <f>VLOOKUP(A693,CUS[],3,FALSE)</f>
        <v xml:space="preserve">  Roberto</v>
      </c>
      <c r="C693">
        <f>VLOOKUP(A693,MED[],2,FALSE)</f>
        <v>36.47</v>
      </c>
      <c r="D693">
        <f>VLOOKUP(A693,MED[],3,FALSE)</f>
        <v>8.23</v>
      </c>
      <c r="E693" t="str">
        <f>VLOOKUP(A693,MED[],4,FALSE)</f>
        <v>yes</v>
      </c>
      <c r="F693" t="str">
        <f>VLOOKUP(A693,MED[],5,FALSE)</f>
        <v>No</v>
      </c>
      <c r="G693" t="str">
        <f>VLOOKUP(A693,MED[],6,FALSE)</f>
        <v>No</v>
      </c>
      <c r="H693" t="str">
        <f>VLOOKUP(A693,MED[],7,FALSE)</f>
        <v>0</v>
      </c>
      <c r="I693" t="str">
        <f>VLOOKUP(A693,MED[],8,FALSE)</f>
        <v>No</v>
      </c>
      <c r="J693" t="str">
        <f>VLOOKUP(A693,MED[],9,FALSE)</f>
        <v>Obesity</v>
      </c>
      <c r="K693" t="str">
        <f>VLOOKUP(A693,MED[],10,FALSE)</f>
        <v>Diabetes</v>
      </c>
      <c r="L693" t="str">
        <f>VLOOKUP(A693,HOS[],2,FALSE)</f>
        <v>27 Nov 1967</v>
      </c>
      <c r="M693" s="11">
        <f>VLOOKUP(A693,HOS[],8,FALSE)</f>
        <v>37465.339999999997</v>
      </c>
      <c r="N693" t="str">
        <f>VLOOKUP(A693,HOS[],9,FALSE)</f>
        <v>tier - 2</v>
      </c>
      <c r="O693" t="str">
        <f>VLOOKUP(A693,HOS[],10,FALSE)</f>
        <v>tier - 2</v>
      </c>
      <c r="P693" t="str">
        <f>VLOOKUP(A693,HOS[],11,FALSE)</f>
        <v>R1021</v>
      </c>
      <c r="Q693">
        <f>VLOOKUP(A693,HOS[],3,FALSE)</f>
        <v>55</v>
      </c>
    </row>
    <row r="694" spans="1:17" ht="15.6" x14ac:dyDescent="0.3">
      <c r="A694" s="1" t="s">
        <v>1678</v>
      </c>
      <c r="B694" t="str">
        <f>VLOOKUP(A694,CUS[],3,FALSE)</f>
        <v>Rebecca B.</v>
      </c>
      <c r="C694">
        <f>VLOOKUP(A694,MED[],2,FALSE)</f>
        <v>36.08</v>
      </c>
      <c r="D694">
        <f>VLOOKUP(A694,MED[],3,FALSE)</f>
        <v>10.33</v>
      </c>
      <c r="E694" t="str">
        <f>VLOOKUP(A694,MED[],4,FALSE)</f>
        <v>yes</v>
      </c>
      <c r="F694" t="str">
        <f>VLOOKUP(A694,MED[],5,FALSE)</f>
        <v>No</v>
      </c>
      <c r="G694" t="str">
        <f>VLOOKUP(A694,MED[],6,FALSE)</f>
        <v>No</v>
      </c>
      <c r="H694" t="str">
        <f>VLOOKUP(A694,MED[],7,FALSE)</f>
        <v>0</v>
      </c>
      <c r="I694" t="str">
        <f>VLOOKUP(A694,MED[],8,FALSE)</f>
        <v>No</v>
      </c>
      <c r="J694" t="str">
        <f>VLOOKUP(A694,MED[],9,FALSE)</f>
        <v>Obesity</v>
      </c>
      <c r="K694" t="str">
        <f>VLOOKUP(A694,MED[],10,FALSE)</f>
        <v>Diabetes</v>
      </c>
      <c r="L694" t="str">
        <f>VLOOKUP(A694,HOS[],2,FALSE)</f>
        <v>10 Aug 1967</v>
      </c>
      <c r="M694" s="11">
        <f>VLOOKUP(A694,HOS[],8,FALSE)</f>
        <v>5979.73</v>
      </c>
      <c r="N694" t="str">
        <f>VLOOKUP(A694,HOS[],9,FALSE)</f>
        <v>tier - 2</v>
      </c>
      <c r="O694" t="str">
        <f>VLOOKUP(A694,HOS[],10,FALSE)</f>
        <v>tier - 2</v>
      </c>
      <c r="P694" t="str">
        <f>VLOOKUP(A694,HOS[],11,FALSE)</f>
        <v>R1026</v>
      </c>
      <c r="Q694">
        <f>VLOOKUP(A694,HOS[],3,FALSE)</f>
        <v>55</v>
      </c>
    </row>
    <row r="695" spans="1:17" ht="15.6" x14ac:dyDescent="0.3">
      <c r="A695" s="1" t="s">
        <v>1677</v>
      </c>
      <c r="B695" t="str">
        <f>VLOOKUP(A695,CUS[],3,FALSE)</f>
        <v>Tiffany</v>
      </c>
      <c r="C695">
        <f>VLOOKUP(A695,MED[],2,FALSE)</f>
        <v>23.18</v>
      </c>
      <c r="D695">
        <f>VLOOKUP(A695,MED[],3,FALSE)</f>
        <v>6.13</v>
      </c>
      <c r="E695" t="str">
        <f>VLOOKUP(A695,MED[],4,FALSE)</f>
        <v>No</v>
      </c>
      <c r="F695" t="str">
        <f>VLOOKUP(A695,MED[],5,FALSE)</f>
        <v>No</v>
      </c>
      <c r="G695" t="str">
        <f>VLOOKUP(A695,MED[],6,FALSE)</f>
        <v>No</v>
      </c>
      <c r="H695" t="str">
        <f>VLOOKUP(A695,MED[],7,FALSE)</f>
        <v>0</v>
      </c>
      <c r="I695" t="str">
        <f>VLOOKUP(A695,MED[],8,FALSE)</f>
        <v>No</v>
      </c>
      <c r="J695" t="str">
        <f>VLOOKUP(A695,MED[],9,FALSE)</f>
        <v>Overweight</v>
      </c>
      <c r="K695" t="str">
        <f>VLOOKUP(A695,MED[],10,FALSE)</f>
        <v>Prediabetes</v>
      </c>
      <c r="L695" t="str">
        <f>VLOOKUP(A695,HOS[],2,FALSE)</f>
        <v>11 Aug 1999</v>
      </c>
      <c r="M695" s="11">
        <f>VLOOKUP(A695,HOS[],8,FALSE)</f>
        <v>5979.99</v>
      </c>
      <c r="N695" t="str">
        <f>VLOOKUP(A695,HOS[],9,FALSE)</f>
        <v>tier - 2</v>
      </c>
      <c r="O695" t="str">
        <f>VLOOKUP(A695,HOS[],10,FALSE)</f>
        <v>tier - 1</v>
      </c>
      <c r="P695" t="str">
        <f>VLOOKUP(A695,HOS[],11,FALSE)</f>
        <v>R1012</v>
      </c>
      <c r="Q695">
        <f>VLOOKUP(A695,HOS[],3,FALSE)</f>
        <v>23</v>
      </c>
    </row>
    <row r="696" spans="1:17" ht="15.6" x14ac:dyDescent="0.3">
      <c r="A696" s="1" t="s">
        <v>1676</v>
      </c>
      <c r="B696" t="str">
        <f>VLOOKUP(A696,CUS[],3,FALSE)</f>
        <v>Alexander</v>
      </c>
      <c r="C696">
        <f>VLOOKUP(A696,MED[],2,FALSE)</f>
        <v>39.159999999999997</v>
      </c>
      <c r="D696">
        <f>VLOOKUP(A696,MED[],3,FALSE)</f>
        <v>8.08</v>
      </c>
      <c r="E696" t="str">
        <f>VLOOKUP(A696,MED[],4,FALSE)</f>
        <v>No</v>
      </c>
      <c r="F696" t="str">
        <f>VLOOKUP(A696,MED[],5,FALSE)</f>
        <v>No</v>
      </c>
      <c r="G696" t="str">
        <f>VLOOKUP(A696,MED[],6,FALSE)</f>
        <v>No</v>
      </c>
      <c r="H696" t="str">
        <f>VLOOKUP(A696,MED[],7,FALSE)</f>
        <v>3</v>
      </c>
      <c r="I696" t="str">
        <f>VLOOKUP(A696,MED[],8,FALSE)</f>
        <v>No</v>
      </c>
      <c r="J696" t="str">
        <f>VLOOKUP(A696,MED[],9,FALSE)</f>
        <v>Obesity</v>
      </c>
      <c r="K696" t="str">
        <f>VLOOKUP(A696,MED[],10,FALSE)</f>
        <v>Diabetes</v>
      </c>
      <c r="L696" t="str">
        <f>VLOOKUP(A696,HOS[],2,FALSE)</f>
        <v>10 Sep 1958</v>
      </c>
      <c r="M696" s="11">
        <f>VLOOKUP(A696,HOS[],8,FALSE)</f>
        <v>5989.52</v>
      </c>
      <c r="N696" t="str">
        <f>VLOOKUP(A696,HOS[],9,FALSE)</f>
        <v>tier - 2</v>
      </c>
      <c r="O696" t="str">
        <f>VLOOKUP(A696,HOS[],10,FALSE)</f>
        <v>tier - 3</v>
      </c>
      <c r="P696" t="str">
        <f>VLOOKUP(A696,HOS[],11,FALSE)</f>
        <v>R1013</v>
      </c>
      <c r="Q696">
        <f>VLOOKUP(A696,HOS[],3,FALSE)</f>
        <v>64</v>
      </c>
    </row>
    <row r="697" spans="1:17" ht="15.6" x14ac:dyDescent="0.3">
      <c r="A697" s="1" t="s">
        <v>1675</v>
      </c>
      <c r="B697" t="str">
        <f>VLOOKUP(A697,CUS[],3,FALSE)</f>
        <v>Rich M</v>
      </c>
      <c r="C697">
        <f>VLOOKUP(A697,MED[],2,FALSE)</f>
        <v>38.19</v>
      </c>
      <c r="D697">
        <f>VLOOKUP(A697,MED[],3,FALSE)</f>
        <v>10.49</v>
      </c>
      <c r="E697" t="str">
        <f>VLOOKUP(A697,MED[],4,FALSE)</f>
        <v>No</v>
      </c>
      <c r="F697" t="str">
        <f>VLOOKUP(A697,MED[],5,FALSE)</f>
        <v>No</v>
      </c>
      <c r="G697" t="str">
        <f>VLOOKUP(A697,MED[],6,FALSE)</f>
        <v>No</v>
      </c>
      <c r="H697" t="str">
        <f>VLOOKUP(A697,MED[],7,FALSE)</f>
        <v>3</v>
      </c>
      <c r="I697" t="str">
        <f>VLOOKUP(A697,MED[],8,FALSE)</f>
        <v>No</v>
      </c>
      <c r="J697" t="str">
        <f>VLOOKUP(A697,MED[],9,FALSE)</f>
        <v>Obesity</v>
      </c>
      <c r="K697" t="str">
        <f>VLOOKUP(A697,MED[],10,FALSE)</f>
        <v>Diabetes</v>
      </c>
      <c r="L697" t="str">
        <f>VLOOKUP(A697,HOS[],2,FALSE)</f>
        <v>17 Jul 1958</v>
      </c>
      <c r="M697" s="11">
        <f>VLOOKUP(A697,HOS[],8,FALSE)</f>
        <v>5990.17</v>
      </c>
      <c r="N697" t="str">
        <f>VLOOKUP(A697,HOS[],9,FALSE)</f>
        <v>tier - 2</v>
      </c>
      <c r="O697" t="str">
        <f>VLOOKUP(A697,HOS[],10,FALSE)</f>
        <v>tier - 2</v>
      </c>
      <c r="P697" t="str">
        <f>VLOOKUP(A697,HOS[],11,FALSE)</f>
        <v>R1016</v>
      </c>
      <c r="Q697">
        <f>VLOOKUP(A697,HOS[],3,FALSE)</f>
        <v>64</v>
      </c>
    </row>
    <row r="698" spans="1:17" ht="15.6" x14ac:dyDescent="0.3">
      <c r="A698" s="1" t="s">
        <v>1674</v>
      </c>
      <c r="B698" t="str">
        <f>VLOOKUP(A698,CUS[],3,FALSE)</f>
        <v>Aaron C</v>
      </c>
      <c r="C698">
        <f>VLOOKUP(A698,MED[],2,FALSE)</f>
        <v>26.41</v>
      </c>
      <c r="D698">
        <f>VLOOKUP(A698,MED[],3,FALSE)</f>
        <v>8.11</v>
      </c>
      <c r="E698" t="str">
        <f>VLOOKUP(A698,MED[],4,FALSE)</f>
        <v>No</v>
      </c>
      <c r="F698" t="str">
        <f>VLOOKUP(A698,MED[],5,FALSE)</f>
        <v>No</v>
      </c>
      <c r="G698" t="str">
        <f>VLOOKUP(A698,MED[],6,FALSE)</f>
        <v>No</v>
      </c>
      <c r="H698" t="str">
        <f>VLOOKUP(A698,MED[],7,FALSE)</f>
        <v>3</v>
      </c>
      <c r="I698" t="str">
        <f>VLOOKUP(A698,MED[],8,FALSE)</f>
        <v>No</v>
      </c>
      <c r="J698" t="str">
        <f>VLOOKUP(A698,MED[],9,FALSE)</f>
        <v>Overweight</v>
      </c>
      <c r="K698" t="str">
        <f>VLOOKUP(A698,MED[],10,FALSE)</f>
        <v>Diabetes</v>
      </c>
      <c r="L698" t="str">
        <f>VLOOKUP(A698,HOS[],2,FALSE)</f>
        <v>3 Sep 1958</v>
      </c>
      <c r="M698" s="11">
        <f>VLOOKUP(A698,HOS[],8,FALSE)</f>
        <v>12495.29</v>
      </c>
      <c r="N698" t="str">
        <f>VLOOKUP(A698,HOS[],9,FALSE)</f>
        <v>tier - 2</v>
      </c>
      <c r="O698" t="str">
        <f>VLOOKUP(A698,HOS[],10,FALSE)</f>
        <v>tier - 1</v>
      </c>
      <c r="P698" t="str">
        <f>VLOOKUP(A698,HOS[],11,FALSE)</f>
        <v>R1018</v>
      </c>
      <c r="Q698">
        <f>VLOOKUP(A698,HOS[],3,FALSE)</f>
        <v>64</v>
      </c>
    </row>
    <row r="699" spans="1:17" ht="15.6" x14ac:dyDescent="0.3">
      <c r="A699" s="1" t="s">
        <v>1673</v>
      </c>
      <c r="B699" t="str">
        <f>VLOOKUP(A699,CUS[],3,FALSE)</f>
        <v>Kate</v>
      </c>
      <c r="C699">
        <f>VLOOKUP(A699,MED[],2,FALSE)</f>
        <v>28.785</v>
      </c>
      <c r="D699">
        <f>VLOOKUP(A699,MED[],3,FALSE)</f>
        <v>6.6</v>
      </c>
      <c r="E699" t="str">
        <f>VLOOKUP(A699,MED[],4,FALSE)</f>
        <v>No</v>
      </c>
      <c r="F699" t="str">
        <f>VLOOKUP(A699,MED[],5,FALSE)</f>
        <v>No</v>
      </c>
      <c r="G699" t="str">
        <f>VLOOKUP(A699,MED[],6,FALSE)</f>
        <v>No</v>
      </c>
      <c r="H699" t="str">
        <f>VLOOKUP(A699,MED[],7,FALSE)</f>
        <v>0</v>
      </c>
      <c r="I699" t="str">
        <f>VLOOKUP(A699,MED[],8,FALSE)</f>
        <v>No</v>
      </c>
      <c r="J699" t="str">
        <f>VLOOKUP(A699,MED[],9,FALSE)</f>
        <v>Overweight</v>
      </c>
      <c r="K699" t="str">
        <f>VLOOKUP(A699,MED[],10,FALSE)</f>
        <v>Diabetes</v>
      </c>
      <c r="L699" t="str">
        <f>VLOOKUP(A699,HOS[],2,FALSE)</f>
        <v>8 Jun 1965</v>
      </c>
      <c r="M699" s="11">
        <f>VLOOKUP(A699,HOS[],8,FALSE)</f>
        <v>5993.62</v>
      </c>
      <c r="N699" t="str">
        <f>VLOOKUP(A699,HOS[],9,FALSE)</f>
        <v>tier - 2</v>
      </c>
      <c r="O699" t="str">
        <f>VLOOKUP(A699,HOS[],10,FALSE)</f>
        <v>tier - 3</v>
      </c>
      <c r="P699" t="str">
        <f>VLOOKUP(A699,HOS[],11,FALSE)</f>
        <v>R1024</v>
      </c>
      <c r="Q699">
        <f>VLOOKUP(A699,HOS[],3,FALSE)</f>
        <v>58</v>
      </c>
    </row>
    <row r="700" spans="1:17" ht="15.6" x14ac:dyDescent="0.3">
      <c r="A700" s="1" t="s">
        <v>1672</v>
      </c>
      <c r="B700" t="str">
        <f>VLOOKUP(A700,CUS[],3,FALSE)</f>
        <v>Maria M</v>
      </c>
      <c r="C700">
        <f>VLOOKUP(A700,MED[],2,FALSE)</f>
        <v>26.695</v>
      </c>
      <c r="D700">
        <f>VLOOKUP(A700,MED[],3,FALSE)</f>
        <v>10.14</v>
      </c>
      <c r="E700" t="str">
        <f>VLOOKUP(A700,MED[],4,FALSE)</f>
        <v>yes</v>
      </c>
      <c r="F700" t="str">
        <f>VLOOKUP(A700,MED[],5,FALSE)</f>
        <v>No</v>
      </c>
      <c r="G700" t="str">
        <f>VLOOKUP(A700,MED[],6,FALSE)</f>
        <v>Yes</v>
      </c>
      <c r="H700" t="str">
        <f>VLOOKUP(A700,MED[],7,FALSE)</f>
        <v>1</v>
      </c>
      <c r="I700" t="str">
        <f>VLOOKUP(A700,MED[],8,FALSE)</f>
        <v>No</v>
      </c>
      <c r="J700" t="str">
        <f>VLOOKUP(A700,MED[],9,FALSE)</f>
        <v>Overweight</v>
      </c>
      <c r="K700" t="str">
        <f>VLOOKUP(A700,MED[],10,FALSE)</f>
        <v>Diabetes</v>
      </c>
      <c r="L700" t="str">
        <f>VLOOKUP(A700,HOS[],2,FALSE)</f>
        <v>16 Jul 1963</v>
      </c>
      <c r="M700" s="11">
        <f>VLOOKUP(A700,HOS[],8,FALSE)</f>
        <v>6059.17</v>
      </c>
      <c r="N700" t="str">
        <f>VLOOKUP(A700,HOS[],9,FALSE)</f>
        <v>tier - 2</v>
      </c>
      <c r="O700" t="str">
        <f>VLOOKUP(A700,HOS[],10,FALSE)</f>
        <v>tier - 2</v>
      </c>
      <c r="P700" t="str">
        <f>VLOOKUP(A700,HOS[],11,FALSE)</f>
        <v>R1012</v>
      </c>
      <c r="Q700">
        <f>VLOOKUP(A700,HOS[],3,FALSE)</f>
        <v>59</v>
      </c>
    </row>
    <row r="701" spans="1:17" ht="15.6" x14ac:dyDescent="0.3">
      <c r="A701" s="1" t="s">
        <v>1671</v>
      </c>
      <c r="B701" t="str">
        <f>VLOOKUP(A701,CUS[],3,FALSE)</f>
        <v>Daven W</v>
      </c>
      <c r="C701">
        <f>VLOOKUP(A701,MED[],2,FALSE)</f>
        <v>32.799999999999997</v>
      </c>
      <c r="D701">
        <f>VLOOKUP(A701,MED[],3,FALSE)</f>
        <v>6.06</v>
      </c>
      <c r="E701" t="str">
        <f>VLOOKUP(A701,MED[],4,FALSE)</f>
        <v>yes</v>
      </c>
      <c r="F701" t="str">
        <f>VLOOKUP(A701,MED[],5,FALSE)</f>
        <v>No</v>
      </c>
      <c r="G701" t="str">
        <f>VLOOKUP(A701,MED[],6,FALSE)</f>
        <v>No</v>
      </c>
      <c r="H701" t="str">
        <f>VLOOKUP(A701,MED[],7,FALSE)</f>
        <v>1</v>
      </c>
      <c r="I701" t="str">
        <f>VLOOKUP(A701,MED[],8,FALSE)</f>
        <v>No</v>
      </c>
      <c r="J701" t="str">
        <f>VLOOKUP(A701,MED[],9,FALSE)</f>
        <v>Obesity</v>
      </c>
      <c r="K701" t="str">
        <f>VLOOKUP(A701,MED[],10,FALSE)</f>
        <v>Prediabetes</v>
      </c>
      <c r="L701" t="str">
        <f>VLOOKUP(A701,HOS[],2,FALSE)</f>
        <v>28 Nov 1988</v>
      </c>
      <c r="M701" s="11">
        <f>VLOOKUP(A701,HOS[],8,FALSE)</f>
        <v>6061.8</v>
      </c>
      <c r="N701" t="str">
        <f>VLOOKUP(A701,HOS[],9,FALSE)</f>
        <v>tier - 2</v>
      </c>
      <c r="O701" t="str">
        <f>VLOOKUP(A701,HOS[],10,FALSE)</f>
        <v>tier - 2</v>
      </c>
      <c r="P701" t="str">
        <f>VLOOKUP(A701,HOS[],11,FALSE)</f>
        <v>R1011</v>
      </c>
      <c r="Q701">
        <f>VLOOKUP(A701,HOS[],3,FALSE)</f>
        <v>34</v>
      </c>
    </row>
    <row r="702" spans="1:17" ht="15.6" x14ac:dyDescent="0.3">
      <c r="A702" s="1" t="s">
        <v>1670</v>
      </c>
      <c r="B702" t="str">
        <f>VLOOKUP(A702,CUS[],3,FALSE)</f>
        <v>Mrs.  Brianne</v>
      </c>
      <c r="C702">
        <f>VLOOKUP(A702,MED[],2,FALSE)</f>
        <v>35.869999999999997</v>
      </c>
      <c r="D702">
        <f>VLOOKUP(A702,MED[],3,FALSE)</f>
        <v>9.91</v>
      </c>
      <c r="E702" t="str">
        <f>VLOOKUP(A702,MED[],4,FALSE)</f>
        <v>yes</v>
      </c>
      <c r="F702" t="str">
        <f>VLOOKUP(A702,MED[],5,FALSE)</f>
        <v>No</v>
      </c>
      <c r="G702" t="str">
        <f>VLOOKUP(A702,MED[],6,FALSE)</f>
        <v>No</v>
      </c>
      <c r="H702" t="str">
        <f>VLOOKUP(A702,MED[],7,FALSE)</f>
        <v>0</v>
      </c>
      <c r="I702" t="str">
        <f>VLOOKUP(A702,MED[],8,FALSE)</f>
        <v>No</v>
      </c>
      <c r="J702" t="str">
        <f>VLOOKUP(A702,MED[],9,FALSE)</f>
        <v>Obesity</v>
      </c>
      <c r="K702" t="str">
        <f>VLOOKUP(A702,MED[],10,FALSE)</f>
        <v>Diabetes</v>
      </c>
      <c r="L702" t="str">
        <f>VLOOKUP(A702,HOS[],2,FALSE)</f>
        <v>8 Oct 1967</v>
      </c>
      <c r="M702" s="11">
        <f>VLOOKUP(A702,HOS[],8,FALSE)</f>
        <v>6064.37</v>
      </c>
      <c r="N702" t="str">
        <f>VLOOKUP(A702,HOS[],9,FALSE)</f>
        <v>tier - 2</v>
      </c>
      <c r="O702" t="str">
        <f>VLOOKUP(A702,HOS[],10,FALSE)</f>
        <v>tier - 1</v>
      </c>
      <c r="P702" t="str">
        <f>VLOOKUP(A702,HOS[],11,FALSE)</f>
        <v>R1026</v>
      </c>
      <c r="Q702">
        <f>VLOOKUP(A702,HOS[],3,FALSE)</f>
        <v>55</v>
      </c>
    </row>
    <row r="703" spans="1:17" ht="15.6" x14ac:dyDescent="0.3">
      <c r="A703" s="1" t="s">
        <v>1669</v>
      </c>
      <c r="B703" t="str">
        <f>VLOOKUP(A703,CUS[],3,FALSE)</f>
        <v>Hiroki</v>
      </c>
      <c r="C703">
        <f>VLOOKUP(A703,MED[],2,FALSE)</f>
        <v>21.66</v>
      </c>
      <c r="D703">
        <f>VLOOKUP(A703,MED[],3,FALSE)</f>
        <v>4.1399999999999997</v>
      </c>
      <c r="E703" t="str">
        <f>VLOOKUP(A703,MED[],4,FALSE)</f>
        <v>yes</v>
      </c>
      <c r="F703" t="str">
        <f>VLOOKUP(A703,MED[],5,FALSE)</f>
        <v>No</v>
      </c>
      <c r="G703" t="str">
        <f>VLOOKUP(A703,MED[],6,FALSE)</f>
        <v>No</v>
      </c>
      <c r="H703" t="str">
        <f>VLOOKUP(A703,MED[],7,FALSE)</f>
        <v>2</v>
      </c>
      <c r="I703" t="str">
        <f>VLOOKUP(A703,MED[],8,FALSE)</f>
        <v>No</v>
      </c>
      <c r="J703" t="str">
        <f>VLOOKUP(A703,MED[],9,FALSE)</f>
        <v>Overweight</v>
      </c>
      <c r="K703" t="str">
        <f>VLOOKUP(A703,MED[],10,FALSE)</f>
        <v>Normal</v>
      </c>
      <c r="L703" t="str">
        <f>VLOOKUP(A703,HOS[],2,FALSE)</f>
        <v>21 Dec 1959</v>
      </c>
      <c r="M703" s="11">
        <f>VLOOKUP(A703,HOS[],8,FALSE)</f>
        <v>6067.13</v>
      </c>
      <c r="N703" t="str">
        <f>VLOOKUP(A703,HOS[],9,FALSE)</f>
        <v>tier - 2</v>
      </c>
      <c r="O703" t="str">
        <f>VLOOKUP(A703,HOS[],10,FALSE)</f>
        <v>tier - 2</v>
      </c>
      <c r="P703" t="str">
        <f>VLOOKUP(A703,HOS[],11,FALSE)</f>
        <v>R1012</v>
      </c>
      <c r="Q703">
        <f>VLOOKUP(A703,HOS[],3,FALSE)</f>
        <v>63</v>
      </c>
    </row>
    <row r="704" spans="1:17" ht="15.6" x14ac:dyDescent="0.3">
      <c r="A704" s="1" t="s">
        <v>1668</v>
      </c>
      <c r="B704" t="str">
        <f>VLOOKUP(A704,CUS[],3,FALSE)</f>
        <v>Anders</v>
      </c>
      <c r="C704">
        <f>VLOOKUP(A704,MED[],2,FALSE)</f>
        <v>37.72</v>
      </c>
      <c r="D704">
        <f>VLOOKUP(A704,MED[],3,FALSE)</f>
        <v>4.38</v>
      </c>
      <c r="E704" t="str">
        <f>VLOOKUP(A704,MED[],4,FALSE)</f>
        <v>yes</v>
      </c>
      <c r="F704" t="str">
        <f>VLOOKUP(A704,MED[],5,FALSE)</f>
        <v>No</v>
      </c>
      <c r="G704" t="str">
        <f>VLOOKUP(A704,MED[],6,FALSE)</f>
        <v>Yes</v>
      </c>
      <c r="H704" t="str">
        <f>VLOOKUP(A704,MED[],7,FALSE)</f>
        <v>1</v>
      </c>
      <c r="I704" t="str">
        <f>VLOOKUP(A704,MED[],8,FALSE)</f>
        <v>No</v>
      </c>
      <c r="J704" t="str">
        <f>VLOOKUP(A704,MED[],9,FALSE)</f>
        <v>Obesity</v>
      </c>
      <c r="K704" t="str">
        <f>VLOOKUP(A704,MED[],10,FALSE)</f>
        <v>Normal</v>
      </c>
      <c r="L704" t="str">
        <f>VLOOKUP(A704,HOS[],2,FALSE)</f>
        <v>8 Sep 1969</v>
      </c>
      <c r="M704" s="11">
        <f>VLOOKUP(A704,HOS[],8,FALSE)</f>
        <v>6074.37</v>
      </c>
      <c r="N704" t="str">
        <f>VLOOKUP(A704,HOS[],9,FALSE)</f>
        <v>tier - 2</v>
      </c>
      <c r="O704" t="str">
        <f>VLOOKUP(A704,HOS[],10,FALSE)</f>
        <v>tier - 3</v>
      </c>
      <c r="P704" t="str">
        <f>VLOOKUP(A704,HOS[],11,FALSE)</f>
        <v>R1022</v>
      </c>
      <c r="Q704">
        <f>VLOOKUP(A704,HOS[],3,FALSE)</f>
        <v>53</v>
      </c>
    </row>
    <row r="705" spans="1:17" ht="15.6" x14ac:dyDescent="0.3">
      <c r="A705" s="1" t="s">
        <v>1667</v>
      </c>
      <c r="B705" t="str">
        <f>VLOOKUP(A705,CUS[],3,FALSE)</f>
        <v>Danielle</v>
      </c>
      <c r="C705">
        <f>VLOOKUP(A705,MED[],2,FALSE)</f>
        <v>39.700000000000003</v>
      </c>
      <c r="D705">
        <f>VLOOKUP(A705,MED[],3,FALSE)</f>
        <v>9.83</v>
      </c>
      <c r="E705" t="str">
        <f>VLOOKUP(A705,MED[],4,FALSE)</f>
        <v>No</v>
      </c>
      <c r="F705" t="str">
        <f>VLOOKUP(A705,MED[],5,FALSE)</f>
        <v>No</v>
      </c>
      <c r="G705" t="str">
        <f>VLOOKUP(A705,MED[],6,FALSE)</f>
        <v>No</v>
      </c>
      <c r="H705" t="str">
        <f>VLOOKUP(A705,MED[],7,FALSE)</f>
        <v>3</v>
      </c>
      <c r="I705" t="str">
        <f>VLOOKUP(A705,MED[],8,FALSE)</f>
        <v>No</v>
      </c>
      <c r="J705" t="str">
        <f>VLOOKUP(A705,MED[],9,FALSE)</f>
        <v>Obesity</v>
      </c>
      <c r="K705" t="str">
        <f>VLOOKUP(A705,MED[],10,FALSE)</f>
        <v>Diabetes</v>
      </c>
      <c r="L705" t="str">
        <f>VLOOKUP(A705,HOS[],2,FALSE)</f>
        <v>12 Jul 1958</v>
      </c>
      <c r="M705" s="11">
        <f>VLOOKUP(A705,HOS[],8,FALSE)</f>
        <v>37484.449999999997</v>
      </c>
      <c r="N705" t="str">
        <f>VLOOKUP(A705,HOS[],9,FALSE)</f>
        <v>tier - 2</v>
      </c>
      <c r="O705" t="str">
        <f>VLOOKUP(A705,HOS[],10,FALSE)</f>
        <v>tier - 2</v>
      </c>
      <c r="P705" t="str">
        <f>VLOOKUP(A705,HOS[],11,FALSE)</f>
        <v>R1011</v>
      </c>
      <c r="Q705">
        <f>VLOOKUP(A705,HOS[],3,FALSE)</f>
        <v>64</v>
      </c>
    </row>
    <row r="706" spans="1:17" ht="15.6" x14ac:dyDescent="0.3">
      <c r="A706" s="1" t="s">
        <v>1666</v>
      </c>
      <c r="B706" t="str">
        <f>VLOOKUP(A706,CUS[],3,FALSE)</f>
        <v>Candace N</v>
      </c>
      <c r="C706">
        <f>VLOOKUP(A706,MED[],2,FALSE)</f>
        <v>35.97</v>
      </c>
      <c r="D706">
        <f>VLOOKUP(A706,MED[],3,FALSE)</f>
        <v>11.08</v>
      </c>
      <c r="E706" t="str">
        <f>VLOOKUP(A706,MED[],4,FALSE)</f>
        <v>No</v>
      </c>
      <c r="F706" t="str">
        <f>VLOOKUP(A706,MED[],5,FALSE)</f>
        <v>No</v>
      </c>
      <c r="G706" t="str">
        <f>VLOOKUP(A706,MED[],6,FALSE)</f>
        <v>No</v>
      </c>
      <c r="H706" t="str">
        <f>VLOOKUP(A706,MED[],7,FALSE)</f>
        <v>3</v>
      </c>
      <c r="I706" t="str">
        <f>VLOOKUP(A706,MED[],8,FALSE)</f>
        <v>No</v>
      </c>
      <c r="J706" t="str">
        <f>VLOOKUP(A706,MED[],9,FALSE)</f>
        <v>Obesity</v>
      </c>
      <c r="K706" t="str">
        <f>VLOOKUP(A706,MED[],10,FALSE)</f>
        <v>Diabetes</v>
      </c>
      <c r="L706" t="str">
        <f>VLOOKUP(A706,HOS[],2,FALSE)</f>
        <v>14 Oct 1958</v>
      </c>
      <c r="M706" s="11">
        <f>VLOOKUP(A706,HOS[],8,FALSE)</f>
        <v>6079.67</v>
      </c>
      <c r="N706" t="str">
        <f>VLOOKUP(A706,HOS[],9,FALSE)</f>
        <v>tier - 2</v>
      </c>
      <c r="O706" t="str">
        <f>VLOOKUP(A706,HOS[],10,FALSE)</f>
        <v>tier - 3</v>
      </c>
      <c r="P706" t="str">
        <f>VLOOKUP(A706,HOS[],11,FALSE)</f>
        <v>R1013</v>
      </c>
      <c r="Q706">
        <f>VLOOKUP(A706,HOS[],3,FALSE)</f>
        <v>64</v>
      </c>
    </row>
    <row r="707" spans="1:17" ht="15.6" x14ac:dyDescent="0.3">
      <c r="A707" s="1" t="s">
        <v>1665</v>
      </c>
      <c r="B707" t="str">
        <f>VLOOKUP(A707,CUS[],3,FALSE)</f>
        <v>Bruno F.</v>
      </c>
      <c r="C707">
        <f>VLOOKUP(A707,MED[],2,FALSE)</f>
        <v>37.85</v>
      </c>
      <c r="D707">
        <f>VLOOKUP(A707,MED[],3,FALSE)</f>
        <v>11.01</v>
      </c>
      <c r="E707" t="str">
        <f>VLOOKUP(A707,MED[],4,FALSE)</f>
        <v>No</v>
      </c>
      <c r="F707" t="str">
        <f>VLOOKUP(A707,MED[],5,FALSE)</f>
        <v>No</v>
      </c>
      <c r="G707" t="str">
        <f>VLOOKUP(A707,MED[],6,FALSE)</f>
        <v>No</v>
      </c>
      <c r="H707" t="str">
        <f>VLOOKUP(A707,MED[],7,FALSE)</f>
        <v>0</v>
      </c>
      <c r="I707" t="str">
        <f>VLOOKUP(A707,MED[],8,FALSE)</f>
        <v>No</v>
      </c>
      <c r="J707" t="str">
        <f>VLOOKUP(A707,MED[],9,FALSE)</f>
        <v>Obesity</v>
      </c>
      <c r="K707" t="str">
        <f>VLOOKUP(A707,MED[],10,FALSE)</f>
        <v>Diabetes</v>
      </c>
      <c r="L707" t="str">
        <f>VLOOKUP(A707,HOS[],2,FALSE)</f>
        <v>25 Dec 1968</v>
      </c>
      <c r="M707" s="11">
        <f>VLOOKUP(A707,HOS[],8,FALSE)</f>
        <v>6082.41</v>
      </c>
      <c r="N707" t="str">
        <f>VLOOKUP(A707,HOS[],9,FALSE)</f>
        <v>tier - 2</v>
      </c>
      <c r="O707" t="str">
        <f>VLOOKUP(A707,HOS[],10,FALSE)</f>
        <v>tier - 3</v>
      </c>
      <c r="P707" t="str">
        <f>VLOOKUP(A707,HOS[],11,FALSE)</f>
        <v>R1012</v>
      </c>
      <c r="Q707">
        <f>VLOOKUP(A707,HOS[],3,FALSE)</f>
        <v>54</v>
      </c>
    </row>
    <row r="708" spans="1:17" ht="15.6" x14ac:dyDescent="0.3">
      <c r="A708" s="1" t="s">
        <v>1664</v>
      </c>
      <c r="B708" t="str">
        <f>VLOOKUP(A708,CUS[],3,FALSE)</f>
        <v>Emily</v>
      </c>
      <c r="C708">
        <f>VLOOKUP(A708,MED[],2,FALSE)</f>
        <v>21.66</v>
      </c>
      <c r="D708">
        <f>VLOOKUP(A708,MED[],3,FALSE)</f>
        <v>4.37</v>
      </c>
      <c r="E708" t="str">
        <f>VLOOKUP(A708,MED[],4,FALSE)</f>
        <v>No</v>
      </c>
      <c r="F708" t="str">
        <f>VLOOKUP(A708,MED[],5,FALSE)</f>
        <v>yes</v>
      </c>
      <c r="G708" t="str">
        <f>VLOOKUP(A708,MED[],6,FALSE)</f>
        <v>No</v>
      </c>
      <c r="H708" t="str">
        <f>VLOOKUP(A708,MED[],7,FALSE)</f>
        <v>1</v>
      </c>
      <c r="I708" t="str">
        <f>VLOOKUP(A708,MED[],8,FALSE)</f>
        <v>yes</v>
      </c>
      <c r="J708" t="str">
        <f>VLOOKUP(A708,MED[],9,FALSE)</f>
        <v>Overweight</v>
      </c>
      <c r="K708" t="str">
        <f>VLOOKUP(A708,MED[],10,FALSE)</f>
        <v>Normal</v>
      </c>
      <c r="L708" t="str">
        <f>VLOOKUP(A708,HOS[],2,FALSE)</f>
        <v>9 Sep 2004</v>
      </c>
      <c r="M708" s="11">
        <f>VLOOKUP(A708,HOS[],8,FALSE)</f>
        <v>6098.38</v>
      </c>
      <c r="N708" t="str">
        <f>VLOOKUP(A708,HOS[],9,FALSE)</f>
        <v>tier - 2</v>
      </c>
      <c r="O708" t="str">
        <f>VLOOKUP(A708,HOS[],10,FALSE)</f>
        <v>tier - 2</v>
      </c>
      <c r="P708" t="str">
        <f>VLOOKUP(A708,HOS[],11,FALSE)</f>
        <v>R1024</v>
      </c>
      <c r="Q708">
        <f>VLOOKUP(A708,HOS[],3,FALSE)</f>
        <v>18</v>
      </c>
    </row>
    <row r="709" spans="1:17" ht="15.6" x14ac:dyDescent="0.3">
      <c r="A709" s="1" t="s">
        <v>1663</v>
      </c>
      <c r="B709" t="str">
        <f>VLOOKUP(A709,CUS[],3,FALSE)</f>
        <v>Katie</v>
      </c>
      <c r="C709">
        <f>VLOOKUP(A709,MED[],2,FALSE)</f>
        <v>39.369999999999997</v>
      </c>
      <c r="D709">
        <f>VLOOKUP(A709,MED[],3,FALSE)</f>
        <v>5.91</v>
      </c>
      <c r="E709" t="str">
        <f>VLOOKUP(A709,MED[],4,FALSE)</f>
        <v>No</v>
      </c>
      <c r="F709" t="str">
        <f>VLOOKUP(A709,MED[],5,FALSE)</f>
        <v>No</v>
      </c>
      <c r="G709" t="str">
        <f>VLOOKUP(A709,MED[],6,FALSE)</f>
        <v>No</v>
      </c>
      <c r="H709" t="str">
        <f>VLOOKUP(A709,MED[],7,FALSE)</f>
        <v>2</v>
      </c>
      <c r="I709" t="str">
        <f>VLOOKUP(A709,MED[],8,FALSE)</f>
        <v>No</v>
      </c>
      <c r="J709" t="str">
        <f>VLOOKUP(A709,MED[],9,FALSE)</f>
        <v>Obesity</v>
      </c>
      <c r="K709" t="str">
        <f>VLOOKUP(A709,MED[],10,FALSE)</f>
        <v>Prediabetes</v>
      </c>
      <c r="L709" t="str">
        <f>VLOOKUP(A709,HOS[],2,FALSE)</f>
        <v>12 Jul 1972</v>
      </c>
      <c r="M709" s="11">
        <f>VLOOKUP(A709,HOS[],8,FALSE)</f>
        <v>12499.88</v>
      </c>
      <c r="N709" t="str">
        <f>VLOOKUP(A709,HOS[],9,FALSE)</f>
        <v>tier - 2</v>
      </c>
      <c r="O709" t="str">
        <f>VLOOKUP(A709,HOS[],10,FALSE)</f>
        <v>tier - 2</v>
      </c>
      <c r="P709" t="str">
        <f>VLOOKUP(A709,HOS[],11,FALSE)</f>
        <v>R1026</v>
      </c>
      <c r="Q709">
        <f>VLOOKUP(A709,HOS[],3,FALSE)</f>
        <v>50</v>
      </c>
    </row>
    <row r="710" spans="1:17" ht="15.6" x14ac:dyDescent="0.3">
      <c r="A710" s="1" t="s">
        <v>1662</v>
      </c>
      <c r="B710" t="str">
        <f>VLOOKUP(A710,CUS[],3,FALSE)</f>
        <v>Sally</v>
      </c>
      <c r="C710">
        <f>VLOOKUP(A710,MED[],2,FALSE)</f>
        <v>40.880000000000003</v>
      </c>
      <c r="D710">
        <f>VLOOKUP(A710,MED[],3,FALSE)</f>
        <v>7.65</v>
      </c>
      <c r="E710" t="str">
        <f>VLOOKUP(A710,MED[],4,FALSE)</f>
        <v>No</v>
      </c>
      <c r="F710" t="str">
        <f>VLOOKUP(A710,MED[],5,FALSE)</f>
        <v>No</v>
      </c>
      <c r="G710" t="str">
        <f>VLOOKUP(A710,MED[],6,FALSE)</f>
        <v>No</v>
      </c>
      <c r="H710" t="str">
        <f>VLOOKUP(A710,MED[],7,FALSE)</f>
        <v>0</v>
      </c>
      <c r="I710" t="str">
        <f>VLOOKUP(A710,MED[],8,FALSE)</f>
        <v>No</v>
      </c>
      <c r="J710" t="str">
        <f>VLOOKUP(A710,MED[],9,FALSE)</f>
        <v>Obesity</v>
      </c>
      <c r="K710" t="str">
        <f>VLOOKUP(A710,MED[],10,FALSE)</f>
        <v>Diabetes</v>
      </c>
      <c r="L710" t="str">
        <f>VLOOKUP(A710,HOS[],2,FALSE)</f>
        <v>9 Dec 1974</v>
      </c>
      <c r="M710" s="11">
        <f>VLOOKUP(A710,HOS[],8,FALSE)</f>
        <v>6111.95</v>
      </c>
      <c r="N710" t="str">
        <f>VLOOKUP(A710,HOS[],9,FALSE)</f>
        <v>tier - 2</v>
      </c>
      <c r="O710" t="str">
        <f>VLOOKUP(A710,HOS[],10,FALSE)</f>
        <v>tier - 2</v>
      </c>
      <c r="P710" t="str">
        <f>VLOOKUP(A710,HOS[],11,FALSE)</f>
        <v>R1026</v>
      </c>
      <c r="Q710">
        <f>VLOOKUP(A710,HOS[],3,FALSE)</f>
        <v>48</v>
      </c>
    </row>
    <row r="711" spans="1:17" ht="15.6" x14ac:dyDescent="0.3">
      <c r="A711" s="1" t="s">
        <v>1661</v>
      </c>
      <c r="B711" t="str">
        <f>VLOOKUP(A711,CUS[],3,FALSE)</f>
        <v>Meaghan J</v>
      </c>
      <c r="C711">
        <f>VLOOKUP(A711,MED[],2,FALSE)</f>
        <v>26.22</v>
      </c>
      <c r="D711">
        <f>VLOOKUP(A711,MED[],3,FALSE)</f>
        <v>5.37</v>
      </c>
      <c r="E711" t="str">
        <f>VLOOKUP(A711,MED[],4,FALSE)</f>
        <v>yes</v>
      </c>
      <c r="F711" t="str">
        <f>VLOOKUP(A711,MED[],5,FALSE)</f>
        <v>No</v>
      </c>
      <c r="G711" t="str">
        <f>VLOOKUP(A711,MED[],6,FALSE)</f>
        <v>No</v>
      </c>
      <c r="H711" t="str">
        <f>VLOOKUP(A711,MED[],7,FALSE)</f>
        <v>2</v>
      </c>
      <c r="I711" t="str">
        <f>VLOOKUP(A711,MED[],8,FALSE)</f>
        <v>No</v>
      </c>
      <c r="J711" t="str">
        <f>VLOOKUP(A711,MED[],9,FALSE)</f>
        <v>Overweight</v>
      </c>
      <c r="K711" t="str">
        <f>VLOOKUP(A711,MED[],10,FALSE)</f>
        <v>Normal</v>
      </c>
      <c r="L711" t="str">
        <f>VLOOKUP(A711,HOS[],2,FALSE)</f>
        <v>21 Nov 1959</v>
      </c>
      <c r="M711" s="11">
        <f>VLOOKUP(A711,HOS[],8,FALSE)</f>
        <v>6112.35</v>
      </c>
      <c r="N711" t="str">
        <f>VLOOKUP(A711,HOS[],9,FALSE)</f>
        <v>tier - 2</v>
      </c>
      <c r="O711" t="str">
        <f>VLOOKUP(A711,HOS[],10,FALSE)</f>
        <v>tier - 3</v>
      </c>
      <c r="P711" t="str">
        <f>VLOOKUP(A711,HOS[],11,FALSE)</f>
        <v>R1012</v>
      </c>
      <c r="Q711">
        <f>VLOOKUP(A711,HOS[],3,FALSE)</f>
        <v>63</v>
      </c>
    </row>
    <row r="712" spans="1:17" ht="15.6" x14ac:dyDescent="0.3">
      <c r="A712" s="1" t="s">
        <v>1660</v>
      </c>
      <c r="B712" t="str">
        <f>VLOOKUP(A712,CUS[],3,FALSE)</f>
        <v>Rina</v>
      </c>
      <c r="C712">
        <f>VLOOKUP(A712,MED[],2,FALSE)</f>
        <v>25.08</v>
      </c>
      <c r="D712">
        <f>VLOOKUP(A712,MED[],3,FALSE)</f>
        <v>5.75</v>
      </c>
      <c r="E712" t="str">
        <f>VLOOKUP(A712,MED[],4,FALSE)</f>
        <v>yes</v>
      </c>
      <c r="F712" t="str">
        <f>VLOOKUP(A712,MED[],5,FALSE)</f>
        <v>No</v>
      </c>
      <c r="G712" t="str">
        <f>VLOOKUP(A712,MED[],6,FALSE)</f>
        <v>No</v>
      </c>
      <c r="H712" t="str">
        <f>VLOOKUP(A712,MED[],7,FALSE)</f>
        <v>2</v>
      </c>
      <c r="I712" t="str">
        <f>VLOOKUP(A712,MED[],8,FALSE)</f>
        <v>No</v>
      </c>
      <c r="J712" t="str">
        <f>VLOOKUP(A712,MED[],9,FALSE)</f>
        <v>Overweight</v>
      </c>
      <c r="K712" t="str">
        <f>VLOOKUP(A712,MED[],10,FALSE)</f>
        <v>Prediabetes</v>
      </c>
      <c r="L712" t="str">
        <f>VLOOKUP(A712,HOS[],2,FALSE)</f>
        <v>25 Oct 1959</v>
      </c>
      <c r="M712" s="11">
        <f>VLOOKUP(A712,HOS[],8,FALSE)</f>
        <v>6113.23</v>
      </c>
      <c r="N712" t="str">
        <f>VLOOKUP(A712,HOS[],9,FALSE)</f>
        <v>tier - 2</v>
      </c>
      <c r="O712" t="str">
        <f>VLOOKUP(A712,HOS[],10,FALSE)</f>
        <v>tier - 1</v>
      </c>
      <c r="P712" t="str">
        <f>VLOOKUP(A712,HOS[],11,FALSE)</f>
        <v>R1012</v>
      </c>
      <c r="Q712">
        <f>VLOOKUP(A712,HOS[],3,FALSE)</f>
        <v>63</v>
      </c>
    </row>
    <row r="713" spans="1:17" ht="15.6" x14ac:dyDescent="0.3">
      <c r="A713" s="1" t="s">
        <v>1659</v>
      </c>
      <c r="B713" t="str">
        <f>VLOOKUP(A713,CUS[],3,FALSE)</f>
        <v>Kristin P.</v>
      </c>
      <c r="C713">
        <f>VLOOKUP(A713,MED[],2,FALSE)</f>
        <v>39.1</v>
      </c>
      <c r="D713">
        <f>VLOOKUP(A713,MED[],3,FALSE)</f>
        <v>6.79</v>
      </c>
      <c r="E713" t="str">
        <f>VLOOKUP(A713,MED[],4,FALSE)</f>
        <v>yes</v>
      </c>
      <c r="F713" t="str">
        <f>VLOOKUP(A713,MED[],5,FALSE)</f>
        <v>No</v>
      </c>
      <c r="G713" t="str">
        <f>VLOOKUP(A713,MED[],6,FALSE)</f>
        <v>No</v>
      </c>
      <c r="H713" t="str">
        <f>VLOOKUP(A713,MED[],7,FALSE)</f>
        <v>2</v>
      </c>
      <c r="I713" t="str">
        <f>VLOOKUP(A713,MED[],8,FALSE)</f>
        <v>No</v>
      </c>
      <c r="J713" t="str">
        <f>VLOOKUP(A713,MED[],9,FALSE)</f>
        <v>Obesity</v>
      </c>
      <c r="K713" t="str">
        <f>VLOOKUP(A713,MED[],10,FALSE)</f>
        <v>Diabetes</v>
      </c>
      <c r="L713" t="str">
        <f>VLOOKUP(A713,HOS[],2,FALSE)</f>
        <v>11 Sep 1961</v>
      </c>
      <c r="M713" s="11">
        <f>VLOOKUP(A713,HOS[],8,FALSE)</f>
        <v>6117.49</v>
      </c>
      <c r="N713" t="str">
        <f>VLOOKUP(A713,HOS[],9,FALSE)</f>
        <v>tier - 2</v>
      </c>
      <c r="O713" t="str">
        <f>VLOOKUP(A713,HOS[],10,FALSE)</f>
        <v>tier - 1</v>
      </c>
      <c r="P713" t="str">
        <f>VLOOKUP(A713,HOS[],11,FALSE)</f>
        <v>R1011</v>
      </c>
      <c r="Q713">
        <f>VLOOKUP(A713,HOS[],3,FALSE)</f>
        <v>61</v>
      </c>
    </row>
    <row r="714" spans="1:17" ht="15.6" x14ac:dyDescent="0.3">
      <c r="A714" s="1" t="s">
        <v>1658</v>
      </c>
      <c r="B714" t="str">
        <f>VLOOKUP(A714,CUS[],3,FALSE)</f>
        <v>Albert</v>
      </c>
      <c r="C714">
        <f>VLOOKUP(A714,MED[],2,FALSE)</f>
        <v>37.905000000000001</v>
      </c>
      <c r="D714">
        <f>VLOOKUP(A714,MED[],3,FALSE)</f>
        <v>7.03</v>
      </c>
      <c r="E714" t="str">
        <f>VLOOKUP(A714,MED[],4,FALSE)</f>
        <v>No</v>
      </c>
      <c r="F714" t="str">
        <f>VLOOKUP(A714,MED[],5,FALSE)</f>
        <v>No</v>
      </c>
      <c r="G714" t="str">
        <f>VLOOKUP(A714,MED[],6,FALSE)</f>
        <v>No</v>
      </c>
      <c r="H714" t="str">
        <f>VLOOKUP(A714,MED[],7,FALSE)</f>
        <v>3</v>
      </c>
      <c r="I714" t="str">
        <f>VLOOKUP(A714,MED[],8,FALSE)</f>
        <v>No</v>
      </c>
      <c r="J714" t="str">
        <f>VLOOKUP(A714,MED[],9,FALSE)</f>
        <v>Obesity</v>
      </c>
      <c r="K714" t="str">
        <f>VLOOKUP(A714,MED[],10,FALSE)</f>
        <v>Diabetes</v>
      </c>
      <c r="L714" t="str">
        <f>VLOOKUP(A714,HOS[],2,FALSE)</f>
        <v>16 Sep 1958</v>
      </c>
      <c r="M714" s="11">
        <f>VLOOKUP(A714,HOS[],8,FALSE)</f>
        <v>6123.57</v>
      </c>
      <c r="N714" t="str">
        <f>VLOOKUP(A714,HOS[],9,FALSE)</f>
        <v>tier - 2</v>
      </c>
      <c r="O714" t="str">
        <f>VLOOKUP(A714,HOS[],10,FALSE)</f>
        <v>tier - 2</v>
      </c>
      <c r="P714" t="str">
        <f>VLOOKUP(A714,HOS[],11,FALSE)</f>
        <v>R1012</v>
      </c>
      <c r="Q714">
        <f>VLOOKUP(A714,HOS[],3,FALSE)</f>
        <v>64</v>
      </c>
    </row>
    <row r="715" spans="1:17" ht="15.6" x14ac:dyDescent="0.3">
      <c r="A715" s="1" t="s">
        <v>1657</v>
      </c>
      <c r="B715" t="str">
        <f>VLOOKUP(A715,CUS[],3,FALSE)</f>
        <v>Ashley</v>
      </c>
      <c r="C715">
        <f>VLOOKUP(A715,MED[],2,FALSE)</f>
        <v>43.35</v>
      </c>
      <c r="D715">
        <f>VLOOKUP(A715,MED[],3,FALSE)</f>
        <v>5.41</v>
      </c>
      <c r="E715" t="str">
        <f>VLOOKUP(A715,MED[],4,FALSE)</f>
        <v>yes</v>
      </c>
      <c r="F715" t="str">
        <f>VLOOKUP(A715,MED[],5,FALSE)</f>
        <v>No</v>
      </c>
      <c r="G715" t="str">
        <f>VLOOKUP(A715,MED[],6,FALSE)</f>
        <v>Yes</v>
      </c>
      <c r="H715" t="str">
        <f>VLOOKUP(A715,MED[],7,FALSE)</f>
        <v>1</v>
      </c>
      <c r="I715" t="str">
        <f>VLOOKUP(A715,MED[],8,FALSE)</f>
        <v>No</v>
      </c>
      <c r="J715" t="str">
        <f>VLOOKUP(A715,MED[],9,FALSE)</f>
        <v>Obesity</v>
      </c>
      <c r="K715" t="str">
        <f>VLOOKUP(A715,MED[],10,FALSE)</f>
        <v>Normal</v>
      </c>
      <c r="L715" t="str">
        <f>VLOOKUP(A715,HOS[],2,FALSE)</f>
        <v>18 Nov 1983</v>
      </c>
      <c r="M715" s="11">
        <f>VLOOKUP(A715,HOS[],8,FALSE)</f>
        <v>6128.8</v>
      </c>
      <c r="N715" t="str">
        <f>VLOOKUP(A715,HOS[],9,FALSE)</f>
        <v>tier - 2</v>
      </c>
      <c r="O715" t="str">
        <f>VLOOKUP(A715,HOS[],10,FALSE)</f>
        <v>tier - 1</v>
      </c>
      <c r="P715" t="str">
        <f>VLOOKUP(A715,HOS[],11,FALSE)</f>
        <v>R1026</v>
      </c>
      <c r="Q715">
        <f>VLOOKUP(A715,HOS[],3,FALSE)</f>
        <v>39</v>
      </c>
    </row>
    <row r="716" spans="1:17" ht="15.6" x14ac:dyDescent="0.3">
      <c r="A716" s="1" t="s">
        <v>1656</v>
      </c>
      <c r="B716" t="str">
        <f>VLOOKUP(A716,CUS[],3,FALSE)</f>
        <v>Shannon L</v>
      </c>
      <c r="C716">
        <f>VLOOKUP(A716,MED[],2,FALSE)</f>
        <v>36.15</v>
      </c>
      <c r="D716">
        <f>VLOOKUP(A716,MED[],3,FALSE)</f>
        <v>8.0500000000000007</v>
      </c>
      <c r="E716" t="str">
        <f>VLOOKUP(A716,MED[],4,FALSE)</f>
        <v>No</v>
      </c>
      <c r="F716" t="str">
        <f>VLOOKUP(A716,MED[],5,FALSE)</f>
        <v>No</v>
      </c>
      <c r="G716" t="str">
        <f>VLOOKUP(A716,MED[],6,FALSE)</f>
        <v>No</v>
      </c>
      <c r="H716" t="str">
        <f>VLOOKUP(A716,MED[],7,FALSE)</f>
        <v>0</v>
      </c>
      <c r="I716" t="str">
        <f>VLOOKUP(A716,MED[],8,FALSE)</f>
        <v>No</v>
      </c>
      <c r="J716" t="str">
        <f>VLOOKUP(A716,MED[],9,FALSE)</f>
        <v>Obesity</v>
      </c>
      <c r="K716" t="str">
        <f>VLOOKUP(A716,MED[],10,FALSE)</f>
        <v>Diabetes</v>
      </c>
      <c r="L716" t="str">
        <f>VLOOKUP(A716,HOS[],2,FALSE)</f>
        <v>9 Dec 1968</v>
      </c>
      <c r="M716" s="11">
        <f>VLOOKUP(A716,HOS[],8,FALSE)</f>
        <v>6138.5</v>
      </c>
      <c r="N716" t="str">
        <f>VLOOKUP(A716,HOS[],9,FALSE)</f>
        <v>tier - 2</v>
      </c>
      <c r="O716" t="str">
        <f>VLOOKUP(A716,HOS[],10,FALSE)</f>
        <v>tier - 1</v>
      </c>
      <c r="P716" t="str">
        <f>VLOOKUP(A716,HOS[],11,FALSE)</f>
        <v>R1026</v>
      </c>
      <c r="Q716">
        <f>VLOOKUP(A716,HOS[],3,FALSE)</f>
        <v>54</v>
      </c>
    </row>
    <row r="717" spans="1:17" ht="15.6" x14ac:dyDescent="0.3">
      <c r="A717" s="1" t="s">
        <v>1655</v>
      </c>
      <c r="B717" t="str">
        <f>VLOOKUP(A717,CUS[],3,FALSE)</f>
        <v>Amy B</v>
      </c>
      <c r="C717">
        <f>VLOOKUP(A717,MED[],2,FALSE)</f>
        <v>44.98</v>
      </c>
      <c r="D717">
        <f>VLOOKUP(A717,MED[],3,FALSE)</f>
        <v>5.94</v>
      </c>
      <c r="E717" t="str">
        <f>VLOOKUP(A717,MED[],4,FALSE)</f>
        <v>No</v>
      </c>
      <c r="F717" t="str">
        <f>VLOOKUP(A717,MED[],5,FALSE)</f>
        <v>No</v>
      </c>
      <c r="G717" t="str">
        <f>VLOOKUP(A717,MED[],6,FALSE)</f>
        <v>No</v>
      </c>
      <c r="H717" t="str">
        <f>VLOOKUP(A717,MED[],7,FALSE)</f>
        <v>1</v>
      </c>
      <c r="I717" t="str">
        <f>VLOOKUP(A717,MED[],8,FALSE)</f>
        <v>No</v>
      </c>
      <c r="J717" t="str">
        <f>VLOOKUP(A717,MED[],9,FALSE)</f>
        <v>Obesity</v>
      </c>
      <c r="K717" t="str">
        <f>VLOOKUP(A717,MED[],10,FALSE)</f>
        <v>Prediabetes</v>
      </c>
      <c r="L717" t="str">
        <f>VLOOKUP(A717,HOS[],2,FALSE)</f>
        <v>16 Jul 1984</v>
      </c>
      <c r="M717" s="11">
        <f>VLOOKUP(A717,HOS[],8,FALSE)</f>
        <v>37607.53</v>
      </c>
      <c r="N717" t="str">
        <f>VLOOKUP(A717,HOS[],9,FALSE)</f>
        <v>tier - 2</v>
      </c>
      <c r="O717" t="str">
        <f>VLOOKUP(A717,HOS[],10,FALSE)</f>
        <v>tier - 1</v>
      </c>
      <c r="P717" t="str">
        <f>VLOOKUP(A717,HOS[],11,FALSE)</f>
        <v>R1012</v>
      </c>
      <c r="Q717">
        <f>VLOOKUP(A717,HOS[],3,FALSE)</f>
        <v>38</v>
      </c>
    </row>
    <row r="718" spans="1:17" ht="15.6" x14ac:dyDescent="0.3">
      <c r="A718" s="1" t="s">
        <v>1654</v>
      </c>
      <c r="B718" t="str">
        <f>VLOOKUP(A718,CUS[],3,FALSE)</f>
        <v>A Danielle</v>
      </c>
      <c r="C718">
        <f>VLOOKUP(A718,MED[],2,FALSE)</f>
        <v>38.28</v>
      </c>
      <c r="D718">
        <f>VLOOKUP(A718,MED[],3,FALSE)</f>
        <v>5.51</v>
      </c>
      <c r="E718" t="str">
        <f>VLOOKUP(A718,MED[],4,FALSE)</f>
        <v>No</v>
      </c>
      <c r="F718" t="str">
        <f>VLOOKUP(A718,MED[],5,FALSE)</f>
        <v>yes</v>
      </c>
      <c r="G718" t="str">
        <f>VLOOKUP(A718,MED[],6,FALSE)</f>
        <v>No</v>
      </c>
      <c r="H718" t="str">
        <f>VLOOKUP(A718,MED[],7,FALSE)</f>
        <v>1</v>
      </c>
      <c r="I718" t="str">
        <f>VLOOKUP(A718,MED[],8,FALSE)</f>
        <v>No</v>
      </c>
      <c r="J718" t="str">
        <f>VLOOKUP(A718,MED[],9,FALSE)</f>
        <v>Obesity</v>
      </c>
      <c r="K718" t="str">
        <f>VLOOKUP(A718,MED[],10,FALSE)</f>
        <v>Normal</v>
      </c>
      <c r="L718" t="str">
        <f>VLOOKUP(A718,HOS[],2,FALSE)</f>
        <v>5 Jul 2004</v>
      </c>
      <c r="M718" s="11">
        <f>VLOOKUP(A718,HOS[],8,FALSE)</f>
        <v>6138.58</v>
      </c>
      <c r="N718" t="str">
        <f>VLOOKUP(A718,HOS[],9,FALSE)</f>
        <v>tier - 2</v>
      </c>
      <c r="O718" t="str">
        <f>VLOOKUP(A718,HOS[],10,FALSE)</f>
        <v>tier - 3</v>
      </c>
      <c r="P718" t="str">
        <f>VLOOKUP(A718,HOS[],11,FALSE)</f>
        <v>R1013</v>
      </c>
      <c r="Q718">
        <f>VLOOKUP(A718,HOS[],3,FALSE)</f>
        <v>18</v>
      </c>
    </row>
    <row r="719" spans="1:17" ht="15.6" x14ac:dyDescent="0.3">
      <c r="A719" s="1" t="s">
        <v>1653</v>
      </c>
      <c r="B719" t="str">
        <f>VLOOKUP(A719,CUS[],3,FALSE)</f>
        <v>Conrad F</v>
      </c>
      <c r="C719">
        <f>VLOOKUP(A719,MED[],2,FALSE)</f>
        <v>32.299999999999997</v>
      </c>
      <c r="D719">
        <f>VLOOKUP(A719,MED[],3,FALSE)</f>
        <v>6.55</v>
      </c>
      <c r="E719" t="str">
        <f>VLOOKUP(A719,MED[],4,FALSE)</f>
        <v>yes</v>
      </c>
      <c r="F719" t="str">
        <f>VLOOKUP(A719,MED[],5,FALSE)</f>
        <v>No</v>
      </c>
      <c r="G719" t="str">
        <f>VLOOKUP(A719,MED[],6,FALSE)</f>
        <v>No</v>
      </c>
      <c r="H719" t="str">
        <f>VLOOKUP(A719,MED[],7,FALSE)</f>
        <v>2</v>
      </c>
      <c r="I719" t="str">
        <f>VLOOKUP(A719,MED[],8,FALSE)</f>
        <v>No</v>
      </c>
      <c r="J719" t="str">
        <f>VLOOKUP(A719,MED[],9,FALSE)</f>
        <v>Obesity</v>
      </c>
      <c r="K719" t="str">
        <f>VLOOKUP(A719,MED[],10,FALSE)</f>
        <v>Diabetes</v>
      </c>
      <c r="L719" t="str">
        <f>VLOOKUP(A719,HOS[],2,FALSE)</f>
        <v>12 Jun 1961</v>
      </c>
      <c r="M719" s="11">
        <f>VLOOKUP(A719,HOS[],8,FALSE)</f>
        <v>6139.14</v>
      </c>
      <c r="N719" t="str">
        <f>VLOOKUP(A719,HOS[],9,FALSE)</f>
        <v>tier - 2</v>
      </c>
      <c r="O719" t="str">
        <f>VLOOKUP(A719,HOS[],10,FALSE)</f>
        <v>tier - 1</v>
      </c>
      <c r="P719" t="str">
        <f>VLOOKUP(A719,HOS[],11,FALSE)</f>
        <v>R1012</v>
      </c>
      <c r="Q719">
        <f>VLOOKUP(A719,HOS[],3,FALSE)</f>
        <v>61</v>
      </c>
    </row>
    <row r="720" spans="1:17" ht="15.6" x14ac:dyDescent="0.3">
      <c r="A720" s="1" t="s">
        <v>1652</v>
      </c>
      <c r="B720" t="str">
        <f>VLOOKUP(A720,CUS[],3,FALSE)</f>
        <v>Josh</v>
      </c>
      <c r="C720">
        <f>VLOOKUP(A720,MED[],2,FALSE)</f>
        <v>39.51</v>
      </c>
      <c r="D720">
        <f>VLOOKUP(A720,MED[],3,FALSE)</f>
        <v>5.79</v>
      </c>
      <c r="E720" t="str">
        <f>VLOOKUP(A720,MED[],4,FALSE)</f>
        <v>yes</v>
      </c>
      <c r="F720" t="str">
        <f>VLOOKUP(A720,MED[],5,FALSE)</f>
        <v>No</v>
      </c>
      <c r="G720" t="str">
        <f>VLOOKUP(A720,MED[],6,FALSE)</f>
        <v>No</v>
      </c>
      <c r="H720" t="str">
        <f>VLOOKUP(A720,MED[],7,FALSE)</f>
        <v>0</v>
      </c>
      <c r="I720" t="str">
        <f>VLOOKUP(A720,MED[],8,FALSE)</f>
        <v>No</v>
      </c>
      <c r="J720" t="str">
        <f>VLOOKUP(A720,MED[],9,FALSE)</f>
        <v>Obesity</v>
      </c>
      <c r="K720" t="str">
        <f>VLOOKUP(A720,MED[],10,FALSE)</f>
        <v>Prediabetes</v>
      </c>
      <c r="L720" t="str">
        <f>VLOOKUP(A720,HOS[],2,FALSE)</f>
        <v>16 Sep 1976</v>
      </c>
      <c r="M720" s="11">
        <f>VLOOKUP(A720,HOS[],8,FALSE)</f>
        <v>12523.6</v>
      </c>
      <c r="N720" t="str">
        <f>VLOOKUP(A720,HOS[],9,FALSE)</f>
        <v>tier - 2</v>
      </c>
      <c r="O720" t="str">
        <f>VLOOKUP(A720,HOS[],10,FALSE)</f>
        <v>tier - 3</v>
      </c>
      <c r="P720" t="str">
        <f>VLOOKUP(A720,HOS[],11,FALSE)</f>
        <v>R1023</v>
      </c>
      <c r="Q720">
        <f>VLOOKUP(A720,HOS[],3,FALSE)</f>
        <v>46</v>
      </c>
    </row>
    <row r="721" spans="1:17" ht="15.6" x14ac:dyDescent="0.3">
      <c r="A721" s="1" t="s">
        <v>1651</v>
      </c>
      <c r="B721" t="str">
        <f>VLOOKUP(A721,CUS[],3,FALSE)</f>
        <v>Maxime</v>
      </c>
      <c r="C721">
        <f>VLOOKUP(A721,MED[],2,FALSE)</f>
        <v>50.46</v>
      </c>
      <c r="D721">
        <f>VLOOKUP(A721,MED[],3,FALSE)</f>
        <v>4.5599999999999996</v>
      </c>
      <c r="E721" t="str">
        <f>VLOOKUP(A721,MED[],4,FALSE)</f>
        <v>No</v>
      </c>
      <c r="F721" t="str">
        <f>VLOOKUP(A721,MED[],5,FALSE)</f>
        <v>No</v>
      </c>
      <c r="G721" t="str">
        <f>VLOOKUP(A721,MED[],6,FALSE)</f>
        <v>No</v>
      </c>
      <c r="H721" t="str">
        <f>VLOOKUP(A721,MED[],7,FALSE)</f>
        <v>0</v>
      </c>
      <c r="I721" t="str">
        <f>VLOOKUP(A721,MED[],8,FALSE)</f>
        <v>No</v>
      </c>
      <c r="J721" t="str">
        <f>VLOOKUP(A721,MED[],9,FALSE)</f>
        <v>Obesity</v>
      </c>
      <c r="K721" t="str">
        <f>VLOOKUP(A721,MED[],10,FALSE)</f>
        <v>Normal</v>
      </c>
      <c r="L721" t="str">
        <f>VLOOKUP(A721,HOS[],2,FALSE)</f>
        <v>14 Sep 1991</v>
      </c>
      <c r="M721" s="11">
        <f>VLOOKUP(A721,HOS[],8,FALSE)</f>
        <v>6147.12</v>
      </c>
      <c r="N721" t="str">
        <f>VLOOKUP(A721,HOS[],9,FALSE)</f>
        <v>tier - 2</v>
      </c>
      <c r="O721" t="str">
        <f>VLOOKUP(A721,HOS[],10,FALSE)</f>
        <v>tier - 3</v>
      </c>
      <c r="P721" t="str">
        <f>VLOOKUP(A721,HOS[],11,FALSE)</f>
        <v>R1012</v>
      </c>
      <c r="Q721">
        <f>VLOOKUP(A721,HOS[],3,FALSE)</f>
        <v>31</v>
      </c>
    </row>
    <row r="722" spans="1:17" ht="15.6" x14ac:dyDescent="0.3">
      <c r="A722" s="1" t="s">
        <v>1650</v>
      </c>
      <c r="B722" t="str">
        <f>VLOOKUP(A722,CUS[],3,FALSE)</f>
        <v>Natalie</v>
      </c>
      <c r="C722">
        <f>VLOOKUP(A722,MED[],2,FALSE)</f>
        <v>31.73</v>
      </c>
      <c r="D722">
        <f>VLOOKUP(A722,MED[],3,FALSE)</f>
        <v>7</v>
      </c>
      <c r="E722" t="str">
        <f>VLOOKUP(A722,MED[],4,FALSE)</f>
        <v>No</v>
      </c>
      <c r="F722" t="str">
        <f>VLOOKUP(A722,MED[],5,FALSE)</f>
        <v>No</v>
      </c>
      <c r="G722" t="str">
        <f>VLOOKUP(A722,MED[],6,FALSE)</f>
        <v>No</v>
      </c>
      <c r="H722" t="str">
        <f>VLOOKUP(A722,MED[],7,FALSE)</f>
        <v>0</v>
      </c>
      <c r="I722" t="str">
        <f>VLOOKUP(A722,MED[],8,FALSE)</f>
        <v>No</v>
      </c>
      <c r="J722" t="str">
        <f>VLOOKUP(A722,MED[],9,FALSE)</f>
        <v>Obesity</v>
      </c>
      <c r="K722" t="str">
        <f>VLOOKUP(A722,MED[],10,FALSE)</f>
        <v>Diabetes</v>
      </c>
      <c r="L722" t="str">
        <f>VLOOKUP(A722,HOS[],2,FALSE)</f>
        <v>6 Nov 1960</v>
      </c>
      <c r="M722" s="11">
        <f>VLOOKUP(A722,HOS[],8,FALSE)</f>
        <v>6152.05</v>
      </c>
      <c r="N722" t="str">
        <f>VLOOKUP(A722,HOS[],9,FALSE)</f>
        <v>tier - 2</v>
      </c>
      <c r="O722" t="str">
        <f>VLOOKUP(A722,HOS[],10,FALSE)</f>
        <v>tier - 3</v>
      </c>
      <c r="P722" t="str">
        <f>VLOOKUP(A722,HOS[],11,FALSE)</f>
        <v>R1024</v>
      </c>
      <c r="Q722">
        <f>VLOOKUP(A722,HOS[],3,FALSE)</f>
        <v>62</v>
      </c>
    </row>
    <row r="723" spans="1:17" ht="15.6" x14ac:dyDescent="0.3">
      <c r="A723" s="1" t="s">
        <v>1649</v>
      </c>
      <c r="B723" t="str">
        <f>VLOOKUP(A723,CUS[],3,FALSE)</f>
        <v>Melissa</v>
      </c>
      <c r="C723">
        <f>VLOOKUP(A723,MED[],2,FALSE)</f>
        <v>32.1</v>
      </c>
      <c r="D723">
        <f>VLOOKUP(A723,MED[],3,FALSE)</f>
        <v>6.57</v>
      </c>
      <c r="E723" t="str">
        <f>VLOOKUP(A723,MED[],4,FALSE)</f>
        <v>yes</v>
      </c>
      <c r="F723" t="str">
        <f>VLOOKUP(A723,MED[],5,FALSE)</f>
        <v>No</v>
      </c>
      <c r="G723" t="str">
        <f>VLOOKUP(A723,MED[],6,FALSE)</f>
        <v>Yes</v>
      </c>
      <c r="H723" t="str">
        <f>VLOOKUP(A723,MED[],7,FALSE)</f>
        <v>1</v>
      </c>
      <c r="I723" t="str">
        <f>VLOOKUP(A723,MED[],8,FALSE)</f>
        <v>No</v>
      </c>
      <c r="J723" t="str">
        <f>VLOOKUP(A723,MED[],9,FALSE)</f>
        <v>Obesity</v>
      </c>
      <c r="K723" t="str">
        <f>VLOOKUP(A723,MED[],10,FALSE)</f>
        <v>Diabetes</v>
      </c>
      <c r="L723" t="str">
        <f>VLOOKUP(A723,HOS[],2,FALSE)</f>
        <v>15 Jul 1963</v>
      </c>
      <c r="M723" s="11">
        <f>VLOOKUP(A723,HOS[],8,FALSE)</f>
        <v>6159.57</v>
      </c>
      <c r="N723" t="str">
        <f>VLOOKUP(A723,HOS[],9,FALSE)</f>
        <v>tier - 2</v>
      </c>
      <c r="O723" t="str">
        <f>VLOOKUP(A723,HOS[],10,FALSE)</f>
        <v>tier - 3</v>
      </c>
      <c r="P723" t="str">
        <f>VLOOKUP(A723,HOS[],11,FALSE)</f>
        <v>R1011</v>
      </c>
      <c r="Q723">
        <f>VLOOKUP(A723,HOS[],3,FALSE)</f>
        <v>59</v>
      </c>
    </row>
    <row r="724" spans="1:17" ht="15.6" x14ac:dyDescent="0.3">
      <c r="A724" s="1" t="s">
        <v>1648</v>
      </c>
      <c r="B724" t="str">
        <f>VLOOKUP(A724,CUS[],3,FALSE)</f>
        <v>Laura P.</v>
      </c>
      <c r="C724">
        <f>VLOOKUP(A724,MED[],2,FALSE)</f>
        <v>27.83</v>
      </c>
      <c r="D724">
        <f>VLOOKUP(A724,MED[],3,FALSE)</f>
        <v>11.61</v>
      </c>
      <c r="E724" t="str">
        <f>VLOOKUP(A724,MED[],4,FALSE)</f>
        <v>yes</v>
      </c>
      <c r="F724" t="str">
        <f>VLOOKUP(A724,MED[],5,FALSE)</f>
        <v>No</v>
      </c>
      <c r="G724" t="str">
        <f>VLOOKUP(A724,MED[],6,FALSE)</f>
        <v>Yes</v>
      </c>
      <c r="H724" t="str">
        <f>VLOOKUP(A724,MED[],7,FALSE)</f>
        <v>1</v>
      </c>
      <c r="I724" t="str">
        <f>VLOOKUP(A724,MED[],8,FALSE)</f>
        <v>No</v>
      </c>
      <c r="J724" t="str">
        <f>VLOOKUP(A724,MED[],9,FALSE)</f>
        <v>Overweight</v>
      </c>
      <c r="K724" t="str">
        <f>VLOOKUP(A724,MED[],10,FALSE)</f>
        <v>Diabetes</v>
      </c>
      <c r="L724" t="str">
        <f>VLOOKUP(A724,HOS[],2,FALSE)</f>
        <v>6 Jul 1963</v>
      </c>
      <c r="M724" s="11">
        <f>VLOOKUP(A724,HOS[],8,FALSE)</f>
        <v>6170.96</v>
      </c>
      <c r="N724" t="str">
        <f>VLOOKUP(A724,HOS[],9,FALSE)</f>
        <v>tier - 2</v>
      </c>
      <c r="O724" t="str">
        <f>VLOOKUP(A724,HOS[],10,FALSE)</f>
        <v>tier - 2</v>
      </c>
      <c r="P724" t="str">
        <f>VLOOKUP(A724,HOS[],11,FALSE)</f>
        <v>R1013</v>
      </c>
      <c r="Q724">
        <f>VLOOKUP(A724,HOS[],3,FALSE)</f>
        <v>59</v>
      </c>
    </row>
    <row r="725" spans="1:17" ht="15.6" x14ac:dyDescent="0.3">
      <c r="A725" s="1" t="s">
        <v>1647</v>
      </c>
      <c r="B725" t="str">
        <f>VLOOKUP(A725,CUS[],3,FALSE)</f>
        <v>Lisa</v>
      </c>
      <c r="C725">
        <f>VLOOKUP(A725,MED[],2,FALSE)</f>
        <v>27.72</v>
      </c>
      <c r="D725">
        <f>VLOOKUP(A725,MED[],3,FALSE)</f>
        <v>8.16</v>
      </c>
      <c r="E725" t="str">
        <f>VLOOKUP(A725,MED[],4,FALSE)</f>
        <v>yes</v>
      </c>
      <c r="F725" t="str">
        <f>VLOOKUP(A725,MED[],5,FALSE)</f>
        <v>No</v>
      </c>
      <c r="G725" t="str">
        <f>VLOOKUP(A725,MED[],6,FALSE)</f>
        <v>Yes</v>
      </c>
      <c r="H725" t="str">
        <f>VLOOKUP(A725,MED[],7,FALSE)</f>
        <v>1</v>
      </c>
      <c r="I725" t="str">
        <f>VLOOKUP(A725,MED[],8,FALSE)</f>
        <v>No</v>
      </c>
      <c r="J725" t="str">
        <f>VLOOKUP(A725,MED[],9,FALSE)</f>
        <v>Overweight</v>
      </c>
      <c r="K725" t="str">
        <f>VLOOKUP(A725,MED[],10,FALSE)</f>
        <v>Diabetes</v>
      </c>
      <c r="L725" t="str">
        <f>VLOOKUP(A725,HOS[],2,FALSE)</f>
        <v>9 Dec 1963</v>
      </c>
      <c r="M725" s="11">
        <f>VLOOKUP(A725,HOS[],8,FALSE)</f>
        <v>6183.32</v>
      </c>
      <c r="N725" t="str">
        <f>VLOOKUP(A725,HOS[],9,FALSE)</f>
        <v>tier - 2</v>
      </c>
      <c r="O725" t="str">
        <f>VLOOKUP(A725,HOS[],10,FALSE)</f>
        <v>tier - 1</v>
      </c>
      <c r="P725" t="str">
        <f>VLOOKUP(A725,HOS[],11,FALSE)</f>
        <v>R1013</v>
      </c>
      <c r="Q725">
        <f>VLOOKUP(A725,HOS[],3,FALSE)</f>
        <v>59</v>
      </c>
    </row>
    <row r="726" spans="1:17" ht="15.6" x14ac:dyDescent="0.3">
      <c r="A726" s="1" t="s">
        <v>1646</v>
      </c>
      <c r="B726" t="str">
        <f>VLOOKUP(A726,CUS[],3,FALSE)</f>
        <v>William D. Jr.</v>
      </c>
      <c r="C726">
        <f>VLOOKUP(A726,MED[],2,FALSE)</f>
        <v>36.765000000000001</v>
      </c>
      <c r="D726">
        <f>VLOOKUP(A726,MED[],3,FALSE)</f>
        <v>4.4800000000000004</v>
      </c>
      <c r="E726" t="str">
        <f>VLOOKUP(A726,MED[],4,FALSE)</f>
        <v>yes</v>
      </c>
      <c r="F726" t="str">
        <f>VLOOKUP(A726,MED[],5,FALSE)</f>
        <v>No</v>
      </c>
      <c r="G726" t="str">
        <f>VLOOKUP(A726,MED[],6,FALSE)</f>
        <v>No</v>
      </c>
      <c r="H726" t="str">
        <f>VLOOKUP(A726,MED[],7,FALSE)</f>
        <v>2</v>
      </c>
      <c r="I726" t="str">
        <f>VLOOKUP(A726,MED[],8,FALSE)</f>
        <v>No</v>
      </c>
      <c r="J726" t="str">
        <f>VLOOKUP(A726,MED[],9,FALSE)</f>
        <v>Obesity</v>
      </c>
      <c r="K726" t="str">
        <f>VLOOKUP(A726,MED[],10,FALSE)</f>
        <v>Normal</v>
      </c>
      <c r="L726" t="str">
        <f>VLOOKUP(A726,HOS[],2,FALSE)</f>
        <v>5 Sep 1959</v>
      </c>
      <c r="M726" s="11">
        <f>VLOOKUP(A726,HOS[],8,FALSE)</f>
        <v>6183.46</v>
      </c>
      <c r="N726" t="str">
        <f>VLOOKUP(A726,HOS[],9,FALSE)</f>
        <v>tier - 2</v>
      </c>
      <c r="O726" t="str">
        <f>VLOOKUP(A726,HOS[],10,FALSE)</f>
        <v>tier - 1</v>
      </c>
      <c r="P726" t="str">
        <f>VLOOKUP(A726,HOS[],11,FALSE)</f>
        <v>R1016</v>
      </c>
      <c r="Q726">
        <f>VLOOKUP(A726,HOS[],3,FALSE)</f>
        <v>63</v>
      </c>
    </row>
    <row r="727" spans="1:17" ht="15.6" x14ac:dyDescent="0.3">
      <c r="A727" s="1" t="s">
        <v>1645</v>
      </c>
      <c r="B727" t="str">
        <f>VLOOKUP(A727,CUS[],3,FALSE)</f>
        <v>James</v>
      </c>
      <c r="C727">
        <f>VLOOKUP(A727,MED[],2,FALSE)</f>
        <v>48.36</v>
      </c>
      <c r="D727">
        <f>VLOOKUP(A727,MED[],3,FALSE)</f>
        <v>4.08</v>
      </c>
      <c r="E727" t="str">
        <f>VLOOKUP(A727,MED[],4,FALSE)</f>
        <v>No</v>
      </c>
      <c r="F727" t="str">
        <f>VLOOKUP(A727,MED[],5,FALSE)</f>
        <v>No</v>
      </c>
      <c r="G727" t="str">
        <f>VLOOKUP(A727,MED[],6,FALSE)</f>
        <v>No</v>
      </c>
      <c r="H727" t="str">
        <f>VLOOKUP(A727,MED[],7,FALSE)</f>
        <v>0</v>
      </c>
      <c r="I727" t="str">
        <f>VLOOKUP(A727,MED[],8,FALSE)</f>
        <v>No</v>
      </c>
      <c r="J727" t="str">
        <f>VLOOKUP(A727,MED[],9,FALSE)</f>
        <v>Obesity</v>
      </c>
      <c r="K727" t="str">
        <f>VLOOKUP(A727,MED[],10,FALSE)</f>
        <v>Normal</v>
      </c>
      <c r="L727" t="str">
        <f>VLOOKUP(A727,HOS[],2,FALSE)</f>
        <v>1 Jul 1990</v>
      </c>
      <c r="M727" s="11">
        <f>VLOOKUP(A727,HOS[],8,FALSE)</f>
        <v>6184.3</v>
      </c>
      <c r="N727" t="str">
        <f>VLOOKUP(A727,HOS[],9,FALSE)</f>
        <v>tier - 2</v>
      </c>
      <c r="O727" t="str">
        <f>VLOOKUP(A727,HOS[],10,FALSE)</f>
        <v>tier - 1</v>
      </c>
      <c r="P727" t="str">
        <f>VLOOKUP(A727,HOS[],11,FALSE)</f>
        <v>R1023</v>
      </c>
      <c r="Q727">
        <f>VLOOKUP(A727,HOS[],3,FALSE)</f>
        <v>32</v>
      </c>
    </row>
    <row r="728" spans="1:17" ht="15.6" x14ac:dyDescent="0.3">
      <c r="A728" s="1" t="s">
        <v>1644</v>
      </c>
      <c r="B728" t="str">
        <f>VLOOKUP(A728,CUS[],3,FALSE)</f>
        <v>John</v>
      </c>
      <c r="C728">
        <f>VLOOKUP(A728,MED[],2,FALSE)</f>
        <v>31.445</v>
      </c>
      <c r="D728">
        <f>VLOOKUP(A728,MED[],3,FALSE)</f>
        <v>4.4000000000000004</v>
      </c>
      <c r="E728" t="str">
        <f>VLOOKUP(A728,MED[],4,FALSE)</f>
        <v>yes</v>
      </c>
      <c r="F728" t="str">
        <f>VLOOKUP(A728,MED[],5,FALSE)</f>
        <v>No</v>
      </c>
      <c r="G728" t="str">
        <f>VLOOKUP(A728,MED[],6,FALSE)</f>
        <v>No</v>
      </c>
      <c r="H728" t="str">
        <f>VLOOKUP(A728,MED[],7,FALSE)</f>
        <v>2</v>
      </c>
      <c r="I728" t="str">
        <f>VLOOKUP(A728,MED[],8,FALSE)</f>
        <v>No</v>
      </c>
      <c r="J728" t="str">
        <f>VLOOKUP(A728,MED[],9,FALSE)</f>
        <v>Obesity</v>
      </c>
      <c r="K728" t="str">
        <f>VLOOKUP(A728,MED[],10,FALSE)</f>
        <v>Normal</v>
      </c>
      <c r="L728" t="str">
        <f>VLOOKUP(A728,HOS[],2,FALSE)</f>
        <v>22 Aug 1959</v>
      </c>
      <c r="M728" s="11">
        <f>VLOOKUP(A728,HOS[],8,FALSE)</f>
        <v>6185.32</v>
      </c>
      <c r="N728" t="str">
        <f>VLOOKUP(A728,HOS[],9,FALSE)</f>
        <v>tier - 2</v>
      </c>
      <c r="O728" t="str">
        <f>VLOOKUP(A728,HOS[],10,FALSE)</f>
        <v>tier - 2</v>
      </c>
      <c r="P728" t="str">
        <f>VLOOKUP(A728,HOS[],11,FALSE)</f>
        <v>R1019</v>
      </c>
      <c r="Q728">
        <f>VLOOKUP(A728,HOS[],3,FALSE)</f>
        <v>63</v>
      </c>
    </row>
    <row r="729" spans="1:17" ht="15.6" x14ac:dyDescent="0.3">
      <c r="A729" s="1" t="s">
        <v>1643</v>
      </c>
      <c r="B729" t="str">
        <f>VLOOKUP(A729,CUS[],3,FALSE)</f>
        <v>Adam S</v>
      </c>
      <c r="C729">
        <f>VLOOKUP(A729,MED[],2,FALSE)</f>
        <v>27.55</v>
      </c>
      <c r="D729">
        <f>VLOOKUP(A729,MED[],3,FALSE)</f>
        <v>9.02</v>
      </c>
      <c r="E729" t="str">
        <f>VLOOKUP(A729,MED[],4,FALSE)</f>
        <v>No</v>
      </c>
      <c r="F729" t="str">
        <f>VLOOKUP(A729,MED[],5,FALSE)</f>
        <v>No</v>
      </c>
      <c r="G729" t="str">
        <f>VLOOKUP(A729,MED[],6,FALSE)</f>
        <v>No</v>
      </c>
      <c r="H729" t="str">
        <f>VLOOKUP(A729,MED[],7,FALSE)</f>
        <v>0</v>
      </c>
      <c r="I729" t="str">
        <f>VLOOKUP(A729,MED[],8,FALSE)</f>
        <v>No</v>
      </c>
      <c r="J729" t="str">
        <f>VLOOKUP(A729,MED[],9,FALSE)</f>
        <v>Overweight</v>
      </c>
      <c r="K729" t="str">
        <f>VLOOKUP(A729,MED[],10,FALSE)</f>
        <v>Diabetes</v>
      </c>
      <c r="L729" t="str">
        <f>VLOOKUP(A729,HOS[],2,FALSE)</f>
        <v>20 Jun 1960</v>
      </c>
      <c r="M729" s="11">
        <f>VLOOKUP(A729,HOS[],8,FALSE)</f>
        <v>37650.74</v>
      </c>
      <c r="N729" t="str">
        <f>VLOOKUP(A729,HOS[],9,FALSE)</f>
        <v>tier - 2</v>
      </c>
      <c r="O729" t="str">
        <f>VLOOKUP(A729,HOS[],10,FALSE)</f>
        <v>tier - 1</v>
      </c>
      <c r="P729" t="str">
        <f>VLOOKUP(A729,HOS[],11,FALSE)</f>
        <v>R1012</v>
      </c>
      <c r="Q729">
        <f>VLOOKUP(A729,HOS[],3,FALSE)</f>
        <v>62</v>
      </c>
    </row>
    <row r="730" spans="1:17" ht="15.6" x14ac:dyDescent="0.3">
      <c r="A730" s="1" t="s">
        <v>1642</v>
      </c>
      <c r="B730" t="str">
        <f>VLOOKUP(A730,CUS[],3,FALSE)</f>
        <v>Armando</v>
      </c>
      <c r="C730">
        <f>VLOOKUP(A730,MED[],2,FALSE)</f>
        <v>33.11</v>
      </c>
      <c r="D730">
        <f>VLOOKUP(A730,MED[],3,FALSE)</f>
        <v>8.06</v>
      </c>
      <c r="E730" t="str">
        <f>VLOOKUP(A730,MED[],4,FALSE)</f>
        <v>No</v>
      </c>
      <c r="F730" t="str">
        <f>VLOOKUP(A730,MED[],5,FALSE)</f>
        <v>No</v>
      </c>
      <c r="G730" t="str">
        <f>VLOOKUP(A730,MED[],6,FALSE)</f>
        <v>No</v>
      </c>
      <c r="H730" t="str">
        <f>VLOOKUP(A730,MED[],7,FALSE)</f>
        <v>0</v>
      </c>
      <c r="I730" t="str">
        <f>VLOOKUP(A730,MED[],8,FALSE)</f>
        <v>No</v>
      </c>
      <c r="J730" t="str">
        <f>VLOOKUP(A730,MED[],9,FALSE)</f>
        <v>Obesity</v>
      </c>
      <c r="K730" t="str">
        <f>VLOOKUP(A730,MED[],10,FALSE)</f>
        <v>Diabetes</v>
      </c>
      <c r="L730" t="str">
        <f>VLOOKUP(A730,HOS[],2,FALSE)</f>
        <v>1 Jul 1962</v>
      </c>
      <c r="M730" s="11">
        <f>VLOOKUP(A730,HOS[],8,FALSE)</f>
        <v>6186.13</v>
      </c>
      <c r="N730" t="str">
        <f>VLOOKUP(A730,HOS[],9,FALSE)</f>
        <v>tier - 2</v>
      </c>
      <c r="O730" t="str">
        <f>VLOOKUP(A730,HOS[],10,FALSE)</f>
        <v>tier - 2</v>
      </c>
      <c r="P730" t="str">
        <f>VLOOKUP(A730,HOS[],11,FALSE)</f>
        <v>R1013</v>
      </c>
      <c r="Q730">
        <f>VLOOKUP(A730,HOS[],3,FALSE)</f>
        <v>60</v>
      </c>
    </row>
    <row r="731" spans="1:17" ht="15.6" x14ac:dyDescent="0.3">
      <c r="A731" s="1" t="s">
        <v>1641</v>
      </c>
      <c r="B731" t="str">
        <f>VLOOKUP(A731,CUS[],3,FALSE)</f>
        <v xml:space="preserve">  Dana</v>
      </c>
      <c r="C731">
        <f>VLOOKUP(A731,MED[],2,FALSE)</f>
        <v>36.85</v>
      </c>
      <c r="D731">
        <f>VLOOKUP(A731,MED[],3,FALSE)</f>
        <v>6.21</v>
      </c>
      <c r="E731" t="str">
        <f>VLOOKUP(A731,MED[],4,FALSE)</f>
        <v>yes</v>
      </c>
      <c r="F731" t="str">
        <f>VLOOKUP(A731,MED[],5,FALSE)</f>
        <v>No</v>
      </c>
      <c r="G731" t="str">
        <f>VLOOKUP(A731,MED[],6,FALSE)</f>
        <v>No</v>
      </c>
      <c r="H731" t="str">
        <f>VLOOKUP(A731,MED[],7,FALSE)</f>
        <v>2</v>
      </c>
      <c r="I731" t="str">
        <f>VLOOKUP(A731,MED[],8,FALSE)</f>
        <v>No</v>
      </c>
      <c r="J731" t="str">
        <f>VLOOKUP(A731,MED[],9,FALSE)</f>
        <v>Obesity</v>
      </c>
      <c r="K731" t="str">
        <f>VLOOKUP(A731,MED[],10,FALSE)</f>
        <v>Prediabetes</v>
      </c>
      <c r="L731" t="str">
        <f>VLOOKUP(A731,HOS[],2,FALSE)</f>
        <v>28 Jul 1959</v>
      </c>
      <c r="M731" s="11">
        <f>VLOOKUP(A731,HOS[],8,FALSE)</f>
        <v>12557.61</v>
      </c>
      <c r="N731" t="str">
        <f>VLOOKUP(A731,HOS[],9,FALSE)</f>
        <v>tier - 2</v>
      </c>
      <c r="O731" t="str">
        <f>VLOOKUP(A731,HOS[],10,FALSE)</f>
        <v>tier - 2</v>
      </c>
      <c r="P731" t="str">
        <f>VLOOKUP(A731,HOS[],11,FALSE)</f>
        <v>R1013</v>
      </c>
      <c r="Q731">
        <f>VLOOKUP(A731,HOS[],3,FALSE)</f>
        <v>63</v>
      </c>
    </row>
    <row r="732" spans="1:17" ht="15.6" x14ac:dyDescent="0.3">
      <c r="A732" s="1" t="s">
        <v>1640</v>
      </c>
      <c r="B732" t="str">
        <f>VLOOKUP(A732,CUS[],3,FALSE)</f>
        <v>Jennifer L</v>
      </c>
      <c r="C732">
        <f>VLOOKUP(A732,MED[],2,FALSE)</f>
        <v>36.299999999999997</v>
      </c>
      <c r="D732">
        <f>VLOOKUP(A732,MED[],3,FALSE)</f>
        <v>5.79</v>
      </c>
      <c r="E732" t="str">
        <f>VLOOKUP(A732,MED[],4,FALSE)</f>
        <v>yes</v>
      </c>
      <c r="F732" t="str">
        <f>VLOOKUP(A732,MED[],5,FALSE)</f>
        <v>No</v>
      </c>
      <c r="G732" t="str">
        <f>VLOOKUP(A732,MED[],6,FALSE)</f>
        <v>No</v>
      </c>
      <c r="H732" t="str">
        <f>VLOOKUP(A732,MED[],7,FALSE)</f>
        <v>2</v>
      </c>
      <c r="I732" t="str">
        <f>VLOOKUP(A732,MED[],8,FALSE)</f>
        <v>No</v>
      </c>
      <c r="J732" t="str">
        <f>VLOOKUP(A732,MED[],9,FALSE)</f>
        <v>Obesity</v>
      </c>
      <c r="K732" t="str">
        <f>VLOOKUP(A732,MED[],10,FALSE)</f>
        <v>Prediabetes</v>
      </c>
      <c r="L732" t="str">
        <f>VLOOKUP(A732,HOS[],2,FALSE)</f>
        <v>23 Dec 1959</v>
      </c>
      <c r="M732" s="11">
        <f>VLOOKUP(A732,HOS[],8,FALSE)</f>
        <v>6196.45</v>
      </c>
      <c r="N732" t="str">
        <f>VLOOKUP(A732,HOS[],9,FALSE)</f>
        <v>tier - 2</v>
      </c>
      <c r="O732" t="str">
        <f>VLOOKUP(A732,HOS[],10,FALSE)</f>
        <v>tier - 3</v>
      </c>
      <c r="P732" t="str">
        <f>VLOOKUP(A732,HOS[],11,FALSE)</f>
        <v>R1013</v>
      </c>
      <c r="Q732">
        <f>VLOOKUP(A732,HOS[],3,FALSE)</f>
        <v>63</v>
      </c>
    </row>
    <row r="733" spans="1:17" ht="15.6" x14ac:dyDescent="0.3">
      <c r="A733" s="1" t="s">
        <v>1639</v>
      </c>
      <c r="B733" t="str">
        <f>VLOOKUP(A733,CUS[],3,FALSE)</f>
        <v>Benjamin</v>
      </c>
      <c r="C733">
        <f>VLOOKUP(A733,MED[],2,FALSE)</f>
        <v>45.34</v>
      </c>
      <c r="D733">
        <f>VLOOKUP(A733,MED[],3,FALSE)</f>
        <v>5.69</v>
      </c>
      <c r="E733" t="str">
        <f>VLOOKUP(A733,MED[],4,FALSE)</f>
        <v>yes</v>
      </c>
      <c r="F733" t="str">
        <f>VLOOKUP(A733,MED[],5,FALSE)</f>
        <v>No</v>
      </c>
      <c r="G733" t="str">
        <f>VLOOKUP(A733,MED[],6,FALSE)</f>
        <v>No</v>
      </c>
      <c r="H733" t="str">
        <f>VLOOKUP(A733,MED[],7,FALSE)</f>
        <v>0</v>
      </c>
      <c r="I733" t="str">
        <f>VLOOKUP(A733,MED[],8,FALSE)</f>
        <v>No</v>
      </c>
      <c r="J733" t="str">
        <f>VLOOKUP(A733,MED[],9,FALSE)</f>
        <v>Obesity</v>
      </c>
      <c r="K733" t="str">
        <f>VLOOKUP(A733,MED[],10,FALSE)</f>
        <v>Normal</v>
      </c>
      <c r="L733" t="str">
        <f>VLOOKUP(A733,HOS[],2,FALSE)</f>
        <v>22 Sep 1985</v>
      </c>
      <c r="M733" s="11">
        <f>VLOOKUP(A733,HOS[],8,FALSE)</f>
        <v>6198.75</v>
      </c>
      <c r="N733" t="str">
        <f>VLOOKUP(A733,HOS[],9,FALSE)</f>
        <v>tier - 2</v>
      </c>
      <c r="O733" t="str">
        <f>VLOOKUP(A733,HOS[],10,FALSE)</f>
        <v>tier - 2</v>
      </c>
      <c r="P733" t="str">
        <f>VLOOKUP(A733,HOS[],11,FALSE)</f>
        <v>R1012</v>
      </c>
      <c r="Q733">
        <f>VLOOKUP(A733,HOS[],3,FALSE)</f>
        <v>37</v>
      </c>
    </row>
    <row r="734" spans="1:17" ht="15.6" x14ac:dyDescent="0.3">
      <c r="A734" s="1" t="s">
        <v>1638</v>
      </c>
      <c r="B734" t="str">
        <f>VLOOKUP(A734,CUS[],3,FALSE)</f>
        <v>Tanya</v>
      </c>
      <c r="C734">
        <f>VLOOKUP(A734,MED[],2,FALSE)</f>
        <v>31.8</v>
      </c>
      <c r="D734">
        <f>VLOOKUP(A734,MED[],3,FALSE)</f>
        <v>5.36</v>
      </c>
      <c r="E734" t="str">
        <f>VLOOKUP(A734,MED[],4,FALSE)</f>
        <v>yes</v>
      </c>
      <c r="F734" t="str">
        <f>VLOOKUP(A734,MED[],5,FALSE)</f>
        <v>No</v>
      </c>
      <c r="G734" t="str">
        <f>VLOOKUP(A734,MED[],6,FALSE)</f>
        <v>No</v>
      </c>
      <c r="H734" t="str">
        <f>VLOOKUP(A734,MED[],7,FALSE)</f>
        <v>2</v>
      </c>
      <c r="I734" t="str">
        <f>VLOOKUP(A734,MED[],8,FALSE)</f>
        <v>No</v>
      </c>
      <c r="J734" t="str">
        <f>VLOOKUP(A734,MED[],9,FALSE)</f>
        <v>Obesity</v>
      </c>
      <c r="K734" t="str">
        <f>VLOOKUP(A734,MED[],10,FALSE)</f>
        <v>Normal</v>
      </c>
      <c r="L734" t="str">
        <f>VLOOKUP(A734,HOS[],2,FALSE)</f>
        <v>22 Oct 1959</v>
      </c>
      <c r="M734" s="11">
        <f>VLOOKUP(A734,HOS[],8,FALSE)</f>
        <v>6203.9</v>
      </c>
      <c r="N734" t="str">
        <f>VLOOKUP(A734,HOS[],9,FALSE)</f>
        <v>tier - 2</v>
      </c>
      <c r="O734" t="str">
        <f>VLOOKUP(A734,HOS[],10,FALSE)</f>
        <v>tier - 2</v>
      </c>
      <c r="P734" t="str">
        <f>VLOOKUP(A734,HOS[],11,FALSE)</f>
        <v>R1011</v>
      </c>
      <c r="Q734">
        <f>VLOOKUP(A734,HOS[],3,FALSE)</f>
        <v>63</v>
      </c>
    </row>
    <row r="735" spans="1:17" ht="15.6" x14ac:dyDescent="0.3">
      <c r="A735" s="1" t="s">
        <v>1637</v>
      </c>
      <c r="B735" t="str">
        <f>VLOOKUP(A735,CUS[],3,FALSE)</f>
        <v>Tracy</v>
      </c>
      <c r="C735">
        <f>VLOOKUP(A735,MED[],2,FALSE)</f>
        <v>41.02</v>
      </c>
      <c r="D735">
        <f>VLOOKUP(A735,MED[],3,FALSE)</f>
        <v>11.37</v>
      </c>
      <c r="E735" t="str">
        <f>VLOOKUP(A735,MED[],4,FALSE)</f>
        <v>No</v>
      </c>
      <c r="F735" t="str">
        <f>VLOOKUP(A735,MED[],5,FALSE)</f>
        <v>No</v>
      </c>
      <c r="G735" t="str">
        <f>VLOOKUP(A735,MED[],6,FALSE)</f>
        <v>No</v>
      </c>
      <c r="H735" t="str">
        <f>VLOOKUP(A735,MED[],7,FALSE)</f>
        <v>0</v>
      </c>
      <c r="I735" t="str">
        <f>VLOOKUP(A735,MED[],8,FALSE)</f>
        <v>No</v>
      </c>
      <c r="J735" t="str">
        <f>VLOOKUP(A735,MED[],9,FALSE)</f>
        <v>Obesity</v>
      </c>
      <c r="K735" t="str">
        <f>VLOOKUP(A735,MED[],10,FALSE)</f>
        <v>Diabetes</v>
      </c>
      <c r="L735" t="str">
        <f>VLOOKUP(A735,HOS[],2,FALSE)</f>
        <v>10 Dec 1978</v>
      </c>
      <c r="M735" s="11">
        <f>VLOOKUP(A735,HOS[],8,FALSE)</f>
        <v>6207.26</v>
      </c>
      <c r="N735" t="str">
        <f>VLOOKUP(A735,HOS[],9,FALSE)</f>
        <v>tier - 2</v>
      </c>
      <c r="O735" t="str">
        <f>VLOOKUP(A735,HOS[],10,FALSE)</f>
        <v>tier - 1</v>
      </c>
      <c r="P735" t="str">
        <f>VLOOKUP(A735,HOS[],11,FALSE)</f>
        <v>R1012</v>
      </c>
      <c r="Q735">
        <f>VLOOKUP(A735,HOS[],3,FALSE)</f>
        <v>44</v>
      </c>
    </row>
    <row r="736" spans="1:17" ht="15.6" x14ac:dyDescent="0.3">
      <c r="A736" s="1" t="s">
        <v>1636</v>
      </c>
      <c r="B736" t="str">
        <f>VLOOKUP(A736,CUS[],3,FALSE)</f>
        <v>Emily S</v>
      </c>
      <c r="C736">
        <f>VLOOKUP(A736,MED[],2,FALSE)</f>
        <v>32.68</v>
      </c>
      <c r="D736">
        <f>VLOOKUP(A736,MED[],3,FALSE)</f>
        <v>11.87</v>
      </c>
      <c r="E736" t="str">
        <f>VLOOKUP(A736,MED[],4,FALSE)</f>
        <v>No</v>
      </c>
      <c r="F736" t="str">
        <f>VLOOKUP(A736,MED[],5,FALSE)</f>
        <v>No</v>
      </c>
      <c r="G736" t="str">
        <f>VLOOKUP(A736,MED[],6,FALSE)</f>
        <v>No</v>
      </c>
      <c r="H736" t="str">
        <f>VLOOKUP(A736,MED[],7,FALSE)</f>
        <v>0</v>
      </c>
      <c r="I736" t="str">
        <f>VLOOKUP(A736,MED[],8,FALSE)</f>
        <v>No</v>
      </c>
      <c r="J736" t="str">
        <f>VLOOKUP(A736,MED[],9,FALSE)</f>
        <v>Obesity</v>
      </c>
      <c r="K736" t="str">
        <f>VLOOKUP(A736,MED[],10,FALSE)</f>
        <v>Diabetes</v>
      </c>
      <c r="L736" t="str">
        <f>VLOOKUP(A736,HOS[],2,FALSE)</f>
        <v>12 Jul 1960</v>
      </c>
      <c r="M736" s="11">
        <f>VLOOKUP(A736,HOS[],8,FALSE)</f>
        <v>6208.5</v>
      </c>
      <c r="N736" t="str">
        <f>VLOOKUP(A736,HOS[],9,FALSE)</f>
        <v>tier - 2</v>
      </c>
      <c r="O736" t="str">
        <f>VLOOKUP(A736,HOS[],10,FALSE)</f>
        <v>tier - 2</v>
      </c>
      <c r="P736" t="str">
        <f>VLOOKUP(A736,HOS[],11,FALSE)</f>
        <v>R1012</v>
      </c>
      <c r="Q736">
        <f>VLOOKUP(A736,HOS[],3,FALSE)</f>
        <v>62</v>
      </c>
    </row>
    <row r="737" spans="1:17" ht="15.6" x14ac:dyDescent="0.3">
      <c r="A737" s="1" t="s">
        <v>1635</v>
      </c>
      <c r="B737" t="str">
        <f>VLOOKUP(A737,CUS[],3,FALSE)</f>
        <v>Kelly R</v>
      </c>
      <c r="C737">
        <f>VLOOKUP(A737,MED[],2,FALSE)</f>
        <v>21.7</v>
      </c>
      <c r="D737">
        <f>VLOOKUP(A737,MED[],3,FALSE)</f>
        <v>4.9000000000000004</v>
      </c>
      <c r="E737" t="str">
        <f>VLOOKUP(A737,MED[],4,FALSE)</f>
        <v>No</v>
      </c>
      <c r="F737" t="str">
        <f>VLOOKUP(A737,MED[],5,FALSE)</f>
        <v>No</v>
      </c>
      <c r="G737" t="str">
        <f>VLOOKUP(A737,MED[],6,FALSE)</f>
        <v>Yes</v>
      </c>
      <c r="H737" t="str">
        <f>VLOOKUP(A737,MED[],7,FALSE)</f>
        <v>1</v>
      </c>
      <c r="I737" t="str">
        <f>VLOOKUP(A737,MED[],8,FALSE)</f>
        <v>yes</v>
      </c>
      <c r="J737" t="str">
        <f>VLOOKUP(A737,MED[],9,FALSE)</f>
        <v>Overweight</v>
      </c>
      <c r="K737" t="str">
        <f>VLOOKUP(A737,MED[],10,FALSE)</f>
        <v>Normal</v>
      </c>
      <c r="L737" t="str">
        <f>VLOOKUP(A737,HOS[],2,FALSE)</f>
        <v>29 Jun 2003</v>
      </c>
      <c r="M737" s="11">
        <f>VLOOKUP(A737,HOS[],8,FALSE)</f>
        <v>6219.93</v>
      </c>
      <c r="N737" t="str">
        <f>VLOOKUP(A737,HOS[],9,FALSE)</f>
        <v>tier - 2</v>
      </c>
      <c r="O737" t="str">
        <f>VLOOKUP(A737,HOS[],10,FALSE)</f>
        <v>tier - 1</v>
      </c>
      <c r="P737" t="str">
        <f>VLOOKUP(A737,HOS[],11,FALSE)</f>
        <v>R1011</v>
      </c>
      <c r="Q737">
        <f>VLOOKUP(A737,HOS[],3,FALSE)</f>
        <v>19</v>
      </c>
    </row>
    <row r="738" spans="1:17" ht="15.6" x14ac:dyDescent="0.3">
      <c r="A738" s="1" t="s">
        <v>1634</v>
      </c>
      <c r="B738" t="str">
        <f>VLOOKUP(A738,CUS[],3,FALSE)</f>
        <v>Kyle</v>
      </c>
      <c r="C738">
        <f>VLOOKUP(A738,MED[],2,FALSE)</f>
        <v>40.479999999999997</v>
      </c>
      <c r="D738">
        <f>VLOOKUP(A738,MED[],3,FALSE)</f>
        <v>6.7</v>
      </c>
      <c r="E738" t="str">
        <f>VLOOKUP(A738,MED[],4,FALSE)</f>
        <v>No</v>
      </c>
      <c r="F738" t="str">
        <f>VLOOKUP(A738,MED[],5,FALSE)</f>
        <v>No</v>
      </c>
      <c r="G738" t="str">
        <f>VLOOKUP(A738,MED[],6,FALSE)</f>
        <v>No</v>
      </c>
      <c r="H738" t="str">
        <f>VLOOKUP(A738,MED[],7,FALSE)</f>
        <v>3</v>
      </c>
      <c r="I738" t="str">
        <f>VLOOKUP(A738,MED[],8,FALSE)</f>
        <v>No</v>
      </c>
      <c r="J738" t="str">
        <f>VLOOKUP(A738,MED[],9,FALSE)</f>
        <v>Obesity</v>
      </c>
      <c r="K738" t="str">
        <f>VLOOKUP(A738,MED[],10,FALSE)</f>
        <v>Diabetes</v>
      </c>
      <c r="L738" t="str">
        <f>VLOOKUP(A738,HOS[],2,FALSE)</f>
        <v>19 Dec 1958</v>
      </c>
      <c r="M738" s="11">
        <f>VLOOKUP(A738,HOS[],8,FALSE)</f>
        <v>6236.95</v>
      </c>
      <c r="N738" t="str">
        <f>VLOOKUP(A738,HOS[],9,FALSE)</f>
        <v>tier - 3</v>
      </c>
      <c r="O738" t="str">
        <f>VLOOKUP(A738,HOS[],10,FALSE)</f>
        <v>tier - 1</v>
      </c>
      <c r="P738" t="str">
        <f>VLOOKUP(A738,HOS[],11,FALSE)</f>
        <v>R1013</v>
      </c>
      <c r="Q738">
        <f>VLOOKUP(A738,HOS[],3,FALSE)</f>
        <v>64</v>
      </c>
    </row>
    <row r="739" spans="1:17" ht="15.6" x14ac:dyDescent="0.3">
      <c r="A739" s="1" t="s">
        <v>1633</v>
      </c>
      <c r="B739" t="str">
        <f>VLOOKUP(A739,CUS[],3,FALSE)</f>
        <v>Bruce A Jr.</v>
      </c>
      <c r="C739">
        <f>VLOOKUP(A739,MED[],2,FALSE)</f>
        <v>34.5</v>
      </c>
      <c r="D739">
        <f>VLOOKUP(A739,MED[],3,FALSE)</f>
        <v>10.3</v>
      </c>
      <c r="E739" t="str">
        <f>VLOOKUP(A739,MED[],4,FALSE)</f>
        <v>No</v>
      </c>
      <c r="F739" t="str">
        <f>VLOOKUP(A739,MED[],5,FALSE)</f>
        <v>No</v>
      </c>
      <c r="G739" t="str">
        <f>VLOOKUP(A739,MED[],6,FALSE)</f>
        <v>No</v>
      </c>
      <c r="H739" t="str">
        <f>VLOOKUP(A739,MED[],7,FALSE)</f>
        <v>3</v>
      </c>
      <c r="I739" t="str">
        <f>VLOOKUP(A739,MED[],8,FALSE)</f>
        <v>No</v>
      </c>
      <c r="J739" t="str">
        <f>VLOOKUP(A739,MED[],9,FALSE)</f>
        <v>Obesity</v>
      </c>
      <c r="K739" t="str">
        <f>VLOOKUP(A739,MED[],10,FALSE)</f>
        <v>Diabetes</v>
      </c>
      <c r="L739" t="str">
        <f>VLOOKUP(A739,HOS[],2,FALSE)</f>
        <v>11 Nov 1958</v>
      </c>
      <c r="M739" s="11">
        <f>VLOOKUP(A739,HOS[],8,FALSE)</f>
        <v>6238.3</v>
      </c>
      <c r="N739" t="str">
        <f>VLOOKUP(A739,HOS[],9,FALSE)</f>
        <v>tier - 3</v>
      </c>
      <c r="O739" t="str">
        <f>VLOOKUP(A739,HOS[],10,FALSE)</f>
        <v>tier - 3</v>
      </c>
      <c r="P739" t="str">
        <f>VLOOKUP(A739,HOS[],11,FALSE)</f>
        <v>R1011</v>
      </c>
      <c r="Q739">
        <f>VLOOKUP(A739,HOS[],3,FALSE)</f>
        <v>64</v>
      </c>
    </row>
    <row r="740" spans="1:17" ht="15.6" x14ac:dyDescent="0.3">
      <c r="A740" s="1" t="s">
        <v>1632</v>
      </c>
      <c r="B740" t="str">
        <f>VLOOKUP(A740,CUS[],3,FALSE)</f>
        <v>Cary J</v>
      </c>
      <c r="C740">
        <f>VLOOKUP(A740,MED[],2,FALSE)</f>
        <v>45.9</v>
      </c>
      <c r="D740">
        <f>VLOOKUP(A740,MED[],3,FALSE)</f>
        <v>11.14</v>
      </c>
      <c r="E740" t="str">
        <f>VLOOKUP(A740,MED[],4,FALSE)</f>
        <v>yes</v>
      </c>
      <c r="F740" t="str">
        <f>VLOOKUP(A740,MED[],5,FALSE)</f>
        <v>No</v>
      </c>
      <c r="G740" t="str">
        <f>VLOOKUP(A740,MED[],6,FALSE)</f>
        <v>No</v>
      </c>
      <c r="H740" t="str">
        <f>VLOOKUP(A740,MED[],7,FALSE)</f>
        <v>1</v>
      </c>
      <c r="I740" t="str">
        <f>VLOOKUP(A740,MED[],8,FALSE)</f>
        <v>No</v>
      </c>
      <c r="J740" t="str">
        <f>VLOOKUP(A740,MED[],9,FALSE)</f>
        <v>Obesity</v>
      </c>
      <c r="K740" t="str">
        <f>VLOOKUP(A740,MED[],10,FALSE)</f>
        <v>Diabetes</v>
      </c>
      <c r="L740" t="str">
        <f>VLOOKUP(A740,HOS[],2,FALSE)</f>
        <v>10 Dec 1986</v>
      </c>
      <c r="M740" s="11">
        <f>VLOOKUP(A740,HOS[],8,FALSE)</f>
        <v>6250.44</v>
      </c>
      <c r="N740" t="str">
        <f>VLOOKUP(A740,HOS[],9,FALSE)</f>
        <v>tier - 3</v>
      </c>
      <c r="O740" t="str">
        <f>VLOOKUP(A740,HOS[],10,FALSE)</f>
        <v>tier - 2</v>
      </c>
      <c r="P740" t="str">
        <f>VLOOKUP(A740,HOS[],11,FALSE)</f>
        <v>R1012</v>
      </c>
      <c r="Q740">
        <f>VLOOKUP(A740,HOS[],3,FALSE)</f>
        <v>36</v>
      </c>
    </row>
    <row r="741" spans="1:17" ht="15.6" x14ac:dyDescent="0.3">
      <c r="A741" s="1" t="s">
        <v>1631</v>
      </c>
      <c r="B741" t="str">
        <f>VLOOKUP(A741,CUS[],3,FALSE)</f>
        <v>Jill M</v>
      </c>
      <c r="C741">
        <f>VLOOKUP(A741,MED[],2,FALSE)</f>
        <v>33.479999999999997</v>
      </c>
      <c r="D741">
        <f>VLOOKUP(A741,MED[],3,FALSE)</f>
        <v>4.74</v>
      </c>
      <c r="E741" t="str">
        <f>VLOOKUP(A741,MED[],4,FALSE)</f>
        <v>yes</v>
      </c>
      <c r="F741" t="str">
        <f>VLOOKUP(A741,MED[],5,FALSE)</f>
        <v>No</v>
      </c>
      <c r="G741" t="str">
        <f>VLOOKUP(A741,MED[],6,FALSE)</f>
        <v>No</v>
      </c>
      <c r="H741" t="str">
        <f>VLOOKUP(A741,MED[],7,FALSE)</f>
        <v>2</v>
      </c>
      <c r="I741" t="str">
        <f>VLOOKUP(A741,MED[],8,FALSE)</f>
        <v>No</v>
      </c>
      <c r="J741" t="str">
        <f>VLOOKUP(A741,MED[],9,FALSE)</f>
        <v>Obesity</v>
      </c>
      <c r="K741" t="str">
        <f>VLOOKUP(A741,MED[],10,FALSE)</f>
        <v>Normal</v>
      </c>
      <c r="L741" t="str">
        <f>VLOOKUP(A741,HOS[],2,FALSE)</f>
        <v>28 Nov 1966</v>
      </c>
      <c r="M741" s="11">
        <f>VLOOKUP(A741,HOS[],8,FALSE)</f>
        <v>37675.06</v>
      </c>
      <c r="N741" t="str">
        <f>VLOOKUP(A741,HOS[],9,FALSE)</f>
        <v>tier - 3</v>
      </c>
      <c r="O741" t="str">
        <f>VLOOKUP(A741,HOS[],10,FALSE)</f>
        <v>tier - 3</v>
      </c>
      <c r="P741" t="str">
        <f>VLOOKUP(A741,HOS[],11,FALSE)</f>
        <v>R1026</v>
      </c>
      <c r="Q741">
        <f>VLOOKUP(A741,HOS[],3,FALSE)</f>
        <v>56</v>
      </c>
    </row>
    <row r="742" spans="1:17" ht="15.6" x14ac:dyDescent="0.3">
      <c r="A742" s="1" t="s">
        <v>1630</v>
      </c>
      <c r="B742" t="str">
        <f>VLOOKUP(A742,CUS[],3,FALSE)</f>
        <v>Chris</v>
      </c>
      <c r="C742">
        <f>VLOOKUP(A742,MED[],2,FALSE)</f>
        <v>28.31</v>
      </c>
      <c r="D742">
        <f>VLOOKUP(A742,MED[],3,FALSE)</f>
        <v>5.96</v>
      </c>
      <c r="E742" t="str">
        <f>VLOOKUP(A742,MED[],4,FALSE)</f>
        <v>yes</v>
      </c>
      <c r="F742" t="str">
        <f>VLOOKUP(A742,MED[],5,FALSE)</f>
        <v>No</v>
      </c>
      <c r="G742" t="str">
        <f>VLOOKUP(A742,MED[],6,FALSE)</f>
        <v>No</v>
      </c>
      <c r="H742" t="str">
        <f>VLOOKUP(A742,MED[],7,FALSE)</f>
        <v>2</v>
      </c>
      <c r="I742" t="str">
        <f>VLOOKUP(A742,MED[],8,FALSE)</f>
        <v>No</v>
      </c>
      <c r="J742" t="str">
        <f>VLOOKUP(A742,MED[],9,FALSE)</f>
        <v>Overweight</v>
      </c>
      <c r="K742" t="str">
        <f>VLOOKUP(A742,MED[],10,FALSE)</f>
        <v>Prediabetes</v>
      </c>
      <c r="L742" t="str">
        <f>VLOOKUP(A742,HOS[],2,FALSE)</f>
        <v>28 Aug 1959</v>
      </c>
      <c r="M742" s="11">
        <f>VLOOKUP(A742,HOS[],8,FALSE)</f>
        <v>12574.05</v>
      </c>
      <c r="N742" t="str">
        <f>VLOOKUP(A742,HOS[],9,FALSE)</f>
        <v>tier - 3</v>
      </c>
      <c r="O742" t="str">
        <f>VLOOKUP(A742,HOS[],10,FALSE)</f>
        <v>tier - 1</v>
      </c>
      <c r="P742" t="str">
        <f>VLOOKUP(A742,HOS[],11,FALSE)</f>
        <v>R1012</v>
      </c>
      <c r="Q742">
        <f>VLOOKUP(A742,HOS[],3,FALSE)</f>
        <v>63</v>
      </c>
    </row>
    <row r="743" spans="1:17" ht="15.6" x14ac:dyDescent="0.3">
      <c r="A743" s="1" t="s">
        <v>1629</v>
      </c>
      <c r="B743" t="str">
        <f>VLOOKUP(A743,CUS[],3,FALSE)</f>
        <v>Michael E.</v>
      </c>
      <c r="C743">
        <f>VLOOKUP(A743,MED[],2,FALSE)</f>
        <v>21.565000000000001</v>
      </c>
      <c r="D743">
        <f>VLOOKUP(A743,MED[],3,FALSE)</f>
        <v>4.95</v>
      </c>
      <c r="E743" t="str">
        <f>VLOOKUP(A743,MED[],4,FALSE)</f>
        <v>No</v>
      </c>
      <c r="F743" t="str">
        <f>VLOOKUP(A743,MED[],5,FALSE)</f>
        <v>yes</v>
      </c>
      <c r="G743" t="str">
        <f>VLOOKUP(A743,MED[],6,FALSE)</f>
        <v>No</v>
      </c>
      <c r="H743" t="str">
        <f>VLOOKUP(A743,MED[],7,FALSE)</f>
        <v>1</v>
      </c>
      <c r="I743" t="str">
        <f>VLOOKUP(A743,MED[],8,FALSE)</f>
        <v>yes</v>
      </c>
      <c r="J743" t="str">
        <f>VLOOKUP(A743,MED[],9,FALSE)</f>
        <v>Overweight</v>
      </c>
      <c r="K743" t="str">
        <f>VLOOKUP(A743,MED[],10,FALSE)</f>
        <v>Normal</v>
      </c>
      <c r="L743" t="str">
        <f>VLOOKUP(A743,HOS[],2,FALSE)</f>
        <v>27 Jul 2004</v>
      </c>
      <c r="M743" s="11">
        <f>VLOOKUP(A743,HOS[],8,FALSE)</f>
        <v>48173.36</v>
      </c>
      <c r="N743" t="str">
        <f>VLOOKUP(A743,HOS[],9,FALSE)</f>
        <v>tier - 3</v>
      </c>
      <c r="O743" t="str">
        <f>VLOOKUP(A743,HOS[],10,FALSE)</f>
        <v>tier - 2</v>
      </c>
      <c r="P743" t="str">
        <f>VLOOKUP(A743,HOS[],11,FALSE)</f>
        <v>R1018</v>
      </c>
      <c r="Q743">
        <f>VLOOKUP(A743,HOS[],3,FALSE)</f>
        <v>18</v>
      </c>
    </row>
    <row r="744" spans="1:17" ht="15.6" x14ac:dyDescent="0.3">
      <c r="A744" s="1" t="s">
        <v>1628</v>
      </c>
      <c r="B744" t="str">
        <f>VLOOKUP(A744,CUS[],3,FALSE)</f>
        <v>Lauren</v>
      </c>
      <c r="C744">
        <f>VLOOKUP(A744,MED[],2,FALSE)</f>
        <v>35.590000000000003</v>
      </c>
      <c r="D744">
        <f>VLOOKUP(A744,MED[],3,FALSE)</f>
        <v>5.21</v>
      </c>
      <c r="E744" t="str">
        <f>VLOOKUP(A744,MED[],4,FALSE)</f>
        <v>yes</v>
      </c>
      <c r="F744" t="str">
        <f>VLOOKUP(A744,MED[],5,FALSE)</f>
        <v>No</v>
      </c>
      <c r="G744" t="str">
        <f>VLOOKUP(A744,MED[],6,FALSE)</f>
        <v>Yes</v>
      </c>
      <c r="H744" t="str">
        <f>VLOOKUP(A744,MED[],7,FALSE)</f>
        <v>1</v>
      </c>
      <c r="I744" t="str">
        <f>VLOOKUP(A744,MED[],8,FALSE)</f>
        <v>No</v>
      </c>
      <c r="J744" t="str">
        <f>VLOOKUP(A744,MED[],9,FALSE)</f>
        <v>Obesity</v>
      </c>
      <c r="K744" t="str">
        <f>VLOOKUP(A744,MED[],10,FALSE)</f>
        <v>Normal</v>
      </c>
      <c r="L744" t="str">
        <f>VLOOKUP(A744,HOS[],2,FALSE)</f>
        <v>11 Oct 1969</v>
      </c>
      <c r="M744" s="11">
        <f>VLOOKUP(A744,HOS[],8,FALSE)</f>
        <v>6253.85</v>
      </c>
      <c r="N744" t="str">
        <f>VLOOKUP(A744,HOS[],9,FALSE)</f>
        <v>tier - 3</v>
      </c>
      <c r="O744" t="str">
        <f>VLOOKUP(A744,HOS[],10,FALSE)</f>
        <v>tier - 2</v>
      </c>
      <c r="P744" t="str">
        <f>VLOOKUP(A744,HOS[],11,FALSE)</f>
        <v>R1026</v>
      </c>
      <c r="Q744">
        <f>VLOOKUP(A744,HOS[],3,FALSE)</f>
        <v>53</v>
      </c>
    </row>
    <row r="745" spans="1:17" ht="15.6" x14ac:dyDescent="0.3">
      <c r="A745" s="1" t="s">
        <v>1627</v>
      </c>
      <c r="B745" t="str">
        <f>VLOOKUP(A745,CUS[],3,FALSE)</f>
        <v>Kathryn E</v>
      </c>
      <c r="C745">
        <f>VLOOKUP(A745,MED[],2,FALSE)</f>
        <v>43.44</v>
      </c>
      <c r="D745">
        <f>VLOOKUP(A745,MED[],3,FALSE)</f>
        <v>4.8600000000000003</v>
      </c>
      <c r="E745" t="str">
        <f>VLOOKUP(A745,MED[],4,FALSE)</f>
        <v>yes</v>
      </c>
      <c r="F745" t="str">
        <f>VLOOKUP(A745,MED[],5,FALSE)</f>
        <v>No</v>
      </c>
      <c r="G745" t="str">
        <f>VLOOKUP(A745,MED[],6,FALSE)</f>
        <v>No</v>
      </c>
      <c r="H745" t="str">
        <f>VLOOKUP(A745,MED[],7,FALSE)</f>
        <v>0</v>
      </c>
      <c r="I745" t="str">
        <f>VLOOKUP(A745,MED[],8,FALSE)</f>
        <v>No</v>
      </c>
      <c r="J745" t="str">
        <f>VLOOKUP(A745,MED[],9,FALSE)</f>
        <v>Obesity</v>
      </c>
      <c r="K745" t="str">
        <f>VLOOKUP(A745,MED[],10,FALSE)</f>
        <v>Normal</v>
      </c>
      <c r="L745" t="str">
        <f>VLOOKUP(A745,HOS[],2,FALSE)</f>
        <v>8 Aug 1985</v>
      </c>
      <c r="M745" s="11">
        <f>VLOOKUP(A745,HOS[],8,FALSE)</f>
        <v>6254.13</v>
      </c>
      <c r="N745" t="str">
        <f>VLOOKUP(A745,HOS[],9,FALSE)</f>
        <v>tier - 3</v>
      </c>
      <c r="O745" t="str">
        <f>VLOOKUP(A745,HOS[],10,FALSE)</f>
        <v>tier - 3</v>
      </c>
      <c r="P745" t="str">
        <f>VLOOKUP(A745,HOS[],11,FALSE)</f>
        <v>R1026</v>
      </c>
      <c r="Q745">
        <f>VLOOKUP(A745,HOS[],3,FALSE)</f>
        <v>37</v>
      </c>
    </row>
    <row r="746" spans="1:17" ht="15.6" x14ac:dyDescent="0.3">
      <c r="A746" s="1" t="s">
        <v>1626</v>
      </c>
      <c r="B746" t="str">
        <f>VLOOKUP(A746,CUS[],3,FALSE)</f>
        <v>Polly</v>
      </c>
      <c r="C746">
        <f>VLOOKUP(A746,MED[],2,FALSE)</f>
        <v>21.754999999999999</v>
      </c>
      <c r="D746">
        <f>VLOOKUP(A746,MED[],3,FALSE)</f>
        <v>7.79</v>
      </c>
      <c r="E746" t="str">
        <f>VLOOKUP(A746,MED[],4,FALSE)</f>
        <v>yes</v>
      </c>
      <c r="F746" t="str">
        <f>VLOOKUP(A746,MED[],5,FALSE)</f>
        <v>No</v>
      </c>
      <c r="G746" t="str">
        <f>VLOOKUP(A746,MED[],6,FALSE)</f>
        <v>No</v>
      </c>
      <c r="H746" t="str">
        <f>VLOOKUP(A746,MED[],7,FALSE)</f>
        <v>0</v>
      </c>
      <c r="I746" t="str">
        <f>VLOOKUP(A746,MED[],8,FALSE)</f>
        <v>No</v>
      </c>
      <c r="J746" t="str">
        <f>VLOOKUP(A746,MED[],9,FALSE)</f>
        <v>Overweight</v>
      </c>
      <c r="K746" t="str">
        <f>VLOOKUP(A746,MED[],10,FALSE)</f>
        <v>Diabetes</v>
      </c>
      <c r="L746" t="str">
        <f>VLOOKUP(A746,HOS[],2,FALSE)</f>
        <v>11 Aug 1981</v>
      </c>
      <c r="M746" s="11">
        <f>VLOOKUP(A746,HOS[],8,FALSE)</f>
        <v>6255.38</v>
      </c>
      <c r="N746" t="str">
        <f>VLOOKUP(A746,HOS[],9,FALSE)</f>
        <v>tier - 3</v>
      </c>
      <c r="O746" t="str">
        <f>VLOOKUP(A746,HOS[],10,FALSE)</f>
        <v>tier - 2</v>
      </c>
      <c r="P746" t="str">
        <f>VLOOKUP(A746,HOS[],11,FALSE)</f>
        <v>R1024</v>
      </c>
      <c r="Q746">
        <f>VLOOKUP(A746,HOS[],3,FALSE)</f>
        <v>41</v>
      </c>
    </row>
    <row r="747" spans="1:17" ht="15.6" x14ac:dyDescent="0.3">
      <c r="A747" s="1" t="s">
        <v>1625</v>
      </c>
      <c r="B747" t="str">
        <f>VLOOKUP(A747,CUS[],3,FALSE)</f>
        <v>Mark H.</v>
      </c>
      <c r="C747">
        <f>VLOOKUP(A747,MED[],2,FALSE)</f>
        <v>44.55</v>
      </c>
      <c r="D747">
        <f>VLOOKUP(A747,MED[],3,FALSE)</f>
        <v>7.12</v>
      </c>
      <c r="E747" t="str">
        <f>VLOOKUP(A747,MED[],4,FALSE)</f>
        <v>yes</v>
      </c>
      <c r="F747" t="str">
        <f>VLOOKUP(A747,MED[],5,FALSE)</f>
        <v>No</v>
      </c>
      <c r="G747" t="str">
        <f>VLOOKUP(A747,MED[],6,FALSE)</f>
        <v>No</v>
      </c>
      <c r="H747" t="str">
        <f>VLOOKUP(A747,MED[],7,FALSE)</f>
        <v>1</v>
      </c>
      <c r="I747" t="str">
        <f>VLOOKUP(A747,MED[],8,FALSE)</f>
        <v>No</v>
      </c>
      <c r="J747" t="str">
        <f>VLOOKUP(A747,MED[],9,FALSE)</f>
        <v>Obesity</v>
      </c>
      <c r="K747" t="str">
        <f>VLOOKUP(A747,MED[],10,FALSE)</f>
        <v>Diabetes</v>
      </c>
      <c r="L747" t="str">
        <f>VLOOKUP(A747,HOS[],2,FALSE)</f>
        <v>17 Nov 1986</v>
      </c>
      <c r="M747" s="11">
        <f>VLOOKUP(A747,HOS[],8,FALSE)</f>
        <v>6261.2</v>
      </c>
      <c r="N747" t="str">
        <f>VLOOKUP(A747,HOS[],9,FALSE)</f>
        <v>tier - 3</v>
      </c>
      <c r="O747" t="str">
        <f>VLOOKUP(A747,HOS[],10,FALSE)</f>
        <v>tier - 2</v>
      </c>
      <c r="P747" t="str">
        <f>VLOOKUP(A747,HOS[],11,FALSE)</f>
        <v>R1023</v>
      </c>
      <c r="Q747">
        <f>VLOOKUP(A747,HOS[],3,FALSE)</f>
        <v>36</v>
      </c>
    </row>
    <row r="748" spans="1:17" ht="15.6" x14ac:dyDescent="0.3">
      <c r="A748" s="1" t="s">
        <v>1624</v>
      </c>
      <c r="B748" t="str">
        <f>VLOOKUP(A748,CUS[],3,FALSE)</f>
        <v>Jessie M.</v>
      </c>
      <c r="C748">
        <f>VLOOKUP(A748,MED[],2,FALSE)</f>
        <v>43.32</v>
      </c>
      <c r="D748">
        <f>VLOOKUP(A748,MED[],3,FALSE)</f>
        <v>4.67</v>
      </c>
      <c r="E748" t="str">
        <f>VLOOKUP(A748,MED[],4,FALSE)</f>
        <v>yes</v>
      </c>
      <c r="F748" t="str">
        <f>VLOOKUP(A748,MED[],5,FALSE)</f>
        <v>No</v>
      </c>
      <c r="G748" t="str">
        <f>VLOOKUP(A748,MED[],6,FALSE)</f>
        <v>No</v>
      </c>
      <c r="H748" t="str">
        <f>VLOOKUP(A748,MED[],7,FALSE)</f>
        <v>0</v>
      </c>
      <c r="I748" t="str">
        <f>VLOOKUP(A748,MED[],8,FALSE)</f>
        <v>No</v>
      </c>
      <c r="J748" t="str">
        <f>VLOOKUP(A748,MED[],9,FALSE)</f>
        <v>Obesity</v>
      </c>
      <c r="K748" t="str">
        <f>VLOOKUP(A748,MED[],10,FALSE)</f>
        <v>Normal</v>
      </c>
      <c r="L748" t="str">
        <f>VLOOKUP(A748,HOS[],2,FALSE)</f>
        <v>25 Sep 1985</v>
      </c>
      <c r="M748" s="11">
        <f>VLOOKUP(A748,HOS[],8,FALSE)</f>
        <v>6269.33</v>
      </c>
      <c r="N748" t="str">
        <f>VLOOKUP(A748,HOS[],9,FALSE)</f>
        <v>tier - 3</v>
      </c>
      <c r="O748" t="str">
        <f>VLOOKUP(A748,HOS[],10,FALSE)</f>
        <v>tier - 1</v>
      </c>
      <c r="P748" t="str">
        <f>VLOOKUP(A748,HOS[],11,FALSE)</f>
        <v>R1026</v>
      </c>
      <c r="Q748">
        <f>VLOOKUP(A748,HOS[],3,FALSE)</f>
        <v>37</v>
      </c>
    </row>
    <row r="749" spans="1:17" ht="15.6" x14ac:dyDescent="0.3">
      <c r="A749" s="1" t="s">
        <v>1623</v>
      </c>
      <c r="B749" t="str">
        <f>VLOOKUP(A749,CUS[],3,FALSE)</f>
        <v>Chris</v>
      </c>
      <c r="C749">
        <f>VLOOKUP(A749,MED[],2,FALSE)</f>
        <v>31.23</v>
      </c>
      <c r="D749">
        <f>VLOOKUP(A749,MED[],3,FALSE)</f>
        <v>9.1199999999999992</v>
      </c>
      <c r="E749" t="str">
        <f>VLOOKUP(A749,MED[],4,FALSE)</f>
        <v>yes</v>
      </c>
      <c r="F749" t="str">
        <f>VLOOKUP(A749,MED[],5,FALSE)</f>
        <v>No</v>
      </c>
      <c r="G749" t="str">
        <f>VLOOKUP(A749,MED[],6,FALSE)</f>
        <v>Yes</v>
      </c>
      <c r="H749" t="str">
        <f>VLOOKUP(A749,MED[],7,FALSE)</f>
        <v>1</v>
      </c>
      <c r="I749" t="str">
        <f>VLOOKUP(A749,MED[],8,FALSE)</f>
        <v>No</v>
      </c>
      <c r="J749" t="str">
        <f>VLOOKUP(A749,MED[],9,FALSE)</f>
        <v>Obesity</v>
      </c>
      <c r="K749" t="str">
        <f>VLOOKUP(A749,MED[],10,FALSE)</f>
        <v>Diabetes</v>
      </c>
      <c r="L749" t="str">
        <f>VLOOKUP(A749,HOS[],2,FALSE)</f>
        <v>30 Aug 1963</v>
      </c>
      <c r="M749" s="11">
        <f>VLOOKUP(A749,HOS[],8,FALSE)</f>
        <v>6272.48</v>
      </c>
      <c r="N749" t="str">
        <f>VLOOKUP(A749,HOS[],9,FALSE)</f>
        <v>tier - 3</v>
      </c>
      <c r="O749" t="str">
        <f>VLOOKUP(A749,HOS[],10,FALSE)</f>
        <v>tier - 2</v>
      </c>
      <c r="P749" t="str">
        <f>VLOOKUP(A749,HOS[],11,FALSE)</f>
        <v>R1021</v>
      </c>
      <c r="Q749">
        <f>VLOOKUP(A749,HOS[],3,FALSE)</f>
        <v>59</v>
      </c>
    </row>
    <row r="750" spans="1:17" ht="15.6" x14ac:dyDescent="0.3">
      <c r="A750" s="1" t="s">
        <v>1622</v>
      </c>
      <c r="B750" t="str">
        <f>VLOOKUP(A750,CUS[],3,FALSE)</f>
        <v>Daniel</v>
      </c>
      <c r="C750">
        <f>VLOOKUP(A750,MED[],2,FALSE)</f>
        <v>42.81</v>
      </c>
      <c r="D750">
        <f>VLOOKUP(A750,MED[],3,FALSE)</f>
        <v>4.1500000000000004</v>
      </c>
      <c r="E750" t="str">
        <f>VLOOKUP(A750,MED[],4,FALSE)</f>
        <v>No</v>
      </c>
      <c r="F750" t="str">
        <f>VLOOKUP(A750,MED[],5,FALSE)</f>
        <v>No</v>
      </c>
      <c r="G750" t="str">
        <f>VLOOKUP(A750,MED[],6,FALSE)</f>
        <v>No</v>
      </c>
      <c r="H750" t="str">
        <f>VLOOKUP(A750,MED[],7,FALSE)</f>
        <v>1</v>
      </c>
      <c r="I750" t="str">
        <f>VLOOKUP(A750,MED[],8,FALSE)</f>
        <v>No</v>
      </c>
      <c r="J750" t="str">
        <f>VLOOKUP(A750,MED[],9,FALSE)</f>
        <v>Obesity</v>
      </c>
      <c r="K750" t="str">
        <f>VLOOKUP(A750,MED[],10,FALSE)</f>
        <v>Normal</v>
      </c>
      <c r="L750" t="str">
        <f>VLOOKUP(A750,HOS[],2,FALSE)</f>
        <v>16 Jul 1984</v>
      </c>
      <c r="M750" s="11">
        <f>VLOOKUP(A750,HOS[],8,FALSE)</f>
        <v>6276.3</v>
      </c>
      <c r="N750" t="str">
        <f>VLOOKUP(A750,HOS[],9,FALSE)</f>
        <v>tier - 3</v>
      </c>
      <c r="O750" t="str">
        <f>VLOOKUP(A750,HOS[],10,FALSE)</f>
        <v>tier - 3</v>
      </c>
      <c r="P750" t="str">
        <f>VLOOKUP(A750,HOS[],11,FALSE)</f>
        <v>R1023</v>
      </c>
      <c r="Q750">
        <f>VLOOKUP(A750,HOS[],3,FALSE)</f>
        <v>38</v>
      </c>
    </row>
    <row r="751" spans="1:17" ht="15.6" x14ac:dyDescent="0.3">
      <c r="A751" s="1" t="s">
        <v>1621</v>
      </c>
      <c r="B751" t="str">
        <f>VLOOKUP(A751,CUS[],3,FALSE)</f>
        <v>Megan</v>
      </c>
      <c r="C751">
        <f>VLOOKUP(A751,MED[],2,FALSE)</f>
        <v>35.909999999999997</v>
      </c>
      <c r="D751">
        <f>VLOOKUP(A751,MED[],3,FALSE)</f>
        <v>6.72</v>
      </c>
      <c r="E751" t="str">
        <f>VLOOKUP(A751,MED[],4,FALSE)</f>
        <v>yes</v>
      </c>
      <c r="F751" t="str">
        <f>VLOOKUP(A751,MED[],5,FALSE)</f>
        <v>No</v>
      </c>
      <c r="G751" t="str">
        <f>VLOOKUP(A751,MED[],6,FALSE)</f>
        <v>No</v>
      </c>
      <c r="H751" t="str">
        <f>VLOOKUP(A751,MED[],7,FALSE)</f>
        <v>2</v>
      </c>
      <c r="I751" t="str">
        <f>VLOOKUP(A751,MED[],8,FALSE)</f>
        <v>No</v>
      </c>
      <c r="J751" t="str">
        <f>VLOOKUP(A751,MED[],9,FALSE)</f>
        <v>Obesity</v>
      </c>
      <c r="K751" t="str">
        <f>VLOOKUP(A751,MED[],10,FALSE)</f>
        <v>Diabetes</v>
      </c>
      <c r="L751" t="str">
        <f>VLOOKUP(A751,HOS[],2,FALSE)</f>
        <v>24 Dec 1961</v>
      </c>
      <c r="M751" s="11">
        <f>VLOOKUP(A751,HOS[],8,FALSE)</f>
        <v>6282.24</v>
      </c>
      <c r="N751" t="str">
        <f>VLOOKUP(A751,HOS[],9,FALSE)</f>
        <v>tier - 3</v>
      </c>
      <c r="O751" t="str">
        <f>VLOOKUP(A751,HOS[],10,FALSE)</f>
        <v>tier - 3</v>
      </c>
      <c r="P751" t="str">
        <f>VLOOKUP(A751,HOS[],11,FALSE)</f>
        <v>R1024</v>
      </c>
      <c r="Q751">
        <f>VLOOKUP(A751,HOS[],3,FALSE)</f>
        <v>61</v>
      </c>
    </row>
    <row r="752" spans="1:17" ht="15.6" x14ac:dyDescent="0.3">
      <c r="A752" s="1" t="s">
        <v>1620</v>
      </c>
      <c r="B752" t="str">
        <f>VLOOKUP(A752,CUS[],3,FALSE)</f>
        <v>Kevin</v>
      </c>
      <c r="C752">
        <f>VLOOKUP(A752,MED[],2,FALSE)</f>
        <v>36.65</v>
      </c>
      <c r="D752">
        <f>VLOOKUP(A752,MED[],3,FALSE)</f>
        <v>5.01</v>
      </c>
      <c r="E752" t="str">
        <f>VLOOKUP(A752,MED[],4,FALSE)</f>
        <v>yes</v>
      </c>
      <c r="F752" t="str">
        <f>VLOOKUP(A752,MED[],5,FALSE)</f>
        <v>No</v>
      </c>
      <c r="G752" t="str">
        <f>VLOOKUP(A752,MED[],6,FALSE)</f>
        <v>Yes</v>
      </c>
      <c r="H752" t="str">
        <f>VLOOKUP(A752,MED[],7,FALSE)</f>
        <v>1</v>
      </c>
      <c r="I752" t="str">
        <f>VLOOKUP(A752,MED[],8,FALSE)</f>
        <v>No</v>
      </c>
      <c r="J752" t="str">
        <f>VLOOKUP(A752,MED[],9,FALSE)</f>
        <v>Obesity</v>
      </c>
      <c r="K752" t="str">
        <f>VLOOKUP(A752,MED[],10,FALSE)</f>
        <v>Normal</v>
      </c>
      <c r="L752" t="str">
        <f>VLOOKUP(A752,HOS[],2,FALSE)</f>
        <v>26 Jul 1969</v>
      </c>
      <c r="M752" s="11">
        <f>VLOOKUP(A752,HOS[],8,FALSE)</f>
        <v>6289.75</v>
      </c>
      <c r="N752" t="str">
        <f>VLOOKUP(A752,HOS[],9,FALSE)</f>
        <v>tier - 3</v>
      </c>
      <c r="O752" t="str">
        <f>VLOOKUP(A752,HOS[],10,FALSE)</f>
        <v>tier - 3</v>
      </c>
      <c r="P752" t="str">
        <f>VLOOKUP(A752,HOS[],11,FALSE)</f>
        <v>R1012</v>
      </c>
      <c r="Q752">
        <f>VLOOKUP(A752,HOS[],3,FALSE)</f>
        <v>53</v>
      </c>
    </row>
    <row r="753" spans="1:17" ht="15.6" x14ac:dyDescent="0.3">
      <c r="A753" s="1" t="s">
        <v>1619</v>
      </c>
      <c r="B753" t="str">
        <f>VLOOKUP(A753,CUS[],3,FALSE)</f>
        <v>Caroline S.</v>
      </c>
      <c r="C753">
        <f>VLOOKUP(A753,MED[],2,FALSE)</f>
        <v>22.04</v>
      </c>
      <c r="D753">
        <f>VLOOKUP(A753,MED[],3,FALSE)</f>
        <v>10.9</v>
      </c>
      <c r="E753" t="str">
        <f>VLOOKUP(A753,MED[],4,FALSE)</f>
        <v>yes</v>
      </c>
      <c r="F753" t="str">
        <f>VLOOKUP(A753,MED[],5,FALSE)</f>
        <v>No</v>
      </c>
      <c r="G753" t="str">
        <f>VLOOKUP(A753,MED[],6,FALSE)</f>
        <v>No</v>
      </c>
      <c r="H753" t="str">
        <f>VLOOKUP(A753,MED[],7,FALSE)</f>
        <v>2</v>
      </c>
      <c r="I753" t="str">
        <f>VLOOKUP(A753,MED[],8,FALSE)</f>
        <v>No</v>
      </c>
      <c r="J753" t="str">
        <f>VLOOKUP(A753,MED[],9,FALSE)</f>
        <v>Overweight</v>
      </c>
      <c r="K753" t="str">
        <f>VLOOKUP(A753,MED[],10,FALSE)</f>
        <v>Diabetes</v>
      </c>
      <c r="L753" t="str">
        <f>VLOOKUP(A753,HOS[],2,FALSE)</f>
        <v>26 Nov 1961</v>
      </c>
      <c r="M753" s="11">
        <f>VLOOKUP(A753,HOS[],8,FALSE)</f>
        <v>12579.92</v>
      </c>
      <c r="N753" t="str">
        <f>VLOOKUP(A753,HOS[],9,FALSE)</f>
        <v>tier - 3</v>
      </c>
      <c r="O753" t="str">
        <f>VLOOKUP(A753,HOS[],10,FALSE)</f>
        <v>tier - 3</v>
      </c>
      <c r="P753" t="str">
        <f>VLOOKUP(A753,HOS[],11,FALSE)</f>
        <v>R1024</v>
      </c>
      <c r="Q753">
        <f>VLOOKUP(A753,HOS[],3,FALSE)</f>
        <v>61</v>
      </c>
    </row>
    <row r="754" spans="1:17" ht="15.6" x14ac:dyDescent="0.3">
      <c r="A754" s="1" t="s">
        <v>1618</v>
      </c>
      <c r="B754" t="str">
        <f>VLOOKUP(A754,CUS[],3,FALSE)</f>
        <v>Nuta</v>
      </c>
      <c r="C754">
        <f>VLOOKUP(A754,MED[],2,FALSE)</f>
        <v>31.824999999999999</v>
      </c>
      <c r="D754">
        <f>VLOOKUP(A754,MED[],3,FALSE)</f>
        <v>5.52</v>
      </c>
      <c r="E754" t="str">
        <f>VLOOKUP(A754,MED[],4,FALSE)</f>
        <v>yes</v>
      </c>
      <c r="F754" t="str">
        <f>VLOOKUP(A754,MED[],5,FALSE)</f>
        <v>No</v>
      </c>
      <c r="G754" t="str">
        <f>VLOOKUP(A754,MED[],6,FALSE)</f>
        <v>No</v>
      </c>
      <c r="H754" t="str">
        <f>VLOOKUP(A754,MED[],7,FALSE)</f>
        <v>1</v>
      </c>
      <c r="I754" t="str">
        <f>VLOOKUP(A754,MED[],8,FALSE)</f>
        <v>No</v>
      </c>
      <c r="J754" t="str">
        <f>VLOOKUP(A754,MED[],9,FALSE)</f>
        <v>Obesity</v>
      </c>
      <c r="K754" t="str">
        <f>VLOOKUP(A754,MED[],10,FALSE)</f>
        <v>Normal</v>
      </c>
      <c r="L754" t="str">
        <f>VLOOKUP(A754,HOS[],2,FALSE)</f>
        <v>4 Sep 1964</v>
      </c>
      <c r="M754" s="11">
        <f>VLOOKUP(A754,HOS[],8,FALSE)</f>
        <v>6293.63</v>
      </c>
      <c r="N754" t="str">
        <f>VLOOKUP(A754,HOS[],9,FALSE)</f>
        <v>tier - 3</v>
      </c>
      <c r="O754" t="str">
        <f>VLOOKUP(A754,HOS[],10,FALSE)</f>
        <v>tier - 1</v>
      </c>
      <c r="P754" t="str">
        <f>VLOOKUP(A754,HOS[],11,FALSE)</f>
        <v>R1024</v>
      </c>
      <c r="Q754">
        <f>VLOOKUP(A754,HOS[],3,FALSE)</f>
        <v>58</v>
      </c>
    </row>
    <row r="755" spans="1:17" ht="15.6" x14ac:dyDescent="0.3">
      <c r="A755" s="1" t="s">
        <v>1617</v>
      </c>
      <c r="B755" t="str">
        <f>VLOOKUP(A755,CUS[],3,FALSE)</f>
        <v>Margie</v>
      </c>
      <c r="C755">
        <f>VLOOKUP(A755,MED[],2,FALSE)</f>
        <v>53.58</v>
      </c>
      <c r="D755">
        <f>VLOOKUP(A755,MED[],3,FALSE)</f>
        <v>4.55</v>
      </c>
      <c r="E755" t="str">
        <f>VLOOKUP(A755,MED[],4,FALSE)</f>
        <v>No</v>
      </c>
      <c r="F755" t="str">
        <f>VLOOKUP(A755,MED[],5,FALSE)</f>
        <v>No</v>
      </c>
      <c r="G755" t="str">
        <f>VLOOKUP(A755,MED[],6,FALSE)</f>
        <v>No</v>
      </c>
      <c r="H755" t="str">
        <f>VLOOKUP(A755,MED[],7,FALSE)</f>
        <v>1</v>
      </c>
      <c r="I755" t="str">
        <f>VLOOKUP(A755,MED[],8,FALSE)</f>
        <v>No</v>
      </c>
      <c r="J755" t="str">
        <f>VLOOKUP(A755,MED[],9,FALSE)</f>
        <v>Obesity</v>
      </c>
      <c r="K755" t="str">
        <f>VLOOKUP(A755,MED[],10,FALSE)</f>
        <v>Normal</v>
      </c>
      <c r="L755" t="str">
        <f>VLOOKUP(A755,HOS[],2,FALSE)</f>
        <v>10 Aug 1992</v>
      </c>
      <c r="M755" s="11">
        <f>VLOOKUP(A755,HOS[],8,FALSE)</f>
        <v>37701.879999999997</v>
      </c>
      <c r="N755" t="str">
        <f>VLOOKUP(A755,HOS[],9,FALSE)</f>
        <v>tier - 3</v>
      </c>
      <c r="O755" t="str">
        <f>VLOOKUP(A755,HOS[],10,FALSE)</f>
        <v>tier - 1</v>
      </c>
      <c r="P755" t="str">
        <f>VLOOKUP(A755,HOS[],11,FALSE)</f>
        <v>R1012</v>
      </c>
      <c r="Q755">
        <f>VLOOKUP(A755,HOS[],3,FALSE)</f>
        <v>30</v>
      </c>
    </row>
    <row r="756" spans="1:17" ht="15.6" x14ac:dyDescent="0.3">
      <c r="A756" s="1" t="s">
        <v>1616</v>
      </c>
      <c r="B756" t="str">
        <f>VLOOKUP(A756,CUS[],3,FALSE)</f>
        <v>Heidi</v>
      </c>
      <c r="C756">
        <f>VLOOKUP(A756,MED[],2,FALSE)</f>
        <v>34.299999999999997</v>
      </c>
      <c r="D756">
        <f>VLOOKUP(A756,MED[],3,FALSE)</f>
        <v>11.76</v>
      </c>
      <c r="E756" t="str">
        <f>VLOOKUP(A756,MED[],4,FALSE)</f>
        <v>No</v>
      </c>
      <c r="F756" t="str">
        <f>VLOOKUP(A756,MED[],5,FALSE)</f>
        <v>No</v>
      </c>
      <c r="G756" t="str">
        <f>VLOOKUP(A756,MED[],6,FALSE)</f>
        <v>No</v>
      </c>
      <c r="H756" t="str">
        <f>VLOOKUP(A756,MED[],7,FALSE)</f>
        <v>0</v>
      </c>
      <c r="I756" t="str">
        <f>VLOOKUP(A756,MED[],8,FALSE)</f>
        <v>No</v>
      </c>
      <c r="J756" t="str">
        <f>VLOOKUP(A756,MED[],9,FALSE)</f>
        <v>Obesity</v>
      </c>
      <c r="K756" t="str">
        <f>VLOOKUP(A756,MED[],10,FALSE)</f>
        <v>Diabetes</v>
      </c>
      <c r="L756" t="str">
        <f>VLOOKUP(A756,HOS[],2,FALSE)</f>
        <v>17 Jul 1968</v>
      </c>
      <c r="M756" s="11">
        <f>VLOOKUP(A756,HOS[],8,FALSE)</f>
        <v>6302.23</v>
      </c>
      <c r="N756" t="str">
        <f>VLOOKUP(A756,HOS[],9,FALSE)</f>
        <v>tier - 3</v>
      </c>
      <c r="O756" t="str">
        <f>VLOOKUP(A756,HOS[],10,FALSE)</f>
        <v>tier - 3</v>
      </c>
      <c r="P756" t="str">
        <f>VLOOKUP(A756,HOS[],11,FALSE)</f>
        <v>R1026</v>
      </c>
      <c r="Q756">
        <f>VLOOKUP(A756,HOS[],3,FALSE)</f>
        <v>54</v>
      </c>
    </row>
    <row r="757" spans="1:17" ht="15.6" x14ac:dyDescent="0.3">
      <c r="A757" s="1" t="s">
        <v>1615</v>
      </c>
      <c r="B757" t="str">
        <f>VLOOKUP(A757,CUS[],3,FALSE)</f>
        <v>Diego J</v>
      </c>
      <c r="C757">
        <f>VLOOKUP(A757,MED[],2,FALSE)</f>
        <v>32.11</v>
      </c>
      <c r="D757">
        <f>VLOOKUP(A757,MED[],3,FALSE)</f>
        <v>7.06</v>
      </c>
      <c r="E757" t="str">
        <f>VLOOKUP(A757,MED[],4,FALSE)</f>
        <v>No</v>
      </c>
      <c r="F757" t="str">
        <f>VLOOKUP(A757,MED[],5,FALSE)</f>
        <v>No</v>
      </c>
      <c r="G757" t="str">
        <f>VLOOKUP(A757,MED[],6,FALSE)</f>
        <v>No</v>
      </c>
      <c r="H757" t="str">
        <f>VLOOKUP(A757,MED[],7,FALSE)</f>
        <v>0</v>
      </c>
      <c r="I757" t="str">
        <f>VLOOKUP(A757,MED[],8,FALSE)</f>
        <v>No</v>
      </c>
      <c r="J757" t="str">
        <f>VLOOKUP(A757,MED[],9,FALSE)</f>
        <v>Obesity</v>
      </c>
      <c r="K757" t="str">
        <f>VLOOKUP(A757,MED[],10,FALSE)</f>
        <v>Diabetes</v>
      </c>
      <c r="L757" t="str">
        <f>VLOOKUP(A757,HOS[],2,FALSE)</f>
        <v>4 Jul 1960</v>
      </c>
      <c r="M757" s="11">
        <f>VLOOKUP(A757,HOS[],8,FALSE)</f>
        <v>6305.61</v>
      </c>
      <c r="N757" t="str">
        <f>VLOOKUP(A757,HOS[],9,FALSE)</f>
        <v>tier - 3</v>
      </c>
      <c r="O757" t="str">
        <f>VLOOKUP(A757,HOS[],10,FALSE)</f>
        <v>tier - 3</v>
      </c>
      <c r="P757" t="str">
        <f>VLOOKUP(A757,HOS[],11,FALSE)</f>
        <v>R1017</v>
      </c>
      <c r="Q757">
        <f>VLOOKUP(A757,HOS[],3,FALSE)</f>
        <v>62</v>
      </c>
    </row>
    <row r="758" spans="1:17" ht="15.6" x14ac:dyDescent="0.3">
      <c r="A758" s="1" t="s">
        <v>1614</v>
      </c>
      <c r="B758" t="str">
        <f>VLOOKUP(A758,CUS[],3,FALSE)</f>
        <v>Enrique M Sr.</v>
      </c>
      <c r="C758">
        <f>VLOOKUP(A758,MED[],2,FALSE)</f>
        <v>31.78</v>
      </c>
      <c r="D758">
        <f>VLOOKUP(A758,MED[],3,FALSE)</f>
        <v>11.35</v>
      </c>
      <c r="E758" t="str">
        <f>VLOOKUP(A758,MED[],4,FALSE)</f>
        <v>yes</v>
      </c>
      <c r="F758" t="str">
        <f>VLOOKUP(A758,MED[],5,FALSE)</f>
        <v>No</v>
      </c>
      <c r="G758" t="str">
        <f>VLOOKUP(A758,MED[],6,FALSE)</f>
        <v>Yes</v>
      </c>
      <c r="H758" t="str">
        <f>VLOOKUP(A758,MED[],7,FALSE)</f>
        <v>1</v>
      </c>
      <c r="I758" t="str">
        <f>VLOOKUP(A758,MED[],8,FALSE)</f>
        <v>No</v>
      </c>
      <c r="J758" t="str">
        <f>VLOOKUP(A758,MED[],9,FALSE)</f>
        <v>Obesity</v>
      </c>
      <c r="K758" t="str">
        <f>VLOOKUP(A758,MED[],10,FALSE)</f>
        <v>Diabetes</v>
      </c>
      <c r="L758" t="str">
        <f>VLOOKUP(A758,HOS[],2,FALSE)</f>
        <v>27 Oct 1963</v>
      </c>
      <c r="M758" s="11">
        <f>VLOOKUP(A758,HOS[],8,FALSE)</f>
        <v>6311.11</v>
      </c>
      <c r="N758" t="str">
        <f>VLOOKUP(A758,HOS[],9,FALSE)</f>
        <v>tier - 3</v>
      </c>
      <c r="O758" t="str">
        <f>VLOOKUP(A758,HOS[],10,FALSE)</f>
        <v>tier - 1</v>
      </c>
      <c r="P758" t="str">
        <f>VLOOKUP(A758,HOS[],11,FALSE)</f>
        <v>R1012</v>
      </c>
      <c r="Q758">
        <f>VLOOKUP(A758,HOS[],3,FALSE)</f>
        <v>59</v>
      </c>
    </row>
    <row r="759" spans="1:17" ht="15.6" x14ac:dyDescent="0.3">
      <c r="A759" s="1" t="s">
        <v>1613</v>
      </c>
      <c r="B759" t="str">
        <f>VLOOKUP(A759,CUS[],3,FALSE)</f>
        <v>Greg</v>
      </c>
      <c r="C759">
        <f>VLOOKUP(A759,MED[],2,FALSE)</f>
        <v>46.89</v>
      </c>
      <c r="D759">
        <f>VLOOKUP(A759,MED[],3,FALSE)</f>
        <v>5.52</v>
      </c>
      <c r="E759" t="str">
        <f>VLOOKUP(A759,MED[],4,FALSE)</f>
        <v>No</v>
      </c>
      <c r="F759" t="str">
        <f>VLOOKUP(A759,MED[],5,FALSE)</f>
        <v>No</v>
      </c>
      <c r="G759" t="str">
        <f>VLOOKUP(A759,MED[],6,FALSE)</f>
        <v>No</v>
      </c>
      <c r="H759" t="str">
        <f>VLOOKUP(A759,MED[],7,FALSE)</f>
        <v>0</v>
      </c>
      <c r="I759" t="str">
        <f>VLOOKUP(A759,MED[],8,FALSE)</f>
        <v>No</v>
      </c>
      <c r="J759" t="str">
        <f>VLOOKUP(A759,MED[],9,FALSE)</f>
        <v>Obesity</v>
      </c>
      <c r="K759" t="str">
        <f>VLOOKUP(A759,MED[],10,FALSE)</f>
        <v>Normal</v>
      </c>
      <c r="L759" t="str">
        <f>VLOOKUP(A759,HOS[],2,FALSE)</f>
        <v>19 Aug 1990</v>
      </c>
      <c r="M759" s="11">
        <f>VLOOKUP(A759,HOS[],8,FALSE)</f>
        <v>6311.95</v>
      </c>
      <c r="N759" t="str">
        <f>VLOOKUP(A759,HOS[],9,FALSE)</f>
        <v>tier - 3</v>
      </c>
      <c r="O759" t="str">
        <f>VLOOKUP(A759,HOS[],10,FALSE)</f>
        <v>tier - 2</v>
      </c>
      <c r="P759" t="str">
        <f>VLOOKUP(A759,HOS[],11,FALSE)</f>
        <v>R1023</v>
      </c>
      <c r="Q759">
        <f>VLOOKUP(A759,HOS[],3,FALSE)</f>
        <v>32</v>
      </c>
    </row>
    <row r="760" spans="1:17" ht="15.6" x14ac:dyDescent="0.3">
      <c r="A760" s="1" t="s">
        <v>1612</v>
      </c>
      <c r="B760" t="str">
        <f>VLOOKUP(A760,CUS[],3,FALSE)</f>
        <v>Filip</v>
      </c>
      <c r="C760">
        <f>VLOOKUP(A760,MED[],2,FALSE)</f>
        <v>39.35</v>
      </c>
      <c r="D760">
        <f>VLOOKUP(A760,MED[],3,FALSE)</f>
        <v>7.86</v>
      </c>
      <c r="E760" t="str">
        <f>VLOOKUP(A760,MED[],4,FALSE)</f>
        <v>yes</v>
      </c>
      <c r="F760" t="str">
        <f>VLOOKUP(A760,MED[],5,FALSE)</f>
        <v>No</v>
      </c>
      <c r="G760" t="str">
        <f>VLOOKUP(A760,MED[],6,FALSE)</f>
        <v>No</v>
      </c>
      <c r="H760" t="str">
        <f>VLOOKUP(A760,MED[],7,FALSE)</f>
        <v>1</v>
      </c>
      <c r="I760" t="str">
        <f>VLOOKUP(A760,MED[],8,FALSE)</f>
        <v>No</v>
      </c>
      <c r="J760" t="str">
        <f>VLOOKUP(A760,MED[],9,FALSE)</f>
        <v>Obesity</v>
      </c>
      <c r="K760" t="str">
        <f>VLOOKUP(A760,MED[],10,FALSE)</f>
        <v>Diabetes</v>
      </c>
      <c r="L760" t="str">
        <f>VLOOKUP(A760,HOS[],2,FALSE)</f>
        <v>15 Aug 1975</v>
      </c>
      <c r="M760" s="11">
        <f>VLOOKUP(A760,HOS[],8,FALSE)</f>
        <v>6313.76</v>
      </c>
      <c r="N760" t="str">
        <f>VLOOKUP(A760,HOS[],9,FALSE)</f>
        <v>tier - 3</v>
      </c>
      <c r="O760" t="str">
        <f>VLOOKUP(A760,HOS[],10,FALSE)</f>
        <v>tier - 2</v>
      </c>
      <c r="P760" t="str">
        <f>VLOOKUP(A760,HOS[],11,FALSE)</f>
        <v>R1012</v>
      </c>
      <c r="Q760">
        <f>VLOOKUP(A760,HOS[],3,FALSE)</f>
        <v>47</v>
      </c>
    </row>
    <row r="761" spans="1:17" ht="15.6" x14ac:dyDescent="0.3">
      <c r="A761" s="1" t="s">
        <v>1611</v>
      </c>
      <c r="B761" t="str">
        <f>VLOOKUP(A761,CUS[],3,FALSE)</f>
        <v>Rosemary E.</v>
      </c>
      <c r="C761">
        <f>VLOOKUP(A761,MED[],2,FALSE)</f>
        <v>39.200000000000003</v>
      </c>
      <c r="D761">
        <f>VLOOKUP(A761,MED[],3,FALSE)</f>
        <v>11.38</v>
      </c>
      <c r="E761" t="str">
        <f>VLOOKUP(A761,MED[],4,FALSE)</f>
        <v>No</v>
      </c>
      <c r="F761" t="str">
        <f>VLOOKUP(A761,MED[],5,FALSE)</f>
        <v>No</v>
      </c>
      <c r="G761" t="str">
        <f>VLOOKUP(A761,MED[],6,FALSE)</f>
        <v>No</v>
      </c>
      <c r="H761" t="str">
        <f>VLOOKUP(A761,MED[],7,FALSE)</f>
        <v>0</v>
      </c>
      <c r="I761" t="str">
        <f>VLOOKUP(A761,MED[],8,FALSE)</f>
        <v>No</v>
      </c>
      <c r="J761" t="str">
        <f>VLOOKUP(A761,MED[],9,FALSE)</f>
        <v>Obesity</v>
      </c>
      <c r="K761" t="str">
        <f>VLOOKUP(A761,MED[],10,FALSE)</f>
        <v>Diabetes</v>
      </c>
      <c r="L761" t="str">
        <f>VLOOKUP(A761,HOS[],2,FALSE)</f>
        <v>13 Jul 1960</v>
      </c>
      <c r="M761" s="11">
        <f>VLOOKUP(A761,HOS[],8,FALSE)</f>
        <v>6334.34</v>
      </c>
      <c r="N761" t="str">
        <f>VLOOKUP(A761,HOS[],9,FALSE)</f>
        <v>tier - 3</v>
      </c>
      <c r="O761" t="str">
        <f>VLOOKUP(A761,HOS[],10,FALSE)</f>
        <v>tier - 3</v>
      </c>
      <c r="P761" t="str">
        <f>VLOOKUP(A761,HOS[],11,FALSE)</f>
        <v>R1011</v>
      </c>
      <c r="Q761">
        <f>VLOOKUP(A761,HOS[],3,FALSE)</f>
        <v>62</v>
      </c>
    </row>
    <row r="762" spans="1:17" ht="15.6" x14ac:dyDescent="0.3">
      <c r="A762" s="1" t="s">
        <v>1610</v>
      </c>
      <c r="B762" t="str">
        <f>VLOOKUP(A762,CUS[],3,FALSE)</f>
        <v>Lisa</v>
      </c>
      <c r="C762">
        <f>VLOOKUP(A762,MED[],2,FALSE)</f>
        <v>39.159999999999997</v>
      </c>
      <c r="D762">
        <f>VLOOKUP(A762,MED[],3,FALSE)</f>
        <v>10.48</v>
      </c>
      <c r="E762" t="str">
        <f>VLOOKUP(A762,MED[],4,FALSE)</f>
        <v>No</v>
      </c>
      <c r="F762" t="str">
        <f>VLOOKUP(A762,MED[],5,FALSE)</f>
        <v>No</v>
      </c>
      <c r="G762" t="str">
        <f>VLOOKUP(A762,MED[],6,FALSE)</f>
        <v>No</v>
      </c>
      <c r="H762" t="str">
        <f>VLOOKUP(A762,MED[],7,FALSE)</f>
        <v>0</v>
      </c>
      <c r="I762" t="str">
        <f>VLOOKUP(A762,MED[],8,FALSE)</f>
        <v>No</v>
      </c>
      <c r="J762" t="str">
        <f>VLOOKUP(A762,MED[],9,FALSE)</f>
        <v>Obesity</v>
      </c>
      <c r="K762" t="str">
        <f>VLOOKUP(A762,MED[],10,FALSE)</f>
        <v>Diabetes</v>
      </c>
      <c r="L762" t="str">
        <f>VLOOKUP(A762,HOS[],2,FALSE)</f>
        <v>25 Jul 1960</v>
      </c>
      <c r="M762" s="11">
        <f>VLOOKUP(A762,HOS[],8,FALSE)</f>
        <v>6335.64</v>
      </c>
      <c r="N762" t="str">
        <f>VLOOKUP(A762,HOS[],9,FALSE)</f>
        <v>tier - 3</v>
      </c>
      <c r="O762" t="str">
        <f>VLOOKUP(A762,HOS[],10,FALSE)</f>
        <v>tier - 2</v>
      </c>
      <c r="P762" t="str">
        <f>VLOOKUP(A762,HOS[],11,FALSE)</f>
        <v>R1013</v>
      </c>
      <c r="Q762">
        <f>VLOOKUP(A762,HOS[],3,FALSE)</f>
        <v>62</v>
      </c>
    </row>
    <row r="763" spans="1:17" ht="15.6" x14ac:dyDescent="0.3">
      <c r="A763" s="1" t="s">
        <v>1609</v>
      </c>
      <c r="B763" t="str">
        <f>VLOOKUP(A763,CUS[],3,FALSE)</f>
        <v>Jason</v>
      </c>
      <c r="C763">
        <f>VLOOKUP(A763,MED[],2,FALSE)</f>
        <v>44.1</v>
      </c>
      <c r="D763">
        <f>VLOOKUP(A763,MED[],3,FALSE)</f>
        <v>5.04</v>
      </c>
      <c r="E763" t="str">
        <f>VLOOKUP(A763,MED[],4,FALSE)</f>
        <v>yes</v>
      </c>
      <c r="F763" t="str">
        <f>VLOOKUP(A763,MED[],5,FALSE)</f>
        <v>No</v>
      </c>
      <c r="G763" t="str">
        <f>VLOOKUP(A763,MED[],6,FALSE)</f>
        <v>No</v>
      </c>
      <c r="H763" t="str">
        <f>VLOOKUP(A763,MED[],7,FALSE)</f>
        <v>0</v>
      </c>
      <c r="I763" t="str">
        <f>VLOOKUP(A763,MED[],8,FALSE)</f>
        <v>No</v>
      </c>
      <c r="J763" t="str">
        <f>VLOOKUP(A763,MED[],9,FALSE)</f>
        <v>Obesity</v>
      </c>
      <c r="K763" t="str">
        <f>VLOOKUP(A763,MED[],10,FALSE)</f>
        <v>Normal</v>
      </c>
      <c r="L763" t="str">
        <f>VLOOKUP(A763,HOS[],2,FALSE)</f>
        <v>21 Aug 1985</v>
      </c>
      <c r="M763" s="11">
        <f>VLOOKUP(A763,HOS[],8,FALSE)</f>
        <v>6338.08</v>
      </c>
      <c r="N763" t="str">
        <f>VLOOKUP(A763,HOS[],9,FALSE)</f>
        <v>tier - 3</v>
      </c>
      <c r="O763" t="str">
        <f>VLOOKUP(A763,HOS[],10,FALSE)</f>
        <v>tier - 1</v>
      </c>
      <c r="P763" t="str">
        <f>VLOOKUP(A763,HOS[],11,FALSE)</f>
        <v>R1012</v>
      </c>
      <c r="Q763">
        <f>VLOOKUP(A763,HOS[],3,FALSE)</f>
        <v>37</v>
      </c>
    </row>
    <row r="764" spans="1:17" ht="15.6" x14ac:dyDescent="0.3">
      <c r="A764" s="1" t="s">
        <v>1608</v>
      </c>
      <c r="B764" t="str">
        <f>VLOOKUP(A764,CUS[],3,FALSE)</f>
        <v>Courtney</v>
      </c>
      <c r="C764">
        <f>VLOOKUP(A764,MED[],2,FALSE)</f>
        <v>33.200000000000003</v>
      </c>
      <c r="D764">
        <f>VLOOKUP(A764,MED[],3,FALSE)</f>
        <v>9.06</v>
      </c>
      <c r="E764" t="str">
        <f>VLOOKUP(A764,MED[],4,FALSE)</f>
        <v>No</v>
      </c>
      <c r="F764" t="str">
        <f>VLOOKUP(A764,MED[],5,FALSE)</f>
        <v>No</v>
      </c>
      <c r="G764" t="str">
        <f>VLOOKUP(A764,MED[],6,FALSE)</f>
        <v>No</v>
      </c>
      <c r="H764" t="str">
        <f>VLOOKUP(A764,MED[],7,FALSE)</f>
        <v>0</v>
      </c>
      <c r="I764" t="str">
        <f>VLOOKUP(A764,MED[],8,FALSE)</f>
        <v>No</v>
      </c>
      <c r="J764" t="str">
        <f>VLOOKUP(A764,MED[],9,FALSE)</f>
        <v>Obesity</v>
      </c>
      <c r="K764" t="str">
        <f>VLOOKUP(A764,MED[],10,FALSE)</f>
        <v>Diabetes</v>
      </c>
      <c r="L764" t="str">
        <f>VLOOKUP(A764,HOS[],2,FALSE)</f>
        <v>18 Dec 1960</v>
      </c>
      <c r="M764" s="11">
        <f>VLOOKUP(A764,HOS[],8,FALSE)</f>
        <v>12592.53</v>
      </c>
      <c r="N764" t="str">
        <f>VLOOKUP(A764,HOS[],9,FALSE)</f>
        <v>tier - 3</v>
      </c>
      <c r="O764" t="str">
        <f>VLOOKUP(A764,HOS[],10,FALSE)</f>
        <v>tier - 2</v>
      </c>
      <c r="P764" t="str">
        <f>VLOOKUP(A764,HOS[],11,FALSE)</f>
        <v>R1011</v>
      </c>
      <c r="Q764">
        <f>VLOOKUP(A764,HOS[],3,FALSE)</f>
        <v>62</v>
      </c>
    </row>
    <row r="765" spans="1:17" ht="15.6" x14ac:dyDescent="0.3">
      <c r="A765" s="1" t="s">
        <v>1607</v>
      </c>
      <c r="B765" t="str">
        <f>VLOOKUP(A765,CUS[],3,FALSE)</f>
        <v>Jennifer R.</v>
      </c>
      <c r="C765">
        <f>VLOOKUP(A765,MED[],2,FALSE)</f>
        <v>29.92</v>
      </c>
      <c r="D765">
        <f>VLOOKUP(A765,MED[],3,FALSE)</f>
        <v>11.07</v>
      </c>
      <c r="E765" t="str">
        <f>VLOOKUP(A765,MED[],4,FALSE)</f>
        <v>No</v>
      </c>
      <c r="F765" t="str">
        <f>VLOOKUP(A765,MED[],5,FALSE)</f>
        <v>No</v>
      </c>
      <c r="G765" t="str">
        <f>VLOOKUP(A765,MED[],6,FALSE)</f>
        <v>No</v>
      </c>
      <c r="H765" t="str">
        <f>VLOOKUP(A765,MED[],7,FALSE)</f>
        <v>0</v>
      </c>
      <c r="I765" t="str">
        <f>VLOOKUP(A765,MED[],8,FALSE)</f>
        <v>No</v>
      </c>
      <c r="J765" t="str">
        <f>VLOOKUP(A765,MED[],9,FALSE)</f>
        <v>Overweight</v>
      </c>
      <c r="K765" t="str">
        <f>VLOOKUP(A765,MED[],10,FALSE)</f>
        <v>Diabetes</v>
      </c>
      <c r="L765" t="str">
        <f>VLOOKUP(A765,HOS[],2,FALSE)</f>
        <v>19 Jul 1960</v>
      </c>
      <c r="M765" s="11">
        <f>VLOOKUP(A765,HOS[],8,FALSE)</f>
        <v>6356.27</v>
      </c>
      <c r="N765" t="str">
        <f>VLOOKUP(A765,HOS[],9,FALSE)</f>
        <v>tier - 3</v>
      </c>
      <c r="O765" t="str">
        <f>VLOOKUP(A765,HOS[],10,FALSE)</f>
        <v>tier - 1</v>
      </c>
      <c r="P765" t="str">
        <f>VLOOKUP(A765,HOS[],11,FALSE)</f>
        <v>R1013</v>
      </c>
      <c r="Q765">
        <f>VLOOKUP(A765,HOS[],3,FALSE)</f>
        <v>62</v>
      </c>
    </row>
    <row r="766" spans="1:17" ht="15.6" x14ac:dyDescent="0.3">
      <c r="A766" s="1" t="s">
        <v>1606</v>
      </c>
      <c r="B766" t="str">
        <f>VLOOKUP(A766,CUS[],3,FALSE)</f>
        <v>Lauren E</v>
      </c>
      <c r="C766">
        <f>VLOOKUP(A766,MED[],2,FALSE)</f>
        <v>25</v>
      </c>
      <c r="D766">
        <f>VLOOKUP(A766,MED[],3,FALSE)</f>
        <v>10.45</v>
      </c>
      <c r="E766" t="str">
        <f>VLOOKUP(A766,MED[],4,FALSE)</f>
        <v>No</v>
      </c>
      <c r="F766" t="str">
        <f>VLOOKUP(A766,MED[],5,FALSE)</f>
        <v>No</v>
      </c>
      <c r="G766" t="str">
        <f>VLOOKUP(A766,MED[],6,FALSE)</f>
        <v>No</v>
      </c>
      <c r="H766" t="str">
        <f>VLOOKUP(A766,MED[],7,FALSE)</f>
        <v>0</v>
      </c>
      <c r="I766" t="str">
        <f>VLOOKUP(A766,MED[],8,FALSE)</f>
        <v>No</v>
      </c>
      <c r="J766" t="str">
        <f>VLOOKUP(A766,MED[],9,FALSE)</f>
        <v>Overweight</v>
      </c>
      <c r="K766" t="str">
        <f>VLOOKUP(A766,MED[],10,FALSE)</f>
        <v>Diabetes</v>
      </c>
      <c r="L766" t="str">
        <f>VLOOKUP(A766,HOS[],2,FALSE)</f>
        <v>30 Aug 1960</v>
      </c>
      <c r="M766" s="11">
        <f>VLOOKUP(A766,HOS[],8,FALSE)</f>
        <v>6358.78</v>
      </c>
      <c r="N766" t="str">
        <f>VLOOKUP(A766,HOS[],9,FALSE)</f>
        <v>tier - 3</v>
      </c>
      <c r="O766" t="str">
        <f>VLOOKUP(A766,HOS[],10,FALSE)</f>
        <v>tier - 1</v>
      </c>
      <c r="P766" t="str">
        <f>VLOOKUP(A766,HOS[],11,FALSE)</f>
        <v>R1011</v>
      </c>
      <c r="Q766">
        <f>VLOOKUP(A766,HOS[],3,FALSE)</f>
        <v>62</v>
      </c>
    </row>
    <row r="767" spans="1:17" ht="15.6" x14ac:dyDescent="0.3">
      <c r="A767" s="1" t="s">
        <v>1605</v>
      </c>
      <c r="B767" t="str">
        <f>VLOOKUP(A767,CUS[],3,FALSE)</f>
        <v>Ashley M.</v>
      </c>
      <c r="C767">
        <f>VLOOKUP(A767,MED[],2,FALSE)</f>
        <v>38.869999999999997</v>
      </c>
      <c r="D767">
        <f>VLOOKUP(A767,MED[],3,FALSE)</f>
        <v>8.6300000000000008</v>
      </c>
      <c r="E767" t="str">
        <f>VLOOKUP(A767,MED[],4,FALSE)</f>
        <v>yes</v>
      </c>
      <c r="F767" t="str">
        <f>VLOOKUP(A767,MED[],5,FALSE)</f>
        <v>No</v>
      </c>
      <c r="G767" t="str">
        <f>VLOOKUP(A767,MED[],6,FALSE)</f>
        <v>No</v>
      </c>
      <c r="H767" t="str">
        <f>VLOOKUP(A767,MED[],7,FALSE)</f>
        <v>1</v>
      </c>
      <c r="I767" t="str">
        <f>VLOOKUP(A767,MED[],8,FALSE)</f>
        <v>No</v>
      </c>
      <c r="J767" t="str">
        <f>VLOOKUP(A767,MED[],9,FALSE)</f>
        <v>Obesity</v>
      </c>
      <c r="K767" t="str">
        <f>VLOOKUP(A767,MED[],10,FALSE)</f>
        <v>Diabetes</v>
      </c>
      <c r="L767" t="str">
        <f>VLOOKUP(A767,HOS[],2,FALSE)</f>
        <v>18 Jun 1975</v>
      </c>
      <c r="M767" s="11">
        <f>VLOOKUP(A767,HOS[],8,FALSE)</f>
        <v>37735.199999999997</v>
      </c>
      <c r="N767" t="str">
        <f>VLOOKUP(A767,HOS[],9,FALSE)</f>
        <v>tier - 3</v>
      </c>
      <c r="O767" t="str">
        <f>VLOOKUP(A767,HOS[],10,FALSE)</f>
        <v>tier - 2</v>
      </c>
      <c r="P767" t="str">
        <f>VLOOKUP(A767,HOS[],11,FALSE)</f>
        <v>R1012</v>
      </c>
      <c r="Q767">
        <f>VLOOKUP(A767,HOS[],3,FALSE)</f>
        <v>47</v>
      </c>
    </row>
    <row r="768" spans="1:17" ht="15.6" x14ac:dyDescent="0.3">
      <c r="A768" s="1" t="s">
        <v>1604</v>
      </c>
      <c r="B768" t="str">
        <f>VLOOKUP(A768,CUS[],3,FALSE)</f>
        <v>Alison R.</v>
      </c>
      <c r="C768">
        <f>VLOOKUP(A768,MED[],2,FALSE)</f>
        <v>32.299999999999997</v>
      </c>
      <c r="D768">
        <f>VLOOKUP(A768,MED[],3,FALSE)</f>
        <v>5.28</v>
      </c>
      <c r="E768" t="str">
        <f>VLOOKUP(A768,MED[],4,FALSE)</f>
        <v>yes</v>
      </c>
      <c r="F768" t="str">
        <f>VLOOKUP(A768,MED[],5,FALSE)</f>
        <v>No</v>
      </c>
      <c r="G768" t="str">
        <f>VLOOKUP(A768,MED[],6,FALSE)</f>
        <v>No</v>
      </c>
      <c r="H768" t="str">
        <f>VLOOKUP(A768,MED[],7,FALSE)</f>
        <v>2</v>
      </c>
      <c r="I768" t="str">
        <f>VLOOKUP(A768,MED[],8,FALSE)</f>
        <v>No</v>
      </c>
      <c r="J768" t="str">
        <f>VLOOKUP(A768,MED[],9,FALSE)</f>
        <v>Obesity</v>
      </c>
      <c r="K768" t="str">
        <f>VLOOKUP(A768,MED[],10,FALSE)</f>
        <v>Normal</v>
      </c>
      <c r="L768" t="str">
        <f>VLOOKUP(A768,HOS[],2,FALSE)</f>
        <v>24 Nov 1966</v>
      </c>
      <c r="M768" s="11">
        <f>VLOOKUP(A768,HOS[],8,FALSE)</f>
        <v>6360.99</v>
      </c>
      <c r="N768" t="str">
        <f>VLOOKUP(A768,HOS[],9,FALSE)</f>
        <v>tier - 3</v>
      </c>
      <c r="O768" t="str">
        <f>VLOOKUP(A768,HOS[],10,FALSE)</f>
        <v>tier - 3</v>
      </c>
      <c r="P768" t="str">
        <f>VLOOKUP(A768,HOS[],11,FALSE)</f>
        <v>R1024</v>
      </c>
      <c r="Q768">
        <f>VLOOKUP(A768,HOS[],3,FALSE)</f>
        <v>56</v>
      </c>
    </row>
    <row r="769" spans="1:17" ht="15.6" x14ac:dyDescent="0.3">
      <c r="A769" s="1" t="s">
        <v>1603</v>
      </c>
      <c r="B769" t="str">
        <f>VLOOKUP(A769,CUS[],3,FALSE)</f>
        <v>Madeleine</v>
      </c>
      <c r="C769">
        <f>VLOOKUP(A769,MED[],2,FALSE)</f>
        <v>31.16</v>
      </c>
      <c r="D769">
        <f>VLOOKUP(A769,MED[],3,FALSE)</f>
        <v>7.49</v>
      </c>
      <c r="E769" t="str">
        <f>VLOOKUP(A769,MED[],4,FALSE)</f>
        <v>yes</v>
      </c>
      <c r="F769" t="str">
        <f>VLOOKUP(A769,MED[],5,FALSE)</f>
        <v>No</v>
      </c>
      <c r="G769" t="str">
        <f>VLOOKUP(A769,MED[],6,FALSE)</f>
        <v>No</v>
      </c>
      <c r="H769" t="str">
        <f>VLOOKUP(A769,MED[],7,FALSE)</f>
        <v>2</v>
      </c>
      <c r="I769" t="str">
        <f>VLOOKUP(A769,MED[],8,FALSE)</f>
        <v>No</v>
      </c>
      <c r="J769" t="str">
        <f>VLOOKUP(A769,MED[],9,FALSE)</f>
        <v>Obesity</v>
      </c>
      <c r="K769" t="str">
        <f>VLOOKUP(A769,MED[],10,FALSE)</f>
        <v>Diabetes</v>
      </c>
      <c r="L769" t="str">
        <f>VLOOKUP(A769,HOS[],2,FALSE)</f>
        <v>7 Nov 1961</v>
      </c>
      <c r="M769" s="11">
        <f>VLOOKUP(A769,HOS[],8,FALSE)</f>
        <v>6361.47</v>
      </c>
      <c r="N769" t="str">
        <f>VLOOKUP(A769,HOS[],9,FALSE)</f>
        <v>tier - 3</v>
      </c>
      <c r="O769" t="str">
        <f>VLOOKUP(A769,HOS[],10,FALSE)</f>
        <v>tier - 3</v>
      </c>
      <c r="P769" t="str">
        <f>VLOOKUP(A769,HOS[],11,FALSE)</f>
        <v>R1012</v>
      </c>
      <c r="Q769">
        <f>VLOOKUP(A769,HOS[],3,FALSE)</f>
        <v>61</v>
      </c>
    </row>
    <row r="770" spans="1:17" ht="15.6" x14ac:dyDescent="0.3">
      <c r="A770" s="1" t="s">
        <v>1602</v>
      </c>
      <c r="B770" t="str">
        <f>VLOOKUP(A770,CUS[],3,FALSE)</f>
        <v>Stacey</v>
      </c>
      <c r="C770">
        <f>VLOOKUP(A770,MED[],2,FALSE)</f>
        <v>54.59</v>
      </c>
      <c r="D770">
        <f>VLOOKUP(A770,MED[],3,FALSE)</f>
        <v>4.2699999999999996</v>
      </c>
      <c r="E770" t="str">
        <f>VLOOKUP(A770,MED[],4,FALSE)</f>
        <v>No</v>
      </c>
      <c r="F770" t="str">
        <f>VLOOKUP(A770,MED[],5,FALSE)</f>
        <v>No</v>
      </c>
      <c r="G770" t="str">
        <f>VLOOKUP(A770,MED[],6,FALSE)</f>
        <v>No</v>
      </c>
      <c r="H770" t="str">
        <f>VLOOKUP(A770,MED[],7,FALSE)</f>
        <v>0</v>
      </c>
      <c r="I770" t="str">
        <f>VLOOKUP(A770,MED[],8,FALSE)</f>
        <v>No</v>
      </c>
      <c r="J770" t="str">
        <f>VLOOKUP(A770,MED[],9,FALSE)</f>
        <v>Obesity</v>
      </c>
      <c r="K770" t="str">
        <f>VLOOKUP(A770,MED[],10,FALSE)</f>
        <v>Normal</v>
      </c>
      <c r="L770" t="str">
        <f>VLOOKUP(A770,HOS[],2,FALSE)</f>
        <v>9 Jun 1994</v>
      </c>
      <c r="M770" s="11">
        <f>VLOOKUP(A770,HOS[],8,FALSE)</f>
        <v>6367.31</v>
      </c>
      <c r="N770" t="str">
        <f>VLOOKUP(A770,HOS[],9,FALSE)</f>
        <v>tier - 3</v>
      </c>
      <c r="O770" t="str">
        <f>VLOOKUP(A770,HOS[],10,FALSE)</f>
        <v>tier - 3</v>
      </c>
      <c r="P770" t="str">
        <f>VLOOKUP(A770,HOS[],11,FALSE)</f>
        <v>R1012</v>
      </c>
      <c r="Q770">
        <f>VLOOKUP(A770,HOS[],3,FALSE)</f>
        <v>28</v>
      </c>
    </row>
    <row r="771" spans="1:17" ht="15.6" x14ac:dyDescent="0.3">
      <c r="A771" s="1" t="s">
        <v>1601</v>
      </c>
      <c r="B771" t="str">
        <f>VLOOKUP(A771,CUS[],3,FALSE)</f>
        <v>Kimberly</v>
      </c>
      <c r="C771">
        <f>VLOOKUP(A771,MED[],2,FALSE)</f>
        <v>21.09</v>
      </c>
      <c r="D771">
        <f>VLOOKUP(A771,MED[],3,FALSE)</f>
        <v>9.2200000000000006</v>
      </c>
      <c r="E771" t="str">
        <f>VLOOKUP(A771,MED[],4,FALSE)</f>
        <v>yes</v>
      </c>
      <c r="F771" t="str">
        <f>VLOOKUP(A771,MED[],5,FALSE)</f>
        <v>No</v>
      </c>
      <c r="G771" t="str">
        <f>VLOOKUP(A771,MED[],6,FALSE)</f>
        <v>No</v>
      </c>
      <c r="H771" t="str">
        <f>VLOOKUP(A771,MED[],7,FALSE)</f>
        <v>2</v>
      </c>
      <c r="I771" t="str">
        <f>VLOOKUP(A771,MED[],8,FALSE)</f>
        <v>No</v>
      </c>
      <c r="J771" t="str">
        <f>VLOOKUP(A771,MED[],9,FALSE)</f>
        <v>Overweight</v>
      </c>
      <c r="K771" t="str">
        <f>VLOOKUP(A771,MED[],10,FALSE)</f>
        <v>Diabetes</v>
      </c>
      <c r="L771" t="str">
        <f>VLOOKUP(A771,HOS[],2,FALSE)</f>
        <v>13 Jul 1961</v>
      </c>
      <c r="M771" s="11">
        <f>VLOOKUP(A771,HOS[],8,FALSE)</f>
        <v>6373.56</v>
      </c>
      <c r="N771" t="str">
        <f>VLOOKUP(A771,HOS[],9,FALSE)</f>
        <v>tier - 3</v>
      </c>
      <c r="O771" t="str">
        <f>VLOOKUP(A771,HOS[],10,FALSE)</f>
        <v>tier - 2</v>
      </c>
      <c r="P771" t="str">
        <f>VLOOKUP(A771,HOS[],11,FALSE)</f>
        <v>R1012</v>
      </c>
      <c r="Q771">
        <f>VLOOKUP(A771,HOS[],3,FALSE)</f>
        <v>61</v>
      </c>
    </row>
    <row r="772" spans="1:17" ht="15.6" x14ac:dyDescent="0.3">
      <c r="A772" s="1" t="s">
        <v>1600</v>
      </c>
      <c r="B772" t="str">
        <f>VLOOKUP(A772,CUS[],3,FALSE)</f>
        <v>Matthew D</v>
      </c>
      <c r="C772">
        <f>VLOOKUP(A772,MED[],2,FALSE)</f>
        <v>52.41</v>
      </c>
      <c r="D772">
        <f>VLOOKUP(A772,MED[],3,FALSE)</f>
        <v>5.99</v>
      </c>
      <c r="E772" t="str">
        <f>VLOOKUP(A772,MED[],4,FALSE)</f>
        <v>No</v>
      </c>
      <c r="F772" t="str">
        <f>VLOOKUP(A772,MED[],5,FALSE)</f>
        <v>No</v>
      </c>
      <c r="G772" t="str">
        <f>VLOOKUP(A772,MED[],6,FALSE)</f>
        <v>No</v>
      </c>
      <c r="H772" t="str">
        <f>VLOOKUP(A772,MED[],7,FALSE)</f>
        <v>1</v>
      </c>
      <c r="I772" t="str">
        <f>VLOOKUP(A772,MED[],8,FALSE)</f>
        <v>No</v>
      </c>
      <c r="J772" t="str">
        <f>VLOOKUP(A772,MED[],9,FALSE)</f>
        <v>Obesity</v>
      </c>
      <c r="K772" t="str">
        <f>VLOOKUP(A772,MED[],10,FALSE)</f>
        <v>Prediabetes</v>
      </c>
      <c r="L772" t="str">
        <f>VLOOKUP(A772,HOS[],2,FALSE)</f>
        <v>18 Dec 1992</v>
      </c>
      <c r="M772" s="11">
        <f>VLOOKUP(A772,HOS[],8,FALSE)</f>
        <v>6374.16</v>
      </c>
      <c r="N772" t="str">
        <f>VLOOKUP(A772,HOS[],9,FALSE)</f>
        <v>tier - 3</v>
      </c>
      <c r="O772" t="str">
        <f>VLOOKUP(A772,HOS[],10,FALSE)</f>
        <v>tier - 3</v>
      </c>
      <c r="P772" t="str">
        <f>VLOOKUP(A772,HOS[],11,FALSE)</f>
        <v>R1023</v>
      </c>
      <c r="Q772">
        <f>VLOOKUP(A772,HOS[],3,FALSE)</f>
        <v>30</v>
      </c>
    </row>
    <row r="773" spans="1:17" ht="15.6" x14ac:dyDescent="0.3">
      <c r="A773" s="1" t="s">
        <v>1599</v>
      </c>
      <c r="B773" t="str">
        <f>VLOOKUP(A773,CUS[],3,FALSE)</f>
        <v>Michael</v>
      </c>
      <c r="C773">
        <f>VLOOKUP(A773,MED[],2,FALSE)</f>
        <v>41.47</v>
      </c>
      <c r="D773">
        <f>VLOOKUP(A773,MED[],3,FALSE)</f>
        <v>5.86</v>
      </c>
      <c r="E773" t="str">
        <f>VLOOKUP(A773,MED[],4,FALSE)</f>
        <v>yes</v>
      </c>
      <c r="F773" t="str">
        <f>VLOOKUP(A773,MED[],5,FALSE)</f>
        <v>No</v>
      </c>
      <c r="G773" t="str">
        <f>VLOOKUP(A773,MED[],6,FALSE)</f>
        <v>No</v>
      </c>
      <c r="H773" t="str">
        <f>VLOOKUP(A773,MED[],7,FALSE)</f>
        <v>2</v>
      </c>
      <c r="I773" t="str">
        <f>VLOOKUP(A773,MED[],8,FALSE)</f>
        <v>No</v>
      </c>
      <c r="J773" t="str">
        <f>VLOOKUP(A773,MED[],9,FALSE)</f>
        <v>Obesity</v>
      </c>
      <c r="K773" t="str">
        <f>VLOOKUP(A773,MED[],10,FALSE)</f>
        <v>Prediabetes</v>
      </c>
      <c r="L773" t="str">
        <f>VLOOKUP(A773,HOS[],2,FALSE)</f>
        <v>6 Dec 1959</v>
      </c>
      <c r="M773" s="11">
        <f>VLOOKUP(A773,HOS[],8,FALSE)</f>
        <v>6389.38</v>
      </c>
      <c r="N773" t="str">
        <f>VLOOKUP(A773,HOS[],9,FALSE)</f>
        <v>tier - 3</v>
      </c>
      <c r="O773" t="str">
        <f>VLOOKUP(A773,HOS[],10,FALSE)</f>
        <v>tier - 3</v>
      </c>
      <c r="P773" t="str">
        <f>VLOOKUP(A773,HOS[],11,FALSE)</f>
        <v>R1013</v>
      </c>
      <c r="Q773">
        <f>VLOOKUP(A773,HOS[],3,FALSE)</f>
        <v>63</v>
      </c>
    </row>
    <row r="774" spans="1:17" ht="15.6" x14ac:dyDescent="0.3">
      <c r="A774" s="1" t="s">
        <v>1598</v>
      </c>
      <c r="B774" t="str">
        <f>VLOOKUP(A774,CUS[],3,FALSE)</f>
        <v>Ben</v>
      </c>
      <c r="C774">
        <f>VLOOKUP(A774,MED[],2,FALSE)</f>
        <v>33.1</v>
      </c>
      <c r="D774">
        <f>VLOOKUP(A774,MED[],3,FALSE)</f>
        <v>5.19</v>
      </c>
      <c r="E774" t="str">
        <f>VLOOKUP(A774,MED[],4,FALSE)</f>
        <v>yes</v>
      </c>
      <c r="F774" t="str">
        <f>VLOOKUP(A774,MED[],5,FALSE)</f>
        <v>No</v>
      </c>
      <c r="G774" t="str">
        <f>VLOOKUP(A774,MED[],6,FALSE)</f>
        <v>No</v>
      </c>
      <c r="H774" t="str">
        <f>VLOOKUP(A774,MED[],7,FALSE)</f>
        <v>2</v>
      </c>
      <c r="I774" t="str">
        <f>VLOOKUP(A774,MED[],8,FALSE)</f>
        <v>No</v>
      </c>
      <c r="J774" t="str">
        <f>VLOOKUP(A774,MED[],9,FALSE)</f>
        <v>Obesity</v>
      </c>
      <c r="K774" t="str">
        <f>VLOOKUP(A774,MED[],10,FALSE)</f>
        <v>Normal</v>
      </c>
      <c r="L774" t="str">
        <f>VLOOKUP(A774,HOS[],2,FALSE)</f>
        <v>16 Nov 1959</v>
      </c>
      <c r="M774" s="11">
        <f>VLOOKUP(A774,HOS[],8,FALSE)</f>
        <v>6389.53</v>
      </c>
      <c r="N774" t="str">
        <f>VLOOKUP(A774,HOS[],9,FALSE)</f>
        <v>tier - 3</v>
      </c>
      <c r="O774" t="str">
        <f>VLOOKUP(A774,HOS[],10,FALSE)</f>
        <v>tier - 1</v>
      </c>
      <c r="P774" t="str">
        <f>VLOOKUP(A774,HOS[],11,FALSE)</f>
        <v>R1011</v>
      </c>
      <c r="Q774">
        <f>VLOOKUP(A774,HOS[],3,FALSE)</f>
        <v>63</v>
      </c>
    </row>
    <row r="775" spans="1:17" ht="15.6" x14ac:dyDescent="0.3">
      <c r="A775" s="1" t="s">
        <v>1597</v>
      </c>
      <c r="B775" t="str">
        <f>VLOOKUP(A775,CUS[],3,FALSE)</f>
        <v>Chris</v>
      </c>
      <c r="C775">
        <f>VLOOKUP(A775,MED[],2,FALSE)</f>
        <v>30.8</v>
      </c>
      <c r="D775">
        <f>VLOOKUP(A775,MED[],3,FALSE)</f>
        <v>4.37</v>
      </c>
      <c r="E775" t="str">
        <f>VLOOKUP(A775,MED[],4,FALSE)</f>
        <v>yes</v>
      </c>
      <c r="F775" t="str">
        <f>VLOOKUP(A775,MED[],5,FALSE)</f>
        <v>No</v>
      </c>
      <c r="G775" t="str">
        <f>VLOOKUP(A775,MED[],6,FALSE)</f>
        <v>No</v>
      </c>
      <c r="H775" t="str">
        <f>VLOOKUP(A775,MED[],7,FALSE)</f>
        <v>2</v>
      </c>
      <c r="I775" t="str">
        <f>VLOOKUP(A775,MED[],8,FALSE)</f>
        <v>No</v>
      </c>
      <c r="J775" t="str">
        <f>VLOOKUP(A775,MED[],9,FALSE)</f>
        <v>Obesity</v>
      </c>
      <c r="K775" t="str">
        <f>VLOOKUP(A775,MED[],10,FALSE)</f>
        <v>Normal</v>
      </c>
      <c r="L775" t="str">
        <f>VLOOKUP(A775,HOS[],2,FALSE)</f>
        <v>4 Dec 1959</v>
      </c>
      <c r="M775" s="11">
        <f>VLOOKUP(A775,HOS[],8,FALSE)</f>
        <v>40309.93</v>
      </c>
      <c r="N775" t="str">
        <f>VLOOKUP(A775,HOS[],9,FALSE)</f>
        <v>tier - 3</v>
      </c>
      <c r="O775" t="str">
        <f>VLOOKUP(A775,HOS[],10,FALSE)</f>
        <v>tier - 3</v>
      </c>
      <c r="P775" t="str">
        <f>VLOOKUP(A775,HOS[],11,FALSE)</f>
        <v>R1011</v>
      </c>
      <c r="Q775">
        <f>VLOOKUP(A775,HOS[],3,FALSE)</f>
        <v>63</v>
      </c>
    </row>
    <row r="776" spans="1:17" ht="15.6" x14ac:dyDescent="0.3">
      <c r="A776" s="1" t="s">
        <v>1596</v>
      </c>
      <c r="B776" t="str">
        <f>VLOOKUP(A776,CUS[],3,FALSE)</f>
        <v>Jeremy J</v>
      </c>
      <c r="C776">
        <f>VLOOKUP(A776,MED[],2,FALSE)</f>
        <v>42.06</v>
      </c>
      <c r="D776">
        <f>VLOOKUP(A776,MED[],3,FALSE)</f>
        <v>5.32</v>
      </c>
      <c r="E776" t="str">
        <f>VLOOKUP(A776,MED[],4,FALSE)</f>
        <v>No</v>
      </c>
      <c r="F776" t="str">
        <f>VLOOKUP(A776,MED[],5,FALSE)</f>
        <v>No</v>
      </c>
      <c r="G776" t="str">
        <f>VLOOKUP(A776,MED[],6,FALSE)</f>
        <v>No</v>
      </c>
      <c r="H776" t="str">
        <f>VLOOKUP(A776,MED[],7,FALSE)</f>
        <v>1</v>
      </c>
      <c r="I776" t="str">
        <f>VLOOKUP(A776,MED[],8,FALSE)</f>
        <v>No</v>
      </c>
      <c r="J776" t="str">
        <f>VLOOKUP(A776,MED[],9,FALSE)</f>
        <v>Obesity</v>
      </c>
      <c r="K776" t="str">
        <f>VLOOKUP(A776,MED[],10,FALSE)</f>
        <v>Normal</v>
      </c>
      <c r="L776" t="str">
        <f>VLOOKUP(A776,HOS[],2,FALSE)</f>
        <v>11 Jun 1984</v>
      </c>
      <c r="M776" s="11">
        <f>VLOOKUP(A776,HOS[],8,FALSE)</f>
        <v>12600.46</v>
      </c>
      <c r="N776" t="str">
        <f>VLOOKUP(A776,HOS[],9,FALSE)</f>
        <v>tier - 3</v>
      </c>
      <c r="O776" t="str">
        <f>VLOOKUP(A776,HOS[],10,FALSE)</f>
        <v>tier - 2</v>
      </c>
      <c r="P776" t="str">
        <f>VLOOKUP(A776,HOS[],11,FALSE)</f>
        <v>R1023</v>
      </c>
      <c r="Q776">
        <f>VLOOKUP(A776,HOS[],3,FALSE)</f>
        <v>38</v>
      </c>
    </row>
    <row r="777" spans="1:17" ht="15.6" x14ac:dyDescent="0.3">
      <c r="A777" s="1" t="s">
        <v>1595</v>
      </c>
      <c r="B777" t="str">
        <f>VLOOKUP(A777,CUS[],3,FALSE)</f>
        <v>Amy L.</v>
      </c>
      <c r="C777">
        <f>VLOOKUP(A777,MED[],2,FALSE)</f>
        <v>39.270000000000003</v>
      </c>
      <c r="D777">
        <f>VLOOKUP(A777,MED[],3,FALSE)</f>
        <v>5.64</v>
      </c>
      <c r="E777" t="str">
        <f>VLOOKUP(A777,MED[],4,FALSE)</f>
        <v>No</v>
      </c>
      <c r="F777" t="str">
        <f>VLOOKUP(A777,MED[],5,FALSE)</f>
        <v>No</v>
      </c>
      <c r="G777" t="str">
        <f>VLOOKUP(A777,MED[],6,FALSE)</f>
        <v>Yes</v>
      </c>
      <c r="H777" t="str">
        <f>VLOOKUP(A777,MED[],7,FALSE)</f>
        <v>1</v>
      </c>
      <c r="I777" t="str">
        <f>VLOOKUP(A777,MED[],8,FALSE)</f>
        <v>No</v>
      </c>
      <c r="J777" t="str">
        <f>VLOOKUP(A777,MED[],9,FALSE)</f>
        <v>Obesity</v>
      </c>
      <c r="K777" t="str">
        <f>VLOOKUP(A777,MED[],10,FALSE)</f>
        <v>Normal</v>
      </c>
      <c r="L777" t="str">
        <f>VLOOKUP(A777,HOS[],2,FALSE)</f>
        <v>28 Sep 1979</v>
      </c>
      <c r="M777" s="11">
        <f>VLOOKUP(A777,HOS[],8,FALSE)</f>
        <v>6393.6</v>
      </c>
      <c r="N777" t="str">
        <f>VLOOKUP(A777,HOS[],9,FALSE)</f>
        <v>tier - 3</v>
      </c>
      <c r="O777" t="str">
        <f>VLOOKUP(A777,HOS[],10,FALSE)</f>
        <v>tier - 3</v>
      </c>
      <c r="P777" t="str">
        <f>VLOOKUP(A777,HOS[],11,FALSE)</f>
        <v>R1026</v>
      </c>
      <c r="Q777">
        <f>VLOOKUP(A777,HOS[],3,FALSE)</f>
        <v>43</v>
      </c>
    </row>
    <row r="778" spans="1:17" ht="15.6" x14ac:dyDescent="0.3">
      <c r="A778" s="1" t="s">
        <v>1594</v>
      </c>
      <c r="B778" t="str">
        <f>VLOOKUP(A778,CUS[],3,FALSE)</f>
        <v>Karen L.</v>
      </c>
      <c r="C778">
        <f>VLOOKUP(A778,MED[],2,FALSE)</f>
        <v>30.71</v>
      </c>
      <c r="D778">
        <f>VLOOKUP(A778,MED[],3,FALSE)</f>
        <v>5.59</v>
      </c>
      <c r="E778" t="str">
        <f>VLOOKUP(A778,MED[],4,FALSE)</f>
        <v>yes</v>
      </c>
      <c r="F778" t="str">
        <f>VLOOKUP(A778,MED[],5,FALSE)</f>
        <v>No</v>
      </c>
      <c r="G778" t="str">
        <f>VLOOKUP(A778,MED[],6,FALSE)</f>
        <v>No</v>
      </c>
      <c r="H778" t="str">
        <f>VLOOKUP(A778,MED[],7,FALSE)</f>
        <v>1</v>
      </c>
      <c r="I778" t="str">
        <f>VLOOKUP(A778,MED[],8,FALSE)</f>
        <v>No</v>
      </c>
      <c r="J778" t="str">
        <f>VLOOKUP(A778,MED[],9,FALSE)</f>
        <v>Obesity</v>
      </c>
      <c r="K778" t="str">
        <f>VLOOKUP(A778,MED[],10,FALSE)</f>
        <v>Normal</v>
      </c>
      <c r="L778" t="str">
        <f>VLOOKUP(A778,HOS[],2,FALSE)</f>
        <v>9 Sep 1964</v>
      </c>
      <c r="M778" s="11">
        <f>VLOOKUP(A778,HOS[],8,FALSE)</f>
        <v>6402.29</v>
      </c>
      <c r="N778" t="str">
        <f>VLOOKUP(A778,HOS[],9,FALSE)</f>
        <v>tier - 3</v>
      </c>
      <c r="O778" t="str">
        <f>VLOOKUP(A778,HOS[],10,FALSE)</f>
        <v>tier - 2</v>
      </c>
      <c r="P778" t="str">
        <f>VLOOKUP(A778,HOS[],11,FALSE)</f>
        <v>R1025</v>
      </c>
      <c r="Q778">
        <f>VLOOKUP(A778,HOS[],3,FALSE)</f>
        <v>58</v>
      </c>
    </row>
    <row r="779" spans="1:17" ht="15.6" x14ac:dyDescent="0.3">
      <c r="A779" s="1" t="s">
        <v>1593</v>
      </c>
      <c r="B779" t="str">
        <f>VLOOKUP(A779,CUS[],3,FALSE)</f>
        <v>Tennille</v>
      </c>
      <c r="C779">
        <f>VLOOKUP(A779,MED[],2,FALSE)</f>
        <v>47.19</v>
      </c>
      <c r="D779">
        <f>VLOOKUP(A779,MED[],3,FALSE)</f>
        <v>5.29</v>
      </c>
      <c r="E779" t="str">
        <f>VLOOKUP(A779,MED[],4,FALSE)</f>
        <v>No</v>
      </c>
      <c r="F779" t="str">
        <f>VLOOKUP(A779,MED[],5,FALSE)</f>
        <v>No</v>
      </c>
      <c r="G779" t="str">
        <f>VLOOKUP(A779,MED[],6,FALSE)</f>
        <v>No</v>
      </c>
      <c r="H779" t="str">
        <f>VLOOKUP(A779,MED[],7,FALSE)</f>
        <v>0</v>
      </c>
      <c r="I779" t="str">
        <f>VLOOKUP(A779,MED[],8,FALSE)</f>
        <v>No</v>
      </c>
      <c r="J779" t="str">
        <f>VLOOKUP(A779,MED[],9,FALSE)</f>
        <v>Obesity</v>
      </c>
      <c r="K779" t="str">
        <f>VLOOKUP(A779,MED[],10,FALSE)</f>
        <v>Normal</v>
      </c>
      <c r="L779" t="str">
        <f>VLOOKUP(A779,HOS[],2,FALSE)</f>
        <v>10 Oct 1990</v>
      </c>
      <c r="M779" s="11">
        <f>VLOOKUP(A779,HOS[],8,FALSE)</f>
        <v>6406.41</v>
      </c>
      <c r="N779" t="str">
        <f>VLOOKUP(A779,HOS[],9,FALSE)</f>
        <v>tier - 3</v>
      </c>
      <c r="O779" t="str">
        <f>VLOOKUP(A779,HOS[],10,FALSE)</f>
        <v>tier - 1</v>
      </c>
      <c r="P779" t="str">
        <f>VLOOKUP(A779,HOS[],11,FALSE)</f>
        <v>R1012</v>
      </c>
      <c r="Q779">
        <f>VLOOKUP(A779,HOS[],3,FALSE)</f>
        <v>32</v>
      </c>
    </row>
    <row r="780" spans="1:17" ht="15.6" x14ac:dyDescent="0.3">
      <c r="A780" s="1" t="s">
        <v>1592</v>
      </c>
      <c r="B780" t="str">
        <f>VLOOKUP(A780,CUS[],3,FALSE)</f>
        <v>Matt</v>
      </c>
      <c r="C780">
        <f>VLOOKUP(A780,MED[],2,FALSE)</f>
        <v>30.02</v>
      </c>
      <c r="D780">
        <f>VLOOKUP(A780,MED[],3,FALSE)</f>
        <v>6.65</v>
      </c>
      <c r="E780" t="str">
        <f>VLOOKUP(A780,MED[],4,FALSE)</f>
        <v>No</v>
      </c>
      <c r="F780" t="str">
        <f>VLOOKUP(A780,MED[],5,FALSE)</f>
        <v>No</v>
      </c>
      <c r="G780" t="str">
        <f>VLOOKUP(A780,MED[],6,FALSE)</f>
        <v>No</v>
      </c>
      <c r="H780" t="str">
        <f>VLOOKUP(A780,MED[],7,FALSE)</f>
        <v>0</v>
      </c>
      <c r="I780" t="str">
        <f>VLOOKUP(A780,MED[],8,FALSE)</f>
        <v>No</v>
      </c>
      <c r="J780" t="str">
        <f>VLOOKUP(A780,MED[],9,FALSE)</f>
        <v>Obesity</v>
      </c>
      <c r="K780" t="str">
        <f>VLOOKUP(A780,MED[],10,FALSE)</f>
        <v>Diabetes</v>
      </c>
      <c r="L780" t="str">
        <f>VLOOKUP(A780,HOS[],2,FALSE)</f>
        <v>15 Nov 1960</v>
      </c>
      <c r="M780" s="11">
        <f>VLOOKUP(A780,HOS[],8,FALSE)</f>
        <v>37742.58</v>
      </c>
      <c r="N780" t="str">
        <f>VLOOKUP(A780,HOS[],9,FALSE)</f>
        <v>tier - 3</v>
      </c>
      <c r="O780" t="str">
        <f>VLOOKUP(A780,HOS[],10,FALSE)</f>
        <v>tier - 1</v>
      </c>
      <c r="P780" t="str">
        <f>VLOOKUP(A780,HOS[],11,FALSE)</f>
        <v>R1012</v>
      </c>
      <c r="Q780">
        <f>VLOOKUP(A780,HOS[],3,FALSE)</f>
        <v>62</v>
      </c>
    </row>
    <row r="781" spans="1:17" ht="15.6" x14ac:dyDescent="0.3">
      <c r="A781" s="1" t="s">
        <v>1591</v>
      </c>
      <c r="B781" t="str">
        <f>VLOOKUP(A781,CUS[],3,FALSE)</f>
        <v>Emily</v>
      </c>
      <c r="C781">
        <f>VLOOKUP(A781,MED[],2,FALSE)</f>
        <v>37.909999999999997</v>
      </c>
      <c r="D781">
        <f>VLOOKUP(A781,MED[],3,FALSE)</f>
        <v>5.68</v>
      </c>
      <c r="E781" t="str">
        <f>VLOOKUP(A781,MED[],4,FALSE)</f>
        <v>yes</v>
      </c>
      <c r="F781" t="str">
        <f>VLOOKUP(A781,MED[],5,FALSE)</f>
        <v>No</v>
      </c>
      <c r="G781" t="str">
        <f>VLOOKUP(A781,MED[],6,FALSE)</f>
        <v>No</v>
      </c>
      <c r="H781" t="str">
        <f>VLOOKUP(A781,MED[],7,FALSE)</f>
        <v>0</v>
      </c>
      <c r="I781" t="str">
        <f>VLOOKUP(A781,MED[],8,FALSE)</f>
        <v>No</v>
      </c>
      <c r="J781" t="str">
        <f>VLOOKUP(A781,MED[],9,FALSE)</f>
        <v>Obesity</v>
      </c>
      <c r="K781" t="str">
        <f>VLOOKUP(A781,MED[],10,FALSE)</f>
        <v>Normal</v>
      </c>
      <c r="L781" t="str">
        <f>VLOOKUP(A781,HOS[],2,FALSE)</f>
        <v>20 Aug 1976</v>
      </c>
      <c r="M781" s="11">
        <f>VLOOKUP(A781,HOS[],8,FALSE)</f>
        <v>6407.05</v>
      </c>
      <c r="N781" t="str">
        <f>VLOOKUP(A781,HOS[],9,FALSE)</f>
        <v>tier - 3</v>
      </c>
      <c r="O781" t="str">
        <f>VLOOKUP(A781,HOS[],10,FALSE)</f>
        <v>tier - 2</v>
      </c>
      <c r="P781" t="str">
        <f>VLOOKUP(A781,HOS[],11,FALSE)</f>
        <v>R1012</v>
      </c>
      <c r="Q781">
        <f>VLOOKUP(A781,HOS[],3,FALSE)</f>
        <v>46</v>
      </c>
    </row>
    <row r="782" spans="1:17" ht="15.6" x14ac:dyDescent="0.3">
      <c r="A782" s="1" t="s">
        <v>1590</v>
      </c>
      <c r="B782" t="str">
        <f>VLOOKUP(A782,CUS[],3,FALSE)</f>
        <v>Justin E</v>
      </c>
      <c r="C782">
        <f>VLOOKUP(A782,MED[],2,FALSE)</f>
        <v>54.61</v>
      </c>
      <c r="D782">
        <f>VLOOKUP(A782,MED[],3,FALSE)</f>
        <v>4.49</v>
      </c>
      <c r="E782" t="str">
        <f>VLOOKUP(A782,MED[],4,FALSE)</f>
        <v>No</v>
      </c>
      <c r="F782" t="str">
        <f>VLOOKUP(A782,MED[],5,FALSE)</f>
        <v>No</v>
      </c>
      <c r="G782" t="str">
        <f>VLOOKUP(A782,MED[],6,FALSE)</f>
        <v>No</v>
      </c>
      <c r="H782" t="str">
        <f>VLOOKUP(A782,MED[],7,FALSE)</f>
        <v>0</v>
      </c>
      <c r="I782" t="str">
        <f>VLOOKUP(A782,MED[],8,FALSE)</f>
        <v>No</v>
      </c>
      <c r="J782" t="str">
        <f>VLOOKUP(A782,MED[],9,FALSE)</f>
        <v>Obesity</v>
      </c>
      <c r="K782" t="str">
        <f>VLOOKUP(A782,MED[],10,FALSE)</f>
        <v>Normal</v>
      </c>
      <c r="L782" t="str">
        <f>VLOOKUP(A782,HOS[],2,FALSE)</f>
        <v>22 Jul 1994</v>
      </c>
      <c r="M782" s="11">
        <f>VLOOKUP(A782,HOS[],8,FALSE)</f>
        <v>6412.34</v>
      </c>
      <c r="N782" t="str">
        <f>VLOOKUP(A782,HOS[],9,FALSE)</f>
        <v>tier - 3</v>
      </c>
      <c r="O782" t="str">
        <f>VLOOKUP(A782,HOS[],10,FALSE)</f>
        <v>tier - 3</v>
      </c>
      <c r="P782" t="str">
        <f>VLOOKUP(A782,HOS[],11,FALSE)</f>
        <v>R1012</v>
      </c>
      <c r="Q782">
        <f>VLOOKUP(A782,HOS[],3,FALSE)</f>
        <v>28</v>
      </c>
    </row>
    <row r="783" spans="1:17" ht="15.6" x14ac:dyDescent="0.3">
      <c r="A783" s="1" t="s">
        <v>1589</v>
      </c>
      <c r="B783" t="str">
        <f>VLOOKUP(A783,CUS[],3,FALSE)</f>
        <v>Shalane</v>
      </c>
      <c r="C783">
        <f>VLOOKUP(A783,MED[],2,FALSE)</f>
        <v>36.005000000000003</v>
      </c>
      <c r="D783">
        <f>VLOOKUP(A783,MED[],3,FALSE)</f>
        <v>6.9</v>
      </c>
      <c r="E783" t="str">
        <f>VLOOKUP(A783,MED[],4,FALSE)</f>
        <v>No</v>
      </c>
      <c r="F783" t="str">
        <f>VLOOKUP(A783,MED[],5,FALSE)</f>
        <v>No</v>
      </c>
      <c r="G783" t="str">
        <f>VLOOKUP(A783,MED[],6,FALSE)</f>
        <v>No</v>
      </c>
      <c r="H783" t="str">
        <f>VLOOKUP(A783,MED[],7,FALSE)</f>
        <v>0</v>
      </c>
      <c r="I783" t="str">
        <f>VLOOKUP(A783,MED[],8,FALSE)</f>
        <v>No</v>
      </c>
      <c r="J783" t="str">
        <f>VLOOKUP(A783,MED[],9,FALSE)</f>
        <v>Obesity</v>
      </c>
      <c r="K783" t="str">
        <f>VLOOKUP(A783,MED[],10,FALSE)</f>
        <v>Diabetes</v>
      </c>
      <c r="L783" t="str">
        <f>VLOOKUP(A783,HOS[],2,FALSE)</f>
        <v>4 Oct 1962</v>
      </c>
      <c r="M783" s="11">
        <f>VLOOKUP(A783,HOS[],8,FALSE)</f>
        <v>6414.18</v>
      </c>
      <c r="N783" t="str">
        <f>VLOOKUP(A783,HOS[],9,FALSE)</f>
        <v>tier - 3</v>
      </c>
      <c r="O783" t="str">
        <f>VLOOKUP(A783,HOS[],10,FALSE)</f>
        <v>tier - 3</v>
      </c>
      <c r="P783" t="str">
        <f>VLOOKUP(A783,HOS[],11,FALSE)</f>
        <v>R1023</v>
      </c>
      <c r="Q783">
        <f>VLOOKUP(A783,HOS[],3,FALSE)</f>
        <v>60</v>
      </c>
    </row>
    <row r="784" spans="1:17" ht="15.6" x14ac:dyDescent="0.3">
      <c r="A784" s="1" t="s">
        <v>1588</v>
      </c>
      <c r="B784" t="str">
        <f>VLOOKUP(A784,CUS[],3,FALSE)</f>
        <v>Jessica N.</v>
      </c>
      <c r="C784">
        <f>VLOOKUP(A784,MED[],2,FALSE)</f>
        <v>28.7</v>
      </c>
      <c r="D784">
        <f>VLOOKUP(A784,MED[],3,FALSE)</f>
        <v>11.52</v>
      </c>
      <c r="E784" t="str">
        <f>VLOOKUP(A784,MED[],4,FALSE)</f>
        <v>No</v>
      </c>
      <c r="F784" t="str">
        <f>VLOOKUP(A784,MED[],5,FALSE)</f>
        <v>No</v>
      </c>
      <c r="G784" t="str">
        <f>VLOOKUP(A784,MED[],6,FALSE)</f>
        <v>No</v>
      </c>
      <c r="H784" t="str">
        <f>VLOOKUP(A784,MED[],7,FALSE)</f>
        <v>0</v>
      </c>
      <c r="I784" t="str">
        <f>VLOOKUP(A784,MED[],8,FALSE)</f>
        <v>No</v>
      </c>
      <c r="J784" t="str">
        <f>VLOOKUP(A784,MED[],9,FALSE)</f>
        <v>Overweight</v>
      </c>
      <c r="K784" t="str">
        <f>VLOOKUP(A784,MED[],10,FALSE)</f>
        <v>Diabetes</v>
      </c>
      <c r="L784" t="str">
        <f>VLOOKUP(A784,HOS[],2,FALSE)</f>
        <v>30 Nov 1962</v>
      </c>
      <c r="M784" s="11">
        <f>VLOOKUP(A784,HOS[],8,FALSE)</f>
        <v>6417.28</v>
      </c>
      <c r="N784" t="str">
        <f>VLOOKUP(A784,HOS[],9,FALSE)</f>
        <v>tier - 3</v>
      </c>
      <c r="O784" t="str">
        <f>VLOOKUP(A784,HOS[],10,FALSE)</f>
        <v>tier - 2</v>
      </c>
      <c r="P784" t="str">
        <f>VLOOKUP(A784,HOS[],11,FALSE)</f>
        <v>R1011</v>
      </c>
      <c r="Q784">
        <f>VLOOKUP(A784,HOS[],3,FALSE)</f>
        <v>60</v>
      </c>
    </row>
    <row r="785" spans="1:17" ht="15.6" x14ac:dyDescent="0.3">
      <c r="A785" s="1" t="s">
        <v>1587</v>
      </c>
      <c r="B785" t="str">
        <f>VLOOKUP(A785,CUS[],3,FALSE)</f>
        <v>Melanie</v>
      </c>
      <c r="C785">
        <f>VLOOKUP(A785,MED[],2,FALSE)</f>
        <v>34.295000000000002</v>
      </c>
      <c r="D785">
        <f>VLOOKUP(A785,MED[],3,FALSE)</f>
        <v>11.24</v>
      </c>
      <c r="E785" t="str">
        <f>VLOOKUP(A785,MED[],4,FALSE)</f>
        <v>No</v>
      </c>
      <c r="F785" t="str">
        <f>VLOOKUP(A785,MED[],5,FALSE)</f>
        <v>No</v>
      </c>
      <c r="G785" t="str">
        <f>VLOOKUP(A785,MED[],6,FALSE)</f>
        <v>No</v>
      </c>
      <c r="H785" t="str">
        <f>VLOOKUP(A785,MED[],7,FALSE)</f>
        <v>0</v>
      </c>
      <c r="I785" t="str">
        <f>VLOOKUP(A785,MED[],8,FALSE)</f>
        <v>No</v>
      </c>
      <c r="J785" t="str">
        <f>VLOOKUP(A785,MED[],9,FALSE)</f>
        <v>Obesity</v>
      </c>
      <c r="K785" t="str">
        <f>VLOOKUP(A785,MED[],10,FALSE)</f>
        <v>Diabetes</v>
      </c>
      <c r="L785" t="str">
        <f>VLOOKUP(A785,HOS[],2,FALSE)</f>
        <v>5 Nov 1965</v>
      </c>
      <c r="M785" s="11">
        <f>VLOOKUP(A785,HOS[],8,FALSE)</f>
        <v>6423.48</v>
      </c>
      <c r="N785" t="str">
        <f>VLOOKUP(A785,HOS[],9,FALSE)</f>
        <v>tier - 3</v>
      </c>
      <c r="O785" t="str">
        <f>VLOOKUP(A785,HOS[],10,FALSE)</f>
        <v>tier - 3</v>
      </c>
      <c r="P785" t="str">
        <f>VLOOKUP(A785,HOS[],11,FALSE)</f>
        <v>R1024</v>
      </c>
      <c r="Q785">
        <f>VLOOKUP(A785,HOS[],3,FALSE)</f>
        <v>57</v>
      </c>
    </row>
    <row r="786" spans="1:17" ht="15.6" x14ac:dyDescent="0.3">
      <c r="A786" s="1" t="s">
        <v>1586</v>
      </c>
      <c r="B786" t="str">
        <f>VLOOKUP(A786,CUS[],3,FALSE)</f>
        <v xml:space="preserve">  Ruth Angelica</v>
      </c>
      <c r="C786">
        <f>VLOOKUP(A786,MED[],2,FALSE)</f>
        <v>27.55</v>
      </c>
      <c r="D786">
        <f>VLOOKUP(A786,MED[],3,FALSE)</f>
        <v>10.98</v>
      </c>
      <c r="E786" t="str">
        <f>VLOOKUP(A786,MED[],4,FALSE)</f>
        <v>No</v>
      </c>
      <c r="F786" t="str">
        <f>VLOOKUP(A786,MED[],5,FALSE)</f>
        <v>No</v>
      </c>
      <c r="G786" t="str">
        <f>VLOOKUP(A786,MED[],6,FALSE)</f>
        <v>No</v>
      </c>
      <c r="H786" t="str">
        <f>VLOOKUP(A786,MED[],7,FALSE)</f>
        <v>0</v>
      </c>
      <c r="I786" t="str">
        <f>VLOOKUP(A786,MED[],8,FALSE)</f>
        <v>No</v>
      </c>
      <c r="J786" t="str">
        <f>VLOOKUP(A786,MED[],9,FALSE)</f>
        <v>Overweight</v>
      </c>
      <c r="K786" t="str">
        <f>VLOOKUP(A786,MED[],10,FALSE)</f>
        <v>Diabetes</v>
      </c>
      <c r="L786" t="str">
        <f>VLOOKUP(A786,HOS[],2,FALSE)</f>
        <v>22 Dec 1962</v>
      </c>
      <c r="M786" s="11">
        <f>VLOOKUP(A786,HOS[],8,FALSE)</f>
        <v>6435.62</v>
      </c>
      <c r="N786" t="str">
        <f>VLOOKUP(A786,HOS[],9,FALSE)</f>
        <v>tier - 3</v>
      </c>
      <c r="O786" t="str">
        <f>VLOOKUP(A786,HOS[],10,FALSE)</f>
        <v>tier - 1</v>
      </c>
      <c r="P786" t="str">
        <f>VLOOKUP(A786,HOS[],11,FALSE)</f>
        <v>R1024</v>
      </c>
      <c r="Q786">
        <f>VLOOKUP(A786,HOS[],3,FALSE)</f>
        <v>60</v>
      </c>
    </row>
    <row r="787" spans="1:17" ht="15.6" x14ac:dyDescent="0.3">
      <c r="A787" s="1" t="s">
        <v>1585</v>
      </c>
      <c r="B787" t="str">
        <f>VLOOKUP(A787,CUS[],3,FALSE)</f>
        <v>Una M</v>
      </c>
      <c r="C787">
        <f>VLOOKUP(A787,MED[],2,FALSE)</f>
        <v>40.700000000000003</v>
      </c>
      <c r="D787">
        <f>VLOOKUP(A787,MED[],3,FALSE)</f>
        <v>5.42</v>
      </c>
      <c r="E787" t="str">
        <f>VLOOKUP(A787,MED[],4,FALSE)</f>
        <v>No</v>
      </c>
      <c r="F787" t="str">
        <f>VLOOKUP(A787,MED[],5,FALSE)</f>
        <v>No</v>
      </c>
      <c r="G787" t="str">
        <f>VLOOKUP(A787,MED[],6,FALSE)</f>
        <v>No</v>
      </c>
      <c r="H787" t="str">
        <f>VLOOKUP(A787,MED[],7,FALSE)</f>
        <v>0</v>
      </c>
      <c r="I787" t="str">
        <f>VLOOKUP(A787,MED[],8,FALSE)</f>
        <v>No</v>
      </c>
      <c r="J787" t="str">
        <f>VLOOKUP(A787,MED[],9,FALSE)</f>
        <v>Obesity</v>
      </c>
      <c r="K787" t="str">
        <f>VLOOKUP(A787,MED[],10,FALSE)</f>
        <v>Normal</v>
      </c>
      <c r="L787" t="str">
        <f>VLOOKUP(A787,HOS[],2,FALSE)</f>
        <v>6 Oct 1982</v>
      </c>
      <c r="M787" s="11">
        <f>VLOOKUP(A787,HOS[],8,FALSE)</f>
        <v>41097.160000000003</v>
      </c>
      <c r="N787" t="str">
        <f>VLOOKUP(A787,HOS[],9,FALSE)</f>
        <v>tier - 3</v>
      </c>
      <c r="O787" t="str">
        <f>VLOOKUP(A787,HOS[],10,FALSE)</f>
        <v>tier - 2</v>
      </c>
      <c r="P787" t="str">
        <f>VLOOKUP(A787,HOS[],11,FALSE)</f>
        <v>R1012</v>
      </c>
      <c r="Q787">
        <f>VLOOKUP(A787,HOS[],3,FALSE)</f>
        <v>40</v>
      </c>
    </row>
    <row r="788" spans="1:17" ht="15.6" x14ac:dyDescent="0.3">
      <c r="A788" s="1" t="s">
        <v>1584</v>
      </c>
      <c r="B788" t="str">
        <f>VLOOKUP(A788,CUS[],3,FALSE)</f>
        <v>Taralyn</v>
      </c>
      <c r="C788">
        <f>VLOOKUP(A788,MED[],2,FALSE)</f>
        <v>18.335000000000001</v>
      </c>
      <c r="D788">
        <f>VLOOKUP(A788,MED[],3,FALSE)</f>
        <v>10.97</v>
      </c>
      <c r="E788" t="str">
        <f>VLOOKUP(A788,MED[],4,FALSE)</f>
        <v>No</v>
      </c>
      <c r="F788" t="str">
        <f>VLOOKUP(A788,MED[],5,FALSE)</f>
        <v>No</v>
      </c>
      <c r="G788" t="str">
        <f>VLOOKUP(A788,MED[],6,FALSE)</f>
        <v>No</v>
      </c>
      <c r="H788" t="str">
        <f>VLOOKUP(A788,MED[],7,FALSE)</f>
        <v>0</v>
      </c>
      <c r="I788" t="str">
        <f>VLOOKUP(A788,MED[],8,FALSE)</f>
        <v>No</v>
      </c>
      <c r="J788" t="str">
        <f>VLOOKUP(A788,MED[],9,FALSE)</f>
        <v>Underweight</v>
      </c>
      <c r="K788" t="str">
        <f>VLOOKUP(A788,MED[],10,FALSE)</f>
        <v>Diabetes</v>
      </c>
      <c r="L788" t="str">
        <f>VLOOKUP(A788,HOS[],2,FALSE)</f>
        <v>26 Aug 1962</v>
      </c>
      <c r="M788" s="11">
        <f>VLOOKUP(A788,HOS[],8,FALSE)</f>
        <v>6455.86</v>
      </c>
      <c r="N788" t="str">
        <f>VLOOKUP(A788,HOS[],9,FALSE)</f>
        <v>tier - 3</v>
      </c>
      <c r="O788" t="str">
        <f>VLOOKUP(A788,HOS[],10,FALSE)</f>
        <v>tier - 1</v>
      </c>
      <c r="P788" t="str">
        <f>VLOOKUP(A788,HOS[],11,FALSE)</f>
        <v>R1024</v>
      </c>
      <c r="Q788">
        <f>VLOOKUP(A788,HOS[],3,FALSE)</f>
        <v>60</v>
      </c>
    </row>
    <row r="789" spans="1:17" ht="15.6" x14ac:dyDescent="0.3">
      <c r="A789" s="1" t="s">
        <v>1583</v>
      </c>
      <c r="B789" t="str">
        <f>VLOOKUP(A789,CUS[],3,FALSE)</f>
        <v>James A</v>
      </c>
      <c r="C789">
        <f>VLOOKUP(A789,MED[],2,FALSE)</f>
        <v>33.914999999999999</v>
      </c>
      <c r="D789">
        <f>VLOOKUP(A789,MED[],3,FALSE)</f>
        <v>9.56</v>
      </c>
      <c r="E789" t="str">
        <f>VLOOKUP(A789,MED[],4,FALSE)</f>
        <v>yes</v>
      </c>
      <c r="F789" t="str">
        <f>VLOOKUP(A789,MED[],5,FALSE)</f>
        <v>No</v>
      </c>
      <c r="G789" t="str">
        <f>VLOOKUP(A789,MED[],6,FALSE)</f>
        <v>No</v>
      </c>
      <c r="H789" t="str">
        <f>VLOOKUP(A789,MED[],7,FALSE)</f>
        <v>2</v>
      </c>
      <c r="I789" t="str">
        <f>VLOOKUP(A789,MED[],8,FALSE)</f>
        <v>No</v>
      </c>
      <c r="J789" t="str">
        <f>VLOOKUP(A789,MED[],9,FALSE)</f>
        <v>Obesity</v>
      </c>
      <c r="K789" t="str">
        <f>VLOOKUP(A789,MED[],10,FALSE)</f>
        <v>Diabetes</v>
      </c>
      <c r="L789" t="str">
        <f>VLOOKUP(A789,HOS[],2,FALSE)</f>
        <v>1 Dec 1961</v>
      </c>
      <c r="M789" s="11">
        <f>VLOOKUP(A789,HOS[],8,FALSE)</f>
        <v>6457.84</v>
      </c>
      <c r="N789" t="str">
        <f>VLOOKUP(A789,HOS[],9,FALSE)</f>
        <v>tier - 3</v>
      </c>
      <c r="O789" t="str">
        <f>VLOOKUP(A789,HOS[],10,FALSE)</f>
        <v>tier - 2</v>
      </c>
      <c r="P789" t="str">
        <f>VLOOKUP(A789,HOS[],11,FALSE)</f>
        <v>R1016</v>
      </c>
      <c r="Q789">
        <f>VLOOKUP(A789,HOS[],3,FALSE)</f>
        <v>61</v>
      </c>
    </row>
    <row r="790" spans="1:17" ht="15.6" x14ac:dyDescent="0.3">
      <c r="A790" s="1" t="s">
        <v>1582</v>
      </c>
      <c r="B790" t="str">
        <f>VLOOKUP(A790,CUS[],3,FALSE)</f>
        <v>Ning</v>
      </c>
      <c r="C790">
        <f>VLOOKUP(A790,MED[],2,FALSE)</f>
        <v>33.534999999999997</v>
      </c>
      <c r="D790">
        <f>VLOOKUP(A790,MED[],3,FALSE)</f>
        <v>9.4</v>
      </c>
      <c r="E790" t="str">
        <f>VLOOKUP(A790,MED[],4,FALSE)</f>
        <v>yes</v>
      </c>
      <c r="F790" t="str">
        <f>VLOOKUP(A790,MED[],5,FALSE)</f>
        <v>No</v>
      </c>
      <c r="G790" t="str">
        <f>VLOOKUP(A790,MED[],6,FALSE)</f>
        <v>No</v>
      </c>
      <c r="H790" t="str">
        <f>VLOOKUP(A790,MED[],7,FALSE)</f>
        <v>2</v>
      </c>
      <c r="I790" t="str">
        <f>VLOOKUP(A790,MED[],8,FALSE)</f>
        <v>No</v>
      </c>
      <c r="J790" t="str">
        <f>VLOOKUP(A790,MED[],9,FALSE)</f>
        <v>Obesity</v>
      </c>
      <c r="K790" t="str">
        <f>VLOOKUP(A790,MED[],10,FALSE)</f>
        <v>Diabetes</v>
      </c>
      <c r="L790" t="str">
        <f>VLOOKUP(A790,HOS[],2,FALSE)</f>
        <v>27 Dec 1961</v>
      </c>
      <c r="M790" s="11">
        <f>VLOOKUP(A790,HOS[],8,FALSE)</f>
        <v>6473.15</v>
      </c>
      <c r="N790" t="str">
        <f>VLOOKUP(A790,HOS[],9,FALSE)</f>
        <v>tier - 3</v>
      </c>
      <c r="O790" t="str">
        <f>VLOOKUP(A790,HOS[],10,FALSE)</f>
        <v>tier - 2</v>
      </c>
      <c r="P790" t="str">
        <f>VLOOKUP(A790,HOS[],11,FALSE)</f>
        <v>R1020</v>
      </c>
      <c r="Q790">
        <f>VLOOKUP(A790,HOS[],3,FALSE)</f>
        <v>61</v>
      </c>
    </row>
    <row r="791" spans="1:17" ht="15.6" x14ac:dyDescent="0.3">
      <c r="A791" s="1" t="s">
        <v>1581</v>
      </c>
      <c r="B791" t="str">
        <f>VLOOKUP(A791,CUS[],3,FALSE)</f>
        <v xml:space="preserve">  Joel</v>
      </c>
      <c r="C791">
        <f>VLOOKUP(A791,MED[],2,FALSE)</f>
        <v>23.655000000000001</v>
      </c>
      <c r="D791">
        <f>VLOOKUP(A791,MED[],3,FALSE)</f>
        <v>8.48</v>
      </c>
      <c r="E791" t="str">
        <f>VLOOKUP(A791,MED[],4,FALSE)</f>
        <v>yes</v>
      </c>
      <c r="F791" t="str">
        <f>VLOOKUP(A791,MED[],5,FALSE)</f>
        <v>No</v>
      </c>
      <c r="G791" t="str">
        <f>VLOOKUP(A791,MED[],6,FALSE)</f>
        <v>No</v>
      </c>
      <c r="H791" t="str">
        <f>VLOOKUP(A791,MED[],7,FALSE)</f>
        <v>2</v>
      </c>
      <c r="I791" t="str">
        <f>VLOOKUP(A791,MED[],8,FALSE)</f>
        <v>No</v>
      </c>
      <c r="J791" t="str">
        <f>VLOOKUP(A791,MED[],9,FALSE)</f>
        <v>Overweight</v>
      </c>
      <c r="K791" t="str">
        <f>VLOOKUP(A791,MED[],10,FALSE)</f>
        <v>Diabetes</v>
      </c>
      <c r="L791" t="str">
        <f>VLOOKUP(A791,HOS[],2,FALSE)</f>
        <v>8 Sep 1961</v>
      </c>
      <c r="M791" s="11">
        <f>VLOOKUP(A791,HOS[],8,FALSE)</f>
        <v>6474.01</v>
      </c>
      <c r="N791" t="str">
        <f>VLOOKUP(A791,HOS[],9,FALSE)</f>
        <v>tier - 3</v>
      </c>
      <c r="O791" t="str">
        <f>VLOOKUP(A791,HOS[],10,FALSE)</f>
        <v>tier - 2</v>
      </c>
      <c r="P791" t="str">
        <f>VLOOKUP(A791,HOS[],11,FALSE)</f>
        <v>R1017</v>
      </c>
      <c r="Q791">
        <f>VLOOKUP(A791,HOS[],3,FALSE)</f>
        <v>61</v>
      </c>
    </row>
    <row r="792" spans="1:17" ht="15.6" x14ac:dyDescent="0.3">
      <c r="A792" s="1" t="s">
        <v>1580</v>
      </c>
      <c r="B792" t="str">
        <f>VLOOKUP(A792,CUS[],3,FALSE)</f>
        <v>Pamela J.</v>
      </c>
      <c r="C792">
        <f>VLOOKUP(A792,MED[],2,FALSE)</f>
        <v>28</v>
      </c>
      <c r="D792">
        <f>VLOOKUP(A792,MED[],3,FALSE)</f>
        <v>5.57</v>
      </c>
      <c r="E792" t="str">
        <f>VLOOKUP(A792,MED[],4,FALSE)</f>
        <v>No</v>
      </c>
      <c r="F792" t="str">
        <f>VLOOKUP(A792,MED[],5,FALSE)</f>
        <v>No</v>
      </c>
      <c r="G792" t="str">
        <f>VLOOKUP(A792,MED[],6,FALSE)</f>
        <v>No</v>
      </c>
      <c r="H792" t="str">
        <f>VLOOKUP(A792,MED[],7,FALSE)</f>
        <v>0</v>
      </c>
      <c r="I792" t="str">
        <f>VLOOKUP(A792,MED[],8,FALSE)</f>
        <v>No</v>
      </c>
      <c r="J792" t="str">
        <f>VLOOKUP(A792,MED[],9,FALSE)</f>
        <v>Overweight</v>
      </c>
      <c r="K792" t="str">
        <f>VLOOKUP(A792,MED[],10,FALSE)</f>
        <v>Normal</v>
      </c>
      <c r="L792" t="str">
        <f>VLOOKUP(A792,HOS[],2,FALSE)</f>
        <v>26 Aug 1999</v>
      </c>
      <c r="M792" s="11">
        <f>VLOOKUP(A792,HOS[],8,FALSE)</f>
        <v>37800.980000000003</v>
      </c>
      <c r="N792" t="str">
        <f>VLOOKUP(A792,HOS[],9,FALSE)</f>
        <v>tier - 3</v>
      </c>
      <c r="O792" t="str">
        <f>VLOOKUP(A792,HOS[],10,FALSE)</f>
        <v>tier - 3</v>
      </c>
      <c r="P792" t="str">
        <f>VLOOKUP(A792,HOS[],11,FALSE)</f>
        <v>R1011</v>
      </c>
      <c r="Q792">
        <f>VLOOKUP(A792,HOS[],3,FALSE)</f>
        <v>23</v>
      </c>
    </row>
    <row r="793" spans="1:17" ht="15.6" x14ac:dyDescent="0.3">
      <c r="A793" s="1" t="s">
        <v>1579</v>
      </c>
      <c r="B793" t="str">
        <f>VLOOKUP(A793,CUS[],3,FALSE)</f>
        <v>Brittney</v>
      </c>
      <c r="C793">
        <f>VLOOKUP(A793,MED[],2,FALSE)</f>
        <v>30.23</v>
      </c>
      <c r="D793">
        <f>VLOOKUP(A793,MED[],3,FALSE)</f>
        <v>6.94</v>
      </c>
      <c r="E793" t="str">
        <f>VLOOKUP(A793,MED[],4,FALSE)</f>
        <v>yes</v>
      </c>
      <c r="F793" t="str">
        <f>VLOOKUP(A793,MED[],5,FALSE)</f>
        <v>No</v>
      </c>
      <c r="G793" t="str">
        <f>VLOOKUP(A793,MED[],6,FALSE)</f>
        <v>Yes</v>
      </c>
      <c r="H793" t="str">
        <f>VLOOKUP(A793,MED[],7,FALSE)</f>
        <v>1</v>
      </c>
      <c r="I793" t="str">
        <f>VLOOKUP(A793,MED[],8,FALSE)</f>
        <v>No</v>
      </c>
      <c r="J793" t="str">
        <f>VLOOKUP(A793,MED[],9,FALSE)</f>
        <v>Obesity</v>
      </c>
      <c r="K793" t="str">
        <f>VLOOKUP(A793,MED[],10,FALSE)</f>
        <v>Diabetes</v>
      </c>
      <c r="L793" t="str">
        <f>VLOOKUP(A793,HOS[],2,FALSE)</f>
        <v>1 Sep 1963</v>
      </c>
      <c r="M793" s="11">
        <f>VLOOKUP(A793,HOS[],8,FALSE)</f>
        <v>6481.67</v>
      </c>
      <c r="N793" t="str">
        <f>VLOOKUP(A793,HOS[],9,FALSE)</f>
        <v>tier - 3</v>
      </c>
      <c r="O793" t="str">
        <f>VLOOKUP(A793,HOS[],10,FALSE)</f>
        <v>tier - 1</v>
      </c>
      <c r="P793" t="str">
        <f>VLOOKUP(A793,HOS[],11,FALSE)</f>
        <v>R1012</v>
      </c>
      <c r="Q793">
        <f>VLOOKUP(A793,HOS[],3,FALSE)</f>
        <v>59</v>
      </c>
    </row>
    <row r="794" spans="1:17" ht="15.6" x14ac:dyDescent="0.3">
      <c r="A794" s="1" t="s">
        <v>1578</v>
      </c>
      <c r="B794" t="str">
        <f>VLOOKUP(A794,CUS[],3,FALSE)</f>
        <v>Sheila</v>
      </c>
      <c r="C794">
        <f>VLOOKUP(A794,MED[],2,FALSE)</f>
        <v>51.14</v>
      </c>
      <c r="D794">
        <f>VLOOKUP(A794,MED[],3,FALSE)</f>
        <v>4.05</v>
      </c>
      <c r="E794" t="str">
        <f>VLOOKUP(A794,MED[],4,FALSE)</f>
        <v>No</v>
      </c>
      <c r="F794" t="str">
        <f>VLOOKUP(A794,MED[],5,FALSE)</f>
        <v>No</v>
      </c>
      <c r="G794" t="str">
        <f>VLOOKUP(A794,MED[],6,FALSE)</f>
        <v>No</v>
      </c>
      <c r="H794" t="str">
        <f>VLOOKUP(A794,MED[],7,FALSE)</f>
        <v>1</v>
      </c>
      <c r="I794" t="str">
        <f>VLOOKUP(A794,MED[],8,FALSE)</f>
        <v>No</v>
      </c>
      <c r="J794" t="str">
        <f>VLOOKUP(A794,MED[],9,FALSE)</f>
        <v>Obesity</v>
      </c>
      <c r="K794" t="str">
        <f>VLOOKUP(A794,MED[],10,FALSE)</f>
        <v>Normal</v>
      </c>
      <c r="L794" t="str">
        <f>VLOOKUP(A794,HOS[],2,FALSE)</f>
        <v>9 Aug 1992</v>
      </c>
      <c r="M794" s="11">
        <f>VLOOKUP(A794,HOS[],8,FALSE)</f>
        <v>6496.89</v>
      </c>
      <c r="N794" t="str">
        <f>VLOOKUP(A794,HOS[],9,FALSE)</f>
        <v>tier - 3</v>
      </c>
      <c r="O794" t="str">
        <f>VLOOKUP(A794,HOS[],10,FALSE)</f>
        <v>tier - 2</v>
      </c>
      <c r="P794" t="str">
        <f>VLOOKUP(A794,HOS[],11,FALSE)</f>
        <v>R1026</v>
      </c>
      <c r="Q794">
        <f>VLOOKUP(A794,HOS[],3,FALSE)</f>
        <v>30</v>
      </c>
    </row>
    <row r="795" spans="1:17" ht="15.6" x14ac:dyDescent="0.3">
      <c r="A795" s="1" t="s">
        <v>1577</v>
      </c>
      <c r="B795" t="str">
        <f>VLOOKUP(A795,CUS[],3,FALSE)</f>
        <v>Koji</v>
      </c>
      <c r="C795">
        <f>VLOOKUP(A795,MED[],2,FALSE)</f>
        <v>24.32</v>
      </c>
      <c r="D795">
        <f>VLOOKUP(A795,MED[],3,FALSE)</f>
        <v>10.220000000000001</v>
      </c>
      <c r="E795" t="str">
        <f>VLOOKUP(A795,MED[],4,FALSE)</f>
        <v>No</v>
      </c>
      <c r="F795" t="str">
        <f>VLOOKUP(A795,MED[],5,FALSE)</f>
        <v>No</v>
      </c>
      <c r="G795" t="str">
        <f>VLOOKUP(A795,MED[],6,FALSE)</f>
        <v>No</v>
      </c>
      <c r="H795" t="str">
        <f>VLOOKUP(A795,MED[],7,FALSE)</f>
        <v>0</v>
      </c>
      <c r="I795" t="str">
        <f>VLOOKUP(A795,MED[],8,FALSE)</f>
        <v>No</v>
      </c>
      <c r="J795" t="str">
        <f>VLOOKUP(A795,MED[],9,FALSE)</f>
        <v>Overweight</v>
      </c>
      <c r="K795" t="str">
        <f>VLOOKUP(A795,MED[],10,FALSE)</f>
        <v>Diabetes</v>
      </c>
      <c r="L795" t="str">
        <f>VLOOKUP(A795,HOS[],2,FALSE)</f>
        <v>28 Aug 1962</v>
      </c>
      <c r="M795" s="11">
        <f>VLOOKUP(A795,HOS[],8,FALSE)</f>
        <v>6500.24</v>
      </c>
      <c r="N795" t="str">
        <f>VLOOKUP(A795,HOS[],9,FALSE)</f>
        <v>tier - 3</v>
      </c>
      <c r="O795" t="str">
        <f>VLOOKUP(A795,HOS[],10,FALSE)</f>
        <v>tier - 3</v>
      </c>
      <c r="P795" t="str">
        <f>VLOOKUP(A795,HOS[],11,FALSE)</f>
        <v>R1012</v>
      </c>
      <c r="Q795">
        <f>VLOOKUP(A795,HOS[],3,FALSE)</f>
        <v>60</v>
      </c>
    </row>
    <row r="796" spans="1:17" ht="15.6" x14ac:dyDescent="0.3">
      <c r="A796" s="1" t="s">
        <v>1576</v>
      </c>
      <c r="B796" t="str">
        <f>VLOOKUP(A796,CUS[],3,FALSE)</f>
        <v>Sarah</v>
      </c>
      <c r="C796">
        <f>VLOOKUP(A796,MED[],2,FALSE)</f>
        <v>38.06</v>
      </c>
      <c r="D796">
        <f>VLOOKUP(A796,MED[],3,FALSE)</f>
        <v>9.24</v>
      </c>
      <c r="E796" t="str">
        <f>VLOOKUP(A796,MED[],4,FALSE)</f>
        <v>No</v>
      </c>
      <c r="F796" t="str">
        <f>VLOOKUP(A796,MED[],5,FALSE)</f>
        <v>No</v>
      </c>
      <c r="G796" t="str">
        <f>VLOOKUP(A796,MED[],6,FALSE)</f>
        <v>No</v>
      </c>
      <c r="H796" t="str">
        <f>VLOOKUP(A796,MED[],7,FALSE)</f>
        <v>0</v>
      </c>
      <c r="I796" t="str">
        <f>VLOOKUP(A796,MED[],8,FALSE)</f>
        <v>No</v>
      </c>
      <c r="J796" t="str">
        <f>VLOOKUP(A796,MED[],9,FALSE)</f>
        <v>Obesity</v>
      </c>
      <c r="K796" t="str">
        <f>VLOOKUP(A796,MED[],10,FALSE)</f>
        <v>Diabetes</v>
      </c>
      <c r="L796" t="str">
        <f>VLOOKUP(A796,HOS[],2,FALSE)</f>
        <v>7 Oct 1971</v>
      </c>
      <c r="M796" s="11">
        <f>VLOOKUP(A796,HOS[],8,FALSE)</f>
        <v>6512.24</v>
      </c>
      <c r="N796" t="str">
        <f>VLOOKUP(A796,HOS[],9,FALSE)</f>
        <v>tier - 3</v>
      </c>
      <c r="O796" t="str">
        <f>VLOOKUP(A796,HOS[],10,FALSE)</f>
        <v>tier - 2</v>
      </c>
      <c r="P796" t="str">
        <f>VLOOKUP(A796,HOS[],11,FALSE)</f>
        <v>R1011</v>
      </c>
      <c r="Q796">
        <f>VLOOKUP(A796,HOS[],3,FALSE)</f>
        <v>51</v>
      </c>
    </row>
    <row r="797" spans="1:17" ht="15.6" x14ac:dyDescent="0.3">
      <c r="A797" s="1" t="s">
        <v>1575</v>
      </c>
      <c r="B797" t="str">
        <f>VLOOKUP(A797,CUS[],3,FALSE)</f>
        <v>Colleen M</v>
      </c>
      <c r="C797">
        <f>VLOOKUP(A797,MED[],2,FALSE)</f>
        <v>37.700000000000003</v>
      </c>
      <c r="D797">
        <f>VLOOKUP(A797,MED[],3,FALSE)</f>
        <v>8.6</v>
      </c>
      <c r="E797" t="str">
        <f>VLOOKUP(A797,MED[],4,FALSE)</f>
        <v>No</v>
      </c>
      <c r="F797" t="str">
        <f>VLOOKUP(A797,MED[],5,FALSE)</f>
        <v>No</v>
      </c>
      <c r="G797" t="str">
        <f>VLOOKUP(A797,MED[],6,FALSE)</f>
        <v>No</v>
      </c>
      <c r="H797" t="str">
        <f>VLOOKUP(A797,MED[],7,FALSE)</f>
        <v>0</v>
      </c>
      <c r="I797" t="str">
        <f>VLOOKUP(A797,MED[],8,FALSE)</f>
        <v>No</v>
      </c>
      <c r="J797" t="str">
        <f>VLOOKUP(A797,MED[],9,FALSE)</f>
        <v>Obesity</v>
      </c>
      <c r="K797" t="str">
        <f>VLOOKUP(A797,MED[],10,FALSE)</f>
        <v>Diabetes</v>
      </c>
      <c r="L797" t="str">
        <f>VLOOKUP(A797,HOS[],2,FALSE)</f>
        <v>23 Jul 1978</v>
      </c>
      <c r="M797" s="11">
        <f>VLOOKUP(A797,HOS[],8,FALSE)</f>
        <v>6529.21</v>
      </c>
      <c r="N797" t="str">
        <f>VLOOKUP(A797,HOS[],9,FALSE)</f>
        <v>tier - 3</v>
      </c>
      <c r="O797" t="str">
        <f>VLOOKUP(A797,HOS[],10,FALSE)</f>
        <v>tier - 2</v>
      </c>
      <c r="P797" t="str">
        <f>VLOOKUP(A797,HOS[],11,FALSE)</f>
        <v>R1026</v>
      </c>
      <c r="Q797">
        <f>VLOOKUP(A797,HOS[],3,FALSE)</f>
        <v>44</v>
      </c>
    </row>
    <row r="798" spans="1:17" ht="15.6" x14ac:dyDescent="0.3">
      <c r="A798" s="1" t="s">
        <v>1574</v>
      </c>
      <c r="B798" t="str">
        <f>VLOOKUP(A798,CUS[],3,FALSE)</f>
        <v>Deedra G.</v>
      </c>
      <c r="C798">
        <f>VLOOKUP(A798,MED[],2,FALSE)</f>
        <v>44</v>
      </c>
      <c r="D798">
        <f>VLOOKUP(A798,MED[],3,FALSE)</f>
        <v>9.32</v>
      </c>
      <c r="E798" t="str">
        <f>VLOOKUP(A798,MED[],4,FALSE)</f>
        <v>yes</v>
      </c>
      <c r="F798" t="str">
        <f>VLOOKUP(A798,MED[],5,FALSE)</f>
        <v>No</v>
      </c>
      <c r="G798" t="str">
        <f>VLOOKUP(A798,MED[],6,FALSE)</f>
        <v>No</v>
      </c>
      <c r="H798" t="str">
        <f>VLOOKUP(A798,MED[],7,FALSE)</f>
        <v>2</v>
      </c>
      <c r="I798" t="str">
        <f>VLOOKUP(A798,MED[],8,FALSE)</f>
        <v>No</v>
      </c>
      <c r="J798" t="str">
        <f>VLOOKUP(A798,MED[],9,FALSE)</f>
        <v>Obesity</v>
      </c>
      <c r="K798" t="str">
        <f>VLOOKUP(A798,MED[],10,FALSE)</f>
        <v>Diabetes</v>
      </c>
      <c r="L798" t="str">
        <f>VLOOKUP(A798,HOS[],2,FALSE)</f>
        <v>18 Nov 1961</v>
      </c>
      <c r="M798" s="11">
        <f>VLOOKUP(A798,HOS[],8,FALSE)</f>
        <v>12609.89</v>
      </c>
      <c r="N798" t="str">
        <f>VLOOKUP(A798,HOS[],9,FALSE)</f>
        <v>tier - 3</v>
      </c>
      <c r="O798" t="str">
        <f>VLOOKUP(A798,HOS[],10,FALSE)</f>
        <v>tier - 2</v>
      </c>
      <c r="P798" t="str">
        <f>VLOOKUP(A798,HOS[],11,FALSE)</f>
        <v>R1011</v>
      </c>
      <c r="Q798">
        <f>VLOOKUP(A798,HOS[],3,FALSE)</f>
        <v>61</v>
      </c>
    </row>
    <row r="799" spans="1:17" ht="15.6" x14ac:dyDescent="0.3">
      <c r="A799" s="1" t="s">
        <v>1573</v>
      </c>
      <c r="B799" t="str">
        <f>VLOOKUP(A799,CUS[],3,FALSE)</f>
        <v>Kulwinder</v>
      </c>
      <c r="C799">
        <f>VLOOKUP(A799,MED[],2,FALSE)</f>
        <v>41.45</v>
      </c>
      <c r="D799">
        <f>VLOOKUP(A799,MED[],3,FALSE)</f>
        <v>6.12</v>
      </c>
      <c r="E799" t="str">
        <f>VLOOKUP(A799,MED[],4,FALSE)</f>
        <v>yes</v>
      </c>
      <c r="F799" t="str">
        <f>VLOOKUP(A799,MED[],5,FALSE)</f>
        <v>No</v>
      </c>
      <c r="G799" t="str">
        <f>VLOOKUP(A799,MED[],6,FALSE)</f>
        <v>No</v>
      </c>
      <c r="H799" t="str">
        <f>VLOOKUP(A799,MED[],7,FALSE)</f>
        <v>0</v>
      </c>
      <c r="I799" t="str">
        <f>VLOOKUP(A799,MED[],8,FALSE)</f>
        <v>No</v>
      </c>
      <c r="J799" t="str">
        <f>VLOOKUP(A799,MED[],9,FALSE)</f>
        <v>Obesity</v>
      </c>
      <c r="K799" t="str">
        <f>VLOOKUP(A799,MED[],10,FALSE)</f>
        <v>Prediabetes</v>
      </c>
      <c r="L799" t="str">
        <f>VLOOKUP(A799,HOS[],2,FALSE)</f>
        <v>12 Oct 1985</v>
      </c>
      <c r="M799" s="11">
        <f>VLOOKUP(A799,HOS[],8,FALSE)</f>
        <v>6532.04</v>
      </c>
      <c r="N799" t="str">
        <f>VLOOKUP(A799,HOS[],9,FALSE)</f>
        <v>tier - 3</v>
      </c>
      <c r="O799" t="str">
        <f>VLOOKUP(A799,HOS[],10,FALSE)</f>
        <v>tier - 1</v>
      </c>
      <c r="P799" t="str">
        <f>VLOOKUP(A799,HOS[],11,FALSE)</f>
        <v>R1026</v>
      </c>
      <c r="Q799">
        <f>VLOOKUP(A799,HOS[],3,FALSE)</f>
        <v>37</v>
      </c>
    </row>
    <row r="800" spans="1:17" ht="15.6" x14ac:dyDescent="0.3">
      <c r="A800" s="1" t="s">
        <v>1572</v>
      </c>
      <c r="B800" t="str">
        <f>VLOOKUP(A800,CUS[],3,FALSE)</f>
        <v>Ann M.</v>
      </c>
      <c r="C800">
        <f>VLOOKUP(A800,MED[],2,FALSE)</f>
        <v>25.364999999999998</v>
      </c>
      <c r="D800">
        <f>VLOOKUP(A800,MED[],3,FALSE)</f>
        <v>9.19</v>
      </c>
      <c r="E800" t="str">
        <f>VLOOKUP(A800,MED[],4,FALSE)</f>
        <v>yes</v>
      </c>
      <c r="F800" t="str">
        <f>VLOOKUP(A800,MED[],5,FALSE)</f>
        <v>No</v>
      </c>
      <c r="G800" t="str">
        <f>VLOOKUP(A800,MED[],6,FALSE)</f>
        <v>No</v>
      </c>
      <c r="H800" t="str">
        <f>VLOOKUP(A800,MED[],7,FALSE)</f>
        <v>0</v>
      </c>
      <c r="I800" t="str">
        <f>VLOOKUP(A800,MED[],8,FALSE)</f>
        <v>No</v>
      </c>
      <c r="J800" t="str">
        <f>VLOOKUP(A800,MED[],9,FALSE)</f>
        <v>Overweight</v>
      </c>
      <c r="K800" t="str">
        <f>VLOOKUP(A800,MED[],10,FALSE)</f>
        <v>Diabetes</v>
      </c>
      <c r="L800" t="str">
        <f>VLOOKUP(A800,HOS[],2,FALSE)</f>
        <v>2 Aug 1967</v>
      </c>
      <c r="M800" s="11">
        <f>VLOOKUP(A800,HOS[],8,FALSE)</f>
        <v>6536.68</v>
      </c>
      <c r="N800" t="str">
        <f>VLOOKUP(A800,HOS[],9,FALSE)</f>
        <v>tier - 3</v>
      </c>
      <c r="O800" t="str">
        <f>VLOOKUP(A800,HOS[],10,FALSE)</f>
        <v>tier - 3</v>
      </c>
      <c r="P800" t="str">
        <f>VLOOKUP(A800,HOS[],11,FALSE)</f>
        <v>R1024</v>
      </c>
      <c r="Q800">
        <f>VLOOKUP(A800,HOS[],3,FALSE)</f>
        <v>55</v>
      </c>
    </row>
    <row r="801" spans="1:17" ht="15.6" x14ac:dyDescent="0.3">
      <c r="A801" s="1" t="s">
        <v>1571</v>
      </c>
      <c r="B801" t="str">
        <f>VLOOKUP(A801,CUS[],3,FALSE)</f>
        <v>Sarah E</v>
      </c>
      <c r="C801">
        <f>VLOOKUP(A801,MED[],2,FALSE)</f>
        <v>34.56</v>
      </c>
      <c r="D801">
        <f>VLOOKUP(A801,MED[],3,FALSE)</f>
        <v>5.84</v>
      </c>
      <c r="E801" t="str">
        <f>VLOOKUP(A801,MED[],4,FALSE)</f>
        <v>yes</v>
      </c>
      <c r="F801" t="str">
        <f>VLOOKUP(A801,MED[],5,FALSE)</f>
        <v>No</v>
      </c>
      <c r="G801" t="str">
        <f>VLOOKUP(A801,MED[],6,FALSE)</f>
        <v>Yes</v>
      </c>
      <c r="H801" t="str">
        <f>VLOOKUP(A801,MED[],7,FALSE)</f>
        <v>1</v>
      </c>
      <c r="I801" t="str">
        <f>VLOOKUP(A801,MED[],8,FALSE)</f>
        <v>No</v>
      </c>
      <c r="J801" t="str">
        <f>VLOOKUP(A801,MED[],9,FALSE)</f>
        <v>Obesity</v>
      </c>
      <c r="K801" t="str">
        <f>VLOOKUP(A801,MED[],10,FALSE)</f>
        <v>Prediabetes</v>
      </c>
      <c r="L801" t="str">
        <f>VLOOKUP(A801,HOS[],2,FALSE)</f>
        <v>3 Sep 1969</v>
      </c>
      <c r="M801" s="11">
        <f>VLOOKUP(A801,HOS[],8,FALSE)</f>
        <v>6546.16</v>
      </c>
      <c r="N801" t="str">
        <f>VLOOKUP(A801,HOS[],9,FALSE)</f>
        <v>tier - 3</v>
      </c>
      <c r="O801" t="str">
        <f>VLOOKUP(A801,HOS[],10,FALSE)</f>
        <v>tier - 1</v>
      </c>
      <c r="P801" t="str">
        <f>VLOOKUP(A801,HOS[],11,FALSE)</f>
        <v>R1012</v>
      </c>
      <c r="Q801">
        <f>VLOOKUP(A801,HOS[],3,FALSE)</f>
        <v>53</v>
      </c>
    </row>
    <row r="802" spans="1:17" ht="15.6" x14ac:dyDescent="0.3">
      <c r="A802" s="1" t="s">
        <v>1570</v>
      </c>
      <c r="B802" t="str">
        <f>VLOOKUP(A802,CUS[],3,FALSE)</f>
        <v>Apryl J.</v>
      </c>
      <c r="C802">
        <f>VLOOKUP(A802,MED[],2,FALSE)</f>
        <v>28.2</v>
      </c>
      <c r="D802">
        <f>VLOOKUP(A802,MED[],3,FALSE)</f>
        <v>7.19</v>
      </c>
      <c r="E802" t="str">
        <f>VLOOKUP(A802,MED[],4,FALSE)</f>
        <v>yes</v>
      </c>
      <c r="F802" t="str">
        <f>VLOOKUP(A802,MED[],5,FALSE)</f>
        <v>No</v>
      </c>
      <c r="G802" t="str">
        <f>VLOOKUP(A802,MED[],6,FALSE)</f>
        <v>No</v>
      </c>
      <c r="H802" t="str">
        <f>VLOOKUP(A802,MED[],7,FALSE)</f>
        <v>2</v>
      </c>
      <c r="I802" t="str">
        <f>VLOOKUP(A802,MED[],8,FALSE)</f>
        <v>No</v>
      </c>
      <c r="J802" t="str">
        <f>VLOOKUP(A802,MED[],9,FALSE)</f>
        <v>Overweight</v>
      </c>
      <c r="K802" t="str">
        <f>VLOOKUP(A802,MED[],10,FALSE)</f>
        <v>Diabetes</v>
      </c>
      <c r="L802" t="str">
        <f>VLOOKUP(A802,HOS[],2,FALSE)</f>
        <v>18 Nov 1961</v>
      </c>
      <c r="M802" s="11">
        <f>VLOOKUP(A802,HOS[],8,FALSE)</f>
        <v>6548.2</v>
      </c>
      <c r="N802" t="str">
        <f>VLOOKUP(A802,HOS[],9,FALSE)</f>
        <v>tier - 3</v>
      </c>
      <c r="O802" t="str">
        <f>VLOOKUP(A802,HOS[],10,FALSE)</f>
        <v>tier - 1</v>
      </c>
      <c r="P802" t="str">
        <f>VLOOKUP(A802,HOS[],11,FALSE)</f>
        <v>R1011</v>
      </c>
      <c r="Q802">
        <f>VLOOKUP(A802,HOS[],3,FALSE)</f>
        <v>61</v>
      </c>
    </row>
    <row r="803" spans="1:17" ht="15.6" x14ac:dyDescent="0.3">
      <c r="A803" s="1" t="s">
        <v>1569</v>
      </c>
      <c r="B803" t="str">
        <f>VLOOKUP(A803,CUS[],3,FALSE)</f>
        <v>Ilana</v>
      </c>
      <c r="C803">
        <f>VLOOKUP(A803,MED[],2,FALSE)</f>
        <v>30.43</v>
      </c>
      <c r="D803">
        <f>VLOOKUP(A803,MED[],3,FALSE)</f>
        <v>9.39</v>
      </c>
      <c r="E803" t="str">
        <f>VLOOKUP(A803,MED[],4,FALSE)</f>
        <v>No</v>
      </c>
      <c r="F803" t="str">
        <f>VLOOKUP(A803,MED[],5,FALSE)</f>
        <v>No</v>
      </c>
      <c r="G803" t="str">
        <f>VLOOKUP(A803,MED[],6,FALSE)</f>
        <v>No</v>
      </c>
      <c r="H803" t="str">
        <f>VLOOKUP(A803,MED[],7,FALSE)</f>
        <v>0</v>
      </c>
      <c r="I803" t="str">
        <f>VLOOKUP(A803,MED[],8,FALSE)</f>
        <v>No</v>
      </c>
      <c r="J803" t="str">
        <f>VLOOKUP(A803,MED[],9,FALSE)</f>
        <v>Obesity</v>
      </c>
      <c r="K803" t="str">
        <f>VLOOKUP(A803,MED[],10,FALSE)</f>
        <v>Diabetes</v>
      </c>
      <c r="L803" t="str">
        <f>VLOOKUP(A803,HOS[],2,FALSE)</f>
        <v>6 Nov 1965</v>
      </c>
      <c r="M803" s="11">
        <f>VLOOKUP(A803,HOS[],8,FALSE)</f>
        <v>6551.75</v>
      </c>
      <c r="N803" t="str">
        <f>VLOOKUP(A803,HOS[],9,FALSE)</f>
        <v>tier - 3</v>
      </c>
      <c r="O803" t="str">
        <f>VLOOKUP(A803,HOS[],10,FALSE)</f>
        <v>tier - 2</v>
      </c>
      <c r="P803" t="str">
        <f>VLOOKUP(A803,HOS[],11,FALSE)</f>
        <v>R1025</v>
      </c>
      <c r="Q803">
        <f>VLOOKUP(A803,HOS[],3,FALSE)</f>
        <v>57</v>
      </c>
    </row>
    <row r="804" spans="1:17" ht="15.6" x14ac:dyDescent="0.3">
      <c r="A804" s="1" t="s">
        <v>1568</v>
      </c>
      <c r="B804" t="str">
        <f>VLOOKUP(A804,CUS[],3,FALSE)</f>
        <v>Katherine</v>
      </c>
      <c r="C804">
        <f>VLOOKUP(A804,MED[],2,FALSE)</f>
        <v>32.395000000000003</v>
      </c>
      <c r="D804">
        <f>VLOOKUP(A804,MED[],3,FALSE)</f>
        <v>4.2699999999999996</v>
      </c>
      <c r="E804" t="str">
        <f>VLOOKUP(A804,MED[],4,FALSE)</f>
        <v>yes</v>
      </c>
      <c r="F804" t="str">
        <f>VLOOKUP(A804,MED[],5,FALSE)</f>
        <v>No</v>
      </c>
      <c r="G804" t="str">
        <f>VLOOKUP(A804,MED[],6,FALSE)</f>
        <v>No</v>
      </c>
      <c r="H804" t="str">
        <f>VLOOKUP(A804,MED[],7,FALSE)</f>
        <v>1</v>
      </c>
      <c r="I804" t="str">
        <f>VLOOKUP(A804,MED[],8,FALSE)</f>
        <v>No</v>
      </c>
      <c r="J804" t="str">
        <f>VLOOKUP(A804,MED[],9,FALSE)</f>
        <v>Obesity</v>
      </c>
      <c r="K804" t="str">
        <f>VLOOKUP(A804,MED[],10,FALSE)</f>
        <v>Normal</v>
      </c>
      <c r="L804" t="str">
        <f>VLOOKUP(A804,HOS[],2,FALSE)</f>
        <v>9 Sep 1964</v>
      </c>
      <c r="M804" s="11">
        <f>VLOOKUP(A804,HOS[],8,FALSE)</f>
        <v>37829.72</v>
      </c>
      <c r="N804" t="str">
        <f>VLOOKUP(A804,HOS[],9,FALSE)</f>
        <v>tier - 3</v>
      </c>
      <c r="O804" t="str">
        <f>VLOOKUP(A804,HOS[],10,FALSE)</f>
        <v>tier - 1</v>
      </c>
      <c r="P804" t="str">
        <f>VLOOKUP(A804,HOS[],11,FALSE)</f>
        <v>R1024</v>
      </c>
      <c r="Q804">
        <f>VLOOKUP(A804,HOS[],3,FALSE)</f>
        <v>58</v>
      </c>
    </row>
    <row r="805" spans="1:17" ht="15.6" x14ac:dyDescent="0.3">
      <c r="A805" s="1" t="s">
        <v>1567</v>
      </c>
      <c r="B805" t="str">
        <f>VLOOKUP(A805,CUS[],3,FALSE)</f>
        <v>Katherine</v>
      </c>
      <c r="C805">
        <f>VLOOKUP(A805,MED[],2,FALSE)</f>
        <v>24.035</v>
      </c>
      <c r="D805">
        <f>VLOOKUP(A805,MED[],3,FALSE)</f>
        <v>11.71</v>
      </c>
      <c r="E805" t="str">
        <f>VLOOKUP(A805,MED[],4,FALSE)</f>
        <v>No</v>
      </c>
      <c r="F805" t="str">
        <f>VLOOKUP(A805,MED[],5,FALSE)</f>
        <v>No</v>
      </c>
      <c r="G805" t="str">
        <f>VLOOKUP(A805,MED[],6,FALSE)</f>
        <v>No</v>
      </c>
      <c r="H805" t="str">
        <f>VLOOKUP(A805,MED[],7,FALSE)</f>
        <v>0</v>
      </c>
      <c r="I805" t="str">
        <f>VLOOKUP(A805,MED[],8,FALSE)</f>
        <v>No</v>
      </c>
      <c r="J805" t="str">
        <f>VLOOKUP(A805,MED[],9,FALSE)</f>
        <v>Overweight</v>
      </c>
      <c r="K805" t="str">
        <f>VLOOKUP(A805,MED[],10,FALSE)</f>
        <v>Diabetes</v>
      </c>
      <c r="L805" t="str">
        <f>VLOOKUP(A805,HOS[],2,FALSE)</f>
        <v>11 Jul 1962</v>
      </c>
      <c r="M805" s="11">
        <f>VLOOKUP(A805,HOS[],8,FALSE)</f>
        <v>6552.01</v>
      </c>
      <c r="N805" t="str">
        <f>VLOOKUP(A805,HOS[],9,FALSE)</f>
        <v>tier - 3</v>
      </c>
      <c r="O805" t="str">
        <f>VLOOKUP(A805,HOS[],10,FALSE)</f>
        <v>tier - 1</v>
      </c>
      <c r="P805" t="str">
        <f>VLOOKUP(A805,HOS[],11,FALSE)</f>
        <v>R1012</v>
      </c>
      <c r="Q805">
        <f>VLOOKUP(A805,HOS[],3,FALSE)</f>
        <v>60</v>
      </c>
    </row>
    <row r="806" spans="1:17" ht="15.6" x14ac:dyDescent="0.3">
      <c r="A806" s="1" t="s">
        <v>1566</v>
      </c>
      <c r="B806" t="str">
        <f>VLOOKUP(A806,CUS[],3,FALSE)</f>
        <v>Karl</v>
      </c>
      <c r="C806">
        <f>VLOOKUP(A806,MED[],2,FALSE)</f>
        <v>37.119999999999997</v>
      </c>
      <c r="D806">
        <f>VLOOKUP(A806,MED[],3,FALSE)</f>
        <v>5.29</v>
      </c>
      <c r="E806" t="str">
        <f>VLOOKUP(A806,MED[],4,FALSE)</f>
        <v>No</v>
      </c>
      <c r="F806" t="str">
        <f>VLOOKUP(A806,MED[],5,FALSE)</f>
        <v>No</v>
      </c>
      <c r="G806" t="str">
        <f>VLOOKUP(A806,MED[],6,FALSE)</f>
        <v>No</v>
      </c>
      <c r="H806" t="str">
        <f>VLOOKUP(A806,MED[],7,FALSE)</f>
        <v>2</v>
      </c>
      <c r="I806" t="str">
        <f>VLOOKUP(A806,MED[],8,FALSE)</f>
        <v>No</v>
      </c>
      <c r="J806" t="str">
        <f>VLOOKUP(A806,MED[],9,FALSE)</f>
        <v>Obesity</v>
      </c>
      <c r="K806" t="str">
        <f>VLOOKUP(A806,MED[],10,FALSE)</f>
        <v>Normal</v>
      </c>
      <c r="L806" t="str">
        <f>VLOOKUP(A806,HOS[],2,FALSE)</f>
        <v>20 Sep 1972</v>
      </c>
      <c r="M806" s="11">
        <f>VLOOKUP(A806,HOS[],8,FALSE)</f>
        <v>6555.07</v>
      </c>
      <c r="N806" t="str">
        <f>VLOOKUP(A806,HOS[],9,FALSE)</f>
        <v>tier - 3</v>
      </c>
      <c r="O806" t="str">
        <f>VLOOKUP(A806,HOS[],10,FALSE)</f>
        <v>tier - 2</v>
      </c>
      <c r="P806" t="str">
        <f>VLOOKUP(A806,HOS[],11,FALSE)</f>
        <v>R1012</v>
      </c>
      <c r="Q806">
        <f>VLOOKUP(A806,HOS[],3,FALSE)</f>
        <v>50</v>
      </c>
    </row>
    <row r="807" spans="1:17" ht="15.6" x14ac:dyDescent="0.3">
      <c r="A807" s="1" t="s">
        <v>1565</v>
      </c>
      <c r="B807" t="str">
        <f>VLOOKUP(A807,CUS[],3,FALSE)</f>
        <v>Stephen</v>
      </c>
      <c r="C807">
        <f>VLOOKUP(A807,MED[],2,FALSE)</f>
        <v>34.840000000000003</v>
      </c>
      <c r="D807">
        <f>VLOOKUP(A807,MED[],3,FALSE)</f>
        <v>6</v>
      </c>
      <c r="E807" t="str">
        <f>VLOOKUP(A807,MED[],4,FALSE)</f>
        <v>yes</v>
      </c>
      <c r="F807" t="str">
        <f>VLOOKUP(A807,MED[],5,FALSE)</f>
        <v>No</v>
      </c>
      <c r="G807" t="str">
        <f>VLOOKUP(A807,MED[],6,FALSE)</f>
        <v>Yes</v>
      </c>
      <c r="H807" t="str">
        <f>VLOOKUP(A807,MED[],7,FALSE)</f>
        <v>1</v>
      </c>
      <c r="I807" t="str">
        <f>VLOOKUP(A807,MED[],8,FALSE)</f>
        <v>No</v>
      </c>
      <c r="J807" t="str">
        <f>VLOOKUP(A807,MED[],9,FALSE)</f>
        <v>Obesity</v>
      </c>
      <c r="K807" t="str">
        <f>VLOOKUP(A807,MED[],10,FALSE)</f>
        <v>Prediabetes</v>
      </c>
      <c r="L807" t="str">
        <f>VLOOKUP(A807,HOS[],2,FALSE)</f>
        <v>20 Dec 1969</v>
      </c>
      <c r="M807" s="11">
        <f>VLOOKUP(A807,HOS[],8,FALSE)</f>
        <v>6571.02</v>
      </c>
      <c r="N807" t="str">
        <f>VLOOKUP(A807,HOS[],9,FALSE)</f>
        <v>tier - 3</v>
      </c>
      <c r="O807" t="str">
        <f>VLOOKUP(A807,HOS[],10,FALSE)</f>
        <v>tier - 3</v>
      </c>
      <c r="P807" t="str">
        <f>VLOOKUP(A807,HOS[],11,FALSE)</f>
        <v>R1012</v>
      </c>
      <c r="Q807">
        <f>VLOOKUP(A807,HOS[],3,FALSE)</f>
        <v>53</v>
      </c>
    </row>
    <row r="808" spans="1:17" ht="15.6" x14ac:dyDescent="0.3">
      <c r="A808" s="1" t="s">
        <v>1564</v>
      </c>
      <c r="B808" t="str">
        <f>VLOOKUP(A808,CUS[],3,FALSE)</f>
        <v>Will</v>
      </c>
      <c r="C808">
        <f>VLOOKUP(A808,MED[],2,FALSE)</f>
        <v>29.53</v>
      </c>
      <c r="D808">
        <f>VLOOKUP(A808,MED[],3,FALSE)</f>
        <v>10.64</v>
      </c>
      <c r="E808" t="str">
        <f>VLOOKUP(A808,MED[],4,FALSE)</f>
        <v>No</v>
      </c>
      <c r="F808" t="str">
        <f>VLOOKUP(A808,MED[],5,FALSE)</f>
        <v>No</v>
      </c>
      <c r="G808" t="str">
        <f>VLOOKUP(A808,MED[],6,FALSE)</f>
        <v>No</v>
      </c>
      <c r="H808" t="str">
        <f>VLOOKUP(A808,MED[],7,FALSE)</f>
        <v>0</v>
      </c>
      <c r="I808" t="str">
        <f>VLOOKUP(A808,MED[],8,FALSE)</f>
        <v>No</v>
      </c>
      <c r="J808" t="str">
        <f>VLOOKUP(A808,MED[],9,FALSE)</f>
        <v>Overweight</v>
      </c>
      <c r="K808" t="str">
        <f>VLOOKUP(A808,MED[],10,FALSE)</f>
        <v>Diabetes</v>
      </c>
      <c r="L808" t="str">
        <f>VLOOKUP(A808,HOS[],2,FALSE)</f>
        <v>5 Jun 1962</v>
      </c>
      <c r="M808" s="11">
        <f>VLOOKUP(A808,HOS[],8,FALSE)</f>
        <v>6571.54</v>
      </c>
      <c r="N808" t="str">
        <f>VLOOKUP(A808,HOS[],9,FALSE)</f>
        <v>tier - 3</v>
      </c>
      <c r="O808" t="str">
        <f>VLOOKUP(A808,HOS[],10,FALSE)</f>
        <v>tier - 1</v>
      </c>
      <c r="P808" t="str">
        <f>VLOOKUP(A808,HOS[],11,FALSE)</f>
        <v>R1012</v>
      </c>
      <c r="Q808">
        <f>VLOOKUP(A808,HOS[],3,FALSE)</f>
        <v>61</v>
      </c>
    </row>
    <row r="809" spans="1:17" ht="15.6" x14ac:dyDescent="0.3">
      <c r="A809" s="1" t="s">
        <v>1563</v>
      </c>
      <c r="B809" t="str">
        <f>VLOOKUP(A809,CUS[],3,FALSE)</f>
        <v>Bradley D</v>
      </c>
      <c r="C809">
        <f>VLOOKUP(A809,MED[],2,FALSE)</f>
        <v>42.51</v>
      </c>
      <c r="D809">
        <f>VLOOKUP(A809,MED[],3,FALSE)</f>
        <v>8.2100000000000009</v>
      </c>
      <c r="E809" t="str">
        <f>VLOOKUP(A809,MED[],4,FALSE)</f>
        <v>yes</v>
      </c>
      <c r="F809" t="str">
        <f>VLOOKUP(A809,MED[],5,FALSE)</f>
        <v>No</v>
      </c>
      <c r="G809" t="str">
        <f>VLOOKUP(A809,MED[],6,FALSE)</f>
        <v>No</v>
      </c>
      <c r="H809" t="str">
        <f>VLOOKUP(A809,MED[],7,FALSE)</f>
        <v>0</v>
      </c>
      <c r="I809" t="str">
        <f>VLOOKUP(A809,MED[],8,FALSE)</f>
        <v>No</v>
      </c>
      <c r="J809" t="str">
        <f>VLOOKUP(A809,MED[],9,FALSE)</f>
        <v>Obesity</v>
      </c>
      <c r="K809" t="str">
        <f>VLOOKUP(A809,MED[],10,FALSE)</f>
        <v>Diabetes</v>
      </c>
      <c r="L809" t="str">
        <f>VLOOKUP(A809,HOS[],2,FALSE)</f>
        <v>19 Oct 1981</v>
      </c>
      <c r="M809" s="11">
        <f>VLOOKUP(A809,HOS[],8,FALSE)</f>
        <v>12622.18</v>
      </c>
      <c r="N809" t="str">
        <f>VLOOKUP(A809,HOS[],9,FALSE)</f>
        <v>tier - 3</v>
      </c>
      <c r="O809" t="str">
        <f>VLOOKUP(A809,HOS[],10,FALSE)</f>
        <v>tier - 1</v>
      </c>
      <c r="P809" t="str">
        <f>VLOOKUP(A809,HOS[],11,FALSE)</f>
        <v>R1012</v>
      </c>
      <c r="Q809">
        <f>VLOOKUP(A809,HOS[],3,FALSE)</f>
        <v>41</v>
      </c>
    </row>
    <row r="810" spans="1:17" ht="15.6" x14ac:dyDescent="0.3">
      <c r="A810" s="1" t="s">
        <v>1562</v>
      </c>
      <c r="B810" t="str">
        <f>VLOOKUP(A810,CUS[],3,FALSE)</f>
        <v>Amy M</v>
      </c>
      <c r="C810">
        <f>VLOOKUP(A810,MED[],2,FALSE)</f>
        <v>38.14</v>
      </c>
      <c r="D810">
        <f>VLOOKUP(A810,MED[],3,FALSE)</f>
        <v>5.58</v>
      </c>
      <c r="E810" t="str">
        <f>VLOOKUP(A810,MED[],4,FALSE)</f>
        <v>No</v>
      </c>
      <c r="F810" t="str">
        <f>VLOOKUP(A810,MED[],5,FALSE)</f>
        <v>No</v>
      </c>
      <c r="G810" t="str">
        <f>VLOOKUP(A810,MED[],6,FALSE)</f>
        <v>Yes</v>
      </c>
      <c r="H810" t="str">
        <f>VLOOKUP(A810,MED[],7,FALSE)</f>
        <v>1</v>
      </c>
      <c r="I810" t="str">
        <f>VLOOKUP(A810,MED[],8,FALSE)</f>
        <v>No</v>
      </c>
      <c r="J810" t="str">
        <f>VLOOKUP(A810,MED[],9,FALSE)</f>
        <v>Obesity</v>
      </c>
      <c r="K810" t="str">
        <f>VLOOKUP(A810,MED[],10,FALSE)</f>
        <v>Normal</v>
      </c>
      <c r="L810" t="str">
        <f>VLOOKUP(A810,HOS[],2,FALSE)</f>
        <v>22 Nov 1979</v>
      </c>
      <c r="M810" s="11">
        <f>VLOOKUP(A810,HOS[],8,FALSE)</f>
        <v>6593.51</v>
      </c>
      <c r="N810" t="str">
        <f>VLOOKUP(A810,HOS[],9,FALSE)</f>
        <v>tier - 3</v>
      </c>
      <c r="O810" t="str">
        <f>VLOOKUP(A810,HOS[],10,FALSE)</f>
        <v>tier - 2</v>
      </c>
      <c r="P810" t="str">
        <f>VLOOKUP(A810,HOS[],11,FALSE)</f>
        <v>R1026</v>
      </c>
      <c r="Q810">
        <f>VLOOKUP(A810,HOS[],3,FALSE)</f>
        <v>43</v>
      </c>
    </row>
    <row r="811" spans="1:17" ht="15.6" x14ac:dyDescent="0.3">
      <c r="A811" s="1" t="s">
        <v>1561</v>
      </c>
      <c r="B811" t="str">
        <f>VLOOKUP(A811,CUS[],3,FALSE)</f>
        <v>Matthew W.</v>
      </c>
      <c r="C811">
        <f>VLOOKUP(A811,MED[],2,FALSE)</f>
        <v>39.93</v>
      </c>
      <c r="D811">
        <f>VLOOKUP(A811,MED[],3,FALSE)</f>
        <v>8.75</v>
      </c>
      <c r="E811" t="str">
        <f>VLOOKUP(A811,MED[],4,FALSE)</f>
        <v>No</v>
      </c>
      <c r="F811" t="str">
        <f>VLOOKUP(A811,MED[],5,FALSE)</f>
        <v>No</v>
      </c>
      <c r="G811" t="str">
        <f>VLOOKUP(A811,MED[],6,FALSE)</f>
        <v>No</v>
      </c>
      <c r="H811" t="str">
        <f>VLOOKUP(A811,MED[],7,FALSE)</f>
        <v>0</v>
      </c>
      <c r="I811" t="str">
        <f>VLOOKUP(A811,MED[],8,FALSE)</f>
        <v>No</v>
      </c>
      <c r="J811" t="str">
        <f>VLOOKUP(A811,MED[],9,FALSE)</f>
        <v>Obesity</v>
      </c>
      <c r="K811" t="str">
        <f>VLOOKUP(A811,MED[],10,FALSE)</f>
        <v>Diabetes</v>
      </c>
      <c r="L811" t="str">
        <f>VLOOKUP(A811,HOS[],2,FALSE)</f>
        <v>29 Nov 1960</v>
      </c>
      <c r="M811" s="11">
        <f>VLOOKUP(A811,HOS[],8,FALSE)</f>
        <v>6600.21</v>
      </c>
      <c r="N811" t="str">
        <f>VLOOKUP(A811,HOS[],9,FALSE)</f>
        <v>tier - 3</v>
      </c>
      <c r="O811" t="str">
        <f>VLOOKUP(A811,HOS[],10,FALSE)</f>
        <v>tier - 1</v>
      </c>
      <c r="P811" t="str">
        <f>VLOOKUP(A811,HOS[],11,FALSE)</f>
        <v>R1013</v>
      </c>
      <c r="Q811">
        <f>VLOOKUP(A811,HOS[],3,FALSE)</f>
        <v>62</v>
      </c>
    </row>
    <row r="812" spans="1:17" ht="15.6" x14ac:dyDescent="0.3">
      <c r="A812" s="1" t="s">
        <v>1560</v>
      </c>
      <c r="B812" t="str">
        <f>VLOOKUP(A812,CUS[],3,FALSE)</f>
        <v>Doug</v>
      </c>
      <c r="C812">
        <f>VLOOKUP(A812,MED[],2,FALSE)</f>
        <v>38.83</v>
      </c>
      <c r="D812">
        <f>VLOOKUP(A812,MED[],3,FALSE)</f>
        <v>11.86</v>
      </c>
      <c r="E812" t="str">
        <f>VLOOKUP(A812,MED[],4,FALSE)</f>
        <v>No</v>
      </c>
      <c r="F812" t="str">
        <f>VLOOKUP(A812,MED[],5,FALSE)</f>
        <v>No</v>
      </c>
      <c r="G812" t="str">
        <f>VLOOKUP(A812,MED[],6,FALSE)</f>
        <v>No</v>
      </c>
      <c r="H812" t="str">
        <f>VLOOKUP(A812,MED[],7,FALSE)</f>
        <v>0</v>
      </c>
      <c r="I812" t="str">
        <f>VLOOKUP(A812,MED[],8,FALSE)</f>
        <v>No</v>
      </c>
      <c r="J812" t="str">
        <f>VLOOKUP(A812,MED[],9,FALSE)</f>
        <v>Obesity</v>
      </c>
      <c r="K812" t="str">
        <f>VLOOKUP(A812,MED[],10,FALSE)</f>
        <v>Diabetes</v>
      </c>
      <c r="L812" t="str">
        <f>VLOOKUP(A812,HOS[],2,FALSE)</f>
        <v>7 Sep 1960</v>
      </c>
      <c r="M812" s="11">
        <f>VLOOKUP(A812,HOS[],8,FALSE)</f>
        <v>6600.36</v>
      </c>
      <c r="N812" t="str">
        <f>VLOOKUP(A812,HOS[],9,FALSE)</f>
        <v>tier - 3</v>
      </c>
      <c r="O812" t="str">
        <f>VLOOKUP(A812,HOS[],10,FALSE)</f>
        <v>tier - 3</v>
      </c>
      <c r="P812" t="str">
        <f>VLOOKUP(A812,HOS[],11,FALSE)</f>
        <v>R1013</v>
      </c>
      <c r="Q812">
        <f>VLOOKUP(A812,HOS[],3,FALSE)</f>
        <v>62</v>
      </c>
    </row>
    <row r="813" spans="1:17" ht="15.6" x14ac:dyDescent="0.3">
      <c r="A813" s="1" t="s">
        <v>1559</v>
      </c>
      <c r="B813" t="str">
        <f>VLOOKUP(A813,CUS[],3,FALSE)</f>
        <v>Tom</v>
      </c>
      <c r="C813">
        <f>VLOOKUP(A813,MED[],2,FALSE)</f>
        <v>37.4</v>
      </c>
      <c r="D813">
        <f>VLOOKUP(A813,MED[],3,FALSE)</f>
        <v>11.46</v>
      </c>
      <c r="E813" t="str">
        <f>VLOOKUP(A813,MED[],4,FALSE)</f>
        <v>No</v>
      </c>
      <c r="F813" t="str">
        <f>VLOOKUP(A813,MED[],5,FALSE)</f>
        <v>No</v>
      </c>
      <c r="G813" t="str">
        <f>VLOOKUP(A813,MED[],6,FALSE)</f>
        <v>No</v>
      </c>
      <c r="H813" t="str">
        <f>VLOOKUP(A813,MED[],7,FALSE)</f>
        <v>0</v>
      </c>
      <c r="I813" t="str">
        <f>VLOOKUP(A813,MED[],8,FALSE)</f>
        <v>No</v>
      </c>
      <c r="J813" t="str">
        <f>VLOOKUP(A813,MED[],9,FALSE)</f>
        <v>Obesity</v>
      </c>
      <c r="K813" t="str">
        <f>VLOOKUP(A813,MED[],10,FALSE)</f>
        <v>Diabetes</v>
      </c>
      <c r="L813" t="str">
        <f>VLOOKUP(A813,HOS[],2,FALSE)</f>
        <v>28 Jun 1960</v>
      </c>
      <c r="M813" s="11">
        <f>VLOOKUP(A813,HOS[],8,FALSE)</f>
        <v>6610.11</v>
      </c>
      <c r="N813" t="str">
        <f>VLOOKUP(A813,HOS[],9,FALSE)</f>
        <v>tier - 3</v>
      </c>
      <c r="O813" t="str">
        <f>VLOOKUP(A813,HOS[],10,FALSE)</f>
        <v>tier - 1</v>
      </c>
      <c r="P813" t="str">
        <f>VLOOKUP(A813,HOS[],11,FALSE)</f>
        <v>R1011</v>
      </c>
      <c r="Q813">
        <f>VLOOKUP(A813,HOS[],3,FALSE)</f>
        <v>62</v>
      </c>
    </row>
    <row r="814" spans="1:17" ht="15.6" x14ac:dyDescent="0.3">
      <c r="A814" s="1" t="s">
        <v>1558</v>
      </c>
      <c r="B814" t="str">
        <f>VLOOKUP(A814,CUS[],3,FALSE)</f>
        <v>Jonathan</v>
      </c>
      <c r="C814">
        <f>VLOOKUP(A814,MED[],2,FALSE)</f>
        <v>21.4</v>
      </c>
      <c r="D814">
        <f>VLOOKUP(A814,MED[],3,FALSE)</f>
        <v>9.0299999999999994</v>
      </c>
      <c r="E814" t="str">
        <f>VLOOKUP(A814,MED[],4,FALSE)</f>
        <v>No</v>
      </c>
      <c r="F814" t="str">
        <f>VLOOKUP(A814,MED[],5,FALSE)</f>
        <v>No</v>
      </c>
      <c r="G814" t="str">
        <f>VLOOKUP(A814,MED[],6,FALSE)</f>
        <v>No</v>
      </c>
      <c r="H814" t="str">
        <f>VLOOKUP(A814,MED[],7,FALSE)</f>
        <v>0</v>
      </c>
      <c r="I814" t="str">
        <f>VLOOKUP(A814,MED[],8,FALSE)</f>
        <v>No</v>
      </c>
      <c r="J814" t="str">
        <f>VLOOKUP(A814,MED[],9,FALSE)</f>
        <v>Overweight</v>
      </c>
      <c r="K814" t="str">
        <f>VLOOKUP(A814,MED[],10,FALSE)</f>
        <v>Diabetes</v>
      </c>
      <c r="L814" t="str">
        <f>VLOOKUP(A814,HOS[],2,FALSE)</f>
        <v>29 Nov 1960</v>
      </c>
      <c r="M814" s="11">
        <f>VLOOKUP(A814,HOS[],8,FALSE)</f>
        <v>6630.31</v>
      </c>
      <c r="N814" t="str">
        <f>VLOOKUP(A814,HOS[],9,FALSE)</f>
        <v>tier - 3</v>
      </c>
      <c r="O814" t="str">
        <f>VLOOKUP(A814,HOS[],10,FALSE)</f>
        <v>tier - 1</v>
      </c>
      <c r="P814" t="str">
        <f>VLOOKUP(A814,HOS[],11,FALSE)</f>
        <v>R1011</v>
      </c>
      <c r="Q814">
        <f>VLOOKUP(A814,HOS[],3,FALSE)</f>
        <v>62</v>
      </c>
    </row>
    <row r="815" spans="1:17" ht="15.6" x14ac:dyDescent="0.3">
      <c r="A815" s="1" t="s">
        <v>1557</v>
      </c>
      <c r="B815" t="str">
        <f>VLOOKUP(A815,CUS[],3,FALSE)</f>
        <v>Wayne A.</v>
      </c>
      <c r="C815">
        <f>VLOOKUP(A815,MED[],2,FALSE)</f>
        <v>38.380000000000003</v>
      </c>
      <c r="D815">
        <f>VLOOKUP(A815,MED[],3,FALSE)</f>
        <v>8.26</v>
      </c>
      <c r="E815" t="str">
        <f>VLOOKUP(A815,MED[],4,FALSE)</f>
        <v>yes</v>
      </c>
      <c r="F815" t="str">
        <f>VLOOKUP(A815,MED[],5,FALSE)</f>
        <v>No</v>
      </c>
      <c r="G815" t="str">
        <f>VLOOKUP(A815,MED[],6,FALSE)</f>
        <v>No</v>
      </c>
      <c r="H815" t="str">
        <f>VLOOKUP(A815,MED[],7,FALSE)</f>
        <v>2</v>
      </c>
      <c r="I815" t="str">
        <f>VLOOKUP(A815,MED[],8,FALSE)</f>
        <v>No</v>
      </c>
      <c r="J815" t="str">
        <f>VLOOKUP(A815,MED[],9,FALSE)</f>
        <v>Obesity</v>
      </c>
      <c r="K815" t="str">
        <f>VLOOKUP(A815,MED[],10,FALSE)</f>
        <v>Diabetes</v>
      </c>
      <c r="L815" t="str">
        <f>VLOOKUP(A815,HOS[],2,FALSE)</f>
        <v>4 Aug 1961</v>
      </c>
      <c r="M815" s="11">
        <f>VLOOKUP(A815,HOS[],8,FALSE)</f>
        <v>6638.16</v>
      </c>
      <c r="N815" t="str">
        <f>VLOOKUP(A815,HOS[],9,FALSE)</f>
        <v>tier - 3</v>
      </c>
      <c r="O815" t="str">
        <f>VLOOKUP(A815,HOS[],10,FALSE)</f>
        <v>tier - 1</v>
      </c>
      <c r="P815" t="str">
        <f>VLOOKUP(A815,HOS[],11,FALSE)</f>
        <v>R1012</v>
      </c>
      <c r="Q815">
        <f>VLOOKUP(A815,HOS[],3,FALSE)</f>
        <v>61</v>
      </c>
    </row>
    <row r="816" spans="1:17" ht="15.6" x14ac:dyDescent="0.3">
      <c r="A816" s="1" t="s">
        <v>1556</v>
      </c>
      <c r="B816" t="str">
        <f>VLOOKUP(A816,CUS[],3,FALSE)</f>
        <v>Nobuyori</v>
      </c>
      <c r="C816">
        <f>VLOOKUP(A816,MED[],2,FALSE)</f>
        <v>33.659999999999997</v>
      </c>
      <c r="D816">
        <f>VLOOKUP(A816,MED[],3,FALSE)</f>
        <v>5.42</v>
      </c>
      <c r="E816" t="str">
        <f>VLOOKUP(A816,MED[],4,FALSE)</f>
        <v>yes</v>
      </c>
      <c r="F816" t="str">
        <f>VLOOKUP(A816,MED[],5,FALSE)</f>
        <v>No</v>
      </c>
      <c r="G816" t="str">
        <f>VLOOKUP(A816,MED[],6,FALSE)</f>
        <v>No</v>
      </c>
      <c r="H816" t="str">
        <f>VLOOKUP(A816,MED[],7,FALSE)</f>
        <v>2</v>
      </c>
      <c r="I816" t="str">
        <f>VLOOKUP(A816,MED[],8,FALSE)</f>
        <v>No</v>
      </c>
      <c r="J816" t="str">
        <f>VLOOKUP(A816,MED[],9,FALSE)</f>
        <v>Obesity</v>
      </c>
      <c r="K816" t="str">
        <f>VLOOKUP(A816,MED[],10,FALSE)</f>
        <v>Normal</v>
      </c>
      <c r="L816" t="str">
        <f>VLOOKUP(A816,HOS[],2,FALSE)</f>
        <v>29 Dec 1966</v>
      </c>
      <c r="M816" s="11">
        <f>VLOOKUP(A816,HOS[],8,FALSE)</f>
        <v>38126.25</v>
      </c>
      <c r="N816" t="str">
        <f>VLOOKUP(A816,HOS[],9,FALSE)</f>
        <v>tier - 3</v>
      </c>
      <c r="O816" t="str">
        <f>VLOOKUP(A816,HOS[],10,FALSE)</f>
        <v>tier - 3</v>
      </c>
      <c r="P816" t="str">
        <f>VLOOKUP(A816,HOS[],11,FALSE)</f>
        <v>R1013</v>
      </c>
      <c r="Q816">
        <f>VLOOKUP(A816,HOS[],3,FALSE)</f>
        <v>56</v>
      </c>
    </row>
    <row r="817" spans="1:17" ht="15.6" x14ac:dyDescent="0.3">
      <c r="A817" s="1" t="s">
        <v>1555</v>
      </c>
      <c r="B817" t="str">
        <f>VLOOKUP(A817,CUS[],3,FALSE)</f>
        <v>Rich</v>
      </c>
      <c r="C817">
        <f>VLOOKUP(A817,MED[],2,FALSE)</f>
        <v>31.79</v>
      </c>
      <c r="D817">
        <f>VLOOKUP(A817,MED[],3,FALSE)</f>
        <v>11.33</v>
      </c>
      <c r="E817" t="str">
        <f>VLOOKUP(A817,MED[],4,FALSE)</f>
        <v>yes</v>
      </c>
      <c r="F817" t="str">
        <f>VLOOKUP(A817,MED[],5,FALSE)</f>
        <v>No</v>
      </c>
      <c r="G817" t="str">
        <f>VLOOKUP(A817,MED[],6,FALSE)</f>
        <v>Yes</v>
      </c>
      <c r="H817" t="str">
        <f>VLOOKUP(A817,MED[],7,FALSE)</f>
        <v>1</v>
      </c>
      <c r="I817" t="str">
        <f>VLOOKUP(A817,MED[],8,FALSE)</f>
        <v>No</v>
      </c>
      <c r="J817" t="str">
        <f>VLOOKUP(A817,MED[],9,FALSE)</f>
        <v>Obesity</v>
      </c>
      <c r="K817" t="str">
        <f>VLOOKUP(A817,MED[],10,FALSE)</f>
        <v>Diabetes</v>
      </c>
      <c r="L817" t="str">
        <f>VLOOKUP(A817,HOS[],2,FALSE)</f>
        <v>6 Aug 1963</v>
      </c>
      <c r="M817" s="11">
        <f>VLOOKUP(A817,HOS[],8,FALSE)</f>
        <v>6639.3</v>
      </c>
      <c r="N817" t="str">
        <f>VLOOKUP(A817,HOS[],9,FALSE)</f>
        <v>tier - 3</v>
      </c>
      <c r="O817" t="str">
        <f>VLOOKUP(A817,HOS[],10,FALSE)</f>
        <v>tier - 2</v>
      </c>
      <c r="P817" t="str">
        <f>VLOOKUP(A817,HOS[],11,FALSE)</f>
        <v>R1013</v>
      </c>
      <c r="Q817">
        <f>VLOOKUP(A817,HOS[],3,FALSE)</f>
        <v>59</v>
      </c>
    </row>
    <row r="818" spans="1:17" ht="15.6" x14ac:dyDescent="0.3">
      <c r="A818" s="1" t="s">
        <v>1554</v>
      </c>
      <c r="B818" t="str">
        <f>VLOOKUP(A818,CUS[],3,FALSE)</f>
        <v>Marcos S</v>
      </c>
      <c r="C818">
        <f>VLOOKUP(A818,MED[],2,FALSE)</f>
        <v>29.7</v>
      </c>
      <c r="D818">
        <f>VLOOKUP(A818,MED[],3,FALSE)</f>
        <v>7.69</v>
      </c>
      <c r="E818" t="str">
        <f>VLOOKUP(A818,MED[],4,FALSE)</f>
        <v>yes</v>
      </c>
      <c r="F818" t="str">
        <f>VLOOKUP(A818,MED[],5,FALSE)</f>
        <v>No</v>
      </c>
      <c r="G818" t="str">
        <f>VLOOKUP(A818,MED[],6,FALSE)</f>
        <v>Yes</v>
      </c>
      <c r="H818" t="str">
        <f>VLOOKUP(A818,MED[],7,FALSE)</f>
        <v>1</v>
      </c>
      <c r="I818" t="str">
        <f>VLOOKUP(A818,MED[],8,FALSE)</f>
        <v>No</v>
      </c>
      <c r="J818" t="str">
        <f>VLOOKUP(A818,MED[],9,FALSE)</f>
        <v>Overweight</v>
      </c>
      <c r="K818" t="str">
        <f>VLOOKUP(A818,MED[],10,FALSE)</f>
        <v>Diabetes</v>
      </c>
      <c r="L818" t="str">
        <f>VLOOKUP(A818,HOS[],2,FALSE)</f>
        <v>8 Sep 1963</v>
      </c>
      <c r="M818" s="11">
        <f>VLOOKUP(A818,HOS[],8,FALSE)</f>
        <v>6640.54</v>
      </c>
      <c r="N818" t="str">
        <f>VLOOKUP(A818,HOS[],9,FALSE)</f>
        <v>tier - 3</v>
      </c>
      <c r="O818" t="str">
        <f>VLOOKUP(A818,HOS[],10,FALSE)</f>
        <v>tier - 2</v>
      </c>
      <c r="P818" t="str">
        <f>VLOOKUP(A818,HOS[],11,FALSE)</f>
        <v>R1013</v>
      </c>
      <c r="Q818">
        <f>VLOOKUP(A818,HOS[],3,FALSE)</f>
        <v>59</v>
      </c>
    </row>
    <row r="819" spans="1:17" ht="15.6" x14ac:dyDescent="0.3">
      <c r="A819" s="1" t="s">
        <v>1553</v>
      </c>
      <c r="B819" t="str">
        <f>VLOOKUP(A819,CUS[],3,FALSE)</f>
        <v>Dave</v>
      </c>
      <c r="C819">
        <f>VLOOKUP(A819,MED[],2,FALSE)</f>
        <v>25.46</v>
      </c>
      <c r="D819">
        <f>VLOOKUP(A819,MED[],3,FALSE)</f>
        <v>8.77</v>
      </c>
      <c r="E819" t="str">
        <f>VLOOKUP(A819,MED[],4,FALSE)</f>
        <v>yes</v>
      </c>
      <c r="F819" t="str">
        <f>VLOOKUP(A819,MED[],5,FALSE)</f>
        <v>No</v>
      </c>
      <c r="G819" t="str">
        <f>VLOOKUP(A819,MED[],6,FALSE)</f>
        <v>Yes</v>
      </c>
      <c r="H819" t="str">
        <f>VLOOKUP(A819,MED[],7,FALSE)</f>
        <v>1</v>
      </c>
      <c r="I819" t="str">
        <f>VLOOKUP(A819,MED[],8,FALSE)</f>
        <v>No</v>
      </c>
      <c r="J819" t="str">
        <f>VLOOKUP(A819,MED[],9,FALSE)</f>
        <v>Overweight</v>
      </c>
      <c r="K819" t="str">
        <f>VLOOKUP(A819,MED[],10,FALSE)</f>
        <v>Diabetes</v>
      </c>
      <c r="L819" t="str">
        <f>VLOOKUP(A819,HOS[],2,FALSE)</f>
        <v>8 Aug 1963</v>
      </c>
      <c r="M819" s="11">
        <f>VLOOKUP(A819,HOS[],8,FALSE)</f>
        <v>6651.26</v>
      </c>
      <c r="N819" t="str">
        <f>VLOOKUP(A819,HOS[],9,FALSE)</f>
        <v>tier - 3</v>
      </c>
      <c r="O819" t="str">
        <f>VLOOKUP(A819,HOS[],10,FALSE)</f>
        <v>tier - 2</v>
      </c>
      <c r="P819" t="str">
        <f>VLOOKUP(A819,HOS[],11,FALSE)</f>
        <v>R1016</v>
      </c>
      <c r="Q819">
        <f>VLOOKUP(A819,HOS[],3,FALSE)</f>
        <v>59</v>
      </c>
    </row>
    <row r="820" spans="1:17" ht="15.6" x14ac:dyDescent="0.3">
      <c r="A820" s="1" t="s">
        <v>1552</v>
      </c>
      <c r="B820" t="str">
        <f>VLOOKUP(A820,CUS[],3,FALSE)</f>
        <v>Andy</v>
      </c>
      <c r="C820">
        <f>VLOOKUP(A820,MED[],2,FALSE)</f>
        <v>39.14</v>
      </c>
      <c r="D820">
        <f>VLOOKUP(A820,MED[],3,FALSE)</f>
        <v>4.91</v>
      </c>
      <c r="E820" t="str">
        <f>VLOOKUP(A820,MED[],4,FALSE)</f>
        <v>No</v>
      </c>
      <c r="F820" t="str">
        <f>VLOOKUP(A820,MED[],5,FALSE)</f>
        <v>yes</v>
      </c>
      <c r="G820" t="str">
        <f>VLOOKUP(A820,MED[],6,FALSE)</f>
        <v>No</v>
      </c>
      <c r="H820" t="str">
        <f>VLOOKUP(A820,MED[],7,FALSE)</f>
        <v>1</v>
      </c>
      <c r="I820" t="str">
        <f>VLOOKUP(A820,MED[],8,FALSE)</f>
        <v>No</v>
      </c>
      <c r="J820" t="str">
        <f>VLOOKUP(A820,MED[],9,FALSE)</f>
        <v>Obesity</v>
      </c>
      <c r="K820" t="str">
        <f>VLOOKUP(A820,MED[],10,FALSE)</f>
        <v>Normal</v>
      </c>
      <c r="L820" t="str">
        <f>VLOOKUP(A820,HOS[],2,FALSE)</f>
        <v>28 Jul 2004</v>
      </c>
      <c r="M820" s="11">
        <f>VLOOKUP(A820,HOS[],8,FALSE)</f>
        <v>12624.74</v>
      </c>
      <c r="N820" t="str">
        <f>VLOOKUP(A820,HOS[],9,FALSE)</f>
        <v>tier - 3</v>
      </c>
      <c r="O820" t="str">
        <f>VLOOKUP(A820,HOS[],10,FALSE)</f>
        <v>tier - 1</v>
      </c>
      <c r="P820" t="str">
        <f>VLOOKUP(A820,HOS[],11,FALSE)</f>
        <v>R1019</v>
      </c>
      <c r="Q820">
        <f>VLOOKUP(A820,HOS[],3,FALSE)</f>
        <v>18</v>
      </c>
    </row>
    <row r="821" spans="1:17" ht="15.6" x14ac:dyDescent="0.3">
      <c r="A821" s="1" t="s">
        <v>1551</v>
      </c>
      <c r="B821" t="str">
        <f>VLOOKUP(A821,CUS[],3,FALSE)</f>
        <v>Mary</v>
      </c>
      <c r="C821">
        <f>VLOOKUP(A821,MED[],2,FALSE)</f>
        <v>41.2</v>
      </c>
      <c r="D821">
        <f>VLOOKUP(A821,MED[],3,FALSE)</f>
        <v>4.95</v>
      </c>
      <c r="E821" t="str">
        <f>VLOOKUP(A821,MED[],4,FALSE)</f>
        <v>No</v>
      </c>
      <c r="F821" t="str">
        <f>VLOOKUP(A821,MED[],5,FALSE)</f>
        <v>No</v>
      </c>
      <c r="G821" t="str">
        <f>VLOOKUP(A821,MED[],6,FALSE)</f>
        <v>No</v>
      </c>
      <c r="H821" t="str">
        <f>VLOOKUP(A821,MED[],7,FALSE)</f>
        <v>1</v>
      </c>
      <c r="I821" t="str">
        <f>VLOOKUP(A821,MED[],8,FALSE)</f>
        <v>No</v>
      </c>
      <c r="J821" t="str">
        <f>VLOOKUP(A821,MED[],9,FALSE)</f>
        <v>Obesity</v>
      </c>
      <c r="K821" t="str">
        <f>VLOOKUP(A821,MED[],10,FALSE)</f>
        <v>Normal</v>
      </c>
      <c r="L821" t="str">
        <f>VLOOKUP(A821,HOS[],2,FALSE)</f>
        <v>1 Aug 1984</v>
      </c>
      <c r="M821" s="11">
        <f>VLOOKUP(A821,HOS[],8,FALSE)</f>
        <v>6652.53</v>
      </c>
      <c r="N821" t="str">
        <f>VLOOKUP(A821,HOS[],9,FALSE)</f>
        <v>tier - 3</v>
      </c>
      <c r="O821" t="str">
        <f>VLOOKUP(A821,HOS[],10,FALSE)</f>
        <v>tier - 3</v>
      </c>
      <c r="P821" t="str">
        <f>VLOOKUP(A821,HOS[],11,FALSE)</f>
        <v>R1012</v>
      </c>
      <c r="Q821">
        <f>VLOOKUP(A821,HOS[],3,FALSE)</f>
        <v>38</v>
      </c>
    </row>
    <row r="822" spans="1:17" ht="15.6" x14ac:dyDescent="0.3">
      <c r="A822" s="1" t="s">
        <v>1550</v>
      </c>
      <c r="B822" t="str">
        <f>VLOOKUP(A822,CUS[],3,FALSE)</f>
        <v>Marcus B</v>
      </c>
      <c r="C822">
        <f>VLOOKUP(A822,MED[],2,FALSE)</f>
        <v>28.81</v>
      </c>
      <c r="D822">
        <f>VLOOKUP(A822,MED[],3,FALSE)</f>
        <v>10.8</v>
      </c>
      <c r="E822" t="str">
        <f>VLOOKUP(A822,MED[],4,FALSE)</f>
        <v>yes</v>
      </c>
      <c r="F822" t="str">
        <f>VLOOKUP(A822,MED[],5,FALSE)</f>
        <v>No</v>
      </c>
      <c r="G822" t="str">
        <f>VLOOKUP(A822,MED[],6,FALSE)</f>
        <v>Yes</v>
      </c>
      <c r="H822" t="str">
        <f>VLOOKUP(A822,MED[],7,FALSE)</f>
        <v>1</v>
      </c>
      <c r="I822" t="str">
        <f>VLOOKUP(A822,MED[],8,FALSE)</f>
        <v>No</v>
      </c>
      <c r="J822" t="str">
        <f>VLOOKUP(A822,MED[],9,FALSE)</f>
        <v>Overweight</v>
      </c>
      <c r="K822" t="str">
        <f>VLOOKUP(A822,MED[],10,FALSE)</f>
        <v>Diabetes</v>
      </c>
      <c r="L822" t="str">
        <f>VLOOKUP(A822,HOS[],2,FALSE)</f>
        <v>19 Sep 1963</v>
      </c>
      <c r="M822" s="11">
        <f>VLOOKUP(A822,HOS[],8,FALSE)</f>
        <v>6653.79</v>
      </c>
      <c r="N822" t="str">
        <f>VLOOKUP(A822,HOS[],9,FALSE)</f>
        <v>tier - 3</v>
      </c>
      <c r="O822" t="str">
        <f>VLOOKUP(A822,HOS[],10,FALSE)</f>
        <v>tier - 3</v>
      </c>
      <c r="P822" t="str">
        <f>VLOOKUP(A822,HOS[],11,FALSE)</f>
        <v>R1021</v>
      </c>
      <c r="Q822">
        <f>VLOOKUP(A822,HOS[],3,FALSE)</f>
        <v>59</v>
      </c>
    </row>
    <row r="823" spans="1:17" ht="15.6" x14ac:dyDescent="0.3">
      <c r="A823" s="1" t="s">
        <v>1549</v>
      </c>
      <c r="B823" t="str">
        <f>VLOOKUP(A823,CUS[],3,FALSE)</f>
        <v>Thomas K.</v>
      </c>
      <c r="C823">
        <f>VLOOKUP(A823,MED[],2,FALSE)</f>
        <v>37.409999999999997</v>
      </c>
      <c r="D823">
        <f>VLOOKUP(A823,MED[],3,FALSE)</f>
        <v>7.21</v>
      </c>
      <c r="E823" t="str">
        <f>VLOOKUP(A823,MED[],4,FALSE)</f>
        <v>No</v>
      </c>
      <c r="F823" t="str">
        <f>VLOOKUP(A823,MED[],5,FALSE)</f>
        <v>No</v>
      </c>
      <c r="G823" t="str">
        <f>VLOOKUP(A823,MED[],6,FALSE)</f>
        <v>No</v>
      </c>
      <c r="H823" t="str">
        <f>VLOOKUP(A823,MED[],7,FALSE)</f>
        <v>2</v>
      </c>
      <c r="I823" t="str">
        <f>VLOOKUP(A823,MED[],8,FALSE)</f>
        <v>No</v>
      </c>
      <c r="J823" t="str">
        <f>VLOOKUP(A823,MED[],9,FALSE)</f>
        <v>Obesity</v>
      </c>
      <c r="K823" t="str">
        <f>VLOOKUP(A823,MED[],10,FALSE)</f>
        <v>Diabetes</v>
      </c>
      <c r="L823" t="str">
        <f>VLOOKUP(A823,HOS[],2,FALSE)</f>
        <v>27 Sep 1973</v>
      </c>
      <c r="M823" s="11">
        <f>VLOOKUP(A823,HOS[],8,FALSE)</f>
        <v>6664.32</v>
      </c>
      <c r="N823" t="str">
        <f>VLOOKUP(A823,HOS[],9,FALSE)</f>
        <v>tier - 3</v>
      </c>
      <c r="O823" t="str">
        <f>VLOOKUP(A823,HOS[],10,FALSE)</f>
        <v>tier - 1</v>
      </c>
      <c r="P823" t="str">
        <f>VLOOKUP(A823,HOS[],11,FALSE)</f>
        <v>R1012</v>
      </c>
      <c r="Q823">
        <f>VLOOKUP(A823,HOS[],3,FALSE)</f>
        <v>49</v>
      </c>
    </row>
    <row r="824" spans="1:17" ht="15.6" x14ac:dyDescent="0.3">
      <c r="A824" s="1" t="s">
        <v>1548</v>
      </c>
      <c r="B824" t="str">
        <f>VLOOKUP(A824,CUS[],3,FALSE)</f>
        <v>Robert</v>
      </c>
      <c r="C824">
        <f>VLOOKUP(A824,MED[],2,FALSE)</f>
        <v>52.54</v>
      </c>
      <c r="D824">
        <f>VLOOKUP(A824,MED[],3,FALSE)</f>
        <v>5.12</v>
      </c>
      <c r="E824" t="str">
        <f>VLOOKUP(A824,MED[],4,FALSE)</f>
        <v>No</v>
      </c>
      <c r="F824" t="str">
        <f>VLOOKUP(A824,MED[],5,FALSE)</f>
        <v>No</v>
      </c>
      <c r="G824" t="str">
        <f>VLOOKUP(A824,MED[],6,FALSE)</f>
        <v>Yes</v>
      </c>
      <c r="H824" t="str">
        <f>VLOOKUP(A824,MED[],7,FALSE)</f>
        <v>1</v>
      </c>
      <c r="I824" t="str">
        <f>VLOOKUP(A824,MED[],8,FALSE)</f>
        <v>No</v>
      </c>
      <c r="J824" t="str">
        <f>VLOOKUP(A824,MED[],9,FALSE)</f>
        <v>Obesity</v>
      </c>
      <c r="K824" t="str">
        <f>VLOOKUP(A824,MED[],10,FALSE)</f>
        <v>Normal</v>
      </c>
      <c r="L824" t="str">
        <f>VLOOKUP(A824,HOS[],2,FALSE)</f>
        <v>17 Sep 1993</v>
      </c>
      <c r="M824" s="11">
        <f>VLOOKUP(A824,HOS[],8,FALSE)</f>
        <v>6664.69</v>
      </c>
      <c r="N824" t="str">
        <f>VLOOKUP(A824,HOS[],9,FALSE)</f>
        <v>tier - 3</v>
      </c>
      <c r="O824" t="str">
        <f>VLOOKUP(A824,HOS[],10,FALSE)</f>
        <v>tier - 2</v>
      </c>
      <c r="P824" t="str">
        <f>VLOOKUP(A824,HOS[],11,FALSE)</f>
        <v>R1012</v>
      </c>
      <c r="Q824">
        <f>VLOOKUP(A824,HOS[],3,FALSE)</f>
        <v>29</v>
      </c>
    </row>
    <row r="825" spans="1:17" ht="15.6" x14ac:dyDescent="0.3">
      <c r="A825" s="1" t="s">
        <v>1547</v>
      </c>
      <c r="B825" t="str">
        <f>VLOOKUP(A825,CUS[],3,FALSE)</f>
        <v>Geoff</v>
      </c>
      <c r="C825">
        <f>VLOOKUP(A825,MED[],2,FALSE)</f>
        <v>17.29</v>
      </c>
      <c r="D825">
        <f>VLOOKUP(A825,MED[],3,FALSE)</f>
        <v>4.62</v>
      </c>
      <c r="E825" t="str">
        <f>VLOOKUP(A825,MED[],4,FALSE)</f>
        <v>No</v>
      </c>
      <c r="F825" t="str">
        <f>VLOOKUP(A825,MED[],5,FALSE)</f>
        <v>yes</v>
      </c>
      <c r="G825" t="str">
        <f>VLOOKUP(A825,MED[],6,FALSE)</f>
        <v>No</v>
      </c>
      <c r="H825" t="str">
        <f>VLOOKUP(A825,MED[],7,FALSE)</f>
        <v>1</v>
      </c>
      <c r="I825" t="str">
        <f>VLOOKUP(A825,MED[],8,FALSE)</f>
        <v>yes</v>
      </c>
      <c r="J825" t="str">
        <f>VLOOKUP(A825,MED[],9,FALSE)</f>
        <v>Underweight</v>
      </c>
      <c r="K825" t="str">
        <f>VLOOKUP(A825,MED[],10,FALSE)</f>
        <v>Normal</v>
      </c>
      <c r="L825" t="str">
        <f>VLOOKUP(A825,HOS[],2,FALSE)</f>
        <v>20 Nov 2004</v>
      </c>
      <c r="M825" s="11">
        <f>VLOOKUP(A825,HOS[],8,FALSE)</f>
        <v>6666.24</v>
      </c>
      <c r="N825" t="str">
        <f>VLOOKUP(A825,HOS[],9,FALSE)</f>
        <v>tier - 3</v>
      </c>
      <c r="O825" t="str">
        <f>VLOOKUP(A825,HOS[],10,FALSE)</f>
        <v>tier - 3</v>
      </c>
      <c r="P825" t="str">
        <f>VLOOKUP(A825,HOS[],11,FALSE)</f>
        <v>R1016</v>
      </c>
      <c r="Q825">
        <f>VLOOKUP(A825,HOS[],3,FALSE)</f>
        <v>18</v>
      </c>
    </row>
    <row r="826" spans="1:17" ht="15.6" x14ac:dyDescent="0.3">
      <c r="A826" s="1" t="s">
        <v>1546</v>
      </c>
      <c r="B826" t="str">
        <f>VLOOKUP(A826,CUS[],3,FALSE)</f>
        <v>Chris J.</v>
      </c>
      <c r="C826">
        <f>VLOOKUP(A826,MED[],2,FALSE)</f>
        <v>31.74</v>
      </c>
      <c r="D826">
        <f>VLOOKUP(A826,MED[],3,FALSE)</f>
        <v>7.68</v>
      </c>
      <c r="E826" t="str">
        <f>VLOOKUP(A826,MED[],4,FALSE)</f>
        <v>yes</v>
      </c>
      <c r="F826" t="str">
        <f>VLOOKUP(A826,MED[],5,FALSE)</f>
        <v>No</v>
      </c>
      <c r="G826" t="str">
        <f>VLOOKUP(A826,MED[],6,FALSE)</f>
        <v>No</v>
      </c>
      <c r="H826" t="str">
        <f>VLOOKUP(A826,MED[],7,FALSE)</f>
        <v>0</v>
      </c>
      <c r="I826" t="str">
        <f>VLOOKUP(A826,MED[],8,FALSE)</f>
        <v>No</v>
      </c>
      <c r="J826" t="str">
        <f>VLOOKUP(A826,MED[],9,FALSE)</f>
        <v>Obesity</v>
      </c>
      <c r="K826" t="str">
        <f>VLOOKUP(A826,MED[],10,FALSE)</f>
        <v>Diabetes</v>
      </c>
      <c r="L826" t="str">
        <f>VLOOKUP(A826,HOS[],2,FALSE)</f>
        <v>9 Sep 1967</v>
      </c>
      <c r="M826" s="11">
        <f>VLOOKUP(A826,HOS[],8,FALSE)</f>
        <v>6686.43</v>
      </c>
      <c r="N826" t="str">
        <f>VLOOKUP(A826,HOS[],9,FALSE)</f>
        <v>tier - 3</v>
      </c>
      <c r="O826" t="str">
        <f>VLOOKUP(A826,HOS[],10,FALSE)</f>
        <v>tier - 3</v>
      </c>
      <c r="P826" t="str">
        <f>VLOOKUP(A826,HOS[],11,FALSE)</f>
        <v>R1021</v>
      </c>
      <c r="Q826">
        <f>VLOOKUP(A826,HOS[],3,FALSE)</f>
        <v>55</v>
      </c>
    </row>
    <row r="827" spans="1:17" ht="15.6" x14ac:dyDescent="0.3">
      <c r="A827" s="1" t="s">
        <v>1545</v>
      </c>
      <c r="B827" t="str">
        <f>VLOOKUP(A827,CUS[],3,FALSE)</f>
        <v>Kate A.</v>
      </c>
      <c r="C827">
        <f>VLOOKUP(A827,MED[],2,FALSE)</f>
        <v>26.504999999999999</v>
      </c>
      <c r="D827">
        <f>VLOOKUP(A827,MED[],3,FALSE)</f>
        <v>6.79</v>
      </c>
      <c r="E827" t="str">
        <f>VLOOKUP(A827,MED[],4,FALSE)</f>
        <v>yes</v>
      </c>
      <c r="F827" t="str">
        <f>VLOOKUP(A827,MED[],5,FALSE)</f>
        <v>No</v>
      </c>
      <c r="G827" t="str">
        <f>VLOOKUP(A827,MED[],6,FALSE)</f>
        <v>Yes</v>
      </c>
      <c r="H827" t="str">
        <f>VLOOKUP(A827,MED[],7,FALSE)</f>
        <v>1</v>
      </c>
      <c r="I827" t="str">
        <f>VLOOKUP(A827,MED[],8,FALSE)</f>
        <v>No</v>
      </c>
      <c r="J827" t="str">
        <f>VLOOKUP(A827,MED[],9,FALSE)</f>
        <v>Overweight</v>
      </c>
      <c r="K827" t="str">
        <f>VLOOKUP(A827,MED[],10,FALSE)</f>
        <v>Diabetes</v>
      </c>
      <c r="L827" t="str">
        <f>VLOOKUP(A827,HOS[],2,FALSE)</f>
        <v>13 Jul 1963</v>
      </c>
      <c r="M827" s="11">
        <f>VLOOKUP(A827,HOS[],8,FALSE)</f>
        <v>6700.56</v>
      </c>
      <c r="N827" t="str">
        <f>VLOOKUP(A827,HOS[],9,FALSE)</f>
        <v>tier - 3</v>
      </c>
      <c r="O827" t="str">
        <f>VLOOKUP(A827,HOS[],10,FALSE)</f>
        <v>tier - 3</v>
      </c>
      <c r="P827" t="str">
        <f>VLOOKUP(A827,HOS[],11,FALSE)</f>
        <v>R1024</v>
      </c>
      <c r="Q827">
        <f>VLOOKUP(A827,HOS[],3,FALSE)</f>
        <v>59</v>
      </c>
    </row>
    <row r="828" spans="1:17" ht="15.6" x14ac:dyDescent="0.3">
      <c r="A828" s="1" t="s">
        <v>1544</v>
      </c>
      <c r="B828" t="str">
        <f>VLOOKUP(A828,CUS[],3,FALSE)</f>
        <v>Kelli</v>
      </c>
      <c r="C828">
        <f>VLOOKUP(A828,MED[],2,FALSE)</f>
        <v>36.479999999999997</v>
      </c>
      <c r="D828">
        <f>VLOOKUP(A828,MED[],3,FALSE)</f>
        <v>11.09</v>
      </c>
      <c r="E828" t="str">
        <f>VLOOKUP(A828,MED[],4,FALSE)</f>
        <v>No</v>
      </c>
      <c r="F828" t="str">
        <f>VLOOKUP(A828,MED[],5,FALSE)</f>
        <v>No</v>
      </c>
      <c r="G828" t="str">
        <f>VLOOKUP(A828,MED[],6,FALSE)</f>
        <v>No</v>
      </c>
      <c r="H828" t="str">
        <f>VLOOKUP(A828,MED[],7,FALSE)</f>
        <v>0</v>
      </c>
      <c r="I828" t="str">
        <f>VLOOKUP(A828,MED[],8,FALSE)</f>
        <v>No</v>
      </c>
      <c r="J828" t="str">
        <f>VLOOKUP(A828,MED[],9,FALSE)</f>
        <v>Obesity</v>
      </c>
      <c r="K828" t="str">
        <f>VLOOKUP(A828,MED[],10,FALSE)</f>
        <v>Diabetes</v>
      </c>
      <c r="L828" t="str">
        <f>VLOOKUP(A828,HOS[],2,FALSE)</f>
        <v>19 Jul 1978</v>
      </c>
      <c r="M828" s="11">
        <f>VLOOKUP(A828,HOS[],8,FALSE)</f>
        <v>38189.1</v>
      </c>
      <c r="N828" t="str">
        <f>VLOOKUP(A828,HOS[],9,FALSE)</f>
        <v>tier - 3</v>
      </c>
      <c r="O828" t="str">
        <f>VLOOKUP(A828,HOS[],10,FALSE)</f>
        <v>tier - 1</v>
      </c>
      <c r="P828" t="str">
        <f>VLOOKUP(A828,HOS[],11,FALSE)</f>
        <v>R1024</v>
      </c>
      <c r="Q828">
        <f>VLOOKUP(A828,HOS[],3,FALSE)</f>
        <v>44</v>
      </c>
    </row>
    <row r="829" spans="1:17" ht="15.6" x14ac:dyDescent="0.3">
      <c r="A829" s="1" t="s">
        <v>1543</v>
      </c>
      <c r="B829" t="str">
        <f>VLOOKUP(A829,CUS[],3,FALSE)</f>
        <v>Maggie M</v>
      </c>
      <c r="C829">
        <f>VLOOKUP(A829,MED[],2,FALSE)</f>
        <v>39.159999999999997</v>
      </c>
      <c r="D829">
        <f>VLOOKUP(A829,MED[],3,FALSE)</f>
        <v>5.24</v>
      </c>
      <c r="E829" t="str">
        <f>VLOOKUP(A829,MED[],4,FALSE)</f>
        <v>yes</v>
      </c>
      <c r="F829" t="str">
        <f>VLOOKUP(A829,MED[],5,FALSE)</f>
        <v>No</v>
      </c>
      <c r="G829" t="str">
        <f>VLOOKUP(A829,MED[],6,FALSE)</f>
        <v>Yes</v>
      </c>
      <c r="H829" t="str">
        <f>VLOOKUP(A829,MED[],7,FALSE)</f>
        <v>1</v>
      </c>
      <c r="I829" t="str">
        <f>VLOOKUP(A829,MED[],8,FALSE)</f>
        <v>No</v>
      </c>
      <c r="J829" t="str">
        <f>VLOOKUP(A829,MED[],9,FALSE)</f>
        <v>Obesity</v>
      </c>
      <c r="K829" t="str">
        <f>VLOOKUP(A829,MED[],10,FALSE)</f>
        <v>Normal</v>
      </c>
      <c r="L829" t="str">
        <f>VLOOKUP(A829,HOS[],2,FALSE)</f>
        <v>12 Oct 1983</v>
      </c>
      <c r="M829" s="11">
        <f>VLOOKUP(A829,HOS[],8,FALSE)</f>
        <v>6706.47</v>
      </c>
      <c r="N829" t="str">
        <f>VLOOKUP(A829,HOS[],9,FALSE)</f>
        <v>tier - 3</v>
      </c>
      <c r="O829" t="str">
        <f>VLOOKUP(A829,HOS[],10,FALSE)</f>
        <v>tier - 1</v>
      </c>
      <c r="P829" t="str">
        <f>VLOOKUP(A829,HOS[],11,FALSE)</f>
        <v>R1026</v>
      </c>
      <c r="Q829">
        <f>VLOOKUP(A829,HOS[],3,FALSE)</f>
        <v>39</v>
      </c>
    </row>
    <row r="830" spans="1:17" ht="15.6" x14ac:dyDescent="0.3">
      <c r="A830" s="1" t="s">
        <v>1542</v>
      </c>
      <c r="B830" t="str">
        <f>VLOOKUP(A830,CUS[],3,FALSE)</f>
        <v>Michelle L.</v>
      </c>
      <c r="C830">
        <f>VLOOKUP(A830,MED[],2,FALSE)</f>
        <v>28.22</v>
      </c>
      <c r="D830">
        <f>VLOOKUP(A830,MED[],3,FALSE)</f>
        <v>7.51</v>
      </c>
      <c r="E830" t="str">
        <f>VLOOKUP(A830,MED[],4,FALSE)</f>
        <v>yes</v>
      </c>
      <c r="F830" t="str">
        <f>VLOOKUP(A830,MED[],5,FALSE)</f>
        <v>No</v>
      </c>
      <c r="G830" t="str">
        <f>VLOOKUP(A830,MED[],6,FALSE)</f>
        <v>Yes</v>
      </c>
      <c r="H830" t="str">
        <f>VLOOKUP(A830,MED[],7,FALSE)</f>
        <v>1</v>
      </c>
      <c r="I830" t="str">
        <f>VLOOKUP(A830,MED[],8,FALSE)</f>
        <v>No</v>
      </c>
      <c r="J830" t="str">
        <f>VLOOKUP(A830,MED[],9,FALSE)</f>
        <v>Overweight</v>
      </c>
      <c r="K830" t="str">
        <f>VLOOKUP(A830,MED[],10,FALSE)</f>
        <v>Diabetes</v>
      </c>
      <c r="L830" t="str">
        <f>VLOOKUP(A830,HOS[],2,FALSE)</f>
        <v>12 Dec 1963</v>
      </c>
      <c r="M830" s="11">
        <f>VLOOKUP(A830,HOS[],8,FALSE)</f>
        <v>6710.19</v>
      </c>
      <c r="N830" t="str">
        <f>VLOOKUP(A830,HOS[],9,FALSE)</f>
        <v>tier - 3</v>
      </c>
      <c r="O830" t="str">
        <f>VLOOKUP(A830,HOS[],10,FALSE)</f>
        <v>tier - 3</v>
      </c>
      <c r="P830" t="str">
        <f>VLOOKUP(A830,HOS[],11,FALSE)</f>
        <v>R1025</v>
      </c>
      <c r="Q830">
        <f>VLOOKUP(A830,HOS[],3,FALSE)</f>
        <v>59</v>
      </c>
    </row>
    <row r="831" spans="1:17" ht="15.6" x14ac:dyDescent="0.3">
      <c r="A831" s="1" t="s">
        <v>1541</v>
      </c>
      <c r="B831" t="str">
        <f>VLOOKUP(A831,CUS[],3,FALSE)</f>
        <v>Ashley K</v>
      </c>
      <c r="C831">
        <f>VLOOKUP(A831,MED[],2,FALSE)</f>
        <v>35</v>
      </c>
      <c r="D831">
        <f>VLOOKUP(A831,MED[],3,FALSE)</f>
        <v>4.13</v>
      </c>
      <c r="E831" t="str">
        <f>VLOOKUP(A831,MED[],4,FALSE)</f>
        <v>No</v>
      </c>
      <c r="F831" t="str">
        <f>VLOOKUP(A831,MED[],5,FALSE)</f>
        <v>No</v>
      </c>
      <c r="G831" t="str">
        <f>VLOOKUP(A831,MED[],6,FALSE)</f>
        <v>No</v>
      </c>
      <c r="H831" t="str">
        <f>VLOOKUP(A831,MED[],7,FALSE)</f>
        <v>2</v>
      </c>
      <c r="I831" t="str">
        <f>VLOOKUP(A831,MED[],8,FALSE)</f>
        <v>No</v>
      </c>
      <c r="J831" t="str">
        <f>VLOOKUP(A831,MED[],9,FALSE)</f>
        <v>Obesity</v>
      </c>
      <c r="K831" t="str">
        <f>VLOOKUP(A831,MED[],10,FALSE)</f>
        <v>Normal</v>
      </c>
      <c r="L831" t="str">
        <f>VLOOKUP(A831,HOS[],2,FALSE)</f>
        <v>4 Oct 1972</v>
      </c>
      <c r="M831" s="11">
        <f>VLOOKUP(A831,HOS[],8,FALSE)</f>
        <v>12629.17</v>
      </c>
      <c r="N831" t="str">
        <f>VLOOKUP(A831,HOS[],9,FALSE)</f>
        <v>tier - 3</v>
      </c>
      <c r="O831" t="str">
        <f>VLOOKUP(A831,HOS[],10,FALSE)</f>
        <v>tier - 3</v>
      </c>
      <c r="P831" t="str">
        <f>VLOOKUP(A831,HOS[],11,FALSE)</f>
        <v>R1026</v>
      </c>
      <c r="Q831">
        <f>VLOOKUP(A831,HOS[],3,FALSE)</f>
        <v>50</v>
      </c>
    </row>
    <row r="832" spans="1:17" ht="15.6" x14ac:dyDescent="0.3">
      <c r="A832" s="1" t="s">
        <v>1540</v>
      </c>
      <c r="B832" t="str">
        <f>VLOOKUP(A832,CUS[],3,FALSE)</f>
        <v>Michael</v>
      </c>
      <c r="C832">
        <f>VLOOKUP(A832,MED[],2,FALSE)</f>
        <v>36.24</v>
      </c>
      <c r="D832">
        <f>VLOOKUP(A832,MED[],3,FALSE)</f>
        <v>8.3800000000000008</v>
      </c>
      <c r="E832" t="str">
        <f>VLOOKUP(A832,MED[],4,FALSE)</f>
        <v>yes</v>
      </c>
      <c r="F832" t="str">
        <f>VLOOKUP(A832,MED[],5,FALSE)</f>
        <v>No</v>
      </c>
      <c r="G832" t="str">
        <f>VLOOKUP(A832,MED[],6,FALSE)</f>
        <v>No</v>
      </c>
      <c r="H832" t="str">
        <f>VLOOKUP(A832,MED[],7,FALSE)</f>
        <v>1</v>
      </c>
      <c r="I832" t="str">
        <f>VLOOKUP(A832,MED[],8,FALSE)</f>
        <v>No</v>
      </c>
      <c r="J832" t="str">
        <f>VLOOKUP(A832,MED[],9,FALSE)</f>
        <v>Obesity</v>
      </c>
      <c r="K832" t="str">
        <f>VLOOKUP(A832,MED[],10,FALSE)</f>
        <v>Diabetes</v>
      </c>
      <c r="L832" t="str">
        <f>VLOOKUP(A832,HOS[],2,FALSE)</f>
        <v>13 Sep 1975</v>
      </c>
      <c r="M832" s="11">
        <f>VLOOKUP(A832,HOS[],8,FALSE)</f>
        <v>6721.37</v>
      </c>
      <c r="N832" t="str">
        <f>VLOOKUP(A832,HOS[],9,FALSE)</f>
        <v>tier - 3</v>
      </c>
      <c r="O832" t="str">
        <f>VLOOKUP(A832,HOS[],10,FALSE)</f>
        <v>tier - 3</v>
      </c>
      <c r="P832" t="str">
        <f>VLOOKUP(A832,HOS[],11,FALSE)</f>
        <v>R1021</v>
      </c>
      <c r="Q832">
        <f>VLOOKUP(A832,HOS[],3,FALSE)</f>
        <v>47</v>
      </c>
    </row>
    <row r="833" spans="1:17" ht="15.6" x14ac:dyDescent="0.3">
      <c r="A833" s="1" t="s">
        <v>1539</v>
      </c>
      <c r="B833" t="str">
        <f>VLOOKUP(A833,CUS[],3,FALSE)</f>
        <v>Ryan K.</v>
      </c>
      <c r="C833">
        <f>VLOOKUP(A833,MED[],2,FALSE)</f>
        <v>36.954999999999998</v>
      </c>
      <c r="D833">
        <f>VLOOKUP(A833,MED[],3,FALSE)</f>
        <v>8.07</v>
      </c>
      <c r="E833" t="str">
        <f>VLOOKUP(A833,MED[],4,FALSE)</f>
        <v>No</v>
      </c>
      <c r="F833" t="str">
        <f>VLOOKUP(A833,MED[],5,FALSE)</f>
        <v>No</v>
      </c>
      <c r="G833" t="str">
        <f>VLOOKUP(A833,MED[],6,FALSE)</f>
        <v>No</v>
      </c>
      <c r="H833" t="str">
        <f>VLOOKUP(A833,MED[],7,FALSE)</f>
        <v>0</v>
      </c>
      <c r="I833" t="str">
        <f>VLOOKUP(A833,MED[],8,FALSE)</f>
        <v>No</v>
      </c>
      <c r="J833" t="str">
        <f>VLOOKUP(A833,MED[],9,FALSE)</f>
        <v>Obesity</v>
      </c>
      <c r="K833" t="str">
        <f>VLOOKUP(A833,MED[],10,FALSE)</f>
        <v>Diabetes</v>
      </c>
      <c r="L833" t="str">
        <f>VLOOKUP(A833,HOS[],2,FALSE)</f>
        <v>21 Oct 1962</v>
      </c>
      <c r="M833" s="11">
        <f>VLOOKUP(A833,HOS[],8,FALSE)</f>
        <v>6737.98</v>
      </c>
      <c r="N833" t="str">
        <f>VLOOKUP(A833,HOS[],9,FALSE)</f>
        <v>tier - 3</v>
      </c>
      <c r="O833" t="str">
        <f>VLOOKUP(A833,HOS[],10,FALSE)</f>
        <v>tier - 1</v>
      </c>
      <c r="P833" t="str">
        <f>VLOOKUP(A833,HOS[],11,FALSE)</f>
        <v>R1017</v>
      </c>
      <c r="Q833">
        <f>VLOOKUP(A833,HOS[],3,FALSE)</f>
        <v>60</v>
      </c>
    </row>
    <row r="834" spans="1:17" ht="15.6" x14ac:dyDescent="0.3">
      <c r="A834" s="1" t="s">
        <v>1538</v>
      </c>
      <c r="B834" t="str">
        <f>VLOOKUP(A834,CUS[],3,FALSE)</f>
        <v>Matthew J</v>
      </c>
      <c r="C834">
        <f>VLOOKUP(A834,MED[],2,FALSE)</f>
        <v>29.64</v>
      </c>
      <c r="D834">
        <f>VLOOKUP(A834,MED[],3,FALSE)</f>
        <v>8.9499999999999993</v>
      </c>
      <c r="E834" t="str">
        <f>VLOOKUP(A834,MED[],4,FALSE)</f>
        <v>No</v>
      </c>
      <c r="F834" t="str">
        <f>VLOOKUP(A834,MED[],5,FALSE)</f>
        <v>No</v>
      </c>
      <c r="G834" t="str">
        <f>VLOOKUP(A834,MED[],6,FALSE)</f>
        <v>No</v>
      </c>
      <c r="H834" t="str">
        <f>VLOOKUP(A834,MED[],7,FALSE)</f>
        <v>0</v>
      </c>
      <c r="I834" t="str">
        <f>VLOOKUP(A834,MED[],8,FALSE)</f>
        <v>No</v>
      </c>
      <c r="J834" t="str">
        <f>VLOOKUP(A834,MED[],9,FALSE)</f>
        <v>Overweight</v>
      </c>
      <c r="K834" t="str">
        <f>VLOOKUP(A834,MED[],10,FALSE)</f>
        <v>Diabetes</v>
      </c>
      <c r="L834" t="str">
        <f>VLOOKUP(A834,HOS[],2,FALSE)</f>
        <v>18 Sep 1962</v>
      </c>
      <c r="M834" s="11">
        <f>VLOOKUP(A834,HOS[],8,FALSE)</f>
        <v>6738.84</v>
      </c>
      <c r="N834" t="str">
        <f>VLOOKUP(A834,HOS[],9,FALSE)</f>
        <v>tier - 3</v>
      </c>
      <c r="O834" t="str">
        <f>VLOOKUP(A834,HOS[],10,FALSE)</f>
        <v>tier - 3</v>
      </c>
      <c r="P834" t="str">
        <f>VLOOKUP(A834,HOS[],11,FALSE)</f>
        <v>R1016</v>
      </c>
      <c r="Q834">
        <f>VLOOKUP(A834,HOS[],3,FALSE)</f>
        <v>60</v>
      </c>
    </row>
    <row r="835" spans="1:17" ht="15.6" x14ac:dyDescent="0.3">
      <c r="A835" s="1" t="s">
        <v>1537</v>
      </c>
      <c r="B835" t="str">
        <f>VLOOKUP(A835,CUS[],3,FALSE)</f>
        <v>Karine</v>
      </c>
      <c r="C835">
        <f>VLOOKUP(A835,MED[],2,FALSE)</f>
        <v>42.74</v>
      </c>
      <c r="D835">
        <f>VLOOKUP(A835,MED[],3,FALSE)</f>
        <v>6.31</v>
      </c>
      <c r="E835" t="str">
        <f>VLOOKUP(A835,MED[],4,FALSE)</f>
        <v>yes</v>
      </c>
      <c r="F835" t="str">
        <f>VLOOKUP(A835,MED[],5,FALSE)</f>
        <v>No</v>
      </c>
      <c r="G835" t="str">
        <f>VLOOKUP(A835,MED[],6,FALSE)</f>
        <v>No</v>
      </c>
      <c r="H835" t="str">
        <f>VLOOKUP(A835,MED[],7,FALSE)</f>
        <v>1</v>
      </c>
      <c r="I835" t="str">
        <f>VLOOKUP(A835,MED[],8,FALSE)</f>
        <v>No</v>
      </c>
      <c r="J835" t="str">
        <f>VLOOKUP(A835,MED[],9,FALSE)</f>
        <v>Obesity</v>
      </c>
      <c r="K835" t="str">
        <f>VLOOKUP(A835,MED[],10,FALSE)</f>
        <v>Prediabetes</v>
      </c>
      <c r="L835" t="str">
        <f>VLOOKUP(A835,HOS[],2,FALSE)</f>
        <v>7 Jul 1988</v>
      </c>
      <c r="M835" s="11">
        <f>VLOOKUP(A835,HOS[],8,FALSE)</f>
        <v>6746.74</v>
      </c>
      <c r="N835" t="str">
        <f>VLOOKUP(A835,HOS[],9,FALSE)</f>
        <v>tier - 3</v>
      </c>
      <c r="O835" t="str">
        <f>VLOOKUP(A835,HOS[],10,FALSE)</f>
        <v>tier - 1</v>
      </c>
      <c r="P835" t="str">
        <f>VLOOKUP(A835,HOS[],11,FALSE)</f>
        <v>R1026</v>
      </c>
      <c r="Q835">
        <f>VLOOKUP(A835,HOS[],3,FALSE)</f>
        <v>34</v>
      </c>
    </row>
    <row r="836" spans="1:17" ht="15.6" x14ac:dyDescent="0.3">
      <c r="A836" s="1" t="s">
        <v>1536</v>
      </c>
      <c r="B836" t="str">
        <f>VLOOKUP(A836,CUS[],3,FALSE)</f>
        <v>Antonia G</v>
      </c>
      <c r="C836">
        <f>VLOOKUP(A836,MED[],2,FALSE)</f>
        <v>36.130000000000003</v>
      </c>
      <c r="D836">
        <f>VLOOKUP(A836,MED[],3,FALSE)</f>
        <v>7.19</v>
      </c>
      <c r="E836" t="str">
        <f>VLOOKUP(A836,MED[],4,FALSE)</f>
        <v>yes</v>
      </c>
      <c r="F836" t="str">
        <f>VLOOKUP(A836,MED[],5,FALSE)</f>
        <v>No</v>
      </c>
      <c r="G836" t="str">
        <f>VLOOKUP(A836,MED[],6,FALSE)</f>
        <v>No</v>
      </c>
      <c r="H836" t="str">
        <f>VLOOKUP(A836,MED[],7,FALSE)</f>
        <v>2</v>
      </c>
      <c r="I836" t="str">
        <f>VLOOKUP(A836,MED[],8,FALSE)</f>
        <v>No</v>
      </c>
      <c r="J836" t="str">
        <f>VLOOKUP(A836,MED[],9,FALSE)</f>
        <v>Obesity</v>
      </c>
      <c r="K836" t="str">
        <f>VLOOKUP(A836,MED[],10,FALSE)</f>
        <v>Diabetes</v>
      </c>
      <c r="L836" t="str">
        <f>VLOOKUP(A836,HOS[],2,FALSE)</f>
        <v>5 Jul 1970</v>
      </c>
      <c r="M836" s="11">
        <f>VLOOKUP(A836,HOS[],8,FALSE)</f>
        <v>6748.59</v>
      </c>
      <c r="N836" t="str">
        <f>VLOOKUP(A836,HOS[],9,FALSE)</f>
        <v>tier - 3</v>
      </c>
      <c r="O836" t="str">
        <f>VLOOKUP(A836,HOS[],10,FALSE)</f>
        <v>tier - 1</v>
      </c>
      <c r="P836" t="str">
        <f>VLOOKUP(A836,HOS[],11,FALSE)</f>
        <v>R1011</v>
      </c>
      <c r="Q836">
        <f>VLOOKUP(A836,HOS[],3,FALSE)</f>
        <v>52</v>
      </c>
    </row>
    <row r="837" spans="1:17" ht="15.6" x14ac:dyDescent="0.3">
      <c r="A837" s="1" t="s">
        <v>1535</v>
      </c>
      <c r="B837" t="str">
        <f>VLOOKUP(A837,CUS[],3,FALSE)</f>
        <v>Casondra L</v>
      </c>
      <c r="C837">
        <f>VLOOKUP(A837,MED[],2,FALSE)</f>
        <v>31.55</v>
      </c>
      <c r="D837">
        <f>VLOOKUP(A837,MED[],3,FALSE)</f>
        <v>6.11</v>
      </c>
      <c r="E837" t="str">
        <f>VLOOKUP(A837,MED[],4,FALSE)</f>
        <v>yes</v>
      </c>
      <c r="F837" t="str">
        <f>VLOOKUP(A837,MED[],5,FALSE)</f>
        <v>No</v>
      </c>
      <c r="G837" t="str">
        <f>VLOOKUP(A837,MED[],6,FALSE)</f>
        <v>No</v>
      </c>
      <c r="H837" t="str">
        <f>VLOOKUP(A837,MED[],7,FALSE)</f>
        <v>1</v>
      </c>
      <c r="I837" t="str">
        <f>VLOOKUP(A837,MED[],8,FALSE)</f>
        <v>No</v>
      </c>
      <c r="J837" t="str">
        <f>VLOOKUP(A837,MED[],9,FALSE)</f>
        <v>Obesity</v>
      </c>
      <c r="K837" t="str">
        <f>VLOOKUP(A837,MED[],10,FALSE)</f>
        <v>Prediabetes</v>
      </c>
      <c r="L837" t="str">
        <f>VLOOKUP(A837,HOS[],2,FALSE)</f>
        <v>17 Nov 1964</v>
      </c>
      <c r="M837" s="11">
        <f>VLOOKUP(A837,HOS[],8,FALSE)</f>
        <v>6749.63</v>
      </c>
      <c r="N837" t="str">
        <f>VLOOKUP(A837,HOS[],9,FALSE)</f>
        <v>tier - 3</v>
      </c>
      <c r="O837" t="str">
        <f>VLOOKUP(A837,HOS[],10,FALSE)</f>
        <v>tier - 3</v>
      </c>
      <c r="P837" t="str">
        <f>VLOOKUP(A837,HOS[],11,FALSE)</f>
        <v>R1011</v>
      </c>
      <c r="Q837">
        <f>VLOOKUP(A837,HOS[],3,FALSE)</f>
        <v>58</v>
      </c>
    </row>
    <row r="838" spans="1:17" ht="15.6" x14ac:dyDescent="0.3">
      <c r="A838" s="1" t="s">
        <v>1534</v>
      </c>
      <c r="B838" t="str">
        <f>VLOOKUP(A838,CUS[],3,FALSE)</f>
        <v>Wendy</v>
      </c>
      <c r="C838">
        <f>VLOOKUP(A838,MED[],2,FALSE)</f>
        <v>52.75</v>
      </c>
      <c r="D838">
        <f>VLOOKUP(A838,MED[],3,FALSE)</f>
        <v>6.02</v>
      </c>
      <c r="E838" t="str">
        <f>VLOOKUP(A838,MED[],4,FALSE)</f>
        <v>No</v>
      </c>
      <c r="F838" t="str">
        <f>VLOOKUP(A838,MED[],5,FALSE)</f>
        <v>No</v>
      </c>
      <c r="G838" t="str">
        <f>VLOOKUP(A838,MED[],6,FALSE)</f>
        <v>No</v>
      </c>
      <c r="H838" t="str">
        <f>VLOOKUP(A838,MED[],7,FALSE)</f>
        <v>1</v>
      </c>
      <c r="I838" t="str">
        <f>VLOOKUP(A838,MED[],8,FALSE)</f>
        <v>No</v>
      </c>
      <c r="J838" t="str">
        <f>VLOOKUP(A838,MED[],9,FALSE)</f>
        <v>Obesity</v>
      </c>
      <c r="K838" t="str">
        <f>VLOOKUP(A838,MED[],10,FALSE)</f>
        <v>Prediabetes</v>
      </c>
      <c r="L838" t="str">
        <f>VLOOKUP(A838,HOS[],2,FALSE)</f>
        <v>9 Jul 1992</v>
      </c>
      <c r="M838" s="11">
        <f>VLOOKUP(A838,HOS[],8,FALSE)</f>
        <v>6750.27</v>
      </c>
      <c r="N838" t="str">
        <f>VLOOKUP(A838,HOS[],9,FALSE)</f>
        <v>tier - 3</v>
      </c>
      <c r="O838" t="str">
        <f>VLOOKUP(A838,HOS[],10,FALSE)</f>
        <v>tier - 2</v>
      </c>
      <c r="P838" t="str">
        <f>VLOOKUP(A838,HOS[],11,FALSE)</f>
        <v>R1011</v>
      </c>
      <c r="Q838">
        <f>VLOOKUP(A838,HOS[],3,FALSE)</f>
        <v>30</v>
      </c>
    </row>
    <row r="839" spans="1:17" ht="15.6" x14ac:dyDescent="0.3">
      <c r="A839" s="1" t="s">
        <v>1533</v>
      </c>
      <c r="B839" t="str">
        <f>VLOOKUP(A839,CUS[],3,FALSE)</f>
        <v>Eric D</v>
      </c>
      <c r="C839">
        <f>VLOOKUP(A839,MED[],2,FALSE)</f>
        <v>36.67</v>
      </c>
      <c r="D839">
        <f>VLOOKUP(A839,MED[],3,FALSE)</f>
        <v>11.86</v>
      </c>
      <c r="E839" t="str">
        <f>VLOOKUP(A839,MED[],4,FALSE)</f>
        <v>No</v>
      </c>
      <c r="F839" t="str">
        <f>VLOOKUP(A839,MED[],5,FALSE)</f>
        <v>No</v>
      </c>
      <c r="G839" t="str">
        <f>VLOOKUP(A839,MED[],6,FALSE)</f>
        <v>No</v>
      </c>
      <c r="H839" t="str">
        <f>VLOOKUP(A839,MED[],7,FALSE)</f>
        <v>0</v>
      </c>
      <c r="I839" t="str">
        <f>VLOOKUP(A839,MED[],8,FALSE)</f>
        <v>No</v>
      </c>
      <c r="J839" t="str">
        <f>VLOOKUP(A839,MED[],9,FALSE)</f>
        <v>Obesity</v>
      </c>
      <c r="K839" t="str">
        <f>VLOOKUP(A839,MED[],10,FALSE)</f>
        <v>Diabetes</v>
      </c>
      <c r="L839" t="str">
        <f>VLOOKUP(A839,HOS[],2,FALSE)</f>
        <v>10 Sep 1974</v>
      </c>
      <c r="M839" s="11">
        <f>VLOOKUP(A839,HOS[],8,FALSE)</f>
        <v>6753.04</v>
      </c>
      <c r="N839" t="str">
        <f>VLOOKUP(A839,HOS[],9,FALSE)</f>
        <v>tier - 3</v>
      </c>
      <c r="O839" t="str">
        <f>VLOOKUP(A839,HOS[],10,FALSE)</f>
        <v>tier - 3</v>
      </c>
      <c r="P839" t="str">
        <f>VLOOKUP(A839,HOS[],11,FALSE)</f>
        <v>R1021</v>
      </c>
      <c r="Q839">
        <f>VLOOKUP(A839,HOS[],3,FALSE)</f>
        <v>48</v>
      </c>
    </row>
    <row r="840" spans="1:17" ht="15.6" x14ac:dyDescent="0.3">
      <c r="A840" s="1" t="s">
        <v>1532</v>
      </c>
      <c r="B840" t="str">
        <f>VLOOKUP(A840,CUS[],3,FALSE)</f>
        <v>Elizabeth</v>
      </c>
      <c r="C840">
        <f>VLOOKUP(A840,MED[],2,FALSE)</f>
        <v>38.06</v>
      </c>
      <c r="D840">
        <f>VLOOKUP(A840,MED[],3,FALSE)</f>
        <v>8.25</v>
      </c>
      <c r="E840" t="str">
        <f>VLOOKUP(A840,MED[],4,FALSE)</f>
        <v>No</v>
      </c>
      <c r="F840" t="str">
        <f>VLOOKUP(A840,MED[],5,FALSE)</f>
        <v>No</v>
      </c>
      <c r="G840" t="str">
        <f>VLOOKUP(A840,MED[],6,FALSE)</f>
        <v>No</v>
      </c>
      <c r="H840" t="str">
        <f>VLOOKUP(A840,MED[],7,FALSE)</f>
        <v>0</v>
      </c>
      <c r="I840" t="str">
        <f>VLOOKUP(A840,MED[],8,FALSE)</f>
        <v>No</v>
      </c>
      <c r="J840" t="str">
        <f>VLOOKUP(A840,MED[],9,FALSE)</f>
        <v>Obesity</v>
      </c>
      <c r="K840" t="str">
        <f>VLOOKUP(A840,MED[],10,FALSE)</f>
        <v>Diabetes</v>
      </c>
      <c r="L840" t="str">
        <f>VLOOKUP(A840,HOS[],2,FALSE)</f>
        <v>8 Aug 1962</v>
      </c>
      <c r="M840" s="11">
        <f>VLOOKUP(A840,HOS[],8,FALSE)</f>
        <v>38237.339999999997</v>
      </c>
      <c r="N840" t="str">
        <f>VLOOKUP(A840,HOS[],9,FALSE)</f>
        <v>tier - 3</v>
      </c>
      <c r="O840" t="str">
        <f>VLOOKUP(A840,HOS[],10,FALSE)</f>
        <v>tier - 2</v>
      </c>
      <c r="P840" t="str">
        <f>VLOOKUP(A840,HOS[],11,FALSE)</f>
        <v>R1013</v>
      </c>
      <c r="Q840">
        <f>VLOOKUP(A840,HOS[],3,FALSE)</f>
        <v>60</v>
      </c>
    </row>
    <row r="841" spans="1:17" ht="15.6" x14ac:dyDescent="0.3">
      <c r="A841" s="1" t="s">
        <v>1531</v>
      </c>
      <c r="B841" t="str">
        <f>VLOOKUP(A841,CUS[],3,FALSE)</f>
        <v>Laura F</v>
      </c>
      <c r="C841">
        <f>VLOOKUP(A841,MED[],2,FALSE)</f>
        <v>38</v>
      </c>
      <c r="D841">
        <f>VLOOKUP(A841,MED[],3,FALSE)</f>
        <v>8.1300000000000008</v>
      </c>
      <c r="E841" t="str">
        <f>VLOOKUP(A841,MED[],4,FALSE)</f>
        <v>No</v>
      </c>
      <c r="F841" t="str">
        <f>VLOOKUP(A841,MED[],5,FALSE)</f>
        <v>No</v>
      </c>
      <c r="G841" t="str">
        <f>VLOOKUP(A841,MED[],6,FALSE)</f>
        <v>No</v>
      </c>
      <c r="H841" t="str">
        <f>VLOOKUP(A841,MED[],7,FALSE)</f>
        <v>0</v>
      </c>
      <c r="I841" t="str">
        <f>VLOOKUP(A841,MED[],8,FALSE)</f>
        <v>No</v>
      </c>
      <c r="J841" t="str">
        <f>VLOOKUP(A841,MED[],9,FALSE)</f>
        <v>Obesity</v>
      </c>
      <c r="K841" t="str">
        <f>VLOOKUP(A841,MED[],10,FALSE)</f>
        <v>Diabetes</v>
      </c>
      <c r="L841" t="str">
        <f>VLOOKUP(A841,HOS[],2,FALSE)</f>
        <v>21 Sep 1965</v>
      </c>
      <c r="M841" s="11">
        <f>VLOOKUP(A841,HOS[],8,FALSE)</f>
        <v>6770.19</v>
      </c>
      <c r="N841" t="str">
        <f>VLOOKUP(A841,HOS[],9,FALSE)</f>
        <v>tier - 3</v>
      </c>
      <c r="O841" t="str">
        <f>VLOOKUP(A841,HOS[],10,FALSE)</f>
        <v>tier - 2</v>
      </c>
      <c r="P841" t="str">
        <f>VLOOKUP(A841,HOS[],11,FALSE)</f>
        <v>R1011</v>
      </c>
      <c r="Q841">
        <f>VLOOKUP(A841,HOS[],3,FALSE)</f>
        <v>57</v>
      </c>
    </row>
    <row r="842" spans="1:17" ht="15.6" x14ac:dyDescent="0.3">
      <c r="A842" s="1" t="s">
        <v>1530</v>
      </c>
      <c r="B842" t="str">
        <f>VLOOKUP(A842,CUS[],3,FALSE)</f>
        <v>Amelia F.</v>
      </c>
      <c r="C842">
        <f>VLOOKUP(A842,MED[],2,FALSE)</f>
        <v>35.1</v>
      </c>
      <c r="D842">
        <f>VLOOKUP(A842,MED[],3,FALSE)</f>
        <v>10.1</v>
      </c>
      <c r="E842" t="str">
        <f>VLOOKUP(A842,MED[],4,FALSE)</f>
        <v>No</v>
      </c>
      <c r="F842" t="str">
        <f>VLOOKUP(A842,MED[],5,FALSE)</f>
        <v>No</v>
      </c>
      <c r="G842" t="str">
        <f>VLOOKUP(A842,MED[],6,FALSE)</f>
        <v>No</v>
      </c>
      <c r="H842" t="str">
        <f>VLOOKUP(A842,MED[],7,FALSE)</f>
        <v>0</v>
      </c>
      <c r="I842" t="str">
        <f>VLOOKUP(A842,MED[],8,FALSE)</f>
        <v>No</v>
      </c>
      <c r="J842" t="str">
        <f>VLOOKUP(A842,MED[],9,FALSE)</f>
        <v>Obesity</v>
      </c>
      <c r="K842" t="str">
        <f>VLOOKUP(A842,MED[],10,FALSE)</f>
        <v>Diabetes</v>
      </c>
      <c r="L842" t="str">
        <f>VLOOKUP(A842,HOS[],2,FALSE)</f>
        <v>22 Jul 1962</v>
      </c>
      <c r="M842" s="11">
        <f>VLOOKUP(A842,HOS[],8,FALSE)</f>
        <v>12629.9</v>
      </c>
      <c r="N842" t="str">
        <f>VLOOKUP(A842,HOS[],9,FALSE)</f>
        <v>tier - 3</v>
      </c>
      <c r="O842" t="str">
        <f>VLOOKUP(A842,HOS[],10,FALSE)</f>
        <v>tier - 2</v>
      </c>
      <c r="P842" t="str">
        <f>VLOOKUP(A842,HOS[],11,FALSE)</f>
        <v>R1011</v>
      </c>
      <c r="Q842">
        <f>VLOOKUP(A842,HOS[],3,FALSE)</f>
        <v>60</v>
      </c>
    </row>
    <row r="843" spans="1:17" ht="15.6" x14ac:dyDescent="0.3">
      <c r="A843" s="1" t="s">
        <v>1529</v>
      </c>
      <c r="B843" t="str">
        <f>VLOOKUP(A843,CUS[],3,FALSE)</f>
        <v xml:space="preserve">  Amy L.</v>
      </c>
      <c r="C843">
        <f>VLOOKUP(A843,MED[],2,FALSE)</f>
        <v>33.82</v>
      </c>
      <c r="D843">
        <f>VLOOKUP(A843,MED[],3,FALSE)</f>
        <v>5.89</v>
      </c>
      <c r="E843" t="str">
        <f>VLOOKUP(A843,MED[],4,FALSE)</f>
        <v>yes</v>
      </c>
      <c r="F843" t="str">
        <f>VLOOKUP(A843,MED[],5,FALSE)</f>
        <v>No</v>
      </c>
      <c r="G843" t="str">
        <f>VLOOKUP(A843,MED[],6,FALSE)</f>
        <v>No</v>
      </c>
      <c r="H843" t="str">
        <f>VLOOKUP(A843,MED[],7,FALSE)</f>
        <v>2</v>
      </c>
      <c r="I843" t="str">
        <f>VLOOKUP(A843,MED[],8,FALSE)</f>
        <v>No</v>
      </c>
      <c r="J843" t="str">
        <f>VLOOKUP(A843,MED[],9,FALSE)</f>
        <v>Obesity</v>
      </c>
      <c r="K843" t="str">
        <f>VLOOKUP(A843,MED[],10,FALSE)</f>
        <v>Prediabetes</v>
      </c>
      <c r="L843" t="str">
        <f>VLOOKUP(A843,HOS[],2,FALSE)</f>
        <v>3 Dec 1966</v>
      </c>
      <c r="M843" s="11">
        <f>VLOOKUP(A843,HOS[],8,FALSE)</f>
        <v>6775.96</v>
      </c>
      <c r="N843" t="str">
        <f>VLOOKUP(A843,HOS[],9,FALSE)</f>
        <v>tier - 3</v>
      </c>
      <c r="O843" t="str">
        <f>VLOOKUP(A843,HOS[],10,FALSE)</f>
        <v>tier - 1</v>
      </c>
      <c r="P843" t="str">
        <f>VLOOKUP(A843,HOS[],11,FALSE)</f>
        <v>R1012</v>
      </c>
      <c r="Q843">
        <f>VLOOKUP(A843,HOS[],3,FALSE)</f>
        <v>56</v>
      </c>
    </row>
    <row r="844" spans="1:17" ht="15.6" x14ac:dyDescent="0.3">
      <c r="A844" s="1" t="s">
        <v>1528</v>
      </c>
      <c r="B844" t="str">
        <f>VLOOKUP(A844,CUS[],3,FALSE)</f>
        <v>Katie J</v>
      </c>
      <c r="C844">
        <f>VLOOKUP(A844,MED[],2,FALSE)</f>
        <v>37.43</v>
      </c>
      <c r="D844">
        <f>VLOOKUP(A844,MED[],3,FALSE)</f>
        <v>4.97</v>
      </c>
      <c r="E844" t="str">
        <f>VLOOKUP(A844,MED[],4,FALSE)</f>
        <v>No</v>
      </c>
      <c r="F844" t="str">
        <f>VLOOKUP(A844,MED[],5,FALSE)</f>
        <v>No</v>
      </c>
      <c r="G844" t="str">
        <f>VLOOKUP(A844,MED[],6,FALSE)</f>
        <v>No</v>
      </c>
      <c r="H844" t="str">
        <f>VLOOKUP(A844,MED[],7,FALSE)</f>
        <v>2</v>
      </c>
      <c r="I844" t="str">
        <f>VLOOKUP(A844,MED[],8,FALSE)</f>
        <v>No</v>
      </c>
      <c r="J844" t="str">
        <f>VLOOKUP(A844,MED[],9,FALSE)</f>
        <v>Obesity</v>
      </c>
      <c r="K844" t="str">
        <f>VLOOKUP(A844,MED[],10,FALSE)</f>
        <v>Normal</v>
      </c>
      <c r="L844" t="str">
        <f>VLOOKUP(A844,HOS[],2,FALSE)</f>
        <v>8 Sep 1972</v>
      </c>
      <c r="M844" s="11">
        <f>VLOOKUP(A844,HOS[],8,FALSE)</f>
        <v>6781.35</v>
      </c>
      <c r="N844" t="str">
        <f>VLOOKUP(A844,HOS[],9,FALSE)</f>
        <v>tier - 3</v>
      </c>
      <c r="O844" t="str">
        <f>VLOOKUP(A844,HOS[],10,FALSE)</f>
        <v>tier - 1</v>
      </c>
      <c r="P844" t="str">
        <f>VLOOKUP(A844,HOS[],11,FALSE)</f>
        <v>R1011</v>
      </c>
      <c r="Q844">
        <f>VLOOKUP(A844,HOS[],3,FALSE)</f>
        <v>50</v>
      </c>
    </row>
    <row r="845" spans="1:17" ht="15.6" x14ac:dyDescent="0.3">
      <c r="A845" s="1" t="s">
        <v>1527</v>
      </c>
      <c r="B845" t="str">
        <f>VLOOKUP(A845,CUS[],3,FALSE)</f>
        <v>Laura E.</v>
      </c>
      <c r="C845">
        <f>VLOOKUP(A845,MED[],2,FALSE)</f>
        <v>30.5</v>
      </c>
      <c r="D845">
        <f>VLOOKUP(A845,MED[],3,FALSE)</f>
        <v>9.9</v>
      </c>
      <c r="E845" t="str">
        <f>VLOOKUP(A845,MED[],4,FALSE)</f>
        <v>No</v>
      </c>
      <c r="F845" t="str">
        <f>VLOOKUP(A845,MED[],5,FALSE)</f>
        <v>No</v>
      </c>
      <c r="G845" t="str">
        <f>VLOOKUP(A845,MED[],6,FALSE)</f>
        <v>No</v>
      </c>
      <c r="H845" t="str">
        <f>VLOOKUP(A845,MED[],7,FALSE)</f>
        <v>0</v>
      </c>
      <c r="I845" t="str">
        <f>VLOOKUP(A845,MED[],8,FALSE)</f>
        <v>No</v>
      </c>
      <c r="J845" t="str">
        <f>VLOOKUP(A845,MED[],9,FALSE)</f>
        <v>Obesity</v>
      </c>
      <c r="K845" t="str">
        <f>VLOOKUP(A845,MED[],10,FALSE)</f>
        <v>Diabetes</v>
      </c>
      <c r="L845" t="str">
        <f>VLOOKUP(A845,HOS[],2,FALSE)</f>
        <v>23 Jul 1962</v>
      </c>
      <c r="M845" s="11">
        <f>VLOOKUP(A845,HOS[],8,FALSE)</f>
        <v>6781.52</v>
      </c>
      <c r="N845" t="str">
        <f>VLOOKUP(A845,HOS[],9,FALSE)</f>
        <v>tier - 3</v>
      </c>
      <c r="O845" t="str">
        <f>VLOOKUP(A845,HOS[],10,FALSE)</f>
        <v>tier - 1</v>
      </c>
      <c r="P845" t="str">
        <f>VLOOKUP(A845,HOS[],11,FALSE)</f>
        <v>R1011</v>
      </c>
      <c r="Q845">
        <f>VLOOKUP(A845,HOS[],3,FALSE)</f>
        <v>60</v>
      </c>
    </row>
    <row r="846" spans="1:17" ht="15.6" x14ac:dyDescent="0.3">
      <c r="A846" s="1" t="s">
        <v>1526</v>
      </c>
      <c r="B846" t="str">
        <f>VLOOKUP(A846,CUS[],3,FALSE)</f>
        <v>Mayumi</v>
      </c>
      <c r="C846">
        <f>VLOOKUP(A846,MED[],2,FALSE)</f>
        <v>24.53</v>
      </c>
      <c r="D846">
        <f>VLOOKUP(A846,MED[],3,FALSE)</f>
        <v>9.0500000000000007</v>
      </c>
      <c r="E846" t="str">
        <f>VLOOKUP(A846,MED[],4,FALSE)</f>
        <v>No</v>
      </c>
      <c r="F846" t="str">
        <f>VLOOKUP(A846,MED[],5,FALSE)</f>
        <v>No</v>
      </c>
      <c r="G846" t="str">
        <f>VLOOKUP(A846,MED[],6,FALSE)</f>
        <v>No</v>
      </c>
      <c r="H846" t="str">
        <f>VLOOKUP(A846,MED[],7,FALSE)</f>
        <v>0</v>
      </c>
      <c r="I846" t="str">
        <f>VLOOKUP(A846,MED[],8,FALSE)</f>
        <v>No</v>
      </c>
      <c r="J846" t="str">
        <f>VLOOKUP(A846,MED[],9,FALSE)</f>
        <v>Overweight</v>
      </c>
      <c r="K846" t="str">
        <f>VLOOKUP(A846,MED[],10,FALSE)</f>
        <v>Diabetes</v>
      </c>
      <c r="L846" t="str">
        <f>VLOOKUP(A846,HOS[],2,FALSE)</f>
        <v>24 Nov 1962</v>
      </c>
      <c r="M846" s="11">
        <f>VLOOKUP(A846,HOS[],8,FALSE)</f>
        <v>6796.86</v>
      </c>
      <c r="N846" t="str">
        <f>VLOOKUP(A846,HOS[],9,FALSE)</f>
        <v>tier - 3</v>
      </c>
      <c r="O846" t="str">
        <f>VLOOKUP(A846,HOS[],10,FALSE)</f>
        <v>tier - 3</v>
      </c>
      <c r="P846" t="str">
        <f>VLOOKUP(A846,HOS[],11,FALSE)</f>
        <v>R1013</v>
      </c>
      <c r="Q846">
        <f>VLOOKUP(A846,HOS[],3,FALSE)</f>
        <v>60</v>
      </c>
    </row>
    <row r="847" spans="1:17" ht="15.6" x14ac:dyDescent="0.3">
      <c r="A847" s="1" t="s">
        <v>1525</v>
      </c>
      <c r="B847" t="str">
        <f>VLOOKUP(A847,CUS[],3,FALSE)</f>
        <v>Vanessa</v>
      </c>
      <c r="C847">
        <f>VLOOKUP(A847,MED[],2,FALSE)</f>
        <v>25.74</v>
      </c>
      <c r="D847">
        <f>VLOOKUP(A847,MED[],3,FALSE)</f>
        <v>10.93</v>
      </c>
      <c r="E847" t="str">
        <f>VLOOKUP(A847,MED[],4,FALSE)</f>
        <v>No</v>
      </c>
      <c r="F847" t="str">
        <f>VLOOKUP(A847,MED[],5,FALSE)</f>
        <v>No</v>
      </c>
      <c r="G847" t="str">
        <f>VLOOKUP(A847,MED[],6,FALSE)</f>
        <v>No</v>
      </c>
      <c r="H847" t="str">
        <f>VLOOKUP(A847,MED[],7,FALSE)</f>
        <v>0</v>
      </c>
      <c r="I847" t="str">
        <f>VLOOKUP(A847,MED[],8,FALSE)</f>
        <v>No</v>
      </c>
      <c r="J847" t="str">
        <f>VLOOKUP(A847,MED[],9,FALSE)</f>
        <v>Overweight</v>
      </c>
      <c r="K847" t="str">
        <f>VLOOKUP(A847,MED[],10,FALSE)</f>
        <v>Diabetes</v>
      </c>
      <c r="L847" t="str">
        <f>VLOOKUP(A847,HOS[],2,FALSE)</f>
        <v>29 Oct 1965</v>
      </c>
      <c r="M847" s="11">
        <f>VLOOKUP(A847,HOS[],8,FALSE)</f>
        <v>6799.46</v>
      </c>
      <c r="N847" t="str">
        <f>VLOOKUP(A847,HOS[],9,FALSE)</f>
        <v>tier - 3</v>
      </c>
      <c r="O847" t="str">
        <f>VLOOKUP(A847,HOS[],10,FALSE)</f>
        <v>tier - 1</v>
      </c>
      <c r="P847" t="str">
        <f>VLOOKUP(A847,HOS[],11,FALSE)</f>
        <v>R1013</v>
      </c>
      <c r="Q847">
        <f>VLOOKUP(A847,HOS[],3,FALSE)</f>
        <v>57</v>
      </c>
    </row>
    <row r="848" spans="1:17" ht="15.6" x14ac:dyDescent="0.3">
      <c r="A848" s="1" t="s">
        <v>1524</v>
      </c>
      <c r="B848" t="str">
        <f>VLOOKUP(A848,CUS[],3,FALSE)</f>
        <v>Natali N</v>
      </c>
      <c r="C848">
        <f>VLOOKUP(A848,MED[],2,FALSE)</f>
        <v>34.08</v>
      </c>
      <c r="D848">
        <f>VLOOKUP(A848,MED[],3,FALSE)</f>
        <v>7.58</v>
      </c>
      <c r="E848" t="str">
        <f>VLOOKUP(A848,MED[],4,FALSE)</f>
        <v>yes</v>
      </c>
      <c r="F848" t="str">
        <f>VLOOKUP(A848,MED[],5,FALSE)</f>
        <v>No</v>
      </c>
      <c r="G848" t="str">
        <f>VLOOKUP(A848,MED[],6,FALSE)</f>
        <v>No</v>
      </c>
      <c r="H848" t="str">
        <f>VLOOKUP(A848,MED[],7,FALSE)</f>
        <v>2</v>
      </c>
      <c r="I848" t="str">
        <f>VLOOKUP(A848,MED[],8,FALSE)</f>
        <v>No</v>
      </c>
      <c r="J848" t="str">
        <f>VLOOKUP(A848,MED[],9,FALSE)</f>
        <v>Obesity</v>
      </c>
      <c r="K848" t="str">
        <f>VLOOKUP(A848,MED[],10,FALSE)</f>
        <v>Diabetes</v>
      </c>
      <c r="L848" t="str">
        <f>VLOOKUP(A848,HOS[],2,FALSE)</f>
        <v>17 Dec 1970</v>
      </c>
      <c r="M848" s="11">
        <f>VLOOKUP(A848,HOS[],8,FALSE)</f>
        <v>6809.46</v>
      </c>
      <c r="N848" t="str">
        <f>VLOOKUP(A848,HOS[],9,FALSE)</f>
        <v>tier - 3</v>
      </c>
      <c r="O848" t="str">
        <f>VLOOKUP(A848,HOS[],10,FALSE)</f>
        <v>tier - 1</v>
      </c>
      <c r="P848" t="str">
        <f>VLOOKUP(A848,HOS[],11,FALSE)</f>
        <v>R1012</v>
      </c>
      <c r="Q848">
        <f>VLOOKUP(A848,HOS[],3,FALSE)</f>
        <v>52</v>
      </c>
    </row>
    <row r="849" spans="1:17" ht="15.6" x14ac:dyDescent="0.3">
      <c r="A849" s="1" t="s">
        <v>1523</v>
      </c>
      <c r="B849" t="str">
        <f>VLOOKUP(A849,CUS[],3,FALSE)</f>
        <v>Beth</v>
      </c>
      <c r="C849">
        <f>VLOOKUP(A849,MED[],2,FALSE)</f>
        <v>31.35</v>
      </c>
      <c r="D849">
        <f>VLOOKUP(A849,MED[],3,FALSE)</f>
        <v>11</v>
      </c>
      <c r="E849" t="str">
        <f>VLOOKUP(A849,MED[],4,FALSE)</f>
        <v>yes</v>
      </c>
      <c r="F849" t="str">
        <f>VLOOKUP(A849,MED[],5,FALSE)</f>
        <v>No</v>
      </c>
      <c r="G849" t="str">
        <f>VLOOKUP(A849,MED[],6,FALSE)</f>
        <v>Yes</v>
      </c>
      <c r="H849" t="str">
        <f>VLOOKUP(A849,MED[],7,FALSE)</f>
        <v>1</v>
      </c>
      <c r="I849" t="str">
        <f>VLOOKUP(A849,MED[],8,FALSE)</f>
        <v>No</v>
      </c>
      <c r="J849" t="str">
        <f>VLOOKUP(A849,MED[],9,FALSE)</f>
        <v>Obesity</v>
      </c>
      <c r="K849" t="str">
        <f>VLOOKUP(A849,MED[],10,FALSE)</f>
        <v>Diabetes</v>
      </c>
      <c r="L849" t="str">
        <f>VLOOKUP(A849,HOS[],2,FALSE)</f>
        <v>8 Aug 1963</v>
      </c>
      <c r="M849" s="11">
        <f>VLOOKUP(A849,HOS[],8,FALSE)</f>
        <v>6827.69</v>
      </c>
      <c r="N849" t="str">
        <f>VLOOKUP(A849,HOS[],9,FALSE)</f>
        <v>tier - 3</v>
      </c>
      <c r="O849" t="str">
        <f>VLOOKUP(A849,HOS[],10,FALSE)</f>
        <v>tier - 1</v>
      </c>
      <c r="P849" t="str">
        <f>VLOOKUP(A849,HOS[],11,FALSE)</f>
        <v>R1012</v>
      </c>
      <c r="Q849">
        <f>VLOOKUP(A849,HOS[],3,FALSE)</f>
        <v>59</v>
      </c>
    </row>
    <row r="850" spans="1:17" ht="15.6" x14ac:dyDescent="0.3">
      <c r="A850" s="1" t="s">
        <v>1522</v>
      </c>
      <c r="B850" t="str">
        <f>VLOOKUP(A850,CUS[],3,FALSE)</f>
        <v>Alex</v>
      </c>
      <c r="C850">
        <f>VLOOKUP(A850,MED[],2,FALSE)</f>
        <v>26.79</v>
      </c>
      <c r="D850">
        <f>VLOOKUP(A850,MED[],3,FALSE)</f>
        <v>5.0599999999999996</v>
      </c>
      <c r="E850" t="str">
        <f>VLOOKUP(A850,MED[],4,FALSE)</f>
        <v>No</v>
      </c>
      <c r="F850" t="str">
        <f>VLOOKUP(A850,MED[],5,FALSE)</f>
        <v>No</v>
      </c>
      <c r="G850" t="str">
        <f>VLOOKUP(A850,MED[],6,FALSE)</f>
        <v>No</v>
      </c>
      <c r="H850" t="str">
        <f>VLOOKUP(A850,MED[],7,FALSE)</f>
        <v>1</v>
      </c>
      <c r="I850" t="str">
        <f>VLOOKUP(A850,MED[],8,FALSE)</f>
        <v>No</v>
      </c>
      <c r="J850" t="str">
        <f>VLOOKUP(A850,MED[],9,FALSE)</f>
        <v>Overweight</v>
      </c>
      <c r="K850" t="str">
        <f>VLOOKUP(A850,MED[],10,FALSE)</f>
        <v>Normal</v>
      </c>
      <c r="L850" t="str">
        <f>VLOOKUP(A850,HOS[],2,FALSE)</f>
        <v>15 Nov 1998</v>
      </c>
      <c r="M850" s="11">
        <f>VLOOKUP(A850,HOS[],8,FALSE)</f>
        <v>6837.37</v>
      </c>
      <c r="N850" t="str">
        <f>VLOOKUP(A850,HOS[],9,FALSE)</f>
        <v>tier - 3</v>
      </c>
      <c r="O850" t="str">
        <f>VLOOKUP(A850,HOS[],10,FALSE)</f>
        <v>tier - 3</v>
      </c>
      <c r="P850" t="str">
        <f>VLOOKUP(A850,HOS[],11,FALSE)</f>
        <v>R1012</v>
      </c>
      <c r="Q850">
        <f>VLOOKUP(A850,HOS[],3,FALSE)</f>
        <v>24</v>
      </c>
    </row>
    <row r="851" spans="1:17" ht="15.6" x14ac:dyDescent="0.3">
      <c r="A851" s="1" t="s">
        <v>1521</v>
      </c>
      <c r="B851" t="str">
        <f>VLOOKUP(A851,CUS[],3,FALSE)</f>
        <v>Spencer</v>
      </c>
      <c r="C851">
        <f>VLOOKUP(A851,MED[],2,FALSE)</f>
        <v>42.78</v>
      </c>
      <c r="D851">
        <f>VLOOKUP(A851,MED[],3,FALSE)</f>
        <v>6.11</v>
      </c>
      <c r="E851" t="str">
        <f>VLOOKUP(A851,MED[],4,FALSE)</f>
        <v>yes</v>
      </c>
      <c r="F851" t="str">
        <f>VLOOKUP(A851,MED[],5,FALSE)</f>
        <v>No</v>
      </c>
      <c r="G851" t="str">
        <f>VLOOKUP(A851,MED[],6,FALSE)</f>
        <v>No</v>
      </c>
      <c r="H851" t="str">
        <f>VLOOKUP(A851,MED[],7,FALSE)</f>
        <v>1</v>
      </c>
      <c r="I851" t="str">
        <f>VLOOKUP(A851,MED[],8,FALSE)</f>
        <v>No</v>
      </c>
      <c r="J851" t="str">
        <f>VLOOKUP(A851,MED[],9,FALSE)</f>
        <v>Obesity</v>
      </c>
      <c r="K851" t="str">
        <f>VLOOKUP(A851,MED[],10,FALSE)</f>
        <v>Prediabetes</v>
      </c>
      <c r="L851" t="str">
        <f>VLOOKUP(A851,HOS[],2,FALSE)</f>
        <v>30 Aug 1988</v>
      </c>
      <c r="M851" s="11">
        <f>VLOOKUP(A851,HOS[],8,FALSE)</f>
        <v>6842.28</v>
      </c>
      <c r="N851" t="str">
        <f>VLOOKUP(A851,HOS[],9,FALSE)</f>
        <v>tier - 3</v>
      </c>
      <c r="O851" t="str">
        <f>VLOOKUP(A851,HOS[],10,FALSE)</f>
        <v>tier - 1</v>
      </c>
      <c r="P851" t="str">
        <f>VLOOKUP(A851,HOS[],11,FALSE)</f>
        <v>R1023</v>
      </c>
      <c r="Q851">
        <f>VLOOKUP(A851,HOS[],3,FALSE)</f>
        <v>34</v>
      </c>
    </row>
    <row r="852" spans="1:17" ht="15.6" x14ac:dyDescent="0.3">
      <c r="A852" s="1" t="s">
        <v>1520</v>
      </c>
      <c r="B852" t="str">
        <f>VLOOKUP(A852,CUS[],3,FALSE)</f>
        <v>Andee W.</v>
      </c>
      <c r="C852">
        <f>VLOOKUP(A852,MED[],2,FALSE)</f>
        <v>46.75</v>
      </c>
      <c r="D852">
        <f>VLOOKUP(A852,MED[],3,FALSE)</f>
        <v>6.66</v>
      </c>
      <c r="E852" t="str">
        <f>VLOOKUP(A852,MED[],4,FALSE)</f>
        <v>yes</v>
      </c>
      <c r="F852" t="str">
        <f>VLOOKUP(A852,MED[],5,FALSE)</f>
        <v>No</v>
      </c>
      <c r="G852" t="str">
        <f>VLOOKUP(A852,MED[],6,FALSE)</f>
        <v>No</v>
      </c>
      <c r="H852" t="str">
        <f>VLOOKUP(A852,MED[],7,FALSE)</f>
        <v>2</v>
      </c>
      <c r="I852" t="str">
        <f>VLOOKUP(A852,MED[],8,FALSE)</f>
        <v>No</v>
      </c>
      <c r="J852" t="str">
        <f>VLOOKUP(A852,MED[],9,FALSE)</f>
        <v>Obesity</v>
      </c>
      <c r="K852" t="str">
        <f>VLOOKUP(A852,MED[],10,FALSE)</f>
        <v>Diabetes</v>
      </c>
      <c r="L852" t="str">
        <f>VLOOKUP(A852,HOS[],2,FALSE)</f>
        <v>16 Jun 1970</v>
      </c>
      <c r="M852" s="11">
        <f>VLOOKUP(A852,HOS[],8,FALSE)</f>
        <v>38241.74</v>
      </c>
      <c r="N852" t="str">
        <f>VLOOKUP(A852,HOS[],9,FALSE)</f>
        <v>tier - 3</v>
      </c>
      <c r="O852" t="str">
        <f>VLOOKUP(A852,HOS[],10,FALSE)</f>
        <v>tier - 2</v>
      </c>
      <c r="P852" t="str">
        <f>VLOOKUP(A852,HOS[],11,FALSE)</f>
        <v>R1013</v>
      </c>
      <c r="Q852">
        <f>VLOOKUP(A852,HOS[],3,FALSE)</f>
        <v>52</v>
      </c>
    </row>
    <row r="853" spans="1:17" ht="15.6" x14ac:dyDescent="0.3">
      <c r="A853" s="1" t="s">
        <v>1519</v>
      </c>
      <c r="B853" t="str">
        <f>VLOOKUP(A853,CUS[],3,FALSE)</f>
        <v>Amy</v>
      </c>
      <c r="C853">
        <f>VLOOKUP(A853,MED[],2,FALSE)</f>
        <v>32.15</v>
      </c>
      <c r="D853">
        <f>VLOOKUP(A853,MED[],3,FALSE)</f>
        <v>4.0199999999999996</v>
      </c>
      <c r="E853" t="str">
        <f>VLOOKUP(A853,MED[],4,FALSE)</f>
        <v>yes</v>
      </c>
      <c r="F853" t="str">
        <f>VLOOKUP(A853,MED[],5,FALSE)</f>
        <v>No</v>
      </c>
      <c r="G853" t="str">
        <f>VLOOKUP(A853,MED[],6,FALSE)</f>
        <v>Yes</v>
      </c>
      <c r="H853" t="str">
        <f>VLOOKUP(A853,MED[],7,FALSE)</f>
        <v>1</v>
      </c>
      <c r="I853" t="str">
        <f>VLOOKUP(A853,MED[],8,FALSE)</f>
        <v>No</v>
      </c>
      <c r="J853" t="str">
        <f>VLOOKUP(A853,MED[],9,FALSE)</f>
        <v>Obesity</v>
      </c>
      <c r="K853" t="str">
        <f>VLOOKUP(A853,MED[],10,FALSE)</f>
        <v>Normal</v>
      </c>
      <c r="L853" t="str">
        <f>VLOOKUP(A853,HOS[],2,FALSE)</f>
        <v>22 Nov 1969</v>
      </c>
      <c r="M853" s="11">
        <f>VLOOKUP(A853,HOS[],8,FALSE)</f>
        <v>12638.2</v>
      </c>
      <c r="N853" t="str">
        <f>VLOOKUP(A853,HOS[],9,FALSE)</f>
        <v>tier - 3</v>
      </c>
      <c r="O853" t="str">
        <f>VLOOKUP(A853,HOS[],10,FALSE)</f>
        <v>tier - 1</v>
      </c>
      <c r="P853" t="str">
        <f>VLOOKUP(A853,HOS[],11,FALSE)</f>
        <v>R1025</v>
      </c>
      <c r="Q853">
        <f>VLOOKUP(A853,HOS[],3,FALSE)</f>
        <v>53</v>
      </c>
    </row>
    <row r="854" spans="1:17" ht="15.6" x14ac:dyDescent="0.3">
      <c r="A854" s="1" t="s">
        <v>1518</v>
      </c>
      <c r="B854" t="str">
        <f>VLOOKUP(A854,CUS[],3,FALSE)</f>
        <v>Joshua</v>
      </c>
      <c r="C854">
        <f>VLOOKUP(A854,MED[],2,FALSE)</f>
        <v>43.4</v>
      </c>
      <c r="D854">
        <f>VLOOKUP(A854,MED[],3,FALSE)</f>
        <v>8.81</v>
      </c>
      <c r="E854" t="str">
        <f>VLOOKUP(A854,MED[],4,FALSE)</f>
        <v>yes</v>
      </c>
      <c r="F854" t="str">
        <f>VLOOKUP(A854,MED[],5,FALSE)</f>
        <v>No</v>
      </c>
      <c r="G854" t="str">
        <f>VLOOKUP(A854,MED[],6,FALSE)</f>
        <v>No</v>
      </c>
      <c r="H854" t="str">
        <f>VLOOKUP(A854,MED[],7,FALSE)</f>
        <v>2</v>
      </c>
      <c r="I854" t="str">
        <f>VLOOKUP(A854,MED[],8,FALSE)</f>
        <v>No</v>
      </c>
      <c r="J854" t="str">
        <f>VLOOKUP(A854,MED[],9,FALSE)</f>
        <v>Obesity</v>
      </c>
      <c r="K854" t="str">
        <f>VLOOKUP(A854,MED[],10,FALSE)</f>
        <v>Diabetes</v>
      </c>
      <c r="L854" t="str">
        <f>VLOOKUP(A854,HOS[],2,FALSE)</f>
        <v>15 Nov 1961</v>
      </c>
      <c r="M854" s="11">
        <f>VLOOKUP(A854,HOS[],8,FALSE)</f>
        <v>6843.17</v>
      </c>
      <c r="N854" t="str">
        <f>VLOOKUP(A854,HOS[],9,FALSE)</f>
        <v>tier - 3</v>
      </c>
      <c r="O854" t="str">
        <f>VLOOKUP(A854,HOS[],10,FALSE)</f>
        <v>tier - 1</v>
      </c>
      <c r="P854" t="str">
        <f>VLOOKUP(A854,HOS[],11,FALSE)</f>
        <v>R1011</v>
      </c>
      <c r="Q854">
        <f>VLOOKUP(A854,HOS[],3,FALSE)</f>
        <v>61</v>
      </c>
    </row>
    <row r="855" spans="1:17" ht="15.6" x14ac:dyDescent="0.3">
      <c r="A855" s="1" t="s">
        <v>1517</v>
      </c>
      <c r="B855" t="str">
        <f>VLOOKUP(A855,CUS[],3,FALSE)</f>
        <v>C Fred</v>
      </c>
      <c r="C855">
        <f>VLOOKUP(A855,MED[],2,FALSE)</f>
        <v>31.57</v>
      </c>
      <c r="D855">
        <f>VLOOKUP(A855,MED[],3,FALSE)</f>
        <v>7.92</v>
      </c>
      <c r="E855" t="str">
        <f>VLOOKUP(A855,MED[],4,FALSE)</f>
        <v>yes</v>
      </c>
      <c r="F855" t="str">
        <f>VLOOKUP(A855,MED[],5,FALSE)</f>
        <v>No</v>
      </c>
      <c r="G855" t="str">
        <f>VLOOKUP(A855,MED[],6,FALSE)</f>
        <v>No</v>
      </c>
      <c r="H855" t="str">
        <f>VLOOKUP(A855,MED[],7,FALSE)</f>
        <v>2</v>
      </c>
      <c r="I855" t="str">
        <f>VLOOKUP(A855,MED[],8,FALSE)</f>
        <v>No</v>
      </c>
      <c r="J855" t="str">
        <f>VLOOKUP(A855,MED[],9,FALSE)</f>
        <v>Obesity</v>
      </c>
      <c r="K855" t="str">
        <f>VLOOKUP(A855,MED[],10,FALSE)</f>
        <v>Diabetes</v>
      </c>
      <c r="L855" t="str">
        <f>VLOOKUP(A855,HOS[],2,FALSE)</f>
        <v>4 Nov 1961</v>
      </c>
      <c r="M855" s="11">
        <f>VLOOKUP(A855,HOS[],8,FALSE)</f>
        <v>6849.03</v>
      </c>
      <c r="N855" t="str">
        <f>VLOOKUP(A855,HOS[],9,FALSE)</f>
        <v>tier - 3</v>
      </c>
      <c r="O855" t="str">
        <f>VLOOKUP(A855,HOS[],10,FALSE)</f>
        <v>tier - 3</v>
      </c>
      <c r="P855" t="str">
        <f>VLOOKUP(A855,HOS[],11,FALSE)</f>
        <v>R1013</v>
      </c>
      <c r="Q855">
        <f>VLOOKUP(A855,HOS[],3,FALSE)</f>
        <v>61</v>
      </c>
    </row>
    <row r="856" spans="1:17" ht="15.6" x14ac:dyDescent="0.3">
      <c r="A856" s="1" t="s">
        <v>1516</v>
      </c>
      <c r="B856" t="str">
        <f>VLOOKUP(A856,CUS[],3,FALSE)</f>
        <v>Jeremy</v>
      </c>
      <c r="C856">
        <f>VLOOKUP(A856,MED[],2,FALSE)</f>
        <v>24.32</v>
      </c>
      <c r="D856">
        <f>VLOOKUP(A856,MED[],3,FALSE)</f>
        <v>7.48</v>
      </c>
      <c r="E856" t="str">
        <f>VLOOKUP(A856,MED[],4,FALSE)</f>
        <v>No</v>
      </c>
      <c r="F856" t="str">
        <f>VLOOKUP(A856,MED[],5,FALSE)</f>
        <v>No</v>
      </c>
      <c r="G856" t="str">
        <f>VLOOKUP(A856,MED[],6,FALSE)</f>
        <v>No</v>
      </c>
      <c r="H856" t="str">
        <f>VLOOKUP(A856,MED[],7,FALSE)</f>
        <v>0</v>
      </c>
      <c r="I856" t="str">
        <f>VLOOKUP(A856,MED[],8,FALSE)</f>
        <v>No</v>
      </c>
      <c r="J856" t="str">
        <f>VLOOKUP(A856,MED[],9,FALSE)</f>
        <v>Overweight</v>
      </c>
      <c r="K856" t="str">
        <f>VLOOKUP(A856,MED[],10,FALSE)</f>
        <v>Diabetes</v>
      </c>
      <c r="L856" t="str">
        <f>VLOOKUP(A856,HOS[],2,FALSE)</f>
        <v>19 Oct 1962</v>
      </c>
      <c r="M856" s="11">
        <f>VLOOKUP(A856,HOS[],8,FALSE)</f>
        <v>6858.48</v>
      </c>
      <c r="N856" t="str">
        <f>VLOOKUP(A856,HOS[],9,FALSE)</f>
        <v>tier - 3</v>
      </c>
      <c r="O856" t="str">
        <f>VLOOKUP(A856,HOS[],10,FALSE)</f>
        <v>tier - 3</v>
      </c>
      <c r="P856" t="str">
        <f>VLOOKUP(A856,HOS[],11,FALSE)</f>
        <v>R1012</v>
      </c>
      <c r="Q856">
        <f>VLOOKUP(A856,HOS[],3,FALSE)</f>
        <v>60</v>
      </c>
    </row>
    <row r="857" spans="1:17" ht="15.6" x14ac:dyDescent="0.3">
      <c r="A857" s="1" t="s">
        <v>1515</v>
      </c>
      <c r="B857" t="str">
        <f>VLOOKUP(A857,CUS[],3,FALSE)</f>
        <v>Patrick Sr.</v>
      </c>
      <c r="C857">
        <f>VLOOKUP(A857,MED[],2,FALSE)</f>
        <v>31.07</v>
      </c>
      <c r="D857">
        <f>VLOOKUP(A857,MED[],3,FALSE)</f>
        <v>4.62</v>
      </c>
      <c r="E857" t="str">
        <f>VLOOKUP(A857,MED[],4,FALSE)</f>
        <v>yes</v>
      </c>
      <c r="F857" t="str">
        <f>VLOOKUP(A857,MED[],5,FALSE)</f>
        <v>No</v>
      </c>
      <c r="G857" t="str">
        <f>VLOOKUP(A857,MED[],6,FALSE)</f>
        <v>No</v>
      </c>
      <c r="H857" t="str">
        <f>VLOOKUP(A857,MED[],7,FALSE)</f>
        <v>2</v>
      </c>
      <c r="I857" t="str">
        <f>VLOOKUP(A857,MED[],8,FALSE)</f>
        <v>No</v>
      </c>
      <c r="J857" t="str">
        <f>VLOOKUP(A857,MED[],9,FALSE)</f>
        <v>Obesity</v>
      </c>
      <c r="K857" t="str">
        <f>VLOOKUP(A857,MED[],10,FALSE)</f>
        <v>Normal</v>
      </c>
      <c r="L857" t="str">
        <f>VLOOKUP(A857,HOS[],2,FALSE)</f>
        <v>5 Jul 1966</v>
      </c>
      <c r="M857" s="11">
        <f>VLOOKUP(A857,HOS[],8,FALSE)</f>
        <v>6863.49</v>
      </c>
      <c r="N857" t="str">
        <f>VLOOKUP(A857,HOS[],9,FALSE)</f>
        <v>tier - 3</v>
      </c>
      <c r="O857" t="str">
        <f>VLOOKUP(A857,HOS[],10,FALSE)</f>
        <v>tier - 2</v>
      </c>
      <c r="P857" t="str">
        <f>VLOOKUP(A857,HOS[],11,FALSE)</f>
        <v>R1012</v>
      </c>
      <c r="Q857">
        <f>VLOOKUP(A857,HOS[],3,FALSE)</f>
        <v>56</v>
      </c>
    </row>
    <row r="858" spans="1:17" ht="15.6" x14ac:dyDescent="0.3">
      <c r="A858" s="1" t="s">
        <v>1514</v>
      </c>
      <c r="B858" t="str">
        <f>VLOOKUP(A858,CUS[],3,FALSE)</f>
        <v>Kelly M.</v>
      </c>
      <c r="C858">
        <f>VLOOKUP(A858,MED[],2,FALSE)</f>
        <v>35.814999999999998</v>
      </c>
      <c r="D858">
        <f>VLOOKUP(A858,MED[],3,FALSE)</f>
        <v>8.4700000000000006</v>
      </c>
      <c r="E858" t="str">
        <f>VLOOKUP(A858,MED[],4,FALSE)</f>
        <v>No</v>
      </c>
      <c r="F858" t="str">
        <f>VLOOKUP(A858,MED[],5,FALSE)</f>
        <v>No</v>
      </c>
      <c r="G858" t="str">
        <f>VLOOKUP(A858,MED[],6,FALSE)</f>
        <v>No</v>
      </c>
      <c r="H858" t="str">
        <f>VLOOKUP(A858,MED[],7,FALSE)</f>
        <v>0</v>
      </c>
      <c r="I858" t="str">
        <f>VLOOKUP(A858,MED[],8,FALSE)</f>
        <v>No</v>
      </c>
      <c r="J858" t="str">
        <f>VLOOKUP(A858,MED[],9,FALSE)</f>
        <v>Obesity</v>
      </c>
      <c r="K858" t="str">
        <f>VLOOKUP(A858,MED[],10,FALSE)</f>
        <v>Diabetes</v>
      </c>
      <c r="L858" t="str">
        <f>VLOOKUP(A858,HOS[],2,FALSE)</f>
        <v>23 Dec 1968</v>
      </c>
      <c r="M858" s="11">
        <f>VLOOKUP(A858,HOS[],8,FALSE)</f>
        <v>6868.39</v>
      </c>
      <c r="N858" t="str">
        <f>VLOOKUP(A858,HOS[],9,FALSE)</f>
        <v>tier - 3</v>
      </c>
      <c r="O858" t="str">
        <f>VLOOKUP(A858,HOS[],10,FALSE)</f>
        <v>tier - 3</v>
      </c>
      <c r="P858" t="str">
        <f>VLOOKUP(A858,HOS[],11,FALSE)</f>
        <v>R1012</v>
      </c>
      <c r="Q858">
        <f>VLOOKUP(A858,HOS[],3,FALSE)</f>
        <v>54</v>
      </c>
    </row>
    <row r="859" spans="1:17" ht="15.6" x14ac:dyDescent="0.3">
      <c r="A859" s="1" t="s">
        <v>1513</v>
      </c>
      <c r="B859" t="str">
        <f>VLOOKUP(A859,CUS[],3,FALSE)</f>
        <v>Katherine</v>
      </c>
      <c r="C859">
        <f>VLOOKUP(A859,MED[],2,FALSE)</f>
        <v>40.81</v>
      </c>
      <c r="D859">
        <f>VLOOKUP(A859,MED[],3,FALSE)</f>
        <v>10.58</v>
      </c>
      <c r="E859" t="str">
        <f>VLOOKUP(A859,MED[],4,FALSE)</f>
        <v>yes</v>
      </c>
      <c r="F859" t="str">
        <f>VLOOKUP(A859,MED[],5,FALSE)</f>
        <v>No</v>
      </c>
      <c r="G859" t="str">
        <f>VLOOKUP(A859,MED[],6,FALSE)</f>
        <v>No</v>
      </c>
      <c r="H859" t="str">
        <f>VLOOKUP(A859,MED[],7,FALSE)</f>
        <v>0</v>
      </c>
      <c r="I859" t="str">
        <f>VLOOKUP(A859,MED[],8,FALSE)</f>
        <v>No</v>
      </c>
      <c r="J859" t="str">
        <f>VLOOKUP(A859,MED[],9,FALSE)</f>
        <v>Obesity</v>
      </c>
      <c r="K859" t="str">
        <f>VLOOKUP(A859,MED[],10,FALSE)</f>
        <v>Diabetes</v>
      </c>
      <c r="L859" t="str">
        <f>VLOOKUP(A859,HOS[],2,FALSE)</f>
        <v>23 Sep 1967</v>
      </c>
      <c r="M859" s="11">
        <f>VLOOKUP(A859,HOS[],8,FALSE)</f>
        <v>6875.96</v>
      </c>
      <c r="N859" t="str">
        <f>VLOOKUP(A859,HOS[],9,FALSE)</f>
        <v>tier - 3</v>
      </c>
      <c r="O859" t="str">
        <f>VLOOKUP(A859,HOS[],10,FALSE)</f>
        <v>tier - 3</v>
      </c>
      <c r="P859" t="str">
        <f>VLOOKUP(A859,HOS[],11,FALSE)</f>
        <v>R1013</v>
      </c>
      <c r="Q859">
        <f>VLOOKUP(A859,HOS[],3,FALSE)</f>
        <v>55</v>
      </c>
    </row>
    <row r="860" spans="1:17" ht="15.6" x14ac:dyDescent="0.3">
      <c r="A860" s="1" t="s">
        <v>1512</v>
      </c>
      <c r="B860" t="str">
        <f>VLOOKUP(A860,CUS[],3,FALSE)</f>
        <v>Keila L</v>
      </c>
      <c r="C860">
        <f>VLOOKUP(A860,MED[],2,FALSE)</f>
        <v>24.605</v>
      </c>
      <c r="D860">
        <f>VLOOKUP(A860,MED[],3,FALSE)</f>
        <v>7.48</v>
      </c>
      <c r="E860" t="str">
        <f>VLOOKUP(A860,MED[],4,FALSE)</f>
        <v>No</v>
      </c>
      <c r="F860" t="str">
        <f>VLOOKUP(A860,MED[],5,FALSE)</f>
        <v>No</v>
      </c>
      <c r="G860" t="str">
        <f>VLOOKUP(A860,MED[],6,FALSE)</f>
        <v>No</v>
      </c>
      <c r="H860" t="str">
        <f>VLOOKUP(A860,MED[],7,FALSE)</f>
        <v>0</v>
      </c>
      <c r="I860" t="str">
        <f>VLOOKUP(A860,MED[],8,FALSE)</f>
        <v>No</v>
      </c>
      <c r="J860" t="str">
        <f>VLOOKUP(A860,MED[],9,FALSE)</f>
        <v>Overweight</v>
      </c>
      <c r="K860" t="str">
        <f>VLOOKUP(A860,MED[],10,FALSE)</f>
        <v>Diabetes</v>
      </c>
      <c r="L860" t="str">
        <f>VLOOKUP(A860,HOS[],2,FALSE)</f>
        <v>24 Nov 1968</v>
      </c>
      <c r="M860" s="11">
        <f>VLOOKUP(A860,HOS[],8,FALSE)</f>
        <v>6876.53</v>
      </c>
      <c r="N860" t="str">
        <f>VLOOKUP(A860,HOS[],9,FALSE)</f>
        <v>tier - 3</v>
      </c>
      <c r="O860" t="str">
        <f>VLOOKUP(A860,HOS[],10,FALSE)</f>
        <v>tier - 3</v>
      </c>
      <c r="P860" t="str">
        <f>VLOOKUP(A860,HOS[],11,FALSE)</f>
        <v>R1012</v>
      </c>
      <c r="Q860">
        <f>VLOOKUP(A860,HOS[],3,FALSE)</f>
        <v>54</v>
      </c>
    </row>
    <row r="861" spans="1:17" ht="15.6" x14ac:dyDescent="0.3">
      <c r="A861" s="1" t="s">
        <v>1511</v>
      </c>
      <c r="B861" t="str">
        <f>VLOOKUP(A861,CUS[],3,FALSE)</f>
        <v>Zanae E</v>
      </c>
      <c r="C861">
        <f>VLOOKUP(A861,MED[],2,FALSE)</f>
        <v>21.47</v>
      </c>
      <c r="D861">
        <f>VLOOKUP(A861,MED[],3,FALSE)</f>
        <v>7.82</v>
      </c>
      <c r="E861" t="str">
        <f>VLOOKUP(A861,MED[],4,FALSE)</f>
        <v>No</v>
      </c>
      <c r="F861" t="str">
        <f>VLOOKUP(A861,MED[],5,FALSE)</f>
        <v>No</v>
      </c>
      <c r="G861" t="str">
        <f>VLOOKUP(A861,MED[],6,FALSE)</f>
        <v>No</v>
      </c>
      <c r="H861" t="str">
        <f>VLOOKUP(A861,MED[],7,FALSE)</f>
        <v>0</v>
      </c>
      <c r="I861" t="str">
        <f>VLOOKUP(A861,MED[],8,FALSE)</f>
        <v>No</v>
      </c>
      <c r="J861" t="str">
        <f>VLOOKUP(A861,MED[],9,FALSE)</f>
        <v>Overweight</v>
      </c>
      <c r="K861" t="str">
        <f>VLOOKUP(A861,MED[],10,FALSE)</f>
        <v>Diabetes</v>
      </c>
      <c r="L861" t="str">
        <f>VLOOKUP(A861,HOS[],2,FALSE)</f>
        <v>10 Nov 1968</v>
      </c>
      <c r="M861" s="11">
        <f>VLOOKUP(A861,HOS[],8,FALSE)</f>
        <v>6877.98</v>
      </c>
      <c r="N861" t="str">
        <f>VLOOKUP(A861,HOS[],9,FALSE)</f>
        <v>tier - 3</v>
      </c>
      <c r="O861" t="str">
        <f>VLOOKUP(A861,HOS[],10,FALSE)</f>
        <v>tier - 1</v>
      </c>
      <c r="P861" t="str">
        <f>VLOOKUP(A861,HOS[],11,FALSE)</f>
        <v>R1012</v>
      </c>
      <c r="Q861">
        <f>VLOOKUP(A861,HOS[],3,FALSE)</f>
        <v>54</v>
      </c>
    </row>
    <row r="862" spans="1:17" ht="15.6" x14ac:dyDescent="0.3">
      <c r="A862" s="1" t="s">
        <v>1510</v>
      </c>
      <c r="B862" t="str">
        <f>VLOOKUP(A862,CUS[],3,FALSE)</f>
        <v>Alex</v>
      </c>
      <c r="C862">
        <f>VLOOKUP(A862,MED[],2,FALSE)</f>
        <v>52.89</v>
      </c>
      <c r="D862">
        <f>VLOOKUP(A862,MED[],3,FALSE)</f>
        <v>4.96</v>
      </c>
      <c r="E862" t="str">
        <f>VLOOKUP(A862,MED[],4,FALSE)</f>
        <v>yes</v>
      </c>
      <c r="F862" t="str">
        <f>VLOOKUP(A862,MED[],5,FALSE)</f>
        <v>No</v>
      </c>
      <c r="G862" t="str">
        <f>VLOOKUP(A862,MED[],6,FALSE)</f>
        <v>No</v>
      </c>
      <c r="H862" t="str">
        <f>VLOOKUP(A862,MED[],7,FALSE)</f>
        <v>1</v>
      </c>
      <c r="I862" t="str">
        <f>VLOOKUP(A862,MED[],8,FALSE)</f>
        <v>No</v>
      </c>
      <c r="J862" t="str">
        <f>VLOOKUP(A862,MED[],9,FALSE)</f>
        <v>Obesity</v>
      </c>
      <c r="K862" t="str">
        <f>VLOOKUP(A862,MED[],10,FALSE)</f>
        <v>Normal</v>
      </c>
      <c r="L862" t="str">
        <f>VLOOKUP(A862,HOS[],2,FALSE)</f>
        <v>21 Aug 1995</v>
      </c>
      <c r="M862" s="11">
        <f>VLOOKUP(A862,HOS[],8,FALSE)</f>
        <v>6895.19</v>
      </c>
      <c r="N862" t="str">
        <f>VLOOKUP(A862,HOS[],9,FALSE)</f>
        <v>tier - 3</v>
      </c>
      <c r="O862" t="str">
        <f>VLOOKUP(A862,HOS[],10,FALSE)</f>
        <v>tier - 3</v>
      </c>
      <c r="P862" t="str">
        <f>VLOOKUP(A862,HOS[],11,FALSE)</f>
        <v>R1012</v>
      </c>
      <c r="Q862">
        <f>VLOOKUP(A862,HOS[],3,FALSE)</f>
        <v>27</v>
      </c>
    </row>
    <row r="863" spans="1:17" ht="15.6" x14ac:dyDescent="0.3">
      <c r="A863" s="1" t="s">
        <v>1509</v>
      </c>
      <c r="B863" t="str">
        <f>VLOOKUP(A863,CUS[],3,FALSE)</f>
        <v>Kathryn</v>
      </c>
      <c r="C863">
        <f>VLOOKUP(A863,MED[],2,FALSE)</f>
        <v>32.965000000000003</v>
      </c>
      <c r="D863">
        <f>VLOOKUP(A863,MED[],3,FALSE)</f>
        <v>6.15</v>
      </c>
      <c r="E863" t="str">
        <f>VLOOKUP(A863,MED[],4,FALSE)</f>
        <v>yes</v>
      </c>
      <c r="F863" t="str">
        <f>VLOOKUP(A863,MED[],5,FALSE)</f>
        <v>No</v>
      </c>
      <c r="G863" t="str">
        <f>VLOOKUP(A863,MED[],6,FALSE)</f>
        <v>No</v>
      </c>
      <c r="H863" t="str">
        <f>VLOOKUP(A863,MED[],7,FALSE)</f>
        <v>1</v>
      </c>
      <c r="I863" t="str">
        <f>VLOOKUP(A863,MED[],8,FALSE)</f>
        <v>No</v>
      </c>
      <c r="J863" t="str">
        <f>VLOOKUP(A863,MED[],9,FALSE)</f>
        <v>Obesity</v>
      </c>
      <c r="K863" t="str">
        <f>VLOOKUP(A863,MED[],10,FALSE)</f>
        <v>Prediabetes</v>
      </c>
      <c r="L863" t="str">
        <f>VLOOKUP(A863,HOS[],2,FALSE)</f>
        <v>5 Aug 1964</v>
      </c>
      <c r="M863" s="11">
        <f>VLOOKUP(A863,HOS[],8,FALSE)</f>
        <v>6933.24</v>
      </c>
      <c r="N863" t="str">
        <f>VLOOKUP(A863,HOS[],9,FALSE)</f>
        <v>tier - 3</v>
      </c>
      <c r="O863" t="str">
        <f>VLOOKUP(A863,HOS[],10,FALSE)</f>
        <v>tier - 3</v>
      </c>
      <c r="P863" t="str">
        <f>VLOOKUP(A863,HOS[],11,FALSE)</f>
        <v>R1024</v>
      </c>
      <c r="Q863">
        <f>VLOOKUP(A863,HOS[],3,FALSE)</f>
        <v>58</v>
      </c>
    </row>
    <row r="864" spans="1:17" ht="15.6" x14ac:dyDescent="0.3">
      <c r="A864" s="1" t="s">
        <v>1508</v>
      </c>
      <c r="B864" t="str">
        <f>VLOOKUP(A864,CUS[],3,FALSE)</f>
        <v>Jason L.</v>
      </c>
      <c r="C864">
        <f>VLOOKUP(A864,MED[],2,FALSE)</f>
        <v>36.799999999999997</v>
      </c>
      <c r="D864">
        <f>VLOOKUP(A864,MED[],3,FALSE)</f>
        <v>4.62</v>
      </c>
      <c r="E864" t="str">
        <f>VLOOKUP(A864,MED[],4,FALSE)</f>
        <v>No</v>
      </c>
      <c r="F864" t="str">
        <f>VLOOKUP(A864,MED[],5,FALSE)</f>
        <v>No</v>
      </c>
      <c r="G864" t="str">
        <f>VLOOKUP(A864,MED[],6,FALSE)</f>
        <v>Yes</v>
      </c>
      <c r="H864" t="str">
        <f>VLOOKUP(A864,MED[],7,FALSE)</f>
        <v>1</v>
      </c>
      <c r="I864" t="str">
        <f>VLOOKUP(A864,MED[],8,FALSE)</f>
        <v>No</v>
      </c>
      <c r="J864" t="str">
        <f>VLOOKUP(A864,MED[],9,FALSE)</f>
        <v>Obesity</v>
      </c>
      <c r="K864" t="str">
        <f>VLOOKUP(A864,MED[],10,FALSE)</f>
        <v>Normal</v>
      </c>
      <c r="L864" t="str">
        <f>VLOOKUP(A864,HOS[],2,FALSE)</f>
        <v>5 Jul 1979</v>
      </c>
      <c r="M864" s="11">
        <f>VLOOKUP(A864,HOS[],8,FALSE)</f>
        <v>12640.24</v>
      </c>
      <c r="N864" t="str">
        <f>VLOOKUP(A864,HOS[],9,FALSE)</f>
        <v>tier - 3</v>
      </c>
      <c r="O864" t="str">
        <f>VLOOKUP(A864,HOS[],10,FALSE)</f>
        <v>tier - 1</v>
      </c>
      <c r="P864" t="str">
        <f>VLOOKUP(A864,HOS[],11,FALSE)</f>
        <v>R1022</v>
      </c>
      <c r="Q864">
        <f>VLOOKUP(A864,HOS[],3,FALSE)</f>
        <v>43</v>
      </c>
    </row>
    <row r="865" spans="1:17" ht="15.6" x14ac:dyDescent="0.3">
      <c r="A865" s="1" t="s">
        <v>1507</v>
      </c>
      <c r="B865" t="str">
        <f>VLOOKUP(A865,CUS[],3,FALSE)</f>
        <v>Benjamin J.</v>
      </c>
      <c r="C865">
        <f>VLOOKUP(A865,MED[],2,FALSE)</f>
        <v>34.299999999999997</v>
      </c>
      <c r="D865">
        <f>VLOOKUP(A865,MED[],3,FALSE)</f>
        <v>4.87</v>
      </c>
      <c r="E865" t="str">
        <f>VLOOKUP(A865,MED[],4,FALSE)</f>
        <v>No</v>
      </c>
      <c r="F865" t="str">
        <f>VLOOKUP(A865,MED[],5,FALSE)</f>
        <v>No</v>
      </c>
      <c r="G865" t="str">
        <f>VLOOKUP(A865,MED[],6,FALSE)</f>
        <v>No</v>
      </c>
      <c r="H865" t="str">
        <f>VLOOKUP(A865,MED[],7,FALSE)</f>
        <v>2</v>
      </c>
      <c r="I865" t="str">
        <f>VLOOKUP(A865,MED[],8,FALSE)</f>
        <v>No</v>
      </c>
      <c r="J865" t="str">
        <f>VLOOKUP(A865,MED[],9,FALSE)</f>
        <v>Obesity</v>
      </c>
      <c r="K865" t="str">
        <f>VLOOKUP(A865,MED[],10,FALSE)</f>
        <v>Normal</v>
      </c>
      <c r="L865" t="str">
        <f>VLOOKUP(A865,HOS[],2,FALSE)</f>
        <v>16 Aug 1972</v>
      </c>
      <c r="M865" s="11">
        <f>VLOOKUP(A865,HOS[],8,FALSE)</f>
        <v>38245.589999999997</v>
      </c>
      <c r="N865" t="str">
        <f>VLOOKUP(A865,HOS[],9,FALSE)</f>
        <v>tier - 3</v>
      </c>
      <c r="O865" t="str">
        <f>VLOOKUP(A865,HOS[],10,FALSE)</f>
        <v>tier - 2</v>
      </c>
      <c r="P865" t="str">
        <f>VLOOKUP(A865,HOS[],11,FALSE)</f>
        <v>R1021</v>
      </c>
      <c r="Q865">
        <f>VLOOKUP(A865,HOS[],3,FALSE)</f>
        <v>50</v>
      </c>
    </row>
    <row r="866" spans="1:17" ht="15.6" x14ac:dyDescent="0.3">
      <c r="A866" s="1" t="s">
        <v>1506</v>
      </c>
      <c r="B866" t="str">
        <f>VLOOKUP(A866,CUS[],3,FALSE)</f>
        <v>Steven M.</v>
      </c>
      <c r="C866">
        <f>VLOOKUP(A866,MED[],2,FALSE)</f>
        <v>35.244999999999997</v>
      </c>
      <c r="D866">
        <f>VLOOKUP(A866,MED[],3,FALSE)</f>
        <v>4.63</v>
      </c>
      <c r="E866" t="str">
        <f>VLOOKUP(A866,MED[],4,FALSE)</f>
        <v>No</v>
      </c>
      <c r="F866" t="str">
        <f>VLOOKUP(A866,MED[],5,FALSE)</f>
        <v>No</v>
      </c>
      <c r="G866" t="str">
        <f>VLOOKUP(A866,MED[],6,FALSE)</f>
        <v>No</v>
      </c>
      <c r="H866" t="str">
        <f>VLOOKUP(A866,MED[],7,FALSE)</f>
        <v>0</v>
      </c>
      <c r="I866" t="str">
        <f>VLOOKUP(A866,MED[],8,FALSE)</f>
        <v>No</v>
      </c>
      <c r="J866" t="str">
        <f>VLOOKUP(A866,MED[],9,FALSE)</f>
        <v>Obesity</v>
      </c>
      <c r="K866" t="str">
        <f>VLOOKUP(A866,MED[],10,FALSE)</f>
        <v>Normal</v>
      </c>
      <c r="L866" t="str">
        <f>VLOOKUP(A866,HOS[],2,FALSE)</f>
        <v>21 Dec 1989</v>
      </c>
      <c r="M866" s="11">
        <f>VLOOKUP(A866,HOS[],8,FALSE)</f>
        <v>48517.56</v>
      </c>
      <c r="N866" t="str">
        <f>VLOOKUP(A866,HOS[],9,FALSE)</f>
        <v>tier - 3</v>
      </c>
      <c r="O866" t="str">
        <f>VLOOKUP(A866,HOS[],10,FALSE)</f>
        <v>tier - 3</v>
      </c>
      <c r="P866" t="str">
        <f>VLOOKUP(A866,HOS[],11,FALSE)</f>
        <v>R1016</v>
      </c>
      <c r="Q866">
        <f>VLOOKUP(A866,HOS[],3,FALSE)</f>
        <v>33</v>
      </c>
    </row>
    <row r="867" spans="1:17" ht="15.6" x14ac:dyDescent="0.3">
      <c r="A867" s="1" t="s">
        <v>1505</v>
      </c>
      <c r="B867" t="str">
        <f>VLOOKUP(A867,CUS[],3,FALSE)</f>
        <v>Erika</v>
      </c>
      <c r="C867">
        <f>VLOOKUP(A867,MED[],2,FALSE)</f>
        <v>26.23</v>
      </c>
      <c r="D867">
        <f>VLOOKUP(A867,MED[],3,FALSE)</f>
        <v>11.93</v>
      </c>
      <c r="E867" t="str">
        <f>VLOOKUP(A867,MED[],4,FALSE)</f>
        <v>No</v>
      </c>
      <c r="F867" t="str">
        <f>VLOOKUP(A867,MED[],5,FALSE)</f>
        <v>No</v>
      </c>
      <c r="G867" t="str">
        <f>VLOOKUP(A867,MED[],6,FALSE)</f>
        <v>No</v>
      </c>
      <c r="H867" t="str">
        <f>VLOOKUP(A867,MED[],7,FALSE)</f>
        <v>0</v>
      </c>
      <c r="I867" t="str">
        <f>VLOOKUP(A867,MED[],8,FALSE)</f>
        <v>No</v>
      </c>
      <c r="J867" t="str">
        <f>VLOOKUP(A867,MED[],9,FALSE)</f>
        <v>Overweight</v>
      </c>
      <c r="K867" t="str">
        <f>VLOOKUP(A867,MED[],10,FALSE)</f>
        <v>Diabetes</v>
      </c>
      <c r="L867" t="str">
        <f>VLOOKUP(A867,HOS[],2,FALSE)</f>
        <v>29 Sep 1962</v>
      </c>
      <c r="M867" s="11">
        <f>VLOOKUP(A867,HOS[],8,FALSE)</f>
        <v>6938.11</v>
      </c>
      <c r="N867" t="str">
        <f>VLOOKUP(A867,HOS[],9,FALSE)</f>
        <v>tier - 3</v>
      </c>
      <c r="O867" t="str">
        <f>VLOOKUP(A867,HOS[],10,FALSE)</f>
        <v>tier - 2</v>
      </c>
      <c r="P867" t="str">
        <f>VLOOKUP(A867,HOS[],11,FALSE)</f>
        <v>R1024</v>
      </c>
      <c r="Q867">
        <f>VLOOKUP(A867,HOS[],3,FALSE)</f>
        <v>60</v>
      </c>
    </row>
    <row r="868" spans="1:17" ht="15.6" x14ac:dyDescent="0.3">
      <c r="A868" s="1" t="s">
        <v>1504</v>
      </c>
      <c r="B868" t="str">
        <f>VLOOKUP(A868,CUS[],3,FALSE)</f>
        <v>Chad</v>
      </c>
      <c r="C868">
        <f>VLOOKUP(A868,MED[],2,FALSE)</f>
        <v>36.1</v>
      </c>
      <c r="D868">
        <f>VLOOKUP(A868,MED[],3,FALSE)</f>
        <v>5.65</v>
      </c>
      <c r="E868" t="str">
        <f>VLOOKUP(A868,MED[],4,FALSE)</f>
        <v>yes</v>
      </c>
      <c r="F868" t="str">
        <f>VLOOKUP(A868,MED[],5,FALSE)</f>
        <v>No</v>
      </c>
      <c r="G868" t="str">
        <f>VLOOKUP(A868,MED[],6,FALSE)</f>
        <v>No</v>
      </c>
      <c r="H868" t="str">
        <f>VLOOKUP(A868,MED[],7,FALSE)</f>
        <v>2</v>
      </c>
      <c r="I868" t="str">
        <f>VLOOKUP(A868,MED[],8,FALSE)</f>
        <v>No</v>
      </c>
      <c r="J868" t="str">
        <f>VLOOKUP(A868,MED[],9,FALSE)</f>
        <v>Obesity</v>
      </c>
      <c r="K868" t="str">
        <f>VLOOKUP(A868,MED[],10,FALSE)</f>
        <v>Normal</v>
      </c>
      <c r="L868" t="str">
        <f>VLOOKUP(A868,HOS[],2,FALSE)</f>
        <v>30 Dec 1966</v>
      </c>
      <c r="M868" s="11">
        <f>VLOOKUP(A868,HOS[],8,FALSE)</f>
        <v>6940.91</v>
      </c>
      <c r="N868" t="str">
        <f>VLOOKUP(A868,HOS[],9,FALSE)</f>
        <v>tier - 3</v>
      </c>
      <c r="O868" t="str">
        <f>VLOOKUP(A868,HOS[],10,FALSE)</f>
        <v>tier - 3</v>
      </c>
      <c r="P868" t="str">
        <f>VLOOKUP(A868,HOS[],11,FALSE)</f>
        <v>R1011</v>
      </c>
      <c r="Q868">
        <f>VLOOKUP(A868,HOS[],3,FALSE)</f>
        <v>56</v>
      </c>
    </row>
    <row r="869" spans="1:17" ht="15.6" x14ac:dyDescent="0.3">
      <c r="A869" s="1" t="s">
        <v>1503</v>
      </c>
      <c r="B869" t="str">
        <f>VLOOKUP(A869,CUS[],3,FALSE)</f>
        <v>Mark</v>
      </c>
      <c r="C869">
        <f>VLOOKUP(A869,MED[],2,FALSE)</f>
        <v>37.1</v>
      </c>
      <c r="D869">
        <f>VLOOKUP(A869,MED[],3,FALSE)</f>
        <v>11.21</v>
      </c>
      <c r="E869" t="str">
        <f>VLOOKUP(A869,MED[],4,FALSE)</f>
        <v>yes</v>
      </c>
      <c r="F869" t="str">
        <f>VLOOKUP(A869,MED[],5,FALSE)</f>
        <v>No</v>
      </c>
      <c r="G869" t="str">
        <f>VLOOKUP(A869,MED[],6,FALSE)</f>
        <v>Yes</v>
      </c>
      <c r="H869" t="str">
        <f>VLOOKUP(A869,MED[],7,FALSE)</f>
        <v>1</v>
      </c>
      <c r="I869" t="str">
        <f>VLOOKUP(A869,MED[],8,FALSE)</f>
        <v>No</v>
      </c>
      <c r="J869" t="str">
        <f>VLOOKUP(A869,MED[],9,FALSE)</f>
        <v>Obesity</v>
      </c>
      <c r="K869" t="str">
        <f>VLOOKUP(A869,MED[],10,FALSE)</f>
        <v>Diabetes</v>
      </c>
      <c r="L869" t="str">
        <f>VLOOKUP(A869,HOS[],2,FALSE)</f>
        <v>5 Sep 1963</v>
      </c>
      <c r="M869" s="11">
        <f>VLOOKUP(A869,HOS[],8,FALSE)</f>
        <v>6940.94</v>
      </c>
      <c r="N869" t="str">
        <f>VLOOKUP(A869,HOS[],9,FALSE)</f>
        <v>tier - 3</v>
      </c>
      <c r="O869" t="str">
        <f>VLOOKUP(A869,HOS[],10,FALSE)</f>
        <v>tier - 3</v>
      </c>
      <c r="P869" t="str">
        <f>VLOOKUP(A869,HOS[],11,FALSE)</f>
        <v>R1011</v>
      </c>
      <c r="Q869">
        <f>VLOOKUP(A869,HOS[],3,FALSE)</f>
        <v>59</v>
      </c>
    </row>
    <row r="870" spans="1:17" ht="15.6" x14ac:dyDescent="0.3">
      <c r="A870" s="1" t="s">
        <v>1502</v>
      </c>
      <c r="B870" t="str">
        <f>VLOOKUP(A870,CUS[],3,FALSE)</f>
        <v>David</v>
      </c>
      <c r="C870">
        <f>VLOOKUP(A870,MED[],2,FALSE)</f>
        <v>27.5</v>
      </c>
      <c r="D870">
        <f>VLOOKUP(A870,MED[],3,FALSE)</f>
        <v>10.62</v>
      </c>
      <c r="E870" t="str">
        <f>VLOOKUP(A870,MED[],4,FALSE)</f>
        <v>yes</v>
      </c>
      <c r="F870" t="str">
        <f>VLOOKUP(A870,MED[],5,FALSE)</f>
        <v>No</v>
      </c>
      <c r="G870" t="str">
        <f>VLOOKUP(A870,MED[],6,FALSE)</f>
        <v>Yes</v>
      </c>
      <c r="H870" t="str">
        <f>VLOOKUP(A870,MED[],7,FALSE)</f>
        <v>1</v>
      </c>
      <c r="I870" t="str">
        <f>VLOOKUP(A870,MED[],8,FALSE)</f>
        <v>No</v>
      </c>
      <c r="J870" t="str">
        <f>VLOOKUP(A870,MED[],9,FALSE)</f>
        <v>Overweight</v>
      </c>
      <c r="K870" t="str">
        <f>VLOOKUP(A870,MED[],10,FALSE)</f>
        <v>Diabetes</v>
      </c>
      <c r="L870" t="str">
        <f>VLOOKUP(A870,HOS[],2,FALSE)</f>
        <v>15 Aug 1963</v>
      </c>
      <c r="M870" s="11">
        <f>VLOOKUP(A870,HOS[],8,FALSE)</f>
        <v>6948.7</v>
      </c>
      <c r="N870" t="str">
        <f>VLOOKUP(A870,HOS[],9,FALSE)</f>
        <v>tier - 3</v>
      </c>
      <c r="O870" t="str">
        <f>VLOOKUP(A870,HOS[],10,FALSE)</f>
        <v>tier - 2</v>
      </c>
      <c r="P870" t="str">
        <f>VLOOKUP(A870,HOS[],11,FALSE)</f>
        <v>R1011</v>
      </c>
      <c r="Q870">
        <f>VLOOKUP(A870,HOS[],3,FALSE)</f>
        <v>59</v>
      </c>
    </row>
    <row r="871" spans="1:17" ht="15.6" x14ac:dyDescent="0.3">
      <c r="A871" s="1" t="s">
        <v>1501</v>
      </c>
      <c r="B871" t="str">
        <f>VLOOKUP(A871,CUS[],3,FALSE)</f>
        <v>Matthew R</v>
      </c>
      <c r="C871">
        <f>VLOOKUP(A871,MED[],2,FALSE)</f>
        <v>24.7</v>
      </c>
      <c r="D871">
        <f>VLOOKUP(A871,MED[],3,FALSE)</f>
        <v>10.7</v>
      </c>
      <c r="E871" t="str">
        <f>VLOOKUP(A871,MED[],4,FALSE)</f>
        <v>yes</v>
      </c>
      <c r="F871" t="str">
        <f>VLOOKUP(A871,MED[],5,FALSE)</f>
        <v>No</v>
      </c>
      <c r="G871" t="str">
        <f>VLOOKUP(A871,MED[],6,FALSE)</f>
        <v>Yes</v>
      </c>
      <c r="H871" t="str">
        <f>VLOOKUP(A871,MED[],7,FALSE)</f>
        <v>1</v>
      </c>
      <c r="I871" t="str">
        <f>VLOOKUP(A871,MED[],8,FALSE)</f>
        <v>No</v>
      </c>
      <c r="J871" t="str">
        <f>VLOOKUP(A871,MED[],9,FALSE)</f>
        <v>Overweight</v>
      </c>
      <c r="K871" t="str">
        <f>VLOOKUP(A871,MED[],10,FALSE)</f>
        <v>Diabetes</v>
      </c>
      <c r="L871" t="str">
        <f>VLOOKUP(A871,HOS[],2,FALSE)</f>
        <v>18 Aug 1963</v>
      </c>
      <c r="M871" s="11">
        <f>VLOOKUP(A871,HOS[],8,FALSE)</f>
        <v>6951.12</v>
      </c>
      <c r="N871" t="str">
        <f>VLOOKUP(A871,HOS[],9,FALSE)</f>
        <v>tier - 3</v>
      </c>
      <c r="O871" t="str">
        <f>VLOOKUP(A871,HOS[],10,FALSE)</f>
        <v>tier - 3</v>
      </c>
      <c r="P871" t="str">
        <f>VLOOKUP(A871,HOS[],11,FALSE)</f>
        <v>R1017</v>
      </c>
      <c r="Q871">
        <f>VLOOKUP(A871,HOS[],3,FALSE)</f>
        <v>59</v>
      </c>
    </row>
    <row r="872" spans="1:17" ht="15.6" x14ac:dyDescent="0.3">
      <c r="A872" s="1" t="s">
        <v>1500</v>
      </c>
      <c r="B872" t="str">
        <f>VLOOKUP(A872,CUS[],3,FALSE)</f>
        <v>Orla</v>
      </c>
      <c r="C872">
        <f>VLOOKUP(A872,MED[],2,FALSE)</f>
        <v>26.78</v>
      </c>
      <c r="D872">
        <f>VLOOKUP(A872,MED[],3,FALSE)</f>
        <v>10.02</v>
      </c>
      <c r="E872" t="str">
        <f>VLOOKUP(A872,MED[],4,FALSE)</f>
        <v>yes</v>
      </c>
      <c r="F872" t="str">
        <f>VLOOKUP(A872,MED[],5,FALSE)</f>
        <v>No</v>
      </c>
      <c r="G872" t="str">
        <f>VLOOKUP(A872,MED[],6,FALSE)</f>
        <v>Yes</v>
      </c>
      <c r="H872" t="str">
        <f>VLOOKUP(A872,MED[],7,FALSE)</f>
        <v>1</v>
      </c>
      <c r="I872" t="str">
        <f>VLOOKUP(A872,MED[],8,FALSE)</f>
        <v>No</v>
      </c>
      <c r="J872" t="str">
        <f>VLOOKUP(A872,MED[],9,FALSE)</f>
        <v>Overweight</v>
      </c>
      <c r="K872" t="str">
        <f>VLOOKUP(A872,MED[],10,FALSE)</f>
        <v>Diabetes</v>
      </c>
      <c r="L872" t="str">
        <f>VLOOKUP(A872,HOS[],2,FALSE)</f>
        <v>3 Oct 1963</v>
      </c>
      <c r="M872" s="11">
        <f>VLOOKUP(A872,HOS[],8,FALSE)</f>
        <v>6965.21</v>
      </c>
      <c r="N872" t="str">
        <f>VLOOKUP(A872,HOS[],9,FALSE)</f>
        <v>tier - 3</v>
      </c>
      <c r="O872" t="str">
        <f>VLOOKUP(A872,HOS[],10,FALSE)</f>
        <v>tier - 1</v>
      </c>
      <c r="P872" t="str">
        <f>VLOOKUP(A872,HOS[],11,FALSE)</f>
        <v>R1025</v>
      </c>
      <c r="Q872">
        <f>VLOOKUP(A872,HOS[],3,FALSE)</f>
        <v>59</v>
      </c>
    </row>
    <row r="873" spans="1:17" ht="15.6" x14ac:dyDescent="0.3">
      <c r="A873" s="1" t="s">
        <v>1499</v>
      </c>
      <c r="B873" t="str">
        <f>VLOOKUP(A873,CUS[],3,FALSE)</f>
        <v>Shaista S</v>
      </c>
      <c r="C873">
        <f>VLOOKUP(A873,MED[],2,FALSE)</f>
        <v>45.8</v>
      </c>
      <c r="D873">
        <f>VLOOKUP(A873,MED[],3,FALSE)</f>
        <v>4.8499999999999996</v>
      </c>
      <c r="E873" t="str">
        <f>VLOOKUP(A873,MED[],4,FALSE)</f>
        <v>No</v>
      </c>
      <c r="F873" t="str">
        <f>VLOOKUP(A873,MED[],5,FALSE)</f>
        <v>No</v>
      </c>
      <c r="G873" t="str">
        <f>VLOOKUP(A873,MED[],6,FALSE)</f>
        <v>No</v>
      </c>
      <c r="H873" t="str">
        <f>VLOOKUP(A873,MED[],7,FALSE)</f>
        <v>0</v>
      </c>
      <c r="I873" t="str">
        <f>VLOOKUP(A873,MED[],8,FALSE)</f>
        <v>No</v>
      </c>
      <c r="J873" t="str">
        <f>VLOOKUP(A873,MED[],9,FALSE)</f>
        <v>Obesity</v>
      </c>
      <c r="K873" t="str">
        <f>VLOOKUP(A873,MED[],10,FALSE)</f>
        <v>Normal</v>
      </c>
      <c r="L873" t="str">
        <f>VLOOKUP(A873,HOS[],2,FALSE)</f>
        <v>10 Oct 1990</v>
      </c>
      <c r="M873" s="11">
        <f>VLOOKUP(A873,HOS[],8,FALSE)</f>
        <v>6985.51</v>
      </c>
      <c r="N873" t="str">
        <f>VLOOKUP(A873,HOS[],9,FALSE)</f>
        <v>tier - 3</v>
      </c>
      <c r="O873" t="str">
        <f>VLOOKUP(A873,HOS[],10,FALSE)</f>
        <v>tier - 1</v>
      </c>
      <c r="P873" t="str">
        <f>VLOOKUP(A873,HOS[],11,FALSE)</f>
        <v>R1011</v>
      </c>
      <c r="Q873">
        <f>VLOOKUP(A873,HOS[],3,FALSE)</f>
        <v>32</v>
      </c>
    </row>
    <row r="874" spans="1:17" ht="15.6" x14ac:dyDescent="0.3">
      <c r="A874" s="1" t="s">
        <v>1498</v>
      </c>
      <c r="B874" t="str">
        <f>VLOOKUP(A874,CUS[],3,FALSE)</f>
        <v>Mrs.  Emily</v>
      </c>
      <c r="C874">
        <f>VLOOKUP(A874,MED[],2,FALSE)</f>
        <v>29</v>
      </c>
      <c r="D874">
        <f>VLOOKUP(A874,MED[],3,FALSE)</f>
        <v>4.3899999999999997</v>
      </c>
      <c r="E874" t="str">
        <f>VLOOKUP(A874,MED[],4,FALSE)</f>
        <v>yes</v>
      </c>
      <c r="F874" t="str">
        <f>VLOOKUP(A874,MED[],5,FALSE)</f>
        <v>No</v>
      </c>
      <c r="G874" t="str">
        <f>VLOOKUP(A874,MED[],6,FALSE)</f>
        <v>No</v>
      </c>
      <c r="H874" t="str">
        <f>VLOOKUP(A874,MED[],7,FALSE)</f>
        <v>2</v>
      </c>
      <c r="I874" t="str">
        <f>VLOOKUP(A874,MED[],8,FALSE)</f>
        <v>No</v>
      </c>
      <c r="J874" t="str">
        <f>VLOOKUP(A874,MED[],9,FALSE)</f>
        <v>Overweight</v>
      </c>
      <c r="K874" t="str">
        <f>VLOOKUP(A874,MED[],10,FALSE)</f>
        <v>Normal</v>
      </c>
      <c r="L874" t="str">
        <f>VLOOKUP(A874,HOS[],2,FALSE)</f>
        <v>18 Nov 1966</v>
      </c>
      <c r="M874" s="11">
        <f>VLOOKUP(A874,HOS[],8,FALSE)</f>
        <v>6986.7</v>
      </c>
      <c r="N874" t="str">
        <f>VLOOKUP(A874,HOS[],9,FALSE)</f>
        <v>tier - 3</v>
      </c>
      <c r="O874" t="str">
        <f>VLOOKUP(A874,HOS[],10,FALSE)</f>
        <v>tier - 1</v>
      </c>
      <c r="P874" t="str">
        <f>VLOOKUP(A874,HOS[],11,FALSE)</f>
        <v>R1025</v>
      </c>
      <c r="Q874">
        <f>VLOOKUP(A874,HOS[],3,FALSE)</f>
        <v>56</v>
      </c>
    </row>
    <row r="875" spans="1:17" ht="15.6" x14ac:dyDescent="0.3">
      <c r="A875" s="1" t="s">
        <v>1497</v>
      </c>
      <c r="B875" t="str">
        <f>VLOOKUP(A875,CUS[],3,FALSE)</f>
        <v>Julie A.</v>
      </c>
      <c r="C875">
        <f>VLOOKUP(A875,MED[],2,FALSE)</f>
        <v>33.534999999999997</v>
      </c>
      <c r="D875">
        <f>VLOOKUP(A875,MED[],3,FALSE)</f>
        <v>8.24</v>
      </c>
      <c r="E875" t="str">
        <f>VLOOKUP(A875,MED[],4,FALSE)</f>
        <v>yes</v>
      </c>
      <c r="F875" t="str">
        <f>VLOOKUP(A875,MED[],5,FALSE)</f>
        <v>No</v>
      </c>
      <c r="G875" t="str">
        <f>VLOOKUP(A875,MED[],6,FALSE)</f>
        <v>No</v>
      </c>
      <c r="H875" t="str">
        <f>VLOOKUP(A875,MED[],7,FALSE)</f>
        <v>0</v>
      </c>
      <c r="I875" t="str">
        <f>VLOOKUP(A875,MED[],8,FALSE)</f>
        <v>No</v>
      </c>
      <c r="J875" t="str">
        <f>VLOOKUP(A875,MED[],9,FALSE)</f>
        <v>Obesity</v>
      </c>
      <c r="K875" t="str">
        <f>VLOOKUP(A875,MED[],10,FALSE)</f>
        <v>Diabetes</v>
      </c>
      <c r="L875" t="str">
        <f>VLOOKUP(A875,HOS[],2,FALSE)</f>
        <v>17 Aug 1967</v>
      </c>
      <c r="M875" s="11">
        <f>VLOOKUP(A875,HOS[],8,FALSE)</f>
        <v>12643.38</v>
      </c>
      <c r="N875" t="str">
        <f>VLOOKUP(A875,HOS[],9,FALSE)</f>
        <v>tier - 3</v>
      </c>
      <c r="O875" t="str">
        <f>VLOOKUP(A875,HOS[],10,FALSE)</f>
        <v>tier - 2</v>
      </c>
      <c r="P875" t="str">
        <f>VLOOKUP(A875,HOS[],11,FALSE)</f>
        <v>R1012</v>
      </c>
      <c r="Q875">
        <f>VLOOKUP(A875,HOS[],3,FALSE)</f>
        <v>55</v>
      </c>
    </row>
    <row r="876" spans="1:17" ht="15.6" x14ac:dyDescent="0.3">
      <c r="A876" s="1" t="s">
        <v>1496</v>
      </c>
      <c r="B876" t="str">
        <f>VLOOKUP(A876,CUS[],3,FALSE)</f>
        <v>Megumi</v>
      </c>
      <c r="C876">
        <f>VLOOKUP(A876,MED[],2,FALSE)</f>
        <v>32.774999999999999</v>
      </c>
      <c r="D876">
        <f>VLOOKUP(A876,MED[],3,FALSE)</f>
        <v>9.77</v>
      </c>
      <c r="E876" t="str">
        <f>VLOOKUP(A876,MED[],4,FALSE)</f>
        <v>yes</v>
      </c>
      <c r="F876" t="str">
        <f>VLOOKUP(A876,MED[],5,FALSE)</f>
        <v>No</v>
      </c>
      <c r="G876" t="str">
        <f>VLOOKUP(A876,MED[],6,FALSE)</f>
        <v>No</v>
      </c>
      <c r="H876" t="str">
        <f>VLOOKUP(A876,MED[],7,FALSE)</f>
        <v>0</v>
      </c>
      <c r="I876" t="str">
        <f>VLOOKUP(A876,MED[],8,FALSE)</f>
        <v>No</v>
      </c>
      <c r="J876" t="str">
        <f>VLOOKUP(A876,MED[],9,FALSE)</f>
        <v>Obesity</v>
      </c>
      <c r="K876" t="str">
        <f>VLOOKUP(A876,MED[],10,FALSE)</f>
        <v>Diabetes</v>
      </c>
      <c r="L876" t="str">
        <f>VLOOKUP(A876,HOS[],2,FALSE)</f>
        <v>1 Dec 1967</v>
      </c>
      <c r="M876" s="11">
        <f>VLOOKUP(A876,HOS[],8,FALSE)</f>
        <v>6989.95</v>
      </c>
      <c r="N876" t="str">
        <f>VLOOKUP(A876,HOS[],9,FALSE)</f>
        <v>tier - 3</v>
      </c>
      <c r="O876" t="str">
        <f>VLOOKUP(A876,HOS[],10,FALSE)</f>
        <v>tier - 1</v>
      </c>
      <c r="P876" t="str">
        <f>VLOOKUP(A876,HOS[],11,FALSE)</f>
        <v>R1012</v>
      </c>
      <c r="Q876">
        <f>VLOOKUP(A876,HOS[],3,FALSE)</f>
        <v>55</v>
      </c>
    </row>
    <row r="877" spans="1:17" ht="15.6" x14ac:dyDescent="0.3">
      <c r="A877" s="1" t="s">
        <v>1495</v>
      </c>
      <c r="B877" t="str">
        <f>VLOOKUP(A877,CUS[],3,FALSE)</f>
        <v>Skylar</v>
      </c>
      <c r="C877">
        <f>VLOOKUP(A877,MED[],2,FALSE)</f>
        <v>37.51</v>
      </c>
      <c r="D877">
        <f>VLOOKUP(A877,MED[],3,FALSE)</f>
        <v>5.5</v>
      </c>
      <c r="E877" t="str">
        <f>VLOOKUP(A877,MED[],4,FALSE)</f>
        <v>yes</v>
      </c>
      <c r="F877" t="str">
        <f>VLOOKUP(A877,MED[],5,FALSE)</f>
        <v>No</v>
      </c>
      <c r="G877" t="str">
        <f>VLOOKUP(A877,MED[],6,FALSE)</f>
        <v>No</v>
      </c>
      <c r="H877" t="str">
        <f>VLOOKUP(A877,MED[],7,FALSE)</f>
        <v>2</v>
      </c>
      <c r="I877" t="str">
        <f>VLOOKUP(A877,MED[],8,FALSE)</f>
        <v>No</v>
      </c>
      <c r="J877" t="str">
        <f>VLOOKUP(A877,MED[],9,FALSE)</f>
        <v>Obesity</v>
      </c>
      <c r="K877" t="str">
        <f>VLOOKUP(A877,MED[],10,FALSE)</f>
        <v>Normal</v>
      </c>
      <c r="L877" t="str">
        <f>VLOOKUP(A877,HOS[],2,FALSE)</f>
        <v>6 Dec 1966</v>
      </c>
      <c r="M877" s="11">
        <f>VLOOKUP(A877,HOS[],8,FALSE)</f>
        <v>7003.1</v>
      </c>
      <c r="N877" t="str">
        <f>VLOOKUP(A877,HOS[],9,FALSE)</f>
        <v>tier - 3</v>
      </c>
      <c r="O877" t="str">
        <f>VLOOKUP(A877,HOS[],10,FALSE)</f>
        <v>tier - 3</v>
      </c>
      <c r="P877" t="str">
        <f>VLOOKUP(A877,HOS[],11,FALSE)</f>
        <v>R1013</v>
      </c>
      <c r="Q877">
        <f>VLOOKUP(A877,HOS[],3,FALSE)</f>
        <v>56</v>
      </c>
    </row>
    <row r="878" spans="1:17" ht="15.6" x14ac:dyDescent="0.3">
      <c r="A878" s="1" t="s">
        <v>1494</v>
      </c>
      <c r="B878" t="str">
        <f>VLOOKUP(A878,CUS[],3,FALSE)</f>
        <v>Victoria</v>
      </c>
      <c r="C878">
        <f>VLOOKUP(A878,MED[],2,FALSE)</f>
        <v>39.86</v>
      </c>
      <c r="D878">
        <f>VLOOKUP(A878,MED[],3,FALSE)</f>
        <v>11.84</v>
      </c>
      <c r="E878" t="str">
        <f>VLOOKUP(A878,MED[],4,FALSE)</f>
        <v>yes</v>
      </c>
      <c r="F878" t="str">
        <f>VLOOKUP(A878,MED[],5,FALSE)</f>
        <v>No</v>
      </c>
      <c r="G878" t="str">
        <f>VLOOKUP(A878,MED[],6,FALSE)</f>
        <v>No</v>
      </c>
      <c r="H878" t="str">
        <f>VLOOKUP(A878,MED[],7,FALSE)</f>
        <v>1</v>
      </c>
      <c r="I878" t="str">
        <f>VLOOKUP(A878,MED[],8,FALSE)</f>
        <v>No</v>
      </c>
      <c r="J878" t="str">
        <f>VLOOKUP(A878,MED[],9,FALSE)</f>
        <v>Obesity</v>
      </c>
      <c r="K878" t="str">
        <f>VLOOKUP(A878,MED[],10,FALSE)</f>
        <v>Diabetes</v>
      </c>
      <c r="L878" t="str">
        <f>VLOOKUP(A878,HOS[],2,FALSE)</f>
        <v>30 Aug 1986</v>
      </c>
      <c r="M878" s="11">
        <f>VLOOKUP(A878,HOS[],8,FALSE)</f>
        <v>38282.75</v>
      </c>
      <c r="N878" t="str">
        <f>VLOOKUP(A878,HOS[],9,FALSE)</f>
        <v>tier - 3</v>
      </c>
      <c r="O878" t="str">
        <f>VLOOKUP(A878,HOS[],10,FALSE)</f>
        <v>tier - 2</v>
      </c>
      <c r="P878" t="str">
        <f>VLOOKUP(A878,HOS[],11,FALSE)</f>
        <v>R1026</v>
      </c>
      <c r="Q878">
        <f>VLOOKUP(A878,HOS[],3,FALSE)</f>
        <v>36</v>
      </c>
    </row>
    <row r="879" spans="1:17" ht="15.6" x14ac:dyDescent="0.3">
      <c r="A879" s="1" t="s">
        <v>1493</v>
      </c>
      <c r="B879" t="str">
        <f>VLOOKUP(A879,CUS[],3,FALSE)</f>
        <v>Amanda L</v>
      </c>
      <c r="C879">
        <f>VLOOKUP(A879,MED[],2,FALSE)</f>
        <v>42.13</v>
      </c>
      <c r="D879">
        <f>VLOOKUP(A879,MED[],3,FALSE)</f>
        <v>4.66</v>
      </c>
      <c r="E879" t="str">
        <f>VLOOKUP(A879,MED[],4,FALSE)</f>
        <v>No</v>
      </c>
      <c r="F879" t="str">
        <f>VLOOKUP(A879,MED[],5,FALSE)</f>
        <v>No</v>
      </c>
      <c r="G879" t="str">
        <f>VLOOKUP(A879,MED[],6,FALSE)</f>
        <v>No</v>
      </c>
      <c r="H879" t="str">
        <f>VLOOKUP(A879,MED[],7,FALSE)</f>
        <v>0</v>
      </c>
      <c r="I879" t="str">
        <f>VLOOKUP(A879,MED[],8,FALSE)</f>
        <v>No</v>
      </c>
      <c r="J879" t="str">
        <f>VLOOKUP(A879,MED[],9,FALSE)</f>
        <v>Obesity</v>
      </c>
      <c r="K879" t="str">
        <f>VLOOKUP(A879,MED[],10,FALSE)</f>
        <v>Normal</v>
      </c>
      <c r="L879" t="str">
        <f>VLOOKUP(A879,HOS[],2,FALSE)</f>
        <v>2 Nov 1989</v>
      </c>
      <c r="M879" s="11">
        <f>VLOOKUP(A879,HOS[],8,FALSE)</f>
        <v>7033.08</v>
      </c>
      <c r="N879" t="str">
        <f>VLOOKUP(A879,HOS[],9,FALSE)</f>
        <v>tier - 3</v>
      </c>
      <c r="O879" t="str">
        <f>VLOOKUP(A879,HOS[],10,FALSE)</f>
        <v>tier - 3</v>
      </c>
      <c r="P879" t="str">
        <f>VLOOKUP(A879,HOS[],11,FALSE)</f>
        <v>R1026</v>
      </c>
      <c r="Q879">
        <f>VLOOKUP(A879,HOS[],3,FALSE)</f>
        <v>33</v>
      </c>
    </row>
    <row r="880" spans="1:17" ht="15.6" x14ac:dyDescent="0.3">
      <c r="A880" s="1" t="s">
        <v>1492</v>
      </c>
      <c r="B880" t="str">
        <f>VLOOKUP(A880,CUS[],3,FALSE)</f>
        <v xml:space="preserve">  Renee</v>
      </c>
      <c r="C880">
        <f>VLOOKUP(A880,MED[],2,FALSE)</f>
        <v>35.99</v>
      </c>
      <c r="D880">
        <f>VLOOKUP(A880,MED[],3,FALSE)</f>
        <v>11.11</v>
      </c>
      <c r="E880" t="str">
        <f>VLOOKUP(A880,MED[],4,FALSE)</f>
        <v>No</v>
      </c>
      <c r="F880" t="str">
        <f>VLOOKUP(A880,MED[],5,FALSE)</f>
        <v>No</v>
      </c>
      <c r="G880" t="str">
        <f>VLOOKUP(A880,MED[],6,FALSE)</f>
        <v>No</v>
      </c>
      <c r="H880" t="str">
        <f>VLOOKUP(A880,MED[],7,FALSE)</f>
        <v>0</v>
      </c>
      <c r="I880" t="str">
        <f>VLOOKUP(A880,MED[],8,FALSE)</f>
        <v>No</v>
      </c>
      <c r="J880" t="str">
        <f>VLOOKUP(A880,MED[],9,FALSE)</f>
        <v>Obesity</v>
      </c>
      <c r="K880" t="str">
        <f>VLOOKUP(A880,MED[],10,FALSE)</f>
        <v>Diabetes</v>
      </c>
      <c r="L880" t="str">
        <f>VLOOKUP(A880,HOS[],2,FALSE)</f>
        <v>29 Jun 1974</v>
      </c>
      <c r="M880" s="11">
        <f>VLOOKUP(A880,HOS[],8,FALSE)</f>
        <v>7042.11</v>
      </c>
      <c r="N880" t="str">
        <f>VLOOKUP(A880,HOS[],9,FALSE)</f>
        <v>tier - 3</v>
      </c>
      <c r="O880" t="str">
        <f>VLOOKUP(A880,HOS[],10,FALSE)</f>
        <v>tier - 1</v>
      </c>
      <c r="P880" t="str">
        <f>VLOOKUP(A880,HOS[],11,FALSE)</f>
        <v>R1012</v>
      </c>
      <c r="Q880">
        <f>VLOOKUP(A880,HOS[],3,FALSE)</f>
        <v>48</v>
      </c>
    </row>
    <row r="881" spans="1:17" ht="15.6" x14ac:dyDescent="0.3">
      <c r="A881" s="1" t="s">
        <v>1491</v>
      </c>
      <c r="B881" t="str">
        <f>VLOOKUP(A881,CUS[],3,FALSE)</f>
        <v>Nellie A.</v>
      </c>
      <c r="C881">
        <f>VLOOKUP(A881,MED[],2,FALSE)</f>
        <v>35.200000000000003</v>
      </c>
      <c r="D881">
        <f>VLOOKUP(A881,MED[],3,FALSE)</f>
        <v>7.72</v>
      </c>
      <c r="E881" t="str">
        <f>VLOOKUP(A881,MED[],4,FALSE)</f>
        <v>yes</v>
      </c>
      <c r="F881" t="str">
        <f>VLOOKUP(A881,MED[],5,FALSE)</f>
        <v>No</v>
      </c>
      <c r="G881" t="str">
        <f>VLOOKUP(A881,MED[],6,FALSE)</f>
        <v>Yes</v>
      </c>
      <c r="H881" t="str">
        <f>VLOOKUP(A881,MED[],7,FALSE)</f>
        <v>1</v>
      </c>
      <c r="I881" t="str">
        <f>VLOOKUP(A881,MED[],8,FALSE)</f>
        <v>No</v>
      </c>
      <c r="J881" t="str">
        <f>VLOOKUP(A881,MED[],9,FALSE)</f>
        <v>Obesity</v>
      </c>
      <c r="K881" t="str">
        <f>VLOOKUP(A881,MED[],10,FALSE)</f>
        <v>Diabetes</v>
      </c>
      <c r="L881" t="str">
        <f>VLOOKUP(A881,HOS[],2,FALSE)</f>
        <v>26 Jul 1963</v>
      </c>
      <c r="M881" s="11">
        <f>VLOOKUP(A881,HOS[],8,FALSE)</f>
        <v>7045.5</v>
      </c>
      <c r="N881" t="str">
        <f>VLOOKUP(A881,HOS[],9,FALSE)</f>
        <v>tier - 3</v>
      </c>
      <c r="O881" t="str">
        <f>VLOOKUP(A881,HOS[],10,FALSE)</f>
        <v>tier - 1</v>
      </c>
      <c r="P881" t="str">
        <f>VLOOKUP(A881,HOS[],11,FALSE)</f>
        <v>R1013</v>
      </c>
      <c r="Q881">
        <f>VLOOKUP(A881,HOS[],3,FALSE)</f>
        <v>59</v>
      </c>
    </row>
    <row r="882" spans="1:17" ht="15.6" x14ac:dyDescent="0.3">
      <c r="A882" s="1" t="s">
        <v>1490</v>
      </c>
      <c r="B882" t="str">
        <f>VLOOKUP(A882,CUS[],3,FALSE)</f>
        <v>Tamara</v>
      </c>
      <c r="C882">
        <f>VLOOKUP(A882,MED[],2,FALSE)</f>
        <v>29.91</v>
      </c>
      <c r="D882">
        <f>VLOOKUP(A882,MED[],3,FALSE)</f>
        <v>5.55</v>
      </c>
      <c r="E882" t="str">
        <f>VLOOKUP(A882,MED[],4,FALSE)</f>
        <v>yes</v>
      </c>
      <c r="F882" t="str">
        <f>VLOOKUP(A882,MED[],5,FALSE)</f>
        <v>No</v>
      </c>
      <c r="G882" t="str">
        <f>VLOOKUP(A882,MED[],6,FALSE)</f>
        <v>No</v>
      </c>
      <c r="H882" t="str">
        <f>VLOOKUP(A882,MED[],7,FALSE)</f>
        <v>2</v>
      </c>
      <c r="I882" t="str">
        <f>VLOOKUP(A882,MED[],8,FALSE)</f>
        <v>No</v>
      </c>
      <c r="J882" t="str">
        <f>VLOOKUP(A882,MED[],9,FALSE)</f>
        <v>Overweight</v>
      </c>
      <c r="K882" t="str">
        <f>VLOOKUP(A882,MED[],10,FALSE)</f>
        <v>Normal</v>
      </c>
      <c r="L882" t="str">
        <f>VLOOKUP(A882,HOS[],2,FALSE)</f>
        <v>22 Jul 1966</v>
      </c>
      <c r="M882" s="11">
        <f>VLOOKUP(A882,HOS[],8,FALSE)</f>
        <v>7046.72</v>
      </c>
      <c r="N882" t="str">
        <f>VLOOKUP(A882,HOS[],9,FALSE)</f>
        <v>tier - 3</v>
      </c>
      <c r="O882" t="str">
        <f>VLOOKUP(A882,HOS[],10,FALSE)</f>
        <v>tier - 3</v>
      </c>
      <c r="P882" t="str">
        <f>VLOOKUP(A882,HOS[],11,FALSE)</f>
        <v>R1012</v>
      </c>
      <c r="Q882">
        <f>VLOOKUP(A882,HOS[],3,FALSE)</f>
        <v>56</v>
      </c>
    </row>
    <row r="883" spans="1:17" ht="15.6" x14ac:dyDescent="0.3">
      <c r="A883" s="1" t="s">
        <v>1489</v>
      </c>
      <c r="B883" t="str">
        <f>VLOOKUP(A883,CUS[],3,FALSE)</f>
        <v>Joan</v>
      </c>
      <c r="C883">
        <f>VLOOKUP(A883,MED[],2,FALSE)</f>
        <v>36.479999999999997</v>
      </c>
      <c r="D883">
        <f>VLOOKUP(A883,MED[],3,FALSE)</f>
        <v>5.05</v>
      </c>
      <c r="E883" t="str">
        <f>VLOOKUP(A883,MED[],4,FALSE)</f>
        <v>yes</v>
      </c>
      <c r="F883" t="str">
        <f>VLOOKUP(A883,MED[],5,FALSE)</f>
        <v>No</v>
      </c>
      <c r="G883" t="str">
        <f>VLOOKUP(A883,MED[],6,FALSE)</f>
        <v>No</v>
      </c>
      <c r="H883" t="str">
        <f>VLOOKUP(A883,MED[],7,FALSE)</f>
        <v>1</v>
      </c>
      <c r="I883" t="str">
        <f>VLOOKUP(A883,MED[],8,FALSE)</f>
        <v>No</v>
      </c>
      <c r="J883" t="str">
        <f>VLOOKUP(A883,MED[],9,FALSE)</f>
        <v>Obesity</v>
      </c>
      <c r="K883" t="str">
        <f>VLOOKUP(A883,MED[],10,FALSE)</f>
        <v>Normal</v>
      </c>
      <c r="L883" t="str">
        <f>VLOOKUP(A883,HOS[],2,FALSE)</f>
        <v>21 Oct 1964</v>
      </c>
      <c r="M883" s="11">
        <f>VLOOKUP(A883,HOS[],8,FALSE)</f>
        <v>7050.02</v>
      </c>
      <c r="N883" t="str">
        <f>VLOOKUP(A883,HOS[],9,FALSE)</f>
        <v>tier - 3</v>
      </c>
      <c r="O883" t="str">
        <f>VLOOKUP(A883,HOS[],10,FALSE)</f>
        <v>tier - 3</v>
      </c>
      <c r="P883" t="str">
        <f>VLOOKUP(A883,HOS[],11,FALSE)</f>
        <v>R1012</v>
      </c>
      <c r="Q883">
        <f>VLOOKUP(A883,HOS[],3,FALSE)</f>
        <v>58</v>
      </c>
    </row>
    <row r="884" spans="1:17" ht="15.6" x14ac:dyDescent="0.3">
      <c r="A884" s="1" t="s">
        <v>1488</v>
      </c>
      <c r="B884" t="str">
        <f>VLOOKUP(A884,CUS[],3,FALSE)</f>
        <v>Aimee J.</v>
      </c>
      <c r="C884">
        <f>VLOOKUP(A884,MED[],2,FALSE)</f>
        <v>27.5</v>
      </c>
      <c r="D884">
        <f>VLOOKUP(A884,MED[],3,FALSE)</f>
        <v>8.69</v>
      </c>
      <c r="E884" t="str">
        <f>VLOOKUP(A884,MED[],4,FALSE)</f>
        <v>yes</v>
      </c>
      <c r="F884" t="str">
        <f>VLOOKUP(A884,MED[],5,FALSE)</f>
        <v>No</v>
      </c>
      <c r="G884" t="str">
        <f>VLOOKUP(A884,MED[],6,FALSE)</f>
        <v>Yes</v>
      </c>
      <c r="H884" t="str">
        <f>VLOOKUP(A884,MED[],7,FALSE)</f>
        <v>1</v>
      </c>
      <c r="I884" t="str">
        <f>VLOOKUP(A884,MED[],8,FALSE)</f>
        <v>No</v>
      </c>
      <c r="J884" t="str">
        <f>VLOOKUP(A884,MED[],9,FALSE)</f>
        <v>Overweight</v>
      </c>
      <c r="K884" t="str">
        <f>VLOOKUP(A884,MED[],10,FALSE)</f>
        <v>Diabetes</v>
      </c>
      <c r="L884" t="str">
        <f>VLOOKUP(A884,HOS[],2,FALSE)</f>
        <v>28 Jul 1963</v>
      </c>
      <c r="M884" s="11">
        <f>VLOOKUP(A884,HOS[],8,FALSE)</f>
        <v>7050.64</v>
      </c>
      <c r="N884" t="str">
        <f>VLOOKUP(A884,HOS[],9,FALSE)</f>
        <v>tier - 3</v>
      </c>
      <c r="O884" t="str">
        <f>VLOOKUP(A884,HOS[],10,FALSE)</f>
        <v>tier - 1</v>
      </c>
      <c r="P884" t="str">
        <f>VLOOKUP(A884,HOS[],11,FALSE)</f>
        <v>R1011</v>
      </c>
      <c r="Q884">
        <f>VLOOKUP(A884,HOS[],3,FALSE)</f>
        <v>59</v>
      </c>
    </row>
    <row r="885" spans="1:17" ht="15.6" x14ac:dyDescent="0.3">
      <c r="A885" s="1" t="s">
        <v>1487</v>
      </c>
      <c r="B885" t="str">
        <f>VLOOKUP(A885,CUS[],3,FALSE)</f>
        <v>Suzanne</v>
      </c>
      <c r="C885">
        <f>VLOOKUP(A885,MED[],2,FALSE)</f>
        <v>33.44</v>
      </c>
      <c r="D885">
        <f>VLOOKUP(A885,MED[],3,FALSE)</f>
        <v>5.9</v>
      </c>
      <c r="E885" t="str">
        <f>VLOOKUP(A885,MED[],4,FALSE)</f>
        <v>yes</v>
      </c>
      <c r="F885" t="str">
        <f>VLOOKUP(A885,MED[],5,FALSE)</f>
        <v>No</v>
      </c>
      <c r="G885" t="str">
        <f>VLOOKUP(A885,MED[],6,FALSE)</f>
        <v>No</v>
      </c>
      <c r="H885" t="str">
        <f>VLOOKUP(A885,MED[],7,FALSE)</f>
        <v>1</v>
      </c>
      <c r="I885" t="str">
        <f>VLOOKUP(A885,MED[],8,FALSE)</f>
        <v>No</v>
      </c>
      <c r="J885" t="str">
        <f>VLOOKUP(A885,MED[],9,FALSE)</f>
        <v>Obesity</v>
      </c>
      <c r="K885" t="str">
        <f>VLOOKUP(A885,MED[],10,FALSE)</f>
        <v>Prediabetes</v>
      </c>
      <c r="L885" t="str">
        <f>VLOOKUP(A885,HOS[],2,FALSE)</f>
        <v>24 Jun 1964</v>
      </c>
      <c r="M885" s="11">
        <f>VLOOKUP(A885,HOS[],8,FALSE)</f>
        <v>7054.41</v>
      </c>
      <c r="N885" t="str">
        <f>VLOOKUP(A885,HOS[],9,FALSE)</f>
        <v>tier - 3</v>
      </c>
      <c r="O885" t="str">
        <f>VLOOKUP(A885,HOS[],10,FALSE)</f>
        <v>tier - 3</v>
      </c>
      <c r="P885" t="str">
        <f>VLOOKUP(A885,HOS[],11,FALSE)</f>
        <v>R1012</v>
      </c>
      <c r="Q885">
        <f>VLOOKUP(A885,HOS[],3,FALSE)</f>
        <v>58</v>
      </c>
    </row>
    <row r="886" spans="1:17" ht="15.6" x14ac:dyDescent="0.3">
      <c r="A886" s="1" t="s">
        <v>1486</v>
      </c>
      <c r="B886" t="str">
        <f>VLOOKUP(A886,CUS[],3,FALSE)</f>
        <v>Kristin A.</v>
      </c>
      <c r="C886">
        <f>VLOOKUP(A886,MED[],2,FALSE)</f>
        <v>28.215</v>
      </c>
      <c r="D886">
        <f>VLOOKUP(A886,MED[],3,FALSE)</f>
        <v>6.29</v>
      </c>
      <c r="E886" t="str">
        <f>VLOOKUP(A886,MED[],4,FALSE)</f>
        <v>yes</v>
      </c>
      <c r="F886" t="str">
        <f>VLOOKUP(A886,MED[],5,FALSE)</f>
        <v>No</v>
      </c>
      <c r="G886" t="str">
        <f>VLOOKUP(A886,MED[],6,FALSE)</f>
        <v>No</v>
      </c>
      <c r="H886" t="str">
        <f>VLOOKUP(A886,MED[],7,FALSE)</f>
        <v>1</v>
      </c>
      <c r="I886" t="str">
        <f>VLOOKUP(A886,MED[],8,FALSE)</f>
        <v>No</v>
      </c>
      <c r="J886" t="str">
        <f>VLOOKUP(A886,MED[],9,FALSE)</f>
        <v>Overweight</v>
      </c>
      <c r="K886" t="str">
        <f>VLOOKUP(A886,MED[],10,FALSE)</f>
        <v>Prediabetes</v>
      </c>
      <c r="L886" t="str">
        <f>VLOOKUP(A886,HOS[],2,FALSE)</f>
        <v>22 Jul 1964</v>
      </c>
      <c r="M886" s="11">
        <f>VLOOKUP(A886,HOS[],8,FALSE)</f>
        <v>11312.33</v>
      </c>
      <c r="N886" t="str">
        <f>VLOOKUP(A886,HOS[],9,FALSE)</f>
        <v>tier - 3</v>
      </c>
      <c r="O886" t="str">
        <f>VLOOKUP(A886,HOS[],10,FALSE)</f>
        <v>tier - 1</v>
      </c>
      <c r="P886" t="str">
        <f>VLOOKUP(A886,HOS[],11,FALSE)</f>
        <v>R1012</v>
      </c>
      <c r="Q886">
        <f>VLOOKUP(A886,HOS[],3,FALSE)</f>
        <v>58</v>
      </c>
    </row>
    <row r="887" spans="1:17" ht="15.6" x14ac:dyDescent="0.3">
      <c r="A887" s="1" t="s">
        <v>1485</v>
      </c>
      <c r="B887" t="str">
        <f>VLOOKUP(A887,CUS[],3,FALSE)</f>
        <v xml:space="preserve">  Bronwyn</v>
      </c>
      <c r="C887">
        <f>VLOOKUP(A887,MED[],2,FALSE)</f>
        <v>27.17</v>
      </c>
      <c r="D887">
        <f>VLOOKUP(A887,MED[],3,FALSE)</f>
        <v>5.84</v>
      </c>
      <c r="E887" t="str">
        <f>VLOOKUP(A887,MED[],4,FALSE)</f>
        <v>yes</v>
      </c>
      <c r="F887" t="str">
        <f>VLOOKUP(A887,MED[],5,FALSE)</f>
        <v>No</v>
      </c>
      <c r="G887" t="str">
        <f>VLOOKUP(A887,MED[],6,FALSE)</f>
        <v>No</v>
      </c>
      <c r="H887" t="str">
        <f>VLOOKUP(A887,MED[],7,FALSE)</f>
        <v>1</v>
      </c>
      <c r="I887" t="str">
        <f>VLOOKUP(A887,MED[],8,FALSE)</f>
        <v>No</v>
      </c>
      <c r="J887" t="str">
        <f>VLOOKUP(A887,MED[],9,FALSE)</f>
        <v>Overweight</v>
      </c>
      <c r="K887" t="str">
        <f>VLOOKUP(A887,MED[],10,FALSE)</f>
        <v>Prediabetes</v>
      </c>
      <c r="L887" t="str">
        <f>VLOOKUP(A887,HOS[],2,FALSE)</f>
        <v>11 Jul 1964</v>
      </c>
      <c r="M887" s="11">
        <f>VLOOKUP(A887,HOS[],8,FALSE)</f>
        <v>12644.59</v>
      </c>
      <c r="N887" t="str">
        <f>VLOOKUP(A887,HOS[],9,FALSE)</f>
        <v>tier - 3</v>
      </c>
      <c r="O887" t="str">
        <f>VLOOKUP(A887,HOS[],10,FALSE)</f>
        <v>tier - 2</v>
      </c>
      <c r="P887" t="str">
        <f>VLOOKUP(A887,HOS[],11,FALSE)</f>
        <v>R1012</v>
      </c>
      <c r="Q887">
        <f>VLOOKUP(A887,HOS[],3,FALSE)</f>
        <v>58</v>
      </c>
    </row>
    <row r="888" spans="1:17" ht="15.6" x14ac:dyDescent="0.3">
      <c r="A888" s="1" t="s">
        <v>1484</v>
      </c>
      <c r="B888" t="str">
        <f>VLOOKUP(A888,CUS[],3,FALSE)</f>
        <v>Taylor J</v>
      </c>
      <c r="C888">
        <f>VLOOKUP(A888,MED[],2,FALSE)</f>
        <v>35.380000000000003</v>
      </c>
      <c r="D888">
        <f>VLOOKUP(A888,MED[],3,FALSE)</f>
        <v>6.12</v>
      </c>
      <c r="E888" t="str">
        <f>VLOOKUP(A888,MED[],4,FALSE)</f>
        <v>No</v>
      </c>
      <c r="F888" t="str">
        <f>VLOOKUP(A888,MED[],5,FALSE)</f>
        <v>No</v>
      </c>
      <c r="G888" t="str">
        <f>VLOOKUP(A888,MED[],6,FALSE)</f>
        <v>No</v>
      </c>
      <c r="H888" t="str">
        <f>VLOOKUP(A888,MED[],7,FALSE)</f>
        <v>0</v>
      </c>
      <c r="I888" t="str">
        <f>VLOOKUP(A888,MED[],8,FALSE)</f>
        <v>No</v>
      </c>
      <c r="J888" t="str">
        <f>VLOOKUP(A888,MED[],9,FALSE)</f>
        <v>Obesity</v>
      </c>
      <c r="K888" t="str">
        <f>VLOOKUP(A888,MED[],10,FALSE)</f>
        <v>Prediabetes</v>
      </c>
      <c r="L888" t="str">
        <f>VLOOKUP(A888,HOS[],2,FALSE)</f>
        <v>6 Aug 1977</v>
      </c>
      <c r="M888" s="11">
        <f>VLOOKUP(A888,HOS[],8,FALSE)</f>
        <v>7077.19</v>
      </c>
      <c r="N888" t="str">
        <f>VLOOKUP(A888,HOS[],9,FALSE)</f>
        <v>tier - 3</v>
      </c>
      <c r="O888" t="str">
        <f>VLOOKUP(A888,HOS[],10,FALSE)</f>
        <v>tier - 1</v>
      </c>
      <c r="P888" t="str">
        <f>VLOOKUP(A888,HOS[],11,FALSE)</f>
        <v>R1012</v>
      </c>
      <c r="Q888">
        <f>VLOOKUP(A888,HOS[],3,FALSE)</f>
        <v>45</v>
      </c>
    </row>
    <row r="889" spans="1:17" ht="15.6" x14ac:dyDescent="0.3">
      <c r="A889" s="1" t="s">
        <v>1483</v>
      </c>
      <c r="B889" t="str">
        <f>VLOOKUP(A889,CUS[],3,FALSE)</f>
        <v>Kimberly M.</v>
      </c>
      <c r="C889">
        <f>VLOOKUP(A889,MED[],2,FALSE)</f>
        <v>43.48</v>
      </c>
      <c r="D889">
        <f>VLOOKUP(A889,MED[],3,FALSE)</f>
        <v>6.24</v>
      </c>
      <c r="E889" t="str">
        <f>VLOOKUP(A889,MED[],4,FALSE)</f>
        <v>No</v>
      </c>
      <c r="F889" t="str">
        <f>VLOOKUP(A889,MED[],5,FALSE)</f>
        <v>No</v>
      </c>
      <c r="G889" t="str">
        <f>VLOOKUP(A889,MED[],6,FALSE)</f>
        <v>No</v>
      </c>
      <c r="H889" t="str">
        <f>VLOOKUP(A889,MED[],7,FALSE)</f>
        <v>0</v>
      </c>
      <c r="I889" t="str">
        <f>VLOOKUP(A889,MED[],8,FALSE)</f>
        <v>No</v>
      </c>
      <c r="J889" t="str">
        <f>VLOOKUP(A889,MED[],9,FALSE)</f>
        <v>Obesity</v>
      </c>
      <c r="K889" t="str">
        <f>VLOOKUP(A889,MED[],10,FALSE)</f>
        <v>Prediabetes</v>
      </c>
      <c r="L889" t="str">
        <f>VLOOKUP(A889,HOS[],2,FALSE)</f>
        <v>18 Aug 1991</v>
      </c>
      <c r="M889" s="11">
        <f>VLOOKUP(A889,HOS[],8,FALSE)</f>
        <v>7096.98</v>
      </c>
      <c r="N889" t="str">
        <f>VLOOKUP(A889,HOS[],9,FALSE)</f>
        <v>tier - 3</v>
      </c>
      <c r="O889" t="str">
        <f>VLOOKUP(A889,HOS[],10,FALSE)</f>
        <v>tier - 3</v>
      </c>
      <c r="P889" t="str">
        <f>VLOOKUP(A889,HOS[],11,FALSE)</f>
        <v>R1026</v>
      </c>
      <c r="Q889">
        <f>VLOOKUP(A889,HOS[],3,FALSE)</f>
        <v>31</v>
      </c>
    </row>
    <row r="890" spans="1:17" ht="15.6" x14ac:dyDescent="0.3">
      <c r="A890" s="1" t="s">
        <v>1482</v>
      </c>
      <c r="B890" t="str">
        <f>VLOOKUP(A890,CUS[],3,FALSE)</f>
        <v>Joshua E.</v>
      </c>
      <c r="C890">
        <f>VLOOKUP(A890,MED[],2,FALSE)</f>
        <v>41.73</v>
      </c>
      <c r="D890">
        <f>VLOOKUP(A890,MED[],3,FALSE)</f>
        <v>6.25</v>
      </c>
      <c r="E890" t="str">
        <f>VLOOKUP(A890,MED[],4,FALSE)</f>
        <v>No</v>
      </c>
      <c r="F890" t="str">
        <f>VLOOKUP(A890,MED[],5,FALSE)</f>
        <v>No</v>
      </c>
      <c r="G890" t="str">
        <f>VLOOKUP(A890,MED[],6,FALSE)</f>
        <v>No</v>
      </c>
      <c r="H890" t="str">
        <f>VLOOKUP(A890,MED[],7,FALSE)</f>
        <v>1</v>
      </c>
      <c r="I890" t="str">
        <f>VLOOKUP(A890,MED[],8,FALSE)</f>
        <v>No</v>
      </c>
      <c r="J890" t="str">
        <f>VLOOKUP(A890,MED[],9,FALSE)</f>
        <v>Obesity</v>
      </c>
      <c r="K890" t="str">
        <f>VLOOKUP(A890,MED[],10,FALSE)</f>
        <v>Prediabetes</v>
      </c>
      <c r="L890" t="str">
        <f>VLOOKUP(A890,HOS[],2,FALSE)</f>
        <v>11 Oct 1987</v>
      </c>
      <c r="M890" s="11">
        <f>VLOOKUP(A890,HOS[],8,FALSE)</f>
        <v>7106.81</v>
      </c>
      <c r="N890" t="str">
        <f>VLOOKUP(A890,HOS[],9,FALSE)</f>
        <v>tier - 3</v>
      </c>
      <c r="O890" t="str">
        <f>VLOOKUP(A890,HOS[],10,FALSE)</f>
        <v>tier - 3</v>
      </c>
      <c r="P890" t="str">
        <f>VLOOKUP(A890,HOS[],11,FALSE)</f>
        <v>R1012</v>
      </c>
      <c r="Q890">
        <f>VLOOKUP(A890,HOS[],3,FALSE)</f>
        <v>35</v>
      </c>
    </row>
    <row r="891" spans="1:17" ht="15.6" x14ac:dyDescent="0.3">
      <c r="A891" s="1" t="s">
        <v>1481</v>
      </c>
      <c r="B891" t="str">
        <f>VLOOKUP(A891,CUS[],3,FALSE)</f>
        <v>Jeffrey</v>
      </c>
      <c r="C891">
        <f>VLOOKUP(A891,MED[],2,FALSE)</f>
        <v>28.9</v>
      </c>
      <c r="D891">
        <f>VLOOKUP(A891,MED[],3,FALSE)</f>
        <v>11.96</v>
      </c>
      <c r="E891" t="str">
        <f>VLOOKUP(A891,MED[],4,FALSE)</f>
        <v>No</v>
      </c>
      <c r="F891" t="str">
        <f>VLOOKUP(A891,MED[],5,FALSE)</f>
        <v>No</v>
      </c>
      <c r="G891" t="str">
        <f>VLOOKUP(A891,MED[],6,FALSE)</f>
        <v>No</v>
      </c>
      <c r="H891" t="str">
        <f>VLOOKUP(A891,MED[],7,FALSE)</f>
        <v>0</v>
      </c>
      <c r="I891" t="str">
        <f>VLOOKUP(A891,MED[],8,FALSE)</f>
        <v>No</v>
      </c>
      <c r="J891" t="str">
        <f>VLOOKUP(A891,MED[],9,FALSE)</f>
        <v>Overweight</v>
      </c>
      <c r="K891" t="str">
        <f>VLOOKUP(A891,MED[],10,FALSE)</f>
        <v>Diabetes</v>
      </c>
      <c r="L891" t="str">
        <f>VLOOKUP(A891,HOS[],2,FALSE)</f>
        <v>12 Sep 1962</v>
      </c>
      <c r="M891" s="11">
        <f>VLOOKUP(A891,HOS[],8,FALSE)</f>
        <v>38313.129999999997</v>
      </c>
      <c r="N891" t="str">
        <f>VLOOKUP(A891,HOS[],9,FALSE)</f>
        <v>tier - 3</v>
      </c>
      <c r="O891" t="str">
        <f>VLOOKUP(A891,HOS[],10,FALSE)</f>
        <v>tier - 3</v>
      </c>
      <c r="P891" t="str">
        <f>VLOOKUP(A891,HOS[],11,FALSE)</f>
        <v>R1011</v>
      </c>
      <c r="Q891">
        <f>VLOOKUP(A891,HOS[],3,FALSE)</f>
        <v>60</v>
      </c>
    </row>
    <row r="892" spans="1:17" ht="15.6" x14ac:dyDescent="0.3">
      <c r="A892" s="1" t="s">
        <v>1480</v>
      </c>
      <c r="B892" t="str">
        <f>VLOOKUP(A892,CUS[],3,FALSE)</f>
        <v>Andrew R</v>
      </c>
      <c r="C892">
        <f>VLOOKUP(A892,MED[],2,FALSE)</f>
        <v>25.74</v>
      </c>
      <c r="D892">
        <f>VLOOKUP(A892,MED[],3,FALSE)</f>
        <v>7.69</v>
      </c>
      <c r="E892" t="str">
        <f>VLOOKUP(A892,MED[],4,FALSE)</f>
        <v>No</v>
      </c>
      <c r="F892" t="str">
        <f>VLOOKUP(A892,MED[],5,FALSE)</f>
        <v>No</v>
      </c>
      <c r="G892" t="str">
        <f>VLOOKUP(A892,MED[],6,FALSE)</f>
        <v>No</v>
      </c>
      <c r="H892" t="str">
        <f>VLOOKUP(A892,MED[],7,FALSE)</f>
        <v>0</v>
      </c>
      <c r="I892" t="str">
        <f>VLOOKUP(A892,MED[],8,FALSE)</f>
        <v>No</v>
      </c>
      <c r="J892" t="str">
        <f>VLOOKUP(A892,MED[],9,FALSE)</f>
        <v>Overweight</v>
      </c>
      <c r="K892" t="str">
        <f>VLOOKUP(A892,MED[],10,FALSE)</f>
        <v>Diabetes</v>
      </c>
      <c r="L892" t="str">
        <f>VLOOKUP(A892,HOS[],2,FALSE)</f>
        <v>29 Nov 1962</v>
      </c>
      <c r="M892" s="11">
        <f>VLOOKUP(A892,HOS[],8,FALSE)</f>
        <v>7125.25</v>
      </c>
      <c r="N892" t="str">
        <f>VLOOKUP(A892,HOS[],9,FALSE)</f>
        <v>tier - 3</v>
      </c>
      <c r="O892" t="str">
        <f>VLOOKUP(A892,HOS[],10,FALSE)</f>
        <v>tier - 2</v>
      </c>
      <c r="P892" t="str">
        <f>VLOOKUP(A892,HOS[],11,FALSE)</f>
        <v>R1013</v>
      </c>
      <c r="Q892">
        <f>VLOOKUP(A892,HOS[],3,FALSE)</f>
        <v>60</v>
      </c>
    </row>
    <row r="893" spans="1:17" ht="15.6" x14ac:dyDescent="0.3">
      <c r="A893" s="1" t="s">
        <v>1479</v>
      </c>
      <c r="B893" t="str">
        <f>VLOOKUP(A893,CUS[],3,FALSE)</f>
        <v>Francisco J. Sr.</v>
      </c>
      <c r="C893">
        <f>VLOOKUP(A893,MED[],2,FALSE)</f>
        <v>36.06</v>
      </c>
      <c r="D893">
        <f>VLOOKUP(A893,MED[],3,FALSE)</f>
        <v>8.83</v>
      </c>
      <c r="E893" t="str">
        <f>VLOOKUP(A893,MED[],4,FALSE)</f>
        <v>No</v>
      </c>
      <c r="F893" t="str">
        <f>VLOOKUP(A893,MED[],5,FALSE)</f>
        <v>No</v>
      </c>
      <c r="G893" t="str">
        <f>VLOOKUP(A893,MED[],6,FALSE)</f>
        <v>No</v>
      </c>
      <c r="H893" t="str">
        <f>VLOOKUP(A893,MED[],7,FALSE)</f>
        <v>0</v>
      </c>
      <c r="I893" t="str">
        <f>VLOOKUP(A893,MED[],8,FALSE)</f>
        <v>No</v>
      </c>
      <c r="J893" t="str">
        <f>VLOOKUP(A893,MED[],9,FALSE)</f>
        <v>Obesity</v>
      </c>
      <c r="K893" t="str">
        <f>VLOOKUP(A893,MED[],10,FALSE)</f>
        <v>Diabetes</v>
      </c>
      <c r="L893" t="str">
        <f>VLOOKUP(A893,HOS[],2,FALSE)</f>
        <v>1 Sep 1974</v>
      </c>
      <c r="M893" s="11">
        <f>VLOOKUP(A893,HOS[],8,FALSE)</f>
        <v>7128.64</v>
      </c>
      <c r="N893" t="str">
        <f>VLOOKUP(A893,HOS[],9,FALSE)</f>
        <v>tier - 3</v>
      </c>
      <c r="O893" t="str">
        <f>VLOOKUP(A893,HOS[],10,FALSE)</f>
        <v>tier - 3</v>
      </c>
      <c r="P893" t="str">
        <f>VLOOKUP(A893,HOS[],11,FALSE)</f>
        <v>R1012</v>
      </c>
      <c r="Q893">
        <f>VLOOKUP(A893,HOS[],3,FALSE)</f>
        <v>48</v>
      </c>
    </row>
    <row r="894" spans="1:17" ht="15.6" x14ac:dyDescent="0.3">
      <c r="A894" s="1" t="s">
        <v>1478</v>
      </c>
      <c r="B894" t="str">
        <f>VLOOKUP(A894,CUS[],3,FALSE)</f>
        <v>Rhonda</v>
      </c>
      <c r="C894">
        <f>VLOOKUP(A894,MED[],2,FALSE)</f>
        <v>43.28</v>
      </c>
      <c r="D894">
        <f>VLOOKUP(A894,MED[],3,FALSE)</f>
        <v>4.41</v>
      </c>
      <c r="E894" t="str">
        <f>VLOOKUP(A894,MED[],4,FALSE)</f>
        <v>No</v>
      </c>
      <c r="F894" t="str">
        <f>VLOOKUP(A894,MED[],5,FALSE)</f>
        <v>No</v>
      </c>
      <c r="G894" t="str">
        <f>VLOOKUP(A894,MED[],6,FALSE)</f>
        <v>No</v>
      </c>
      <c r="H894" t="str">
        <f>VLOOKUP(A894,MED[],7,FALSE)</f>
        <v>0</v>
      </c>
      <c r="I894" t="str">
        <f>VLOOKUP(A894,MED[],8,FALSE)</f>
        <v>No</v>
      </c>
      <c r="J894" t="str">
        <f>VLOOKUP(A894,MED[],9,FALSE)</f>
        <v>Obesity</v>
      </c>
      <c r="K894" t="str">
        <f>VLOOKUP(A894,MED[],10,FALSE)</f>
        <v>Normal</v>
      </c>
      <c r="L894" t="str">
        <f>VLOOKUP(A894,HOS[],2,FALSE)</f>
        <v>7 Nov 1991</v>
      </c>
      <c r="M894" s="11">
        <f>VLOOKUP(A894,HOS[],8,FALSE)</f>
        <v>7133.9</v>
      </c>
      <c r="N894" t="str">
        <f>VLOOKUP(A894,HOS[],9,FALSE)</f>
        <v>tier - 3</v>
      </c>
      <c r="O894" t="str">
        <f>VLOOKUP(A894,HOS[],10,FALSE)</f>
        <v>tier - 3</v>
      </c>
      <c r="P894" t="str">
        <f>VLOOKUP(A894,HOS[],11,FALSE)</f>
        <v>R1026</v>
      </c>
      <c r="Q894">
        <f>VLOOKUP(A894,HOS[],3,FALSE)</f>
        <v>31</v>
      </c>
    </row>
    <row r="895" spans="1:17" ht="15.6" x14ac:dyDescent="0.3">
      <c r="A895" s="1" t="s">
        <v>1477</v>
      </c>
      <c r="B895" t="str">
        <f>VLOOKUP(A895,CUS[],3,FALSE)</f>
        <v>John</v>
      </c>
      <c r="C895">
        <f>VLOOKUP(A895,MED[],2,FALSE)</f>
        <v>28.785</v>
      </c>
      <c r="D895">
        <f>VLOOKUP(A895,MED[],3,FALSE)</f>
        <v>9.1</v>
      </c>
      <c r="E895" t="str">
        <f>VLOOKUP(A895,MED[],4,FALSE)</f>
        <v>yes</v>
      </c>
      <c r="F895" t="str">
        <f>VLOOKUP(A895,MED[],5,FALSE)</f>
        <v>No</v>
      </c>
      <c r="G895" t="str">
        <f>VLOOKUP(A895,MED[],6,FALSE)</f>
        <v>Yes</v>
      </c>
      <c r="H895" t="str">
        <f>VLOOKUP(A895,MED[],7,FALSE)</f>
        <v>1</v>
      </c>
      <c r="I895" t="str">
        <f>VLOOKUP(A895,MED[],8,FALSE)</f>
        <v>No</v>
      </c>
      <c r="J895" t="str">
        <f>VLOOKUP(A895,MED[],9,FALSE)</f>
        <v>Overweight</v>
      </c>
      <c r="K895" t="str">
        <f>VLOOKUP(A895,MED[],10,FALSE)</f>
        <v>Diabetes</v>
      </c>
      <c r="L895" t="str">
        <f>VLOOKUP(A895,HOS[],2,FALSE)</f>
        <v>8 Jun 1963</v>
      </c>
      <c r="M895" s="11">
        <f>VLOOKUP(A895,HOS[],8,FALSE)</f>
        <v>7144.4</v>
      </c>
      <c r="N895" t="str">
        <f>VLOOKUP(A895,HOS[],9,FALSE)</f>
        <v>tier - 3</v>
      </c>
      <c r="O895" t="str">
        <f>VLOOKUP(A895,HOS[],10,FALSE)</f>
        <v>tier - 1</v>
      </c>
      <c r="P895" t="str">
        <f>VLOOKUP(A895,HOS[],11,FALSE)</f>
        <v>R1012</v>
      </c>
      <c r="Q895">
        <f>VLOOKUP(A895,HOS[],3,FALSE)</f>
        <v>60</v>
      </c>
    </row>
    <row r="896" spans="1:17" ht="15.6" x14ac:dyDescent="0.3">
      <c r="A896" s="1" t="s">
        <v>1476</v>
      </c>
      <c r="B896" t="str">
        <f>VLOOKUP(A896,CUS[],3,FALSE)</f>
        <v>Miles J.</v>
      </c>
      <c r="C896">
        <f>VLOOKUP(A896,MED[],2,FALSE)</f>
        <v>25.46</v>
      </c>
      <c r="D896">
        <f>VLOOKUP(A896,MED[],3,FALSE)</f>
        <v>11.52</v>
      </c>
      <c r="E896" t="str">
        <f>VLOOKUP(A896,MED[],4,FALSE)</f>
        <v>yes</v>
      </c>
      <c r="F896" t="str">
        <f>VLOOKUP(A896,MED[],5,FALSE)</f>
        <v>No</v>
      </c>
      <c r="G896" t="str">
        <f>VLOOKUP(A896,MED[],6,FALSE)</f>
        <v>Yes</v>
      </c>
      <c r="H896" t="str">
        <f>VLOOKUP(A896,MED[],7,FALSE)</f>
        <v>1</v>
      </c>
      <c r="I896" t="str">
        <f>VLOOKUP(A896,MED[],8,FALSE)</f>
        <v>No</v>
      </c>
      <c r="J896" t="str">
        <f>VLOOKUP(A896,MED[],9,FALSE)</f>
        <v>Overweight</v>
      </c>
      <c r="K896" t="str">
        <f>VLOOKUP(A896,MED[],10,FALSE)</f>
        <v>Diabetes</v>
      </c>
      <c r="L896" t="str">
        <f>VLOOKUP(A896,HOS[],2,FALSE)</f>
        <v>21 Jul 1963</v>
      </c>
      <c r="M896" s="11">
        <f>VLOOKUP(A896,HOS[],8,FALSE)</f>
        <v>7144.86</v>
      </c>
      <c r="N896" t="str">
        <f>VLOOKUP(A896,HOS[],9,FALSE)</f>
        <v>tier - 3</v>
      </c>
      <c r="O896" t="str">
        <f>VLOOKUP(A896,HOS[],10,FALSE)</f>
        <v>tier - 1</v>
      </c>
      <c r="P896" t="str">
        <f>VLOOKUP(A896,HOS[],11,FALSE)</f>
        <v>R1012</v>
      </c>
      <c r="Q896">
        <f>VLOOKUP(A896,HOS[],3,FALSE)</f>
        <v>59</v>
      </c>
    </row>
    <row r="897" spans="1:17" ht="15.6" x14ac:dyDescent="0.3">
      <c r="A897" s="1" t="s">
        <v>1475</v>
      </c>
      <c r="B897" t="str">
        <f>VLOOKUP(A897,CUS[],3,FALSE)</f>
        <v xml:space="preserve">  Justyna I.</v>
      </c>
      <c r="C897">
        <f>VLOOKUP(A897,MED[],2,FALSE)</f>
        <v>30.8</v>
      </c>
      <c r="D897">
        <f>VLOOKUP(A897,MED[],3,FALSE)</f>
        <v>10.95</v>
      </c>
      <c r="E897" t="str">
        <f>VLOOKUP(A897,MED[],4,FALSE)</f>
        <v>No</v>
      </c>
      <c r="F897" t="str">
        <f>VLOOKUP(A897,MED[],5,FALSE)</f>
        <v>No</v>
      </c>
      <c r="G897" t="str">
        <f>VLOOKUP(A897,MED[],6,FALSE)</f>
        <v>No</v>
      </c>
      <c r="H897" t="str">
        <f>VLOOKUP(A897,MED[],7,FALSE)</f>
        <v>0</v>
      </c>
      <c r="I897" t="str">
        <f>VLOOKUP(A897,MED[],8,FALSE)</f>
        <v>No</v>
      </c>
      <c r="J897" t="str">
        <f>VLOOKUP(A897,MED[],9,FALSE)</f>
        <v>Obesity</v>
      </c>
      <c r="K897" t="str">
        <f>VLOOKUP(A897,MED[],10,FALSE)</f>
        <v>Diabetes</v>
      </c>
      <c r="L897" t="str">
        <f>VLOOKUP(A897,HOS[],2,FALSE)</f>
        <v>24 Oct 1968</v>
      </c>
      <c r="M897" s="11">
        <f>VLOOKUP(A897,HOS[],8,FALSE)</f>
        <v>7147.11</v>
      </c>
      <c r="N897" t="str">
        <f>VLOOKUP(A897,HOS[],9,FALSE)</f>
        <v>tier - 3</v>
      </c>
      <c r="O897" t="str">
        <f>VLOOKUP(A897,HOS[],10,FALSE)</f>
        <v>tier - 3</v>
      </c>
      <c r="P897" t="str">
        <f>VLOOKUP(A897,HOS[],11,FALSE)</f>
        <v>R1011</v>
      </c>
      <c r="Q897">
        <f>VLOOKUP(A897,HOS[],3,FALSE)</f>
        <v>54</v>
      </c>
    </row>
    <row r="898" spans="1:17" ht="15.6" x14ac:dyDescent="0.3">
      <c r="A898" s="1" t="s">
        <v>1474</v>
      </c>
      <c r="B898" t="str">
        <f>VLOOKUP(A898,CUS[],3,FALSE)</f>
        <v>Lucille</v>
      </c>
      <c r="C898">
        <f>VLOOKUP(A898,MED[],2,FALSE)</f>
        <v>28.88</v>
      </c>
      <c r="D898">
        <f>VLOOKUP(A898,MED[],3,FALSE)</f>
        <v>11.5</v>
      </c>
      <c r="E898" t="str">
        <f>VLOOKUP(A898,MED[],4,FALSE)</f>
        <v>No</v>
      </c>
      <c r="F898" t="str">
        <f>VLOOKUP(A898,MED[],5,FALSE)</f>
        <v>No</v>
      </c>
      <c r="G898" t="str">
        <f>VLOOKUP(A898,MED[],6,FALSE)</f>
        <v>No</v>
      </c>
      <c r="H898" t="str">
        <f>VLOOKUP(A898,MED[],7,FALSE)</f>
        <v>0</v>
      </c>
      <c r="I898" t="str">
        <f>VLOOKUP(A898,MED[],8,FALSE)</f>
        <v>No</v>
      </c>
      <c r="J898" t="str">
        <f>VLOOKUP(A898,MED[],9,FALSE)</f>
        <v>Overweight</v>
      </c>
      <c r="K898" t="str">
        <f>VLOOKUP(A898,MED[],10,FALSE)</f>
        <v>Diabetes</v>
      </c>
      <c r="L898" t="str">
        <f>VLOOKUP(A898,HOS[],2,FALSE)</f>
        <v>14 Dec 1968</v>
      </c>
      <c r="M898" s="11">
        <f>VLOOKUP(A898,HOS[],8,FALSE)</f>
        <v>12646.21</v>
      </c>
      <c r="N898" t="str">
        <f>VLOOKUP(A898,HOS[],9,FALSE)</f>
        <v>tier - 3</v>
      </c>
      <c r="O898" t="str">
        <f>VLOOKUP(A898,HOS[],10,FALSE)</f>
        <v>tier - 1</v>
      </c>
      <c r="P898" t="str">
        <f>VLOOKUP(A898,HOS[],11,FALSE)</f>
        <v>R1024</v>
      </c>
      <c r="Q898">
        <f>VLOOKUP(A898,HOS[],3,FALSE)</f>
        <v>54</v>
      </c>
    </row>
    <row r="899" spans="1:17" ht="15.6" x14ac:dyDescent="0.3">
      <c r="A899" s="1" t="s">
        <v>1473</v>
      </c>
      <c r="B899" t="str">
        <f>VLOOKUP(A899,CUS[],3,FALSE)</f>
        <v>April</v>
      </c>
      <c r="C899">
        <f>VLOOKUP(A899,MED[],2,FALSE)</f>
        <v>23</v>
      </c>
      <c r="D899">
        <f>VLOOKUP(A899,MED[],3,FALSE)</f>
        <v>9.8800000000000008</v>
      </c>
      <c r="E899" t="str">
        <f>VLOOKUP(A899,MED[],4,FALSE)</f>
        <v>No</v>
      </c>
      <c r="F899" t="str">
        <f>VLOOKUP(A899,MED[],5,FALSE)</f>
        <v>No</v>
      </c>
      <c r="G899" t="str">
        <f>VLOOKUP(A899,MED[],6,FALSE)</f>
        <v>No</v>
      </c>
      <c r="H899" t="str">
        <f>VLOOKUP(A899,MED[],7,FALSE)</f>
        <v>0</v>
      </c>
      <c r="I899" t="str">
        <f>VLOOKUP(A899,MED[],8,FALSE)</f>
        <v>No</v>
      </c>
      <c r="J899" t="str">
        <f>VLOOKUP(A899,MED[],9,FALSE)</f>
        <v>Overweight</v>
      </c>
      <c r="K899" t="str">
        <f>VLOOKUP(A899,MED[],10,FALSE)</f>
        <v>Diabetes</v>
      </c>
      <c r="L899" t="str">
        <f>VLOOKUP(A899,HOS[],2,FALSE)</f>
        <v>30 Jun 1968</v>
      </c>
      <c r="M899" s="11">
        <f>VLOOKUP(A899,HOS[],8,FALSE)</f>
        <v>7147.47</v>
      </c>
      <c r="N899" t="str">
        <f>VLOOKUP(A899,HOS[],9,FALSE)</f>
        <v>tier - 3</v>
      </c>
      <c r="O899" t="str">
        <f>VLOOKUP(A899,HOS[],10,FALSE)</f>
        <v>tier - 3</v>
      </c>
      <c r="P899" t="str">
        <f>VLOOKUP(A899,HOS[],11,FALSE)</f>
        <v>R1011</v>
      </c>
      <c r="Q899">
        <f>VLOOKUP(A899,HOS[],3,FALSE)</f>
        <v>54</v>
      </c>
    </row>
    <row r="900" spans="1:17" ht="15.6" x14ac:dyDescent="0.3">
      <c r="A900" s="1" t="s">
        <v>1472</v>
      </c>
      <c r="B900" t="str">
        <f>VLOOKUP(A900,CUS[],3,FALSE)</f>
        <v>Robert</v>
      </c>
      <c r="C900">
        <f>VLOOKUP(A900,MED[],2,FALSE)</f>
        <v>38.25</v>
      </c>
      <c r="D900">
        <f>VLOOKUP(A900,MED[],3,FALSE)</f>
        <v>6.2</v>
      </c>
      <c r="E900" t="str">
        <f>VLOOKUP(A900,MED[],4,FALSE)</f>
        <v>No</v>
      </c>
      <c r="F900" t="str">
        <f>VLOOKUP(A900,MED[],5,FALSE)</f>
        <v>No</v>
      </c>
      <c r="G900" t="str">
        <f>VLOOKUP(A900,MED[],6,FALSE)</f>
        <v>No</v>
      </c>
      <c r="H900" t="str">
        <f>VLOOKUP(A900,MED[],7,FALSE)</f>
        <v>1</v>
      </c>
      <c r="I900" t="str">
        <f>VLOOKUP(A900,MED[],8,FALSE)</f>
        <v>No</v>
      </c>
      <c r="J900" t="str">
        <f>VLOOKUP(A900,MED[],9,FALSE)</f>
        <v>Obesity</v>
      </c>
      <c r="K900" t="str">
        <f>VLOOKUP(A900,MED[],10,FALSE)</f>
        <v>Prediabetes</v>
      </c>
      <c r="L900" t="str">
        <f>VLOOKUP(A900,HOS[],2,FALSE)</f>
        <v>29 Sep 1984</v>
      </c>
      <c r="M900" s="11">
        <f>VLOOKUP(A900,HOS[],8,FALSE)</f>
        <v>7151.09</v>
      </c>
      <c r="N900" t="str">
        <f>VLOOKUP(A900,HOS[],9,FALSE)</f>
        <v>tier - 3</v>
      </c>
      <c r="O900" t="str">
        <f>VLOOKUP(A900,HOS[],10,FALSE)</f>
        <v>tier - 2</v>
      </c>
      <c r="P900" t="str">
        <f>VLOOKUP(A900,HOS[],11,FALSE)</f>
        <v>R1022</v>
      </c>
      <c r="Q900">
        <f>VLOOKUP(A900,HOS[],3,FALSE)</f>
        <v>38</v>
      </c>
    </row>
    <row r="901" spans="1:17" ht="15.6" x14ac:dyDescent="0.3">
      <c r="A901" s="1" t="s">
        <v>1471</v>
      </c>
      <c r="B901" t="str">
        <f>VLOOKUP(A901,CUS[],3,FALSE)</f>
        <v>Alyssa</v>
      </c>
      <c r="C901">
        <f>VLOOKUP(A901,MED[],2,FALSE)</f>
        <v>39.25</v>
      </c>
      <c r="D901">
        <f>VLOOKUP(A901,MED[],3,FALSE)</f>
        <v>8.41</v>
      </c>
      <c r="E901" t="str">
        <f>VLOOKUP(A901,MED[],4,FALSE)</f>
        <v>yes</v>
      </c>
      <c r="F901" t="str">
        <f>VLOOKUP(A901,MED[],5,FALSE)</f>
        <v>No</v>
      </c>
      <c r="G901" t="str">
        <f>VLOOKUP(A901,MED[],6,FALSE)</f>
        <v>No</v>
      </c>
      <c r="H901" t="str">
        <f>VLOOKUP(A901,MED[],7,FALSE)</f>
        <v>1</v>
      </c>
      <c r="I901" t="str">
        <f>VLOOKUP(A901,MED[],8,FALSE)</f>
        <v>No</v>
      </c>
      <c r="J901" t="str">
        <f>VLOOKUP(A901,MED[],9,FALSE)</f>
        <v>Obesity</v>
      </c>
      <c r="K901" t="str">
        <f>VLOOKUP(A901,MED[],10,FALSE)</f>
        <v>Diabetes</v>
      </c>
      <c r="L901" t="str">
        <f>VLOOKUP(A901,HOS[],2,FALSE)</f>
        <v>6 Sep 1986</v>
      </c>
      <c r="M901" s="11">
        <f>VLOOKUP(A901,HOS[],8,FALSE)</f>
        <v>7152.67</v>
      </c>
      <c r="N901" t="str">
        <f>VLOOKUP(A901,HOS[],9,FALSE)</f>
        <v>tier - 3</v>
      </c>
      <c r="O901" t="str">
        <f>VLOOKUP(A901,HOS[],10,FALSE)</f>
        <v>tier - 2</v>
      </c>
      <c r="P901" t="str">
        <f>VLOOKUP(A901,HOS[],11,FALSE)</f>
        <v>R1026</v>
      </c>
      <c r="Q901">
        <f>VLOOKUP(A901,HOS[],3,FALSE)</f>
        <v>36</v>
      </c>
    </row>
    <row r="902" spans="1:17" ht="15.6" x14ac:dyDescent="0.3">
      <c r="A902" s="1" t="s">
        <v>1470</v>
      </c>
      <c r="B902" t="str">
        <f>VLOOKUP(A902,CUS[],3,FALSE)</f>
        <v>Jessica E.</v>
      </c>
      <c r="C902">
        <f>VLOOKUP(A902,MED[],2,FALSE)</f>
        <v>26.6</v>
      </c>
      <c r="D902">
        <f>VLOOKUP(A902,MED[],3,FALSE)</f>
        <v>5.07</v>
      </c>
      <c r="E902" t="str">
        <f>VLOOKUP(A902,MED[],4,FALSE)</f>
        <v>yes</v>
      </c>
      <c r="F902" t="str">
        <f>VLOOKUP(A902,MED[],5,FALSE)</f>
        <v>No</v>
      </c>
      <c r="G902" t="str">
        <f>VLOOKUP(A902,MED[],6,FALSE)</f>
        <v>No</v>
      </c>
      <c r="H902" t="str">
        <f>VLOOKUP(A902,MED[],7,FALSE)</f>
        <v>2</v>
      </c>
      <c r="I902" t="str">
        <f>VLOOKUP(A902,MED[],8,FALSE)</f>
        <v>No</v>
      </c>
      <c r="J902" t="str">
        <f>VLOOKUP(A902,MED[],9,FALSE)</f>
        <v>Overweight</v>
      </c>
      <c r="K902" t="str">
        <f>VLOOKUP(A902,MED[],10,FALSE)</f>
        <v>Normal</v>
      </c>
      <c r="L902" t="str">
        <f>VLOOKUP(A902,HOS[],2,FALSE)</f>
        <v>17 Nov 1966</v>
      </c>
      <c r="M902" s="11">
        <f>VLOOKUP(A902,HOS[],8,FALSE)</f>
        <v>7153.55</v>
      </c>
      <c r="N902" t="str">
        <f>VLOOKUP(A902,HOS[],9,FALSE)</f>
        <v>tier - 3</v>
      </c>
      <c r="O902" t="str">
        <f>VLOOKUP(A902,HOS[],10,FALSE)</f>
        <v>tier - 1</v>
      </c>
      <c r="P902" t="str">
        <f>VLOOKUP(A902,HOS[],11,FALSE)</f>
        <v>R1012</v>
      </c>
      <c r="Q902">
        <f>VLOOKUP(A902,HOS[],3,FALSE)</f>
        <v>56</v>
      </c>
    </row>
    <row r="903" spans="1:17" ht="15.6" x14ac:dyDescent="0.3">
      <c r="A903" s="1" t="s">
        <v>1469</v>
      </c>
      <c r="B903" t="str">
        <f>VLOOKUP(A903,CUS[],3,FALSE)</f>
        <v>Patrick J.</v>
      </c>
      <c r="C903">
        <f>VLOOKUP(A903,MED[],2,FALSE)</f>
        <v>35.700000000000003</v>
      </c>
      <c r="D903">
        <f>VLOOKUP(A903,MED[],3,FALSE)</f>
        <v>4.0599999999999996</v>
      </c>
      <c r="E903" t="str">
        <f>VLOOKUP(A903,MED[],4,FALSE)</f>
        <v>No</v>
      </c>
      <c r="F903" t="str">
        <f>VLOOKUP(A903,MED[],5,FALSE)</f>
        <v>No</v>
      </c>
      <c r="G903" t="str">
        <f>VLOOKUP(A903,MED[],6,FALSE)</f>
        <v>Yes</v>
      </c>
      <c r="H903" t="str">
        <f>VLOOKUP(A903,MED[],7,FALSE)</f>
        <v>1</v>
      </c>
      <c r="I903" t="str">
        <f>VLOOKUP(A903,MED[],8,FALSE)</f>
        <v>No</v>
      </c>
      <c r="J903" t="str">
        <f>VLOOKUP(A903,MED[],9,FALSE)</f>
        <v>Obesity</v>
      </c>
      <c r="K903" t="str">
        <f>VLOOKUP(A903,MED[],10,FALSE)</f>
        <v>Normal</v>
      </c>
      <c r="L903" t="str">
        <f>VLOOKUP(A903,HOS[],2,FALSE)</f>
        <v>17 Oct 1979</v>
      </c>
      <c r="M903" s="11">
        <f>VLOOKUP(A903,HOS[],8,FALSE)</f>
        <v>38344.57</v>
      </c>
      <c r="N903" t="str">
        <f>VLOOKUP(A903,HOS[],9,FALSE)</f>
        <v>tier - 3</v>
      </c>
      <c r="O903" t="str">
        <f>VLOOKUP(A903,HOS[],10,FALSE)</f>
        <v>tier - 3</v>
      </c>
      <c r="P903" t="str">
        <f>VLOOKUP(A903,HOS[],11,FALSE)</f>
        <v>R1021</v>
      </c>
      <c r="Q903">
        <f>VLOOKUP(A903,HOS[],3,FALSE)</f>
        <v>43</v>
      </c>
    </row>
    <row r="904" spans="1:17" ht="15.6" x14ac:dyDescent="0.3">
      <c r="A904" s="1" t="s">
        <v>1468</v>
      </c>
      <c r="B904" t="str">
        <f>VLOOKUP(A904,CUS[],3,FALSE)</f>
        <v>Emilie</v>
      </c>
      <c r="C904">
        <f>VLOOKUP(A904,MED[],2,FALSE)</f>
        <v>20.100000000000001</v>
      </c>
      <c r="D904">
        <f>VLOOKUP(A904,MED[],3,FALSE)</f>
        <v>10.52</v>
      </c>
      <c r="E904" t="str">
        <f>VLOOKUP(A904,MED[],4,FALSE)</f>
        <v>No</v>
      </c>
      <c r="F904" t="str">
        <f>VLOOKUP(A904,MED[],5,FALSE)</f>
        <v>No</v>
      </c>
      <c r="G904" t="str">
        <f>VLOOKUP(A904,MED[],6,FALSE)</f>
        <v>No</v>
      </c>
      <c r="H904" t="str">
        <f>VLOOKUP(A904,MED[],7,FALSE)</f>
        <v>0</v>
      </c>
      <c r="I904" t="str">
        <f>VLOOKUP(A904,MED[],8,FALSE)</f>
        <v>No</v>
      </c>
      <c r="J904" t="str">
        <f>VLOOKUP(A904,MED[],9,FALSE)</f>
        <v>Overweight</v>
      </c>
      <c r="K904" t="str">
        <f>VLOOKUP(A904,MED[],10,FALSE)</f>
        <v>Diabetes</v>
      </c>
      <c r="L904" t="str">
        <f>VLOOKUP(A904,HOS[],2,FALSE)</f>
        <v>22 Oct 1965</v>
      </c>
      <c r="M904" s="11">
        <f>VLOOKUP(A904,HOS[],8,FALSE)</f>
        <v>7160.09</v>
      </c>
      <c r="N904" t="str">
        <f>VLOOKUP(A904,HOS[],9,FALSE)</f>
        <v>tier - 3</v>
      </c>
      <c r="O904" t="str">
        <f>VLOOKUP(A904,HOS[],10,FALSE)</f>
        <v>tier - 1</v>
      </c>
      <c r="P904" t="str">
        <f>VLOOKUP(A904,HOS[],11,FALSE)</f>
        <v>R1011</v>
      </c>
      <c r="Q904">
        <f>VLOOKUP(A904,HOS[],3,FALSE)</f>
        <v>57</v>
      </c>
    </row>
    <row r="905" spans="1:17" ht="15.6" x14ac:dyDescent="0.3">
      <c r="A905" s="1" t="s">
        <v>1467</v>
      </c>
      <c r="B905" t="str">
        <f>VLOOKUP(A905,CUS[],3,FALSE)</f>
        <v>Caitlin B.</v>
      </c>
      <c r="C905">
        <f>VLOOKUP(A905,MED[],2,FALSE)</f>
        <v>22.23</v>
      </c>
      <c r="D905">
        <f>VLOOKUP(A905,MED[],3,FALSE)</f>
        <v>9.65</v>
      </c>
      <c r="E905" t="str">
        <f>VLOOKUP(A905,MED[],4,FALSE)</f>
        <v>No</v>
      </c>
      <c r="F905" t="str">
        <f>VLOOKUP(A905,MED[],5,FALSE)</f>
        <v>No</v>
      </c>
      <c r="G905" t="str">
        <f>VLOOKUP(A905,MED[],6,FALSE)</f>
        <v>No</v>
      </c>
      <c r="H905" t="str">
        <f>VLOOKUP(A905,MED[],7,FALSE)</f>
        <v>0</v>
      </c>
      <c r="I905" t="str">
        <f>VLOOKUP(A905,MED[],8,FALSE)</f>
        <v>No</v>
      </c>
      <c r="J905" t="str">
        <f>VLOOKUP(A905,MED[],9,FALSE)</f>
        <v>Overweight</v>
      </c>
      <c r="K905" t="str">
        <f>VLOOKUP(A905,MED[],10,FALSE)</f>
        <v>Diabetes</v>
      </c>
      <c r="L905" t="str">
        <f>VLOOKUP(A905,HOS[],2,FALSE)</f>
        <v>7 Jun 1965</v>
      </c>
      <c r="M905" s="11">
        <f>VLOOKUP(A905,HOS[],8,FALSE)</f>
        <v>7160.33</v>
      </c>
      <c r="N905" t="str">
        <f>VLOOKUP(A905,HOS[],9,FALSE)</f>
        <v>tier - 3</v>
      </c>
      <c r="O905" t="str">
        <f>VLOOKUP(A905,HOS[],10,FALSE)</f>
        <v>tier - 2</v>
      </c>
      <c r="P905" t="str">
        <f>VLOOKUP(A905,HOS[],11,FALSE)</f>
        <v>R1024</v>
      </c>
      <c r="Q905">
        <f>VLOOKUP(A905,HOS[],3,FALSE)</f>
        <v>58</v>
      </c>
    </row>
    <row r="906" spans="1:17" ht="15.6" x14ac:dyDescent="0.3">
      <c r="A906" s="1" t="s">
        <v>1466</v>
      </c>
      <c r="B906" t="str">
        <f>VLOOKUP(A906,CUS[],3,FALSE)</f>
        <v>Joseph W</v>
      </c>
      <c r="C906">
        <f>VLOOKUP(A906,MED[],2,FALSE)</f>
        <v>36.47</v>
      </c>
      <c r="D906">
        <f>VLOOKUP(A906,MED[],3,FALSE)</f>
        <v>6.21</v>
      </c>
      <c r="E906" t="str">
        <f>VLOOKUP(A906,MED[],4,FALSE)</f>
        <v>No</v>
      </c>
      <c r="F906" t="str">
        <f>VLOOKUP(A906,MED[],5,FALSE)</f>
        <v>No</v>
      </c>
      <c r="G906" t="str">
        <f>VLOOKUP(A906,MED[],6,FALSE)</f>
        <v>No</v>
      </c>
      <c r="H906" t="str">
        <f>VLOOKUP(A906,MED[],7,FALSE)</f>
        <v>0</v>
      </c>
      <c r="I906" t="str">
        <f>VLOOKUP(A906,MED[],8,FALSE)</f>
        <v>No</v>
      </c>
      <c r="J906" t="str">
        <f>VLOOKUP(A906,MED[],9,FALSE)</f>
        <v>Obesity</v>
      </c>
      <c r="K906" t="str">
        <f>VLOOKUP(A906,MED[],10,FALSE)</f>
        <v>Prediabetes</v>
      </c>
      <c r="L906" t="str">
        <f>VLOOKUP(A906,HOS[],2,FALSE)</f>
        <v>30 Oct 1982</v>
      </c>
      <c r="M906" s="11">
        <f>VLOOKUP(A906,HOS[],8,FALSE)</f>
        <v>7162.01</v>
      </c>
      <c r="N906" t="str">
        <f>VLOOKUP(A906,HOS[],9,FALSE)</f>
        <v>tier - 3</v>
      </c>
      <c r="O906" t="str">
        <f>VLOOKUP(A906,HOS[],10,FALSE)</f>
        <v>tier - 3</v>
      </c>
      <c r="P906" t="str">
        <f>VLOOKUP(A906,HOS[],11,FALSE)</f>
        <v>R1021</v>
      </c>
      <c r="Q906">
        <f>VLOOKUP(A906,HOS[],3,FALSE)</f>
        <v>40</v>
      </c>
    </row>
    <row r="907" spans="1:17" ht="15.6" x14ac:dyDescent="0.3">
      <c r="A907" s="1" t="s">
        <v>1465</v>
      </c>
      <c r="B907" t="str">
        <f>VLOOKUP(A907,CUS[],3,FALSE)</f>
        <v>Wendy</v>
      </c>
      <c r="C907">
        <f>VLOOKUP(A907,MED[],2,FALSE)</f>
        <v>49.64</v>
      </c>
      <c r="D907">
        <f>VLOOKUP(A907,MED[],3,FALSE)</f>
        <v>4.76</v>
      </c>
      <c r="E907" t="str">
        <f>VLOOKUP(A907,MED[],4,FALSE)</f>
        <v>No</v>
      </c>
      <c r="F907" t="str">
        <f>VLOOKUP(A907,MED[],5,FALSE)</f>
        <v>No</v>
      </c>
      <c r="G907" t="str">
        <f>VLOOKUP(A907,MED[],6,FALSE)</f>
        <v>Yes</v>
      </c>
      <c r="H907" t="str">
        <f>VLOOKUP(A907,MED[],7,FALSE)</f>
        <v>1</v>
      </c>
      <c r="I907" t="str">
        <f>VLOOKUP(A907,MED[],8,FALSE)</f>
        <v>No</v>
      </c>
      <c r="J907" t="str">
        <f>VLOOKUP(A907,MED[],9,FALSE)</f>
        <v>Obesity</v>
      </c>
      <c r="K907" t="str">
        <f>VLOOKUP(A907,MED[],10,FALSE)</f>
        <v>Normal</v>
      </c>
      <c r="L907" t="str">
        <f>VLOOKUP(A907,HOS[],2,FALSE)</f>
        <v>16 Dec 1993</v>
      </c>
      <c r="M907" s="11">
        <f>VLOOKUP(A907,HOS[],8,FALSE)</f>
        <v>7173.36</v>
      </c>
      <c r="N907" t="str">
        <f>VLOOKUP(A907,HOS[],9,FALSE)</f>
        <v>tier - 3</v>
      </c>
      <c r="O907" t="str">
        <f>VLOOKUP(A907,HOS[],10,FALSE)</f>
        <v>tier - 2</v>
      </c>
      <c r="P907" t="str">
        <f>VLOOKUP(A907,HOS[],11,FALSE)</f>
        <v>R1012</v>
      </c>
      <c r="Q907">
        <f>VLOOKUP(A907,HOS[],3,FALSE)</f>
        <v>29</v>
      </c>
    </row>
    <row r="908" spans="1:17" ht="15.6" x14ac:dyDescent="0.3">
      <c r="A908" s="1" t="s">
        <v>1464</v>
      </c>
      <c r="B908" t="str">
        <f>VLOOKUP(A908,CUS[],3,FALSE)</f>
        <v>Leah L.</v>
      </c>
      <c r="C908">
        <f>VLOOKUP(A908,MED[],2,FALSE)</f>
        <v>36.799999999999997</v>
      </c>
      <c r="D908">
        <f>VLOOKUP(A908,MED[],3,FALSE)</f>
        <v>5.73</v>
      </c>
      <c r="E908" t="str">
        <f>VLOOKUP(A908,MED[],4,FALSE)</f>
        <v>yes</v>
      </c>
      <c r="F908" t="str">
        <f>VLOOKUP(A908,MED[],5,FALSE)</f>
        <v>No</v>
      </c>
      <c r="G908" t="str">
        <f>VLOOKUP(A908,MED[],6,FALSE)</f>
        <v>Yes</v>
      </c>
      <c r="H908" t="str">
        <f>VLOOKUP(A908,MED[],7,FALSE)</f>
        <v>1</v>
      </c>
      <c r="I908" t="str">
        <f>VLOOKUP(A908,MED[],8,FALSE)</f>
        <v>No</v>
      </c>
      <c r="J908" t="str">
        <f>VLOOKUP(A908,MED[],9,FALSE)</f>
        <v>Obesity</v>
      </c>
      <c r="K908" t="str">
        <f>VLOOKUP(A908,MED[],10,FALSE)</f>
        <v>Prediabetes</v>
      </c>
      <c r="L908" t="str">
        <f>VLOOKUP(A908,HOS[],2,FALSE)</f>
        <v>19 Jul 1983</v>
      </c>
      <c r="M908" s="11">
        <f>VLOOKUP(A908,HOS[],8,FALSE)</f>
        <v>7175.51</v>
      </c>
      <c r="N908" t="str">
        <f>VLOOKUP(A908,HOS[],9,FALSE)</f>
        <v>tier - 3</v>
      </c>
      <c r="O908" t="str">
        <f>VLOOKUP(A908,HOS[],10,FALSE)</f>
        <v>tier - 2</v>
      </c>
      <c r="P908" t="str">
        <f>VLOOKUP(A908,HOS[],11,FALSE)</f>
        <v>R1026</v>
      </c>
      <c r="Q908">
        <f>VLOOKUP(A908,HOS[],3,FALSE)</f>
        <v>39</v>
      </c>
    </row>
    <row r="909" spans="1:17" ht="15.6" x14ac:dyDescent="0.3">
      <c r="A909" s="1" t="s">
        <v>1463</v>
      </c>
      <c r="B909" t="str">
        <f>VLOOKUP(A909,CUS[],3,FALSE)</f>
        <v>Wayne L.</v>
      </c>
      <c r="C909">
        <f>VLOOKUP(A909,MED[],2,FALSE)</f>
        <v>33.880000000000003</v>
      </c>
      <c r="D909">
        <f>VLOOKUP(A909,MED[],3,FALSE)</f>
        <v>10.78</v>
      </c>
      <c r="E909" t="str">
        <f>VLOOKUP(A909,MED[],4,FALSE)</f>
        <v>yes</v>
      </c>
      <c r="F909" t="str">
        <f>VLOOKUP(A909,MED[],5,FALSE)</f>
        <v>No</v>
      </c>
      <c r="G909" t="str">
        <f>VLOOKUP(A909,MED[],6,FALSE)</f>
        <v>No</v>
      </c>
      <c r="H909" t="str">
        <f>VLOOKUP(A909,MED[],7,FALSE)</f>
        <v>0</v>
      </c>
      <c r="I909" t="str">
        <f>VLOOKUP(A909,MED[],8,FALSE)</f>
        <v>No</v>
      </c>
      <c r="J909" t="str">
        <f>VLOOKUP(A909,MED[],9,FALSE)</f>
        <v>Obesity</v>
      </c>
      <c r="K909" t="str">
        <f>VLOOKUP(A909,MED[],10,FALSE)</f>
        <v>Diabetes</v>
      </c>
      <c r="L909" t="str">
        <f>VLOOKUP(A909,HOS[],2,FALSE)</f>
        <v>8 Dec 1967</v>
      </c>
      <c r="M909" s="11">
        <f>VLOOKUP(A909,HOS[],8,FALSE)</f>
        <v>41191.57</v>
      </c>
      <c r="N909" t="str">
        <f>VLOOKUP(A909,HOS[],9,FALSE)</f>
        <v>tier - 3</v>
      </c>
      <c r="O909" t="str">
        <f>VLOOKUP(A909,HOS[],10,FALSE)</f>
        <v>tier - 3</v>
      </c>
      <c r="P909" t="str">
        <f>VLOOKUP(A909,HOS[],11,FALSE)</f>
        <v>R1013</v>
      </c>
      <c r="Q909">
        <f>VLOOKUP(A909,HOS[],3,FALSE)</f>
        <v>55</v>
      </c>
    </row>
    <row r="910" spans="1:17" ht="15.6" x14ac:dyDescent="0.3">
      <c r="A910" s="1" t="s">
        <v>1462</v>
      </c>
      <c r="B910" t="str">
        <f>VLOOKUP(A910,CUS[],3,FALSE)</f>
        <v>Jason M.</v>
      </c>
      <c r="C910">
        <f>VLOOKUP(A910,MED[],2,FALSE)</f>
        <v>32.01</v>
      </c>
      <c r="D910">
        <f>VLOOKUP(A910,MED[],3,FALSE)</f>
        <v>5.08</v>
      </c>
      <c r="E910" t="str">
        <f>VLOOKUP(A910,MED[],4,FALSE)</f>
        <v>yes</v>
      </c>
      <c r="F910" t="str">
        <f>VLOOKUP(A910,MED[],5,FALSE)</f>
        <v>No</v>
      </c>
      <c r="G910" t="str">
        <f>VLOOKUP(A910,MED[],6,FALSE)</f>
        <v>No</v>
      </c>
      <c r="H910" t="str">
        <f>VLOOKUP(A910,MED[],7,FALSE)</f>
        <v>1</v>
      </c>
      <c r="I910" t="str">
        <f>VLOOKUP(A910,MED[],8,FALSE)</f>
        <v>No</v>
      </c>
      <c r="J910" t="str">
        <f>VLOOKUP(A910,MED[],9,FALSE)</f>
        <v>Obesity</v>
      </c>
      <c r="K910" t="str">
        <f>VLOOKUP(A910,MED[],10,FALSE)</f>
        <v>Normal</v>
      </c>
      <c r="L910" t="str">
        <f>VLOOKUP(A910,HOS[],2,FALSE)</f>
        <v>26 Sep 1964</v>
      </c>
      <c r="M910" s="11">
        <f>VLOOKUP(A910,HOS[],8,FALSE)</f>
        <v>7179.52</v>
      </c>
      <c r="N910" t="str">
        <f>VLOOKUP(A910,HOS[],9,FALSE)</f>
        <v>tier - 3</v>
      </c>
      <c r="O910" t="str">
        <f>VLOOKUP(A910,HOS[],10,FALSE)</f>
        <v>tier - 2</v>
      </c>
      <c r="P910" t="str">
        <f>VLOOKUP(A910,HOS[],11,FALSE)</f>
        <v>R1013</v>
      </c>
      <c r="Q910">
        <f>VLOOKUP(A910,HOS[],3,FALSE)</f>
        <v>58</v>
      </c>
    </row>
    <row r="911" spans="1:17" ht="15.6" x14ac:dyDescent="0.3">
      <c r="A911" s="1" t="s">
        <v>1461</v>
      </c>
      <c r="B911" t="str">
        <f>VLOOKUP(A911,CUS[],3,FALSE)</f>
        <v>Floris</v>
      </c>
      <c r="C911">
        <f>VLOOKUP(A911,MED[],2,FALSE)</f>
        <v>33.630000000000003</v>
      </c>
      <c r="D911">
        <f>VLOOKUP(A911,MED[],3,FALSE)</f>
        <v>11.39</v>
      </c>
      <c r="E911" t="str">
        <f>VLOOKUP(A911,MED[],4,FALSE)</f>
        <v>No</v>
      </c>
      <c r="F911" t="str">
        <f>VLOOKUP(A911,MED[],5,FALSE)</f>
        <v>No</v>
      </c>
      <c r="G911" t="str">
        <f>VLOOKUP(A911,MED[],6,FALSE)</f>
        <v>No</v>
      </c>
      <c r="H911" t="str">
        <f>VLOOKUP(A911,MED[],7,FALSE)</f>
        <v>0</v>
      </c>
      <c r="I911" t="str">
        <f>VLOOKUP(A911,MED[],8,FALSE)</f>
        <v>No</v>
      </c>
      <c r="J911" t="str">
        <f>VLOOKUP(A911,MED[],9,FALSE)</f>
        <v>Obesity</v>
      </c>
      <c r="K911" t="str">
        <f>VLOOKUP(A911,MED[],10,FALSE)</f>
        <v>Diabetes</v>
      </c>
      <c r="L911" t="str">
        <f>VLOOKUP(A911,HOS[],2,FALSE)</f>
        <v>14 Nov 1965</v>
      </c>
      <c r="M911" s="11">
        <f>VLOOKUP(A911,HOS[],8,FALSE)</f>
        <v>7196.87</v>
      </c>
      <c r="N911" t="str">
        <f>VLOOKUP(A911,HOS[],9,FALSE)</f>
        <v>tier - 3</v>
      </c>
      <c r="O911" t="str">
        <f>VLOOKUP(A911,HOS[],10,FALSE)</f>
        <v>tier - 2</v>
      </c>
      <c r="P911" t="str">
        <f>VLOOKUP(A911,HOS[],11,FALSE)</f>
        <v>R1012</v>
      </c>
      <c r="Q911">
        <f>VLOOKUP(A911,HOS[],3,FALSE)</f>
        <v>57</v>
      </c>
    </row>
    <row r="912" spans="1:17" ht="15.6" x14ac:dyDescent="0.3">
      <c r="A912" s="1" t="s">
        <v>1460</v>
      </c>
      <c r="B912" t="str">
        <f>VLOOKUP(A912,CUS[],3,FALSE)</f>
        <v>Marc</v>
      </c>
      <c r="C912">
        <f>VLOOKUP(A912,MED[],2,FALSE)</f>
        <v>34.865000000000002</v>
      </c>
      <c r="D912">
        <f>VLOOKUP(A912,MED[],3,FALSE)</f>
        <v>5.35</v>
      </c>
      <c r="E912" t="str">
        <f>VLOOKUP(A912,MED[],4,FALSE)</f>
        <v>yes</v>
      </c>
      <c r="F912" t="str">
        <f>VLOOKUP(A912,MED[],5,FALSE)</f>
        <v>No</v>
      </c>
      <c r="G912" t="str">
        <f>VLOOKUP(A912,MED[],6,FALSE)</f>
        <v>No</v>
      </c>
      <c r="H912" t="str">
        <f>VLOOKUP(A912,MED[],7,FALSE)</f>
        <v>1</v>
      </c>
      <c r="I912" t="str">
        <f>VLOOKUP(A912,MED[],8,FALSE)</f>
        <v>No</v>
      </c>
      <c r="J912" t="str">
        <f>VLOOKUP(A912,MED[],9,FALSE)</f>
        <v>Obesity</v>
      </c>
      <c r="K912" t="str">
        <f>VLOOKUP(A912,MED[],10,FALSE)</f>
        <v>Normal</v>
      </c>
      <c r="L912" t="str">
        <f>VLOOKUP(A912,HOS[],2,FALSE)</f>
        <v>11 Dec 1964</v>
      </c>
      <c r="M912" s="11">
        <f>VLOOKUP(A912,HOS[],8,FALSE)</f>
        <v>7201.7</v>
      </c>
      <c r="N912" t="str">
        <f>VLOOKUP(A912,HOS[],9,FALSE)</f>
        <v>tier - 3</v>
      </c>
      <c r="O912" t="str">
        <f>VLOOKUP(A912,HOS[],10,FALSE)</f>
        <v>tier - 2</v>
      </c>
      <c r="P912" t="str">
        <f>VLOOKUP(A912,HOS[],11,FALSE)</f>
        <v>R1016</v>
      </c>
      <c r="Q912">
        <f>VLOOKUP(A912,HOS[],3,FALSE)</f>
        <v>58</v>
      </c>
    </row>
    <row r="913" spans="1:17" ht="15.6" x14ac:dyDescent="0.3">
      <c r="A913" s="1" t="s">
        <v>1459</v>
      </c>
      <c r="B913" t="str">
        <f>VLOOKUP(A913,CUS[],3,FALSE)</f>
        <v>Christopher</v>
      </c>
      <c r="C913">
        <f>VLOOKUP(A913,MED[],2,FALSE)</f>
        <v>43.11</v>
      </c>
      <c r="D913">
        <f>VLOOKUP(A913,MED[],3,FALSE)</f>
        <v>5.6</v>
      </c>
      <c r="E913" t="str">
        <f>VLOOKUP(A913,MED[],4,FALSE)</f>
        <v>No</v>
      </c>
      <c r="F913" t="str">
        <f>VLOOKUP(A913,MED[],5,FALSE)</f>
        <v>No</v>
      </c>
      <c r="G913" t="str">
        <f>VLOOKUP(A913,MED[],6,FALSE)</f>
        <v>No</v>
      </c>
      <c r="H913" t="str">
        <f>VLOOKUP(A913,MED[],7,FALSE)</f>
        <v>0</v>
      </c>
      <c r="I913" t="str">
        <f>VLOOKUP(A913,MED[],8,FALSE)</f>
        <v>No</v>
      </c>
      <c r="J913" t="str">
        <f>VLOOKUP(A913,MED[],9,FALSE)</f>
        <v>Obesity</v>
      </c>
      <c r="K913" t="str">
        <f>VLOOKUP(A913,MED[],10,FALSE)</f>
        <v>Normal</v>
      </c>
      <c r="L913" t="str">
        <f>VLOOKUP(A913,HOS[],2,FALSE)</f>
        <v>21 Oct 1991</v>
      </c>
      <c r="M913" s="11">
        <f>VLOOKUP(A913,HOS[],8,FALSE)</f>
        <v>7209.49</v>
      </c>
      <c r="N913" t="str">
        <f>VLOOKUP(A913,HOS[],9,FALSE)</f>
        <v>tier - 3</v>
      </c>
      <c r="O913" t="str">
        <f>VLOOKUP(A913,HOS[],10,FALSE)</f>
        <v>tier - 1</v>
      </c>
      <c r="P913" t="str">
        <f>VLOOKUP(A913,HOS[],11,FALSE)</f>
        <v>R1023</v>
      </c>
      <c r="Q913">
        <f>VLOOKUP(A913,HOS[],3,FALSE)</f>
        <v>31</v>
      </c>
    </row>
    <row r="914" spans="1:17" ht="15.6" x14ac:dyDescent="0.3">
      <c r="A914" s="1" t="s">
        <v>1458</v>
      </c>
      <c r="B914" t="str">
        <f>VLOOKUP(A914,CUS[],3,FALSE)</f>
        <v>Kevin</v>
      </c>
      <c r="C914">
        <f>VLOOKUP(A914,MED[],2,FALSE)</f>
        <v>30.305</v>
      </c>
      <c r="D914">
        <f>VLOOKUP(A914,MED[],3,FALSE)</f>
        <v>4.2699999999999996</v>
      </c>
      <c r="E914" t="str">
        <f>VLOOKUP(A914,MED[],4,FALSE)</f>
        <v>yes</v>
      </c>
      <c r="F914" t="str">
        <f>VLOOKUP(A914,MED[],5,FALSE)</f>
        <v>No</v>
      </c>
      <c r="G914" t="str">
        <f>VLOOKUP(A914,MED[],6,FALSE)</f>
        <v>No</v>
      </c>
      <c r="H914" t="str">
        <f>VLOOKUP(A914,MED[],7,FALSE)</f>
        <v>1</v>
      </c>
      <c r="I914" t="str">
        <f>VLOOKUP(A914,MED[],8,FALSE)</f>
        <v>No</v>
      </c>
      <c r="J914" t="str">
        <f>VLOOKUP(A914,MED[],9,FALSE)</f>
        <v>Obesity</v>
      </c>
      <c r="K914" t="str">
        <f>VLOOKUP(A914,MED[],10,FALSE)</f>
        <v>Normal</v>
      </c>
      <c r="L914" t="str">
        <f>VLOOKUP(A914,HOS[],2,FALSE)</f>
        <v>28 Aug 1964</v>
      </c>
      <c r="M914" s="11">
        <f>VLOOKUP(A914,HOS[],8,FALSE)</f>
        <v>7220.25</v>
      </c>
      <c r="N914" t="str">
        <f>VLOOKUP(A914,HOS[],9,FALSE)</f>
        <v>tier - 3</v>
      </c>
      <c r="O914" t="str">
        <f>VLOOKUP(A914,HOS[],10,FALSE)</f>
        <v>tier - 3</v>
      </c>
      <c r="P914" t="str">
        <f>VLOOKUP(A914,HOS[],11,FALSE)</f>
        <v>R1019</v>
      </c>
      <c r="Q914">
        <f>VLOOKUP(A914,HOS[],3,FALSE)</f>
        <v>58</v>
      </c>
    </row>
    <row r="915" spans="1:17" ht="15.6" x14ac:dyDescent="0.3">
      <c r="A915" s="1" t="s">
        <v>1457</v>
      </c>
      <c r="B915" t="str">
        <f>VLOOKUP(A915,CUS[],3,FALSE)</f>
        <v>Aharon N</v>
      </c>
      <c r="C915">
        <f>VLOOKUP(A915,MED[],2,FALSE)</f>
        <v>25.175000000000001</v>
      </c>
      <c r="D915">
        <f>VLOOKUP(A915,MED[],3,FALSE)</f>
        <v>5.57</v>
      </c>
      <c r="E915" t="str">
        <f>VLOOKUP(A915,MED[],4,FALSE)</f>
        <v>yes</v>
      </c>
      <c r="F915" t="str">
        <f>VLOOKUP(A915,MED[],5,FALSE)</f>
        <v>No</v>
      </c>
      <c r="G915" t="str">
        <f>VLOOKUP(A915,MED[],6,FALSE)</f>
        <v>No</v>
      </c>
      <c r="H915" t="str">
        <f>VLOOKUP(A915,MED[],7,FALSE)</f>
        <v>1</v>
      </c>
      <c r="I915" t="str">
        <f>VLOOKUP(A915,MED[],8,FALSE)</f>
        <v>No</v>
      </c>
      <c r="J915" t="str">
        <f>VLOOKUP(A915,MED[],9,FALSE)</f>
        <v>Overweight</v>
      </c>
      <c r="K915" t="str">
        <f>VLOOKUP(A915,MED[],10,FALSE)</f>
        <v>Normal</v>
      </c>
      <c r="L915" t="str">
        <f>VLOOKUP(A915,HOS[],2,FALSE)</f>
        <v>22 Dec 1964</v>
      </c>
      <c r="M915" s="11">
        <f>VLOOKUP(A915,HOS[],8,FALSE)</f>
        <v>38389.79</v>
      </c>
      <c r="N915" t="str">
        <f>VLOOKUP(A915,HOS[],9,FALSE)</f>
        <v>tier - 3</v>
      </c>
      <c r="O915" t="str">
        <f>VLOOKUP(A915,HOS[],10,FALSE)</f>
        <v>tier - 1</v>
      </c>
      <c r="P915" t="str">
        <f>VLOOKUP(A915,HOS[],11,FALSE)</f>
        <v>R1019</v>
      </c>
      <c r="Q915">
        <f>VLOOKUP(A915,HOS[],3,FALSE)</f>
        <v>58</v>
      </c>
    </row>
    <row r="916" spans="1:17" ht="15.6" x14ac:dyDescent="0.3">
      <c r="A916" s="1" t="s">
        <v>1456</v>
      </c>
      <c r="B916" t="str">
        <f>VLOOKUP(A916,CUS[],3,FALSE)</f>
        <v>Lawrence D.</v>
      </c>
      <c r="C916">
        <f>VLOOKUP(A916,MED[],2,FALSE)</f>
        <v>26.8</v>
      </c>
      <c r="D916">
        <f>VLOOKUP(A916,MED[],3,FALSE)</f>
        <v>5.68</v>
      </c>
      <c r="E916" t="str">
        <f>VLOOKUP(A916,MED[],4,FALSE)</f>
        <v>yes</v>
      </c>
      <c r="F916" t="str">
        <f>VLOOKUP(A916,MED[],5,FALSE)</f>
        <v>No</v>
      </c>
      <c r="G916" t="str">
        <f>VLOOKUP(A916,MED[],6,FALSE)</f>
        <v>No</v>
      </c>
      <c r="H916" t="str">
        <f>VLOOKUP(A916,MED[],7,FALSE)</f>
        <v>1</v>
      </c>
      <c r="I916" t="str">
        <f>VLOOKUP(A916,MED[],8,FALSE)</f>
        <v>No</v>
      </c>
      <c r="J916" t="str">
        <f>VLOOKUP(A916,MED[],9,FALSE)</f>
        <v>Overweight</v>
      </c>
      <c r="K916" t="str">
        <f>VLOOKUP(A916,MED[],10,FALSE)</f>
        <v>Normal</v>
      </c>
      <c r="L916" t="str">
        <f>VLOOKUP(A916,HOS[],2,FALSE)</f>
        <v>15 Nov 1964</v>
      </c>
      <c r="M916" s="11">
        <f>VLOOKUP(A916,HOS[],8,FALSE)</f>
        <v>7222.79</v>
      </c>
      <c r="N916" t="str">
        <f>VLOOKUP(A916,HOS[],9,FALSE)</f>
        <v>tier - 3</v>
      </c>
      <c r="O916" t="str">
        <f>VLOOKUP(A916,HOS[],10,FALSE)</f>
        <v>tier - 1</v>
      </c>
      <c r="P916" t="str">
        <f>VLOOKUP(A916,HOS[],11,FALSE)</f>
        <v>R1021</v>
      </c>
      <c r="Q916">
        <f>VLOOKUP(A916,HOS[],3,FALSE)</f>
        <v>58</v>
      </c>
    </row>
    <row r="917" spans="1:17" ht="15.6" x14ac:dyDescent="0.3">
      <c r="A917" s="1" t="s">
        <v>1455</v>
      </c>
      <c r="B917" t="str">
        <f>VLOOKUP(A917,CUS[],3,FALSE)</f>
        <v>Malcolm</v>
      </c>
      <c r="C917">
        <f>VLOOKUP(A917,MED[],2,FALSE)</f>
        <v>21.78</v>
      </c>
      <c r="D917">
        <f>VLOOKUP(A917,MED[],3,FALSE)</f>
        <v>5.3</v>
      </c>
      <c r="E917" t="str">
        <f>VLOOKUP(A917,MED[],4,FALSE)</f>
        <v>No</v>
      </c>
      <c r="F917" t="str">
        <f>VLOOKUP(A917,MED[],5,FALSE)</f>
        <v>yes</v>
      </c>
      <c r="G917" t="str">
        <f>VLOOKUP(A917,MED[],6,FALSE)</f>
        <v>No</v>
      </c>
      <c r="H917" t="str">
        <f>VLOOKUP(A917,MED[],7,FALSE)</f>
        <v>1</v>
      </c>
      <c r="I917" t="str">
        <f>VLOOKUP(A917,MED[],8,FALSE)</f>
        <v>No</v>
      </c>
      <c r="J917" t="str">
        <f>VLOOKUP(A917,MED[],9,FALSE)</f>
        <v>Overweight</v>
      </c>
      <c r="K917" t="str">
        <f>VLOOKUP(A917,MED[],10,FALSE)</f>
        <v>Normal</v>
      </c>
      <c r="L917" t="str">
        <f>VLOOKUP(A917,HOS[],2,FALSE)</f>
        <v>13 Jun 2004</v>
      </c>
      <c r="M917" s="11">
        <f>VLOOKUP(A917,HOS[],8,FALSE)</f>
        <v>7228.22</v>
      </c>
      <c r="N917" t="str">
        <f>VLOOKUP(A917,HOS[],9,FALSE)</f>
        <v>tier - 3</v>
      </c>
      <c r="O917" t="str">
        <f>VLOOKUP(A917,HOS[],10,FALSE)</f>
        <v>tier - 3</v>
      </c>
      <c r="P917" t="str">
        <f>VLOOKUP(A917,HOS[],11,FALSE)</f>
        <v>R1013</v>
      </c>
      <c r="Q917">
        <f>VLOOKUP(A917,HOS[],3,FALSE)</f>
        <v>18</v>
      </c>
    </row>
    <row r="918" spans="1:17" ht="15.6" x14ac:dyDescent="0.3">
      <c r="A918" s="1" t="s">
        <v>1454</v>
      </c>
      <c r="B918" t="str">
        <f>VLOOKUP(A918,CUS[],3,FALSE)</f>
        <v>Anna E.</v>
      </c>
      <c r="C918">
        <f>VLOOKUP(A918,MED[],2,FALSE)</f>
        <v>30.14</v>
      </c>
      <c r="D918">
        <f>VLOOKUP(A918,MED[],3,FALSE)</f>
        <v>9.4499999999999993</v>
      </c>
      <c r="E918" t="str">
        <f>VLOOKUP(A918,MED[],4,FALSE)</f>
        <v>yes</v>
      </c>
      <c r="F918" t="str">
        <f>VLOOKUP(A918,MED[],5,FALSE)</f>
        <v>No</v>
      </c>
      <c r="G918" t="str">
        <f>VLOOKUP(A918,MED[],6,FALSE)</f>
        <v>No</v>
      </c>
      <c r="H918" t="str">
        <f>VLOOKUP(A918,MED[],7,FALSE)</f>
        <v>0</v>
      </c>
      <c r="I918" t="str">
        <f>VLOOKUP(A918,MED[],8,FALSE)</f>
        <v>No</v>
      </c>
      <c r="J918" t="str">
        <f>VLOOKUP(A918,MED[],9,FALSE)</f>
        <v>Obesity</v>
      </c>
      <c r="K918" t="str">
        <f>VLOOKUP(A918,MED[],10,FALSE)</f>
        <v>Diabetes</v>
      </c>
      <c r="L918" t="str">
        <f>VLOOKUP(A918,HOS[],2,FALSE)</f>
        <v>2 Oct 1967</v>
      </c>
      <c r="M918" s="11">
        <f>VLOOKUP(A918,HOS[],8,FALSE)</f>
        <v>7243.81</v>
      </c>
      <c r="N918" t="str">
        <f>VLOOKUP(A918,HOS[],9,FALSE)</f>
        <v>tier - 3</v>
      </c>
      <c r="O918" t="str">
        <f>VLOOKUP(A918,HOS[],10,FALSE)</f>
        <v>tier - 1</v>
      </c>
      <c r="P918" t="str">
        <f>VLOOKUP(A918,HOS[],11,FALSE)</f>
        <v>R1013</v>
      </c>
      <c r="Q918">
        <f>VLOOKUP(A918,HOS[],3,FALSE)</f>
        <v>55</v>
      </c>
    </row>
    <row r="919" spans="1:17" ht="15.6" x14ac:dyDescent="0.3">
      <c r="A919" s="1" t="s">
        <v>1453</v>
      </c>
      <c r="B919" t="str">
        <f>VLOOKUP(A919,CUS[],3,FALSE)</f>
        <v>Jenny</v>
      </c>
      <c r="C919">
        <f>VLOOKUP(A919,MED[],2,FALSE)</f>
        <v>29.7</v>
      </c>
      <c r="D919">
        <f>VLOOKUP(A919,MED[],3,FALSE)</f>
        <v>6.79</v>
      </c>
      <c r="E919" t="str">
        <f>VLOOKUP(A919,MED[],4,FALSE)</f>
        <v>yes</v>
      </c>
      <c r="F919" t="str">
        <f>VLOOKUP(A919,MED[],5,FALSE)</f>
        <v>No</v>
      </c>
      <c r="G919" t="str">
        <f>VLOOKUP(A919,MED[],6,FALSE)</f>
        <v>No</v>
      </c>
      <c r="H919" t="str">
        <f>VLOOKUP(A919,MED[],7,FALSE)</f>
        <v>0</v>
      </c>
      <c r="I919" t="str">
        <f>VLOOKUP(A919,MED[],8,FALSE)</f>
        <v>No</v>
      </c>
      <c r="J919" t="str">
        <f>VLOOKUP(A919,MED[],9,FALSE)</f>
        <v>Overweight</v>
      </c>
      <c r="K919" t="str">
        <f>VLOOKUP(A919,MED[],10,FALSE)</f>
        <v>Diabetes</v>
      </c>
      <c r="L919" t="str">
        <f>VLOOKUP(A919,HOS[],2,FALSE)</f>
        <v>24 Jul 1967</v>
      </c>
      <c r="M919" s="11">
        <f>VLOOKUP(A919,HOS[],8,FALSE)</f>
        <v>7248.71</v>
      </c>
      <c r="N919" t="str">
        <f>VLOOKUP(A919,HOS[],9,FALSE)</f>
        <v>tier - 3</v>
      </c>
      <c r="O919" t="str">
        <f>VLOOKUP(A919,HOS[],10,FALSE)</f>
        <v>tier - 2</v>
      </c>
      <c r="P919" t="str">
        <f>VLOOKUP(A919,HOS[],11,FALSE)</f>
        <v>R1011</v>
      </c>
      <c r="Q919">
        <f>VLOOKUP(A919,HOS[],3,FALSE)</f>
        <v>55</v>
      </c>
    </row>
    <row r="920" spans="1:17" ht="15.6" x14ac:dyDescent="0.3">
      <c r="A920" s="1" t="s">
        <v>1452</v>
      </c>
      <c r="B920" t="str">
        <f>VLOOKUP(A920,CUS[],3,FALSE)</f>
        <v>Melissa L</v>
      </c>
      <c r="C920">
        <f>VLOOKUP(A920,MED[],2,FALSE)</f>
        <v>32.395000000000003</v>
      </c>
      <c r="D920">
        <f>VLOOKUP(A920,MED[],3,FALSE)</f>
        <v>11.1</v>
      </c>
      <c r="E920" t="str">
        <f>VLOOKUP(A920,MED[],4,FALSE)</f>
        <v>yes</v>
      </c>
      <c r="F920" t="str">
        <f>VLOOKUP(A920,MED[],5,FALSE)</f>
        <v>No</v>
      </c>
      <c r="G920" t="str">
        <f>VLOOKUP(A920,MED[],6,FALSE)</f>
        <v>No</v>
      </c>
      <c r="H920" t="str">
        <f>VLOOKUP(A920,MED[],7,FALSE)</f>
        <v>0</v>
      </c>
      <c r="I920" t="str">
        <f>VLOOKUP(A920,MED[],8,FALSE)</f>
        <v>No</v>
      </c>
      <c r="J920" t="str">
        <f>VLOOKUP(A920,MED[],9,FALSE)</f>
        <v>Obesity</v>
      </c>
      <c r="K920" t="str">
        <f>VLOOKUP(A920,MED[],10,FALSE)</f>
        <v>Diabetes</v>
      </c>
      <c r="L920" t="str">
        <f>VLOOKUP(A920,HOS[],2,FALSE)</f>
        <v>27 Aug 1967</v>
      </c>
      <c r="M920" s="11">
        <f>VLOOKUP(A920,HOS[],8,FALSE)</f>
        <v>12648.7</v>
      </c>
      <c r="N920" t="str">
        <f>VLOOKUP(A920,HOS[],9,FALSE)</f>
        <v>tier - 3</v>
      </c>
      <c r="O920" t="str">
        <f>VLOOKUP(A920,HOS[],10,FALSE)</f>
        <v>tier - 3</v>
      </c>
      <c r="P920" t="str">
        <f>VLOOKUP(A920,HOS[],11,FALSE)</f>
        <v>R1024</v>
      </c>
      <c r="Q920">
        <f>VLOOKUP(A920,HOS[],3,FALSE)</f>
        <v>55</v>
      </c>
    </row>
    <row r="921" spans="1:17" ht="15.6" x14ac:dyDescent="0.3">
      <c r="A921" s="1" t="s">
        <v>1451</v>
      </c>
      <c r="B921" t="str">
        <f>VLOOKUP(A921,CUS[],3,FALSE)</f>
        <v>Chia J.</v>
      </c>
      <c r="C921">
        <f>VLOOKUP(A921,MED[],2,FALSE)</f>
        <v>36.64</v>
      </c>
      <c r="D921">
        <f>VLOOKUP(A921,MED[],3,FALSE)</f>
        <v>7.26</v>
      </c>
      <c r="E921" t="str">
        <f>VLOOKUP(A921,MED[],4,FALSE)</f>
        <v>No</v>
      </c>
      <c r="F921" t="str">
        <f>VLOOKUP(A921,MED[],5,FALSE)</f>
        <v>No</v>
      </c>
      <c r="G921" t="str">
        <f>VLOOKUP(A921,MED[],6,FALSE)</f>
        <v>No</v>
      </c>
      <c r="H921" t="str">
        <f>VLOOKUP(A921,MED[],7,FALSE)</f>
        <v>0</v>
      </c>
      <c r="I921" t="str">
        <f>VLOOKUP(A921,MED[],8,FALSE)</f>
        <v>No</v>
      </c>
      <c r="J921" t="str">
        <f>VLOOKUP(A921,MED[],9,FALSE)</f>
        <v>Obesity</v>
      </c>
      <c r="K921" t="str">
        <f>VLOOKUP(A921,MED[],10,FALSE)</f>
        <v>Diabetes</v>
      </c>
      <c r="L921" t="str">
        <f>VLOOKUP(A921,HOS[],2,FALSE)</f>
        <v>14 Jul 1974</v>
      </c>
      <c r="M921" s="11">
        <f>VLOOKUP(A921,HOS[],8,FALSE)</f>
        <v>7256.72</v>
      </c>
      <c r="N921" t="str">
        <f>VLOOKUP(A921,HOS[],9,FALSE)</f>
        <v>tier - 3</v>
      </c>
      <c r="O921" t="str">
        <f>VLOOKUP(A921,HOS[],10,FALSE)</f>
        <v>tier - 3</v>
      </c>
      <c r="P921" t="str">
        <f>VLOOKUP(A921,HOS[],11,FALSE)</f>
        <v>R1011</v>
      </c>
      <c r="Q921">
        <f>VLOOKUP(A921,HOS[],3,FALSE)</f>
        <v>48</v>
      </c>
    </row>
    <row r="922" spans="1:17" ht="15.6" x14ac:dyDescent="0.3">
      <c r="A922" s="1" t="s">
        <v>1450</v>
      </c>
      <c r="B922" t="str">
        <f>VLOOKUP(A922,CUS[],3,FALSE)</f>
        <v>Laura A</v>
      </c>
      <c r="C922">
        <f>VLOOKUP(A922,MED[],2,FALSE)</f>
        <v>39.049999999999997</v>
      </c>
      <c r="D922">
        <f>VLOOKUP(A922,MED[],3,FALSE)</f>
        <v>5.27</v>
      </c>
      <c r="E922" t="str">
        <f>VLOOKUP(A922,MED[],4,FALSE)</f>
        <v>yes</v>
      </c>
      <c r="F922" t="str">
        <f>VLOOKUP(A922,MED[],5,FALSE)</f>
        <v>No</v>
      </c>
      <c r="G922" t="str">
        <f>VLOOKUP(A922,MED[],6,FALSE)</f>
        <v>No</v>
      </c>
      <c r="H922" t="str">
        <f>VLOOKUP(A922,MED[],7,FALSE)</f>
        <v>1</v>
      </c>
      <c r="I922" t="str">
        <f>VLOOKUP(A922,MED[],8,FALSE)</f>
        <v>No</v>
      </c>
      <c r="J922" t="str">
        <f>VLOOKUP(A922,MED[],9,FALSE)</f>
        <v>Obesity</v>
      </c>
      <c r="K922" t="str">
        <f>VLOOKUP(A922,MED[],10,FALSE)</f>
        <v>Normal</v>
      </c>
      <c r="L922" t="str">
        <f>VLOOKUP(A922,HOS[],2,FALSE)</f>
        <v>13 Sep 1964</v>
      </c>
      <c r="M922" s="11">
        <f>VLOOKUP(A922,HOS[],8,FALSE)</f>
        <v>7261.74</v>
      </c>
      <c r="N922" t="str">
        <f>VLOOKUP(A922,HOS[],9,FALSE)</f>
        <v>tier - 3</v>
      </c>
      <c r="O922" t="str">
        <f>VLOOKUP(A922,HOS[],10,FALSE)</f>
        <v>tier - 2</v>
      </c>
      <c r="P922" t="str">
        <f>VLOOKUP(A922,HOS[],11,FALSE)</f>
        <v>R1013</v>
      </c>
      <c r="Q922">
        <f>VLOOKUP(A922,HOS[],3,FALSE)</f>
        <v>58</v>
      </c>
    </row>
    <row r="923" spans="1:17" ht="15.6" x14ac:dyDescent="0.3">
      <c r="A923" s="1" t="s">
        <v>1449</v>
      </c>
      <c r="B923" t="str">
        <f>VLOOKUP(A923,CUS[],3,FALSE)</f>
        <v>Aditi</v>
      </c>
      <c r="C923">
        <f>VLOOKUP(A923,MED[],2,FALSE)</f>
        <v>33.1</v>
      </c>
      <c r="D923">
        <f>VLOOKUP(A923,MED[],3,FALSE)</f>
        <v>5.46</v>
      </c>
      <c r="E923" t="str">
        <f>VLOOKUP(A923,MED[],4,FALSE)</f>
        <v>yes</v>
      </c>
      <c r="F923" t="str">
        <f>VLOOKUP(A923,MED[],5,FALSE)</f>
        <v>No</v>
      </c>
      <c r="G923" t="str">
        <f>VLOOKUP(A923,MED[],6,FALSE)</f>
        <v>No</v>
      </c>
      <c r="H923" t="str">
        <f>VLOOKUP(A923,MED[],7,FALSE)</f>
        <v>1</v>
      </c>
      <c r="I923" t="str">
        <f>VLOOKUP(A923,MED[],8,FALSE)</f>
        <v>No</v>
      </c>
      <c r="J923" t="str">
        <f>VLOOKUP(A923,MED[],9,FALSE)</f>
        <v>Obesity</v>
      </c>
      <c r="K923" t="str">
        <f>VLOOKUP(A923,MED[],10,FALSE)</f>
        <v>Normal</v>
      </c>
      <c r="L923" t="str">
        <f>VLOOKUP(A923,HOS[],2,FALSE)</f>
        <v>25 Jun 1964</v>
      </c>
      <c r="M923" s="11">
        <f>VLOOKUP(A923,HOS[],8,FALSE)</f>
        <v>7265.58</v>
      </c>
      <c r="N923" t="str">
        <f>VLOOKUP(A923,HOS[],9,FALSE)</f>
        <v>tier - 3</v>
      </c>
      <c r="O923" t="str">
        <f>VLOOKUP(A923,HOS[],10,FALSE)</f>
        <v>tier - 2</v>
      </c>
      <c r="P923" t="str">
        <f>VLOOKUP(A923,HOS[],11,FALSE)</f>
        <v>R1011</v>
      </c>
      <c r="Q923">
        <f>VLOOKUP(A923,HOS[],3,FALSE)</f>
        <v>58</v>
      </c>
    </row>
    <row r="924" spans="1:17" ht="15.6" x14ac:dyDescent="0.3">
      <c r="A924" s="1" t="s">
        <v>1448</v>
      </c>
      <c r="B924" t="str">
        <f>VLOOKUP(A924,CUS[],3,FALSE)</f>
        <v>Leah A.</v>
      </c>
      <c r="C924">
        <f>VLOOKUP(A924,MED[],2,FALSE)</f>
        <v>31.824999999999999</v>
      </c>
      <c r="D924">
        <f>VLOOKUP(A924,MED[],3,FALSE)</f>
        <v>8.1300000000000008</v>
      </c>
      <c r="E924" t="str">
        <f>VLOOKUP(A924,MED[],4,FALSE)</f>
        <v>No</v>
      </c>
      <c r="F924" t="str">
        <f>VLOOKUP(A924,MED[],5,FALSE)</f>
        <v>No</v>
      </c>
      <c r="G924" t="str">
        <f>VLOOKUP(A924,MED[],6,FALSE)</f>
        <v>No</v>
      </c>
      <c r="H924" t="str">
        <f>VLOOKUP(A924,MED[],7,FALSE)</f>
        <v>0</v>
      </c>
      <c r="I924" t="str">
        <f>VLOOKUP(A924,MED[],8,FALSE)</f>
        <v>No</v>
      </c>
      <c r="J924" t="str">
        <f>VLOOKUP(A924,MED[],9,FALSE)</f>
        <v>Obesity</v>
      </c>
      <c r="K924" t="str">
        <f>VLOOKUP(A924,MED[],10,FALSE)</f>
        <v>Diabetes</v>
      </c>
      <c r="L924" t="str">
        <f>VLOOKUP(A924,HOS[],2,FALSE)</f>
        <v>4 Nov 1965</v>
      </c>
      <c r="M924" s="11">
        <f>VLOOKUP(A924,HOS[],8,FALSE)</f>
        <v>7265.7</v>
      </c>
      <c r="N924" t="str">
        <f>VLOOKUP(A924,HOS[],9,FALSE)</f>
        <v>tier - 3</v>
      </c>
      <c r="O924" t="str">
        <f>VLOOKUP(A924,HOS[],10,FALSE)</f>
        <v>tier - 3</v>
      </c>
      <c r="P924" t="str">
        <f>VLOOKUP(A924,HOS[],11,FALSE)</f>
        <v>R1012</v>
      </c>
      <c r="Q924">
        <f>VLOOKUP(A924,HOS[],3,FALSE)</f>
        <v>57</v>
      </c>
    </row>
    <row r="925" spans="1:17" ht="15.6" x14ac:dyDescent="0.3">
      <c r="A925" s="1" t="s">
        <v>1447</v>
      </c>
      <c r="B925" t="str">
        <f>VLOOKUP(A925,CUS[],3,FALSE)</f>
        <v>Marianne</v>
      </c>
      <c r="C925">
        <f>VLOOKUP(A925,MED[],2,FALSE)</f>
        <v>29</v>
      </c>
      <c r="D925">
        <f>VLOOKUP(A925,MED[],3,FALSE)</f>
        <v>4.25</v>
      </c>
      <c r="E925" t="str">
        <f>VLOOKUP(A925,MED[],4,FALSE)</f>
        <v>yes</v>
      </c>
      <c r="F925" t="str">
        <f>VLOOKUP(A925,MED[],5,FALSE)</f>
        <v>No</v>
      </c>
      <c r="G925" t="str">
        <f>VLOOKUP(A925,MED[],6,FALSE)</f>
        <v>No</v>
      </c>
      <c r="H925" t="str">
        <f>VLOOKUP(A925,MED[],7,FALSE)</f>
        <v>1</v>
      </c>
      <c r="I925" t="str">
        <f>VLOOKUP(A925,MED[],8,FALSE)</f>
        <v>No</v>
      </c>
      <c r="J925" t="str">
        <f>VLOOKUP(A925,MED[],9,FALSE)</f>
        <v>Overweight</v>
      </c>
      <c r="K925" t="str">
        <f>VLOOKUP(A925,MED[],10,FALSE)</f>
        <v>Normal</v>
      </c>
      <c r="L925" t="str">
        <f>VLOOKUP(A925,HOS[],2,FALSE)</f>
        <v>18 Jul 1964</v>
      </c>
      <c r="M925" s="11">
        <f>VLOOKUP(A925,HOS[],8,FALSE)</f>
        <v>7273.02</v>
      </c>
      <c r="N925" t="str">
        <f>VLOOKUP(A925,HOS[],9,FALSE)</f>
        <v>tier - 3</v>
      </c>
      <c r="O925" t="str">
        <f>VLOOKUP(A925,HOS[],10,FALSE)</f>
        <v>tier - 2</v>
      </c>
      <c r="P925" t="str">
        <f>VLOOKUP(A925,HOS[],11,FALSE)</f>
        <v>R1011</v>
      </c>
      <c r="Q925">
        <f>VLOOKUP(A925,HOS[],3,FALSE)</f>
        <v>58</v>
      </c>
    </row>
    <row r="926" spans="1:17" ht="15.6" x14ac:dyDescent="0.3">
      <c r="A926" s="1" t="s">
        <v>1446</v>
      </c>
      <c r="B926" t="str">
        <f>VLOOKUP(A926,CUS[],3,FALSE)</f>
        <v>Carla</v>
      </c>
      <c r="C926">
        <f>VLOOKUP(A926,MED[],2,FALSE)</f>
        <v>30.495000000000001</v>
      </c>
      <c r="D926">
        <f>VLOOKUP(A926,MED[],3,FALSE)</f>
        <v>8.68</v>
      </c>
      <c r="E926" t="str">
        <f>VLOOKUP(A926,MED[],4,FALSE)</f>
        <v>No</v>
      </c>
      <c r="F926" t="str">
        <f>VLOOKUP(A926,MED[],5,FALSE)</f>
        <v>No</v>
      </c>
      <c r="G926" t="str">
        <f>VLOOKUP(A926,MED[],6,FALSE)</f>
        <v>No</v>
      </c>
      <c r="H926" t="str">
        <f>VLOOKUP(A926,MED[],7,FALSE)</f>
        <v>0</v>
      </c>
      <c r="I926" t="str">
        <f>VLOOKUP(A926,MED[],8,FALSE)</f>
        <v>No</v>
      </c>
      <c r="J926" t="str">
        <f>VLOOKUP(A926,MED[],9,FALSE)</f>
        <v>Obesity</v>
      </c>
      <c r="K926" t="str">
        <f>VLOOKUP(A926,MED[],10,FALSE)</f>
        <v>Diabetes</v>
      </c>
      <c r="L926" t="str">
        <f>VLOOKUP(A926,HOS[],2,FALSE)</f>
        <v>2 Sep 1965</v>
      </c>
      <c r="M926" s="11">
        <f>VLOOKUP(A926,HOS[],8,FALSE)</f>
        <v>7281.51</v>
      </c>
      <c r="N926" t="str">
        <f>VLOOKUP(A926,HOS[],9,FALSE)</f>
        <v>tier - 3</v>
      </c>
      <c r="O926" t="str">
        <f>VLOOKUP(A926,HOS[],10,FALSE)</f>
        <v>tier - 2</v>
      </c>
      <c r="P926" t="str">
        <f>VLOOKUP(A926,HOS[],11,FALSE)</f>
        <v>R1012</v>
      </c>
      <c r="Q926">
        <f>VLOOKUP(A926,HOS[],3,FALSE)</f>
        <v>57</v>
      </c>
    </row>
    <row r="927" spans="1:17" ht="15.6" x14ac:dyDescent="0.3">
      <c r="A927" s="1" t="s">
        <v>1445</v>
      </c>
      <c r="B927" t="str">
        <f>VLOOKUP(A927,CUS[],3,FALSE)</f>
        <v>Oksana</v>
      </c>
      <c r="C927">
        <f>VLOOKUP(A927,MED[],2,FALSE)</f>
        <v>25.2</v>
      </c>
      <c r="D927">
        <f>VLOOKUP(A927,MED[],3,FALSE)</f>
        <v>6.25</v>
      </c>
      <c r="E927" t="str">
        <f>VLOOKUP(A927,MED[],4,FALSE)</f>
        <v>yes</v>
      </c>
      <c r="F927" t="str">
        <f>VLOOKUP(A927,MED[],5,FALSE)</f>
        <v>No</v>
      </c>
      <c r="G927" t="str">
        <f>VLOOKUP(A927,MED[],6,FALSE)</f>
        <v>No</v>
      </c>
      <c r="H927" t="str">
        <f>VLOOKUP(A927,MED[],7,FALSE)</f>
        <v>1</v>
      </c>
      <c r="I927" t="str">
        <f>VLOOKUP(A927,MED[],8,FALSE)</f>
        <v>No</v>
      </c>
      <c r="J927" t="str">
        <f>VLOOKUP(A927,MED[],9,FALSE)</f>
        <v>Overweight</v>
      </c>
      <c r="K927" t="str">
        <f>VLOOKUP(A927,MED[],10,FALSE)</f>
        <v>Prediabetes</v>
      </c>
      <c r="L927" t="str">
        <f>VLOOKUP(A927,HOS[],2,FALSE)</f>
        <v>23 Sep 1964</v>
      </c>
      <c r="M927" s="11">
        <f>VLOOKUP(A927,HOS[],8,FALSE)</f>
        <v>38405.26</v>
      </c>
      <c r="N927" t="str">
        <f>VLOOKUP(A927,HOS[],9,FALSE)</f>
        <v>tier - 3</v>
      </c>
      <c r="O927" t="str">
        <f>VLOOKUP(A927,HOS[],10,FALSE)</f>
        <v>tier - 3</v>
      </c>
      <c r="P927" t="str">
        <f>VLOOKUP(A927,HOS[],11,FALSE)</f>
        <v>R1011</v>
      </c>
      <c r="Q927">
        <f>VLOOKUP(A927,HOS[],3,FALSE)</f>
        <v>58</v>
      </c>
    </row>
    <row r="928" spans="1:17" ht="15.6" x14ac:dyDescent="0.3">
      <c r="A928" s="1" t="s">
        <v>1444</v>
      </c>
      <c r="B928" t="str">
        <f>VLOOKUP(A928,CUS[],3,FALSE)</f>
        <v>Rebecca B.</v>
      </c>
      <c r="C928">
        <f>VLOOKUP(A928,MED[],2,FALSE)</f>
        <v>22.77</v>
      </c>
      <c r="D928">
        <f>VLOOKUP(A928,MED[],3,FALSE)</f>
        <v>4.47</v>
      </c>
      <c r="E928" t="str">
        <f>VLOOKUP(A928,MED[],4,FALSE)</f>
        <v>yes</v>
      </c>
      <c r="F928" t="str">
        <f>VLOOKUP(A928,MED[],5,FALSE)</f>
        <v>No</v>
      </c>
      <c r="G928" t="str">
        <f>VLOOKUP(A928,MED[],6,FALSE)</f>
        <v>No</v>
      </c>
      <c r="H928" t="str">
        <f>VLOOKUP(A928,MED[],7,FALSE)</f>
        <v>1</v>
      </c>
      <c r="I928" t="str">
        <f>VLOOKUP(A928,MED[],8,FALSE)</f>
        <v>No</v>
      </c>
      <c r="J928" t="str">
        <f>VLOOKUP(A928,MED[],9,FALSE)</f>
        <v>Overweight</v>
      </c>
      <c r="K928" t="str">
        <f>VLOOKUP(A928,MED[],10,FALSE)</f>
        <v>Normal</v>
      </c>
      <c r="L928" t="str">
        <f>VLOOKUP(A928,HOS[],2,FALSE)</f>
        <v>26 Jun 1964</v>
      </c>
      <c r="M928" s="11">
        <f>VLOOKUP(A928,HOS[],8,FALSE)</f>
        <v>7302.46</v>
      </c>
      <c r="N928" t="str">
        <f>VLOOKUP(A928,HOS[],9,FALSE)</f>
        <v>tier - 3</v>
      </c>
      <c r="O928" t="str">
        <f>VLOOKUP(A928,HOS[],10,FALSE)</f>
        <v>tier - 3</v>
      </c>
      <c r="P928" t="str">
        <f>VLOOKUP(A928,HOS[],11,FALSE)</f>
        <v>R1013</v>
      </c>
      <c r="Q928">
        <f>VLOOKUP(A928,HOS[],3,FALSE)</f>
        <v>58</v>
      </c>
    </row>
    <row r="929" spans="1:17" ht="15.6" x14ac:dyDescent="0.3">
      <c r="A929" s="1" t="s">
        <v>1443</v>
      </c>
      <c r="B929" t="str">
        <f>VLOOKUP(A929,CUS[],3,FALSE)</f>
        <v>Maria A.</v>
      </c>
      <c r="C929">
        <f>VLOOKUP(A929,MED[],2,FALSE)</f>
        <v>23.18</v>
      </c>
      <c r="D929">
        <f>VLOOKUP(A929,MED[],3,FALSE)</f>
        <v>8.31</v>
      </c>
      <c r="E929" t="str">
        <f>VLOOKUP(A929,MED[],4,FALSE)</f>
        <v>No</v>
      </c>
      <c r="F929" t="str">
        <f>VLOOKUP(A929,MED[],5,FALSE)</f>
        <v>No</v>
      </c>
      <c r="G929" t="str">
        <f>VLOOKUP(A929,MED[],6,FALSE)</f>
        <v>No</v>
      </c>
      <c r="H929" t="str">
        <f>VLOOKUP(A929,MED[],7,FALSE)</f>
        <v>0</v>
      </c>
      <c r="I929" t="str">
        <f>VLOOKUP(A929,MED[],8,FALSE)</f>
        <v>No</v>
      </c>
      <c r="J929" t="str">
        <f>VLOOKUP(A929,MED[],9,FALSE)</f>
        <v>Overweight</v>
      </c>
      <c r="K929" t="str">
        <f>VLOOKUP(A929,MED[],10,FALSE)</f>
        <v>Diabetes</v>
      </c>
      <c r="L929" t="str">
        <f>VLOOKUP(A929,HOS[],2,FALSE)</f>
        <v>6 Oct 1965</v>
      </c>
      <c r="M929" s="11">
        <f>VLOOKUP(A929,HOS[],8,FALSE)</f>
        <v>7304.65</v>
      </c>
      <c r="N929" t="str">
        <f>VLOOKUP(A929,HOS[],9,FALSE)</f>
        <v>tier - 3</v>
      </c>
      <c r="O929" t="str">
        <f>VLOOKUP(A929,HOS[],10,FALSE)</f>
        <v>tier - 1</v>
      </c>
      <c r="P929" t="str">
        <f>VLOOKUP(A929,HOS[],11,FALSE)</f>
        <v>R1012</v>
      </c>
      <c r="Q929">
        <f>VLOOKUP(A929,HOS[],3,FALSE)</f>
        <v>57</v>
      </c>
    </row>
    <row r="930" spans="1:17" ht="15.6" x14ac:dyDescent="0.3">
      <c r="A930" s="1" t="s">
        <v>1442</v>
      </c>
      <c r="B930" t="str">
        <f>VLOOKUP(A930,CUS[],3,FALSE)</f>
        <v>Lisa M</v>
      </c>
      <c r="C930">
        <f>VLOOKUP(A930,MED[],2,FALSE)</f>
        <v>35.409999999999997</v>
      </c>
      <c r="D930">
        <f>VLOOKUP(A930,MED[],3,FALSE)</f>
        <v>5.68</v>
      </c>
      <c r="E930" t="str">
        <f>VLOOKUP(A930,MED[],4,FALSE)</f>
        <v>No</v>
      </c>
      <c r="F930" t="str">
        <f>VLOOKUP(A930,MED[],5,FALSE)</f>
        <v>No</v>
      </c>
      <c r="G930" t="str">
        <f>VLOOKUP(A930,MED[],6,FALSE)</f>
        <v>No</v>
      </c>
      <c r="H930" t="str">
        <f>VLOOKUP(A930,MED[],7,FALSE)</f>
        <v>0</v>
      </c>
      <c r="I930" t="str">
        <f>VLOOKUP(A930,MED[],8,FALSE)</f>
        <v>No</v>
      </c>
      <c r="J930" t="str">
        <f>VLOOKUP(A930,MED[],9,FALSE)</f>
        <v>Obesity</v>
      </c>
      <c r="K930" t="str">
        <f>VLOOKUP(A930,MED[],10,FALSE)</f>
        <v>Normal</v>
      </c>
      <c r="L930" t="str">
        <f>VLOOKUP(A930,HOS[],2,FALSE)</f>
        <v>25 Nov 1982</v>
      </c>
      <c r="M930" s="11">
        <f>VLOOKUP(A930,HOS[],8,FALSE)</f>
        <v>7318.21</v>
      </c>
      <c r="N930" t="str">
        <f>VLOOKUP(A930,HOS[],9,FALSE)</f>
        <v>tier - 3</v>
      </c>
      <c r="O930" t="str">
        <f>VLOOKUP(A930,HOS[],10,FALSE)</f>
        <v>tier - 3</v>
      </c>
      <c r="P930" t="str">
        <f>VLOOKUP(A930,HOS[],11,FALSE)</f>
        <v>R1026</v>
      </c>
      <c r="Q930">
        <f>VLOOKUP(A930,HOS[],3,FALSE)</f>
        <v>40</v>
      </c>
    </row>
    <row r="931" spans="1:17" ht="15.6" x14ac:dyDescent="0.3">
      <c r="A931" s="1" t="s">
        <v>1441</v>
      </c>
      <c r="B931" t="str">
        <f>VLOOKUP(A931,CUS[],3,FALSE)</f>
        <v>Steve Jr.</v>
      </c>
      <c r="C931">
        <f>VLOOKUP(A931,MED[],2,FALSE)</f>
        <v>32.11</v>
      </c>
      <c r="D931">
        <f>VLOOKUP(A931,MED[],3,FALSE)</f>
        <v>4.75</v>
      </c>
      <c r="E931" t="str">
        <f>VLOOKUP(A931,MED[],4,FALSE)</f>
        <v>yes</v>
      </c>
      <c r="F931" t="str">
        <f>VLOOKUP(A931,MED[],5,FALSE)</f>
        <v>No</v>
      </c>
      <c r="G931" t="str">
        <f>VLOOKUP(A931,MED[],6,FALSE)</f>
        <v>No</v>
      </c>
      <c r="H931" t="str">
        <f>VLOOKUP(A931,MED[],7,FALSE)</f>
        <v>2</v>
      </c>
      <c r="I931" t="str">
        <f>VLOOKUP(A931,MED[],8,FALSE)</f>
        <v>No</v>
      </c>
      <c r="J931" t="str">
        <f>VLOOKUP(A931,MED[],9,FALSE)</f>
        <v>Obesity</v>
      </c>
      <c r="K931" t="str">
        <f>VLOOKUP(A931,MED[],10,FALSE)</f>
        <v>Normal</v>
      </c>
      <c r="L931" t="str">
        <f>VLOOKUP(A931,HOS[],2,FALSE)</f>
        <v>7 Jul 1966</v>
      </c>
      <c r="M931" s="11">
        <f>VLOOKUP(A931,HOS[],8,FALSE)</f>
        <v>12699.56</v>
      </c>
      <c r="N931" t="str">
        <f>VLOOKUP(A931,HOS[],9,FALSE)</f>
        <v>tier - 3</v>
      </c>
      <c r="O931" t="str">
        <f>VLOOKUP(A931,HOS[],10,FALSE)</f>
        <v>tier - 3</v>
      </c>
      <c r="P931" t="str">
        <f>VLOOKUP(A931,HOS[],11,FALSE)</f>
        <v>R1016</v>
      </c>
      <c r="Q931">
        <f>VLOOKUP(A931,HOS[],3,FALSE)</f>
        <v>56</v>
      </c>
    </row>
    <row r="932" spans="1:17" ht="15.6" x14ac:dyDescent="0.3">
      <c r="A932" s="1" t="s">
        <v>1440</v>
      </c>
      <c r="B932" t="str">
        <f>VLOOKUP(A932,CUS[],3,FALSE)</f>
        <v>Tiffany</v>
      </c>
      <c r="C932">
        <f>VLOOKUP(A932,MED[],2,FALSE)</f>
        <v>34.479999999999997</v>
      </c>
      <c r="D932">
        <f>VLOOKUP(A932,MED[],3,FALSE)</f>
        <v>6.31</v>
      </c>
      <c r="E932" t="str">
        <f>VLOOKUP(A932,MED[],4,FALSE)</f>
        <v>No</v>
      </c>
      <c r="F932" t="str">
        <f>VLOOKUP(A932,MED[],5,FALSE)</f>
        <v>No</v>
      </c>
      <c r="G932" t="str">
        <f>VLOOKUP(A932,MED[],6,FALSE)</f>
        <v>Yes</v>
      </c>
      <c r="H932" t="str">
        <f>VLOOKUP(A932,MED[],7,FALSE)</f>
        <v>1</v>
      </c>
      <c r="I932" t="str">
        <f>VLOOKUP(A932,MED[],8,FALSE)</f>
        <v>No</v>
      </c>
      <c r="J932" t="str">
        <f>VLOOKUP(A932,MED[],9,FALSE)</f>
        <v>Obesity</v>
      </c>
      <c r="K932" t="str">
        <f>VLOOKUP(A932,MED[],10,FALSE)</f>
        <v>Prediabetes</v>
      </c>
      <c r="L932" t="str">
        <f>VLOOKUP(A932,HOS[],2,FALSE)</f>
        <v>11 Nov 1979</v>
      </c>
      <c r="M932" s="11">
        <f>VLOOKUP(A932,HOS[],8,FALSE)</f>
        <v>7318.22</v>
      </c>
      <c r="N932" t="str">
        <f>VLOOKUP(A932,HOS[],9,FALSE)</f>
        <v>tier - 3</v>
      </c>
      <c r="O932" t="str">
        <f>VLOOKUP(A932,HOS[],10,FALSE)</f>
        <v>tier - 1</v>
      </c>
      <c r="P932" t="str">
        <f>VLOOKUP(A932,HOS[],11,FALSE)</f>
        <v>R1026</v>
      </c>
      <c r="Q932">
        <f>VLOOKUP(A932,HOS[],3,FALSE)</f>
        <v>43</v>
      </c>
    </row>
    <row r="933" spans="1:17" ht="15.6" x14ac:dyDescent="0.3">
      <c r="A933" s="1" t="s">
        <v>1439</v>
      </c>
      <c r="B933" t="str">
        <f>VLOOKUP(A933,CUS[],3,FALSE)</f>
        <v>Greg</v>
      </c>
      <c r="C933">
        <f>VLOOKUP(A933,MED[],2,FALSE)</f>
        <v>34.39</v>
      </c>
      <c r="D933">
        <f>VLOOKUP(A933,MED[],3,FALSE)</f>
        <v>6.28</v>
      </c>
      <c r="E933" t="str">
        <f>VLOOKUP(A933,MED[],4,FALSE)</f>
        <v>yes</v>
      </c>
      <c r="F933" t="str">
        <f>VLOOKUP(A933,MED[],5,FALSE)</f>
        <v>No</v>
      </c>
      <c r="G933" t="str">
        <f>VLOOKUP(A933,MED[],6,FALSE)</f>
        <v>No</v>
      </c>
      <c r="H933" t="str">
        <f>VLOOKUP(A933,MED[],7,FALSE)</f>
        <v>1</v>
      </c>
      <c r="I933" t="str">
        <f>VLOOKUP(A933,MED[],8,FALSE)</f>
        <v>No</v>
      </c>
      <c r="J933" t="str">
        <f>VLOOKUP(A933,MED[],9,FALSE)</f>
        <v>Obesity</v>
      </c>
      <c r="K933" t="str">
        <f>VLOOKUP(A933,MED[],10,FALSE)</f>
        <v>Prediabetes</v>
      </c>
      <c r="L933" t="str">
        <f>VLOOKUP(A933,HOS[],2,FALSE)</f>
        <v>11 Dec 1964</v>
      </c>
      <c r="M933" s="11">
        <f>VLOOKUP(A933,HOS[],8,FALSE)</f>
        <v>7322.86</v>
      </c>
      <c r="N933" t="str">
        <f>VLOOKUP(A933,HOS[],9,FALSE)</f>
        <v>tier - 3</v>
      </c>
      <c r="O933" t="str">
        <f>VLOOKUP(A933,HOS[],10,FALSE)</f>
        <v>tier - 1</v>
      </c>
      <c r="P933" t="str">
        <f>VLOOKUP(A933,HOS[],11,FALSE)</f>
        <v>R1012</v>
      </c>
      <c r="Q933">
        <f>VLOOKUP(A933,HOS[],3,FALSE)</f>
        <v>58</v>
      </c>
    </row>
    <row r="934" spans="1:17" ht="15.6" x14ac:dyDescent="0.3">
      <c r="A934" s="1" t="s">
        <v>1438</v>
      </c>
      <c r="B934" t="str">
        <f>VLOOKUP(A934,CUS[],3,FALSE)</f>
        <v>Dale</v>
      </c>
      <c r="C934">
        <f>VLOOKUP(A934,MED[],2,FALSE)</f>
        <v>26.4</v>
      </c>
      <c r="D934">
        <f>VLOOKUP(A934,MED[],3,FALSE)</f>
        <v>9.2899999999999991</v>
      </c>
      <c r="E934" t="str">
        <f>VLOOKUP(A934,MED[],4,FALSE)</f>
        <v>yes</v>
      </c>
      <c r="F934" t="str">
        <f>VLOOKUP(A934,MED[],5,FALSE)</f>
        <v>No</v>
      </c>
      <c r="G934" t="str">
        <f>VLOOKUP(A934,MED[],6,FALSE)</f>
        <v>Yes</v>
      </c>
      <c r="H934" t="str">
        <f>VLOOKUP(A934,MED[],7,FALSE)</f>
        <v>1</v>
      </c>
      <c r="I934" t="str">
        <f>VLOOKUP(A934,MED[],8,FALSE)</f>
        <v>No</v>
      </c>
      <c r="J934" t="str">
        <f>VLOOKUP(A934,MED[],9,FALSE)</f>
        <v>Overweight</v>
      </c>
      <c r="K934" t="str">
        <f>VLOOKUP(A934,MED[],10,FALSE)</f>
        <v>Diabetes</v>
      </c>
      <c r="L934" t="str">
        <f>VLOOKUP(A934,HOS[],2,FALSE)</f>
        <v>15 Jun 1963</v>
      </c>
      <c r="M934" s="11">
        <f>VLOOKUP(A934,HOS[],8,FALSE)</f>
        <v>7323.73</v>
      </c>
      <c r="N934" t="str">
        <f>VLOOKUP(A934,HOS[],9,FALSE)</f>
        <v>tier - 3</v>
      </c>
      <c r="O934" t="str">
        <f>VLOOKUP(A934,HOS[],10,FALSE)</f>
        <v>tier - 3</v>
      </c>
      <c r="P934" t="str">
        <f>VLOOKUP(A934,HOS[],11,FALSE)</f>
        <v>R1013</v>
      </c>
      <c r="Q934">
        <f>VLOOKUP(A934,HOS[],3,FALSE)</f>
        <v>59</v>
      </c>
    </row>
    <row r="935" spans="1:17" ht="15.6" x14ac:dyDescent="0.3">
      <c r="A935" s="1" t="s">
        <v>1437</v>
      </c>
      <c r="B935" t="str">
        <f>VLOOKUP(A935,CUS[],3,FALSE)</f>
        <v>Brittany A.</v>
      </c>
      <c r="C935">
        <f>VLOOKUP(A935,MED[],2,FALSE)</f>
        <v>28.1</v>
      </c>
      <c r="D935">
        <f>VLOOKUP(A935,MED[],3,FALSE)</f>
        <v>5.79</v>
      </c>
      <c r="E935" t="str">
        <f>VLOOKUP(A935,MED[],4,FALSE)</f>
        <v>yes</v>
      </c>
      <c r="F935" t="str">
        <f>VLOOKUP(A935,MED[],5,FALSE)</f>
        <v>No</v>
      </c>
      <c r="G935" t="str">
        <f>VLOOKUP(A935,MED[],6,FALSE)</f>
        <v>Yes</v>
      </c>
      <c r="H935" t="str">
        <f>VLOOKUP(A935,MED[],7,FALSE)</f>
        <v>1</v>
      </c>
      <c r="I935" t="str">
        <f>VLOOKUP(A935,MED[],8,FALSE)</f>
        <v>No</v>
      </c>
      <c r="J935" t="str">
        <f>VLOOKUP(A935,MED[],9,FALSE)</f>
        <v>Overweight</v>
      </c>
      <c r="K935" t="str">
        <f>VLOOKUP(A935,MED[],10,FALSE)</f>
        <v>Prediabetes</v>
      </c>
      <c r="L935" t="str">
        <f>VLOOKUP(A935,HOS[],2,FALSE)</f>
        <v>19 Nov 1969</v>
      </c>
      <c r="M935" s="11">
        <f>VLOOKUP(A935,HOS[],8,FALSE)</f>
        <v>7325.05</v>
      </c>
      <c r="N935" t="str">
        <f>VLOOKUP(A935,HOS[],9,FALSE)</f>
        <v>tier - 3</v>
      </c>
      <c r="O935" t="str">
        <f>VLOOKUP(A935,HOS[],10,FALSE)</f>
        <v>tier - 1</v>
      </c>
      <c r="P935" t="str">
        <f>VLOOKUP(A935,HOS[],11,FALSE)</f>
        <v>R1011</v>
      </c>
      <c r="Q935">
        <f>VLOOKUP(A935,HOS[],3,FALSE)</f>
        <v>53</v>
      </c>
    </row>
    <row r="936" spans="1:17" ht="15.6" x14ac:dyDescent="0.3">
      <c r="A936" s="1" t="s">
        <v>1436</v>
      </c>
      <c r="B936" t="str">
        <f>VLOOKUP(A936,CUS[],3,FALSE)</f>
        <v>Robert S</v>
      </c>
      <c r="C936">
        <f>VLOOKUP(A936,MED[],2,FALSE)</f>
        <v>27</v>
      </c>
      <c r="D936">
        <f>VLOOKUP(A936,MED[],3,FALSE)</f>
        <v>4.54</v>
      </c>
      <c r="E936" t="str">
        <f>VLOOKUP(A936,MED[],4,FALSE)</f>
        <v>yes</v>
      </c>
      <c r="F936" t="str">
        <f>VLOOKUP(A936,MED[],5,FALSE)</f>
        <v>No</v>
      </c>
      <c r="G936" t="str">
        <f>VLOOKUP(A936,MED[],6,FALSE)</f>
        <v>No</v>
      </c>
      <c r="H936" t="str">
        <f>VLOOKUP(A936,MED[],7,FALSE)</f>
        <v>1</v>
      </c>
      <c r="I936" t="str">
        <f>VLOOKUP(A936,MED[],8,FALSE)</f>
        <v>No</v>
      </c>
      <c r="J936" t="str">
        <f>VLOOKUP(A936,MED[],9,FALSE)</f>
        <v>Overweight</v>
      </c>
      <c r="K936" t="str">
        <f>VLOOKUP(A936,MED[],10,FALSE)</f>
        <v>Normal</v>
      </c>
      <c r="L936" t="str">
        <f>VLOOKUP(A936,HOS[],2,FALSE)</f>
        <v>25 Sep 1988</v>
      </c>
      <c r="M936" s="11">
        <f>VLOOKUP(A936,HOS[],8,FALSE)</f>
        <v>7325.47</v>
      </c>
      <c r="N936" t="str">
        <f>VLOOKUP(A936,HOS[],9,FALSE)</f>
        <v>tier - 3</v>
      </c>
      <c r="O936" t="str">
        <f>VLOOKUP(A936,HOS[],10,FALSE)</f>
        <v>tier - 1</v>
      </c>
      <c r="P936" t="str">
        <f>VLOOKUP(A936,HOS[],11,FALSE)</f>
        <v>R1011</v>
      </c>
      <c r="Q936">
        <f>VLOOKUP(A936,HOS[],3,FALSE)</f>
        <v>34</v>
      </c>
    </row>
    <row r="937" spans="1:17" ht="15.6" x14ac:dyDescent="0.3">
      <c r="A937" s="1" t="s">
        <v>1435</v>
      </c>
      <c r="B937" t="str">
        <f>VLOOKUP(A937,CUS[],3,FALSE)</f>
        <v>Cameron</v>
      </c>
      <c r="C937">
        <f>VLOOKUP(A937,MED[],2,FALSE)</f>
        <v>28.594999999999999</v>
      </c>
      <c r="D937">
        <f>VLOOKUP(A937,MED[],3,FALSE)</f>
        <v>4.68</v>
      </c>
      <c r="E937" t="str">
        <f>VLOOKUP(A937,MED[],4,FALSE)</f>
        <v>yes</v>
      </c>
      <c r="F937" t="str">
        <f>VLOOKUP(A937,MED[],5,FALSE)</f>
        <v>No</v>
      </c>
      <c r="G937" t="str">
        <f>VLOOKUP(A937,MED[],6,FALSE)</f>
        <v>No</v>
      </c>
      <c r="H937" t="str">
        <f>VLOOKUP(A937,MED[],7,FALSE)</f>
        <v>1</v>
      </c>
      <c r="I937" t="str">
        <f>VLOOKUP(A937,MED[],8,FALSE)</f>
        <v>No</v>
      </c>
      <c r="J937" t="str">
        <f>VLOOKUP(A937,MED[],9,FALSE)</f>
        <v>Overweight</v>
      </c>
      <c r="K937" t="str">
        <f>VLOOKUP(A937,MED[],10,FALSE)</f>
        <v>Normal</v>
      </c>
      <c r="L937" t="str">
        <f>VLOOKUP(A937,HOS[],2,FALSE)</f>
        <v>19 Nov 1964</v>
      </c>
      <c r="M937" s="11">
        <f>VLOOKUP(A937,HOS[],8,FALSE)</f>
        <v>7337.75</v>
      </c>
      <c r="N937" t="str">
        <f>VLOOKUP(A937,HOS[],9,FALSE)</f>
        <v>tier - 3</v>
      </c>
      <c r="O937" t="str">
        <f>VLOOKUP(A937,HOS[],10,FALSE)</f>
        <v>tier - 1</v>
      </c>
      <c r="P937" t="str">
        <f>VLOOKUP(A937,HOS[],11,FALSE)</f>
        <v>R1012</v>
      </c>
      <c r="Q937">
        <f>VLOOKUP(A937,HOS[],3,FALSE)</f>
        <v>58</v>
      </c>
    </row>
    <row r="938" spans="1:17" ht="15.6" x14ac:dyDescent="0.3">
      <c r="A938" s="1" t="s">
        <v>1434</v>
      </c>
      <c r="B938" t="str">
        <f>VLOOKUP(A938,CUS[],3,FALSE)</f>
        <v>Ulrike</v>
      </c>
      <c r="C938">
        <f>VLOOKUP(A938,MED[],2,FALSE)</f>
        <v>36.799999999999997</v>
      </c>
      <c r="D938">
        <f>VLOOKUP(A938,MED[],3,FALSE)</f>
        <v>5.88</v>
      </c>
      <c r="E938" t="str">
        <f>VLOOKUP(A938,MED[],4,FALSE)</f>
        <v>No</v>
      </c>
      <c r="F938" t="str">
        <f>VLOOKUP(A938,MED[],5,FALSE)</f>
        <v>No</v>
      </c>
      <c r="G938" t="str">
        <f>VLOOKUP(A938,MED[],6,FALSE)</f>
        <v>No</v>
      </c>
      <c r="H938" t="str">
        <f>VLOOKUP(A938,MED[],7,FALSE)</f>
        <v>1</v>
      </c>
      <c r="I938" t="str">
        <f>VLOOKUP(A938,MED[],8,FALSE)</f>
        <v>No</v>
      </c>
      <c r="J938" t="str">
        <f>VLOOKUP(A938,MED[],9,FALSE)</f>
        <v>Obesity</v>
      </c>
      <c r="K938" t="str">
        <f>VLOOKUP(A938,MED[],10,FALSE)</f>
        <v>Prediabetes</v>
      </c>
      <c r="L938" t="str">
        <f>VLOOKUP(A938,HOS[],2,FALSE)</f>
        <v>15 Nov 1984</v>
      </c>
      <c r="M938" s="11">
        <f>VLOOKUP(A938,HOS[],8,FALSE)</f>
        <v>7339.93</v>
      </c>
      <c r="N938" t="str">
        <f>VLOOKUP(A938,HOS[],9,FALSE)</f>
        <v>tier - 3</v>
      </c>
      <c r="O938" t="str">
        <f>VLOOKUP(A938,HOS[],10,FALSE)</f>
        <v>tier - 3</v>
      </c>
      <c r="P938" t="str">
        <f>VLOOKUP(A938,HOS[],11,FALSE)</f>
        <v>R1026</v>
      </c>
      <c r="Q938">
        <f>VLOOKUP(A938,HOS[],3,FALSE)</f>
        <v>38</v>
      </c>
    </row>
    <row r="939" spans="1:17" ht="15.6" x14ac:dyDescent="0.3">
      <c r="A939" s="1" t="s">
        <v>1433</v>
      </c>
      <c r="B939" t="str">
        <f>VLOOKUP(A939,CUS[],3,FALSE)</f>
        <v>Katlyn A.</v>
      </c>
      <c r="C939">
        <f>VLOOKUP(A939,MED[],2,FALSE)</f>
        <v>23.75</v>
      </c>
      <c r="D939">
        <f>VLOOKUP(A939,MED[],3,FALSE)</f>
        <v>5.42</v>
      </c>
      <c r="E939" t="str">
        <f>VLOOKUP(A939,MED[],4,FALSE)</f>
        <v>yes</v>
      </c>
      <c r="F939" t="str">
        <f>VLOOKUP(A939,MED[],5,FALSE)</f>
        <v>No</v>
      </c>
      <c r="G939" t="str">
        <f>VLOOKUP(A939,MED[],6,FALSE)</f>
        <v>Yes</v>
      </c>
      <c r="H939" t="str">
        <f>VLOOKUP(A939,MED[],7,FALSE)</f>
        <v>1</v>
      </c>
      <c r="I939" t="str">
        <f>VLOOKUP(A939,MED[],8,FALSE)</f>
        <v>No</v>
      </c>
      <c r="J939" t="str">
        <f>VLOOKUP(A939,MED[],9,FALSE)</f>
        <v>Overweight</v>
      </c>
      <c r="K939" t="str">
        <f>VLOOKUP(A939,MED[],10,FALSE)</f>
        <v>Normal</v>
      </c>
      <c r="L939" t="str">
        <f>VLOOKUP(A939,HOS[],2,FALSE)</f>
        <v>21 Oct 1969</v>
      </c>
      <c r="M939" s="11">
        <f>VLOOKUP(A939,HOS[],8,FALSE)</f>
        <v>38415.47</v>
      </c>
      <c r="N939" t="str">
        <f>VLOOKUP(A939,HOS[],9,FALSE)</f>
        <v>tier - 3</v>
      </c>
      <c r="O939" t="str">
        <f>VLOOKUP(A939,HOS[],10,FALSE)</f>
        <v>tier - 1</v>
      </c>
      <c r="P939" t="str">
        <f>VLOOKUP(A939,HOS[],11,FALSE)</f>
        <v>R1024</v>
      </c>
      <c r="Q939">
        <f>VLOOKUP(A939,HOS[],3,FALSE)</f>
        <v>53</v>
      </c>
    </row>
    <row r="940" spans="1:17" ht="15.6" x14ac:dyDescent="0.3">
      <c r="A940" s="1" t="s">
        <v>1432</v>
      </c>
      <c r="B940" t="str">
        <f>VLOOKUP(A940,CUS[],3,FALSE)</f>
        <v>Morgan B.</v>
      </c>
      <c r="C940">
        <f>VLOOKUP(A940,MED[],2,FALSE)</f>
        <v>35.619999999999997</v>
      </c>
      <c r="D940">
        <f>VLOOKUP(A940,MED[],3,FALSE)</f>
        <v>4.16</v>
      </c>
      <c r="E940" t="str">
        <f>VLOOKUP(A940,MED[],4,FALSE)</f>
        <v>No</v>
      </c>
      <c r="F940" t="str">
        <f>VLOOKUP(A940,MED[],5,FALSE)</f>
        <v>No</v>
      </c>
      <c r="G940" t="str">
        <f>VLOOKUP(A940,MED[],6,FALSE)</f>
        <v>No</v>
      </c>
      <c r="H940" t="str">
        <f>VLOOKUP(A940,MED[],7,FALSE)</f>
        <v>0</v>
      </c>
      <c r="I940" t="str">
        <f>VLOOKUP(A940,MED[],8,FALSE)</f>
        <v>No</v>
      </c>
      <c r="J940" t="str">
        <f>VLOOKUP(A940,MED[],9,FALSE)</f>
        <v>Obesity</v>
      </c>
      <c r="K940" t="str">
        <f>VLOOKUP(A940,MED[],10,FALSE)</f>
        <v>Normal</v>
      </c>
      <c r="L940" t="str">
        <f>VLOOKUP(A940,HOS[],2,FALSE)</f>
        <v>18 Oct 1982</v>
      </c>
      <c r="M940" s="11">
        <f>VLOOKUP(A940,HOS[],8,FALSE)</f>
        <v>7345.08</v>
      </c>
      <c r="N940" t="str">
        <f>VLOOKUP(A940,HOS[],9,FALSE)</f>
        <v>tier - 3</v>
      </c>
      <c r="O940" t="str">
        <f>VLOOKUP(A940,HOS[],10,FALSE)</f>
        <v>tier - 2</v>
      </c>
      <c r="P940" t="str">
        <f>VLOOKUP(A940,HOS[],11,FALSE)</f>
        <v>R1021</v>
      </c>
      <c r="Q940">
        <f>VLOOKUP(A940,HOS[],3,FALSE)</f>
        <v>40</v>
      </c>
    </row>
    <row r="941" spans="1:17" ht="15.6" x14ac:dyDescent="0.3">
      <c r="A941" s="1" t="s">
        <v>1431</v>
      </c>
      <c r="B941" t="str">
        <f>VLOOKUP(A941,CUS[],3,FALSE)</f>
        <v>Peter</v>
      </c>
      <c r="C941">
        <f>VLOOKUP(A941,MED[],2,FALSE)</f>
        <v>30.69</v>
      </c>
      <c r="D941">
        <f>VLOOKUP(A941,MED[],3,FALSE)</f>
        <v>7.05</v>
      </c>
      <c r="E941" t="str">
        <f>VLOOKUP(A941,MED[],4,FALSE)</f>
        <v>yes</v>
      </c>
      <c r="F941" t="str">
        <f>VLOOKUP(A941,MED[],5,FALSE)</f>
        <v>No</v>
      </c>
      <c r="G941" t="str">
        <f>VLOOKUP(A941,MED[],6,FALSE)</f>
        <v>No</v>
      </c>
      <c r="H941" t="str">
        <f>VLOOKUP(A941,MED[],7,FALSE)</f>
        <v>2</v>
      </c>
      <c r="I941" t="str">
        <f>VLOOKUP(A941,MED[],8,FALSE)</f>
        <v>No</v>
      </c>
      <c r="J941" t="str">
        <f>VLOOKUP(A941,MED[],9,FALSE)</f>
        <v>Obesity</v>
      </c>
      <c r="K941" t="str">
        <f>VLOOKUP(A941,MED[],10,FALSE)</f>
        <v>Diabetes</v>
      </c>
      <c r="L941" t="str">
        <f>VLOOKUP(A941,HOS[],2,FALSE)</f>
        <v>26 Dec 1970</v>
      </c>
      <c r="M941" s="11">
        <f>VLOOKUP(A941,HOS[],8,FALSE)</f>
        <v>7345.73</v>
      </c>
      <c r="N941" t="str">
        <f>VLOOKUP(A941,HOS[],9,FALSE)</f>
        <v>tier - 3</v>
      </c>
      <c r="O941" t="str">
        <f>VLOOKUP(A941,HOS[],10,FALSE)</f>
        <v>tier - 1</v>
      </c>
      <c r="P941" t="str">
        <f>VLOOKUP(A941,HOS[],11,FALSE)</f>
        <v>R1021</v>
      </c>
      <c r="Q941">
        <f>VLOOKUP(A941,HOS[],3,FALSE)</f>
        <v>52</v>
      </c>
    </row>
    <row r="942" spans="1:17" ht="15.6" x14ac:dyDescent="0.3">
      <c r="A942" s="1" t="s">
        <v>1430</v>
      </c>
      <c r="B942" t="str">
        <f>VLOOKUP(A942,CUS[],3,FALSE)</f>
        <v>Chandler</v>
      </c>
      <c r="C942">
        <f>VLOOKUP(A942,MED[],2,FALSE)</f>
        <v>35.799999999999997</v>
      </c>
      <c r="D942">
        <f>VLOOKUP(A942,MED[],3,FALSE)</f>
        <v>5.63</v>
      </c>
      <c r="E942" t="str">
        <f>VLOOKUP(A942,MED[],4,FALSE)</f>
        <v>yes</v>
      </c>
      <c r="F942" t="str">
        <f>VLOOKUP(A942,MED[],5,FALSE)</f>
        <v>No</v>
      </c>
      <c r="G942" t="str">
        <f>VLOOKUP(A942,MED[],6,FALSE)</f>
        <v>No</v>
      </c>
      <c r="H942" t="str">
        <f>VLOOKUP(A942,MED[],7,FALSE)</f>
        <v>2</v>
      </c>
      <c r="I942" t="str">
        <f>VLOOKUP(A942,MED[],8,FALSE)</f>
        <v>No</v>
      </c>
      <c r="J942" t="str">
        <f>VLOOKUP(A942,MED[],9,FALSE)</f>
        <v>Obesity</v>
      </c>
      <c r="K942" t="str">
        <f>VLOOKUP(A942,MED[],10,FALSE)</f>
        <v>Normal</v>
      </c>
      <c r="L942" t="str">
        <f>VLOOKUP(A942,HOS[],2,FALSE)</f>
        <v>28 Nov 1966</v>
      </c>
      <c r="M942" s="11">
        <f>VLOOKUP(A942,HOS[],8,FALSE)</f>
        <v>12700.63</v>
      </c>
      <c r="N942" t="str">
        <f>VLOOKUP(A942,HOS[],9,FALSE)</f>
        <v>tier - 3</v>
      </c>
      <c r="O942" t="str">
        <f>VLOOKUP(A942,HOS[],10,FALSE)</f>
        <v>tier - 1</v>
      </c>
      <c r="P942" t="str">
        <f>VLOOKUP(A942,HOS[],11,FALSE)</f>
        <v>R1011</v>
      </c>
      <c r="Q942">
        <f>VLOOKUP(A942,HOS[],3,FALSE)</f>
        <v>56</v>
      </c>
    </row>
    <row r="943" spans="1:17" ht="15.6" x14ac:dyDescent="0.3">
      <c r="A943" s="1" t="s">
        <v>1429</v>
      </c>
      <c r="B943" t="str">
        <f>VLOOKUP(A943,CUS[],3,FALSE)</f>
        <v>Silvana M.</v>
      </c>
      <c r="C943">
        <f>VLOOKUP(A943,MED[],2,FALSE)</f>
        <v>28.785</v>
      </c>
      <c r="D943">
        <f>VLOOKUP(A943,MED[],3,FALSE)</f>
        <v>4.24</v>
      </c>
      <c r="E943" t="str">
        <f>VLOOKUP(A943,MED[],4,FALSE)</f>
        <v>yes</v>
      </c>
      <c r="F943" t="str">
        <f>VLOOKUP(A943,MED[],5,FALSE)</f>
        <v>No</v>
      </c>
      <c r="G943" t="str">
        <f>VLOOKUP(A943,MED[],6,FALSE)</f>
        <v>No</v>
      </c>
      <c r="H943" t="str">
        <f>VLOOKUP(A943,MED[],7,FALSE)</f>
        <v>2</v>
      </c>
      <c r="I943" t="str">
        <f>VLOOKUP(A943,MED[],8,FALSE)</f>
        <v>No</v>
      </c>
      <c r="J943" t="str">
        <f>VLOOKUP(A943,MED[],9,FALSE)</f>
        <v>Overweight</v>
      </c>
      <c r="K943" t="str">
        <f>VLOOKUP(A943,MED[],10,FALSE)</f>
        <v>Normal</v>
      </c>
      <c r="L943" t="str">
        <f>VLOOKUP(A943,HOS[],2,FALSE)</f>
        <v>1 Aug 1966</v>
      </c>
      <c r="M943" s="11">
        <f>VLOOKUP(A943,HOS[],8,FALSE)</f>
        <v>7348.14</v>
      </c>
      <c r="N943" t="str">
        <f>VLOOKUP(A943,HOS[],9,FALSE)</f>
        <v>tier - 3</v>
      </c>
      <c r="O943" t="str">
        <f>VLOOKUP(A943,HOS[],10,FALSE)</f>
        <v>tier - 3</v>
      </c>
      <c r="P943" t="str">
        <f>VLOOKUP(A943,HOS[],11,FALSE)</f>
        <v>R1024</v>
      </c>
      <c r="Q943">
        <f>VLOOKUP(A943,HOS[],3,FALSE)</f>
        <v>56</v>
      </c>
    </row>
    <row r="944" spans="1:17" ht="15.6" x14ac:dyDescent="0.3">
      <c r="A944" s="1" t="s">
        <v>1428</v>
      </c>
      <c r="B944" t="str">
        <f>VLOOKUP(A944,CUS[],3,FALSE)</f>
        <v>Natty</v>
      </c>
      <c r="C944">
        <f>VLOOKUP(A944,MED[],2,FALSE)</f>
        <v>28.594999999999999</v>
      </c>
      <c r="D944">
        <f>VLOOKUP(A944,MED[],3,FALSE)</f>
        <v>4.96</v>
      </c>
      <c r="E944" t="str">
        <f>VLOOKUP(A944,MED[],4,FALSE)</f>
        <v>yes</v>
      </c>
      <c r="F944" t="str">
        <f>VLOOKUP(A944,MED[],5,FALSE)</f>
        <v>No</v>
      </c>
      <c r="G944" t="str">
        <f>VLOOKUP(A944,MED[],6,FALSE)</f>
        <v>No</v>
      </c>
      <c r="H944" t="str">
        <f>VLOOKUP(A944,MED[],7,FALSE)</f>
        <v>2</v>
      </c>
      <c r="I944" t="str">
        <f>VLOOKUP(A944,MED[],8,FALSE)</f>
        <v>No</v>
      </c>
      <c r="J944" t="str">
        <f>VLOOKUP(A944,MED[],9,FALSE)</f>
        <v>Overweight</v>
      </c>
      <c r="K944" t="str">
        <f>VLOOKUP(A944,MED[],10,FALSE)</f>
        <v>Normal</v>
      </c>
      <c r="L944" t="str">
        <f>VLOOKUP(A944,HOS[],2,FALSE)</f>
        <v>5 Jul 1966</v>
      </c>
      <c r="M944" s="11">
        <f>VLOOKUP(A944,HOS[],8,FALSE)</f>
        <v>7349.12</v>
      </c>
      <c r="N944" t="str">
        <f>VLOOKUP(A944,HOS[],9,FALSE)</f>
        <v>tier - 3</v>
      </c>
      <c r="O944" t="str">
        <f>VLOOKUP(A944,HOS[],10,FALSE)</f>
        <v>tier - 1</v>
      </c>
      <c r="P944" t="str">
        <f>VLOOKUP(A944,HOS[],11,FALSE)</f>
        <v>R1024</v>
      </c>
      <c r="Q944">
        <f>VLOOKUP(A944,HOS[],3,FALSE)</f>
        <v>56</v>
      </c>
    </row>
    <row r="945" spans="1:17" ht="15.6" x14ac:dyDescent="0.3">
      <c r="A945" s="1" t="s">
        <v>1427</v>
      </c>
      <c r="B945" t="str">
        <f>VLOOKUP(A945,CUS[],3,FALSE)</f>
        <v>Nicholas T</v>
      </c>
      <c r="C945">
        <f>VLOOKUP(A945,MED[],2,FALSE)</f>
        <v>48.75</v>
      </c>
      <c r="D945">
        <f>VLOOKUP(A945,MED[],3,FALSE)</f>
        <v>4.34</v>
      </c>
      <c r="E945" t="str">
        <f>VLOOKUP(A945,MED[],4,FALSE)</f>
        <v>No</v>
      </c>
      <c r="F945" t="str">
        <f>VLOOKUP(A945,MED[],5,FALSE)</f>
        <v>No</v>
      </c>
      <c r="G945" t="str">
        <f>VLOOKUP(A945,MED[],6,FALSE)</f>
        <v>No</v>
      </c>
      <c r="H945" t="str">
        <f>VLOOKUP(A945,MED[],7,FALSE)</f>
        <v>0</v>
      </c>
      <c r="I945" t="str">
        <f>VLOOKUP(A945,MED[],8,FALSE)</f>
        <v>No</v>
      </c>
      <c r="J945" t="str">
        <f>VLOOKUP(A945,MED[],9,FALSE)</f>
        <v>Obesity</v>
      </c>
      <c r="K945" t="str">
        <f>VLOOKUP(A945,MED[],10,FALSE)</f>
        <v>Normal</v>
      </c>
      <c r="L945" t="str">
        <f>VLOOKUP(A945,HOS[],2,FALSE)</f>
        <v>21 Jul 1994</v>
      </c>
      <c r="M945" s="11">
        <f>VLOOKUP(A945,HOS[],8,FALSE)</f>
        <v>7357.49</v>
      </c>
      <c r="N945" t="str">
        <f>VLOOKUP(A945,HOS[],9,FALSE)</f>
        <v>tier - 3</v>
      </c>
      <c r="O945" t="str">
        <f>VLOOKUP(A945,HOS[],10,FALSE)</f>
        <v>tier - 2</v>
      </c>
      <c r="P945" t="str">
        <f>VLOOKUP(A945,HOS[],11,FALSE)</f>
        <v>R1023</v>
      </c>
      <c r="Q945">
        <f>VLOOKUP(A945,HOS[],3,FALSE)</f>
        <v>28</v>
      </c>
    </row>
    <row r="946" spans="1:17" ht="15.6" x14ac:dyDescent="0.3">
      <c r="A946" s="1" t="s">
        <v>1426</v>
      </c>
      <c r="B946" t="str">
        <f>VLOOKUP(A946,CUS[],3,FALSE)</f>
        <v>Rebecca</v>
      </c>
      <c r="C946">
        <f>VLOOKUP(A946,MED[],2,FALSE)</f>
        <v>28.31</v>
      </c>
      <c r="D946">
        <f>VLOOKUP(A946,MED[],3,FALSE)</f>
        <v>5.43</v>
      </c>
      <c r="E946" t="str">
        <f>VLOOKUP(A946,MED[],4,FALSE)</f>
        <v>yes</v>
      </c>
      <c r="F946" t="str">
        <f>VLOOKUP(A946,MED[],5,FALSE)</f>
        <v>No</v>
      </c>
      <c r="G946" t="str">
        <f>VLOOKUP(A946,MED[],6,FALSE)</f>
        <v>No</v>
      </c>
      <c r="H946" t="str">
        <f>VLOOKUP(A946,MED[],7,FALSE)</f>
        <v>2</v>
      </c>
      <c r="I946" t="str">
        <f>VLOOKUP(A946,MED[],8,FALSE)</f>
        <v>No</v>
      </c>
      <c r="J946" t="str">
        <f>VLOOKUP(A946,MED[],9,FALSE)</f>
        <v>Overweight</v>
      </c>
      <c r="K946" t="str">
        <f>VLOOKUP(A946,MED[],10,FALSE)</f>
        <v>Normal</v>
      </c>
      <c r="L946" t="str">
        <f>VLOOKUP(A946,HOS[],2,FALSE)</f>
        <v>16 Oct 1966</v>
      </c>
      <c r="M946" s="11">
        <f>VLOOKUP(A946,HOS[],8,FALSE)</f>
        <v>7358.18</v>
      </c>
      <c r="N946" t="str">
        <f>VLOOKUP(A946,HOS[],9,FALSE)</f>
        <v>tier - 3</v>
      </c>
      <c r="O946" t="str">
        <f>VLOOKUP(A946,HOS[],10,FALSE)</f>
        <v>tier - 2</v>
      </c>
      <c r="P946" t="str">
        <f>VLOOKUP(A946,HOS[],11,FALSE)</f>
        <v>R1024</v>
      </c>
      <c r="Q946">
        <f>VLOOKUP(A946,HOS[],3,FALSE)</f>
        <v>56</v>
      </c>
    </row>
    <row r="947" spans="1:17" ht="15.6" x14ac:dyDescent="0.3">
      <c r="A947" s="1" t="s">
        <v>1425</v>
      </c>
      <c r="B947" t="str">
        <f>VLOOKUP(A947,CUS[],3,FALSE)</f>
        <v>John</v>
      </c>
      <c r="C947">
        <f>VLOOKUP(A947,MED[],2,FALSE)</f>
        <v>38.39</v>
      </c>
      <c r="D947">
        <f>VLOOKUP(A947,MED[],3,FALSE)</f>
        <v>8.33</v>
      </c>
      <c r="E947" t="str">
        <f>VLOOKUP(A947,MED[],4,FALSE)</f>
        <v>yes</v>
      </c>
      <c r="F947" t="str">
        <f>VLOOKUP(A947,MED[],5,FALSE)</f>
        <v>No</v>
      </c>
      <c r="G947" t="str">
        <f>VLOOKUP(A947,MED[],6,FALSE)</f>
        <v>No</v>
      </c>
      <c r="H947" t="str">
        <f>VLOOKUP(A947,MED[],7,FALSE)</f>
        <v>1</v>
      </c>
      <c r="I947" t="str">
        <f>VLOOKUP(A947,MED[],8,FALSE)</f>
        <v>No</v>
      </c>
      <c r="J947" t="str">
        <f>VLOOKUP(A947,MED[],9,FALSE)</f>
        <v>Obesity</v>
      </c>
      <c r="K947" t="str">
        <f>VLOOKUP(A947,MED[],10,FALSE)</f>
        <v>Diabetes</v>
      </c>
      <c r="L947" t="str">
        <f>VLOOKUP(A947,HOS[],2,FALSE)</f>
        <v>9 Jul 1986</v>
      </c>
      <c r="M947" s="11">
        <f>VLOOKUP(A947,HOS[],8,FALSE)</f>
        <v>7362.31</v>
      </c>
      <c r="N947" t="str">
        <f>VLOOKUP(A947,HOS[],9,FALSE)</f>
        <v>tier - 3</v>
      </c>
      <c r="O947" t="str">
        <f>VLOOKUP(A947,HOS[],10,FALSE)</f>
        <v>tier - 3</v>
      </c>
      <c r="P947" t="str">
        <f>VLOOKUP(A947,HOS[],11,FALSE)</f>
        <v>R1022</v>
      </c>
      <c r="Q947">
        <f>VLOOKUP(A947,HOS[],3,FALSE)</f>
        <v>36</v>
      </c>
    </row>
    <row r="948" spans="1:17" ht="15.6" x14ac:dyDescent="0.3">
      <c r="A948" s="1" t="s">
        <v>1424</v>
      </c>
      <c r="B948" t="str">
        <f>VLOOKUP(A948,CUS[],3,FALSE)</f>
        <v>Antony G</v>
      </c>
      <c r="C948">
        <f>VLOOKUP(A948,MED[],2,FALSE)</f>
        <v>25.87</v>
      </c>
      <c r="D948">
        <f>VLOOKUP(A948,MED[],3,FALSE)</f>
        <v>5.63</v>
      </c>
      <c r="E948" t="str">
        <f>VLOOKUP(A948,MED[],4,FALSE)</f>
        <v>yes</v>
      </c>
      <c r="F948" t="str">
        <f>VLOOKUP(A948,MED[],5,FALSE)</f>
        <v>No</v>
      </c>
      <c r="G948" t="str">
        <f>VLOOKUP(A948,MED[],6,FALSE)</f>
        <v>No</v>
      </c>
      <c r="H948" t="str">
        <f>VLOOKUP(A948,MED[],7,FALSE)</f>
        <v>1</v>
      </c>
      <c r="I948" t="str">
        <f>VLOOKUP(A948,MED[],8,FALSE)</f>
        <v>No</v>
      </c>
      <c r="J948" t="str">
        <f>VLOOKUP(A948,MED[],9,FALSE)</f>
        <v>Overweight</v>
      </c>
      <c r="K948" t="str">
        <f>VLOOKUP(A948,MED[],10,FALSE)</f>
        <v>Normal</v>
      </c>
      <c r="L948" t="str">
        <f>VLOOKUP(A948,HOS[],2,FALSE)</f>
        <v>24 Jun 1964</v>
      </c>
      <c r="M948" s="11">
        <f>VLOOKUP(A948,HOS[],8,FALSE)</f>
        <v>7371.77</v>
      </c>
      <c r="N948" t="str">
        <f>VLOOKUP(A948,HOS[],9,FALSE)</f>
        <v>tier - 3</v>
      </c>
      <c r="O948" t="str">
        <f>VLOOKUP(A948,HOS[],10,FALSE)</f>
        <v>tier - 1</v>
      </c>
      <c r="P948" t="str">
        <f>VLOOKUP(A948,HOS[],11,FALSE)</f>
        <v>R1020</v>
      </c>
      <c r="Q948">
        <f>VLOOKUP(A948,HOS[],3,FALSE)</f>
        <v>58</v>
      </c>
    </row>
    <row r="949" spans="1:17" ht="15.6" x14ac:dyDescent="0.3">
      <c r="A949" s="1" t="s">
        <v>1423</v>
      </c>
      <c r="B949" t="str">
        <f>VLOOKUP(A949,CUS[],3,FALSE)</f>
        <v>Eric</v>
      </c>
      <c r="C949">
        <f>VLOOKUP(A949,MED[],2,FALSE)</f>
        <v>43.7</v>
      </c>
      <c r="D949">
        <f>VLOOKUP(A949,MED[],3,FALSE)</f>
        <v>7.23</v>
      </c>
      <c r="E949" t="str">
        <f>VLOOKUP(A949,MED[],4,FALSE)</f>
        <v>No</v>
      </c>
      <c r="F949" t="str">
        <f>VLOOKUP(A949,MED[],5,FALSE)</f>
        <v>No</v>
      </c>
      <c r="G949" t="str">
        <f>VLOOKUP(A949,MED[],6,FALSE)</f>
        <v>No</v>
      </c>
      <c r="H949" t="str">
        <f>VLOOKUP(A949,MED[],7,FALSE)</f>
        <v>0</v>
      </c>
      <c r="I949" t="str">
        <f>VLOOKUP(A949,MED[],8,FALSE)</f>
        <v>No</v>
      </c>
      <c r="J949" t="str">
        <f>VLOOKUP(A949,MED[],9,FALSE)</f>
        <v>Obesity</v>
      </c>
      <c r="K949" t="str">
        <f>VLOOKUP(A949,MED[],10,FALSE)</f>
        <v>Diabetes</v>
      </c>
      <c r="L949" t="str">
        <f>VLOOKUP(A949,HOS[],2,FALSE)</f>
        <v>22 Nov 1965</v>
      </c>
      <c r="M949" s="11">
        <f>VLOOKUP(A949,HOS[],8,FALSE)</f>
        <v>7388.85</v>
      </c>
      <c r="N949" t="str">
        <f>VLOOKUP(A949,HOS[],9,FALSE)</f>
        <v>tier - 3</v>
      </c>
      <c r="O949" t="str">
        <f>VLOOKUP(A949,HOS[],10,FALSE)</f>
        <v>tier - 3</v>
      </c>
      <c r="P949" t="str">
        <f>VLOOKUP(A949,HOS[],11,FALSE)</f>
        <v>R1011</v>
      </c>
      <c r="Q949">
        <f>VLOOKUP(A949,HOS[],3,FALSE)</f>
        <v>57</v>
      </c>
    </row>
    <row r="950" spans="1:17" ht="15.6" x14ac:dyDescent="0.3">
      <c r="A950" s="1" t="s">
        <v>1422</v>
      </c>
      <c r="B950" t="str">
        <f>VLOOKUP(A950,CUS[],3,FALSE)</f>
        <v>Erik</v>
      </c>
      <c r="C950">
        <f>VLOOKUP(A950,MED[],2,FALSE)</f>
        <v>40.945</v>
      </c>
      <c r="D950">
        <f>VLOOKUP(A950,MED[],3,FALSE)</f>
        <v>10.57</v>
      </c>
      <c r="E950" t="str">
        <f>VLOOKUP(A950,MED[],4,FALSE)</f>
        <v>No</v>
      </c>
      <c r="F950" t="str">
        <f>VLOOKUP(A950,MED[],5,FALSE)</f>
        <v>No</v>
      </c>
      <c r="G950" t="str">
        <f>VLOOKUP(A950,MED[],6,FALSE)</f>
        <v>No</v>
      </c>
      <c r="H950" t="str">
        <f>VLOOKUP(A950,MED[],7,FALSE)</f>
        <v>0</v>
      </c>
      <c r="I950" t="str">
        <f>VLOOKUP(A950,MED[],8,FALSE)</f>
        <v>No</v>
      </c>
      <c r="J950" t="str">
        <f>VLOOKUP(A950,MED[],9,FALSE)</f>
        <v>Obesity</v>
      </c>
      <c r="K950" t="str">
        <f>VLOOKUP(A950,MED[],10,FALSE)</f>
        <v>Diabetes</v>
      </c>
      <c r="L950" t="str">
        <f>VLOOKUP(A950,HOS[],2,FALSE)</f>
        <v>5 Dec 1965</v>
      </c>
      <c r="M950" s="11">
        <f>VLOOKUP(A950,HOS[],8,FALSE)</f>
        <v>7403.98</v>
      </c>
      <c r="N950" t="str">
        <f>VLOOKUP(A950,HOS[],9,FALSE)</f>
        <v>tier - 3</v>
      </c>
      <c r="O950" t="str">
        <f>VLOOKUP(A950,HOS[],10,FALSE)</f>
        <v>tier - 3</v>
      </c>
      <c r="P950" t="str">
        <f>VLOOKUP(A950,HOS[],11,FALSE)</f>
        <v>R1016</v>
      </c>
      <c r="Q950">
        <f>VLOOKUP(A950,HOS[],3,FALSE)</f>
        <v>57</v>
      </c>
    </row>
    <row r="951" spans="1:17" ht="15.6" x14ac:dyDescent="0.3">
      <c r="A951" s="1" t="s">
        <v>1421</v>
      </c>
      <c r="B951" t="str">
        <f>VLOOKUP(A951,CUS[],3,FALSE)</f>
        <v>Matthew T</v>
      </c>
      <c r="C951">
        <f>VLOOKUP(A951,MED[],2,FALSE)</f>
        <v>27.94</v>
      </c>
      <c r="D951">
        <f>VLOOKUP(A951,MED[],3,FALSE)</f>
        <v>7.92</v>
      </c>
      <c r="E951" t="str">
        <f>VLOOKUP(A951,MED[],4,FALSE)</f>
        <v>No</v>
      </c>
      <c r="F951" t="str">
        <f>VLOOKUP(A951,MED[],5,FALSE)</f>
        <v>No</v>
      </c>
      <c r="G951" t="str">
        <f>VLOOKUP(A951,MED[],6,FALSE)</f>
        <v>No</v>
      </c>
      <c r="H951" t="str">
        <f>VLOOKUP(A951,MED[],7,FALSE)</f>
        <v>0</v>
      </c>
      <c r="I951" t="str">
        <f>VLOOKUP(A951,MED[],8,FALSE)</f>
        <v>No</v>
      </c>
      <c r="J951" t="str">
        <f>VLOOKUP(A951,MED[],9,FALSE)</f>
        <v>Overweight</v>
      </c>
      <c r="K951" t="str">
        <f>VLOOKUP(A951,MED[],10,FALSE)</f>
        <v>Diabetes</v>
      </c>
      <c r="L951" t="str">
        <f>VLOOKUP(A951,HOS[],2,FALSE)</f>
        <v>12 Oct 1965</v>
      </c>
      <c r="M951" s="11">
        <f>VLOOKUP(A951,HOS[],8,FALSE)</f>
        <v>38511.629999999997</v>
      </c>
      <c r="N951" t="str">
        <f>VLOOKUP(A951,HOS[],9,FALSE)</f>
        <v>tier - 3</v>
      </c>
      <c r="O951" t="str">
        <f>VLOOKUP(A951,HOS[],10,FALSE)</f>
        <v>tier - 1</v>
      </c>
      <c r="P951" t="str">
        <f>VLOOKUP(A951,HOS[],11,FALSE)</f>
        <v>R1013</v>
      </c>
      <c r="Q951">
        <f>VLOOKUP(A951,HOS[],3,FALSE)</f>
        <v>57</v>
      </c>
    </row>
    <row r="952" spans="1:17" ht="15.6" x14ac:dyDescent="0.3">
      <c r="A952" s="1" t="s">
        <v>1420</v>
      </c>
      <c r="B952" t="str">
        <f>VLOOKUP(A952,CUS[],3,FALSE)</f>
        <v>Cassandra</v>
      </c>
      <c r="C952">
        <f>VLOOKUP(A952,MED[],2,FALSE)</f>
        <v>31.9</v>
      </c>
      <c r="D952">
        <f>VLOOKUP(A952,MED[],3,FALSE)</f>
        <v>10.119999999999999</v>
      </c>
      <c r="E952" t="str">
        <f>VLOOKUP(A952,MED[],4,FALSE)</f>
        <v>No</v>
      </c>
      <c r="F952" t="str">
        <f>VLOOKUP(A952,MED[],5,FALSE)</f>
        <v>No</v>
      </c>
      <c r="G952" t="str">
        <f>VLOOKUP(A952,MED[],6,FALSE)</f>
        <v>No</v>
      </c>
      <c r="H952" t="str">
        <f>VLOOKUP(A952,MED[],7,FALSE)</f>
        <v>2</v>
      </c>
      <c r="I952" t="str">
        <f>VLOOKUP(A952,MED[],8,FALSE)</f>
        <v>No</v>
      </c>
      <c r="J952" t="str">
        <f>VLOOKUP(A952,MED[],9,FALSE)</f>
        <v>Obesity</v>
      </c>
      <c r="K952" t="str">
        <f>VLOOKUP(A952,MED[],10,FALSE)</f>
        <v>Diabetes</v>
      </c>
      <c r="L952" t="str">
        <f>VLOOKUP(A952,HOS[],2,FALSE)</f>
        <v>19 Jul 1973</v>
      </c>
      <c r="M952" s="11">
        <f>VLOOKUP(A952,HOS[],8,FALSE)</f>
        <v>7418.52</v>
      </c>
      <c r="N952" t="str">
        <f>VLOOKUP(A952,HOS[],9,FALSE)</f>
        <v>tier - 3</v>
      </c>
      <c r="O952" t="str">
        <f>VLOOKUP(A952,HOS[],10,FALSE)</f>
        <v>tier - 2</v>
      </c>
      <c r="P952" t="str">
        <f>VLOOKUP(A952,HOS[],11,FALSE)</f>
        <v>R1011</v>
      </c>
      <c r="Q952">
        <f>VLOOKUP(A952,HOS[],3,FALSE)</f>
        <v>49</v>
      </c>
    </row>
    <row r="953" spans="1:17" ht="15.6" x14ac:dyDescent="0.3">
      <c r="A953" s="1" t="s">
        <v>1419</v>
      </c>
      <c r="B953" t="str">
        <f>VLOOKUP(A953,CUS[],3,FALSE)</f>
        <v>Rosemary C</v>
      </c>
      <c r="C953">
        <f>VLOOKUP(A953,MED[],2,FALSE)</f>
        <v>31.64</v>
      </c>
      <c r="D953">
        <f>VLOOKUP(A953,MED[],3,FALSE)</f>
        <v>7.91</v>
      </c>
      <c r="E953" t="str">
        <f>VLOOKUP(A953,MED[],4,FALSE)</f>
        <v>No</v>
      </c>
      <c r="F953" t="str">
        <f>VLOOKUP(A953,MED[],5,FALSE)</f>
        <v>No</v>
      </c>
      <c r="G953" t="str">
        <f>VLOOKUP(A953,MED[],6,FALSE)</f>
        <v>No</v>
      </c>
      <c r="H953" t="str">
        <f>VLOOKUP(A953,MED[],7,FALSE)</f>
        <v>0</v>
      </c>
      <c r="I953" t="str">
        <f>VLOOKUP(A953,MED[],8,FALSE)</f>
        <v>No</v>
      </c>
      <c r="J953" t="str">
        <f>VLOOKUP(A953,MED[],9,FALSE)</f>
        <v>Obesity</v>
      </c>
      <c r="K953" t="str">
        <f>VLOOKUP(A953,MED[],10,FALSE)</f>
        <v>Diabetes</v>
      </c>
      <c r="L953" t="str">
        <f>VLOOKUP(A953,HOS[],2,FALSE)</f>
        <v>8 Dec 1971</v>
      </c>
      <c r="M953" s="11">
        <f>VLOOKUP(A953,HOS[],8,FALSE)</f>
        <v>12713</v>
      </c>
      <c r="N953" t="str">
        <f>VLOOKUP(A953,HOS[],9,FALSE)</f>
        <v>tier - 3</v>
      </c>
      <c r="O953" t="str">
        <f>VLOOKUP(A953,HOS[],10,FALSE)</f>
        <v>tier - 1</v>
      </c>
      <c r="P953" t="str">
        <f>VLOOKUP(A953,HOS[],11,FALSE)</f>
        <v>R1012</v>
      </c>
      <c r="Q953">
        <f>VLOOKUP(A953,HOS[],3,FALSE)</f>
        <v>51</v>
      </c>
    </row>
    <row r="954" spans="1:17" ht="15.6" x14ac:dyDescent="0.3">
      <c r="A954" s="1" t="s">
        <v>1418</v>
      </c>
      <c r="B954" t="str">
        <f>VLOOKUP(A954,CUS[],3,FALSE)</f>
        <v>Carrie A.</v>
      </c>
      <c r="C954">
        <f>VLOOKUP(A954,MED[],2,FALSE)</f>
        <v>46.7</v>
      </c>
      <c r="D954">
        <f>VLOOKUP(A954,MED[],3,FALSE)</f>
        <v>10.9</v>
      </c>
      <c r="E954" t="str">
        <f>VLOOKUP(A954,MED[],4,FALSE)</f>
        <v>No</v>
      </c>
      <c r="F954" t="str">
        <f>VLOOKUP(A954,MED[],5,FALSE)</f>
        <v>No</v>
      </c>
      <c r="G954" t="str">
        <f>VLOOKUP(A954,MED[],6,FALSE)</f>
        <v>No</v>
      </c>
      <c r="H954" t="str">
        <f>VLOOKUP(A954,MED[],7,FALSE)</f>
        <v>0</v>
      </c>
      <c r="I954" t="str">
        <f>VLOOKUP(A954,MED[],8,FALSE)</f>
        <v>No</v>
      </c>
      <c r="J954" t="str">
        <f>VLOOKUP(A954,MED[],9,FALSE)</f>
        <v>Obesity</v>
      </c>
      <c r="K954" t="str">
        <f>VLOOKUP(A954,MED[],10,FALSE)</f>
        <v>Diabetes</v>
      </c>
      <c r="L954" t="str">
        <f>VLOOKUP(A954,HOS[],2,FALSE)</f>
        <v>12 Nov 1968</v>
      </c>
      <c r="M954" s="11">
        <f>VLOOKUP(A954,HOS[],8,FALSE)</f>
        <v>7419.48</v>
      </c>
      <c r="N954" t="str">
        <f>VLOOKUP(A954,HOS[],9,FALSE)</f>
        <v>tier - 3</v>
      </c>
      <c r="O954" t="str">
        <f>VLOOKUP(A954,HOS[],10,FALSE)</f>
        <v>tier - 1</v>
      </c>
      <c r="P954" t="str">
        <f>VLOOKUP(A954,HOS[],11,FALSE)</f>
        <v>R1011</v>
      </c>
      <c r="Q954">
        <f>VLOOKUP(A954,HOS[],3,FALSE)</f>
        <v>54</v>
      </c>
    </row>
    <row r="955" spans="1:17" ht="15.6" x14ac:dyDescent="0.3">
      <c r="A955" s="1" t="s">
        <v>1417</v>
      </c>
      <c r="B955" t="str">
        <f>VLOOKUP(A955,CUS[],3,FALSE)</f>
        <v>Gerardo Sr.</v>
      </c>
      <c r="C955">
        <f>VLOOKUP(A955,MED[],2,FALSE)</f>
        <v>18.335000000000001</v>
      </c>
      <c r="D955">
        <f>VLOOKUP(A955,MED[],3,FALSE)</f>
        <v>11.83</v>
      </c>
      <c r="E955" t="str">
        <f>VLOOKUP(A955,MED[],4,FALSE)</f>
        <v>No</v>
      </c>
      <c r="F955" t="str">
        <f>VLOOKUP(A955,MED[],5,FALSE)</f>
        <v>No</v>
      </c>
      <c r="G955" t="str">
        <f>VLOOKUP(A955,MED[],6,FALSE)</f>
        <v>No</v>
      </c>
      <c r="H955" t="str">
        <f>VLOOKUP(A955,MED[],7,FALSE)</f>
        <v>0</v>
      </c>
      <c r="I955" t="str">
        <f>VLOOKUP(A955,MED[],8,FALSE)</f>
        <v>No</v>
      </c>
      <c r="J955" t="str">
        <f>VLOOKUP(A955,MED[],9,FALSE)</f>
        <v>Underweight</v>
      </c>
      <c r="K955" t="str">
        <f>VLOOKUP(A955,MED[],10,FALSE)</f>
        <v>Diabetes</v>
      </c>
      <c r="L955" t="str">
        <f>VLOOKUP(A955,HOS[],2,FALSE)</f>
        <v>2 Oct 1965</v>
      </c>
      <c r="M955" s="11">
        <f>VLOOKUP(A955,HOS[],8,FALSE)</f>
        <v>7421.19</v>
      </c>
      <c r="N955" t="str">
        <f>VLOOKUP(A955,HOS[],9,FALSE)</f>
        <v>tier - 3</v>
      </c>
      <c r="O955" t="str">
        <f>VLOOKUP(A955,HOS[],10,FALSE)</f>
        <v>tier - 1</v>
      </c>
      <c r="P955" t="str">
        <f>VLOOKUP(A955,HOS[],11,FALSE)</f>
        <v>R1017</v>
      </c>
      <c r="Q955">
        <f>VLOOKUP(A955,HOS[],3,FALSE)</f>
        <v>57</v>
      </c>
    </row>
    <row r="956" spans="1:17" ht="15.6" x14ac:dyDescent="0.3">
      <c r="A956" s="1" t="s">
        <v>1416</v>
      </c>
      <c r="B956" t="str">
        <f>VLOOKUP(A956,CUS[],3,FALSE)</f>
        <v>Matthew R.</v>
      </c>
      <c r="C956">
        <f>VLOOKUP(A956,MED[],2,FALSE)</f>
        <v>31.24</v>
      </c>
      <c r="D956">
        <f>VLOOKUP(A956,MED[],3,FALSE)</f>
        <v>7.42</v>
      </c>
      <c r="E956" t="str">
        <f>VLOOKUP(A956,MED[],4,FALSE)</f>
        <v>yes</v>
      </c>
      <c r="F956" t="str">
        <f>VLOOKUP(A956,MED[],5,FALSE)</f>
        <v>No</v>
      </c>
      <c r="G956" t="str">
        <f>VLOOKUP(A956,MED[],6,FALSE)</f>
        <v>No</v>
      </c>
      <c r="H956" t="str">
        <f>VLOOKUP(A956,MED[],7,FALSE)</f>
        <v>2</v>
      </c>
      <c r="I956" t="str">
        <f>VLOOKUP(A956,MED[],8,FALSE)</f>
        <v>No</v>
      </c>
      <c r="J956" t="str">
        <f>VLOOKUP(A956,MED[],9,FALSE)</f>
        <v>Obesity</v>
      </c>
      <c r="K956" t="str">
        <f>VLOOKUP(A956,MED[],10,FALSE)</f>
        <v>Diabetes</v>
      </c>
      <c r="L956" t="str">
        <f>VLOOKUP(A956,HOS[],2,FALSE)</f>
        <v>25 Jul 1970</v>
      </c>
      <c r="M956" s="11">
        <f>VLOOKUP(A956,HOS[],8,FALSE)</f>
        <v>7441.05</v>
      </c>
      <c r="N956" t="str">
        <f>VLOOKUP(A956,HOS[],9,FALSE)</f>
        <v>tier - 3</v>
      </c>
      <c r="O956" t="str">
        <f>VLOOKUP(A956,HOS[],10,FALSE)</f>
        <v>tier - 1</v>
      </c>
      <c r="P956" t="str">
        <f>VLOOKUP(A956,HOS[],11,FALSE)</f>
        <v>R1012</v>
      </c>
      <c r="Q956">
        <f>VLOOKUP(A956,HOS[],3,FALSE)</f>
        <v>52</v>
      </c>
    </row>
    <row r="957" spans="1:17" ht="15.6" x14ac:dyDescent="0.3">
      <c r="A957" s="1" t="s">
        <v>1415</v>
      </c>
      <c r="B957" t="str">
        <f>VLOOKUP(A957,CUS[],3,FALSE)</f>
        <v>Meghan E</v>
      </c>
      <c r="C957">
        <f>VLOOKUP(A957,MED[],2,FALSE)</f>
        <v>39.22</v>
      </c>
      <c r="D957">
        <f>VLOOKUP(A957,MED[],3,FALSE)</f>
        <v>5.62</v>
      </c>
      <c r="E957" t="str">
        <f>VLOOKUP(A957,MED[],4,FALSE)</f>
        <v>yes</v>
      </c>
      <c r="F957" t="str">
        <f>VLOOKUP(A957,MED[],5,FALSE)</f>
        <v>No</v>
      </c>
      <c r="G957" t="str">
        <f>VLOOKUP(A957,MED[],6,FALSE)</f>
        <v>No</v>
      </c>
      <c r="H957" t="str">
        <f>VLOOKUP(A957,MED[],7,FALSE)</f>
        <v>1</v>
      </c>
      <c r="I957" t="str">
        <f>VLOOKUP(A957,MED[],8,FALSE)</f>
        <v>No</v>
      </c>
      <c r="J957" t="str">
        <f>VLOOKUP(A957,MED[],9,FALSE)</f>
        <v>Obesity</v>
      </c>
      <c r="K957" t="str">
        <f>VLOOKUP(A957,MED[],10,FALSE)</f>
        <v>Normal</v>
      </c>
      <c r="L957" t="str">
        <f>VLOOKUP(A957,HOS[],2,FALSE)</f>
        <v>1 Jun 1988</v>
      </c>
      <c r="M957" s="11">
        <f>VLOOKUP(A957,HOS[],8,FALSE)</f>
        <v>7441.5</v>
      </c>
      <c r="N957" t="str">
        <f>VLOOKUP(A957,HOS[],9,FALSE)</f>
        <v>tier - 3</v>
      </c>
      <c r="O957" t="str">
        <f>VLOOKUP(A957,HOS[],10,FALSE)</f>
        <v>tier - 1</v>
      </c>
      <c r="P957" t="str">
        <f>VLOOKUP(A957,HOS[],11,FALSE)</f>
        <v>R1026</v>
      </c>
      <c r="Q957">
        <f>VLOOKUP(A957,HOS[],3,FALSE)</f>
        <v>35</v>
      </c>
    </row>
    <row r="958" spans="1:17" ht="15.6" x14ac:dyDescent="0.3">
      <c r="A958" s="1" t="s">
        <v>1414</v>
      </c>
      <c r="B958" t="str">
        <f>VLOOKUP(A958,CUS[],3,FALSE)</f>
        <v>Eric</v>
      </c>
      <c r="C958">
        <f>VLOOKUP(A958,MED[],2,FALSE)</f>
        <v>24.414999999999999</v>
      </c>
      <c r="D958">
        <f>VLOOKUP(A958,MED[],3,FALSE)</f>
        <v>7.16</v>
      </c>
      <c r="E958" t="str">
        <f>VLOOKUP(A958,MED[],4,FALSE)</f>
        <v>No</v>
      </c>
      <c r="F958" t="str">
        <f>VLOOKUP(A958,MED[],5,FALSE)</f>
        <v>No</v>
      </c>
      <c r="G958" t="str">
        <f>VLOOKUP(A958,MED[],6,FALSE)</f>
        <v>No</v>
      </c>
      <c r="H958" t="str">
        <f>VLOOKUP(A958,MED[],7,FALSE)</f>
        <v>0</v>
      </c>
      <c r="I958" t="str">
        <f>VLOOKUP(A958,MED[],8,FALSE)</f>
        <v>No</v>
      </c>
      <c r="J958" t="str">
        <f>VLOOKUP(A958,MED[],9,FALSE)</f>
        <v>Overweight</v>
      </c>
      <c r="K958" t="str">
        <f>VLOOKUP(A958,MED[],10,FALSE)</f>
        <v>Diabetes</v>
      </c>
      <c r="L958" t="str">
        <f>VLOOKUP(A958,HOS[],2,FALSE)</f>
        <v>7 Dec 1971</v>
      </c>
      <c r="M958" s="11">
        <f>VLOOKUP(A958,HOS[],8,FALSE)</f>
        <v>7443.64</v>
      </c>
      <c r="N958" t="str">
        <f>VLOOKUP(A958,HOS[],9,FALSE)</f>
        <v>tier - 3</v>
      </c>
      <c r="O958" t="str">
        <f>VLOOKUP(A958,HOS[],10,FALSE)</f>
        <v>tier - 1</v>
      </c>
      <c r="P958" t="str">
        <f>VLOOKUP(A958,HOS[],11,FALSE)</f>
        <v>R1012</v>
      </c>
      <c r="Q958">
        <f>VLOOKUP(A958,HOS[],3,FALSE)</f>
        <v>51</v>
      </c>
    </row>
    <row r="959" spans="1:17" ht="15.6" x14ac:dyDescent="0.3">
      <c r="A959" s="1" t="s">
        <v>1413</v>
      </c>
      <c r="B959" t="str">
        <f>VLOOKUP(A959,CUS[],3,FALSE)</f>
        <v>Lisa B</v>
      </c>
      <c r="C959">
        <f>VLOOKUP(A959,MED[],2,FALSE)</f>
        <v>32.299999999999997</v>
      </c>
      <c r="D959">
        <f>VLOOKUP(A959,MED[],3,FALSE)</f>
        <v>9.89</v>
      </c>
      <c r="E959" t="str">
        <f>VLOOKUP(A959,MED[],4,FALSE)</f>
        <v>No</v>
      </c>
      <c r="F959" t="str">
        <f>VLOOKUP(A959,MED[],5,FALSE)</f>
        <v>No</v>
      </c>
      <c r="G959" t="str">
        <f>VLOOKUP(A959,MED[],6,FALSE)</f>
        <v>No</v>
      </c>
      <c r="H959" t="str">
        <f>VLOOKUP(A959,MED[],7,FALSE)</f>
        <v>0</v>
      </c>
      <c r="I959" t="str">
        <f>VLOOKUP(A959,MED[],8,FALSE)</f>
        <v>No</v>
      </c>
      <c r="J959" t="str">
        <f>VLOOKUP(A959,MED[],9,FALSE)</f>
        <v>Obesity</v>
      </c>
      <c r="K959" t="str">
        <f>VLOOKUP(A959,MED[],10,FALSE)</f>
        <v>Diabetes</v>
      </c>
      <c r="L959" t="str">
        <f>VLOOKUP(A959,HOS[],2,FALSE)</f>
        <v>25 Jun 1968</v>
      </c>
      <c r="M959" s="11">
        <f>VLOOKUP(A959,HOS[],8,FALSE)</f>
        <v>7445.92</v>
      </c>
      <c r="N959" t="str">
        <f>VLOOKUP(A959,HOS[],9,FALSE)</f>
        <v>tier - 3</v>
      </c>
      <c r="O959" t="str">
        <f>VLOOKUP(A959,HOS[],10,FALSE)</f>
        <v>tier - 1</v>
      </c>
      <c r="P959" t="str">
        <f>VLOOKUP(A959,HOS[],11,FALSE)</f>
        <v>R1024</v>
      </c>
      <c r="Q959">
        <f>VLOOKUP(A959,HOS[],3,FALSE)</f>
        <v>54</v>
      </c>
    </row>
    <row r="960" spans="1:17" ht="15.6" x14ac:dyDescent="0.3">
      <c r="A960" s="1" t="s">
        <v>1412</v>
      </c>
      <c r="B960" t="str">
        <f>VLOOKUP(A960,CUS[],3,FALSE)</f>
        <v>Jane R.</v>
      </c>
      <c r="C960">
        <f>VLOOKUP(A960,MED[],2,FALSE)</f>
        <v>39.94</v>
      </c>
      <c r="D960">
        <f>VLOOKUP(A960,MED[],3,FALSE)</f>
        <v>5.14</v>
      </c>
      <c r="E960" t="str">
        <f>VLOOKUP(A960,MED[],4,FALSE)</f>
        <v>No</v>
      </c>
      <c r="F960" t="str">
        <f>VLOOKUP(A960,MED[],5,FALSE)</f>
        <v>No</v>
      </c>
      <c r="G960" t="str">
        <f>VLOOKUP(A960,MED[],6,FALSE)</f>
        <v>No</v>
      </c>
      <c r="H960" t="str">
        <f>VLOOKUP(A960,MED[],7,FALSE)</f>
        <v>0</v>
      </c>
      <c r="I960" t="str">
        <f>VLOOKUP(A960,MED[],8,FALSE)</f>
        <v>No</v>
      </c>
      <c r="J960" t="str">
        <f>VLOOKUP(A960,MED[],9,FALSE)</f>
        <v>Obesity</v>
      </c>
      <c r="K960" t="str">
        <f>VLOOKUP(A960,MED[],10,FALSE)</f>
        <v>Normal</v>
      </c>
      <c r="L960" t="str">
        <f>VLOOKUP(A960,HOS[],2,FALSE)</f>
        <v>30 Oct 1989</v>
      </c>
      <c r="M960" s="11">
        <f>VLOOKUP(A960,HOS[],8,FALSE)</f>
        <v>7448.4</v>
      </c>
      <c r="N960" t="str">
        <f>VLOOKUP(A960,HOS[],9,FALSE)</f>
        <v>tier - 3</v>
      </c>
      <c r="O960" t="str">
        <f>VLOOKUP(A960,HOS[],10,FALSE)</f>
        <v>tier - 3</v>
      </c>
      <c r="P960" t="str">
        <f>VLOOKUP(A960,HOS[],11,FALSE)</f>
        <v>R1026</v>
      </c>
      <c r="Q960">
        <f>VLOOKUP(A960,HOS[],3,FALSE)</f>
        <v>33</v>
      </c>
    </row>
    <row r="961" spans="1:17" ht="15.6" x14ac:dyDescent="0.3">
      <c r="A961" s="1" t="s">
        <v>1411</v>
      </c>
      <c r="B961" t="str">
        <f>VLOOKUP(A961,CUS[],3,FALSE)</f>
        <v>Allison M</v>
      </c>
      <c r="C961">
        <f>VLOOKUP(A961,MED[],2,FALSE)</f>
        <v>30</v>
      </c>
      <c r="D961">
        <f>VLOOKUP(A961,MED[],3,FALSE)</f>
        <v>5.61</v>
      </c>
      <c r="E961" t="str">
        <f>VLOOKUP(A961,MED[],4,FALSE)</f>
        <v>yes</v>
      </c>
      <c r="F961" t="str">
        <f>VLOOKUP(A961,MED[],5,FALSE)</f>
        <v>No</v>
      </c>
      <c r="G961" t="str">
        <f>VLOOKUP(A961,MED[],6,FALSE)</f>
        <v>Yes</v>
      </c>
      <c r="H961" t="str">
        <f>VLOOKUP(A961,MED[],7,FALSE)</f>
        <v>1</v>
      </c>
      <c r="I961" t="str">
        <f>VLOOKUP(A961,MED[],8,FALSE)</f>
        <v>No</v>
      </c>
      <c r="J961" t="str">
        <f>VLOOKUP(A961,MED[],9,FALSE)</f>
        <v>Overweight</v>
      </c>
      <c r="K961" t="str">
        <f>VLOOKUP(A961,MED[],10,FALSE)</f>
        <v>Normal</v>
      </c>
      <c r="L961" t="str">
        <f>VLOOKUP(A961,HOS[],2,FALSE)</f>
        <v>1 Aug 1969</v>
      </c>
      <c r="M961" s="11">
        <f>VLOOKUP(A961,HOS[],8,FALSE)</f>
        <v>7450.36</v>
      </c>
      <c r="N961" t="str">
        <f>VLOOKUP(A961,HOS[],9,FALSE)</f>
        <v>tier - 3</v>
      </c>
      <c r="O961" t="str">
        <f>VLOOKUP(A961,HOS[],10,FALSE)</f>
        <v>tier - 1</v>
      </c>
      <c r="P961" t="str">
        <f>VLOOKUP(A961,HOS[],11,FALSE)</f>
        <v>R1012</v>
      </c>
      <c r="Q961">
        <f>VLOOKUP(A961,HOS[],3,FALSE)</f>
        <v>53</v>
      </c>
    </row>
    <row r="962" spans="1:17" ht="15.6" x14ac:dyDescent="0.3">
      <c r="A962" s="1" t="s">
        <v>1410</v>
      </c>
      <c r="B962" t="str">
        <f>VLOOKUP(A962,CUS[],3,FALSE)</f>
        <v>Sarah E.</v>
      </c>
      <c r="C962">
        <f>VLOOKUP(A962,MED[],2,FALSE)</f>
        <v>35.340000000000003</v>
      </c>
      <c r="D962">
        <f>VLOOKUP(A962,MED[],3,FALSE)</f>
        <v>5.51</v>
      </c>
      <c r="E962" t="str">
        <f>VLOOKUP(A962,MED[],4,FALSE)</f>
        <v>yes</v>
      </c>
      <c r="F962" t="str">
        <f>VLOOKUP(A962,MED[],5,FALSE)</f>
        <v>No</v>
      </c>
      <c r="G962" t="str">
        <f>VLOOKUP(A962,MED[],6,FALSE)</f>
        <v>Yes</v>
      </c>
      <c r="H962" t="str">
        <f>VLOOKUP(A962,MED[],7,FALSE)</f>
        <v>1</v>
      </c>
      <c r="I962" t="str">
        <f>VLOOKUP(A962,MED[],8,FALSE)</f>
        <v>No</v>
      </c>
      <c r="J962" t="str">
        <f>VLOOKUP(A962,MED[],9,FALSE)</f>
        <v>Obesity</v>
      </c>
      <c r="K962" t="str">
        <f>VLOOKUP(A962,MED[],10,FALSE)</f>
        <v>Normal</v>
      </c>
      <c r="L962" t="str">
        <f>VLOOKUP(A962,HOS[],2,FALSE)</f>
        <v>4 Jun 1983</v>
      </c>
      <c r="M962" s="11">
        <f>VLOOKUP(A962,HOS[],8,FALSE)</f>
        <v>7463.51</v>
      </c>
      <c r="N962" t="str">
        <f>VLOOKUP(A962,HOS[],9,FALSE)</f>
        <v>tier - 3</v>
      </c>
      <c r="O962" t="str">
        <f>VLOOKUP(A962,HOS[],10,FALSE)</f>
        <v>tier - 3</v>
      </c>
      <c r="P962" t="str">
        <f>VLOOKUP(A962,HOS[],11,FALSE)</f>
        <v>R1026</v>
      </c>
      <c r="Q962">
        <f>VLOOKUP(A962,HOS[],3,FALSE)</f>
        <v>40</v>
      </c>
    </row>
    <row r="963" spans="1:17" ht="15.6" x14ac:dyDescent="0.3">
      <c r="A963" s="1" t="s">
        <v>1409</v>
      </c>
      <c r="B963" t="str">
        <f>VLOOKUP(A963,CUS[],3,FALSE)</f>
        <v>Philip J</v>
      </c>
      <c r="C963">
        <f>VLOOKUP(A963,MED[],2,FALSE)</f>
        <v>32.204999999999998</v>
      </c>
      <c r="D963">
        <f>VLOOKUP(A963,MED[],3,FALSE)</f>
        <v>8.3800000000000008</v>
      </c>
      <c r="E963" t="str">
        <f>VLOOKUP(A963,MED[],4,FALSE)</f>
        <v>yes</v>
      </c>
      <c r="F963" t="str">
        <f>VLOOKUP(A963,MED[],5,FALSE)</f>
        <v>No</v>
      </c>
      <c r="G963" t="str">
        <f>VLOOKUP(A963,MED[],6,FALSE)</f>
        <v>No</v>
      </c>
      <c r="H963" t="str">
        <f>VLOOKUP(A963,MED[],7,FALSE)</f>
        <v>2</v>
      </c>
      <c r="I963" t="str">
        <f>VLOOKUP(A963,MED[],8,FALSE)</f>
        <v>No</v>
      </c>
      <c r="J963" t="str">
        <f>VLOOKUP(A963,MED[],9,FALSE)</f>
        <v>Obesity</v>
      </c>
      <c r="K963" t="str">
        <f>VLOOKUP(A963,MED[],10,FALSE)</f>
        <v>Diabetes</v>
      </c>
      <c r="L963" t="str">
        <f>VLOOKUP(A963,HOS[],2,FALSE)</f>
        <v>13 Oct 1970</v>
      </c>
      <c r="M963" s="11">
        <f>VLOOKUP(A963,HOS[],8,FALSE)</f>
        <v>38652.089999999997</v>
      </c>
      <c r="N963" t="str">
        <f>VLOOKUP(A963,HOS[],9,FALSE)</f>
        <v>tier - 3</v>
      </c>
      <c r="O963" t="str">
        <f>VLOOKUP(A963,HOS[],10,FALSE)</f>
        <v>tier - 1</v>
      </c>
      <c r="P963" t="str">
        <f>VLOOKUP(A963,HOS[],11,FALSE)</f>
        <v>R1014</v>
      </c>
      <c r="Q963">
        <f>VLOOKUP(A963,HOS[],3,FALSE)</f>
        <v>52</v>
      </c>
    </row>
    <row r="964" spans="1:17" ht="15.6" x14ac:dyDescent="0.3">
      <c r="A964" s="1" t="s">
        <v>1408</v>
      </c>
      <c r="B964" t="str">
        <f>VLOOKUP(A964,CUS[],3,FALSE)</f>
        <v>Jillian A.</v>
      </c>
      <c r="C964">
        <f>VLOOKUP(A964,MED[],2,FALSE)</f>
        <v>33.880000000000003</v>
      </c>
      <c r="D964">
        <f>VLOOKUP(A964,MED[],3,FALSE)</f>
        <v>4.68</v>
      </c>
      <c r="E964" t="str">
        <f>VLOOKUP(A964,MED[],4,FALSE)</f>
        <v>No</v>
      </c>
      <c r="F964" t="str">
        <f>VLOOKUP(A964,MED[],5,FALSE)</f>
        <v>yes</v>
      </c>
      <c r="G964" t="str">
        <f>VLOOKUP(A964,MED[],6,FALSE)</f>
        <v>No</v>
      </c>
      <c r="H964" t="str">
        <f>VLOOKUP(A964,MED[],7,FALSE)</f>
        <v>1</v>
      </c>
      <c r="I964" t="str">
        <f>VLOOKUP(A964,MED[],8,FALSE)</f>
        <v>No</v>
      </c>
      <c r="J964" t="str">
        <f>VLOOKUP(A964,MED[],9,FALSE)</f>
        <v>Obesity</v>
      </c>
      <c r="K964" t="str">
        <f>VLOOKUP(A964,MED[],10,FALSE)</f>
        <v>Normal</v>
      </c>
      <c r="L964" t="str">
        <f>VLOOKUP(A964,HOS[],2,FALSE)</f>
        <v>17 Sep 2004</v>
      </c>
      <c r="M964" s="11">
        <f>VLOOKUP(A964,HOS[],8,FALSE)</f>
        <v>12718.21</v>
      </c>
      <c r="N964" t="str">
        <f>VLOOKUP(A964,HOS[],9,FALSE)</f>
        <v>tier - 3</v>
      </c>
      <c r="O964" t="str">
        <f>VLOOKUP(A964,HOS[],10,FALSE)</f>
        <v>tier - 2</v>
      </c>
      <c r="P964" t="str">
        <f>VLOOKUP(A964,HOS[],11,FALSE)</f>
        <v>R1013</v>
      </c>
      <c r="Q964">
        <f>VLOOKUP(A964,HOS[],3,FALSE)</f>
        <v>18</v>
      </c>
    </row>
    <row r="965" spans="1:17" ht="15.6" x14ac:dyDescent="0.3">
      <c r="A965" s="1" t="s">
        <v>1407</v>
      </c>
      <c r="B965" t="str">
        <f>VLOOKUP(A965,CUS[],3,FALSE)</f>
        <v>Laura D</v>
      </c>
      <c r="C965">
        <f>VLOOKUP(A965,MED[],2,FALSE)</f>
        <v>26.63</v>
      </c>
      <c r="D965">
        <f>VLOOKUP(A965,MED[],3,FALSE)</f>
        <v>4.3600000000000003</v>
      </c>
      <c r="E965" t="str">
        <f>VLOOKUP(A965,MED[],4,FALSE)</f>
        <v>yes</v>
      </c>
      <c r="F965" t="str">
        <f>VLOOKUP(A965,MED[],5,FALSE)</f>
        <v>No</v>
      </c>
      <c r="G965" t="str">
        <f>VLOOKUP(A965,MED[],6,FALSE)</f>
        <v>No</v>
      </c>
      <c r="H965" t="str">
        <f>VLOOKUP(A965,MED[],7,FALSE)</f>
        <v>2</v>
      </c>
      <c r="I965" t="str">
        <f>VLOOKUP(A965,MED[],8,FALSE)</f>
        <v>No</v>
      </c>
      <c r="J965" t="str">
        <f>VLOOKUP(A965,MED[],9,FALSE)</f>
        <v>Overweight</v>
      </c>
      <c r="K965" t="str">
        <f>VLOOKUP(A965,MED[],10,FALSE)</f>
        <v>Normal</v>
      </c>
      <c r="L965" t="str">
        <f>VLOOKUP(A965,HOS[],2,FALSE)</f>
        <v>14 Sep 1966</v>
      </c>
      <c r="M965" s="11">
        <f>VLOOKUP(A965,HOS[],8,FALSE)</f>
        <v>7487.38</v>
      </c>
      <c r="N965" t="str">
        <f>VLOOKUP(A965,HOS[],9,FALSE)</f>
        <v>tier - 3</v>
      </c>
      <c r="O965" t="str">
        <f>VLOOKUP(A965,HOS[],10,FALSE)</f>
        <v>tier - 2</v>
      </c>
      <c r="P965" t="str">
        <f>VLOOKUP(A965,HOS[],11,FALSE)</f>
        <v>R1025</v>
      </c>
      <c r="Q965">
        <f>VLOOKUP(A965,HOS[],3,FALSE)</f>
        <v>56</v>
      </c>
    </row>
    <row r="966" spans="1:17" ht="15.6" x14ac:dyDescent="0.3">
      <c r="A966" s="1" t="s">
        <v>1406</v>
      </c>
      <c r="B966" t="str">
        <f>VLOOKUP(A966,CUS[],3,FALSE)</f>
        <v>Megan E.</v>
      </c>
      <c r="C966">
        <f>VLOOKUP(A966,MED[],2,FALSE)</f>
        <v>28.7</v>
      </c>
      <c r="D966">
        <f>VLOOKUP(A966,MED[],3,FALSE)</f>
        <v>7.74</v>
      </c>
      <c r="E966" t="str">
        <f>VLOOKUP(A966,MED[],4,FALSE)</f>
        <v>No</v>
      </c>
      <c r="F966" t="str">
        <f>VLOOKUP(A966,MED[],5,FALSE)</f>
        <v>No</v>
      </c>
      <c r="G966" t="str">
        <f>VLOOKUP(A966,MED[],6,FALSE)</f>
        <v>No</v>
      </c>
      <c r="H966" t="str">
        <f>VLOOKUP(A966,MED[],7,FALSE)</f>
        <v>0</v>
      </c>
      <c r="I966" t="str">
        <f>VLOOKUP(A966,MED[],8,FALSE)</f>
        <v>No</v>
      </c>
      <c r="J966" t="str">
        <f>VLOOKUP(A966,MED[],9,FALSE)</f>
        <v>Overweight</v>
      </c>
      <c r="K966" t="str">
        <f>VLOOKUP(A966,MED[],10,FALSE)</f>
        <v>Diabetes</v>
      </c>
      <c r="L966" t="str">
        <f>VLOOKUP(A966,HOS[],2,FALSE)</f>
        <v>15 Jun 1965</v>
      </c>
      <c r="M966" s="11">
        <f>VLOOKUP(A966,HOS[],8,FALSE)</f>
        <v>7494.63</v>
      </c>
      <c r="N966" t="str">
        <f>VLOOKUP(A966,HOS[],9,FALSE)</f>
        <v>tier - 3</v>
      </c>
      <c r="O966" t="str">
        <f>VLOOKUP(A966,HOS[],10,FALSE)</f>
        <v>tier - 2</v>
      </c>
      <c r="P966" t="str">
        <f>VLOOKUP(A966,HOS[],11,FALSE)</f>
        <v>R1011</v>
      </c>
      <c r="Q966">
        <f>VLOOKUP(A966,HOS[],3,FALSE)</f>
        <v>57</v>
      </c>
    </row>
    <row r="967" spans="1:17" ht="15.6" x14ac:dyDescent="0.3">
      <c r="A967" s="1" t="s">
        <v>1405</v>
      </c>
      <c r="B967" t="str">
        <f>VLOOKUP(A967,CUS[],3,FALSE)</f>
        <v>Shannon J.</v>
      </c>
      <c r="C967">
        <f>VLOOKUP(A967,MED[],2,FALSE)</f>
        <v>25.65</v>
      </c>
      <c r="D967">
        <f>VLOOKUP(A967,MED[],3,FALSE)</f>
        <v>4.05</v>
      </c>
      <c r="E967" t="str">
        <f>VLOOKUP(A967,MED[],4,FALSE)</f>
        <v>yes</v>
      </c>
      <c r="F967" t="str">
        <f>VLOOKUP(A967,MED[],5,FALSE)</f>
        <v>No</v>
      </c>
      <c r="G967" t="str">
        <f>VLOOKUP(A967,MED[],6,FALSE)</f>
        <v>No</v>
      </c>
      <c r="H967" t="str">
        <f>VLOOKUP(A967,MED[],7,FALSE)</f>
        <v>2</v>
      </c>
      <c r="I967" t="str">
        <f>VLOOKUP(A967,MED[],8,FALSE)</f>
        <v>No</v>
      </c>
      <c r="J967" t="str">
        <f>VLOOKUP(A967,MED[],9,FALSE)</f>
        <v>Overweight</v>
      </c>
      <c r="K967" t="str">
        <f>VLOOKUP(A967,MED[],10,FALSE)</f>
        <v>Normal</v>
      </c>
      <c r="L967" t="str">
        <f>VLOOKUP(A967,HOS[],2,FALSE)</f>
        <v>28 Jun 1966</v>
      </c>
      <c r="M967" s="11">
        <f>VLOOKUP(A967,HOS[],8,FALSE)</f>
        <v>7504.3</v>
      </c>
      <c r="N967" t="str">
        <f>VLOOKUP(A967,HOS[],9,FALSE)</f>
        <v>tier - 3</v>
      </c>
      <c r="O967" t="str">
        <f>VLOOKUP(A967,HOS[],10,FALSE)</f>
        <v>tier - 1</v>
      </c>
      <c r="P967" t="str">
        <f>VLOOKUP(A967,HOS[],11,FALSE)</f>
        <v>R1012</v>
      </c>
      <c r="Q967">
        <f>VLOOKUP(A967,HOS[],3,FALSE)</f>
        <v>56</v>
      </c>
    </row>
    <row r="968" spans="1:17" ht="15.6" x14ac:dyDescent="0.3">
      <c r="A968" s="1" t="s">
        <v>1404</v>
      </c>
      <c r="B968" t="str">
        <f>VLOOKUP(A968,CUS[],3,FALSE)</f>
        <v>Rachelle M</v>
      </c>
      <c r="C968">
        <f>VLOOKUP(A968,MED[],2,FALSE)</f>
        <v>36.384999999999998</v>
      </c>
      <c r="D968">
        <f>VLOOKUP(A968,MED[],3,FALSE)</f>
        <v>11.49</v>
      </c>
      <c r="E968" t="str">
        <f>VLOOKUP(A968,MED[],4,FALSE)</f>
        <v>No</v>
      </c>
      <c r="F968" t="str">
        <f>VLOOKUP(A968,MED[],5,FALSE)</f>
        <v>No</v>
      </c>
      <c r="G968" t="str">
        <f>VLOOKUP(A968,MED[],6,FALSE)</f>
        <v>No</v>
      </c>
      <c r="H968" t="str">
        <f>VLOOKUP(A968,MED[],7,FALSE)</f>
        <v>0</v>
      </c>
      <c r="I968" t="str">
        <f>VLOOKUP(A968,MED[],8,FALSE)</f>
        <v>No</v>
      </c>
      <c r="J968" t="str">
        <f>VLOOKUP(A968,MED[],9,FALSE)</f>
        <v>Obesity</v>
      </c>
      <c r="K968" t="str">
        <f>VLOOKUP(A968,MED[],10,FALSE)</f>
        <v>Diabetes</v>
      </c>
      <c r="L968" t="str">
        <f>VLOOKUP(A968,HOS[],2,FALSE)</f>
        <v>10 Sep 1971</v>
      </c>
      <c r="M968" s="11">
        <f>VLOOKUP(A968,HOS[],8,FALSE)</f>
        <v>7512.27</v>
      </c>
      <c r="N968" t="str">
        <f>VLOOKUP(A968,HOS[],9,FALSE)</f>
        <v>tier - 3</v>
      </c>
      <c r="O968" t="str">
        <f>VLOOKUP(A968,HOS[],10,FALSE)</f>
        <v>tier - 3</v>
      </c>
      <c r="P968" t="str">
        <f>VLOOKUP(A968,HOS[],11,FALSE)</f>
        <v>R1012</v>
      </c>
      <c r="Q968">
        <f>VLOOKUP(A968,HOS[],3,FALSE)</f>
        <v>51</v>
      </c>
    </row>
    <row r="969" spans="1:17" ht="15.6" x14ac:dyDescent="0.3">
      <c r="A969" s="1" t="s">
        <v>1403</v>
      </c>
      <c r="B969" t="str">
        <f>VLOOKUP(A969,CUS[],3,FALSE)</f>
        <v>Casey</v>
      </c>
      <c r="C969">
        <f>VLOOKUP(A969,MED[],2,FALSE)</f>
        <v>34.69</v>
      </c>
      <c r="D969">
        <f>VLOOKUP(A969,MED[],3,FALSE)</f>
        <v>5.65</v>
      </c>
      <c r="E969" t="str">
        <f>VLOOKUP(A969,MED[],4,FALSE)</f>
        <v>No</v>
      </c>
      <c r="F969" t="str">
        <f>VLOOKUP(A969,MED[],5,FALSE)</f>
        <v>No</v>
      </c>
      <c r="G969" t="str">
        <f>VLOOKUP(A969,MED[],6,FALSE)</f>
        <v>No</v>
      </c>
      <c r="H969" t="str">
        <f>VLOOKUP(A969,MED[],7,FALSE)</f>
        <v>0</v>
      </c>
      <c r="I969" t="str">
        <f>VLOOKUP(A969,MED[],8,FALSE)</f>
        <v>No</v>
      </c>
      <c r="J969" t="str">
        <f>VLOOKUP(A969,MED[],9,FALSE)</f>
        <v>Obesity</v>
      </c>
      <c r="K969" t="str">
        <f>VLOOKUP(A969,MED[],10,FALSE)</f>
        <v>Normal</v>
      </c>
      <c r="L969" t="str">
        <f>VLOOKUP(A969,HOS[],2,FALSE)</f>
        <v>18 Jul 1980</v>
      </c>
      <c r="M969" s="11">
        <f>VLOOKUP(A969,HOS[],8,FALSE)</f>
        <v>7518.03</v>
      </c>
      <c r="N969" t="str">
        <f>VLOOKUP(A969,HOS[],9,FALSE)</f>
        <v>tier - 3</v>
      </c>
      <c r="O969" t="str">
        <f>VLOOKUP(A969,HOS[],10,FALSE)</f>
        <v>tier - 3</v>
      </c>
      <c r="P969" t="str">
        <f>VLOOKUP(A969,HOS[],11,FALSE)</f>
        <v>R1021</v>
      </c>
      <c r="Q969">
        <f>VLOOKUP(A969,HOS[],3,FALSE)</f>
        <v>42</v>
      </c>
    </row>
    <row r="970" spans="1:17" ht="15.6" x14ac:dyDescent="0.3">
      <c r="A970" s="1" t="s">
        <v>1402</v>
      </c>
      <c r="B970" t="str">
        <f>VLOOKUP(A970,CUS[],3,FALSE)</f>
        <v>Jessica L</v>
      </c>
      <c r="C970">
        <f>VLOOKUP(A970,MED[],2,FALSE)</f>
        <v>37.68</v>
      </c>
      <c r="D970">
        <f>VLOOKUP(A970,MED[],3,FALSE)</f>
        <v>4.29</v>
      </c>
      <c r="E970" t="str">
        <f>VLOOKUP(A970,MED[],4,FALSE)</f>
        <v>yes</v>
      </c>
      <c r="F970" t="str">
        <f>VLOOKUP(A970,MED[],5,FALSE)</f>
        <v>No</v>
      </c>
      <c r="G970" t="str">
        <f>VLOOKUP(A970,MED[],6,FALSE)</f>
        <v>No</v>
      </c>
      <c r="H970" t="str">
        <f>VLOOKUP(A970,MED[],7,FALSE)</f>
        <v>0</v>
      </c>
      <c r="I970" t="str">
        <f>VLOOKUP(A970,MED[],8,FALSE)</f>
        <v>No</v>
      </c>
      <c r="J970" t="str">
        <f>VLOOKUP(A970,MED[],9,FALSE)</f>
        <v>Obesity</v>
      </c>
      <c r="K970" t="str">
        <f>VLOOKUP(A970,MED[],10,FALSE)</f>
        <v>Normal</v>
      </c>
      <c r="L970" t="str">
        <f>VLOOKUP(A970,HOS[],2,FALSE)</f>
        <v>10 Jun 1985</v>
      </c>
      <c r="M970" s="11">
        <f>VLOOKUP(A970,HOS[],8,FALSE)</f>
        <v>7526.71</v>
      </c>
      <c r="N970" t="str">
        <f>VLOOKUP(A970,HOS[],9,FALSE)</f>
        <v>tier - 3</v>
      </c>
      <c r="O970" t="str">
        <f>VLOOKUP(A970,HOS[],10,FALSE)</f>
        <v>tier - 1</v>
      </c>
      <c r="P970" t="str">
        <f>VLOOKUP(A970,HOS[],11,FALSE)</f>
        <v>R1012</v>
      </c>
      <c r="Q970">
        <f>VLOOKUP(A970,HOS[],3,FALSE)</f>
        <v>37</v>
      </c>
    </row>
    <row r="971" spans="1:17" ht="15.6" x14ac:dyDescent="0.3">
      <c r="A971" s="1" t="s">
        <v>1401</v>
      </c>
      <c r="B971" t="str">
        <f>VLOOKUP(A971,CUS[],3,FALSE)</f>
        <v>Brandon F</v>
      </c>
      <c r="C971">
        <f>VLOOKUP(A971,MED[],2,FALSE)</f>
        <v>35.49</v>
      </c>
      <c r="D971">
        <f>VLOOKUP(A971,MED[],3,FALSE)</f>
        <v>4.74</v>
      </c>
      <c r="E971" t="str">
        <f>VLOOKUP(A971,MED[],4,FALSE)</f>
        <v>yes</v>
      </c>
      <c r="F971" t="str">
        <f>VLOOKUP(A971,MED[],5,FALSE)</f>
        <v>No</v>
      </c>
      <c r="G971" t="str">
        <f>VLOOKUP(A971,MED[],6,FALSE)</f>
        <v>Yes</v>
      </c>
      <c r="H971" t="str">
        <f>VLOOKUP(A971,MED[],7,FALSE)</f>
        <v>1</v>
      </c>
      <c r="I971" t="str">
        <f>VLOOKUP(A971,MED[],8,FALSE)</f>
        <v>No</v>
      </c>
      <c r="J971" t="str">
        <f>VLOOKUP(A971,MED[],9,FALSE)</f>
        <v>Obesity</v>
      </c>
      <c r="K971" t="str">
        <f>VLOOKUP(A971,MED[],10,FALSE)</f>
        <v>Normal</v>
      </c>
      <c r="L971" t="str">
        <f>VLOOKUP(A971,HOS[],2,FALSE)</f>
        <v>14 Oct 1983</v>
      </c>
      <c r="M971" s="11">
        <f>VLOOKUP(A971,HOS[],8,FALSE)</f>
        <v>7531.7</v>
      </c>
      <c r="N971" t="str">
        <f>VLOOKUP(A971,HOS[],9,FALSE)</f>
        <v>tier - 3</v>
      </c>
      <c r="O971" t="str">
        <f>VLOOKUP(A971,HOS[],10,FALSE)</f>
        <v>tier - 1</v>
      </c>
      <c r="P971" t="str">
        <f>VLOOKUP(A971,HOS[],11,FALSE)</f>
        <v>R1021</v>
      </c>
      <c r="Q971">
        <f>VLOOKUP(A971,HOS[],3,FALSE)</f>
        <v>39</v>
      </c>
    </row>
    <row r="972" spans="1:17" ht="15.6" x14ac:dyDescent="0.3">
      <c r="A972" s="1" t="s">
        <v>1400</v>
      </c>
      <c r="B972" t="str">
        <f>VLOOKUP(A972,CUS[],3,FALSE)</f>
        <v>Melissa</v>
      </c>
      <c r="C972">
        <f>VLOOKUP(A972,MED[],2,FALSE)</f>
        <v>44.7</v>
      </c>
      <c r="D972">
        <f>VLOOKUP(A972,MED[],3,FALSE)</f>
        <v>7.6</v>
      </c>
      <c r="E972" t="str">
        <f>VLOOKUP(A972,MED[],4,FALSE)</f>
        <v>yes</v>
      </c>
      <c r="F972" t="str">
        <f>VLOOKUP(A972,MED[],5,FALSE)</f>
        <v>No</v>
      </c>
      <c r="G972" t="str">
        <f>VLOOKUP(A972,MED[],6,FALSE)</f>
        <v>No</v>
      </c>
      <c r="H972" t="str">
        <f>VLOOKUP(A972,MED[],7,FALSE)</f>
        <v>2</v>
      </c>
      <c r="I972" t="str">
        <f>VLOOKUP(A972,MED[],8,FALSE)</f>
        <v>No</v>
      </c>
      <c r="J972" t="str">
        <f>VLOOKUP(A972,MED[],9,FALSE)</f>
        <v>Obesity</v>
      </c>
      <c r="K972" t="str">
        <f>VLOOKUP(A972,MED[],10,FALSE)</f>
        <v>Diabetes</v>
      </c>
      <c r="L972" t="str">
        <f>VLOOKUP(A972,HOS[],2,FALSE)</f>
        <v>22 Oct 1970</v>
      </c>
      <c r="M972" s="11">
        <f>VLOOKUP(A972,HOS[],8,FALSE)</f>
        <v>7537.16</v>
      </c>
      <c r="N972" t="str">
        <f>VLOOKUP(A972,HOS[],9,FALSE)</f>
        <v>tier - 3</v>
      </c>
      <c r="O972" t="str">
        <f>VLOOKUP(A972,HOS[],10,FALSE)</f>
        <v>tier - 2</v>
      </c>
      <c r="P972" t="str">
        <f>VLOOKUP(A972,HOS[],11,FALSE)</f>
        <v>R1011</v>
      </c>
      <c r="Q972">
        <f>VLOOKUP(A972,HOS[],3,FALSE)</f>
        <v>52</v>
      </c>
    </row>
    <row r="973" spans="1:17" ht="15.6" x14ac:dyDescent="0.3">
      <c r="A973" s="1" t="s">
        <v>1399</v>
      </c>
      <c r="B973" t="str">
        <f>VLOOKUP(A973,CUS[],3,FALSE)</f>
        <v>Danielle N</v>
      </c>
      <c r="C973">
        <f>VLOOKUP(A973,MED[],2,FALSE)</f>
        <v>38.380000000000003</v>
      </c>
      <c r="D973">
        <f>VLOOKUP(A973,MED[],3,FALSE)</f>
        <v>8.5</v>
      </c>
      <c r="E973" t="str">
        <f>VLOOKUP(A973,MED[],4,FALSE)</f>
        <v>yes</v>
      </c>
      <c r="F973" t="str">
        <f>VLOOKUP(A973,MED[],5,FALSE)</f>
        <v>No</v>
      </c>
      <c r="G973" t="str">
        <f>VLOOKUP(A973,MED[],6,FALSE)</f>
        <v>No</v>
      </c>
      <c r="H973" t="str">
        <f>VLOOKUP(A973,MED[],7,FALSE)</f>
        <v>2</v>
      </c>
      <c r="I973" t="str">
        <f>VLOOKUP(A973,MED[],8,FALSE)</f>
        <v>No</v>
      </c>
      <c r="J973" t="str">
        <f>VLOOKUP(A973,MED[],9,FALSE)</f>
        <v>Obesity</v>
      </c>
      <c r="K973" t="str">
        <f>VLOOKUP(A973,MED[],10,FALSE)</f>
        <v>Diabetes</v>
      </c>
      <c r="L973" t="str">
        <f>VLOOKUP(A973,HOS[],2,FALSE)</f>
        <v>15 Oct 1970</v>
      </c>
      <c r="M973" s="11">
        <f>VLOOKUP(A973,HOS[],8,FALSE)</f>
        <v>7538.52</v>
      </c>
      <c r="N973" t="str">
        <f>VLOOKUP(A973,HOS[],9,FALSE)</f>
        <v>tier - 3</v>
      </c>
      <c r="O973" t="str">
        <f>VLOOKUP(A973,HOS[],10,FALSE)</f>
        <v>tier - 3</v>
      </c>
      <c r="P973" t="str">
        <f>VLOOKUP(A973,HOS[],11,FALSE)</f>
        <v>R1024</v>
      </c>
      <c r="Q973">
        <f>VLOOKUP(A973,HOS[],3,FALSE)</f>
        <v>52</v>
      </c>
    </row>
    <row r="974" spans="1:17" ht="15.6" x14ac:dyDescent="0.3">
      <c r="A974" s="1" t="s">
        <v>1398</v>
      </c>
      <c r="B974" t="str">
        <f>VLOOKUP(A974,CUS[],3,FALSE)</f>
        <v>Matthew</v>
      </c>
      <c r="C974">
        <f>VLOOKUP(A974,MED[],2,FALSE)</f>
        <v>35.244999999999997</v>
      </c>
      <c r="D974">
        <f>VLOOKUP(A974,MED[],3,FALSE)</f>
        <v>11.22</v>
      </c>
      <c r="E974" t="str">
        <f>VLOOKUP(A974,MED[],4,FALSE)</f>
        <v>yes</v>
      </c>
      <c r="F974" t="str">
        <f>VLOOKUP(A974,MED[],5,FALSE)</f>
        <v>No</v>
      </c>
      <c r="G974" t="str">
        <f>VLOOKUP(A974,MED[],6,FALSE)</f>
        <v>No</v>
      </c>
      <c r="H974" t="str">
        <f>VLOOKUP(A974,MED[],7,FALSE)</f>
        <v>0</v>
      </c>
      <c r="I974" t="str">
        <f>VLOOKUP(A974,MED[],8,FALSE)</f>
        <v>No</v>
      </c>
      <c r="J974" t="str">
        <f>VLOOKUP(A974,MED[],9,FALSE)</f>
        <v>Obesity</v>
      </c>
      <c r="K974" t="str">
        <f>VLOOKUP(A974,MED[],10,FALSE)</f>
        <v>Diabetes</v>
      </c>
      <c r="L974" t="str">
        <f>VLOOKUP(A974,HOS[],2,FALSE)</f>
        <v>14 Dec 1967</v>
      </c>
      <c r="M974" s="11">
        <f>VLOOKUP(A974,HOS[],8,FALSE)</f>
        <v>7567.13</v>
      </c>
      <c r="N974" t="str">
        <f>VLOOKUP(A974,HOS[],9,FALSE)</f>
        <v>tier - 3</v>
      </c>
      <c r="O974" t="str">
        <f>VLOOKUP(A974,HOS[],10,FALSE)</f>
        <v>tier - 1</v>
      </c>
      <c r="P974" t="str">
        <f>VLOOKUP(A974,HOS[],11,FALSE)</f>
        <v>R1018</v>
      </c>
      <c r="Q974">
        <f>VLOOKUP(A974,HOS[],3,FALSE)</f>
        <v>55</v>
      </c>
    </row>
    <row r="975" spans="1:17" ht="15.6" x14ac:dyDescent="0.3">
      <c r="A975" s="1" t="s">
        <v>1397</v>
      </c>
      <c r="B975" t="str">
        <f>VLOOKUP(A975,CUS[],3,FALSE)</f>
        <v>Bettina</v>
      </c>
      <c r="C975">
        <f>VLOOKUP(A975,MED[],2,FALSE)</f>
        <v>49.84</v>
      </c>
      <c r="D975">
        <f>VLOOKUP(A975,MED[],3,FALSE)</f>
        <v>5.0999999999999996</v>
      </c>
      <c r="E975" t="str">
        <f>VLOOKUP(A975,MED[],4,FALSE)</f>
        <v>yes</v>
      </c>
      <c r="F975" t="str">
        <f>VLOOKUP(A975,MED[],5,FALSE)</f>
        <v>No</v>
      </c>
      <c r="G975" t="str">
        <f>VLOOKUP(A975,MED[],6,FALSE)</f>
        <v>Yes</v>
      </c>
      <c r="H975" t="str">
        <f>VLOOKUP(A975,MED[],7,FALSE)</f>
        <v>1</v>
      </c>
      <c r="I975" t="str">
        <f>VLOOKUP(A975,MED[],8,FALSE)</f>
        <v>No</v>
      </c>
      <c r="J975" t="str">
        <f>VLOOKUP(A975,MED[],9,FALSE)</f>
        <v>Obesity</v>
      </c>
      <c r="K975" t="str">
        <f>VLOOKUP(A975,MED[],10,FALSE)</f>
        <v>Normal</v>
      </c>
      <c r="L975" t="str">
        <f>VLOOKUP(A975,HOS[],2,FALSE)</f>
        <v>2 Jul 1997</v>
      </c>
      <c r="M975" s="11">
        <f>VLOOKUP(A975,HOS[],8,FALSE)</f>
        <v>12731</v>
      </c>
      <c r="N975" t="str">
        <f>VLOOKUP(A975,HOS[],9,FALSE)</f>
        <v>tier - 3</v>
      </c>
      <c r="O975" t="str">
        <f>VLOOKUP(A975,HOS[],10,FALSE)</f>
        <v>tier - 2</v>
      </c>
      <c r="P975" t="str">
        <f>VLOOKUP(A975,HOS[],11,FALSE)</f>
        <v>R1026</v>
      </c>
      <c r="Q975">
        <f>VLOOKUP(A975,HOS[],3,FALSE)</f>
        <v>25</v>
      </c>
    </row>
    <row r="976" spans="1:17" ht="15.6" x14ac:dyDescent="0.3">
      <c r="A976" s="1" t="s">
        <v>1396</v>
      </c>
      <c r="B976" t="str">
        <f>VLOOKUP(A976,CUS[],3,FALSE)</f>
        <v>Alexander</v>
      </c>
      <c r="C976">
        <f>VLOOKUP(A976,MED[],2,FALSE)</f>
        <v>49.06</v>
      </c>
      <c r="D976">
        <f>VLOOKUP(A976,MED[],3,FALSE)</f>
        <v>5.43</v>
      </c>
      <c r="E976" t="str">
        <f>VLOOKUP(A976,MED[],4,FALSE)</f>
        <v>yes</v>
      </c>
      <c r="F976" t="str">
        <f>VLOOKUP(A976,MED[],5,FALSE)</f>
        <v>No</v>
      </c>
      <c r="G976" t="str">
        <f>VLOOKUP(A976,MED[],6,FALSE)</f>
        <v>No</v>
      </c>
      <c r="H976" t="str">
        <f>VLOOKUP(A976,MED[],7,FALSE)</f>
        <v>1</v>
      </c>
      <c r="I976" t="str">
        <f>VLOOKUP(A976,MED[],8,FALSE)</f>
        <v>No</v>
      </c>
      <c r="J976" t="str">
        <f>VLOOKUP(A976,MED[],9,FALSE)</f>
        <v>Obesity</v>
      </c>
      <c r="K976" t="str">
        <f>VLOOKUP(A976,MED[],10,FALSE)</f>
        <v>Normal</v>
      </c>
      <c r="L976" t="str">
        <f>VLOOKUP(A976,HOS[],2,FALSE)</f>
        <v>20 Jun 1964</v>
      </c>
      <c r="M976" s="11">
        <f>VLOOKUP(A976,HOS[],8,FALSE)</f>
        <v>38709.18</v>
      </c>
      <c r="N976" t="str">
        <f>VLOOKUP(A976,HOS[],9,FALSE)</f>
        <v>tier - 3</v>
      </c>
      <c r="O976" t="str">
        <f>VLOOKUP(A976,HOS[],10,FALSE)</f>
        <v>tier - 2</v>
      </c>
      <c r="P976" t="str">
        <f>VLOOKUP(A976,HOS[],11,FALSE)</f>
        <v>R1013</v>
      </c>
      <c r="Q976">
        <f>VLOOKUP(A976,HOS[],3,FALSE)</f>
        <v>58</v>
      </c>
    </row>
    <row r="977" spans="1:17" ht="15.6" x14ac:dyDescent="0.3">
      <c r="A977" s="1" t="s">
        <v>1395</v>
      </c>
      <c r="B977" t="str">
        <f>VLOOKUP(A977,CUS[],3,FALSE)</f>
        <v>Holli</v>
      </c>
      <c r="C977">
        <f>VLOOKUP(A977,MED[],2,FALSE)</f>
        <v>30.88</v>
      </c>
      <c r="D977">
        <f>VLOOKUP(A977,MED[],3,FALSE)</f>
        <v>5.82</v>
      </c>
      <c r="E977" t="str">
        <f>VLOOKUP(A977,MED[],4,FALSE)</f>
        <v>No</v>
      </c>
      <c r="F977" t="str">
        <f>VLOOKUP(A977,MED[],5,FALSE)</f>
        <v>No</v>
      </c>
      <c r="G977" t="str">
        <f>VLOOKUP(A977,MED[],6,FALSE)</f>
        <v>No</v>
      </c>
      <c r="H977" t="str">
        <f>VLOOKUP(A977,MED[],7,FALSE)</f>
        <v>2</v>
      </c>
      <c r="I977" t="str">
        <f>VLOOKUP(A977,MED[],8,FALSE)</f>
        <v>No</v>
      </c>
      <c r="J977" t="str">
        <f>VLOOKUP(A977,MED[],9,FALSE)</f>
        <v>Obesity</v>
      </c>
      <c r="K977" t="str">
        <f>VLOOKUP(A977,MED[],10,FALSE)</f>
        <v>Prediabetes</v>
      </c>
      <c r="L977" t="str">
        <f>VLOOKUP(A977,HOS[],2,FALSE)</f>
        <v>17 Dec 1972</v>
      </c>
      <c r="M977" s="11">
        <f>VLOOKUP(A977,HOS[],8,FALSE)</f>
        <v>7585.62</v>
      </c>
      <c r="N977" t="str">
        <f>VLOOKUP(A977,HOS[],9,FALSE)</f>
        <v>tier - 3</v>
      </c>
      <c r="O977" t="str">
        <f>VLOOKUP(A977,HOS[],10,FALSE)</f>
        <v>tier - 2</v>
      </c>
      <c r="P977" t="str">
        <f>VLOOKUP(A977,HOS[],11,FALSE)</f>
        <v>R1025</v>
      </c>
      <c r="Q977">
        <f>VLOOKUP(A977,HOS[],3,FALSE)</f>
        <v>50</v>
      </c>
    </row>
    <row r="978" spans="1:17" ht="15.6" x14ac:dyDescent="0.3">
      <c r="A978" s="1" t="s">
        <v>1394</v>
      </c>
      <c r="B978" t="str">
        <f>VLOOKUP(A978,CUS[],3,FALSE)</f>
        <v>Heather C</v>
      </c>
      <c r="C978">
        <f>VLOOKUP(A978,MED[],2,FALSE)</f>
        <v>33.35</v>
      </c>
      <c r="D978">
        <f>VLOOKUP(A978,MED[],3,FALSE)</f>
        <v>6.05</v>
      </c>
      <c r="E978" t="str">
        <f>VLOOKUP(A978,MED[],4,FALSE)</f>
        <v>No</v>
      </c>
      <c r="F978" t="str">
        <f>VLOOKUP(A978,MED[],5,FALSE)</f>
        <v>No</v>
      </c>
      <c r="G978" t="str">
        <f>VLOOKUP(A978,MED[],6,FALSE)</f>
        <v>Yes</v>
      </c>
      <c r="H978" t="str">
        <f>VLOOKUP(A978,MED[],7,FALSE)</f>
        <v>1</v>
      </c>
      <c r="I978" t="str">
        <f>VLOOKUP(A978,MED[],8,FALSE)</f>
        <v>No</v>
      </c>
      <c r="J978" t="str">
        <f>VLOOKUP(A978,MED[],9,FALSE)</f>
        <v>Obesity</v>
      </c>
      <c r="K978" t="str">
        <f>VLOOKUP(A978,MED[],10,FALSE)</f>
        <v>Prediabetes</v>
      </c>
      <c r="L978" t="str">
        <f>VLOOKUP(A978,HOS[],2,FALSE)</f>
        <v>30 Jun 1979</v>
      </c>
      <c r="M978" s="11">
        <f>VLOOKUP(A978,HOS[],8,FALSE)</f>
        <v>7607.03</v>
      </c>
      <c r="N978" t="str">
        <f>VLOOKUP(A978,HOS[],9,FALSE)</f>
        <v>tier - 3</v>
      </c>
      <c r="O978" t="str">
        <f>VLOOKUP(A978,HOS[],10,FALSE)</f>
        <v>tier - 1</v>
      </c>
      <c r="P978" t="str">
        <f>VLOOKUP(A978,HOS[],11,FALSE)</f>
        <v>R1026</v>
      </c>
      <c r="Q978">
        <f>VLOOKUP(A978,HOS[],3,FALSE)</f>
        <v>43</v>
      </c>
    </row>
    <row r="979" spans="1:17" ht="15.6" x14ac:dyDescent="0.3">
      <c r="A979" s="1" t="s">
        <v>1393</v>
      </c>
      <c r="B979" t="str">
        <f>VLOOKUP(A979,CUS[],3,FALSE)</f>
        <v>Kyle</v>
      </c>
      <c r="C979">
        <f>VLOOKUP(A979,MED[],2,FALSE)</f>
        <v>38</v>
      </c>
      <c r="D979">
        <f>VLOOKUP(A979,MED[],3,FALSE)</f>
        <v>6.38</v>
      </c>
      <c r="E979" t="str">
        <f>VLOOKUP(A979,MED[],4,FALSE)</f>
        <v>yes</v>
      </c>
      <c r="F979" t="str">
        <f>VLOOKUP(A979,MED[],5,FALSE)</f>
        <v>No</v>
      </c>
      <c r="G979" t="str">
        <f>VLOOKUP(A979,MED[],6,FALSE)</f>
        <v>No</v>
      </c>
      <c r="H979" t="str">
        <f>VLOOKUP(A979,MED[],7,FALSE)</f>
        <v>1</v>
      </c>
      <c r="I979" t="str">
        <f>VLOOKUP(A979,MED[],8,FALSE)</f>
        <v>No</v>
      </c>
      <c r="J979" t="str">
        <f>VLOOKUP(A979,MED[],9,FALSE)</f>
        <v>Obesity</v>
      </c>
      <c r="K979" t="str">
        <f>VLOOKUP(A979,MED[],10,FALSE)</f>
        <v>Prediabetes</v>
      </c>
      <c r="L979" t="str">
        <f>VLOOKUP(A979,HOS[],2,FALSE)</f>
        <v>3 Dec 1964</v>
      </c>
      <c r="M979" s="11">
        <f>VLOOKUP(A979,HOS[],8,FALSE)</f>
        <v>7609.6</v>
      </c>
      <c r="N979" t="str">
        <f>VLOOKUP(A979,HOS[],9,FALSE)</f>
        <v>tier - 3</v>
      </c>
      <c r="O979" t="str">
        <f>VLOOKUP(A979,HOS[],10,FALSE)</f>
        <v>tier - 2</v>
      </c>
      <c r="P979" t="str">
        <f>VLOOKUP(A979,HOS[],11,FALSE)</f>
        <v>R1011</v>
      </c>
      <c r="Q979">
        <f>VLOOKUP(A979,HOS[],3,FALSE)</f>
        <v>58</v>
      </c>
    </row>
    <row r="980" spans="1:17" ht="15.6" x14ac:dyDescent="0.3">
      <c r="A980" s="1" t="s">
        <v>1392</v>
      </c>
      <c r="B980" t="str">
        <f>VLOOKUP(A980,CUS[],3,FALSE)</f>
        <v>Thomas J</v>
      </c>
      <c r="C980">
        <f>VLOOKUP(A980,MED[],2,FALSE)</f>
        <v>36.08</v>
      </c>
      <c r="D980">
        <f>VLOOKUP(A980,MED[],3,FALSE)</f>
        <v>5.73</v>
      </c>
      <c r="E980" t="str">
        <f>VLOOKUP(A980,MED[],4,FALSE)</f>
        <v>yes</v>
      </c>
      <c r="F980" t="str">
        <f>VLOOKUP(A980,MED[],5,FALSE)</f>
        <v>No</v>
      </c>
      <c r="G980" t="str">
        <f>VLOOKUP(A980,MED[],6,FALSE)</f>
        <v>No</v>
      </c>
      <c r="H980" t="str">
        <f>VLOOKUP(A980,MED[],7,FALSE)</f>
        <v>1</v>
      </c>
      <c r="I980" t="str">
        <f>VLOOKUP(A980,MED[],8,FALSE)</f>
        <v>No</v>
      </c>
      <c r="J980" t="str">
        <f>VLOOKUP(A980,MED[],9,FALSE)</f>
        <v>Obesity</v>
      </c>
      <c r="K980" t="str">
        <f>VLOOKUP(A980,MED[],10,FALSE)</f>
        <v>Prediabetes</v>
      </c>
      <c r="L980" t="str">
        <f>VLOOKUP(A980,HOS[],2,FALSE)</f>
        <v>17 Jul 1964</v>
      </c>
      <c r="M980" s="11">
        <f>VLOOKUP(A980,HOS[],8,FALSE)</f>
        <v>7623.13</v>
      </c>
      <c r="N980" t="str">
        <f>VLOOKUP(A980,HOS[],9,FALSE)</f>
        <v>tier - 3</v>
      </c>
      <c r="O980" t="str">
        <f>VLOOKUP(A980,HOS[],10,FALSE)</f>
        <v>tier - 1</v>
      </c>
      <c r="P980" t="str">
        <f>VLOOKUP(A980,HOS[],11,FALSE)</f>
        <v>R1013</v>
      </c>
      <c r="Q980">
        <f>VLOOKUP(A980,HOS[],3,FALSE)</f>
        <v>58</v>
      </c>
    </row>
    <row r="981" spans="1:17" ht="15.6" x14ac:dyDescent="0.3">
      <c r="A981" s="1" t="s">
        <v>1391</v>
      </c>
      <c r="B981" t="str">
        <f>VLOOKUP(A981,CUS[],3,FALSE)</f>
        <v>Chris</v>
      </c>
      <c r="C981">
        <f>VLOOKUP(A981,MED[],2,FALSE)</f>
        <v>35.700000000000003</v>
      </c>
      <c r="D981">
        <f>VLOOKUP(A981,MED[],3,FALSE)</f>
        <v>5.47</v>
      </c>
      <c r="E981" t="str">
        <f>VLOOKUP(A981,MED[],4,FALSE)</f>
        <v>yes</v>
      </c>
      <c r="F981" t="str">
        <f>VLOOKUP(A981,MED[],5,FALSE)</f>
        <v>No</v>
      </c>
      <c r="G981" t="str">
        <f>VLOOKUP(A981,MED[],6,FALSE)</f>
        <v>No</v>
      </c>
      <c r="H981" t="str">
        <f>VLOOKUP(A981,MED[],7,FALSE)</f>
        <v>1</v>
      </c>
      <c r="I981" t="str">
        <f>VLOOKUP(A981,MED[],8,FALSE)</f>
        <v>No</v>
      </c>
      <c r="J981" t="str">
        <f>VLOOKUP(A981,MED[],9,FALSE)</f>
        <v>Obesity</v>
      </c>
      <c r="K981" t="str">
        <f>VLOOKUP(A981,MED[],10,FALSE)</f>
        <v>Normal</v>
      </c>
      <c r="L981" t="str">
        <f>VLOOKUP(A981,HOS[],2,FALSE)</f>
        <v>28 Jul 1964</v>
      </c>
      <c r="M981" s="11">
        <f>VLOOKUP(A981,HOS[],8,FALSE)</f>
        <v>7623.52</v>
      </c>
      <c r="N981" t="str">
        <f>VLOOKUP(A981,HOS[],9,FALSE)</f>
        <v>tier - 3</v>
      </c>
      <c r="O981" t="str">
        <f>VLOOKUP(A981,HOS[],10,FALSE)</f>
        <v>tier - 1</v>
      </c>
      <c r="P981" t="str">
        <f>VLOOKUP(A981,HOS[],11,FALSE)</f>
        <v>R1011</v>
      </c>
      <c r="Q981">
        <f>VLOOKUP(A981,HOS[],3,FALSE)</f>
        <v>58</v>
      </c>
    </row>
    <row r="982" spans="1:17" ht="15.6" x14ac:dyDescent="0.3">
      <c r="A982" s="1" t="s">
        <v>1390</v>
      </c>
      <c r="B982" t="str">
        <f>VLOOKUP(A982,CUS[],3,FALSE)</f>
        <v>Graham</v>
      </c>
      <c r="C982">
        <f>VLOOKUP(A982,MED[],2,FALSE)</f>
        <v>34.01</v>
      </c>
      <c r="D982">
        <f>VLOOKUP(A982,MED[],3,FALSE)</f>
        <v>11.3</v>
      </c>
      <c r="E982" t="str">
        <f>VLOOKUP(A982,MED[],4,FALSE)</f>
        <v>No</v>
      </c>
      <c r="F982" t="str">
        <f>VLOOKUP(A982,MED[],5,FALSE)</f>
        <v>No</v>
      </c>
      <c r="G982" t="str">
        <f>VLOOKUP(A982,MED[],6,FALSE)</f>
        <v>No</v>
      </c>
      <c r="H982" t="str">
        <f>VLOOKUP(A982,MED[],7,FALSE)</f>
        <v>0</v>
      </c>
      <c r="I982" t="str">
        <f>VLOOKUP(A982,MED[],8,FALSE)</f>
        <v>No</v>
      </c>
      <c r="J982" t="str">
        <f>VLOOKUP(A982,MED[],9,FALSE)</f>
        <v>Obesity</v>
      </c>
      <c r="K982" t="str">
        <f>VLOOKUP(A982,MED[],10,FALSE)</f>
        <v>Diabetes</v>
      </c>
      <c r="L982" t="str">
        <f>VLOOKUP(A982,HOS[],2,FALSE)</f>
        <v>6 Sep 1965</v>
      </c>
      <c r="M982" s="11">
        <f>VLOOKUP(A982,HOS[],8,FALSE)</f>
        <v>7624.63</v>
      </c>
      <c r="N982" t="str">
        <f>VLOOKUP(A982,HOS[],9,FALSE)</f>
        <v>tier - 3</v>
      </c>
      <c r="O982" t="str">
        <f>VLOOKUP(A982,HOS[],10,FALSE)</f>
        <v>tier - 3</v>
      </c>
      <c r="P982" t="str">
        <f>VLOOKUP(A982,HOS[],11,FALSE)</f>
        <v>R1012</v>
      </c>
      <c r="Q982">
        <f>VLOOKUP(A982,HOS[],3,FALSE)</f>
        <v>57</v>
      </c>
    </row>
    <row r="983" spans="1:17" ht="15.6" x14ac:dyDescent="0.3">
      <c r="A983" s="1" t="s">
        <v>1389</v>
      </c>
      <c r="B983" t="str">
        <f>VLOOKUP(A983,CUS[],3,FALSE)</f>
        <v>Garrett</v>
      </c>
      <c r="C983">
        <f>VLOOKUP(A983,MED[],2,FALSE)</f>
        <v>31.54</v>
      </c>
      <c r="D983">
        <f>VLOOKUP(A983,MED[],3,FALSE)</f>
        <v>6.72</v>
      </c>
      <c r="E983" t="str">
        <f>VLOOKUP(A983,MED[],4,FALSE)</f>
        <v>No</v>
      </c>
      <c r="F983" t="str">
        <f>VLOOKUP(A983,MED[],5,FALSE)</f>
        <v>No</v>
      </c>
      <c r="G983" t="str">
        <f>VLOOKUP(A983,MED[],6,FALSE)</f>
        <v>No</v>
      </c>
      <c r="H983" t="str">
        <f>VLOOKUP(A983,MED[],7,FALSE)</f>
        <v>0</v>
      </c>
      <c r="I983" t="str">
        <f>VLOOKUP(A983,MED[],8,FALSE)</f>
        <v>No</v>
      </c>
      <c r="J983" t="str">
        <f>VLOOKUP(A983,MED[],9,FALSE)</f>
        <v>Obesity</v>
      </c>
      <c r="K983" t="str">
        <f>VLOOKUP(A983,MED[],10,FALSE)</f>
        <v>Diabetes</v>
      </c>
      <c r="L983" t="str">
        <f>VLOOKUP(A983,HOS[],2,FALSE)</f>
        <v>29 Nov 1965</v>
      </c>
      <c r="M983" s="11">
        <f>VLOOKUP(A983,HOS[],8,FALSE)</f>
        <v>7626.99</v>
      </c>
      <c r="N983" t="str">
        <f>VLOOKUP(A983,HOS[],9,FALSE)</f>
        <v>tier - 3</v>
      </c>
      <c r="O983" t="str">
        <f>VLOOKUP(A983,HOS[],10,FALSE)</f>
        <v>tier - 1</v>
      </c>
      <c r="P983" t="str">
        <f>VLOOKUP(A983,HOS[],11,FALSE)</f>
        <v>R1012</v>
      </c>
      <c r="Q983">
        <f>VLOOKUP(A983,HOS[],3,FALSE)</f>
        <v>57</v>
      </c>
    </row>
    <row r="984" spans="1:17" ht="15.6" x14ac:dyDescent="0.3">
      <c r="A984" s="1" t="s">
        <v>1388</v>
      </c>
      <c r="B984" t="str">
        <f>VLOOKUP(A984,CUS[],3,FALSE)</f>
        <v>Andrew</v>
      </c>
      <c r="C984">
        <f>VLOOKUP(A984,MED[],2,FALSE)</f>
        <v>23.3</v>
      </c>
      <c r="D984">
        <f>VLOOKUP(A984,MED[],3,FALSE)</f>
        <v>5.36</v>
      </c>
      <c r="E984" t="str">
        <f>VLOOKUP(A984,MED[],4,FALSE)</f>
        <v>yes</v>
      </c>
      <c r="F984" t="str">
        <f>VLOOKUP(A984,MED[],5,FALSE)</f>
        <v>No</v>
      </c>
      <c r="G984" t="str">
        <f>VLOOKUP(A984,MED[],6,FALSE)</f>
        <v>No</v>
      </c>
      <c r="H984" t="str">
        <f>VLOOKUP(A984,MED[],7,FALSE)</f>
        <v>1</v>
      </c>
      <c r="I984" t="str">
        <f>VLOOKUP(A984,MED[],8,FALSE)</f>
        <v>No</v>
      </c>
      <c r="J984" t="str">
        <f>VLOOKUP(A984,MED[],9,FALSE)</f>
        <v>Overweight</v>
      </c>
      <c r="K984" t="str">
        <f>VLOOKUP(A984,MED[],10,FALSE)</f>
        <v>Normal</v>
      </c>
      <c r="L984" t="str">
        <f>VLOOKUP(A984,HOS[],2,FALSE)</f>
        <v>24 Jul 1964</v>
      </c>
      <c r="M984" s="11">
        <f>VLOOKUP(A984,HOS[],8,FALSE)</f>
        <v>7633.72</v>
      </c>
      <c r="N984" t="str">
        <f>VLOOKUP(A984,HOS[],9,FALSE)</f>
        <v>tier - 3</v>
      </c>
      <c r="O984" t="str">
        <f>VLOOKUP(A984,HOS[],10,FALSE)</f>
        <v>tier - 3</v>
      </c>
      <c r="P984" t="str">
        <f>VLOOKUP(A984,HOS[],11,FALSE)</f>
        <v>R1011</v>
      </c>
      <c r="Q984">
        <f>VLOOKUP(A984,HOS[],3,FALSE)</f>
        <v>58</v>
      </c>
    </row>
    <row r="985" spans="1:17" ht="15.6" x14ac:dyDescent="0.3">
      <c r="A985" s="1" t="s">
        <v>1387</v>
      </c>
      <c r="B985" t="str">
        <f>VLOOKUP(A985,CUS[],3,FALSE)</f>
        <v>Annabelle M</v>
      </c>
      <c r="C985">
        <f>VLOOKUP(A985,MED[],2,FALSE)</f>
        <v>27.75</v>
      </c>
      <c r="D985">
        <f>VLOOKUP(A985,MED[],3,FALSE)</f>
        <v>9.8800000000000008</v>
      </c>
      <c r="E985" t="str">
        <f>VLOOKUP(A985,MED[],4,FALSE)</f>
        <v>No</v>
      </c>
      <c r="F985" t="str">
        <f>VLOOKUP(A985,MED[],5,FALSE)</f>
        <v>No</v>
      </c>
      <c r="G985" t="str">
        <f>VLOOKUP(A985,MED[],6,FALSE)</f>
        <v>No</v>
      </c>
      <c r="H985" t="str">
        <f>VLOOKUP(A985,MED[],7,FALSE)</f>
        <v>0</v>
      </c>
      <c r="I985" t="str">
        <f>VLOOKUP(A985,MED[],8,FALSE)</f>
        <v>No</v>
      </c>
      <c r="J985" t="str">
        <f>VLOOKUP(A985,MED[],9,FALSE)</f>
        <v>Overweight</v>
      </c>
      <c r="K985" t="str">
        <f>VLOOKUP(A985,MED[],10,FALSE)</f>
        <v>Diabetes</v>
      </c>
      <c r="L985" t="str">
        <f>VLOOKUP(A985,HOS[],2,FALSE)</f>
        <v>13 Nov 1968</v>
      </c>
      <c r="M985" s="11">
        <f>VLOOKUP(A985,HOS[],8,FALSE)</f>
        <v>7636.92</v>
      </c>
      <c r="N985" t="str">
        <f>VLOOKUP(A985,HOS[],9,FALSE)</f>
        <v>tier - 3</v>
      </c>
      <c r="O985" t="str">
        <f>VLOOKUP(A985,HOS[],10,FALSE)</f>
        <v>tier - 2</v>
      </c>
      <c r="P985" t="str">
        <f>VLOOKUP(A985,HOS[],11,FALSE)</f>
        <v>R1025</v>
      </c>
      <c r="Q985">
        <f>VLOOKUP(A985,HOS[],3,FALSE)</f>
        <v>54</v>
      </c>
    </row>
    <row r="986" spans="1:17" ht="15.6" x14ac:dyDescent="0.3">
      <c r="A986" s="1" t="s">
        <v>1386</v>
      </c>
      <c r="B986" t="str">
        <f>VLOOKUP(A986,CUS[],3,FALSE)</f>
        <v>Daniel T.</v>
      </c>
      <c r="C986">
        <f>VLOOKUP(A986,MED[],2,FALSE)</f>
        <v>42.46</v>
      </c>
      <c r="D986">
        <f>VLOOKUP(A986,MED[],3,FALSE)</f>
        <v>4.1100000000000003</v>
      </c>
      <c r="E986" t="str">
        <f>VLOOKUP(A986,MED[],4,FALSE)</f>
        <v>No</v>
      </c>
      <c r="F986" t="str">
        <f>VLOOKUP(A986,MED[],5,FALSE)</f>
        <v>No</v>
      </c>
      <c r="G986" t="str">
        <f>VLOOKUP(A986,MED[],6,FALSE)</f>
        <v>No</v>
      </c>
      <c r="H986" t="str">
        <f>VLOOKUP(A986,MED[],7,FALSE)</f>
        <v>0</v>
      </c>
      <c r="I986" t="str">
        <f>VLOOKUP(A986,MED[],8,FALSE)</f>
        <v>No</v>
      </c>
      <c r="J986" t="str">
        <f>VLOOKUP(A986,MED[],9,FALSE)</f>
        <v>Obesity</v>
      </c>
      <c r="K986" t="str">
        <f>VLOOKUP(A986,MED[],10,FALSE)</f>
        <v>Normal</v>
      </c>
      <c r="L986" t="str">
        <f>VLOOKUP(A986,HOS[],2,FALSE)</f>
        <v>1 Aug 1989</v>
      </c>
      <c r="M986" s="11">
        <f>VLOOKUP(A986,HOS[],8,FALSE)</f>
        <v>12741.17</v>
      </c>
      <c r="N986" t="str">
        <f>VLOOKUP(A986,HOS[],9,FALSE)</f>
        <v>tier - 3</v>
      </c>
      <c r="O986" t="str">
        <f>VLOOKUP(A986,HOS[],10,FALSE)</f>
        <v>tier - 3</v>
      </c>
      <c r="P986" t="str">
        <f>VLOOKUP(A986,HOS[],11,FALSE)</f>
        <v>R1013</v>
      </c>
      <c r="Q986">
        <f>VLOOKUP(A986,HOS[],3,FALSE)</f>
        <v>33</v>
      </c>
    </row>
    <row r="987" spans="1:17" ht="15.6" x14ac:dyDescent="0.3">
      <c r="A987" s="1" t="s">
        <v>1385</v>
      </c>
      <c r="B987" t="str">
        <f>VLOOKUP(A987,CUS[],3,FALSE)</f>
        <v>Deanne</v>
      </c>
      <c r="C987">
        <f>VLOOKUP(A987,MED[],2,FALSE)</f>
        <v>54.47</v>
      </c>
      <c r="D987">
        <f>VLOOKUP(A987,MED[],3,FALSE)</f>
        <v>7.48</v>
      </c>
      <c r="E987" t="str">
        <f>VLOOKUP(A987,MED[],4,FALSE)</f>
        <v>No</v>
      </c>
      <c r="F987" t="str">
        <f>VLOOKUP(A987,MED[],5,FALSE)</f>
        <v>No</v>
      </c>
      <c r="G987" t="str">
        <f>VLOOKUP(A987,MED[],6,FALSE)</f>
        <v>No</v>
      </c>
      <c r="H987" t="str">
        <f>VLOOKUP(A987,MED[],7,FALSE)</f>
        <v>0</v>
      </c>
      <c r="I987" t="str">
        <f>VLOOKUP(A987,MED[],8,FALSE)</f>
        <v>No</v>
      </c>
      <c r="J987" t="str">
        <f>VLOOKUP(A987,MED[],9,FALSE)</f>
        <v>Obesity</v>
      </c>
      <c r="K987" t="str">
        <f>VLOOKUP(A987,MED[],10,FALSE)</f>
        <v>Diabetes</v>
      </c>
      <c r="L987" t="str">
        <f>VLOOKUP(A987,HOS[],2,FALSE)</f>
        <v>20 Sep 2002</v>
      </c>
      <c r="M987" s="11">
        <f>VLOOKUP(A987,HOS[],8,FALSE)</f>
        <v>7639.42</v>
      </c>
      <c r="N987" t="str">
        <f>VLOOKUP(A987,HOS[],9,FALSE)</f>
        <v>tier - 3</v>
      </c>
      <c r="O987" t="str">
        <f>VLOOKUP(A987,HOS[],10,FALSE)</f>
        <v>tier - 3</v>
      </c>
      <c r="P987" t="str">
        <f>VLOOKUP(A987,HOS[],11,FALSE)</f>
        <v>R1012</v>
      </c>
      <c r="Q987">
        <f>VLOOKUP(A987,HOS[],3,FALSE)</f>
        <v>20</v>
      </c>
    </row>
    <row r="988" spans="1:17" ht="15.6" x14ac:dyDescent="0.3">
      <c r="A988" s="1" t="s">
        <v>1384</v>
      </c>
      <c r="B988" t="str">
        <f>VLOOKUP(A988,CUS[],3,FALSE)</f>
        <v>Carrie</v>
      </c>
      <c r="C988">
        <f>VLOOKUP(A988,MED[],2,FALSE)</f>
        <v>24.93</v>
      </c>
      <c r="D988">
        <f>VLOOKUP(A988,MED[],3,FALSE)</f>
        <v>9.18</v>
      </c>
      <c r="E988" t="str">
        <f>VLOOKUP(A988,MED[],4,FALSE)</f>
        <v>yes</v>
      </c>
      <c r="F988" t="str">
        <f>VLOOKUP(A988,MED[],5,FALSE)</f>
        <v>No</v>
      </c>
      <c r="G988" t="str">
        <f>VLOOKUP(A988,MED[],6,FALSE)</f>
        <v>Yes</v>
      </c>
      <c r="H988" t="str">
        <f>VLOOKUP(A988,MED[],7,FALSE)</f>
        <v>1</v>
      </c>
      <c r="I988" t="str">
        <f>VLOOKUP(A988,MED[],8,FALSE)</f>
        <v>No</v>
      </c>
      <c r="J988" t="str">
        <f>VLOOKUP(A988,MED[],9,FALSE)</f>
        <v>Overweight</v>
      </c>
      <c r="K988" t="str">
        <f>VLOOKUP(A988,MED[],10,FALSE)</f>
        <v>Diabetes</v>
      </c>
      <c r="L988" t="str">
        <f>VLOOKUP(A988,HOS[],2,FALSE)</f>
        <v>2 Jul 1963</v>
      </c>
      <c r="M988" s="11">
        <f>VLOOKUP(A988,HOS[],8,FALSE)</f>
        <v>38711</v>
      </c>
      <c r="N988" t="str">
        <f>VLOOKUP(A988,HOS[],9,FALSE)</f>
        <v>tier - 3</v>
      </c>
      <c r="O988" t="str">
        <f>VLOOKUP(A988,HOS[],10,FALSE)</f>
        <v>tier - 1</v>
      </c>
      <c r="P988" t="str">
        <f>VLOOKUP(A988,HOS[],11,FALSE)</f>
        <v>R1012</v>
      </c>
      <c r="Q988">
        <f>VLOOKUP(A988,HOS[],3,FALSE)</f>
        <v>59</v>
      </c>
    </row>
    <row r="989" spans="1:17" ht="15.6" x14ac:dyDescent="0.3">
      <c r="A989" s="1" t="s">
        <v>1383</v>
      </c>
      <c r="B989" t="str">
        <f>VLOOKUP(A989,CUS[],3,FALSE)</f>
        <v>Suzanne</v>
      </c>
      <c r="C989">
        <f>VLOOKUP(A989,MED[],2,FALSE)</f>
        <v>48.12</v>
      </c>
      <c r="D989">
        <f>VLOOKUP(A989,MED[],3,FALSE)</f>
        <v>4.51</v>
      </c>
      <c r="E989" t="str">
        <f>VLOOKUP(A989,MED[],4,FALSE)</f>
        <v>yes</v>
      </c>
      <c r="F989" t="str">
        <f>VLOOKUP(A989,MED[],5,FALSE)</f>
        <v>No</v>
      </c>
      <c r="G989" t="str">
        <f>VLOOKUP(A989,MED[],6,FALSE)</f>
        <v>No</v>
      </c>
      <c r="H989" t="str">
        <f>VLOOKUP(A989,MED[],7,FALSE)</f>
        <v>1</v>
      </c>
      <c r="I989" t="str">
        <f>VLOOKUP(A989,MED[],8,FALSE)</f>
        <v>No</v>
      </c>
      <c r="J989" t="str">
        <f>VLOOKUP(A989,MED[],9,FALSE)</f>
        <v>Obesity</v>
      </c>
      <c r="K989" t="str">
        <f>VLOOKUP(A989,MED[],10,FALSE)</f>
        <v>Normal</v>
      </c>
      <c r="L989" t="str">
        <f>VLOOKUP(A989,HOS[],2,FALSE)</f>
        <v>1 Dec 1995</v>
      </c>
      <c r="M989" s="11">
        <f>VLOOKUP(A989,HOS[],8,FALSE)</f>
        <v>48549.18</v>
      </c>
      <c r="N989" t="str">
        <f>VLOOKUP(A989,HOS[],9,FALSE)</f>
        <v>tier - 3</v>
      </c>
      <c r="O989" t="str">
        <f>VLOOKUP(A989,HOS[],10,FALSE)</f>
        <v>tier - 2</v>
      </c>
      <c r="P989" t="str">
        <f>VLOOKUP(A989,HOS[],11,FALSE)</f>
        <v>R1026</v>
      </c>
      <c r="Q989">
        <f>VLOOKUP(A989,HOS[],3,FALSE)</f>
        <v>27</v>
      </c>
    </row>
    <row r="990" spans="1:17" ht="15.6" x14ac:dyDescent="0.3">
      <c r="A990" s="1" t="s">
        <v>1382</v>
      </c>
      <c r="B990" t="str">
        <f>VLOOKUP(A990,CUS[],3,FALSE)</f>
        <v>Jasmine P.</v>
      </c>
      <c r="C990">
        <f>VLOOKUP(A990,MED[],2,FALSE)</f>
        <v>24.91</v>
      </c>
      <c r="D990">
        <f>VLOOKUP(A990,MED[],3,FALSE)</f>
        <v>7.33</v>
      </c>
      <c r="E990" t="str">
        <f>VLOOKUP(A990,MED[],4,FALSE)</f>
        <v>yes</v>
      </c>
      <c r="F990" t="str">
        <f>VLOOKUP(A990,MED[],5,FALSE)</f>
        <v>No</v>
      </c>
      <c r="G990" t="str">
        <f>VLOOKUP(A990,MED[],6,FALSE)</f>
        <v>Yes</v>
      </c>
      <c r="H990" t="str">
        <f>VLOOKUP(A990,MED[],7,FALSE)</f>
        <v>1</v>
      </c>
      <c r="I990" t="str">
        <f>VLOOKUP(A990,MED[],8,FALSE)</f>
        <v>No</v>
      </c>
      <c r="J990" t="str">
        <f>VLOOKUP(A990,MED[],9,FALSE)</f>
        <v>Overweight</v>
      </c>
      <c r="K990" t="str">
        <f>VLOOKUP(A990,MED[],10,FALSE)</f>
        <v>Diabetes</v>
      </c>
      <c r="L990" t="str">
        <f>VLOOKUP(A990,HOS[],2,FALSE)</f>
        <v>24 Nov 1963</v>
      </c>
      <c r="M990" s="11">
        <f>VLOOKUP(A990,HOS[],8,FALSE)</f>
        <v>7640.31</v>
      </c>
      <c r="N990" t="str">
        <f>VLOOKUP(A990,HOS[],9,FALSE)</f>
        <v>tier - 3</v>
      </c>
      <c r="O990" t="str">
        <f>VLOOKUP(A990,HOS[],10,FALSE)</f>
        <v>tier - 3</v>
      </c>
      <c r="P990" t="str">
        <f>VLOOKUP(A990,HOS[],11,FALSE)</f>
        <v>R1012</v>
      </c>
      <c r="Q990">
        <f>VLOOKUP(A990,HOS[],3,FALSE)</f>
        <v>59</v>
      </c>
    </row>
    <row r="991" spans="1:17" ht="15.6" x14ac:dyDescent="0.3">
      <c r="A991" s="1" t="s">
        <v>1381</v>
      </c>
      <c r="B991" t="str">
        <f>VLOOKUP(A991,CUS[],3,FALSE)</f>
        <v>Jennifer</v>
      </c>
      <c r="C991">
        <f>VLOOKUP(A991,MED[],2,FALSE)</f>
        <v>27.645</v>
      </c>
      <c r="D991">
        <f>VLOOKUP(A991,MED[],3,FALSE)</f>
        <v>10.56</v>
      </c>
      <c r="E991" t="str">
        <f>VLOOKUP(A991,MED[],4,FALSE)</f>
        <v>No</v>
      </c>
      <c r="F991" t="str">
        <f>VLOOKUP(A991,MED[],5,FALSE)</f>
        <v>No</v>
      </c>
      <c r="G991" t="str">
        <f>VLOOKUP(A991,MED[],6,FALSE)</f>
        <v>No</v>
      </c>
      <c r="H991" t="str">
        <f>VLOOKUP(A991,MED[],7,FALSE)</f>
        <v>0</v>
      </c>
      <c r="I991" t="str">
        <f>VLOOKUP(A991,MED[],8,FALSE)</f>
        <v>No</v>
      </c>
      <c r="J991" t="str">
        <f>VLOOKUP(A991,MED[],9,FALSE)</f>
        <v>Overweight</v>
      </c>
      <c r="K991" t="str">
        <f>VLOOKUP(A991,MED[],10,FALSE)</f>
        <v>Diabetes</v>
      </c>
      <c r="L991" t="str">
        <f>VLOOKUP(A991,HOS[],2,FALSE)</f>
        <v>15 Oct 1968</v>
      </c>
      <c r="M991" s="11">
        <f>VLOOKUP(A991,HOS[],8,FALSE)</f>
        <v>7642.05</v>
      </c>
      <c r="N991" t="str">
        <f>VLOOKUP(A991,HOS[],9,FALSE)</f>
        <v>tier - 3</v>
      </c>
      <c r="O991" t="str">
        <f>VLOOKUP(A991,HOS[],10,FALSE)</f>
        <v>tier - 1</v>
      </c>
      <c r="P991" t="str">
        <f>VLOOKUP(A991,HOS[],11,FALSE)</f>
        <v>R1012</v>
      </c>
      <c r="Q991">
        <f>VLOOKUP(A991,HOS[],3,FALSE)</f>
        <v>54</v>
      </c>
    </row>
    <row r="992" spans="1:17" ht="15.6" x14ac:dyDescent="0.3">
      <c r="A992" s="1" t="s">
        <v>1380</v>
      </c>
      <c r="B992" t="str">
        <f>VLOOKUP(A992,CUS[],3,FALSE)</f>
        <v>Tracie</v>
      </c>
      <c r="C992">
        <f>VLOOKUP(A992,MED[],2,FALSE)</f>
        <v>33.700000000000003</v>
      </c>
      <c r="D992">
        <f>VLOOKUP(A992,MED[],3,FALSE)</f>
        <v>4.01</v>
      </c>
      <c r="E992" t="str">
        <f>VLOOKUP(A992,MED[],4,FALSE)</f>
        <v>No</v>
      </c>
      <c r="F992" t="str">
        <f>VLOOKUP(A992,MED[],5,FALSE)</f>
        <v>No</v>
      </c>
      <c r="G992" t="str">
        <f>VLOOKUP(A992,MED[],6,FALSE)</f>
        <v>No</v>
      </c>
      <c r="H992" t="str">
        <f>VLOOKUP(A992,MED[],7,FALSE)</f>
        <v>2</v>
      </c>
      <c r="I992" t="str">
        <f>VLOOKUP(A992,MED[],8,FALSE)</f>
        <v>No</v>
      </c>
      <c r="J992" t="str">
        <f>VLOOKUP(A992,MED[],9,FALSE)</f>
        <v>Obesity</v>
      </c>
      <c r="K992" t="str">
        <f>VLOOKUP(A992,MED[],10,FALSE)</f>
        <v>Normal</v>
      </c>
      <c r="L992" t="str">
        <f>VLOOKUP(A992,HOS[],2,FALSE)</f>
        <v>16 Sep 1972</v>
      </c>
      <c r="M992" s="11">
        <f>VLOOKUP(A992,HOS[],8,FALSE)</f>
        <v>7650.77</v>
      </c>
      <c r="N992" t="str">
        <f>VLOOKUP(A992,HOS[],9,FALSE)</f>
        <v>tier - 3</v>
      </c>
      <c r="O992" t="str">
        <f>VLOOKUP(A992,HOS[],10,FALSE)</f>
        <v>tier - 2</v>
      </c>
      <c r="P992" t="str">
        <f>VLOOKUP(A992,HOS[],11,FALSE)</f>
        <v>R1011</v>
      </c>
      <c r="Q992">
        <f>VLOOKUP(A992,HOS[],3,FALSE)</f>
        <v>50</v>
      </c>
    </row>
    <row r="993" spans="1:17" ht="15.6" x14ac:dyDescent="0.3">
      <c r="A993" s="1" t="s">
        <v>1379</v>
      </c>
      <c r="B993" t="str">
        <f>VLOOKUP(A993,CUS[],3,FALSE)</f>
        <v>Tristan D.</v>
      </c>
      <c r="C993">
        <f>VLOOKUP(A993,MED[],2,FALSE)</f>
        <v>38.93</v>
      </c>
      <c r="D993">
        <f>VLOOKUP(A993,MED[],3,FALSE)</f>
        <v>5.64</v>
      </c>
      <c r="E993" t="str">
        <f>VLOOKUP(A993,MED[],4,FALSE)</f>
        <v>yes</v>
      </c>
      <c r="F993" t="str">
        <f>VLOOKUP(A993,MED[],5,FALSE)</f>
        <v>No</v>
      </c>
      <c r="G993" t="str">
        <f>VLOOKUP(A993,MED[],6,FALSE)</f>
        <v>No</v>
      </c>
      <c r="H993" t="str">
        <f>VLOOKUP(A993,MED[],7,FALSE)</f>
        <v>1</v>
      </c>
      <c r="I993" t="str">
        <f>VLOOKUP(A993,MED[],8,FALSE)</f>
        <v>No</v>
      </c>
      <c r="J993" t="str">
        <f>VLOOKUP(A993,MED[],9,FALSE)</f>
        <v>Obesity</v>
      </c>
      <c r="K993" t="str">
        <f>VLOOKUP(A993,MED[],10,FALSE)</f>
        <v>Normal</v>
      </c>
      <c r="L993" t="str">
        <f>VLOOKUP(A993,HOS[],2,FALSE)</f>
        <v>10 Nov 1988</v>
      </c>
      <c r="M993" s="11">
        <f>VLOOKUP(A993,HOS[],8,FALSE)</f>
        <v>7650.8</v>
      </c>
      <c r="N993" t="str">
        <f>VLOOKUP(A993,HOS[],9,FALSE)</f>
        <v>tier - 3</v>
      </c>
      <c r="O993" t="str">
        <f>VLOOKUP(A993,HOS[],10,FALSE)</f>
        <v>tier - 1</v>
      </c>
      <c r="P993" t="str">
        <f>VLOOKUP(A993,HOS[],11,FALSE)</f>
        <v>R1022</v>
      </c>
      <c r="Q993">
        <f>VLOOKUP(A993,HOS[],3,FALSE)</f>
        <v>34</v>
      </c>
    </row>
    <row r="994" spans="1:17" ht="15.6" x14ac:dyDescent="0.3">
      <c r="A994" s="1" t="s">
        <v>1378</v>
      </c>
      <c r="B994" t="str">
        <f>VLOOKUP(A994,CUS[],3,FALSE)</f>
        <v>Peiweng</v>
      </c>
      <c r="C994">
        <f>VLOOKUP(A994,MED[],2,FALSE)</f>
        <v>32.774999999999999</v>
      </c>
      <c r="D994">
        <f>VLOOKUP(A994,MED[],3,FALSE)</f>
        <v>8.02</v>
      </c>
      <c r="E994" t="str">
        <f>VLOOKUP(A994,MED[],4,FALSE)</f>
        <v>yes</v>
      </c>
      <c r="F994" t="str">
        <f>VLOOKUP(A994,MED[],5,FALSE)</f>
        <v>No</v>
      </c>
      <c r="G994" t="str">
        <f>VLOOKUP(A994,MED[],6,FALSE)</f>
        <v>No</v>
      </c>
      <c r="H994" t="str">
        <f>VLOOKUP(A994,MED[],7,FALSE)</f>
        <v>2</v>
      </c>
      <c r="I994" t="str">
        <f>VLOOKUP(A994,MED[],8,FALSE)</f>
        <v>No</v>
      </c>
      <c r="J994" t="str">
        <f>VLOOKUP(A994,MED[],9,FALSE)</f>
        <v>Obesity</v>
      </c>
      <c r="K994" t="str">
        <f>VLOOKUP(A994,MED[],10,FALSE)</f>
        <v>Diabetes</v>
      </c>
      <c r="L994" t="str">
        <f>VLOOKUP(A994,HOS[],2,FALSE)</f>
        <v>30 Jun 1970</v>
      </c>
      <c r="M994" s="11">
        <f>VLOOKUP(A994,HOS[],8,FALSE)</f>
        <v>7652.26</v>
      </c>
      <c r="N994" t="str">
        <f>VLOOKUP(A994,HOS[],9,FALSE)</f>
        <v>tier - 3</v>
      </c>
      <c r="O994" t="str">
        <f>VLOOKUP(A994,HOS[],10,FALSE)</f>
        <v>tier - 1</v>
      </c>
      <c r="P994" t="str">
        <f>VLOOKUP(A994,HOS[],11,FALSE)</f>
        <v>R1012</v>
      </c>
      <c r="Q994">
        <f>VLOOKUP(A994,HOS[],3,FALSE)</f>
        <v>52</v>
      </c>
    </row>
    <row r="995" spans="1:17" ht="15.6" x14ac:dyDescent="0.3">
      <c r="A995" s="1" t="s">
        <v>1377</v>
      </c>
      <c r="B995" t="str">
        <f>VLOOKUP(A995,CUS[],3,FALSE)</f>
        <v>Theresa M.</v>
      </c>
      <c r="C995">
        <f>VLOOKUP(A995,MED[],2,FALSE)</f>
        <v>29.83</v>
      </c>
      <c r="D995">
        <f>VLOOKUP(A995,MED[],3,FALSE)</f>
        <v>7.2</v>
      </c>
      <c r="E995" t="str">
        <f>VLOOKUP(A995,MED[],4,FALSE)</f>
        <v>yes</v>
      </c>
      <c r="F995" t="str">
        <f>VLOOKUP(A995,MED[],5,FALSE)</f>
        <v>No</v>
      </c>
      <c r="G995" t="str">
        <f>VLOOKUP(A995,MED[],6,FALSE)</f>
        <v>No</v>
      </c>
      <c r="H995" t="str">
        <f>VLOOKUP(A995,MED[],7,FALSE)</f>
        <v>0</v>
      </c>
      <c r="I995" t="str">
        <f>VLOOKUP(A995,MED[],8,FALSE)</f>
        <v>No</v>
      </c>
      <c r="J995" t="str">
        <f>VLOOKUP(A995,MED[],9,FALSE)</f>
        <v>Overweight</v>
      </c>
      <c r="K995" t="str">
        <f>VLOOKUP(A995,MED[],10,FALSE)</f>
        <v>Diabetes</v>
      </c>
      <c r="L995" t="str">
        <f>VLOOKUP(A995,HOS[],2,FALSE)</f>
        <v>27 Jun 1967</v>
      </c>
      <c r="M995" s="11">
        <f>VLOOKUP(A995,HOS[],8,FALSE)</f>
        <v>7657.69</v>
      </c>
      <c r="N995" t="str">
        <f>VLOOKUP(A995,HOS[],9,FALSE)</f>
        <v>tier - 3</v>
      </c>
      <c r="O995" t="str">
        <f>VLOOKUP(A995,HOS[],10,FALSE)</f>
        <v>tier - 3</v>
      </c>
      <c r="P995" t="str">
        <f>VLOOKUP(A995,HOS[],11,FALSE)</f>
        <v>R1024</v>
      </c>
      <c r="Q995">
        <f>VLOOKUP(A995,HOS[],3,FALSE)</f>
        <v>55</v>
      </c>
    </row>
    <row r="996" spans="1:17" ht="15.6" x14ac:dyDescent="0.3">
      <c r="A996" s="1" t="s">
        <v>1376</v>
      </c>
      <c r="B996" t="str">
        <f>VLOOKUP(A996,CUS[],3,FALSE)</f>
        <v>Daniel J</v>
      </c>
      <c r="C996">
        <f>VLOOKUP(A996,MED[],2,FALSE)</f>
        <v>28.31</v>
      </c>
      <c r="D996">
        <f>VLOOKUP(A996,MED[],3,FALSE)</f>
        <v>4.55</v>
      </c>
      <c r="E996" t="str">
        <f>VLOOKUP(A996,MED[],4,FALSE)</f>
        <v>No</v>
      </c>
      <c r="F996" t="str">
        <f>VLOOKUP(A996,MED[],5,FALSE)</f>
        <v>yes</v>
      </c>
      <c r="G996" t="str">
        <f>VLOOKUP(A996,MED[],6,FALSE)</f>
        <v>No</v>
      </c>
      <c r="H996" t="str">
        <f>VLOOKUP(A996,MED[],7,FALSE)</f>
        <v>1</v>
      </c>
      <c r="I996" t="str">
        <f>VLOOKUP(A996,MED[],8,FALSE)</f>
        <v>No</v>
      </c>
      <c r="J996" t="str">
        <f>VLOOKUP(A996,MED[],9,FALSE)</f>
        <v>Overweight</v>
      </c>
      <c r="K996" t="str">
        <f>VLOOKUP(A996,MED[],10,FALSE)</f>
        <v>Normal</v>
      </c>
      <c r="L996" t="str">
        <f>VLOOKUP(A996,HOS[],2,FALSE)</f>
        <v>9 Oct 2004</v>
      </c>
      <c r="M996" s="11">
        <f>VLOOKUP(A996,HOS[],8,FALSE)</f>
        <v>7662.47</v>
      </c>
      <c r="N996" t="str">
        <f>VLOOKUP(A996,HOS[],9,FALSE)</f>
        <v>tier - 3</v>
      </c>
      <c r="O996" t="str">
        <f>VLOOKUP(A996,HOS[],10,FALSE)</f>
        <v>tier - 2</v>
      </c>
      <c r="P996" t="str">
        <f>VLOOKUP(A996,HOS[],11,FALSE)</f>
        <v>R1019</v>
      </c>
      <c r="Q996">
        <f>VLOOKUP(A996,HOS[],3,FALSE)</f>
        <v>18</v>
      </c>
    </row>
    <row r="997" spans="1:17" ht="15.6" x14ac:dyDescent="0.3">
      <c r="A997" s="1" t="s">
        <v>1375</v>
      </c>
      <c r="B997" t="str">
        <f>VLOOKUP(A997,CUS[],3,FALSE)</f>
        <v>Courtney M.</v>
      </c>
      <c r="C997">
        <f>VLOOKUP(A997,MED[],2,FALSE)</f>
        <v>29.79</v>
      </c>
      <c r="D997">
        <f>VLOOKUP(A997,MED[],3,FALSE)</f>
        <v>9.0299999999999994</v>
      </c>
      <c r="E997" t="str">
        <f>VLOOKUP(A997,MED[],4,FALSE)</f>
        <v>No</v>
      </c>
      <c r="F997" t="str">
        <f>VLOOKUP(A997,MED[],5,FALSE)</f>
        <v>No</v>
      </c>
      <c r="G997" t="str">
        <f>VLOOKUP(A997,MED[],6,FALSE)</f>
        <v>No</v>
      </c>
      <c r="H997" t="str">
        <f>VLOOKUP(A997,MED[],7,FALSE)</f>
        <v>0</v>
      </c>
      <c r="I997" t="str">
        <f>VLOOKUP(A997,MED[],8,FALSE)</f>
        <v>No</v>
      </c>
      <c r="J997" t="str">
        <f>VLOOKUP(A997,MED[],9,FALSE)</f>
        <v>Overweight</v>
      </c>
      <c r="K997" t="str">
        <f>VLOOKUP(A997,MED[],10,FALSE)</f>
        <v>Diabetes</v>
      </c>
      <c r="L997" t="str">
        <f>VLOOKUP(A997,HOS[],2,FALSE)</f>
        <v>10 Dec 1971</v>
      </c>
      <c r="M997" s="11">
        <f>VLOOKUP(A997,HOS[],8,FALSE)</f>
        <v>11318.57</v>
      </c>
      <c r="N997" t="str">
        <f>VLOOKUP(A997,HOS[],9,FALSE)</f>
        <v>tier - 3</v>
      </c>
      <c r="O997" t="str">
        <f>VLOOKUP(A997,HOS[],10,FALSE)</f>
        <v>tier - 1</v>
      </c>
      <c r="P997" t="str">
        <f>VLOOKUP(A997,HOS[],11,FALSE)</f>
        <v>R1025</v>
      </c>
      <c r="Q997">
        <f>VLOOKUP(A997,HOS[],3,FALSE)</f>
        <v>51</v>
      </c>
    </row>
    <row r="998" spans="1:17" ht="15.6" x14ac:dyDescent="0.3">
      <c r="A998" s="1" t="s">
        <v>1374</v>
      </c>
      <c r="B998" t="str">
        <f>VLOOKUP(A998,CUS[],3,FALSE)</f>
        <v>Jose A.</v>
      </c>
      <c r="C998">
        <f>VLOOKUP(A998,MED[],2,FALSE)</f>
        <v>36.6</v>
      </c>
      <c r="D998">
        <f>VLOOKUP(A998,MED[],3,FALSE)</f>
        <v>5.2</v>
      </c>
      <c r="E998" t="str">
        <f>VLOOKUP(A998,MED[],4,FALSE)</f>
        <v>yes</v>
      </c>
      <c r="F998" t="str">
        <f>VLOOKUP(A998,MED[],5,FALSE)</f>
        <v>No</v>
      </c>
      <c r="G998" t="str">
        <f>VLOOKUP(A998,MED[],6,FALSE)</f>
        <v>Yes</v>
      </c>
      <c r="H998" t="str">
        <f>VLOOKUP(A998,MED[],7,FALSE)</f>
        <v>1</v>
      </c>
      <c r="I998" t="str">
        <f>VLOOKUP(A998,MED[],8,FALSE)</f>
        <v>No</v>
      </c>
      <c r="J998" t="str">
        <f>VLOOKUP(A998,MED[],9,FALSE)</f>
        <v>Obesity</v>
      </c>
      <c r="K998" t="str">
        <f>VLOOKUP(A998,MED[],10,FALSE)</f>
        <v>Normal</v>
      </c>
      <c r="L998" t="str">
        <f>VLOOKUP(A998,HOS[],2,FALSE)</f>
        <v>25 Oct 1969</v>
      </c>
      <c r="M998" s="11">
        <f>VLOOKUP(A998,HOS[],8,FALSE)</f>
        <v>12770.27</v>
      </c>
      <c r="N998" t="str">
        <f>VLOOKUP(A998,HOS[],9,FALSE)</f>
        <v>tier - 3</v>
      </c>
      <c r="O998" t="str">
        <f>VLOOKUP(A998,HOS[],10,FALSE)</f>
        <v>tier - 2</v>
      </c>
      <c r="P998" t="str">
        <f>VLOOKUP(A998,HOS[],11,FALSE)</f>
        <v>R1011</v>
      </c>
      <c r="Q998">
        <f>VLOOKUP(A998,HOS[],3,FALSE)</f>
        <v>53</v>
      </c>
    </row>
    <row r="999" spans="1:17" ht="15.6" x14ac:dyDescent="0.3">
      <c r="A999" s="1" t="s">
        <v>1373</v>
      </c>
      <c r="B999" t="str">
        <f>VLOOKUP(A999,CUS[],3,FALSE)</f>
        <v>Lauren</v>
      </c>
      <c r="C999">
        <f>VLOOKUP(A999,MED[],2,FALSE)</f>
        <v>35.93</v>
      </c>
      <c r="D999">
        <f>VLOOKUP(A999,MED[],3,FALSE)</f>
        <v>8.3000000000000007</v>
      </c>
      <c r="E999" t="str">
        <f>VLOOKUP(A999,MED[],4,FALSE)</f>
        <v>yes</v>
      </c>
      <c r="F999" t="str">
        <f>VLOOKUP(A999,MED[],5,FALSE)</f>
        <v>No</v>
      </c>
      <c r="G999" t="str">
        <f>VLOOKUP(A999,MED[],6,FALSE)</f>
        <v>No</v>
      </c>
      <c r="H999" t="str">
        <f>VLOOKUP(A999,MED[],7,FALSE)</f>
        <v>0</v>
      </c>
      <c r="I999" t="str">
        <f>VLOOKUP(A999,MED[],8,FALSE)</f>
        <v>No</v>
      </c>
      <c r="J999" t="str">
        <f>VLOOKUP(A999,MED[],9,FALSE)</f>
        <v>Obesity</v>
      </c>
      <c r="K999" t="str">
        <f>VLOOKUP(A999,MED[],10,FALSE)</f>
        <v>Diabetes</v>
      </c>
      <c r="L999" t="str">
        <f>VLOOKUP(A999,HOS[],2,FALSE)</f>
        <v>24 Oct 1981</v>
      </c>
      <c r="M999" s="11">
        <f>VLOOKUP(A999,HOS[],8,FALSE)</f>
        <v>7670.75</v>
      </c>
      <c r="N999" t="str">
        <f>VLOOKUP(A999,HOS[],9,FALSE)</f>
        <v>tier - 3</v>
      </c>
      <c r="O999" t="str">
        <f>VLOOKUP(A999,HOS[],10,FALSE)</f>
        <v>tier - 1</v>
      </c>
      <c r="P999" t="str">
        <f>VLOOKUP(A999,HOS[],11,FALSE)</f>
        <v>R1026</v>
      </c>
      <c r="Q999">
        <f>VLOOKUP(A999,HOS[],3,FALSE)</f>
        <v>41</v>
      </c>
    </row>
    <row r="1000" spans="1:17" ht="15.6" x14ac:dyDescent="0.3">
      <c r="A1000" s="1" t="s">
        <v>1372</v>
      </c>
      <c r="B1000" t="str">
        <f>VLOOKUP(A1000,CUS[],3,FALSE)</f>
        <v>Jonathon M.</v>
      </c>
      <c r="C1000">
        <f>VLOOKUP(A1000,MED[],2,FALSE)</f>
        <v>28.6</v>
      </c>
      <c r="D1000">
        <f>VLOOKUP(A1000,MED[],3,FALSE)</f>
        <v>5.56</v>
      </c>
      <c r="E1000" t="str">
        <f>VLOOKUP(A1000,MED[],4,FALSE)</f>
        <v>yes</v>
      </c>
      <c r="F1000" t="str">
        <f>VLOOKUP(A1000,MED[],5,FALSE)</f>
        <v>No</v>
      </c>
      <c r="G1000" t="str">
        <f>VLOOKUP(A1000,MED[],6,FALSE)</f>
        <v>Yes</v>
      </c>
      <c r="H1000" t="str">
        <f>VLOOKUP(A1000,MED[],7,FALSE)</f>
        <v>1</v>
      </c>
      <c r="I1000" t="str">
        <f>VLOOKUP(A1000,MED[],8,FALSE)</f>
        <v>No</v>
      </c>
      <c r="J1000" t="str">
        <f>VLOOKUP(A1000,MED[],9,FALSE)</f>
        <v>Overweight</v>
      </c>
      <c r="K1000" t="str">
        <f>VLOOKUP(A1000,MED[],10,FALSE)</f>
        <v>Normal</v>
      </c>
      <c r="L1000" t="str">
        <f>VLOOKUP(A1000,HOS[],2,FALSE)</f>
        <v>13 Aug 1969</v>
      </c>
      <c r="M1000" s="11">
        <f>VLOOKUP(A1000,HOS[],8,FALSE)</f>
        <v>7676.4</v>
      </c>
      <c r="N1000" t="str">
        <f>VLOOKUP(A1000,HOS[],9,FALSE)</f>
        <v>tier - 3</v>
      </c>
      <c r="O1000" t="str">
        <f>VLOOKUP(A1000,HOS[],10,FALSE)</f>
        <v>tier - 1</v>
      </c>
      <c r="P1000" t="str">
        <f>VLOOKUP(A1000,HOS[],11,FALSE)</f>
        <v>R1011</v>
      </c>
      <c r="Q1000">
        <f>VLOOKUP(A1000,HOS[],3,FALSE)</f>
        <v>53</v>
      </c>
    </row>
    <row r="1001" spans="1:17" ht="15.6" x14ac:dyDescent="0.3">
      <c r="A1001" s="1" t="s">
        <v>1371</v>
      </c>
      <c r="B1001" t="str">
        <f>VLOOKUP(A1001,CUS[],3,FALSE)</f>
        <v>Stephanie A</v>
      </c>
      <c r="C1001">
        <f>VLOOKUP(A1001,MED[],2,FALSE)</f>
        <v>39.17</v>
      </c>
      <c r="D1001">
        <f>VLOOKUP(A1001,MED[],3,FALSE)</f>
        <v>4.1500000000000004</v>
      </c>
      <c r="E1001" t="str">
        <f>VLOOKUP(A1001,MED[],4,FALSE)</f>
        <v>No</v>
      </c>
      <c r="F1001" t="str">
        <f>VLOOKUP(A1001,MED[],5,FALSE)</f>
        <v>No</v>
      </c>
      <c r="G1001" t="str">
        <f>VLOOKUP(A1001,MED[],6,FALSE)</f>
        <v>No</v>
      </c>
      <c r="H1001" t="str">
        <f>VLOOKUP(A1001,MED[],7,FALSE)</f>
        <v>0</v>
      </c>
      <c r="I1001" t="str">
        <f>VLOOKUP(A1001,MED[],8,FALSE)</f>
        <v>No</v>
      </c>
      <c r="J1001" t="str">
        <f>VLOOKUP(A1001,MED[],9,FALSE)</f>
        <v>Obesity</v>
      </c>
      <c r="K1001" t="str">
        <f>VLOOKUP(A1001,MED[],10,FALSE)</f>
        <v>Normal</v>
      </c>
      <c r="L1001" t="str">
        <f>VLOOKUP(A1001,HOS[],2,FALSE)</f>
        <v>11 Dec 1989</v>
      </c>
      <c r="M1001" s="11">
        <f>VLOOKUP(A1001,HOS[],8,FALSE)</f>
        <v>7680.92</v>
      </c>
      <c r="N1001" t="str">
        <f>VLOOKUP(A1001,HOS[],9,FALSE)</f>
        <v>tier - 3</v>
      </c>
      <c r="O1001" t="str">
        <f>VLOOKUP(A1001,HOS[],10,FALSE)</f>
        <v>tier - 2</v>
      </c>
      <c r="P1001" t="str">
        <f>VLOOKUP(A1001,HOS[],11,FALSE)</f>
        <v>R1026</v>
      </c>
      <c r="Q1001">
        <f>VLOOKUP(A1001,HOS[],3,FALSE)</f>
        <v>33</v>
      </c>
    </row>
    <row r="1002" spans="1:17" ht="15.6" x14ac:dyDescent="0.3">
      <c r="A1002" s="1" t="s">
        <v>1370</v>
      </c>
      <c r="B1002" t="str">
        <f>VLOOKUP(A1002,CUS[],3,FALSE)</f>
        <v>Patrick</v>
      </c>
      <c r="C1002">
        <f>VLOOKUP(A1002,MED[],2,FALSE)</f>
        <v>26.41</v>
      </c>
      <c r="D1002">
        <f>VLOOKUP(A1002,MED[],3,FALSE)</f>
        <v>5.99</v>
      </c>
      <c r="E1002" t="str">
        <f>VLOOKUP(A1002,MED[],4,FALSE)</f>
        <v>yes</v>
      </c>
      <c r="F1002" t="str">
        <f>VLOOKUP(A1002,MED[],5,FALSE)</f>
        <v>No</v>
      </c>
      <c r="G1002" t="str">
        <f>VLOOKUP(A1002,MED[],6,FALSE)</f>
        <v>Yes</v>
      </c>
      <c r="H1002" t="str">
        <f>VLOOKUP(A1002,MED[],7,FALSE)</f>
        <v>1</v>
      </c>
      <c r="I1002" t="str">
        <f>VLOOKUP(A1002,MED[],8,FALSE)</f>
        <v>No</v>
      </c>
      <c r="J1002" t="str">
        <f>VLOOKUP(A1002,MED[],9,FALSE)</f>
        <v>Overweight</v>
      </c>
      <c r="K1002" t="str">
        <f>VLOOKUP(A1002,MED[],10,FALSE)</f>
        <v>Prediabetes</v>
      </c>
      <c r="L1002" t="str">
        <f>VLOOKUP(A1002,HOS[],2,FALSE)</f>
        <v>15 Dec 1969</v>
      </c>
      <c r="M1002" s="11">
        <f>VLOOKUP(A1002,HOS[],8,FALSE)</f>
        <v>38740.120000000003</v>
      </c>
      <c r="N1002" t="str">
        <f>VLOOKUP(A1002,HOS[],9,FALSE)</f>
        <v>tier - 3</v>
      </c>
      <c r="O1002" t="str">
        <f>VLOOKUP(A1002,HOS[],10,FALSE)</f>
        <v>tier - 1</v>
      </c>
      <c r="P1002" t="str">
        <f>VLOOKUP(A1002,HOS[],11,FALSE)</f>
        <v>R1016</v>
      </c>
      <c r="Q1002">
        <f>VLOOKUP(A1002,HOS[],3,FALSE)</f>
        <v>53</v>
      </c>
    </row>
    <row r="1003" spans="1:17" ht="15.6" x14ac:dyDescent="0.3">
      <c r="A1003" s="1" t="s">
        <v>1369</v>
      </c>
      <c r="B1003" t="str">
        <f>VLOOKUP(A1003,CUS[],3,FALSE)</f>
        <v>Krista</v>
      </c>
      <c r="C1003">
        <f>VLOOKUP(A1003,MED[],2,FALSE)</f>
        <v>30.63</v>
      </c>
      <c r="D1003">
        <f>VLOOKUP(A1003,MED[],3,FALSE)</f>
        <v>5.8</v>
      </c>
      <c r="E1003" t="str">
        <f>VLOOKUP(A1003,MED[],4,FALSE)</f>
        <v>yes</v>
      </c>
      <c r="F1003" t="str">
        <f>VLOOKUP(A1003,MED[],5,FALSE)</f>
        <v>No</v>
      </c>
      <c r="G1003" t="str">
        <f>VLOOKUP(A1003,MED[],6,FALSE)</f>
        <v>No</v>
      </c>
      <c r="H1003" t="str">
        <f>VLOOKUP(A1003,MED[],7,FALSE)</f>
        <v>0</v>
      </c>
      <c r="I1003" t="str">
        <f>VLOOKUP(A1003,MED[],8,FALSE)</f>
        <v>No</v>
      </c>
      <c r="J1003" t="str">
        <f>VLOOKUP(A1003,MED[],9,FALSE)</f>
        <v>Obesity</v>
      </c>
      <c r="K1003" t="str">
        <f>VLOOKUP(A1003,MED[],10,FALSE)</f>
        <v>Prediabetes</v>
      </c>
      <c r="L1003" t="str">
        <f>VLOOKUP(A1003,HOS[],2,FALSE)</f>
        <v>19 Jun 1976</v>
      </c>
      <c r="M1003" s="11">
        <f>VLOOKUP(A1003,HOS[],8,FALSE)</f>
        <v>7681.17</v>
      </c>
      <c r="N1003" t="str">
        <f>VLOOKUP(A1003,HOS[],9,FALSE)</f>
        <v>tier - 3</v>
      </c>
      <c r="O1003" t="str">
        <f>VLOOKUP(A1003,HOS[],10,FALSE)</f>
        <v>tier - 2</v>
      </c>
      <c r="P1003" t="str">
        <f>VLOOKUP(A1003,HOS[],11,FALSE)</f>
        <v>R1025</v>
      </c>
      <c r="Q1003">
        <f>VLOOKUP(A1003,HOS[],3,FALSE)</f>
        <v>46</v>
      </c>
    </row>
    <row r="1004" spans="1:17" ht="15.6" x14ac:dyDescent="0.3">
      <c r="A1004" s="1" t="s">
        <v>1368</v>
      </c>
      <c r="B1004" t="str">
        <f>VLOOKUP(A1004,CUS[],3,FALSE)</f>
        <v>Jenessa</v>
      </c>
      <c r="C1004">
        <f>VLOOKUP(A1004,MED[],2,FALSE)</f>
        <v>31.73</v>
      </c>
      <c r="D1004">
        <f>VLOOKUP(A1004,MED[],3,FALSE)</f>
        <v>7.32</v>
      </c>
      <c r="E1004" t="str">
        <f>VLOOKUP(A1004,MED[],4,FALSE)</f>
        <v>yes</v>
      </c>
      <c r="F1004" t="str">
        <f>VLOOKUP(A1004,MED[],5,FALSE)</f>
        <v>No</v>
      </c>
      <c r="G1004" t="str">
        <f>VLOOKUP(A1004,MED[],6,FALSE)</f>
        <v>No</v>
      </c>
      <c r="H1004" t="str">
        <f>VLOOKUP(A1004,MED[],7,FALSE)</f>
        <v>2</v>
      </c>
      <c r="I1004" t="str">
        <f>VLOOKUP(A1004,MED[],8,FALSE)</f>
        <v>No</v>
      </c>
      <c r="J1004" t="str">
        <f>VLOOKUP(A1004,MED[],9,FALSE)</f>
        <v>Obesity</v>
      </c>
      <c r="K1004" t="str">
        <f>VLOOKUP(A1004,MED[],10,FALSE)</f>
        <v>Diabetes</v>
      </c>
      <c r="L1004" t="str">
        <f>VLOOKUP(A1004,HOS[],2,FALSE)</f>
        <v>18 Jun 1970</v>
      </c>
      <c r="M1004" s="11">
        <f>VLOOKUP(A1004,HOS[],8,FALSE)</f>
        <v>7682.67</v>
      </c>
      <c r="N1004" t="str">
        <f>VLOOKUP(A1004,HOS[],9,FALSE)</f>
        <v>tier - 3</v>
      </c>
      <c r="O1004" t="str">
        <f>VLOOKUP(A1004,HOS[],10,FALSE)</f>
        <v>tier - 2</v>
      </c>
      <c r="P1004" t="str">
        <f>VLOOKUP(A1004,HOS[],11,FALSE)</f>
        <v>R1012</v>
      </c>
      <c r="Q1004">
        <f>VLOOKUP(A1004,HOS[],3,FALSE)</f>
        <v>52</v>
      </c>
    </row>
    <row r="1005" spans="1:17" ht="15.6" x14ac:dyDescent="0.3">
      <c r="A1005" s="1" t="s">
        <v>1367</v>
      </c>
      <c r="B1005" t="str">
        <f>VLOOKUP(A1005,CUS[],3,FALSE)</f>
        <v>Ryan M.</v>
      </c>
      <c r="C1005">
        <f>VLOOKUP(A1005,MED[],2,FALSE)</f>
        <v>30.7</v>
      </c>
      <c r="D1005">
        <f>VLOOKUP(A1005,MED[],3,FALSE)</f>
        <v>5.16</v>
      </c>
      <c r="E1005" t="str">
        <f>VLOOKUP(A1005,MED[],4,FALSE)</f>
        <v>No</v>
      </c>
      <c r="F1005" t="str">
        <f>VLOOKUP(A1005,MED[],5,FALSE)</f>
        <v>No</v>
      </c>
      <c r="G1005" t="str">
        <f>VLOOKUP(A1005,MED[],6,FALSE)</f>
        <v>No</v>
      </c>
      <c r="H1005" t="str">
        <f>VLOOKUP(A1005,MED[],7,FALSE)</f>
        <v>2</v>
      </c>
      <c r="I1005" t="str">
        <f>VLOOKUP(A1005,MED[],8,FALSE)</f>
        <v>No</v>
      </c>
      <c r="J1005" t="str">
        <f>VLOOKUP(A1005,MED[],9,FALSE)</f>
        <v>Obesity</v>
      </c>
      <c r="K1005" t="str">
        <f>VLOOKUP(A1005,MED[],10,FALSE)</f>
        <v>Normal</v>
      </c>
      <c r="L1005" t="str">
        <f>VLOOKUP(A1005,HOS[],2,FALSE)</f>
        <v>12 Sep 1972</v>
      </c>
      <c r="M1005" s="11">
        <f>VLOOKUP(A1005,HOS[],8,FALSE)</f>
        <v>7684.62</v>
      </c>
      <c r="N1005" t="str">
        <f>VLOOKUP(A1005,HOS[],9,FALSE)</f>
        <v>tier - 3</v>
      </c>
      <c r="O1005" t="str">
        <f>VLOOKUP(A1005,HOS[],10,FALSE)</f>
        <v>tier - 2</v>
      </c>
      <c r="P1005" t="str">
        <f>VLOOKUP(A1005,HOS[],11,FALSE)</f>
        <v>R1021</v>
      </c>
      <c r="Q1005">
        <f>VLOOKUP(A1005,HOS[],3,FALSE)</f>
        <v>50</v>
      </c>
    </row>
    <row r="1006" spans="1:17" ht="15.6" x14ac:dyDescent="0.3">
      <c r="A1006" s="1" t="s">
        <v>1366</v>
      </c>
      <c r="B1006" t="str">
        <f>VLOOKUP(A1006,CUS[],3,FALSE)</f>
        <v>Thomas</v>
      </c>
      <c r="C1006">
        <f>VLOOKUP(A1006,MED[],2,FALSE)</f>
        <v>25.934999999999999</v>
      </c>
      <c r="D1006">
        <f>VLOOKUP(A1006,MED[],3,FALSE)</f>
        <v>5.96</v>
      </c>
      <c r="E1006" t="str">
        <f>VLOOKUP(A1006,MED[],4,FALSE)</f>
        <v>yes</v>
      </c>
      <c r="F1006" t="str">
        <f>VLOOKUP(A1006,MED[],5,FALSE)</f>
        <v>No</v>
      </c>
      <c r="G1006" t="str">
        <f>VLOOKUP(A1006,MED[],6,FALSE)</f>
        <v>No</v>
      </c>
      <c r="H1006" t="str">
        <f>VLOOKUP(A1006,MED[],7,FALSE)</f>
        <v>2</v>
      </c>
      <c r="I1006" t="str">
        <f>VLOOKUP(A1006,MED[],8,FALSE)</f>
        <v>No</v>
      </c>
      <c r="J1006" t="str">
        <f>VLOOKUP(A1006,MED[],9,FALSE)</f>
        <v>Overweight</v>
      </c>
      <c r="K1006" t="str">
        <f>VLOOKUP(A1006,MED[],10,FALSE)</f>
        <v>Prediabetes</v>
      </c>
      <c r="L1006" t="str">
        <f>VLOOKUP(A1006,HOS[],2,FALSE)</f>
        <v>29 Aug 1966</v>
      </c>
      <c r="M1006" s="11">
        <f>VLOOKUP(A1006,HOS[],8,FALSE)</f>
        <v>7726.85</v>
      </c>
      <c r="N1006" t="str">
        <f>VLOOKUP(A1006,HOS[],9,FALSE)</f>
        <v>tier - 3</v>
      </c>
      <c r="O1006" t="str">
        <f>VLOOKUP(A1006,HOS[],10,FALSE)</f>
        <v>tier - 1</v>
      </c>
      <c r="P1006" t="str">
        <f>VLOOKUP(A1006,HOS[],11,FALSE)</f>
        <v>R1016</v>
      </c>
      <c r="Q1006">
        <f>VLOOKUP(A1006,HOS[],3,FALSE)</f>
        <v>56</v>
      </c>
    </row>
    <row r="1007" spans="1:17" ht="15.6" x14ac:dyDescent="0.3">
      <c r="A1007" s="1" t="s">
        <v>1365</v>
      </c>
      <c r="B1007" t="str">
        <f>VLOOKUP(A1007,CUS[],3,FALSE)</f>
        <v>Amanda N.</v>
      </c>
      <c r="C1007">
        <f>VLOOKUP(A1007,MED[],2,FALSE)</f>
        <v>35.9</v>
      </c>
      <c r="D1007">
        <f>VLOOKUP(A1007,MED[],3,FALSE)</f>
        <v>4.8499999999999996</v>
      </c>
      <c r="E1007" t="str">
        <f>VLOOKUP(A1007,MED[],4,FALSE)</f>
        <v>yes</v>
      </c>
      <c r="F1007" t="str">
        <f>VLOOKUP(A1007,MED[],5,FALSE)</f>
        <v>No</v>
      </c>
      <c r="G1007" t="str">
        <f>VLOOKUP(A1007,MED[],6,FALSE)</f>
        <v>Yes</v>
      </c>
      <c r="H1007" t="str">
        <f>VLOOKUP(A1007,MED[],7,FALSE)</f>
        <v>1</v>
      </c>
      <c r="I1007" t="str">
        <f>VLOOKUP(A1007,MED[],8,FALSE)</f>
        <v>No</v>
      </c>
      <c r="J1007" t="str">
        <f>VLOOKUP(A1007,MED[],9,FALSE)</f>
        <v>Obesity</v>
      </c>
      <c r="K1007" t="str">
        <f>VLOOKUP(A1007,MED[],10,FALSE)</f>
        <v>Normal</v>
      </c>
      <c r="L1007" t="str">
        <f>VLOOKUP(A1007,HOS[],2,FALSE)</f>
        <v>2 Jun 1969</v>
      </c>
      <c r="M1007" s="11">
        <f>VLOOKUP(A1007,HOS[],8,FALSE)</f>
        <v>7727.25</v>
      </c>
      <c r="N1007" t="str">
        <f>VLOOKUP(A1007,HOS[],9,FALSE)</f>
        <v>tier - 3</v>
      </c>
      <c r="O1007" t="str">
        <f>VLOOKUP(A1007,HOS[],10,FALSE)</f>
        <v>tier - 2</v>
      </c>
      <c r="P1007" t="str">
        <f>VLOOKUP(A1007,HOS[],11,FALSE)</f>
        <v>R1011</v>
      </c>
      <c r="Q1007">
        <f>VLOOKUP(A1007,HOS[],3,FALSE)</f>
        <v>54</v>
      </c>
    </row>
    <row r="1008" spans="1:17" ht="15.6" x14ac:dyDescent="0.3">
      <c r="A1008" s="1" t="s">
        <v>1364</v>
      </c>
      <c r="B1008" t="str">
        <f>VLOOKUP(A1008,CUS[],3,FALSE)</f>
        <v>Teresa P.</v>
      </c>
      <c r="C1008">
        <f>VLOOKUP(A1008,MED[],2,FALSE)</f>
        <v>26.7</v>
      </c>
      <c r="D1008">
        <f>VLOOKUP(A1008,MED[],3,FALSE)</f>
        <v>5.09</v>
      </c>
      <c r="E1008" t="str">
        <f>VLOOKUP(A1008,MED[],4,FALSE)</f>
        <v>yes</v>
      </c>
      <c r="F1008" t="str">
        <f>VLOOKUP(A1008,MED[],5,FALSE)</f>
        <v>No</v>
      </c>
      <c r="G1008" t="str">
        <f>VLOOKUP(A1008,MED[],6,FALSE)</f>
        <v>Yes</v>
      </c>
      <c r="H1008" t="str">
        <f>VLOOKUP(A1008,MED[],7,FALSE)</f>
        <v>1</v>
      </c>
      <c r="I1008" t="str">
        <f>VLOOKUP(A1008,MED[],8,FALSE)</f>
        <v>No</v>
      </c>
      <c r="J1008" t="str">
        <f>VLOOKUP(A1008,MED[],9,FALSE)</f>
        <v>Overweight</v>
      </c>
      <c r="K1008" t="str">
        <f>VLOOKUP(A1008,MED[],10,FALSE)</f>
        <v>Normal</v>
      </c>
      <c r="L1008" t="str">
        <f>VLOOKUP(A1008,HOS[],2,FALSE)</f>
        <v>10 Nov 1969</v>
      </c>
      <c r="M1008" s="11">
        <f>VLOOKUP(A1008,HOS[],8,FALSE)</f>
        <v>7729.65</v>
      </c>
      <c r="N1008" t="str">
        <f>VLOOKUP(A1008,HOS[],9,FALSE)</f>
        <v>tier - 3</v>
      </c>
      <c r="O1008" t="str">
        <f>VLOOKUP(A1008,HOS[],10,FALSE)</f>
        <v>tier - 2</v>
      </c>
      <c r="P1008" t="str">
        <f>VLOOKUP(A1008,HOS[],11,FALSE)</f>
        <v>R1011</v>
      </c>
      <c r="Q1008">
        <f>VLOOKUP(A1008,HOS[],3,FALSE)</f>
        <v>53</v>
      </c>
    </row>
    <row r="1009" spans="1:17" ht="15.6" x14ac:dyDescent="0.3">
      <c r="A1009" s="1" t="s">
        <v>1363</v>
      </c>
      <c r="B1009" t="str">
        <f>VLOOKUP(A1009,CUS[],3,FALSE)</f>
        <v>Dorian</v>
      </c>
      <c r="C1009">
        <f>VLOOKUP(A1009,MED[],2,FALSE)</f>
        <v>33.71</v>
      </c>
      <c r="D1009">
        <f>VLOOKUP(A1009,MED[],3,FALSE)</f>
        <v>4.9400000000000004</v>
      </c>
      <c r="E1009" t="str">
        <f>VLOOKUP(A1009,MED[],4,FALSE)</f>
        <v>No</v>
      </c>
      <c r="F1009" t="str">
        <f>VLOOKUP(A1009,MED[],5,FALSE)</f>
        <v>No</v>
      </c>
      <c r="G1009" t="str">
        <f>VLOOKUP(A1009,MED[],6,FALSE)</f>
        <v>No</v>
      </c>
      <c r="H1009" t="str">
        <f>VLOOKUP(A1009,MED[],7,FALSE)</f>
        <v>0</v>
      </c>
      <c r="I1009" t="str">
        <f>VLOOKUP(A1009,MED[],8,FALSE)</f>
        <v>No</v>
      </c>
      <c r="J1009" t="str">
        <f>VLOOKUP(A1009,MED[],9,FALSE)</f>
        <v>Obesity</v>
      </c>
      <c r="K1009" t="str">
        <f>VLOOKUP(A1009,MED[],10,FALSE)</f>
        <v>Normal</v>
      </c>
      <c r="L1009" t="str">
        <f>VLOOKUP(A1009,HOS[],2,FALSE)</f>
        <v>7 Aug 1980</v>
      </c>
      <c r="M1009" s="11">
        <f>VLOOKUP(A1009,HOS[],8,FALSE)</f>
        <v>12776.05</v>
      </c>
      <c r="N1009" t="str">
        <f>VLOOKUP(A1009,HOS[],9,FALSE)</f>
        <v>tier - 3</v>
      </c>
      <c r="O1009" t="str">
        <f>VLOOKUP(A1009,HOS[],10,FALSE)</f>
        <v>tier - 1</v>
      </c>
      <c r="P1009" t="str">
        <f>VLOOKUP(A1009,HOS[],11,FALSE)</f>
        <v>R1021</v>
      </c>
      <c r="Q1009">
        <f>VLOOKUP(A1009,HOS[],3,FALSE)</f>
        <v>42</v>
      </c>
    </row>
    <row r="1010" spans="1:17" ht="15.6" x14ac:dyDescent="0.3">
      <c r="A1010" s="1" t="s">
        <v>1362</v>
      </c>
      <c r="B1010" t="str">
        <f>VLOOKUP(A1010,CUS[],3,FALSE)</f>
        <v>Amy</v>
      </c>
      <c r="C1010">
        <f>VLOOKUP(A1010,MED[],2,FALSE)</f>
        <v>41.91</v>
      </c>
      <c r="D1010">
        <f>VLOOKUP(A1010,MED[],3,FALSE)</f>
        <v>4.92</v>
      </c>
      <c r="E1010" t="str">
        <f>VLOOKUP(A1010,MED[],4,FALSE)</f>
        <v>yes</v>
      </c>
      <c r="F1010" t="str">
        <f>VLOOKUP(A1010,MED[],5,FALSE)</f>
        <v>No</v>
      </c>
      <c r="G1010" t="str">
        <f>VLOOKUP(A1010,MED[],6,FALSE)</f>
        <v>No</v>
      </c>
      <c r="H1010" t="str">
        <f>VLOOKUP(A1010,MED[],7,FALSE)</f>
        <v>2</v>
      </c>
      <c r="I1010" t="str">
        <f>VLOOKUP(A1010,MED[],8,FALSE)</f>
        <v>No</v>
      </c>
      <c r="J1010" t="str">
        <f>VLOOKUP(A1010,MED[],9,FALSE)</f>
        <v>Obesity</v>
      </c>
      <c r="K1010" t="str">
        <f>VLOOKUP(A1010,MED[],10,FALSE)</f>
        <v>Normal</v>
      </c>
      <c r="L1010" t="str">
        <f>VLOOKUP(A1010,HOS[],2,FALSE)</f>
        <v>4 Jul 1966</v>
      </c>
      <c r="M1010" s="11">
        <f>VLOOKUP(A1010,HOS[],8,FALSE)</f>
        <v>7731.43</v>
      </c>
      <c r="N1010" t="str">
        <f>VLOOKUP(A1010,HOS[],9,FALSE)</f>
        <v>tier - 3</v>
      </c>
      <c r="O1010" t="str">
        <f>VLOOKUP(A1010,HOS[],10,FALSE)</f>
        <v>tier - 1</v>
      </c>
      <c r="P1010" t="str">
        <f>VLOOKUP(A1010,HOS[],11,FALSE)</f>
        <v>R1013</v>
      </c>
      <c r="Q1010">
        <f>VLOOKUP(A1010,HOS[],3,FALSE)</f>
        <v>56</v>
      </c>
    </row>
    <row r="1011" spans="1:17" ht="15.6" x14ac:dyDescent="0.3">
      <c r="A1011" s="1" t="s">
        <v>1361</v>
      </c>
      <c r="B1011" t="str">
        <f>VLOOKUP(A1011,CUS[],3,FALSE)</f>
        <v>Aberu</v>
      </c>
      <c r="C1011">
        <f>VLOOKUP(A1011,MED[],2,FALSE)</f>
        <v>39.82</v>
      </c>
      <c r="D1011">
        <f>VLOOKUP(A1011,MED[],3,FALSE)</f>
        <v>6.05</v>
      </c>
      <c r="E1011" t="str">
        <f>VLOOKUP(A1011,MED[],4,FALSE)</f>
        <v>yes</v>
      </c>
      <c r="F1011" t="str">
        <f>VLOOKUP(A1011,MED[],5,FALSE)</f>
        <v>No</v>
      </c>
      <c r="G1011" t="str">
        <f>VLOOKUP(A1011,MED[],6,FALSE)</f>
        <v>No</v>
      </c>
      <c r="H1011" t="str">
        <f>VLOOKUP(A1011,MED[],7,FALSE)</f>
        <v>2</v>
      </c>
      <c r="I1011" t="str">
        <f>VLOOKUP(A1011,MED[],8,FALSE)</f>
        <v>No</v>
      </c>
      <c r="J1011" t="str">
        <f>VLOOKUP(A1011,MED[],9,FALSE)</f>
        <v>Obesity</v>
      </c>
      <c r="K1011" t="str">
        <f>VLOOKUP(A1011,MED[],10,FALSE)</f>
        <v>Prediabetes</v>
      </c>
      <c r="L1011" t="str">
        <f>VLOOKUP(A1011,HOS[],2,FALSE)</f>
        <v>29 Sep 1966</v>
      </c>
      <c r="M1011" s="11">
        <f>VLOOKUP(A1011,HOS[],8,FALSE)</f>
        <v>7731.86</v>
      </c>
      <c r="N1011" t="str">
        <f>VLOOKUP(A1011,HOS[],9,FALSE)</f>
        <v>tier - 3</v>
      </c>
      <c r="O1011" t="str">
        <f>VLOOKUP(A1011,HOS[],10,FALSE)</f>
        <v>tier - 1</v>
      </c>
      <c r="P1011" t="str">
        <f>VLOOKUP(A1011,HOS[],11,FALSE)</f>
        <v>R1013</v>
      </c>
      <c r="Q1011">
        <f>VLOOKUP(A1011,HOS[],3,FALSE)</f>
        <v>56</v>
      </c>
    </row>
    <row r="1012" spans="1:17" ht="15.6" x14ac:dyDescent="0.3">
      <c r="A1012" s="1" t="s">
        <v>1360</v>
      </c>
      <c r="B1012" t="str">
        <f>VLOOKUP(A1012,CUS[],3,FALSE)</f>
        <v>Ashley</v>
      </c>
      <c r="C1012">
        <f>VLOOKUP(A1012,MED[],2,FALSE)</f>
        <v>28.12</v>
      </c>
      <c r="D1012">
        <f>VLOOKUP(A1012,MED[],3,FALSE)</f>
        <v>4.67</v>
      </c>
      <c r="E1012" t="str">
        <f>VLOOKUP(A1012,MED[],4,FALSE)</f>
        <v>No</v>
      </c>
      <c r="F1012" t="str">
        <f>VLOOKUP(A1012,MED[],5,FALSE)</f>
        <v>No</v>
      </c>
      <c r="G1012" t="str">
        <f>VLOOKUP(A1012,MED[],6,FALSE)</f>
        <v>No</v>
      </c>
      <c r="H1012" t="str">
        <f>VLOOKUP(A1012,MED[],7,FALSE)</f>
        <v>2</v>
      </c>
      <c r="I1012" t="str">
        <f>VLOOKUP(A1012,MED[],8,FALSE)</f>
        <v>No</v>
      </c>
      <c r="J1012" t="str">
        <f>VLOOKUP(A1012,MED[],9,FALSE)</f>
        <v>Overweight</v>
      </c>
      <c r="K1012" t="str">
        <f>VLOOKUP(A1012,MED[],10,FALSE)</f>
        <v>Normal</v>
      </c>
      <c r="L1012" t="str">
        <f>VLOOKUP(A1012,HOS[],2,FALSE)</f>
        <v>18 Oct 1972</v>
      </c>
      <c r="M1012" s="11">
        <f>VLOOKUP(A1012,HOS[],8,FALSE)</f>
        <v>7736.39</v>
      </c>
      <c r="N1012" t="str">
        <f>VLOOKUP(A1012,HOS[],9,FALSE)</f>
        <v>tier - 3</v>
      </c>
      <c r="O1012" t="str">
        <f>VLOOKUP(A1012,HOS[],10,FALSE)</f>
        <v>tier - 2</v>
      </c>
      <c r="P1012" t="str">
        <f>VLOOKUP(A1012,HOS[],11,FALSE)</f>
        <v>R1012</v>
      </c>
      <c r="Q1012">
        <f>VLOOKUP(A1012,HOS[],3,FALSE)</f>
        <v>50</v>
      </c>
    </row>
    <row r="1013" spans="1:17" ht="15.6" x14ac:dyDescent="0.3">
      <c r="A1013" s="1" t="s">
        <v>1359</v>
      </c>
      <c r="B1013" t="str">
        <f>VLOOKUP(A1013,CUS[],3,FALSE)</f>
        <v>Anna E</v>
      </c>
      <c r="C1013">
        <f>VLOOKUP(A1013,MED[],2,FALSE)</f>
        <v>26.98</v>
      </c>
      <c r="D1013">
        <f>VLOOKUP(A1013,MED[],3,FALSE)</f>
        <v>9.81</v>
      </c>
      <c r="E1013" t="str">
        <f>VLOOKUP(A1013,MED[],4,FALSE)</f>
        <v>yes</v>
      </c>
      <c r="F1013" t="str">
        <f>VLOOKUP(A1013,MED[],5,FALSE)</f>
        <v>No</v>
      </c>
      <c r="G1013" t="str">
        <f>VLOOKUP(A1013,MED[],6,FALSE)</f>
        <v>No</v>
      </c>
      <c r="H1013" t="str">
        <f>VLOOKUP(A1013,MED[],7,FALSE)</f>
        <v>0</v>
      </c>
      <c r="I1013" t="str">
        <f>VLOOKUP(A1013,MED[],8,FALSE)</f>
        <v>No</v>
      </c>
      <c r="J1013" t="str">
        <f>VLOOKUP(A1013,MED[],9,FALSE)</f>
        <v>Overweight</v>
      </c>
      <c r="K1013" t="str">
        <f>VLOOKUP(A1013,MED[],10,FALSE)</f>
        <v>Diabetes</v>
      </c>
      <c r="L1013" t="str">
        <f>VLOOKUP(A1013,HOS[],2,FALSE)</f>
        <v>4 Sep 1967</v>
      </c>
      <c r="M1013" s="11">
        <f>VLOOKUP(A1013,HOS[],8,FALSE)</f>
        <v>7740.34</v>
      </c>
      <c r="N1013" t="str">
        <f>VLOOKUP(A1013,HOS[],9,FALSE)</f>
        <v>tier - 3</v>
      </c>
      <c r="O1013" t="str">
        <f>VLOOKUP(A1013,HOS[],10,FALSE)</f>
        <v>tier - 2</v>
      </c>
      <c r="P1013" t="str">
        <f>VLOOKUP(A1013,HOS[],11,FALSE)</f>
        <v>R1012</v>
      </c>
      <c r="Q1013">
        <f>VLOOKUP(A1013,HOS[],3,FALSE)</f>
        <v>55</v>
      </c>
    </row>
    <row r="1014" spans="1:17" ht="15.6" x14ac:dyDescent="0.3">
      <c r="A1014" s="1" t="s">
        <v>1358</v>
      </c>
      <c r="B1014" t="str">
        <f>VLOOKUP(A1014,CUS[],3,FALSE)</f>
        <v>Tania K.</v>
      </c>
      <c r="C1014">
        <f>VLOOKUP(A1014,MED[],2,FALSE)</f>
        <v>27.2</v>
      </c>
      <c r="D1014">
        <f>VLOOKUP(A1014,MED[],3,FALSE)</f>
        <v>6.06</v>
      </c>
      <c r="E1014" t="str">
        <f>VLOOKUP(A1014,MED[],4,FALSE)</f>
        <v>yes</v>
      </c>
      <c r="F1014" t="str">
        <f>VLOOKUP(A1014,MED[],5,FALSE)</f>
        <v>No</v>
      </c>
      <c r="G1014" t="str">
        <f>VLOOKUP(A1014,MED[],6,FALSE)</f>
        <v>No</v>
      </c>
      <c r="H1014" t="str">
        <f>VLOOKUP(A1014,MED[],7,FALSE)</f>
        <v>2</v>
      </c>
      <c r="I1014" t="str">
        <f>VLOOKUP(A1014,MED[],8,FALSE)</f>
        <v>No</v>
      </c>
      <c r="J1014" t="str">
        <f>VLOOKUP(A1014,MED[],9,FALSE)</f>
        <v>Overweight</v>
      </c>
      <c r="K1014" t="str">
        <f>VLOOKUP(A1014,MED[],10,FALSE)</f>
        <v>Prediabetes</v>
      </c>
      <c r="L1014" t="str">
        <f>VLOOKUP(A1014,HOS[],2,FALSE)</f>
        <v>8 Nov 1966</v>
      </c>
      <c r="M1014" s="11">
        <f>VLOOKUP(A1014,HOS[],8,FALSE)</f>
        <v>38746.36</v>
      </c>
      <c r="N1014" t="str">
        <f>VLOOKUP(A1014,HOS[],9,FALSE)</f>
        <v>tier - 3</v>
      </c>
      <c r="O1014" t="str">
        <f>VLOOKUP(A1014,HOS[],10,FALSE)</f>
        <v>tier - 3</v>
      </c>
      <c r="P1014" t="str">
        <f>VLOOKUP(A1014,HOS[],11,FALSE)</f>
        <v>R1011</v>
      </c>
      <c r="Q1014">
        <f>VLOOKUP(A1014,HOS[],3,FALSE)</f>
        <v>56</v>
      </c>
    </row>
    <row r="1015" spans="1:17" ht="15.6" x14ac:dyDescent="0.3">
      <c r="A1015" s="1" t="s">
        <v>1357</v>
      </c>
      <c r="B1015" t="str">
        <f>VLOOKUP(A1015,CUS[],3,FALSE)</f>
        <v>Ashley E</v>
      </c>
      <c r="C1015">
        <f>VLOOKUP(A1015,MED[],2,FALSE)</f>
        <v>25.3</v>
      </c>
      <c r="D1015">
        <f>VLOOKUP(A1015,MED[],3,FALSE)</f>
        <v>5.19</v>
      </c>
      <c r="E1015" t="str">
        <f>VLOOKUP(A1015,MED[],4,FALSE)</f>
        <v>yes</v>
      </c>
      <c r="F1015" t="str">
        <f>VLOOKUP(A1015,MED[],5,FALSE)</f>
        <v>No</v>
      </c>
      <c r="G1015" t="str">
        <f>VLOOKUP(A1015,MED[],6,FALSE)</f>
        <v>No</v>
      </c>
      <c r="H1015" t="str">
        <f>VLOOKUP(A1015,MED[],7,FALSE)</f>
        <v>2</v>
      </c>
      <c r="I1015" t="str">
        <f>VLOOKUP(A1015,MED[],8,FALSE)</f>
        <v>No</v>
      </c>
      <c r="J1015" t="str">
        <f>VLOOKUP(A1015,MED[],9,FALSE)</f>
        <v>Overweight</v>
      </c>
      <c r="K1015" t="str">
        <f>VLOOKUP(A1015,MED[],10,FALSE)</f>
        <v>Normal</v>
      </c>
      <c r="L1015" t="str">
        <f>VLOOKUP(A1015,HOS[],2,FALSE)</f>
        <v>12 Nov 1966</v>
      </c>
      <c r="M1015" s="11">
        <f>VLOOKUP(A1015,HOS[],8,FALSE)</f>
        <v>7742.11</v>
      </c>
      <c r="N1015" t="str">
        <f>VLOOKUP(A1015,HOS[],9,FALSE)</f>
        <v>tier - 3</v>
      </c>
      <c r="O1015" t="str">
        <f>VLOOKUP(A1015,HOS[],10,FALSE)</f>
        <v>tier - 3</v>
      </c>
      <c r="P1015" t="str">
        <f>VLOOKUP(A1015,HOS[],11,FALSE)</f>
        <v>R1011</v>
      </c>
      <c r="Q1015">
        <f>VLOOKUP(A1015,HOS[],3,FALSE)</f>
        <v>56</v>
      </c>
    </row>
    <row r="1016" spans="1:17" ht="15.6" x14ac:dyDescent="0.3">
      <c r="A1016" s="1" t="s">
        <v>1356</v>
      </c>
      <c r="B1016" t="str">
        <f>VLOOKUP(A1016,CUS[],3,FALSE)</f>
        <v>Aleksandra</v>
      </c>
      <c r="C1016">
        <f>VLOOKUP(A1016,MED[],2,FALSE)</f>
        <v>30.25</v>
      </c>
      <c r="D1016">
        <f>VLOOKUP(A1016,MED[],3,FALSE)</f>
        <v>10.16</v>
      </c>
      <c r="E1016" t="str">
        <f>VLOOKUP(A1016,MED[],4,FALSE)</f>
        <v>No</v>
      </c>
      <c r="F1016" t="str">
        <f>VLOOKUP(A1016,MED[],5,FALSE)</f>
        <v>No</v>
      </c>
      <c r="G1016" t="str">
        <f>VLOOKUP(A1016,MED[],6,FALSE)</f>
        <v>No</v>
      </c>
      <c r="H1016" t="str">
        <f>VLOOKUP(A1016,MED[],7,FALSE)</f>
        <v>0</v>
      </c>
      <c r="I1016" t="str">
        <f>VLOOKUP(A1016,MED[],8,FALSE)</f>
        <v>No</v>
      </c>
      <c r="J1016" t="str">
        <f>VLOOKUP(A1016,MED[],9,FALSE)</f>
        <v>Obesity</v>
      </c>
      <c r="K1016" t="str">
        <f>VLOOKUP(A1016,MED[],10,FALSE)</f>
        <v>Diabetes</v>
      </c>
      <c r="L1016" t="str">
        <f>VLOOKUP(A1016,HOS[],2,FALSE)</f>
        <v>30 Nov 1971</v>
      </c>
      <c r="M1016" s="11">
        <f>VLOOKUP(A1016,HOS[],8,FALSE)</f>
        <v>7749.16</v>
      </c>
      <c r="N1016" t="str">
        <f>VLOOKUP(A1016,HOS[],9,FALSE)</f>
        <v>tier - 3</v>
      </c>
      <c r="O1016" t="str">
        <f>VLOOKUP(A1016,HOS[],10,FALSE)</f>
        <v>tier - 2</v>
      </c>
      <c r="P1016" t="str">
        <f>VLOOKUP(A1016,HOS[],11,FALSE)</f>
        <v>R1012</v>
      </c>
      <c r="Q1016">
        <f>VLOOKUP(A1016,HOS[],3,FALSE)</f>
        <v>51</v>
      </c>
    </row>
    <row r="1017" spans="1:17" ht="15.6" x14ac:dyDescent="0.3">
      <c r="A1017" s="1" t="s">
        <v>1355</v>
      </c>
      <c r="B1017" t="str">
        <f>VLOOKUP(A1017,CUS[],3,FALSE)</f>
        <v>Valery L</v>
      </c>
      <c r="C1017">
        <f>VLOOKUP(A1017,MED[],2,FALSE)</f>
        <v>54</v>
      </c>
      <c r="D1017">
        <f>VLOOKUP(A1017,MED[],3,FALSE)</f>
        <v>4.68</v>
      </c>
      <c r="E1017" t="str">
        <f>VLOOKUP(A1017,MED[],4,FALSE)</f>
        <v>yes</v>
      </c>
      <c r="F1017" t="str">
        <f>VLOOKUP(A1017,MED[],5,FALSE)</f>
        <v>yes</v>
      </c>
      <c r="G1017" t="str">
        <f>VLOOKUP(A1017,MED[],6,FALSE)</f>
        <v>No</v>
      </c>
      <c r="H1017" t="str">
        <f>VLOOKUP(A1017,MED[],7,FALSE)</f>
        <v>2</v>
      </c>
      <c r="I1017" t="str">
        <f>VLOOKUP(A1017,MED[],8,FALSE)</f>
        <v>No</v>
      </c>
      <c r="J1017" t="str">
        <f>VLOOKUP(A1017,MED[],9,FALSE)</f>
        <v>Obesity</v>
      </c>
      <c r="K1017" t="str">
        <f>VLOOKUP(A1017,MED[],10,FALSE)</f>
        <v>Normal</v>
      </c>
      <c r="L1017" t="str">
        <f>VLOOKUP(A1017,HOS[],2,FALSE)</f>
        <v>21 Sep 2000</v>
      </c>
      <c r="M1017" s="11">
        <f>VLOOKUP(A1017,HOS[],8,FALSE)</f>
        <v>7763.06</v>
      </c>
      <c r="N1017" t="str">
        <f>VLOOKUP(A1017,HOS[],9,FALSE)</f>
        <v>tier - 3</v>
      </c>
      <c r="O1017" t="str">
        <f>VLOOKUP(A1017,HOS[],10,FALSE)</f>
        <v>tier - 1</v>
      </c>
      <c r="P1017" t="str">
        <f>VLOOKUP(A1017,HOS[],11,FALSE)</f>
        <v>R1011</v>
      </c>
      <c r="Q1017">
        <f>VLOOKUP(A1017,HOS[],3,FALSE)</f>
        <v>22</v>
      </c>
    </row>
    <row r="1018" spans="1:17" ht="15.6" x14ac:dyDescent="0.3">
      <c r="A1018" s="1" t="s">
        <v>1354</v>
      </c>
      <c r="B1018" t="str">
        <f>VLOOKUP(A1018,CUS[],3,FALSE)</f>
        <v>Joanna G.</v>
      </c>
      <c r="C1018">
        <f>VLOOKUP(A1018,MED[],2,FALSE)</f>
        <v>51.86</v>
      </c>
      <c r="D1018">
        <f>VLOOKUP(A1018,MED[],3,FALSE)</f>
        <v>5.32</v>
      </c>
      <c r="E1018" t="str">
        <f>VLOOKUP(A1018,MED[],4,FALSE)</f>
        <v>yes</v>
      </c>
      <c r="F1018" t="str">
        <f>VLOOKUP(A1018,MED[],5,FALSE)</f>
        <v>No</v>
      </c>
      <c r="G1018" t="str">
        <f>VLOOKUP(A1018,MED[],6,FALSE)</f>
        <v>No</v>
      </c>
      <c r="H1018" t="str">
        <f>VLOOKUP(A1018,MED[],7,FALSE)</f>
        <v>0</v>
      </c>
      <c r="I1018" t="str">
        <f>VLOOKUP(A1018,MED[],8,FALSE)</f>
        <v>No</v>
      </c>
      <c r="J1018" t="str">
        <f>VLOOKUP(A1018,MED[],9,FALSE)</f>
        <v>Obesity</v>
      </c>
      <c r="K1018" t="str">
        <f>VLOOKUP(A1018,MED[],10,FALSE)</f>
        <v>Normal</v>
      </c>
      <c r="L1018" t="str">
        <f>VLOOKUP(A1018,HOS[],2,FALSE)</f>
        <v>6 Dec 2001</v>
      </c>
      <c r="M1018" s="11">
        <f>VLOOKUP(A1018,HOS[],8,FALSE)</f>
        <v>7789.64</v>
      </c>
      <c r="N1018" t="str">
        <f>VLOOKUP(A1018,HOS[],9,FALSE)</f>
        <v>tier - 3</v>
      </c>
      <c r="O1018" t="str">
        <f>VLOOKUP(A1018,HOS[],10,FALSE)</f>
        <v>tier - 1</v>
      </c>
      <c r="P1018" t="str">
        <f>VLOOKUP(A1018,HOS[],11,FALSE)</f>
        <v>R1026</v>
      </c>
      <c r="Q1018">
        <f>VLOOKUP(A1018,HOS[],3,FALSE)</f>
        <v>21</v>
      </c>
    </row>
    <row r="1019" spans="1:17" ht="15.6" x14ac:dyDescent="0.3">
      <c r="A1019" s="1" t="s">
        <v>1353</v>
      </c>
      <c r="B1019" t="str">
        <f>VLOOKUP(A1019,CUS[],3,FALSE)</f>
        <v>Stefanie F.</v>
      </c>
      <c r="C1019">
        <f>VLOOKUP(A1019,MED[],2,FALSE)</f>
        <v>31.39</v>
      </c>
      <c r="D1019">
        <f>VLOOKUP(A1019,MED[],3,FALSE)</f>
        <v>6.99</v>
      </c>
      <c r="E1019" t="str">
        <f>VLOOKUP(A1019,MED[],4,FALSE)</f>
        <v>No</v>
      </c>
      <c r="F1019" t="str">
        <f>VLOOKUP(A1019,MED[],5,FALSE)</f>
        <v>No</v>
      </c>
      <c r="G1019" t="str">
        <f>VLOOKUP(A1019,MED[],6,FALSE)</f>
        <v>No</v>
      </c>
      <c r="H1019" t="str">
        <f>VLOOKUP(A1019,MED[],7,FALSE)</f>
        <v>0</v>
      </c>
      <c r="I1019" t="str">
        <f>VLOOKUP(A1019,MED[],8,FALSE)</f>
        <v>No</v>
      </c>
      <c r="J1019" t="str">
        <f>VLOOKUP(A1019,MED[],9,FALSE)</f>
        <v>Obesity</v>
      </c>
      <c r="K1019" t="str">
        <f>VLOOKUP(A1019,MED[],10,FALSE)</f>
        <v>Diabetes</v>
      </c>
      <c r="L1019" t="str">
        <f>VLOOKUP(A1019,HOS[],2,FALSE)</f>
        <v>25 Aug 1974</v>
      </c>
      <c r="M1019" s="11">
        <f>VLOOKUP(A1019,HOS[],8,FALSE)</f>
        <v>7794.68</v>
      </c>
      <c r="N1019" t="str">
        <f>VLOOKUP(A1019,HOS[],9,FALSE)</f>
        <v>tier - 3</v>
      </c>
      <c r="O1019" t="str">
        <f>VLOOKUP(A1019,HOS[],10,FALSE)</f>
        <v>tier - 2</v>
      </c>
      <c r="P1019" t="str">
        <f>VLOOKUP(A1019,HOS[],11,FALSE)</f>
        <v>R1025</v>
      </c>
      <c r="Q1019">
        <f>VLOOKUP(A1019,HOS[],3,FALSE)</f>
        <v>48</v>
      </c>
    </row>
    <row r="1020" spans="1:17" ht="15.6" x14ac:dyDescent="0.3">
      <c r="A1020" s="1" t="s">
        <v>1352</v>
      </c>
      <c r="B1020" t="str">
        <f>VLOOKUP(A1020,CUS[],3,FALSE)</f>
        <v>Stephen</v>
      </c>
      <c r="C1020">
        <f>VLOOKUP(A1020,MED[],2,FALSE)</f>
        <v>39.97</v>
      </c>
      <c r="D1020">
        <f>VLOOKUP(A1020,MED[],3,FALSE)</f>
        <v>5.55</v>
      </c>
      <c r="E1020" t="str">
        <f>VLOOKUP(A1020,MED[],4,FALSE)</f>
        <v>No</v>
      </c>
      <c r="F1020" t="str">
        <f>VLOOKUP(A1020,MED[],5,FALSE)</f>
        <v>No</v>
      </c>
      <c r="G1020" t="str">
        <f>VLOOKUP(A1020,MED[],6,FALSE)</f>
        <v>No</v>
      </c>
      <c r="H1020" t="str">
        <f>VLOOKUP(A1020,MED[],7,FALSE)</f>
        <v>0</v>
      </c>
      <c r="I1020" t="str">
        <f>VLOOKUP(A1020,MED[],8,FALSE)</f>
        <v>No</v>
      </c>
      <c r="J1020" t="str">
        <f>VLOOKUP(A1020,MED[],9,FALSE)</f>
        <v>Obesity</v>
      </c>
      <c r="K1020" t="str">
        <f>VLOOKUP(A1020,MED[],10,FALSE)</f>
        <v>Normal</v>
      </c>
      <c r="L1020" t="str">
        <f>VLOOKUP(A1020,HOS[],2,FALSE)</f>
        <v>6 Oct 1989</v>
      </c>
      <c r="M1020" s="11">
        <f>VLOOKUP(A1020,HOS[],8,FALSE)</f>
        <v>41250.39</v>
      </c>
      <c r="N1020" t="str">
        <f>VLOOKUP(A1020,HOS[],9,FALSE)</f>
        <v>tier - 3</v>
      </c>
      <c r="O1020" t="str">
        <f>VLOOKUP(A1020,HOS[],10,FALSE)</f>
        <v>tier - 1</v>
      </c>
      <c r="P1020" t="str">
        <f>VLOOKUP(A1020,HOS[],11,FALSE)</f>
        <v>R1012</v>
      </c>
      <c r="Q1020">
        <f>VLOOKUP(A1020,HOS[],3,FALSE)</f>
        <v>33</v>
      </c>
    </row>
    <row r="1021" spans="1:17" ht="15.6" x14ac:dyDescent="0.3">
      <c r="A1021" s="1" t="s">
        <v>1351</v>
      </c>
      <c r="B1021" t="str">
        <f>VLOOKUP(A1021,CUS[],3,FALSE)</f>
        <v>Liza J.</v>
      </c>
      <c r="C1021">
        <f>VLOOKUP(A1021,MED[],2,FALSE)</f>
        <v>41.23</v>
      </c>
      <c r="D1021">
        <f>VLOOKUP(A1021,MED[],3,FALSE)</f>
        <v>6.94</v>
      </c>
      <c r="E1021" t="str">
        <f>VLOOKUP(A1021,MED[],4,FALSE)</f>
        <v>No</v>
      </c>
      <c r="F1021" t="str">
        <f>VLOOKUP(A1021,MED[],5,FALSE)</f>
        <v>No</v>
      </c>
      <c r="G1021" t="str">
        <f>VLOOKUP(A1021,MED[],6,FALSE)</f>
        <v>No</v>
      </c>
      <c r="H1021" t="str">
        <f>VLOOKUP(A1021,MED[],7,FALSE)</f>
        <v>0</v>
      </c>
      <c r="I1021" t="str">
        <f>VLOOKUP(A1021,MED[],8,FALSE)</f>
        <v>No</v>
      </c>
      <c r="J1021" t="str">
        <f>VLOOKUP(A1021,MED[],9,FALSE)</f>
        <v>Obesity</v>
      </c>
      <c r="K1021" t="str">
        <f>VLOOKUP(A1021,MED[],10,FALSE)</f>
        <v>Diabetes</v>
      </c>
      <c r="L1021" t="str">
        <f>VLOOKUP(A1021,HOS[],2,FALSE)</f>
        <v>2 Dec 1974</v>
      </c>
      <c r="M1021" s="11">
        <f>VLOOKUP(A1021,HOS[],8,FALSE)</f>
        <v>7803.77</v>
      </c>
      <c r="N1021" t="str">
        <f>VLOOKUP(A1021,HOS[],9,FALSE)</f>
        <v>tier - 3</v>
      </c>
      <c r="O1021" t="str">
        <f>VLOOKUP(A1021,HOS[],10,FALSE)</f>
        <v>tier - 3</v>
      </c>
      <c r="P1021" t="str">
        <f>VLOOKUP(A1021,HOS[],11,FALSE)</f>
        <v>R1012</v>
      </c>
      <c r="Q1021">
        <f>VLOOKUP(A1021,HOS[],3,FALSE)</f>
        <v>48</v>
      </c>
    </row>
    <row r="1022" spans="1:17" ht="15.6" x14ac:dyDescent="0.3">
      <c r="A1022" s="1" t="s">
        <v>1350</v>
      </c>
      <c r="B1022" t="str">
        <f>VLOOKUP(A1022,CUS[],3,FALSE)</f>
        <v>Ian M.</v>
      </c>
      <c r="C1022">
        <f>VLOOKUP(A1022,MED[],2,FALSE)</f>
        <v>49.45</v>
      </c>
      <c r="D1022">
        <f>VLOOKUP(A1022,MED[],3,FALSE)</f>
        <v>4.2</v>
      </c>
      <c r="E1022" t="str">
        <f>VLOOKUP(A1022,MED[],4,FALSE)</f>
        <v>yes</v>
      </c>
      <c r="F1022" t="str">
        <f>VLOOKUP(A1022,MED[],5,FALSE)</f>
        <v>No</v>
      </c>
      <c r="G1022" t="str">
        <f>VLOOKUP(A1022,MED[],6,FALSE)</f>
        <v>No</v>
      </c>
      <c r="H1022" t="str">
        <f>VLOOKUP(A1022,MED[],7,FALSE)</f>
        <v>0</v>
      </c>
      <c r="I1022" t="str">
        <f>VLOOKUP(A1022,MED[],8,FALSE)</f>
        <v>No</v>
      </c>
      <c r="J1022" t="str">
        <f>VLOOKUP(A1022,MED[],9,FALSE)</f>
        <v>Obesity</v>
      </c>
      <c r="K1022" t="str">
        <f>VLOOKUP(A1022,MED[],10,FALSE)</f>
        <v>Normal</v>
      </c>
      <c r="L1022" t="str">
        <f>VLOOKUP(A1022,HOS[],2,FALSE)</f>
        <v>9 Jul 1996</v>
      </c>
      <c r="M1022" s="11">
        <f>VLOOKUP(A1022,HOS[],8,FALSE)</f>
        <v>7804.16</v>
      </c>
      <c r="N1022" t="str">
        <f>VLOOKUP(A1022,HOS[],9,FALSE)</f>
        <v>tier - 3</v>
      </c>
      <c r="O1022" t="str">
        <f>VLOOKUP(A1022,HOS[],10,FALSE)</f>
        <v>tier - 3</v>
      </c>
      <c r="P1022" t="str">
        <f>VLOOKUP(A1022,HOS[],11,FALSE)</f>
        <v>R1012</v>
      </c>
      <c r="Q1022">
        <f>VLOOKUP(A1022,HOS[],3,FALSE)</f>
        <v>26</v>
      </c>
    </row>
    <row r="1023" spans="1:17" ht="15.6" x14ac:dyDescent="0.3">
      <c r="A1023" s="1" t="s">
        <v>1349</v>
      </c>
      <c r="B1023" t="str">
        <f>VLOOKUP(A1023,CUS[],3,FALSE)</f>
        <v>Claudia L.</v>
      </c>
      <c r="C1023">
        <f>VLOOKUP(A1023,MED[],2,FALSE)</f>
        <v>41.04</v>
      </c>
      <c r="D1023">
        <f>VLOOKUP(A1023,MED[],3,FALSE)</f>
        <v>5.59</v>
      </c>
      <c r="E1023" t="str">
        <f>VLOOKUP(A1023,MED[],4,FALSE)</f>
        <v>No</v>
      </c>
      <c r="F1023" t="str">
        <f>VLOOKUP(A1023,MED[],5,FALSE)</f>
        <v>No</v>
      </c>
      <c r="G1023" t="str">
        <f>VLOOKUP(A1023,MED[],6,FALSE)</f>
        <v>No</v>
      </c>
      <c r="H1023" t="str">
        <f>VLOOKUP(A1023,MED[],7,FALSE)</f>
        <v>0</v>
      </c>
      <c r="I1023" t="str">
        <f>VLOOKUP(A1023,MED[],8,FALSE)</f>
        <v>No</v>
      </c>
      <c r="J1023" t="str">
        <f>VLOOKUP(A1023,MED[],9,FALSE)</f>
        <v>Obesity</v>
      </c>
      <c r="K1023" t="str">
        <f>VLOOKUP(A1023,MED[],10,FALSE)</f>
        <v>Normal</v>
      </c>
      <c r="L1023" t="str">
        <f>VLOOKUP(A1023,HOS[],2,FALSE)</f>
        <v>21 Jun 1991</v>
      </c>
      <c r="M1023" s="11">
        <f>VLOOKUP(A1023,HOS[],8,FALSE)</f>
        <v>7812.67</v>
      </c>
      <c r="N1023" t="str">
        <f>VLOOKUP(A1023,HOS[],9,FALSE)</f>
        <v>tier - 3</v>
      </c>
      <c r="O1023" t="str">
        <f>VLOOKUP(A1023,HOS[],10,FALSE)</f>
        <v>tier - 2</v>
      </c>
      <c r="P1023" t="str">
        <f>VLOOKUP(A1023,HOS[],11,FALSE)</f>
        <v>R1012</v>
      </c>
      <c r="Q1023">
        <f>VLOOKUP(A1023,HOS[],3,FALSE)</f>
        <v>31</v>
      </c>
    </row>
    <row r="1024" spans="1:17" ht="15.6" x14ac:dyDescent="0.3">
      <c r="A1024" s="1" t="s">
        <v>1348</v>
      </c>
      <c r="B1024" t="str">
        <f>VLOOKUP(A1024,CUS[],3,FALSE)</f>
        <v>Jessica M</v>
      </c>
      <c r="C1024">
        <f>VLOOKUP(A1024,MED[],2,FALSE)</f>
        <v>27.93</v>
      </c>
      <c r="D1024">
        <f>VLOOKUP(A1024,MED[],3,FALSE)</f>
        <v>9.9600000000000009</v>
      </c>
      <c r="E1024" t="str">
        <f>VLOOKUP(A1024,MED[],4,FALSE)</f>
        <v>No</v>
      </c>
      <c r="F1024" t="str">
        <f>VLOOKUP(A1024,MED[],5,FALSE)</f>
        <v>No</v>
      </c>
      <c r="G1024" t="str">
        <f>VLOOKUP(A1024,MED[],6,FALSE)</f>
        <v>No</v>
      </c>
      <c r="H1024" t="str">
        <f>VLOOKUP(A1024,MED[],7,FALSE)</f>
        <v>0</v>
      </c>
      <c r="I1024" t="str">
        <f>VLOOKUP(A1024,MED[],8,FALSE)</f>
        <v>No</v>
      </c>
      <c r="J1024" t="str">
        <f>VLOOKUP(A1024,MED[],9,FALSE)</f>
        <v>Overweight</v>
      </c>
      <c r="K1024" t="str">
        <f>VLOOKUP(A1024,MED[],10,FALSE)</f>
        <v>Diabetes</v>
      </c>
      <c r="L1024" t="str">
        <f>VLOOKUP(A1024,HOS[],2,FALSE)</f>
        <v>12 Dec 1974</v>
      </c>
      <c r="M1024" s="11">
        <f>VLOOKUP(A1024,HOS[],8,FALSE)</f>
        <v>7824.37</v>
      </c>
      <c r="N1024" t="str">
        <f>VLOOKUP(A1024,HOS[],9,FALSE)</f>
        <v>tier - 3</v>
      </c>
      <c r="O1024" t="str">
        <f>VLOOKUP(A1024,HOS[],10,FALSE)</f>
        <v>tier - 1</v>
      </c>
      <c r="P1024" t="str">
        <f>VLOOKUP(A1024,HOS[],11,FALSE)</f>
        <v>R1012</v>
      </c>
      <c r="Q1024">
        <f>VLOOKUP(A1024,HOS[],3,FALSE)</f>
        <v>48</v>
      </c>
    </row>
    <row r="1025" spans="1:17" ht="15.6" x14ac:dyDescent="0.3">
      <c r="A1025" s="1" t="s">
        <v>1347</v>
      </c>
      <c r="B1025" t="str">
        <f>VLOOKUP(A1025,CUS[],3,FALSE)</f>
        <v>Billy Jr.</v>
      </c>
      <c r="C1025">
        <f>VLOOKUP(A1025,MED[],2,FALSE)</f>
        <v>21.01</v>
      </c>
      <c r="D1025">
        <f>VLOOKUP(A1025,MED[],3,FALSE)</f>
        <v>7.37</v>
      </c>
      <c r="E1025" t="str">
        <f>VLOOKUP(A1025,MED[],4,FALSE)</f>
        <v>No</v>
      </c>
      <c r="F1025" t="str">
        <f>VLOOKUP(A1025,MED[],5,FALSE)</f>
        <v>No</v>
      </c>
      <c r="G1025" t="str">
        <f>VLOOKUP(A1025,MED[],6,FALSE)</f>
        <v>No</v>
      </c>
      <c r="H1025" t="str">
        <f>VLOOKUP(A1025,MED[],7,FALSE)</f>
        <v>0</v>
      </c>
      <c r="I1025" t="str">
        <f>VLOOKUP(A1025,MED[],8,FALSE)</f>
        <v>No</v>
      </c>
      <c r="J1025" t="str">
        <f>VLOOKUP(A1025,MED[],9,FALSE)</f>
        <v>Overweight</v>
      </c>
      <c r="K1025" t="str">
        <f>VLOOKUP(A1025,MED[],10,FALSE)</f>
        <v>Diabetes</v>
      </c>
      <c r="L1025" t="str">
        <f>VLOOKUP(A1025,HOS[],2,FALSE)</f>
        <v>5 Oct 1968</v>
      </c>
      <c r="M1025" s="11">
        <f>VLOOKUP(A1025,HOS[],8,FALSE)</f>
        <v>7844.8</v>
      </c>
      <c r="N1025" t="str">
        <f>VLOOKUP(A1025,HOS[],9,FALSE)</f>
        <v>tier - 3</v>
      </c>
      <c r="O1025" t="str">
        <f>VLOOKUP(A1025,HOS[],10,FALSE)</f>
        <v>tier - 1</v>
      </c>
      <c r="P1025" t="str">
        <f>VLOOKUP(A1025,HOS[],11,FALSE)</f>
        <v>R1013</v>
      </c>
      <c r="Q1025">
        <f>VLOOKUP(A1025,HOS[],3,FALSE)</f>
        <v>54</v>
      </c>
    </row>
    <row r="1026" spans="1:17" ht="15.6" x14ac:dyDescent="0.3">
      <c r="A1026" s="1" t="s">
        <v>1346</v>
      </c>
      <c r="B1026" t="str">
        <f>VLOOKUP(A1026,CUS[],3,FALSE)</f>
        <v>David</v>
      </c>
      <c r="C1026">
        <f>VLOOKUP(A1026,MED[],2,FALSE)</f>
        <v>52.37</v>
      </c>
      <c r="D1026">
        <f>VLOOKUP(A1026,MED[],3,FALSE)</f>
        <v>5.0599999999999996</v>
      </c>
      <c r="E1026" t="str">
        <f>VLOOKUP(A1026,MED[],4,FALSE)</f>
        <v>yes</v>
      </c>
      <c r="F1026" t="str">
        <f>VLOOKUP(A1026,MED[],5,FALSE)</f>
        <v>yes</v>
      </c>
      <c r="G1026" t="str">
        <f>VLOOKUP(A1026,MED[],6,FALSE)</f>
        <v>No</v>
      </c>
      <c r="H1026" t="str">
        <f>VLOOKUP(A1026,MED[],7,FALSE)</f>
        <v>2</v>
      </c>
      <c r="I1026" t="str">
        <f>VLOOKUP(A1026,MED[],8,FALSE)</f>
        <v>No</v>
      </c>
      <c r="J1026" t="str">
        <f>VLOOKUP(A1026,MED[],9,FALSE)</f>
        <v>Obesity</v>
      </c>
      <c r="K1026" t="str">
        <f>VLOOKUP(A1026,MED[],10,FALSE)</f>
        <v>Normal</v>
      </c>
      <c r="L1026" t="str">
        <f>VLOOKUP(A1026,HOS[],2,FALSE)</f>
        <v>5 Sep 2000</v>
      </c>
      <c r="M1026" s="11">
        <f>VLOOKUP(A1026,HOS[],8,FALSE)</f>
        <v>38792.69</v>
      </c>
      <c r="N1026" t="str">
        <f>VLOOKUP(A1026,HOS[],9,FALSE)</f>
        <v>tier - 3</v>
      </c>
      <c r="O1026" t="str">
        <f>VLOOKUP(A1026,HOS[],10,FALSE)</f>
        <v>tier - 3</v>
      </c>
      <c r="P1026" t="str">
        <f>VLOOKUP(A1026,HOS[],11,FALSE)</f>
        <v>R1012</v>
      </c>
      <c r="Q1026">
        <f>VLOOKUP(A1026,HOS[],3,FALSE)</f>
        <v>22</v>
      </c>
    </row>
    <row r="1027" spans="1:17" ht="15.6" x14ac:dyDescent="0.3">
      <c r="A1027" s="1" t="s">
        <v>1345</v>
      </c>
      <c r="B1027" t="str">
        <f>VLOOKUP(A1027,CUS[],3,FALSE)</f>
        <v>Tim</v>
      </c>
      <c r="C1027">
        <f>VLOOKUP(A1027,MED[],2,FALSE)</f>
        <v>40.369999999999997</v>
      </c>
      <c r="D1027">
        <f>VLOOKUP(A1027,MED[],3,FALSE)</f>
        <v>8.2100000000000009</v>
      </c>
      <c r="E1027" t="str">
        <f>VLOOKUP(A1027,MED[],4,FALSE)</f>
        <v>No</v>
      </c>
      <c r="F1027" t="str">
        <f>VLOOKUP(A1027,MED[],5,FALSE)</f>
        <v>No</v>
      </c>
      <c r="G1027" t="str">
        <f>VLOOKUP(A1027,MED[],6,FALSE)</f>
        <v>No</v>
      </c>
      <c r="H1027" t="str">
        <f>VLOOKUP(A1027,MED[],7,FALSE)</f>
        <v>0</v>
      </c>
      <c r="I1027" t="str">
        <f>VLOOKUP(A1027,MED[],8,FALSE)</f>
        <v>No</v>
      </c>
      <c r="J1027" t="str">
        <f>VLOOKUP(A1027,MED[],9,FALSE)</f>
        <v>Obesity</v>
      </c>
      <c r="K1027" t="str">
        <f>VLOOKUP(A1027,MED[],10,FALSE)</f>
        <v>Diabetes</v>
      </c>
      <c r="L1027" t="str">
        <f>VLOOKUP(A1027,HOS[],2,FALSE)</f>
        <v>17 Dec 1965</v>
      </c>
      <c r="M1027" s="11">
        <f>VLOOKUP(A1027,HOS[],8,FALSE)</f>
        <v>7851.85</v>
      </c>
      <c r="N1027" t="str">
        <f>VLOOKUP(A1027,HOS[],9,FALSE)</f>
        <v>tier - 3</v>
      </c>
      <c r="O1027" t="str">
        <f>VLOOKUP(A1027,HOS[],10,FALSE)</f>
        <v>tier - 3</v>
      </c>
      <c r="P1027" t="str">
        <f>VLOOKUP(A1027,HOS[],11,FALSE)</f>
        <v>R1013</v>
      </c>
      <c r="Q1027">
        <f>VLOOKUP(A1027,HOS[],3,FALSE)</f>
        <v>57</v>
      </c>
    </row>
    <row r="1028" spans="1:17" ht="15.6" x14ac:dyDescent="0.3">
      <c r="A1028" s="1" t="s">
        <v>1344</v>
      </c>
      <c r="B1028" t="str">
        <f>VLOOKUP(A1028,CUS[],3,FALSE)</f>
        <v xml:space="preserve">  Emma M</v>
      </c>
      <c r="C1028">
        <f>VLOOKUP(A1028,MED[],2,FALSE)</f>
        <v>41.47</v>
      </c>
      <c r="D1028">
        <f>VLOOKUP(A1028,MED[],3,FALSE)</f>
        <v>10.34</v>
      </c>
      <c r="E1028" t="str">
        <f>VLOOKUP(A1028,MED[],4,FALSE)</f>
        <v>No</v>
      </c>
      <c r="F1028" t="str">
        <f>VLOOKUP(A1028,MED[],5,FALSE)</f>
        <v>No</v>
      </c>
      <c r="G1028" t="str">
        <f>VLOOKUP(A1028,MED[],6,FALSE)</f>
        <v>No</v>
      </c>
      <c r="H1028" t="str">
        <f>VLOOKUP(A1028,MED[],7,FALSE)</f>
        <v>2</v>
      </c>
      <c r="I1028" t="str">
        <f>VLOOKUP(A1028,MED[],8,FALSE)</f>
        <v>No</v>
      </c>
      <c r="J1028" t="str">
        <f>VLOOKUP(A1028,MED[],9,FALSE)</f>
        <v>Obesity</v>
      </c>
      <c r="K1028" t="str">
        <f>VLOOKUP(A1028,MED[],10,FALSE)</f>
        <v>Diabetes</v>
      </c>
      <c r="L1028" t="str">
        <f>VLOOKUP(A1028,HOS[],2,FALSE)</f>
        <v>10 Oct 1973</v>
      </c>
      <c r="M1028" s="11">
        <f>VLOOKUP(A1028,HOS[],8,FALSE)</f>
        <v>7896.41</v>
      </c>
      <c r="N1028" t="str">
        <f>VLOOKUP(A1028,HOS[],9,FALSE)</f>
        <v>tier - 3</v>
      </c>
      <c r="O1028" t="str">
        <f>VLOOKUP(A1028,HOS[],10,FALSE)</f>
        <v>tier - 1</v>
      </c>
      <c r="P1028" t="str">
        <f>VLOOKUP(A1028,HOS[],11,FALSE)</f>
        <v>R1013</v>
      </c>
      <c r="Q1028">
        <f>VLOOKUP(A1028,HOS[],3,FALSE)</f>
        <v>49</v>
      </c>
    </row>
    <row r="1029" spans="1:17" ht="15.6" x14ac:dyDescent="0.3">
      <c r="A1029" s="1" t="s">
        <v>1343</v>
      </c>
      <c r="B1029" t="str">
        <f>VLOOKUP(A1029,CUS[],3,FALSE)</f>
        <v>Tim</v>
      </c>
      <c r="C1029">
        <f>VLOOKUP(A1029,MED[],2,FALSE)</f>
        <v>33.725000000000001</v>
      </c>
      <c r="D1029">
        <f>VLOOKUP(A1029,MED[],3,FALSE)</f>
        <v>5.51</v>
      </c>
      <c r="E1029" t="str">
        <f>VLOOKUP(A1029,MED[],4,FALSE)</f>
        <v>yes</v>
      </c>
      <c r="F1029" t="str">
        <f>VLOOKUP(A1029,MED[],5,FALSE)</f>
        <v>No</v>
      </c>
      <c r="G1029" t="str">
        <f>VLOOKUP(A1029,MED[],6,FALSE)</f>
        <v>No</v>
      </c>
      <c r="H1029" t="str">
        <f>VLOOKUP(A1029,MED[],7,FALSE)</f>
        <v>2</v>
      </c>
      <c r="I1029" t="str">
        <f>VLOOKUP(A1029,MED[],8,FALSE)</f>
        <v>No</v>
      </c>
      <c r="J1029" t="str">
        <f>VLOOKUP(A1029,MED[],9,FALSE)</f>
        <v>Obesity</v>
      </c>
      <c r="K1029" t="str">
        <f>VLOOKUP(A1029,MED[],10,FALSE)</f>
        <v>Normal</v>
      </c>
      <c r="L1029" t="str">
        <f>VLOOKUP(A1029,HOS[],2,FALSE)</f>
        <v>20 Jul 1966</v>
      </c>
      <c r="M1029" s="11">
        <f>VLOOKUP(A1029,HOS[],8,FALSE)</f>
        <v>7935.29</v>
      </c>
      <c r="N1029" t="str">
        <f>VLOOKUP(A1029,HOS[],9,FALSE)</f>
        <v>tier - 3</v>
      </c>
      <c r="O1029" t="str">
        <f>VLOOKUP(A1029,HOS[],10,FALSE)</f>
        <v>tier - 2</v>
      </c>
      <c r="P1029" t="str">
        <f>VLOOKUP(A1029,HOS[],11,FALSE)</f>
        <v>R1012</v>
      </c>
      <c r="Q1029">
        <f>VLOOKUP(A1029,HOS[],3,FALSE)</f>
        <v>56</v>
      </c>
    </row>
    <row r="1030" spans="1:17" ht="15.6" x14ac:dyDescent="0.3">
      <c r="A1030" s="1" t="s">
        <v>1342</v>
      </c>
      <c r="B1030" t="str">
        <f>VLOOKUP(A1030,CUS[],3,FALSE)</f>
        <v>Patrick</v>
      </c>
      <c r="C1030">
        <f>VLOOKUP(A1030,MED[],2,FALSE)</f>
        <v>28.1</v>
      </c>
      <c r="D1030">
        <f>VLOOKUP(A1030,MED[],3,FALSE)</f>
        <v>11.2</v>
      </c>
      <c r="E1030" t="str">
        <f>VLOOKUP(A1030,MED[],4,FALSE)</f>
        <v>No</v>
      </c>
      <c r="F1030" t="str">
        <f>VLOOKUP(A1030,MED[],5,FALSE)</f>
        <v>No</v>
      </c>
      <c r="G1030" t="str">
        <f>VLOOKUP(A1030,MED[],6,FALSE)</f>
        <v>No</v>
      </c>
      <c r="H1030" t="str">
        <f>VLOOKUP(A1030,MED[],7,FALSE)</f>
        <v>0</v>
      </c>
      <c r="I1030" t="str">
        <f>VLOOKUP(A1030,MED[],8,FALSE)</f>
        <v>No</v>
      </c>
      <c r="J1030" t="str">
        <f>VLOOKUP(A1030,MED[],9,FALSE)</f>
        <v>Overweight</v>
      </c>
      <c r="K1030" t="str">
        <f>VLOOKUP(A1030,MED[],10,FALSE)</f>
        <v>Diabetes</v>
      </c>
      <c r="L1030" t="str">
        <f>VLOOKUP(A1030,HOS[],2,FALSE)</f>
        <v>29 Jun 1965</v>
      </c>
      <c r="M1030" s="11">
        <f>VLOOKUP(A1030,HOS[],8,FALSE)</f>
        <v>7948.22</v>
      </c>
      <c r="N1030" t="str">
        <f>VLOOKUP(A1030,HOS[],9,FALSE)</f>
        <v>tier - 3</v>
      </c>
      <c r="O1030" t="str">
        <f>VLOOKUP(A1030,HOS[],10,FALSE)</f>
        <v>tier - 2</v>
      </c>
      <c r="P1030" t="str">
        <f>VLOOKUP(A1030,HOS[],11,FALSE)</f>
        <v>R1011</v>
      </c>
      <c r="Q1030">
        <f>VLOOKUP(A1030,HOS[],3,FALSE)</f>
        <v>57</v>
      </c>
    </row>
    <row r="1031" spans="1:17" ht="15.6" x14ac:dyDescent="0.3">
      <c r="A1031" s="1" t="s">
        <v>1341</v>
      </c>
      <c r="B1031" t="str">
        <f>VLOOKUP(A1031,CUS[],3,FALSE)</f>
        <v>Bridget K.</v>
      </c>
      <c r="C1031">
        <f>VLOOKUP(A1031,MED[],2,FALSE)</f>
        <v>37.43</v>
      </c>
      <c r="D1031">
        <f>VLOOKUP(A1031,MED[],3,FALSE)</f>
        <v>4.3499999999999996</v>
      </c>
      <c r="E1031" t="str">
        <f>VLOOKUP(A1031,MED[],4,FALSE)</f>
        <v>yes</v>
      </c>
      <c r="F1031" t="str">
        <f>VLOOKUP(A1031,MED[],5,FALSE)</f>
        <v>No</v>
      </c>
      <c r="G1031" t="str">
        <f>VLOOKUP(A1031,MED[],6,FALSE)</f>
        <v>Yes</v>
      </c>
      <c r="H1031" t="str">
        <f>VLOOKUP(A1031,MED[],7,FALSE)</f>
        <v>1</v>
      </c>
      <c r="I1031" t="str">
        <f>VLOOKUP(A1031,MED[],8,FALSE)</f>
        <v>No</v>
      </c>
      <c r="J1031" t="str">
        <f>VLOOKUP(A1031,MED[],9,FALSE)</f>
        <v>Obesity</v>
      </c>
      <c r="K1031" t="str">
        <f>VLOOKUP(A1031,MED[],10,FALSE)</f>
        <v>Normal</v>
      </c>
      <c r="L1031" t="str">
        <f>VLOOKUP(A1031,HOS[],2,FALSE)</f>
        <v>5 Aug 1969</v>
      </c>
      <c r="M1031" s="11">
        <f>VLOOKUP(A1031,HOS[],8,FALSE)</f>
        <v>12788.03</v>
      </c>
      <c r="N1031" t="str">
        <f>VLOOKUP(A1031,HOS[],9,FALSE)</f>
        <v>tier - 3</v>
      </c>
      <c r="O1031" t="str">
        <f>VLOOKUP(A1031,HOS[],10,FALSE)</f>
        <v>tier - 3</v>
      </c>
      <c r="P1031" t="str">
        <f>VLOOKUP(A1031,HOS[],11,FALSE)</f>
        <v>R1012</v>
      </c>
      <c r="Q1031">
        <f>VLOOKUP(A1031,HOS[],3,FALSE)</f>
        <v>53</v>
      </c>
    </row>
    <row r="1032" spans="1:17" ht="15.6" x14ac:dyDescent="0.3">
      <c r="A1032" s="1" t="s">
        <v>1340</v>
      </c>
      <c r="B1032" t="str">
        <f>VLOOKUP(A1032,CUS[],3,FALSE)</f>
        <v>Gabriel</v>
      </c>
      <c r="C1032">
        <f>VLOOKUP(A1032,MED[],2,FALSE)</f>
        <v>23.7</v>
      </c>
      <c r="D1032">
        <f>VLOOKUP(A1032,MED[],3,FALSE)</f>
        <v>10.45</v>
      </c>
      <c r="E1032" t="str">
        <f>VLOOKUP(A1032,MED[],4,FALSE)</f>
        <v>No</v>
      </c>
      <c r="F1032" t="str">
        <f>VLOOKUP(A1032,MED[],5,FALSE)</f>
        <v>No</v>
      </c>
      <c r="G1032" t="str">
        <f>VLOOKUP(A1032,MED[],6,FALSE)</f>
        <v>No</v>
      </c>
      <c r="H1032" t="str">
        <f>VLOOKUP(A1032,MED[],7,FALSE)</f>
        <v>0</v>
      </c>
      <c r="I1032" t="str">
        <f>VLOOKUP(A1032,MED[],8,FALSE)</f>
        <v>No</v>
      </c>
      <c r="J1032" t="str">
        <f>VLOOKUP(A1032,MED[],9,FALSE)</f>
        <v>Overweight</v>
      </c>
      <c r="K1032" t="str">
        <f>VLOOKUP(A1032,MED[],10,FALSE)</f>
        <v>Diabetes</v>
      </c>
      <c r="L1032" t="str">
        <f>VLOOKUP(A1032,HOS[],2,FALSE)</f>
        <v>9 Dec 1965</v>
      </c>
      <c r="M1032" s="11">
        <f>VLOOKUP(A1032,HOS[],8,FALSE)</f>
        <v>7953.72</v>
      </c>
      <c r="N1032" t="str">
        <f>VLOOKUP(A1032,HOS[],9,FALSE)</f>
        <v>tier - 3</v>
      </c>
      <c r="O1032" t="str">
        <f>VLOOKUP(A1032,HOS[],10,FALSE)</f>
        <v>tier - 3</v>
      </c>
      <c r="P1032" t="str">
        <f>VLOOKUP(A1032,HOS[],11,FALSE)</f>
        <v>R1011</v>
      </c>
      <c r="Q1032">
        <f>VLOOKUP(A1032,HOS[],3,FALSE)</f>
        <v>57</v>
      </c>
    </row>
    <row r="1033" spans="1:17" ht="15.6" x14ac:dyDescent="0.3">
      <c r="A1033" s="1" t="s">
        <v>1339</v>
      </c>
      <c r="B1033" t="str">
        <f>VLOOKUP(A1033,CUS[],3,FALSE)</f>
        <v>Natasha</v>
      </c>
      <c r="C1033">
        <f>VLOOKUP(A1033,MED[],2,FALSE)</f>
        <v>24.795000000000002</v>
      </c>
      <c r="D1033">
        <f>VLOOKUP(A1033,MED[],3,FALSE)</f>
        <v>4.07</v>
      </c>
      <c r="E1033" t="str">
        <f>VLOOKUP(A1033,MED[],4,FALSE)</f>
        <v>yes</v>
      </c>
      <c r="F1033" t="str">
        <f>VLOOKUP(A1033,MED[],5,FALSE)</f>
        <v>No</v>
      </c>
      <c r="G1033" t="str">
        <f>VLOOKUP(A1033,MED[],6,FALSE)</f>
        <v>Yes</v>
      </c>
      <c r="H1033" t="str">
        <f>VLOOKUP(A1033,MED[],7,FALSE)</f>
        <v>1</v>
      </c>
      <c r="I1033" t="str">
        <f>VLOOKUP(A1033,MED[],8,FALSE)</f>
        <v>No</v>
      </c>
      <c r="J1033" t="str">
        <f>VLOOKUP(A1033,MED[],9,FALSE)</f>
        <v>Overweight</v>
      </c>
      <c r="K1033" t="str">
        <f>VLOOKUP(A1033,MED[],10,FALSE)</f>
        <v>Normal</v>
      </c>
      <c r="L1033" t="str">
        <f>VLOOKUP(A1033,HOS[],2,FALSE)</f>
        <v>28 Nov 1969</v>
      </c>
      <c r="M1033" s="11">
        <f>VLOOKUP(A1033,HOS[],8,FALSE)</f>
        <v>7954.52</v>
      </c>
      <c r="N1033" t="str">
        <f>VLOOKUP(A1033,HOS[],9,FALSE)</f>
        <v>tier - 3</v>
      </c>
      <c r="O1033" t="str">
        <f>VLOOKUP(A1033,HOS[],10,FALSE)</f>
        <v>tier - 3</v>
      </c>
      <c r="P1033" t="str">
        <f>VLOOKUP(A1033,HOS[],11,FALSE)</f>
        <v>R1012</v>
      </c>
      <c r="Q1033">
        <f>VLOOKUP(A1033,HOS[],3,FALSE)</f>
        <v>53</v>
      </c>
    </row>
    <row r="1034" spans="1:17" ht="15.6" x14ac:dyDescent="0.3">
      <c r="A1034" s="1" t="s">
        <v>1338</v>
      </c>
      <c r="B1034" t="str">
        <f>VLOOKUP(A1034,CUS[],3,FALSE)</f>
        <v>Abby A.</v>
      </c>
      <c r="C1034">
        <f>VLOOKUP(A1034,MED[],2,FALSE)</f>
        <v>31.9</v>
      </c>
      <c r="D1034">
        <f>VLOOKUP(A1034,MED[],3,FALSE)</f>
        <v>8.34</v>
      </c>
      <c r="E1034" t="str">
        <f>VLOOKUP(A1034,MED[],4,FALSE)</f>
        <v>No</v>
      </c>
      <c r="F1034" t="str">
        <f>VLOOKUP(A1034,MED[],5,FALSE)</f>
        <v>No</v>
      </c>
      <c r="G1034" t="str">
        <f>VLOOKUP(A1034,MED[],6,FALSE)</f>
        <v>No</v>
      </c>
      <c r="H1034" t="str">
        <f>VLOOKUP(A1034,MED[],7,FALSE)</f>
        <v>0</v>
      </c>
      <c r="I1034" t="str">
        <f>VLOOKUP(A1034,MED[],8,FALSE)</f>
        <v>No</v>
      </c>
      <c r="J1034" t="str">
        <f>VLOOKUP(A1034,MED[],9,FALSE)</f>
        <v>Obesity</v>
      </c>
      <c r="K1034" t="str">
        <f>VLOOKUP(A1034,MED[],10,FALSE)</f>
        <v>Diabetes</v>
      </c>
      <c r="L1034" t="str">
        <f>VLOOKUP(A1034,HOS[],2,FALSE)</f>
        <v>19 Nov 1968</v>
      </c>
      <c r="M1034" s="11">
        <f>VLOOKUP(A1034,HOS[],8,FALSE)</f>
        <v>7958.13</v>
      </c>
      <c r="N1034" t="str">
        <f>VLOOKUP(A1034,HOS[],9,FALSE)</f>
        <v>tier - 3</v>
      </c>
      <c r="O1034" t="str">
        <f>VLOOKUP(A1034,HOS[],10,FALSE)</f>
        <v>tier - 3</v>
      </c>
      <c r="P1034" t="str">
        <f>VLOOKUP(A1034,HOS[],11,FALSE)</f>
        <v>R1013</v>
      </c>
      <c r="Q1034">
        <f>VLOOKUP(A1034,HOS[],3,FALSE)</f>
        <v>54</v>
      </c>
    </row>
    <row r="1035" spans="1:17" ht="15.6" x14ac:dyDescent="0.3">
      <c r="A1035" s="1" t="s">
        <v>1337</v>
      </c>
      <c r="B1035" t="str">
        <f>VLOOKUP(A1035,CUS[],3,FALSE)</f>
        <v>Michelle</v>
      </c>
      <c r="C1035">
        <f>VLOOKUP(A1035,MED[],2,FALSE)</f>
        <v>32.68</v>
      </c>
      <c r="D1035">
        <f>VLOOKUP(A1035,MED[],3,FALSE)</f>
        <v>7.41</v>
      </c>
      <c r="E1035" t="str">
        <f>VLOOKUP(A1035,MED[],4,FALSE)</f>
        <v>No</v>
      </c>
      <c r="F1035" t="str">
        <f>VLOOKUP(A1035,MED[],5,FALSE)</f>
        <v>No</v>
      </c>
      <c r="G1035" t="str">
        <f>VLOOKUP(A1035,MED[],6,FALSE)</f>
        <v>No</v>
      </c>
      <c r="H1035" t="str">
        <f>VLOOKUP(A1035,MED[],7,FALSE)</f>
        <v>0</v>
      </c>
      <c r="I1035" t="str">
        <f>VLOOKUP(A1035,MED[],8,FALSE)</f>
        <v>No</v>
      </c>
      <c r="J1035" t="str">
        <f>VLOOKUP(A1035,MED[],9,FALSE)</f>
        <v>Obesity</v>
      </c>
      <c r="K1035" t="str">
        <f>VLOOKUP(A1035,MED[],10,FALSE)</f>
        <v>Diabetes</v>
      </c>
      <c r="L1035" t="str">
        <f>VLOOKUP(A1035,HOS[],2,FALSE)</f>
        <v>10 Nov 1968</v>
      </c>
      <c r="M1035" s="11">
        <f>VLOOKUP(A1035,HOS[],8,FALSE)</f>
        <v>7966.81</v>
      </c>
      <c r="N1035" t="str">
        <f>VLOOKUP(A1035,HOS[],9,FALSE)</f>
        <v>tier - 3</v>
      </c>
      <c r="O1035" t="str">
        <f>VLOOKUP(A1035,HOS[],10,FALSE)</f>
        <v>tier - 1</v>
      </c>
      <c r="P1035" t="str">
        <f>VLOOKUP(A1035,HOS[],11,FALSE)</f>
        <v>R1024</v>
      </c>
      <c r="Q1035">
        <f>VLOOKUP(A1035,HOS[],3,FALSE)</f>
        <v>54</v>
      </c>
    </row>
    <row r="1036" spans="1:17" ht="15.6" x14ac:dyDescent="0.3">
      <c r="A1036" s="1" t="s">
        <v>1336</v>
      </c>
      <c r="B1036" t="str">
        <f>VLOOKUP(A1036,CUS[],3,FALSE)</f>
        <v>Mckendree</v>
      </c>
      <c r="C1036">
        <f>VLOOKUP(A1036,MED[],2,FALSE)</f>
        <v>47.13</v>
      </c>
      <c r="D1036">
        <f>VLOOKUP(A1036,MED[],3,FALSE)</f>
        <v>4.3099999999999996</v>
      </c>
      <c r="E1036" t="str">
        <f>VLOOKUP(A1036,MED[],4,FALSE)</f>
        <v>No</v>
      </c>
      <c r="F1036" t="str">
        <f>VLOOKUP(A1036,MED[],5,FALSE)</f>
        <v>No</v>
      </c>
      <c r="G1036" t="str">
        <f>VLOOKUP(A1036,MED[],6,FALSE)</f>
        <v>No</v>
      </c>
      <c r="H1036" t="str">
        <f>VLOOKUP(A1036,MED[],7,FALSE)</f>
        <v>0</v>
      </c>
      <c r="I1036" t="str">
        <f>VLOOKUP(A1036,MED[],8,FALSE)</f>
        <v>No</v>
      </c>
      <c r="J1036" t="str">
        <f>VLOOKUP(A1036,MED[],9,FALSE)</f>
        <v>Obesity</v>
      </c>
      <c r="K1036" t="str">
        <f>VLOOKUP(A1036,MED[],10,FALSE)</f>
        <v>Normal</v>
      </c>
      <c r="L1036" t="str">
        <f>VLOOKUP(A1036,HOS[],2,FALSE)</f>
        <v>23 Sep 1994</v>
      </c>
      <c r="M1036" s="11">
        <f>VLOOKUP(A1036,HOS[],8,FALSE)</f>
        <v>7980.34</v>
      </c>
      <c r="N1036" t="str">
        <f>VLOOKUP(A1036,HOS[],9,FALSE)</f>
        <v>tier - 3</v>
      </c>
      <c r="O1036" t="str">
        <f>VLOOKUP(A1036,HOS[],10,FALSE)</f>
        <v>tier - 3</v>
      </c>
      <c r="P1036" t="str">
        <f>VLOOKUP(A1036,HOS[],11,FALSE)</f>
        <v>R1012</v>
      </c>
      <c r="Q1036">
        <f>VLOOKUP(A1036,HOS[],3,FALSE)</f>
        <v>28</v>
      </c>
    </row>
    <row r="1037" spans="1:17" ht="15.6" x14ac:dyDescent="0.3">
      <c r="A1037" s="1" t="s">
        <v>1335</v>
      </c>
      <c r="B1037" t="str">
        <f>VLOOKUP(A1037,CUS[],3,FALSE)</f>
        <v>Tara</v>
      </c>
      <c r="C1037">
        <f>VLOOKUP(A1037,MED[],2,FALSE)</f>
        <v>36.67</v>
      </c>
      <c r="D1037">
        <f>VLOOKUP(A1037,MED[],3,FALSE)</f>
        <v>10.83</v>
      </c>
      <c r="E1037" t="str">
        <f>VLOOKUP(A1037,MED[],4,FALSE)</f>
        <v>No</v>
      </c>
      <c r="F1037" t="str">
        <f>VLOOKUP(A1037,MED[],5,FALSE)</f>
        <v>No</v>
      </c>
      <c r="G1037" t="str">
        <f>VLOOKUP(A1037,MED[],6,FALSE)</f>
        <v>No</v>
      </c>
      <c r="H1037" t="str">
        <f>VLOOKUP(A1037,MED[],7,FALSE)</f>
        <v>0</v>
      </c>
      <c r="I1037" t="str">
        <f>VLOOKUP(A1037,MED[],8,FALSE)</f>
        <v>No</v>
      </c>
      <c r="J1037" t="str">
        <f>VLOOKUP(A1037,MED[],9,FALSE)</f>
        <v>Obesity</v>
      </c>
      <c r="K1037" t="str">
        <f>VLOOKUP(A1037,MED[],10,FALSE)</f>
        <v>Diabetes</v>
      </c>
      <c r="L1037" t="str">
        <f>VLOOKUP(A1037,HOS[],2,FALSE)</f>
        <v>28 Dec 1971</v>
      </c>
      <c r="M1037" s="11">
        <f>VLOOKUP(A1037,HOS[],8,FALSE)</f>
        <v>7985.82</v>
      </c>
      <c r="N1037" t="str">
        <f>VLOOKUP(A1037,HOS[],9,FALSE)</f>
        <v>tier - 3</v>
      </c>
      <c r="O1037" t="str">
        <f>VLOOKUP(A1037,HOS[],10,FALSE)</f>
        <v>tier - 3</v>
      </c>
      <c r="P1037" t="str">
        <f>VLOOKUP(A1037,HOS[],11,FALSE)</f>
        <v>R1012</v>
      </c>
      <c r="Q1037">
        <f>VLOOKUP(A1037,HOS[],3,FALSE)</f>
        <v>51</v>
      </c>
    </row>
    <row r="1038" spans="1:17" ht="15.6" x14ac:dyDescent="0.3">
      <c r="A1038" s="1" t="s">
        <v>1334</v>
      </c>
      <c r="B1038" t="str">
        <f>VLOOKUP(A1038,CUS[],3,FALSE)</f>
        <v>Daniel</v>
      </c>
      <c r="C1038">
        <f>VLOOKUP(A1038,MED[],2,FALSE)</f>
        <v>33.630000000000003</v>
      </c>
      <c r="D1038">
        <f>VLOOKUP(A1038,MED[],3,FALSE)</f>
        <v>11.31</v>
      </c>
      <c r="E1038" t="str">
        <f>VLOOKUP(A1038,MED[],4,FALSE)</f>
        <v>No</v>
      </c>
      <c r="F1038" t="str">
        <f>VLOOKUP(A1038,MED[],5,FALSE)</f>
        <v>No</v>
      </c>
      <c r="G1038" t="str">
        <f>VLOOKUP(A1038,MED[],6,FALSE)</f>
        <v>No</v>
      </c>
      <c r="H1038" t="str">
        <f>VLOOKUP(A1038,MED[],7,FALSE)</f>
        <v>0</v>
      </c>
      <c r="I1038" t="str">
        <f>VLOOKUP(A1038,MED[],8,FALSE)</f>
        <v>No</v>
      </c>
      <c r="J1038" t="str">
        <f>VLOOKUP(A1038,MED[],9,FALSE)</f>
        <v>Obesity</v>
      </c>
      <c r="K1038" t="str">
        <f>VLOOKUP(A1038,MED[],10,FALSE)</f>
        <v>Diabetes</v>
      </c>
      <c r="L1038" t="str">
        <f>VLOOKUP(A1038,HOS[],2,FALSE)</f>
        <v>3 Jul 1968</v>
      </c>
      <c r="M1038" s="11">
        <f>VLOOKUP(A1038,HOS[],8,FALSE)</f>
        <v>38836.980000000003</v>
      </c>
      <c r="N1038" t="str">
        <f>VLOOKUP(A1038,HOS[],9,FALSE)</f>
        <v>tier - 3</v>
      </c>
      <c r="O1038" t="str">
        <f>VLOOKUP(A1038,HOS[],10,FALSE)</f>
        <v>tier - 3</v>
      </c>
      <c r="P1038" t="str">
        <f>VLOOKUP(A1038,HOS[],11,FALSE)</f>
        <v>R1012</v>
      </c>
      <c r="Q1038">
        <f>VLOOKUP(A1038,HOS[],3,FALSE)</f>
        <v>54</v>
      </c>
    </row>
    <row r="1039" spans="1:17" ht="15.6" x14ac:dyDescent="0.3">
      <c r="A1039" s="1" t="s">
        <v>1333</v>
      </c>
      <c r="B1039" t="str">
        <f>VLOOKUP(A1039,CUS[],3,FALSE)</f>
        <v>Joshua P</v>
      </c>
      <c r="C1039">
        <f>VLOOKUP(A1039,MED[],2,FALSE)</f>
        <v>32.67</v>
      </c>
      <c r="D1039">
        <f>VLOOKUP(A1039,MED[],3,FALSE)</f>
        <v>11.81</v>
      </c>
      <c r="E1039" t="str">
        <f>VLOOKUP(A1039,MED[],4,FALSE)</f>
        <v>yes</v>
      </c>
      <c r="F1039" t="str">
        <f>VLOOKUP(A1039,MED[],5,FALSE)</f>
        <v>No</v>
      </c>
      <c r="G1039" t="str">
        <f>VLOOKUP(A1039,MED[],6,FALSE)</f>
        <v>No</v>
      </c>
      <c r="H1039" t="str">
        <f>VLOOKUP(A1039,MED[],7,FALSE)</f>
        <v>0</v>
      </c>
      <c r="I1039" t="str">
        <f>VLOOKUP(A1039,MED[],8,FALSE)</f>
        <v>No</v>
      </c>
      <c r="J1039" t="str">
        <f>VLOOKUP(A1039,MED[],9,FALSE)</f>
        <v>Obesity</v>
      </c>
      <c r="K1039" t="str">
        <f>VLOOKUP(A1039,MED[],10,FALSE)</f>
        <v>Diabetes</v>
      </c>
      <c r="L1039" t="str">
        <f>VLOOKUP(A1039,HOS[],2,FALSE)</f>
        <v>20 Oct 1967</v>
      </c>
      <c r="M1039" s="11">
        <f>VLOOKUP(A1039,HOS[],8,FALSE)</f>
        <v>7986.48</v>
      </c>
      <c r="N1039" t="str">
        <f>VLOOKUP(A1039,HOS[],9,FALSE)</f>
        <v>tier - 3</v>
      </c>
      <c r="O1039" t="str">
        <f>VLOOKUP(A1039,HOS[],10,FALSE)</f>
        <v>tier - 2</v>
      </c>
      <c r="P1039" t="str">
        <f>VLOOKUP(A1039,HOS[],11,FALSE)</f>
        <v>R1013</v>
      </c>
      <c r="Q1039">
        <f>VLOOKUP(A1039,HOS[],3,FALSE)</f>
        <v>55</v>
      </c>
    </row>
    <row r="1040" spans="1:17" ht="15.6" x14ac:dyDescent="0.3">
      <c r="A1040" s="1" t="s">
        <v>1332</v>
      </c>
      <c r="B1040" t="str">
        <f>VLOOKUP(A1040,CUS[],3,FALSE)</f>
        <v>Erin C</v>
      </c>
      <c r="C1040">
        <f>VLOOKUP(A1040,MED[],2,FALSE)</f>
        <v>33.299999999999997</v>
      </c>
      <c r="D1040">
        <f>VLOOKUP(A1040,MED[],3,FALSE)</f>
        <v>8.26</v>
      </c>
      <c r="E1040" t="str">
        <f>VLOOKUP(A1040,MED[],4,FALSE)</f>
        <v>yes</v>
      </c>
      <c r="F1040" t="str">
        <f>VLOOKUP(A1040,MED[],5,FALSE)</f>
        <v>No</v>
      </c>
      <c r="G1040" t="str">
        <f>VLOOKUP(A1040,MED[],6,FALSE)</f>
        <v>No</v>
      </c>
      <c r="H1040" t="str">
        <f>VLOOKUP(A1040,MED[],7,FALSE)</f>
        <v>2</v>
      </c>
      <c r="I1040" t="str">
        <f>VLOOKUP(A1040,MED[],8,FALSE)</f>
        <v>No</v>
      </c>
      <c r="J1040" t="str">
        <f>VLOOKUP(A1040,MED[],9,FALSE)</f>
        <v>Obesity</v>
      </c>
      <c r="K1040" t="str">
        <f>VLOOKUP(A1040,MED[],10,FALSE)</f>
        <v>Diabetes</v>
      </c>
      <c r="L1040" t="str">
        <f>VLOOKUP(A1040,HOS[],2,FALSE)</f>
        <v>22 Dec 1970</v>
      </c>
      <c r="M1040" s="11">
        <f>VLOOKUP(A1040,HOS[],8,FALSE)</f>
        <v>8004.96</v>
      </c>
      <c r="N1040" t="str">
        <f>VLOOKUP(A1040,HOS[],9,FALSE)</f>
        <v>tier - 3</v>
      </c>
      <c r="O1040" t="str">
        <f>VLOOKUP(A1040,HOS[],10,FALSE)</f>
        <v>tier - 2</v>
      </c>
      <c r="P1040" t="str">
        <f>VLOOKUP(A1040,HOS[],11,FALSE)</f>
        <v>R1011</v>
      </c>
      <c r="Q1040">
        <f>VLOOKUP(A1040,HOS[],3,FALSE)</f>
        <v>52</v>
      </c>
    </row>
    <row r="1041" spans="1:17" ht="15.6" x14ac:dyDescent="0.3">
      <c r="A1041" s="1" t="s">
        <v>1331</v>
      </c>
      <c r="B1041" t="str">
        <f>VLOOKUP(A1041,CUS[],3,FALSE)</f>
        <v>Shure</v>
      </c>
      <c r="C1041">
        <f>VLOOKUP(A1041,MED[],2,FALSE)</f>
        <v>30.78</v>
      </c>
      <c r="D1041">
        <f>VLOOKUP(A1041,MED[],3,FALSE)</f>
        <v>10.74</v>
      </c>
      <c r="E1041" t="str">
        <f>VLOOKUP(A1041,MED[],4,FALSE)</f>
        <v>yes</v>
      </c>
      <c r="F1041" t="str">
        <f>VLOOKUP(A1041,MED[],5,FALSE)</f>
        <v>No</v>
      </c>
      <c r="G1041" t="str">
        <f>VLOOKUP(A1041,MED[],6,FALSE)</f>
        <v>No</v>
      </c>
      <c r="H1041" t="str">
        <f>VLOOKUP(A1041,MED[],7,FALSE)</f>
        <v>2</v>
      </c>
      <c r="I1041" t="str">
        <f>VLOOKUP(A1041,MED[],8,FALSE)</f>
        <v>No</v>
      </c>
      <c r="J1041" t="str">
        <f>VLOOKUP(A1041,MED[],9,FALSE)</f>
        <v>Obesity</v>
      </c>
      <c r="K1041" t="str">
        <f>VLOOKUP(A1041,MED[],10,FALSE)</f>
        <v>Diabetes</v>
      </c>
      <c r="L1041" t="str">
        <f>VLOOKUP(A1041,HOS[],2,FALSE)</f>
        <v>18 Oct 1970</v>
      </c>
      <c r="M1041" s="11">
        <f>VLOOKUP(A1041,HOS[],8,FALSE)</f>
        <v>8014.62</v>
      </c>
      <c r="N1041" t="str">
        <f>VLOOKUP(A1041,HOS[],9,FALSE)</f>
        <v>tier - 3</v>
      </c>
      <c r="O1041" t="str">
        <f>VLOOKUP(A1041,HOS[],10,FALSE)</f>
        <v>tier - 2</v>
      </c>
      <c r="P1041" t="str">
        <f>VLOOKUP(A1041,HOS[],11,FALSE)</f>
        <v>R1023</v>
      </c>
      <c r="Q1041">
        <f>VLOOKUP(A1041,HOS[],3,FALSE)</f>
        <v>52</v>
      </c>
    </row>
    <row r="1042" spans="1:17" ht="15.6" x14ac:dyDescent="0.3">
      <c r="A1042" s="1" t="s">
        <v>1330</v>
      </c>
      <c r="B1042" t="str">
        <f>VLOOKUP(A1042,CUS[],3,FALSE)</f>
        <v>Richard</v>
      </c>
      <c r="C1042">
        <f>VLOOKUP(A1042,MED[],2,FALSE)</f>
        <v>28.975000000000001</v>
      </c>
      <c r="D1042">
        <f>VLOOKUP(A1042,MED[],3,FALSE)</f>
        <v>7.69</v>
      </c>
      <c r="E1042" t="str">
        <f>VLOOKUP(A1042,MED[],4,FALSE)</f>
        <v>yes</v>
      </c>
      <c r="F1042" t="str">
        <f>VLOOKUP(A1042,MED[],5,FALSE)</f>
        <v>No</v>
      </c>
      <c r="G1042" t="str">
        <f>VLOOKUP(A1042,MED[],6,FALSE)</f>
        <v>No</v>
      </c>
      <c r="H1042" t="str">
        <f>VLOOKUP(A1042,MED[],7,FALSE)</f>
        <v>0</v>
      </c>
      <c r="I1042" t="str">
        <f>VLOOKUP(A1042,MED[],8,FALSE)</f>
        <v>No</v>
      </c>
      <c r="J1042" t="str">
        <f>VLOOKUP(A1042,MED[],9,FALSE)</f>
        <v>Overweight</v>
      </c>
      <c r="K1042" t="str">
        <f>VLOOKUP(A1042,MED[],10,FALSE)</f>
        <v>Diabetes</v>
      </c>
      <c r="L1042" t="str">
        <f>VLOOKUP(A1042,HOS[],2,FALSE)</f>
        <v>29 Oct 1967</v>
      </c>
      <c r="M1042" s="11">
        <f>VLOOKUP(A1042,HOS[],8,FALSE)</f>
        <v>12788.18</v>
      </c>
      <c r="N1042" t="str">
        <f>VLOOKUP(A1042,HOS[],9,FALSE)</f>
        <v>tier - 3</v>
      </c>
      <c r="O1042" t="str">
        <f>VLOOKUP(A1042,HOS[],10,FALSE)</f>
        <v>tier - 1</v>
      </c>
      <c r="P1042" t="str">
        <f>VLOOKUP(A1042,HOS[],11,FALSE)</f>
        <v>R1019</v>
      </c>
      <c r="Q1042">
        <f>VLOOKUP(A1042,HOS[],3,FALSE)</f>
        <v>55</v>
      </c>
    </row>
    <row r="1043" spans="1:17" ht="15.6" x14ac:dyDescent="0.3">
      <c r="A1043" s="1" t="s">
        <v>1329</v>
      </c>
      <c r="B1043" t="str">
        <f>VLOOKUP(A1043,CUS[],3,FALSE)</f>
        <v>Brenda</v>
      </c>
      <c r="C1043">
        <f>VLOOKUP(A1043,MED[],2,FALSE)</f>
        <v>33.4</v>
      </c>
      <c r="D1043">
        <f>VLOOKUP(A1043,MED[],3,FALSE)</f>
        <v>4.84</v>
      </c>
      <c r="E1043" t="str">
        <f>VLOOKUP(A1043,MED[],4,FALSE)</f>
        <v>No</v>
      </c>
      <c r="F1043" t="str">
        <f>VLOOKUP(A1043,MED[],5,FALSE)</f>
        <v>No</v>
      </c>
      <c r="G1043" t="str">
        <f>VLOOKUP(A1043,MED[],6,FALSE)</f>
        <v>No</v>
      </c>
      <c r="H1043" t="str">
        <f>VLOOKUP(A1043,MED[],7,FALSE)</f>
        <v>0</v>
      </c>
      <c r="I1043" t="str">
        <f>VLOOKUP(A1043,MED[],8,FALSE)</f>
        <v>No</v>
      </c>
      <c r="J1043" t="str">
        <f>VLOOKUP(A1043,MED[],9,FALSE)</f>
        <v>Obesity</v>
      </c>
      <c r="K1043" t="str">
        <f>VLOOKUP(A1043,MED[],10,FALSE)</f>
        <v>Normal</v>
      </c>
      <c r="L1043" t="str">
        <f>VLOOKUP(A1043,HOS[],2,FALSE)</f>
        <v>8 Dec 1999</v>
      </c>
      <c r="M1043" s="11">
        <f>VLOOKUP(A1043,HOS[],8,FALSE)</f>
        <v>8017.06</v>
      </c>
      <c r="N1043" t="str">
        <f>VLOOKUP(A1043,HOS[],9,FALSE)</f>
        <v>tier - 3</v>
      </c>
      <c r="O1043" t="str">
        <f>VLOOKUP(A1043,HOS[],10,FALSE)</f>
        <v>tier - 1</v>
      </c>
      <c r="P1043" t="str">
        <f>VLOOKUP(A1043,HOS[],11,FALSE)</f>
        <v>R1011</v>
      </c>
      <c r="Q1043">
        <f>VLOOKUP(A1043,HOS[],3,FALSE)</f>
        <v>23</v>
      </c>
    </row>
    <row r="1044" spans="1:17" ht="15.6" x14ac:dyDescent="0.3">
      <c r="A1044" s="1" t="s">
        <v>1328</v>
      </c>
      <c r="B1044" t="str">
        <f>VLOOKUP(A1044,CUS[],3,FALSE)</f>
        <v>Joseph M</v>
      </c>
      <c r="C1044">
        <f>VLOOKUP(A1044,MED[],2,FALSE)</f>
        <v>21.5</v>
      </c>
      <c r="D1044">
        <f>VLOOKUP(A1044,MED[],3,FALSE)</f>
        <v>9.77</v>
      </c>
      <c r="E1044" t="str">
        <f>VLOOKUP(A1044,MED[],4,FALSE)</f>
        <v>yes</v>
      </c>
      <c r="F1044" t="str">
        <f>VLOOKUP(A1044,MED[],5,FALSE)</f>
        <v>No</v>
      </c>
      <c r="G1044" t="str">
        <f>VLOOKUP(A1044,MED[],6,FALSE)</f>
        <v>No</v>
      </c>
      <c r="H1044" t="str">
        <f>VLOOKUP(A1044,MED[],7,FALSE)</f>
        <v>0</v>
      </c>
      <c r="I1044" t="str">
        <f>VLOOKUP(A1044,MED[],8,FALSE)</f>
        <v>No</v>
      </c>
      <c r="J1044" t="str">
        <f>VLOOKUP(A1044,MED[],9,FALSE)</f>
        <v>Overweight</v>
      </c>
      <c r="K1044" t="str">
        <f>VLOOKUP(A1044,MED[],10,FALSE)</f>
        <v>Diabetes</v>
      </c>
      <c r="L1044" t="str">
        <f>VLOOKUP(A1044,HOS[],2,FALSE)</f>
        <v>3 Nov 1967</v>
      </c>
      <c r="M1044" s="11">
        <f>VLOOKUP(A1044,HOS[],8,FALSE)</f>
        <v>8021.11</v>
      </c>
      <c r="N1044" t="str">
        <f>VLOOKUP(A1044,HOS[],9,FALSE)</f>
        <v>tier - 3</v>
      </c>
      <c r="O1044" t="str">
        <f>VLOOKUP(A1044,HOS[],10,FALSE)</f>
        <v>tier - 2</v>
      </c>
      <c r="P1044" t="str">
        <f>VLOOKUP(A1044,HOS[],11,FALSE)</f>
        <v>R1011</v>
      </c>
      <c r="Q1044">
        <f>VLOOKUP(A1044,HOS[],3,FALSE)</f>
        <v>55</v>
      </c>
    </row>
    <row r="1045" spans="1:17" ht="15.6" x14ac:dyDescent="0.3">
      <c r="A1045" s="1" t="s">
        <v>1327</v>
      </c>
      <c r="B1045" t="str">
        <f>VLOOKUP(A1045,CUS[],3,FALSE)</f>
        <v>Stephen J.</v>
      </c>
      <c r="C1045">
        <f>VLOOKUP(A1045,MED[],2,FALSE)</f>
        <v>38.14</v>
      </c>
      <c r="D1045">
        <f>VLOOKUP(A1045,MED[],3,FALSE)</f>
        <v>5.84</v>
      </c>
      <c r="E1045" t="str">
        <f>VLOOKUP(A1045,MED[],4,FALSE)</f>
        <v>No</v>
      </c>
      <c r="F1045" t="str">
        <f>VLOOKUP(A1045,MED[],5,FALSE)</f>
        <v>No</v>
      </c>
      <c r="G1045" t="str">
        <f>VLOOKUP(A1045,MED[],6,FALSE)</f>
        <v>No</v>
      </c>
      <c r="H1045" t="str">
        <f>VLOOKUP(A1045,MED[],7,FALSE)</f>
        <v>0</v>
      </c>
      <c r="I1045" t="str">
        <f>VLOOKUP(A1045,MED[],8,FALSE)</f>
        <v>No</v>
      </c>
      <c r="J1045" t="str">
        <f>VLOOKUP(A1045,MED[],9,FALSE)</f>
        <v>Obesity</v>
      </c>
      <c r="K1045" t="str">
        <f>VLOOKUP(A1045,MED[],10,FALSE)</f>
        <v>Prediabetes</v>
      </c>
      <c r="L1045" t="str">
        <f>VLOOKUP(A1045,HOS[],2,FALSE)</f>
        <v>17 Nov 1989</v>
      </c>
      <c r="M1045" s="11">
        <f>VLOOKUP(A1045,HOS[],8,FALSE)</f>
        <v>8023.14</v>
      </c>
      <c r="N1045" t="str">
        <f>VLOOKUP(A1045,HOS[],9,FALSE)</f>
        <v>tier - 3</v>
      </c>
      <c r="O1045" t="str">
        <f>VLOOKUP(A1045,HOS[],10,FALSE)</f>
        <v>tier - 2</v>
      </c>
      <c r="P1045" t="str">
        <f>VLOOKUP(A1045,HOS[],11,FALSE)</f>
        <v>R1022</v>
      </c>
      <c r="Q1045">
        <f>VLOOKUP(A1045,HOS[],3,FALSE)</f>
        <v>33</v>
      </c>
    </row>
    <row r="1046" spans="1:17" ht="15.6" x14ac:dyDescent="0.3">
      <c r="A1046" s="1" t="s">
        <v>1326</v>
      </c>
      <c r="B1046" t="str">
        <f>VLOOKUP(A1046,CUS[],3,FALSE)</f>
        <v>Kathya</v>
      </c>
      <c r="C1046">
        <f>VLOOKUP(A1046,MED[],2,FALSE)</f>
        <v>35.42</v>
      </c>
      <c r="D1046">
        <f>VLOOKUP(A1046,MED[],3,FALSE)</f>
        <v>8.6999999999999993</v>
      </c>
      <c r="E1046" t="str">
        <f>VLOOKUP(A1046,MED[],4,FALSE)</f>
        <v>yes</v>
      </c>
      <c r="F1046" t="str">
        <f>VLOOKUP(A1046,MED[],5,FALSE)</f>
        <v>No</v>
      </c>
      <c r="G1046" t="str">
        <f>VLOOKUP(A1046,MED[],6,FALSE)</f>
        <v>No</v>
      </c>
      <c r="H1046" t="str">
        <f>VLOOKUP(A1046,MED[],7,FALSE)</f>
        <v>1</v>
      </c>
      <c r="I1046" t="str">
        <f>VLOOKUP(A1046,MED[],8,FALSE)</f>
        <v>No</v>
      </c>
      <c r="J1046" t="str">
        <f>VLOOKUP(A1046,MED[],9,FALSE)</f>
        <v>Obesity</v>
      </c>
      <c r="K1046" t="str">
        <f>VLOOKUP(A1046,MED[],10,FALSE)</f>
        <v>Diabetes</v>
      </c>
      <c r="L1046" t="str">
        <f>VLOOKUP(A1046,HOS[],2,FALSE)</f>
        <v>20 Aug 1986</v>
      </c>
      <c r="M1046" s="11">
        <f>VLOOKUP(A1046,HOS[],8,FALSE)</f>
        <v>8026.67</v>
      </c>
      <c r="N1046" t="str">
        <f>VLOOKUP(A1046,HOS[],9,FALSE)</f>
        <v>tier - 3</v>
      </c>
      <c r="O1046" t="str">
        <f>VLOOKUP(A1046,HOS[],10,FALSE)</f>
        <v>tier - 1</v>
      </c>
      <c r="P1046" t="str">
        <f>VLOOKUP(A1046,HOS[],11,FALSE)</f>
        <v>R1026</v>
      </c>
      <c r="Q1046">
        <f>VLOOKUP(A1046,HOS[],3,FALSE)</f>
        <v>36</v>
      </c>
    </row>
    <row r="1047" spans="1:17" ht="15.6" x14ac:dyDescent="0.3">
      <c r="A1047" s="1" t="s">
        <v>1325</v>
      </c>
      <c r="B1047" t="str">
        <f>VLOOKUP(A1047,CUS[],3,FALSE)</f>
        <v>Wesley</v>
      </c>
      <c r="C1047">
        <f>VLOOKUP(A1047,MED[],2,FALSE)</f>
        <v>35.625</v>
      </c>
      <c r="D1047">
        <f>VLOOKUP(A1047,MED[],3,FALSE)</f>
        <v>10.79</v>
      </c>
      <c r="E1047" t="str">
        <f>VLOOKUP(A1047,MED[],4,FALSE)</f>
        <v>No</v>
      </c>
      <c r="F1047" t="str">
        <f>VLOOKUP(A1047,MED[],5,FALSE)</f>
        <v>No</v>
      </c>
      <c r="G1047" t="str">
        <f>VLOOKUP(A1047,MED[],6,FALSE)</f>
        <v>No</v>
      </c>
      <c r="H1047" t="str">
        <f>VLOOKUP(A1047,MED[],7,FALSE)</f>
        <v>0</v>
      </c>
      <c r="I1047" t="str">
        <f>VLOOKUP(A1047,MED[],8,FALSE)</f>
        <v>No</v>
      </c>
      <c r="J1047" t="str">
        <f>VLOOKUP(A1047,MED[],9,FALSE)</f>
        <v>Obesity</v>
      </c>
      <c r="K1047" t="str">
        <f>VLOOKUP(A1047,MED[],10,FALSE)</f>
        <v>Diabetes</v>
      </c>
      <c r="L1047" t="str">
        <f>VLOOKUP(A1047,HOS[],2,FALSE)</f>
        <v>6 Dec 1974</v>
      </c>
      <c r="M1047" s="11">
        <f>VLOOKUP(A1047,HOS[],8,FALSE)</f>
        <v>8027.97</v>
      </c>
      <c r="N1047" t="str">
        <f>VLOOKUP(A1047,HOS[],9,FALSE)</f>
        <v>tier - 3</v>
      </c>
      <c r="O1047" t="str">
        <f>VLOOKUP(A1047,HOS[],10,FALSE)</f>
        <v>tier - 1</v>
      </c>
      <c r="P1047" t="str">
        <f>VLOOKUP(A1047,HOS[],11,FALSE)</f>
        <v>R1016</v>
      </c>
      <c r="Q1047">
        <f>VLOOKUP(A1047,HOS[],3,FALSE)</f>
        <v>48</v>
      </c>
    </row>
    <row r="1048" spans="1:17" ht="15.6" x14ac:dyDescent="0.3">
      <c r="A1048" s="1" t="s">
        <v>1324</v>
      </c>
      <c r="B1048" t="str">
        <f>VLOOKUP(A1048,CUS[],3,FALSE)</f>
        <v>Tim</v>
      </c>
      <c r="C1048">
        <f>VLOOKUP(A1048,MED[],2,FALSE)</f>
        <v>45.51</v>
      </c>
      <c r="D1048">
        <f>VLOOKUP(A1048,MED[],3,FALSE)</f>
        <v>4.32</v>
      </c>
      <c r="E1048" t="str">
        <f>VLOOKUP(A1048,MED[],4,FALSE)</f>
        <v>No</v>
      </c>
      <c r="F1048" t="str">
        <f>VLOOKUP(A1048,MED[],5,FALSE)</f>
        <v>No</v>
      </c>
      <c r="G1048" t="str">
        <f>VLOOKUP(A1048,MED[],6,FALSE)</f>
        <v>No</v>
      </c>
      <c r="H1048" t="str">
        <f>VLOOKUP(A1048,MED[],7,FALSE)</f>
        <v>1</v>
      </c>
      <c r="I1048" t="str">
        <f>VLOOKUP(A1048,MED[],8,FALSE)</f>
        <v>No</v>
      </c>
      <c r="J1048" t="str">
        <f>VLOOKUP(A1048,MED[],9,FALSE)</f>
        <v>Obesity</v>
      </c>
      <c r="K1048" t="str">
        <f>VLOOKUP(A1048,MED[],10,FALSE)</f>
        <v>Normal</v>
      </c>
      <c r="L1048" t="str">
        <f>VLOOKUP(A1048,HOS[],2,FALSE)</f>
        <v>12 Jun 1992</v>
      </c>
      <c r="M1048" s="11">
        <f>VLOOKUP(A1048,HOS[],8,FALSE)</f>
        <v>8035.64</v>
      </c>
      <c r="N1048" t="str">
        <f>VLOOKUP(A1048,HOS[],9,FALSE)</f>
        <v>tier - 3</v>
      </c>
      <c r="O1048" t="str">
        <f>VLOOKUP(A1048,HOS[],10,FALSE)</f>
        <v>tier - 1</v>
      </c>
      <c r="P1048" t="str">
        <f>VLOOKUP(A1048,HOS[],11,FALSE)</f>
        <v>R1012</v>
      </c>
      <c r="Q1048">
        <f>VLOOKUP(A1048,HOS[],3,FALSE)</f>
        <v>30</v>
      </c>
    </row>
    <row r="1049" spans="1:17" ht="15.6" x14ac:dyDescent="0.3">
      <c r="A1049" s="1" t="s">
        <v>1323</v>
      </c>
      <c r="B1049" t="str">
        <f>VLOOKUP(A1049,CUS[],3,FALSE)</f>
        <v>Jamie L.</v>
      </c>
      <c r="C1049">
        <f>VLOOKUP(A1049,MED[],2,FALSE)</f>
        <v>37.1</v>
      </c>
      <c r="D1049">
        <f>VLOOKUP(A1049,MED[],3,FALSE)</f>
        <v>7.19</v>
      </c>
      <c r="E1049" t="str">
        <f>VLOOKUP(A1049,MED[],4,FALSE)</f>
        <v>yes</v>
      </c>
      <c r="F1049" t="str">
        <f>VLOOKUP(A1049,MED[],5,FALSE)</f>
        <v>No</v>
      </c>
      <c r="G1049" t="str">
        <f>VLOOKUP(A1049,MED[],6,FALSE)</f>
        <v>No</v>
      </c>
      <c r="H1049" t="str">
        <f>VLOOKUP(A1049,MED[],7,FALSE)</f>
        <v>0</v>
      </c>
      <c r="I1049" t="str">
        <f>VLOOKUP(A1049,MED[],8,FALSE)</f>
        <v>No</v>
      </c>
      <c r="J1049" t="str">
        <f>VLOOKUP(A1049,MED[],9,FALSE)</f>
        <v>Obesity</v>
      </c>
      <c r="K1049" t="str">
        <f>VLOOKUP(A1049,MED[],10,FALSE)</f>
        <v>Diabetes</v>
      </c>
      <c r="L1049" t="str">
        <f>VLOOKUP(A1049,HOS[],2,FALSE)</f>
        <v>28 Oct 1967</v>
      </c>
      <c r="M1049" s="11">
        <f>VLOOKUP(A1049,HOS[],8,FALSE)</f>
        <v>8059.06</v>
      </c>
      <c r="N1049" t="str">
        <f>VLOOKUP(A1049,HOS[],9,FALSE)</f>
        <v>tier - 3</v>
      </c>
      <c r="O1049" t="str">
        <f>VLOOKUP(A1049,HOS[],10,FALSE)</f>
        <v>tier - 3</v>
      </c>
      <c r="P1049" t="str">
        <f>VLOOKUP(A1049,HOS[],11,FALSE)</f>
        <v>R1011</v>
      </c>
      <c r="Q1049">
        <f>VLOOKUP(A1049,HOS[],3,FALSE)</f>
        <v>55</v>
      </c>
    </row>
    <row r="1050" spans="1:17" ht="15.6" x14ac:dyDescent="0.3">
      <c r="A1050" s="1" t="s">
        <v>1322</v>
      </c>
      <c r="B1050" t="str">
        <f>VLOOKUP(A1050,CUS[],3,FALSE)</f>
        <v>Alexandra</v>
      </c>
      <c r="C1050">
        <f>VLOOKUP(A1050,MED[],2,FALSE)</f>
        <v>30.5</v>
      </c>
      <c r="D1050">
        <f>VLOOKUP(A1050,MED[],3,FALSE)</f>
        <v>11.94</v>
      </c>
      <c r="E1050" t="str">
        <f>VLOOKUP(A1050,MED[],4,FALSE)</f>
        <v>yes</v>
      </c>
      <c r="F1050" t="str">
        <f>VLOOKUP(A1050,MED[],5,FALSE)</f>
        <v>No</v>
      </c>
      <c r="G1050" t="str">
        <f>VLOOKUP(A1050,MED[],6,FALSE)</f>
        <v>No</v>
      </c>
      <c r="H1050" t="str">
        <f>VLOOKUP(A1050,MED[],7,FALSE)</f>
        <v>0</v>
      </c>
      <c r="I1050" t="str">
        <f>VLOOKUP(A1050,MED[],8,FALSE)</f>
        <v>No</v>
      </c>
      <c r="J1050" t="str">
        <f>VLOOKUP(A1050,MED[],9,FALSE)</f>
        <v>Obesity</v>
      </c>
      <c r="K1050" t="str">
        <f>VLOOKUP(A1050,MED[],10,FALSE)</f>
        <v>Diabetes</v>
      </c>
      <c r="L1050" t="str">
        <f>VLOOKUP(A1050,HOS[],2,FALSE)</f>
        <v>6 Jul 1967</v>
      </c>
      <c r="M1050" s="11">
        <f>VLOOKUP(A1050,HOS[],8,FALSE)</f>
        <v>38869.25</v>
      </c>
      <c r="N1050" t="str">
        <f>VLOOKUP(A1050,HOS[],9,FALSE)</f>
        <v>tier - 3</v>
      </c>
      <c r="O1050" t="str">
        <f>VLOOKUP(A1050,HOS[],10,FALSE)</f>
        <v>tier - 2</v>
      </c>
      <c r="P1050" t="str">
        <f>VLOOKUP(A1050,HOS[],11,FALSE)</f>
        <v>R1011</v>
      </c>
      <c r="Q1050">
        <f>VLOOKUP(A1050,HOS[],3,FALSE)</f>
        <v>55</v>
      </c>
    </row>
    <row r="1051" spans="1:17" ht="15.6" x14ac:dyDescent="0.3">
      <c r="A1051" s="1" t="s">
        <v>1321</v>
      </c>
      <c r="B1051" t="str">
        <f>VLOOKUP(A1051,CUS[],3,FALSE)</f>
        <v>Tiffany</v>
      </c>
      <c r="C1051">
        <f>VLOOKUP(A1051,MED[],2,FALSE)</f>
        <v>28.16</v>
      </c>
      <c r="D1051">
        <f>VLOOKUP(A1051,MED[],3,FALSE)</f>
        <v>5.56</v>
      </c>
      <c r="E1051" t="str">
        <f>VLOOKUP(A1051,MED[],4,FALSE)</f>
        <v>No</v>
      </c>
      <c r="F1051" t="str">
        <f>VLOOKUP(A1051,MED[],5,FALSE)</f>
        <v>No</v>
      </c>
      <c r="G1051" t="str">
        <f>VLOOKUP(A1051,MED[],6,FALSE)</f>
        <v>No</v>
      </c>
      <c r="H1051" t="str">
        <f>VLOOKUP(A1051,MED[],7,FALSE)</f>
        <v>2</v>
      </c>
      <c r="I1051" t="str">
        <f>VLOOKUP(A1051,MED[],8,FALSE)</f>
        <v>No</v>
      </c>
      <c r="J1051" t="str">
        <f>VLOOKUP(A1051,MED[],9,FALSE)</f>
        <v>Overweight</v>
      </c>
      <c r="K1051" t="str">
        <f>VLOOKUP(A1051,MED[],10,FALSE)</f>
        <v>Normal</v>
      </c>
      <c r="L1051" t="str">
        <f>VLOOKUP(A1051,HOS[],2,FALSE)</f>
        <v>27 Oct 1972</v>
      </c>
      <c r="M1051" s="11">
        <f>VLOOKUP(A1051,HOS[],8,FALSE)</f>
        <v>8059.68</v>
      </c>
      <c r="N1051" t="str">
        <f>VLOOKUP(A1051,HOS[],9,FALSE)</f>
        <v>tier - 3</v>
      </c>
      <c r="O1051" t="str">
        <f>VLOOKUP(A1051,HOS[],10,FALSE)</f>
        <v>tier - 3</v>
      </c>
      <c r="P1051" t="str">
        <f>VLOOKUP(A1051,HOS[],11,FALSE)</f>
        <v>R1013</v>
      </c>
      <c r="Q1051">
        <f>VLOOKUP(A1051,HOS[],3,FALSE)</f>
        <v>50</v>
      </c>
    </row>
    <row r="1052" spans="1:17" ht="15.6" x14ac:dyDescent="0.3">
      <c r="A1052" s="1" t="s">
        <v>1320</v>
      </c>
      <c r="B1052" t="str">
        <f>VLOOKUP(A1052,CUS[],3,FALSE)</f>
        <v>Rebecca J</v>
      </c>
      <c r="C1052">
        <f>VLOOKUP(A1052,MED[],2,FALSE)</f>
        <v>29.1</v>
      </c>
      <c r="D1052">
        <f>VLOOKUP(A1052,MED[],3,FALSE)</f>
        <v>5.64</v>
      </c>
      <c r="E1052" t="str">
        <f>VLOOKUP(A1052,MED[],4,FALSE)</f>
        <v>yes</v>
      </c>
      <c r="F1052" t="str">
        <f>VLOOKUP(A1052,MED[],5,FALSE)</f>
        <v>No</v>
      </c>
      <c r="G1052" t="str">
        <f>VLOOKUP(A1052,MED[],6,FALSE)</f>
        <v>No</v>
      </c>
      <c r="H1052" t="str">
        <f>VLOOKUP(A1052,MED[],7,FALSE)</f>
        <v>0</v>
      </c>
      <c r="I1052" t="str">
        <f>VLOOKUP(A1052,MED[],8,FALSE)</f>
        <v>No</v>
      </c>
      <c r="J1052" t="str">
        <f>VLOOKUP(A1052,MED[],9,FALSE)</f>
        <v>Overweight</v>
      </c>
      <c r="K1052" t="str">
        <f>VLOOKUP(A1052,MED[],10,FALSE)</f>
        <v>Normal</v>
      </c>
      <c r="L1052" t="str">
        <f>VLOOKUP(A1052,HOS[],2,FALSE)</f>
        <v>12 Sep 1976</v>
      </c>
      <c r="M1052" s="11">
        <f>VLOOKUP(A1052,HOS[],8,FALSE)</f>
        <v>8062.31</v>
      </c>
      <c r="N1052" t="str">
        <f>VLOOKUP(A1052,HOS[],9,FALSE)</f>
        <v>tier - 3</v>
      </c>
      <c r="O1052" t="str">
        <f>VLOOKUP(A1052,HOS[],10,FALSE)</f>
        <v>tier - 1</v>
      </c>
      <c r="P1052" t="str">
        <f>VLOOKUP(A1052,HOS[],11,FALSE)</f>
        <v>R1025</v>
      </c>
      <c r="Q1052">
        <f>VLOOKUP(A1052,HOS[],3,FALSE)</f>
        <v>46</v>
      </c>
    </row>
    <row r="1053" spans="1:17" ht="15.6" x14ac:dyDescent="0.3">
      <c r="A1053" s="1" t="s">
        <v>1319</v>
      </c>
      <c r="B1053" t="str">
        <f>VLOOKUP(A1053,CUS[],3,FALSE)</f>
        <v>Austin T.</v>
      </c>
      <c r="C1053">
        <f>VLOOKUP(A1053,MED[],2,FALSE)</f>
        <v>30.22</v>
      </c>
      <c r="D1053">
        <f>VLOOKUP(A1053,MED[],3,FALSE)</f>
        <v>4.6500000000000004</v>
      </c>
      <c r="E1053" t="str">
        <f>VLOOKUP(A1053,MED[],4,FALSE)</f>
        <v>No</v>
      </c>
      <c r="F1053" t="str">
        <f>VLOOKUP(A1053,MED[],5,FALSE)</f>
        <v>No</v>
      </c>
      <c r="G1053" t="str">
        <f>VLOOKUP(A1053,MED[],6,FALSE)</f>
        <v>No</v>
      </c>
      <c r="H1053" t="str">
        <f>VLOOKUP(A1053,MED[],7,FALSE)</f>
        <v>0</v>
      </c>
      <c r="I1053" t="str">
        <f>VLOOKUP(A1053,MED[],8,FALSE)</f>
        <v>No</v>
      </c>
      <c r="J1053" t="str">
        <f>VLOOKUP(A1053,MED[],9,FALSE)</f>
        <v>Obesity</v>
      </c>
      <c r="K1053" t="str">
        <f>VLOOKUP(A1053,MED[],10,FALSE)</f>
        <v>Normal</v>
      </c>
      <c r="L1053" t="str">
        <f>VLOOKUP(A1053,HOS[],2,FALSE)</f>
        <v>24 Aug 1977</v>
      </c>
      <c r="M1053" s="11">
        <f>VLOOKUP(A1053,HOS[],8,FALSE)</f>
        <v>12797.21</v>
      </c>
      <c r="N1053" t="str">
        <f>VLOOKUP(A1053,HOS[],9,FALSE)</f>
        <v>tier - 3</v>
      </c>
      <c r="O1053" t="str">
        <f>VLOOKUP(A1053,HOS[],10,FALSE)</f>
        <v>tier - 2</v>
      </c>
      <c r="P1053" t="str">
        <f>VLOOKUP(A1053,HOS[],11,FALSE)</f>
        <v>R1021</v>
      </c>
      <c r="Q1053">
        <f>VLOOKUP(A1053,HOS[],3,FALSE)</f>
        <v>45</v>
      </c>
    </row>
    <row r="1054" spans="1:17" ht="15.6" x14ac:dyDescent="0.3">
      <c r="A1054" s="1" t="s">
        <v>1318</v>
      </c>
      <c r="B1054" t="str">
        <f>VLOOKUP(A1054,CUS[],3,FALSE)</f>
        <v>Jamie T</v>
      </c>
      <c r="C1054">
        <f>VLOOKUP(A1054,MED[],2,FALSE)</f>
        <v>24.29</v>
      </c>
      <c r="D1054">
        <f>VLOOKUP(A1054,MED[],3,FALSE)</f>
        <v>9.0500000000000007</v>
      </c>
      <c r="E1054" t="str">
        <f>VLOOKUP(A1054,MED[],4,FALSE)</f>
        <v>No</v>
      </c>
      <c r="F1054" t="str">
        <f>VLOOKUP(A1054,MED[],5,FALSE)</f>
        <v>No</v>
      </c>
      <c r="G1054" t="str">
        <f>VLOOKUP(A1054,MED[],6,FALSE)</f>
        <v>No</v>
      </c>
      <c r="H1054" t="str">
        <f>VLOOKUP(A1054,MED[],7,FALSE)</f>
        <v>0</v>
      </c>
      <c r="I1054" t="str">
        <f>VLOOKUP(A1054,MED[],8,FALSE)</f>
        <v>No</v>
      </c>
      <c r="J1054" t="str">
        <f>VLOOKUP(A1054,MED[],9,FALSE)</f>
        <v>Overweight</v>
      </c>
      <c r="K1054" t="str">
        <f>VLOOKUP(A1054,MED[],10,FALSE)</f>
        <v>Diabetes</v>
      </c>
      <c r="L1054" t="str">
        <f>VLOOKUP(A1054,HOS[],2,FALSE)</f>
        <v>28 Sep 1962</v>
      </c>
      <c r="M1054" s="11">
        <f>VLOOKUP(A1054,HOS[],8,FALSE)</f>
        <v>8062.76</v>
      </c>
      <c r="N1054" t="str">
        <f>VLOOKUP(A1054,HOS[],9,FALSE)</f>
        <v>tier - 3</v>
      </c>
      <c r="O1054" t="str">
        <f>VLOOKUP(A1054,HOS[],10,FALSE)</f>
        <v>tier - 3</v>
      </c>
      <c r="P1054" t="str">
        <f>VLOOKUP(A1054,HOS[],11,FALSE)</f>
        <v>R1013</v>
      </c>
      <c r="Q1054">
        <f>VLOOKUP(A1054,HOS[],3,FALSE)</f>
        <v>60</v>
      </c>
    </row>
    <row r="1055" spans="1:17" ht="15.6" x14ac:dyDescent="0.3">
      <c r="A1055" s="1" t="s">
        <v>1317</v>
      </c>
      <c r="B1055" t="str">
        <f>VLOOKUP(A1055,CUS[],3,FALSE)</f>
        <v>Matthew T.</v>
      </c>
      <c r="C1055">
        <f>VLOOKUP(A1055,MED[],2,FALSE)</f>
        <v>29.39</v>
      </c>
      <c r="D1055">
        <f>VLOOKUP(A1055,MED[],3,FALSE)</f>
        <v>4.5199999999999996</v>
      </c>
      <c r="E1055" t="str">
        <f>VLOOKUP(A1055,MED[],4,FALSE)</f>
        <v>yes</v>
      </c>
      <c r="F1055" t="str">
        <f>VLOOKUP(A1055,MED[],5,FALSE)</f>
        <v>No</v>
      </c>
      <c r="G1055" t="str">
        <f>VLOOKUP(A1055,MED[],6,FALSE)</f>
        <v>No</v>
      </c>
      <c r="H1055" t="str">
        <f>VLOOKUP(A1055,MED[],7,FALSE)</f>
        <v>0</v>
      </c>
      <c r="I1055" t="str">
        <f>VLOOKUP(A1055,MED[],8,FALSE)</f>
        <v>No</v>
      </c>
      <c r="J1055" t="str">
        <f>VLOOKUP(A1055,MED[],9,FALSE)</f>
        <v>Overweight</v>
      </c>
      <c r="K1055" t="str">
        <f>VLOOKUP(A1055,MED[],10,FALSE)</f>
        <v>Normal</v>
      </c>
      <c r="L1055" t="str">
        <f>VLOOKUP(A1055,HOS[],2,FALSE)</f>
        <v>11 Nov 1976</v>
      </c>
      <c r="M1055" s="11">
        <f>VLOOKUP(A1055,HOS[],8,FALSE)</f>
        <v>8067.83</v>
      </c>
      <c r="N1055" t="str">
        <f>VLOOKUP(A1055,HOS[],9,FALSE)</f>
        <v>tier - 3</v>
      </c>
      <c r="O1055" t="str">
        <f>VLOOKUP(A1055,HOS[],10,FALSE)</f>
        <v>tier - 2</v>
      </c>
      <c r="P1055" t="str">
        <f>VLOOKUP(A1055,HOS[],11,FALSE)</f>
        <v>R1021</v>
      </c>
      <c r="Q1055">
        <f>VLOOKUP(A1055,HOS[],3,FALSE)</f>
        <v>46</v>
      </c>
    </row>
    <row r="1056" spans="1:17" ht="15.6" x14ac:dyDescent="0.3">
      <c r="A1056" s="1" t="s">
        <v>1316</v>
      </c>
      <c r="B1056" t="str">
        <f>VLOOKUP(A1056,CUS[],3,FALSE)</f>
        <v>Emily</v>
      </c>
      <c r="C1056">
        <f>VLOOKUP(A1056,MED[],2,FALSE)</f>
        <v>25.66</v>
      </c>
      <c r="D1056">
        <f>VLOOKUP(A1056,MED[],3,FALSE)</f>
        <v>4.62</v>
      </c>
      <c r="E1056" t="str">
        <f>VLOOKUP(A1056,MED[],4,FALSE)</f>
        <v>yes</v>
      </c>
      <c r="F1056" t="str">
        <f>VLOOKUP(A1056,MED[],5,FALSE)</f>
        <v>No</v>
      </c>
      <c r="G1056" t="str">
        <f>VLOOKUP(A1056,MED[],6,FALSE)</f>
        <v>No</v>
      </c>
      <c r="H1056" t="str">
        <f>VLOOKUP(A1056,MED[],7,FALSE)</f>
        <v>1</v>
      </c>
      <c r="I1056" t="str">
        <f>VLOOKUP(A1056,MED[],8,FALSE)</f>
        <v>No</v>
      </c>
      <c r="J1056" t="str">
        <f>VLOOKUP(A1056,MED[],9,FALSE)</f>
        <v>Overweight</v>
      </c>
      <c r="K1056" t="str">
        <f>VLOOKUP(A1056,MED[],10,FALSE)</f>
        <v>Normal</v>
      </c>
      <c r="L1056" t="str">
        <f>VLOOKUP(A1056,HOS[],2,FALSE)</f>
        <v>15 Aug 1964</v>
      </c>
      <c r="M1056" s="11">
        <f>VLOOKUP(A1056,HOS[],8,FALSE)</f>
        <v>8068.19</v>
      </c>
      <c r="N1056" t="str">
        <f>VLOOKUP(A1056,HOS[],9,FALSE)</f>
        <v>tier - 3</v>
      </c>
      <c r="O1056" t="str">
        <f>VLOOKUP(A1056,HOS[],10,FALSE)</f>
        <v>tier - 3</v>
      </c>
      <c r="P1056" t="str">
        <f>VLOOKUP(A1056,HOS[],11,FALSE)</f>
        <v>R1013</v>
      </c>
      <c r="Q1056">
        <f>VLOOKUP(A1056,HOS[],3,FALSE)</f>
        <v>58</v>
      </c>
    </row>
    <row r="1057" spans="1:17" ht="15.6" x14ac:dyDescent="0.3">
      <c r="A1057" s="1" t="s">
        <v>1315</v>
      </c>
      <c r="B1057" t="str">
        <f>VLOOKUP(A1057,CUS[],3,FALSE)</f>
        <v>Gillian</v>
      </c>
      <c r="C1057">
        <f>VLOOKUP(A1057,MED[],2,FALSE)</f>
        <v>39.11</v>
      </c>
      <c r="D1057">
        <f>VLOOKUP(A1057,MED[],3,FALSE)</f>
        <v>5.87</v>
      </c>
      <c r="E1057" t="str">
        <f>VLOOKUP(A1057,MED[],4,FALSE)</f>
        <v>No</v>
      </c>
      <c r="F1057" t="str">
        <f>VLOOKUP(A1057,MED[],5,FALSE)</f>
        <v>No</v>
      </c>
      <c r="G1057" t="str">
        <f>VLOOKUP(A1057,MED[],6,FALSE)</f>
        <v>No</v>
      </c>
      <c r="H1057" t="str">
        <f>VLOOKUP(A1057,MED[],7,FALSE)</f>
        <v>0</v>
      </c>
      <c r="I1057" t="str">
        <f>VLOOKUP(A1057,MED[],8,FALSE)</f>
        <v>No</v>
      </c>
      <c r="J1057" t="str">
        <f>VLOOKUP(A1057,MED[],9,FALSE)</f>
        <v>Obesity</v>
      </c>
      <c r="K1057" t="str">
        <f>VLOOKUP(A1057,MED[],10,FALSE)</f>
        <v>Prediabetes</v>
      </c>
      <c r="L1057" t="str">
        <f>VLOOKUP(A1057,HOS[],2,FALSE)</f>
        <v>21 Jul 1990</v>
      </c>
      <c r="M1057" s="11">
        <f>VLOOKUP(A1057,HOS[],8,FALSE)</f>
        <v>8071.57</v>
      </c>
      <c r="N1057" t="str">
        <f>VLOOKUP(A1057,HOS[],9,FALSE)</f>
        <v>tier - 3</v>
      </c>
      <c r="O1057" t="str">
        <f>VLOOKUP(A1057,HOS[],10,FALSE)</f>
        <v>tier - 3</v>
      </c>
      <c r="P1057" t="str">
        <f>VLOOKUP(A1057,HOS[],11,FALSE)</f>
        <v>R1012</v>
      </c>
      <c r="Q1057">
        <f>VLOOKUP(A1057,HOS[],3,FALSE)</f>
        <v>32</v>
      </c>
    </row>
    <row r="1058" spans="1:17" ht="15.6" x14ac:dyDescent="0.3">
      <c r="A1058" s="1" t="s">
        <v>1314</v>
      </c>
      <c r="B1058" t="str">
        <f>VLOOKUP(A1058,CUS[],3,FALSE)</f>
        <v>Brenn E.</v>
      </c>
      <c r="C1058">
        <f>VLOOKUP(A1058,MED[],2,FALSE)</f>
        <v>43.78</v>
      </c>
      <c r="D1058">
        <f>VLOOKUP(A1058,MED[],3,FALSE)</f>
        <v>5.71</v>
      </c>
      <c r="E1058" t="str">
        <f>VLOOKUP(A1058,MED[],4,FALSE)</f>
        <v>No</v>
      </c>
      <c r="F1058" t="str">
        <f>VLOOKUP(A1058,MED[],5,FALSE)</f>
        <v>No</v>
      </c>
      <c r="G1058" t="str">
        <f>VLOOKUP(A1058,MED[],6,FALSE)</f>
        <v>No</v>
      </c>
      <c r="H1058" t="str">
        <f>VLOOKUP(A1058,MED[],7,FALSE)</f>
        <v>1</v>
      </c>
      <c r="I1058" t="str">
        <f>VLOOKUP(A1058,MED[],8,FALSE)</f>
        <v>No</v>
      </c>
      <c r="J1058" t="str">
        <f>VLOOKUP(A1058,MED[],9,FALSE)</f>
        <v>Obesity</v>
      </c>
      <c r="K1058" t="str">
        <f>VLOOKUP(A1058,MED[],10,FALSE)</f>
        <v>Prediabetes</v>
      </c>
      <c r="L1058" t="str">
        <f>VLOOKUP(A1058,HOS[],2,FALSE)</f>
        <v>7 Jul 1992</v>
      </c>
      <c r="M1058" s="11">
        <f>VLOOKUP(A1058,HOS[],8,FALSE)</f>
        <v>8077.41</v>
      </c>
      <c r="N1058" t="str">
        <f>VLOOKUP(A1058,HOS[],9,FALSE)</f>
        <v>tier - 3</v>
      </c>
      <c r="O1058" t="str">
        <f>VLOOKUP(A1058,HOS[],10,FALSE)</f>
        <v>tier - 3</v>
      </c>
      <c r="P1058" t="str">
        <f>VLOOKUP(A1058,HOS[],11,FALSE)</f>
        <v>R1026</v>
      </c>
      <c r="Q1058">
        <f>VLOOKUP(A1058,HOS[],3,FALSE)</f>
        <v>30</v>
      </c>
    </row>
    <row r="1059" spans="1:17" ht="15.6" x14ac:dyDescent="0.3">
      <c r="A1059" s="1" t="s">
        <v>1313</v>
      </c>
      <c r="B1059" t="str">
        <f>VLOOKUP(A1059,CUS[],3,FALSE)</f>
        <v>Lisa M</v>
      </c>
      <c r="C1059">
        <f>VLOOKUP(A1059,MED[],2,FALSE)</f>
        <v>24.35</v>
      </c>
      <c r="D1059">
        <f>VLOOKUP(A1059,MED[],3,FALSE)</f>
        <v>9.08</v>
      </c>
      <c r="E1059" t="str">
        <f>VLOOKUP(A1059,MED[],4,FALSE)</f>
        <v>No</v>
      </c>
      <c r="F1059" t="str">
        <f>VLOOKUP(A1059,MED[],5,FALSE)</f>
        <v>No</v>
      </c>
      <c r="G1059" t="str">
        <f>VLOOKUP(A1059,MED[],6,FALSE)</f>
        <v>No</v>
      </c>
      <c r="H1059" t="str">
        <f>VLOOKUP(A1059,MED[],7,FALSE)</f>
        <v>0</v>
      </c>
      <c r="I1059" t="str">
        <f>VLOOKUP(A1059,MED[],8,FALSE)</f>
        <v>No</v>
      </c>
      <c r="J1059" t="str">
        <f>VLOOKUP(A1059,MED[],9,FALSE)</f>
        <v>Overweight</v>
      </c>
      <c r="K1059" t="str">
        <f>VLOOKUP(A1059,MED[],10,FALSE)</f>
        <v>Diabetes</v>
      </c>
      <c r="L1059" t="str">
        <f>VLOOKUP(A1059,HOS[],2,FALSE)</f>
        <v>28 Jun 1965</v>
      </c>
      <c r="M1059" s="11">
        <f>VLOOKUP(A1059,HOS[],8,FALSE)</f>
        <v>8081.26</v>
      </c>
      <c r="N1059" t="str">
        <f>VLOOKUP(A1059,HOS[],9,FALSE)</f>
        <v>tier - 3</v>
      </c>
      <c r="O1059" t="str">
        <f>VLOOKUP(A1059,HOS[],10,FALSE)</f>
        <v>tier - 3</v>
      </c>
      <c r="P1059" t="str">
        <f>VLOOKUP(A1059,HOS[],11,FALSE)</f>
        <v>R1012</v>
      </c>
      <c r="Q1059">
        <f>VLOOKUP(A1059,HOS[],3,FALSE)</f>
        <v>57</v>
      </c>
    </row>
    <row r="1060" spans="1:17" ht="15.6" x14ac:dyDescent="0.3">
      <c r="A1060" s="1" t="s">
        <v>1312</v>
      </c>
      <c r="B1060" t="str">
        <f>VLOOKUP(A1060,CUS[],3,FALSE)</f>
        <v>Matt</v>
      </c>
      <c r="C1060">
        <f>VLOOKUP(A1060,MED[],2,FALSE)</f>
        <v>40.299999999999997</v>
      </c>
      <c r="D1060">
        <f>VLOOKUP(A1060,MED[],3,FALSE)</f>
        <v>5.3</v>
      </c>
      <c r="E1060" t="str">
        <f>VLOOKUP(A1060,MED[],4,FALSE)</f>
        <v>yes</v>
      </c>
      <c r="F1060" t="str">
        <f>VLOOKUP(A1060,MED[],5,FALSE)</f>
        <v>No</v>
      </c>
      <c r="G1060" t="str">
        <f>VLOOKUP(A1060,MED[],6,FALSE)</f>
        <v>No</v>
      </c>
      <c r="H1060" t="str">
        <f>VLOOKUP(A1060,MED[],7,FALSE)</f>
        <v>2</v>
      </c>
      <c r="I1060" t="str">
        <f>VLOOKUP(A1060,MED[],8,FALSE)</f>
        <v>No</v>
      </c>
      <c r="J1060" t="str">
        <f>VLOOKUP(A1060,MED[],9,FALSE)</f>
        <v>Obesity</v>
      </c>
      <c r="K1060" t="str">
        <f>VLOOKUP(A1060,MED[],10,FALSE)</f>
        <v>Normal</v>
      </c>
      <c r="L1060" t="str">
        <f>VLOOKUP(A1060,HOS[],2,FALSE)</f>
        <v>12 Jul 1966</v>
      </c>
      <c r="M1060" s="11">
        <f>VLOOKUP(A1060,HOS[],8,FALSE)</f>
        <v>8081.74</v>
      </c>
      <c r="N1060" t="str">
        <f>VLOOKUP(A1060,HOS[],9,FALSE)</f>
        <v>tier - 3</v>
      </c>
      <c r="O1060" t="str">
        <f>VLOOKUP(A1060,HOS[],10,FALSE)</f>
        <v>tier - 3</v>
      </c>
      <c r="P1060" t="str">
        <f>VLOOKUP(A1060,HOS[],11,FALSE)</f>
        <v>R1011</v>
      </c>
      <c r="Q1060">
        <f>VLOOKUP(A1060,HOS[],3,FALSE)</f>
        <v>56</v>
      </c>
    </row>
    <row r="1061" spans="1:17" ht="15.6" x14ac:dyDescent="0.3">
      <c r="A1061" s="1" t="s">
        <v>1311</v>
      </c>
      <c r="B1061" t="str">
        <f>VLOOKUP(A1061,CUS[],3,FALSE)</f>
        <v>Thomas A.</v>
      </c>
      <c r="C1061">
        <f>VLOOKUP(A1061,MED[],2,FALSE)</f>
        <v>32.774999999999999</v>
      </c>
      <c r="D1061">
        <f>VLOOKUP(A1061,MED[],3,FALSE)</f>
        <v>11.76</v>
      </c>
      <c r="E1061" t="str">
        <f>VLOOKUP(A1061,MED[],4,FALSE)</f>
        <v>yes</v>
      </c>
      <c r="F1061" t="str">
        <f>VLOOKUP(A1061,MED[],5,FALSE)</f>
        <v>No</v>
      </c>
      <c r="G1061" t="str">
        <f>VLOOKUP(A1061,MED[],6,FALSE)</f>
        <v>No</v>
      </c>
      <c r="H1061" t="str">
        <f>VLOOKUP(A1061,MED[],7,FALSE)</f>
        <v>0</v>
      </c>
      <c r="I1061" t="str">
        <f>VLOOKUP(A1061,MED[],8,FALSE)</f>
        <v>No</v>
      </c>
      <c r="J1061" t="str">
        <f>VLOOKUP(A1061,MED[],9,FALSE)</f>
        <v>Obesity</v>
      </c>
      <c r="K1061" t="str">
        <f>VLOOKUP(A1061,MED[],10,FALSE)</f>
        <v>Diabetes</v>
      </c>
      <c r="L1061" t="str">
        <f>VLOOKUP(A1061,HOS[],2,FALSE)</f>
        <v>21 Jun 1967</v>
      </c>
      <c r="M1061" s="11">
        <f>VLOOKUP(A1061,HOS[],8,FALSE)</f>
        <v>8083.92</v>
      </c>
      <c r="N1061" t="str">
        <f>VLOOKUP(A1061,HOS[],9,FALSE)</f>
        <v>tier - 3</v>
      </c>
      <c r="O1061" t="str">
        <f>VLOOKUP(A1061,HOS[],10,FALSE)</f>
        <v>tier - 2</v>
      </c>
      <c r="P1061" t="str">
        <f>VLOOKUP(A1061,HOS[],11,FALSE)</f>
        <v>R1012</v>
      </c>
      <c r="Q1061">
        <f>VLOOKUP(A1061,HOS[],3,FALSE)</f>
        <v>55</v>
      </c>
    </row>
    <row r="1062" spans="1:17" ht="15.6" x14ac:dyDescent="0.3">
      <c r="A1062" s="1" t="s">
        <v>1310</v>
      </c>
      <c r="B1062" t="str">
        <f>VLOOKUP(A1062,CUS[],3,FALSE)</f>
        <v>Kevin J</v>
      </c>
      <c r="C1062">
        <f>VLOOKUP(A1062,MED[],2,FALSE)</f>
        <v>39.6</v>
      </c>
      <c r="D1062">
        <f>VLOOKUP(A1062,MED[],3,FALSE)</f>
        <v>5.1100000000000003</v>
      </c>
      <c r="E1062" t="str">
        <f>VLOOKUP(A1062,MED[],4,FALSE)</f>
        <v>yes</v>
      </c>
      <c r="F1062" t="str">
        <f>VLOOKUP(A1062,MED[],5,FALSE)</f>
        <v>No</v>
      </c>
      <c r="G1062" t="str">
        <f>VLOOKUP(A1062,MED[],6,FALSE)</f>
        <v>No</v>
      </c>
      <c r="H1062" t="str">
        <f>VLOOKUP(A1062,MED[],7,FALSE)</f>
        <v>2</v>
      </c>
      <c r="I1062" t="str">
        <f>VLOOKUP(A1062,MED[],8,FALSE)</f>
        <v>No</v>
      </c>
      <c r="J1062" t="str">
        <f>VLOOKUP(A1062,MED[],9,FALSE)</f>
        <v>Obesity</v>
      </c>
      <c r="K1062" t="str">
        <f>VLOOKUP(A1062,MED[],10,FALSE)</f>
        <v>Normal</v>
      </c>
      <c r="L1062" t="str">
        <f>VLOOKUP(A1062,HOS[],2,FALSE)</f>
        <v>30 Jul 1966</v>
      </c>
      <c r="M1062" s="11">
        <f>VLOOKUP(A1062,HOS[],8,FALSE)</f>
        <v>38893.360000000001</v>
      </c>
      <c r="N1062" t="str">
        <f>VLOOKUP(A1062,HOS[],9,FALSE)</f>
        <v>tier - 3</v>
      </c>
      <c r="O1062" t="str">
        <f>VLOOKUP(A1062,HOS[],10,FALSE)</f>
        <v>tier - 2</v>
      </c>
      <c r="P1062" t="str">
        <f>VLOOKUP(A1062,HOS[],11,FALSE)</f>
        <v>R1011</v>
      </c>
      <c r="Q1062">
        <f>VLOOKUP(A1062,HOS[],3,FALSE)</f>
        <v>56</v>
      </c>
    </row>
    <row r="1063" spans="1:17" ht="15.6" x14ac:dyDescent="0.3">
      <c r="A1063" s="1" t="s">
        <v>1309</v>
      </c>
      <c r="B1063" t="str">
        <f>VLOOKUP(A1063,CUS[],3,FALSE)</f>
        <v>William H. III</v>
      </c>
      <c r="C1063">
        <f>VLOOKUP(A1063,MED[],2,FALSE)</f>
        <v>30.97</v>
      </c>
      <c r="D1063">
        <f>VLOOKUP(A1063,MED[],3,FALSE)</f>
        <v>5.54</v>
      </c>
      <c r="E1063" t="str">
        <f>VLOOKUP(A1063,MED[],4,FALSE)</f>
        <v>No</v>
      </c>
      <c r="F1063" t="str">
        <f>VLOOKUP(A1063,MED[],5,FALSE)</f>
        <v>No</v>
      </c>
      <c r="G1063" t="str">
        <f>VLOOKUP(A1063,MED[],6,FALSE)</f>
        <v>No</v>
      </c>
      <c r="H1063" t="str">
        <f>VLOOKUP(A1063,MED[],7,FALSE)</f>
        <v>2</v>
      </c>
      <c r="I1063" t="str">
        <f>VLOOKUP(A1063,MED[],8,FALSE)</f>
        <v>No</v>
      </c>
      <c r="J1063" t="str">
        <f>VLOOKUP(A1063,MED[],9,FALSE)</f>
        <v>Obesity</v>
      </c>
      <c r="K1063" t="str">
        <f>VLOOKUP(A1063,MED[],10,FALSE)</f>
        <v>Normal</v>
      </c>
      <c r="L1063" t="str">
        <f>VLOOKUP(A1063,HOS[],2,FALSE)</f>
        <v>10 Dec 1972</v>
      </c>
      <c r="M1063" s="11">
        <f>VLOOKUP(A1063,HOS[],8,FALSE)</f>
        <v>8091.3</v>
      </c>
      <c r="N1063" t="str">
        <f>VLOOKUP(A1063,HOS[],9,FALSE)</f>
        <v>tier - 3</v>
      </c>
      <c r="O1063" t="str">
        <f>VLOOKUP(A1063,HOS[],10,FALSE)</f>
        <v>tier - 1</v>
      </c>
      <c r="P1063" t="str">
        <f>VLOOKUP(A1063,HOS[],11,FALSE)</f>
        <v>R1012</v>
      </c>
      <c r="Q1063">
        <f>VLOOKUP(A1063,HOS[],3,FALSE)</f>
        <v>50</v>
      </c>
    </row>
    <row r="1064" spans="1:17" ht="15.6" x14ac:dyDescent="0.3">
      <c r="A1064" s="1" t="s">
        <v>1308</v>
      </c>
      <c r="B1064" t="str">
        <f>VLOOKUP(A1064,CUS[],3,FALSE)</f>
        <v>Gal</v>
      </c>
      <c r="C1064">
        <f>VLOOKUP(A1064,MED[],2,FALSE)</f>
        <v>27.645</v>
      </c>
      <c r="D1064">
        <f>VLOOKUP(A1064,MED[],3,FALSE)</f>
        <v>8.8699999999999992</v>
      </c>
      <c r="E1064" t="str">
        <f>VLOOKUP(A1064,MED[],4,FALSE)</f>
        <v>yes</v>
      </c>
      <c r="F1064" t="str">
        <f>VLOOKUP(A1064,MED[],5,FALSE)</f>
        <v>No</v>
      </c>
      <c r="G1064" t="str">
        <f>VLOOKUP(A1064,MED[],6,FALSE)</f>
        <v>No</v>
      </c>
      <c r="H1064" t="str">
        <f>VLOOKUP(A1064,MED[],7,FALSE)</f>
        <v>0</v>
      </c>
      <c r="I1064" t="str">
        <f>VLOOKUP(A1064,MED[],8,FALSE)</f>
        <v>No</v>
      </c>
      <c r="J1064" t="str">
        <f>VLOOKUP(A1064,MED[],9,FALSE)</f>
        <v>Overweight</v>
      </c>
      <c r="K1064" t="str">
        <f>VLOOKUP(A1064,MED[],10,FALSE)</f>
        <v>Diabetes</v>
      </c>
      <c r="L1064" t="str">
        <f>VLOOKUP(A1064,HOS[],2,FALSE)</f>
        <v>20 Nov 1967</v>
      </c>
      <c r="M1064" s="11">
        <f>VLOOKUP(A1064,HOS[],8,FALSE)</f>
        <v>12815.44</v>
      </c>
      <c r="N1064" t="str">
        <f>VLOOKUP(A1064,HOS[],9,FALSE)</f>
        <v>tier - 3</v>
      </c>
      <c r="O1064" t="str">
        <f>VLOOKUP(A1064,HOS[],10,FALSE)</f>
        <v>tier - 1</v>
      </c>
      <c r="P1064" t="str">
        <f>VLOOKUP(A1064,HOS[],11,FALSE)</f>
        <v>R1012</v>
      </c>
      <c r="Q1064">
        <f>VLOOKUP(A1064,HOS[],3,FALSE)</f>
        <v>55</v>
      </c>
    </row>
    <row r="1065" spans="1:17" ht="15.6" x14ac:dyDescent="0.3">
      <c r="A1065" s="1" t="s">
        <v>1307</v>
      </c>
      <c r="B1065" t="str">
        <f>VLOOKUP(A1065,CUS[],3,FALSE)</f>
        <v>Anton</v>
      </c>
      <c r="C1065">
        <f>VLOOKUP(A1065,MED[],2,FALSE)</f>
        <v>34.43</v>
      </c>
      <c r="D1065">
        <f>VLOOKUP(A1065,MED[],3,FALSE)</f>
        <v>5.96</v>
      </c>
      <c r="E1065" t="str">
        <f>VLOOKUP(A1065,MED[],4,FALSE)</f>
        <v>yes</v>
      </c>
      <c r="F1065" t="str">
        <f>VLOOKUP(A1065,MED[],5,FALSE)</f>
        <v>No</v>
      </c>
      <c r="G1065" t="str">
        <f>VLOOKUP(A1065,MED[],6,FALSE)</f>
        <v>No</v>
      </c>
      <c r="H1065" t="str">
        <f>VLOOKUP(A1065,MED[],7,FALSE)</f>
        <v>2</v>
      </c>
      <c r="I1065" t="str">
        <f>VLOOKUP(A1065,MED[],8,FALSE)</f>
        <v>No</v>
      </c>
      <c r="J1065" t="str">
        <f>VLOOKUP(A1065,MED[],9,FALSE)</f>
        <v>Obesity</v>
      </c>
      <c r="K1065" t="str">
        <f>VLOOKUP(A1065,MED[],10,FALSE)</f>
        <v>Prediabetes</v>
      </c>
      <c r="L1065" t="str">
        <f>VLOOKUP(A1065,HOS[],2,FALSE)</f>
        <v>11 Nov 1966</v>
      </c>
      <c r="M1065" s="11">
        <f>VLOOKUP(A1065,HOS[],8,FALSE)</f>
        <v>8112.59</v>
      </c>
      <c r="N1065" t="str">
        <f>VLOOKUP(A1065,HOS[],9,FALSE)</f>
        <v>tier - 3</v>
      </c>
      <c r="O1065" t="str">
        <f>VLOOKUP(A1065,HOS[],10,FALSE)</f>
        <v>tier - 3</v>
      </c>
      <c r="P1065" t="str">
        <f>VLOOKUP(A1065,HOS[],11,FALSE)</f>
        <v>R1013</v>
      </c>
      <c r="Q1065">
        <f>VLOOKUP(A1065,HOS[],3,FALSE)</f>
        <v>56</v>
      </c>
    </row>
    <row r="1066" spans="1:17" ht="15.6" x14ac:dyDescent="0.3">
      <c r="A1066" s="1" t="s">
        <v>1306</v>
      </c>
      <c r="B1066" t="str">
        <f>VLOOKUP(A1066,CUS[],3,FALSE)</f>
        <v xml:space="preserve">  Yazmin</v>
      </c>
      <c r="C1066">
        <f>VLOOKUP(A1066,MED[],2,FALSE)</f>
        <v>39.6</v>
      </c>
      <c r="D1066">
        <f>VLOOKUP(A1066,MED[],3,FALSE)</f>
        <v>4.4400000000000004</v>
      </c>
      <c r="E1066" t="str">
        <f>VLOOKUP(A1066,MED[],4,FALSE)</f>
        <v>yes</v>
      </c>
      <c r="F1066" t="str">
        <f>VLOOKUP(A1066,MED[],5,FALSE)</f>
        <v>No</v>
      </c>
      <c r="G1066" t="str">
        <f>VLOOKUP(A1066,MED[],6,FALSE)</f>
        <v>Yes</v>
      </c>
      <c r="H1066" t="str">
        <f>VLOOKUP(A1066,MED[],7,FALSE)</f>
        <v>1</v>
      </c>
      <c r="I1066" t="str">
        <f>VLOOKUP(A1066,MED[],8,FALSE)</f>
        <v>No</v>
      </c>
      <c r="J1066" t="str">
        <f>VLOOKUP(A1066,MED[],9,FALSE)</f>
        <v>Obesity</v>
      </c>
      <c r="K1066" t="str">
        <f>VLOOKUP(A1066,MED[],10,FALSE)</f>
        <v>Normal</v>
      </c>
      <c r="L1066" t="str">
        <f>VLOOKUP(A1066,HOS[],2,FALSE)</f>
        <v>1 Dec 1969</v>
      </c>
      <c r="M1066" s="11">
        <f>VLOOKUP(A1066,HOS[],8,FALSE)</f>
        <v>8116.27</v>
      </c>
      <c r="N1066" t="str">
        <f>VLOOKUP(A1066,HOS[],9,FALSE)</f>
        <v>tier - 3</v>
      </c>
      <c r="O1066" t="str">
        <f>VLOOKUP(A1066,HOS[],10,FALSE)</f>
        <v>tier - 3</v>
      </c>
      <c r="P1066" t="str">
        <f>VLOOKUP(A1066,HOS[],11,FALSE)</f>
        <v>R1013</v>
      </c>
      <c r="Q1066">
        <f>VLOOKUP(A1066,HOS[],3,FALSE)</f>
        <v>53</v>
      </c>
    </row>
    <row r="1067" spans="1:17" ht="15.6" x14ac:dyDescent="0.3">
      <c r="A1067" s="1" t="s">
        <v>1305</v>
      </c>
      <c r="B1067" t="str">
        <f>VLOOKUP(A1067,CUS[],3,FALSE)</f>
        <v>Florian</v>
      </c>
      <c r="C1067">
        <f>VLOOKUP(A1067,MED[],2,FALSE)</f>
        <v>22.1</v>
      </c>
      <c r="D1067">
        <f>VLOOKUP(A1067,MED[],3,FALSE)</f>
        <v>4.6500000000000004</v>
      </c>
      <c r="E1067" t="str">
        <f>VLOOKUP(A1067,MED[],4,FALSE)</f>
        <v>yes</v>
      </c>
      <c r="F1067" t="str">
        <f>VLOOKUP(A1067,MED[],5,FALSE)</f>
        <v>No</v>
      </c>
      <c r="G1067" t="str">
        <f>VLOOKUP(A1067,MED[],6,FALSE)</f>
        <v>No</v>
      </c>
      <c r="H1067" t="str">
        <f>VLOOKUP(A1067,MED[],7,FALSE)</f>
        <v>2</v>
      </c>
      <c r="I1067" t="str">
        <f>VLOOKUP(A1067,MED[],8,FALSE)</f>
        <v>No</v>
      </c>
      <c r="J1067" t="str">
        <f>VLOOKUP(A1067,MED[],9,FALSE)</f>
        <v>Overweight</v>
      </c>
      <c r="K1067" t="str">
        <f>VLOOKUP(A1067,MED[],10,FALSE)</f>
        <v>Normal</v>
      </c>
      <c r="L1067" t="str">
        <f>VLOOKUP(A1067,HOS[],2,FALSE)</f>
        <v>16 Dec 1966</v>
      </c>
      <c r="M1067" s="11">
        <f>VLOOKUP(A1067,HOS[],8,FALSE)</f>
        <v>8116.68</v>
      </c>
      <c r="N1067" t="str">
        <f>VLOOKUP(A1067,HOS[],9,FALSE)</f>
        <v>tier - 3</v>
      </c>
      <c r="O1067" t="str">
        <f>VLOOKUP(A1067,HOS[],10,FALSE)</f>
        <v>tier - 3</v>
      </c>
      <c r="P1067" t="str">
        <f>VLOOKUP(A1067,HOS[],11,FALSE)</f>
        <v>R1011</v>
      </c>
      <c r="Q1067">
        <f>VLOOKUP(A1067,HOS[],3,FALSE)</f>
        <v>56</v>
      </c>
    </row>
    <row r="1068" spans="1:17" ht="15.6" x14ac:dyDescent="0.3">
      <c r="A1068" s="1" t="s">
        <v>1304</v>
      </c>
      <c r="B1068" t="str">
        <f>VLOOKUP(A1068,CUS[],3,FALSE)</f>
        <v>Karen L</v>
      </c>
      <c r="C1068">
        <f>VLOOKUP(A1068,MED[],2,FALSE)</f>
        <v>33.25</v>
      </c>
      <c r="D1068">
        <f>VLOOKUP(A1068,MED[],3,FALSE)</f>
        <v>5.64</v>
      </c>
      <c r="E1068" t="str">
        <f>VLOOKUP(A1068,MED[],4,FALSE)</f>
        <v>yes</v>
      </c>
      <c r="F1068" t="str">
        <f>VLOOKUP(A1068,MED[],5,FALSE)</f>
        <v>No</v>
      </c>
      <c r="G1068" t="str">
        <f>VLOOKUP(A1068,MED[],6,FALSE)</f>
        <v>Yes</v>
      </c>
      <c r="H1068" t="str">
        <f>VLOOKUP(A1068,MED[],7,FALSE)</f>
        <v>1</v>
      </c>
      <c r="I1068" t="str">
        <f>VLOOKUP(A1068,MED[],8,FALSE)</f>
        <v>No</v>
      </c>
      <c r="J1068" t="str">
        <f>VLOOKUP(A1068,MED[],9,FALSE)</f>
        <v>Obesity</v>
      </c>
      <c r="K1068" t="str">
        <f>VLOOKUP(A1068,MED[],10,FALSE)</f>
        <v>Normal</v>
      </c>
      <c r="L1068" t="str">
        <f>VLOOKUP(A1068,HOS[],2,FALSE)</f>
        <v>30 Jul 1969</v>
      </c>
      <c r="M1068" s="11">
        <f>VLOOKUP(A1068,HOS[],8,FALSE)</f>
        <v>8124.41</v>
      </c>
      <c r="N1068" t="str">
        <f>VLOOKUP(A1068,HOS[],9,FALSE)</f>
        <v>tier - 3</v>
      </c>
      <c r="O1068" t="str">
        <f>VLOOKUP(A1068,HOS[],10,FALSE)</f>
        <v>tier - 1</v>
      </c>
      <c r="P1068" t="str">
        <f>VLOOKUP(A1068,HOS[],11,FALSE)</f>
        <v>R1024</v>
      </c>
      <c r="Q1068">
        <f>VLOOKUP(A1068,HOS[],3,FALSE)</f>
        <v>53</v>
      </c>
    </row>
    <row r="1069" spans="1:17" ht="15.6" x14ac:dyDescent="0.3">
      <c r="A1069" s="1" t="s">
        <v>1303</v>
      </c>
      <c r="B1069" t="str">
        <f>VLOOKUP(A1069,CUS[],3,FALSE)</f>
        <v>Scott</v>
      </c>
      <c r="C1069">
        <f>VLOOKUP(A1069,MED[],2,FALSE)</f>
        <v>33.33</v>
      </c>
      <c r="D1069">
        <f>VLOOKUP(A1069,MED[],3,FALSE)</f>
        <v>10.19</v>
      </c>
      <c r="E1069" t="str">
        <f>VLOOKUP(A1069,MED[],4,FALSE)</f>
        <v>No</v>
      </c>
      <c r="F1069" t="str">
        <f>VLOOKUP(A1069,MED[],5,FALSE)</f>
        <v>No</v>
      </c>
      <c r="G1069" t="str">
        <f>VLOOKUP(A1069,MED[],6,FALSE)</f>
        <v>No</v>
      </c>
      <c r="H1069" t="str">
        <f>VLOOKUP(A1069,MED[],7,FALSE)</f>
        <v>0</v>
      </c>
      <c r="I1069" t="str">
        <f>VLOOKUP(A1069,MED[],8,FALSE)</f>
        <v>No</v>
      </c>
      <c r="J1069" t="str">
        <f>VLOOKUP(A1069,MED[],9,FALSE)</f>
        <v>Obesity</v>
      </c>
      <c r="K1069" t="str">
        <f>VLOOKUP(A1069,MED[],10,FALSE)</f>
        <v>Diabetes</v>
      </c>
      <c r="L1069" t="str">
        <f>VLOOKUP(A1069,HOS[],2,FALSE)</f>
        <v>3 Jun 1971</v>
      </c>
      <c r="M1069" s="11">
        <f>VLOOKUP(A1069,HOS[],8,FALSE)</f>
        <v>8125.78</v>
      </c>
      <c r="N1069" t="str">
        <f>VLOOKUP(A1069,HOS[],9,FALSE)</f>
        <v>tier - 3</v>
      </c>
      <c r="O1069" t="str">
        <f>VLOOKUP(A1069,HOS[],10,FALSE)</f>
        <v>tier - 2</v>
      </c>
      <c r="P1069" t="str">
        <f>VLOOKUP(A1069,HOS[],11,FALSE)</f>
        <v>R1013</v>
      </c>
      <c r="Q1069">
        <f>VLOOKUP(A1069,HOS[],3,FALSE)</f>
        <v>52</v>
      </c>
    </row>
    <row r="1070" spans="1:17" ht="15.6" x14ac:dyDescent="0.3">
      <c r="A1070" s="1" t="s">
        <v>1302</v>
      </c>
      <c r="B1070" t="str">
        <f>VLOOKUP(A1070,CUS[],3,FALSE)</f>
        <v>Claire</v>
      </c>
      <c r="C1070">
        <f>VLOOKUP(A1070,MED[],2,FALSE)</f>
        <v>30.5</v>
      </c>
      <c r="D1070">
        <f>VLOOKUP(A1070,MED[],3,FALSE)</f>
        <v>10.79</v>
      </c>
      <c r="E1070" t="str">
        <f>VLOOKUP(A1070,MED[],4,FALSE)</f>
        <v>No</v>
      </c>
      <c r="F1070" t="str">
        <f>VLOOKUP(A1070,MED[],5,FALSE)</f>
        <v>No</v>
      </c>
      <c r="G1070" t="str">
        <f>VLOOKUP(A1070,MED[],6,FALSE)</f>
        <v>No</v>
      </c>
      <c r="H1070" t="str">
        <f>VLOOKUP(A1070,MED[],7,FALSE)</f>
        <v>0</v>
      </c>
      <c r="I1070" t="str">
        <f>VLOOKUP(A1070,MED[],8,FALSE)</f>
        <v>No</v>
      </c>
      <c r="J1070" t="str">
        <f>VLOOKUP(A1070,MED[],9,FALSE)</f>
        <v>Obesity</v>
      </c>
      <c r="K1070" t="str">
        <f>VLOOKUP(A1070,MED[],10,FALSE)</f>
        <v>Diabetes</v>
      </c>
      <c r="L1070" t="str">
        <f>VLOOKUP(A1070,HOS[],2,FALSE)</f>
        <v>21 Sep 1971</v>
      </c>
      <c r="M1070" s="11">
        <f>VLOOKUP(A1070,HOS[],8,FALSE)</f>
        <v>8157.92</v>
      </c>
      <c r="N1070" t="str">
        <f>VLOOKUP(A1070,HOS[],9,FALSE)</f>
        <v>tier - 3</v>
      </c>
      <c r="O1070" t="str">
        <f>VLOOKUP(A1070,HOS[],10,FALSE)</f>
        <v>tier - 3</v>
      </c>
      <c r="P1070" t="str">
        <f>VLOOKUP(A1070,HOS[],11,FALSE)</f>
        <v>R1011</v>
      </c>
      <c r="Q1070">
        <f>VLOOKUP(A1070,HOS[],3,FALSE)</f>
        <v>51</v>
      </c>
    </row>
    <row r="1071" spans="1:17" ht="15.6" x14ac:dyDescent="0.3">
      <c r="A1071" s="1" t="s">
        <v>1301</v>
      </c>
      <c r="B1071" t="str">
        <f>VLOOKUP(A1071,CUS[],3,FALSE)</f>
        <v>Lynn M.</v>
      </c>
      <c r="C1071">
        <f>VLOOKUP(A1071,MED[],2,FALSE)</f>
        <v>30.3</v>
      </c>
      <c r="D1071">
        <f>VLOOKUP(A1071,MED[],3,FALSE)</f>
        <v>4.24</v>
      </c>
      <c r="E1071" t="str">
        <f>VLOOKUP(A1071,MED[],4,FALSE)</f>
        <v>No</v>
      </c>
      <c r="F1071" t="str">
        <f>VLOOKUP(A1071,MED[],5,FALSE)</f>
        <v>No</v>
      </c>
      <c r="G1071" t="str">
        <f>VLOOKUP(A1071,MED[],6,FALSE)</f>
        <v>No</v>
      </c>
      <c r="H1071" t="str">
        <f>VLOOKUP(A1071,MED[],7,FALSE)</f>
        <v>0</v>
      </c>
      <c r="I1071" t="str">
        <f>VLOOKUP(A1071,MED[],8,FALSE)</f>
        <v>No</v>
      </c>
      <c r="J1071" t="str">
        <f>VLOOKUP(A1071,MED[],9,FALSE)</f>
        <v>Obesity</v>
      </c>
      <c r="K1071" t="str">
        <f>VLOOKUP(A1071,MED[],10,FALSE)</f>
        <v>Normal</v>
      </c>
      <c r="L1071" t="str">
        <f>VLOOKUP(A1071,HOS[],2,FALSE)</f>
        <v>28 Oct 1977</v>
      </c>
      <c r="M1071" s="11">
        <f>VLOOKUP(A1071,HOS[],8,FALSE)</f>
        <v>8162.72</v>
      </c>
      <c r="N1071" t="str">
        <f>VLOOKUP(A1071,HOS[],9,FALSE)</f>
        <v>tier - 3</v>
      </c>
      <c r="O1071" t="str">
        <f>VLOOKUP(A1071,HOS[],10,FALSE)</f>
        <v>tier - 1</v>
      </c>
      <c r="P1071" t="str">
        <f>VLOOKUP(A1071,HOS[],11,FALSE)</f>
        <v>R1012</v>
      </c>
      <c r="Q1071">
        <f>VLOOKUP(A1071,HOS[],3,FALSE)</f>
        <v>45</v>
      </c>
    </row>
    <row r="1072" spans="1:17" ht="15.6" x14ac:dyDescent="0.3">
      <c r="A1072" s="1" t="s">
        <v>1300</v>
      </c>
      <c r="B1072" t="str">
        <f>VLOOKUP(A1072,CUS[],3,FALSE)</f>
        <v>Sharon</v>
      </c>
      <c r="C1072">
        <f>VLOOKUP(A1072,MED[],2,FALSE)</f>
        <v>26.22</v>
      </c>
      <c r="D1072">
        <f>VLOOKUP(A1072,MED[],3,FALSE)</f>
        <v>5.83</v>
      </c>
      <c r="E1072" t="str">
        <f>VLOOKUP(A1072,MED[],4,FALSE)</f>
        <v>No</v>
      </c>
      <c r="F1072" t="str">
        <f>VLOOKUP(A1072,MED[],5,FALSE)</f>
        <v>No</v>
      </c>
      <c r="G1072" t="str">
        <f>VLOOKUP(A1072,MED[],6,FALSE)</f>
        <v>No</v>
      </c>
      <c r="H1072" t="str">
        <f>VLOOKUP(A1072,MED[],7,FALSE)</f>
        <v>2</v>
      </c>
      <c r="I1072" t="str">
        <f>VLOOKUP(A1072,MED[],8,FALSE)</f>
        <v>No</v>
      </c>
      <c r="J1072" t="str">
        <f>VLOOKUP(A1072,MED[],9,FALSE)</f>
        <v>Overweight</v>
      </c>
      <c r="K1072" t="str">
        <f>VLOOKUP(A1072,MED[],10,FALSE)</f>
        <v>Prediabetes</v>
      </c>
      <c r="L1072" t="str">
        <f>VLOOKUP(A1072,HOS[],2,FALSE)</f>
        <v>5 Oct 1972</v>
      </c>
      <c r="M1072" s="11">
        <f>VLOOKUP(A1072,HOS[],8,FALSE)</f>
        <v>8177.9</v>
      </c>
      <c r="N1072" t="str">
        <f>VLOOKUP(A1072,HOS[],9,FALSE)</f>
        <v>tier - 3</v>
      </c>
      <c r="O1072" t="str">
        <f>VLOOKUP(A1072,HOS[],10,FALSE)</f>
        <v>tier - 1</v>
      </c>
      <c r="P1072" t="str">
        <f>VLOOKUP(A1072,HOS[],11,FALSE)</f>
        <v>R1012</v>
      </c>
      <c r="Q1072">
        <f>VLOOKUP(A1072,HOS[],3,FALSE)</f>
        <v>50</v>
      </c>
    </row>
    <row r="1073" spans="1:17" ht="15.6" x14ac:dyDescent="0.3">
      <c r="A1073" s="1" t="s">
        <v>1299</v>
      </c>
      <c r="B1073" t="str">
        <f>VLOOKUP(A1073,CUS[],3,FALSE)</f>
        <v>Candice</v>
      </c>
      <c r="C1073">
        <f>VLOOKUP(A1073,MED[],2,FALSE)</f>
        <v>29.99</v>
      </c>
      <c r="D1073">
        <f>VLOOKUP(A1073,MED[],3,FALSE)</f>
        <v>11.85</v>
      </c>
      <c r="E1073" t="str">
        <f>VLOOKUP(A1073,MED[],4,FALSE)</f>
        <v>No</v>
      </c>
      <c r="F1073" t="str">
        <f>VLOOKUP(A1073,MED[],5,FALSE)</f>
        <v>No</v>
      </c>
      <c r="G1073" t="str">
        <f>VLOOKUP(A1073,MED[],6,FALSE)</f>
        <v>No</v>
      </c>
      <c r="H1073" t="str">
        <f>VLOOKUP(A1073,MED[],7,FALSE)</f>
        <v>0</v>
      </c>
      <c r="I1073" t="str">
        <f>VLOOKUP(A1073,MED[],8,FALSE)</f>
        <v>No</v>
      </c>
      <c r="J1073" t="str">
        <f>VLOOKUP(A1073,MED[],9,FALSE)</f>
        <v>Overweight</v>
      </c>
      <c r="K1073" t="str">
        <f>VLOOKUP(A1073,MED[],10,FALSE)</f>
        <v>Diabetes</v>
      </c>
      <c r="L1073" t="str">
        <f>VLOOKUP(A1073,HOS[],2,FALSE)</f>
        <v>8 Aug 1978</v>
      </c>
      <c r="M1073" s="11">
        <f>VLOOKUP(A1073,HOS[],8,FALSE)</f>
        <v>8179.51</v>
      </c>
      <c r="N1073" t="str">
        <f>VLOOKUP(A1073,HOS[],9,FALSE)</f>
        <v>tier - 3</v>
      </c>
      <c r="O1073" t="str">
        <f>VLOOKUP(A1073,HOS[],10,FALSE)</f>
        <v>tier - 3</v>
      </c>
      <c r="P1073" t="str">
        <f>VLOOKUP(A1073,HOS[],11,FALSE)</f>
        <v>R1025</v>
      </c>
      <c r="Q1073">
        <f>VLOOKUP(A1073,HOS[],3,FALSE)</f>
        <v>44</v>
      </c>
    </row>
    <row r="1074" spans="1:17" ht="15.6" x14ac:dyDescent="0.3">
      <c r="A1074" s="1" t="s">
        <v>1298</v>
      </c>
      <c r="B1074" t="str">
        <f>VLOOKUP(A1074,CUS[],3,FALSE)</f>
        <v>Jennifer D</v>
      </c>
      <c r="C1074">
        <f>VLOOKUP(A1074,MED[],2,FALSE)</f>
        <v>36.380000000000003</v>
      </c>
      <c r="D1074">
        <f>VLOOKUP(A1074,MED[],3,FALSE)</f>
        <v>5.98</v>
      </c>
      <c r="E1074" t="str">
        <f>VLOOKUP(A1074,MED[],4,FALSE)</f>
        <v>No</v>
      </c>
      <c r="F1074" t="str">
        <f>VLOOKUP(A1074,MED[],5,FALSE)</f>
        <v>No</v>
      </c>
      <c r="G1074" t="str">
        <f>VLOOKUP(A1074,MED[],6,FALSE)</f>
        <v>No</v>
      </c>
      <c r="H1074" t="str">
        <f>VLOOKUP(A1074,MED[],7,FALSE)</f>
        <v>1</v>
      </c>
      <c r="I1074" t="str">
        <f>VLOOKUP(A1074,MED[],8,FALSE)</f>
        <v>No</v>
      </c>
      <c r="J1074" t="str">
        <f>VLOOKUP(A1074,MED[],9,FALSE)</f>
        <v>Obesity</v>
      </c>
      <c r="K1074" t="str">
        <f>VLOOKUP(A1074,MED[],10,FALSE)</f>
        <v>Prediabetes</v>
      </c>
      <c r="L1074" t="str">
        <f>VLOOKUP(A1074,HOS[],2,FALSE)</f>
        <v>16 Jun 1987</v>
      </c>
      <c r="M1074" s="11">
        <f>VLOOKUP(A1074,HOS[],8,FALSE)</f>
        <v>38924.04</v>
      </c>
      <c r="N1074" t="str">
        <f>VLOOKUP(A1074,HOS[],9,FALSE)</f>
        <v>tier - 3</v>
      </c>
      <c r="O1074" t="str">
        <f>VLOOKUP(A1074,HOS[],10,FALSE)</f>
        <v>tier - 1</v>
      </c>
      <c r="P1074" t="str">
        <f>VLOOKUP(A1074,HOS[],11,FALSE)</f>
        <v>R1012</v>
      </c>
      <c r="Q1074">
        <f>VLOOKUP(A1074,HOS[],3,FALSE)</f>
        <v>35</v>
      </c>
    </row>
    <row r="1075" spans="1:17" ht="15.6" x14ac:dyDescent="0.3">
      <c r="A1075" s="1" t="s">
        <v>1297</v>
      </c>
      <c r="B1075" t="str">
        <f>VLOOKUP(A1075,CUS[],3,FALSE)</f>
        <v>Eric</v>
      </c>
      <c r="C1075">
        <f>VLOOKUP(A1075,MED[],2,FALSE)</f>
        <v>31.16</v>
      </c>
      <c r="D1075">
        <f>VLOOKUP(A1075,MED[],3,FALSE)</f>
        <v>4.26</v>
      </c>
      <c r="E1075" t="str">
        <f>VLOOKUP(A1075,MED[],4,FALSE)</f>
        <v>yes</v>
      </c>
      <c r="F1075" t="str">
        <f>VLOOKUP(A1075,MED[],5,FALSE)</f>
        <v>No</v>
      </c>
      <c r="G1075" t="str">
        <f>VLOOKUP(A1075,MED[],6,FALSE)</f>
        <v>Yes</v>
      </c>
      <c r="H1075" t="str">
        <f>VLOOKUP(A1075,MED[],7,FALSE)</f>
        <v>1</v>
      </c>
      <c r="I1075" t="str">
        <f>VLOOKUP(A1075,MED[],8,FALSE)</f>
        <v>No</v>
      </c>
      <c r="J1075" t="str">
        <f>VLOOKUP(A1075,MED[],9,FALSE)</f>
        <v>Obesity</v>
      </c>
      <c r="K1075" t="str">
        <f>VLOOKUP(A1075,MED[],10,FALSE)</f>
        <v>Normal</v>
      </c>
      <c r="L1075" t="str">
        <f>VLOOKUP(A1075,HOS[],2,FALSE)</f>
        <v>25 Sep 1969</v>
      </c>
      <c r="M1075" s="11">
        <f>VLOOKUP(A1075,HOS[],8,FALSE)</f>
        <v>12823.25</v>
      </c>
      <c r="N1075" t="str">
        <f>VLOOKUP(A1075,HOS[],9,FALSE)</f>
        <v>tier - 3</v>
      </c>
      <c r="O1075" t="str">
        <f>VLOOKUP(A1075,HOS[],10,FALSE)</f>
        <v>tier - 1</v>
      </c>
      <c r="P1075" t="str">
        <f>VLOOKUP(A1075,HOS[],11,FALSE)</f>
        <v>R1012</v>
      </c>
      <c r="Q1075">
        <f>VLOOKUP(A1075,HOS[],3,FALSE)</f>
        <v>53</v>
      </c>
    </row>
    <row r="1076" spans="1:17" ht="15.6" x14ac:dyDescent="0.3">
      <c r="A1076" s="1" t="s">
        <v>1296</v>
      </c>
      <c r="B1076" t="str">
        <f>VLOOKUP(A1076,CUS[],3,FALSE)</f>
        <v>Bryan</v>
      </c>
      <c r="C1076">
        <f>VLOOKUP(A1076,MED[],2,FALSE)</f>
        <v>25.55</v>
      </c>
      <c r="D1076">
        <f>VLOOKUP(A1076,MED[],3,FALSE)</f>
        <v>4.96</v>
      </c>
      <c r="E1076" t="str">
        <f>VLOOKUP(A1076,MED[],4,FALSE)</f>
        <v>yes</v>
      </c>
      <c r="F1076" t="str">
        <f>VLOOKUP(A1076,MED[],5,FALSE)</f>
        <v>No</v>
      </c>
      <c r="G1076" t="str">
        <f>VLOOKUP(A1076,MED[],6,FALSE)</f>
        <v>No</v>
      </c>
      <c r="H1076" t="str">
        <f>VLOOKUP(A1076,MED[],7,FALSE)</f>
        <v>1</v>
      </c>
      <c r="I1076" t="str">
        <f>VLOOKUP(A1076,MED[],8,FALSE)</f>
        <v>No</v>
      </c>
      <c r="J1076" t="str">
        <f>VLOOKUP(A1076,MED[],9,FALSE)</f>
        <v>Overweight</v>
      </c>
      <c r="K1076" t="str">
        <f>VLOOKUP(A1076,MED[],10,FALSE)</f>
        <v>Normal</v>
      </c>
      <c r="L1076" t="str">
        <f>VLOOKUP(A1076,HOS[],2,FALSE)</f>
        <v>21 Jul 1964</v>
      </c>
      <c r="M1076" s="11">
        <f>VLOOKUP(A1076,HOS[],8,FALSE)</f>
        <v>8182.89</v>
      </c>
      <c r="N1076" t="str">
        <f>VLOOKUP(A1076,HOS[],9,FALSE)</f>
        <v>tier - 3</v>
      </c>
      <c r="O1076" t="str">
        <f>VLOOKUP(A1076,HOS[],10,FALSE)</f>
        <v>tier - 1</v>
      </c>
      <c r="P1076" t="str">
        <f>VLOOKUP(A1076,HOS[],11,FALSE)</f>
        <v>R1013</v>
      </c>
      <c r="Q1076">
        <f>VLOOKUP(A1076,HOS[],3,FALSE)</f>
        <v>58</v>
      </c>
    </row>
    <row r="1077" spans="1:17" ht="15.6" x14ac:dyDescent="0.3">
      <c r="A1077" s="1" t="s">
        <v>1295</v>
      </c>
      <c r="B1077" t="str">
        <f>VLOOKUP(A1077,CUS[],3,FALSE)</f>
        <v>Devon R.</v>
      </c>
      <c r="C1077">
        <f>VLOOKUP(A1077,MED[],2,FALSE)</f>
        <v>28.77</v>
      </c>
      <c r="D1077">
        <f>VLOOKUP(A1077,MED[],3,FALSE)</f>
        <v>4</v>
      </c>
      <c r="E1077" t="str">
        <f>VLOOKUP(A1077,MED[],4,FALSE)</f>
        <v>yes</v>
      </c>
      <c r="F1077" t="str">
        <f>VLOOKUP(A1077,MED[],5,FALSE)</f>
        <v>No</v>
      </c>
      <c r="G1077" t="str">
        <f>VLOOKUP(A1077,MED[],6,FALSE)</f>
        <v>No</v>
      </c>
      <c r="H1077" t="str">
        <f>VLOOKUP(A1077,MED[],7,FALSE)</f>
        <v>0</v>
      </c>
      <c r="I1077" t="str">
        <f>VLOOKUP(A1077,MED[],8,FALSE)</f>
        <v>No</v>
      </c>
      <c r="J1077" t="str">
        <f>VLOOKUP(A1077,MED[],9,FALSE)</f>
        <v>Overweight</v>
      </c>
      <c r="K1077" t="str">
        <f>VLOOKUP(A1077,MED[],10,FALSE)</f>
        <v>Normal</v>
      </c>
      <c r="L1077" t="str">
        <f>VLOOKUP(A1077,HOS[],2,FALSE)</f>
        <v>23 Aug 1976</v>
      </c>
      <c r="M1077" s="11">
        <f>VLOOKUP(A1077,HOS[],8,FALSE)</f>
        <v>8188.12</v>
      </c>
      <c r="N1077" t="str">
        <f>VLOOKUP(A1077,HOS[],9,FALSE)</f>
        <v>tier - 3</v>
      </c>
      <c r="O1077" t="str">
        <f>VLOOKUP(A1077,HOS[],10,FALSE)</f>
        <v>tier - 2</v>
      </c>
      <c r="P1077" t="str">
        <f>VLOOKUP(A1077,HOS[],11,FALSE)</f>
        <v>R1021</v>
      </c>
      <c r="Q1077">
        <f>VLOOKUP(A1077,HOS[],3,FALSE)</f>
        <v>46</v>
      </c>
    </row>
    <row r="1078" spans="1:17" ht="15.6" x14ac:dyDescent="0.3">
      <c r="A1078" s="1" t="s">
        <v>1294</v>
      </c>
      <c r="B1078" t="str">
        <f>VLOOKUP(A1078,CUS[],3,FALSE)</f>
        <v xml:space="preserve">  Elena</v>
      </c>
      <c r="C1078">
        <f>VLOOKUP(A1078,MED[],2,FALSE)</f>
        <v>23.14</v>
      </c>
      <c r="D1078">
        <f>VLOOKUP(A1078,MED[],3,FALSE)</f>
        <v>4.1500000000000004</v>
      </c>
      <c r="E1078" t="str">
        <f>VLOOKUP(A1078,MED[],4,FALSE)</f>
        <v>yes</v>
      </c>
      <c r="F1078" t="str">
        <f>VLOOKUP(A1078,MED[],5,FALSE)</f>
        <v>No</v>
      </c>
      <c r="G1078" t="str">
        <f>VLOOKUP(A1078,MED[],6,FALSE)</f>
        <v>No</v>
      </c>
      <c r="H1078" t="str">
        <f>VLOOKUP(A1078,MED[],7,FALSE)</f>
        <v>1</v>
      </c>
      <c r="I1078" t="str">
        <f>VLOOKUP(A1078,MED[],8,FALSE)</f>
        <v>No</v>
      </c>
      <c r="J1078" t="str">
        <f>VLOOKUP(A1078,MED[],9,FALSE)</f>
        <v>Overweight</v>
      </c>
      <c r="K1078" t="str">
        <f>VLOOKUP(A1078,MED[],10,FALSE)</f>
        <v>Normal</v>
      </c>
      <c r="L1078" t="str">
        <f>VLOOKUP(A1078,HOS[],2,FALSE)</f>
        <v>24 Oct 1964</v>
      </c>
      <c r="M1078" s="11">
        <f>VLOOKUP(A1078,HOS[],8,FALSE)</f>
        <v>8211.1</v>
      </c>
      <c r="N1078" t="str">
        <f>VLOOKUP(A1078,HOS[],9,FALSE)</f>
        <v>tier - 3</v>
      </c>
      <c r="O1078" t="str">
        <f>VLOOKUP(A1078,HOS[],10,FALSE)</f>
        <v>tier - 1</v>
      </c>
      <c r="P1078" t="str">
        <f>VLOOKUP(A1078,HOS[],11,FALSE)</f>
        <v>R1012</v>
      </c>
      <c r="Q1078">
        <f>VLOOKUP(A1078,HOS[],3,FALSE)</f>
        <v>58</v>
      </c>
    </row>
    <row r="1079" spans="1:17" ht="15.6" x14ac:dyDescent="0.3">
      <c r="A1079" s="1" t="s">
        <v>1293</v>
      </c>
      <c r="B1079" t="str">
        <f>VLOOKUP(A1079,CUS[],3,FALSE)</f>
        <v>Chris</v>
      </c>
      <c r="C1079">
        <f>VLOOKUP(A1079,MED[],2,FALSE)</f>
        <v>39.6</v>
      </c>
      <c r="D1079">
        <f>VLOOKUP(A1079,MED[],3,FALSE)</f>
        <v>11.36</v>
      </c>
      <c r="E1079" t="str">
        <f>VLOOKUP(A1079,MED[],4,FALSE)</f>
        <v>No</v>
      </c>
      <c r="F1079" t="str">
        <f>VLOOKUP(A1079,MED[],5,FALSE)</f>
        <v>No</v>
      </c>
      <c r="G1079" t="str">
        <f>VLOOKUP(A1079,MED[],6,FALSE)</f>
        <v>No</v>
      </c>
      <c r="H1079" t="str">
        <f>VLOOKUP(A1079,MED[],7,FALSE)</f>
        <v>0</v>
      </c>
      <c r="I1079" t="str">
        <f>VLOOKUP(A1079,MED[],8,FALSE)</f>
        <v>No</v>
      </c>
      <c r="J1079" t="str">
        <f>VLOOKUP(A1079,MED[],9,FALSE)</f>
        <v>Obesity</v>
      </c>
      <c r="K1079" t="str">
        <f>VLOOKUP(A1079,MED[],10,FALSE)</f>
        <v>Diabetes</v>
      </c>
      <c r="L1079" t="str">
        <f>VLOOKUP(A1079,HOS[],2,FALSE)</f>
        <v>30 Nov 1968</v>
      </c>
      <c r="M1079" s="11">
        <f>VLOOKUP(A1079,HOS[],8,FALSE)</f>
        <v>8219.2000000000007</v>
      </c>
      <c r="N1079" t="str">
        <f>VLOOKUP(A1079,HOS[],9,FALSE)</f>
        <v>tier - 3</v>
      </c>
      <c r="O1079" t="str">
        <f>VLOOKUP(A1079,HOS[],10,FALSE)</f>
        <v>tier - 1</v>
      </c>
      <c r="P1079" t="str">
        <f>VLOOKUP(A1079,HOS[],11,FALSE)</f>
        <v>R1011</v>
      </c>
      <c r="Q1079">
        <f>VLOOKUP(A1079,HOS[],3,FALSE)</f>
        <v>54</v>
      </c>
    </row>
    <row r="1080" spans="1:17" ht="15.6" x14ac:dyDescent="0.3">
      <c r="A1080" s="1" t="s">
        <v>1292</v>
      </c>
      <c r="B1080" t="str">
        <f>VLOOKUP(A1080,CUS[],3,FALSE)</f>
        <v>Bert</v>
      </c>
      <c r="C1080">
        <f>VLOOKUP(A1080,MED[],2,FALSE)</f>
        <v>29.2</v>
      </c>
      <c r="D1080">
        <f>VLOOKUP(A1080,MED[],3,FALSE)</f>
        <v>7.53</v>
      </c>
      <c r="E1080" t="str">
        <f>VLOOKUP(A1080,MED[],4,FALSE)</f>
        <v>No</v>
      </c>
      <c r="F1080" t="str">
        <f>VLOOKUP(A1080,MED[],5,FALSE)</f>
        <v>No</v>
      </c>
      <c r="G1080" t="str">
        <f>VLOOKUP(A1080,MED[],6,FALSE)</f>
        <v>No</v>
      </c>
      <c r="H1080" t="str">
        <f>VLOOKUP(A1080,MED[],7,FALSE)</f>
        <v>0</v>
      </c>
      <c r="I1080" t="str">
        <f>VLOOKUP(A1080,MED[],8,FALSE)</f>
        <v>No</v>
      </c>
      <c r="J1080" t="str">
        <f>VLOOKUP(A1080,MED[],9,FALSE)</f>
        <v>Overweight</v>
      </c>
      <c r="K1080" t="str">
        <f>VLOOKUP(A1080,MED[],10,FALSE)</f>
        <v>Diabetes</v>
      </c>
      <c r="L1080" t="str">
        <f>VLOOKUP(A1080,HOS[],2,FALSE)</f>
        <v>3 Aug 1968</v>
      </c>
      <c r="M1080" s="11">
        <f>VLOOKUP(A1080,HOS[],8,FALSE)</f>
        <v>8232.64</v>
      </c>
      <c r="N1080" t="str">
        <f>VLOOKUP(A1080,HOS[],9,FALSE)</f>
        <v>tier - 3</v>
      </c>
      <c r="O1080" t="str">
        <f>VLOOKUP(A1080,HOS[],10,FALSE)</f>
        <v>tier - 3</v>
      </c>
      <c r="P1080" t="str">
        <f>VLOOKUP(A1080,HOS[],11,FALSE)</f>
        <v>R1011</v>
      </c>
      <c r="Q1080">
        <f>VLOOKUP(A1080,HOS[],3,FALSE)</f>
        <v>54</v>
      </c>
    </row>
    <row r="1081" spans="1:17" ht="15.6" x14ac:dyDescent="0.3">
      <c r="A1081" s="1" t="s">
        <v>1291</v>
      </c>
      <c r="B1081" t="str">
        <f>VLOOKUP(A1081,CUS[],3,FALSE)</f>
        <v>John P.</v>
      </c>
      <c r="C1081">
        <f>VLOOKUP(A1081,MED[],2,FALSE)</f>
        <v>32.774999999999999</v>
      </c>
      <c r="D1081">
        <f>VLOOKUP(A1081,MED[],3,FALSE)</f>
        <v>7.95</v>
      </c>
      <c r="E1081" t="str">
        <f>VLOOKUP(A1081,MED[],4,FALSE)</f>
        <v>No</v>
      </c>
      <c r="F1081" t="str">
        <f>VLOOKUP(A1081,MED[],5,FALSE)</f>
        <v>No</v>
      </c>
      <c r="G1081" t="str">
        <f>VLOOKUP(A1081,MED[],6,FALSE)</f>
        <v>No</v>
      </c>
      <c r="H1081" t="str">
        <f>VLOOKUP(A1081,MED[],7,FALSE)</f>
        <v>0</v>
      </c>
      <c r="I1081" t="str">
        <f>VLOOKUP(A1081,MED[],8,FALSE)</f>
        <v>No</v>
      </c>
      <c r="J1081" t="str">
        <f>VLOOKUP(A1081,MED[],9,FALSE)</f>
        <v>Obesity</v>
      </c>
      <c r="K1081" t="str">
        <f>VLOOKUP(A1081,MED[],10,FALSE)</f>
        <v>Diabetes</v>
      </c>
      <c r="L1081" t="str">
        <f>VLOOKUP(A1081,HOS[],2,FALSE)</f>
        <v>30 Aug 1968</v>
      </c>
      <c r="M1081" s="11">
        <f>VLOOKUP(A1081,HOS[],8,FALSE)</f>
        <v>8233.1</v>
      </c>
      <c r="N1081" t="str">
        <f>VLOOKUP(A1081,HOS[],9,FALSE)</f>
        <v>tier - 3</v>
      </c>
      <c r="O1081" t="str">
        <f>VLOOKUP(A1081,HOS[],10,FALSE)</f>
        <v>tier - 1</v>
      </c>
      <c r="P1081" t="str">
        <f>VLOOKUP(A1081,HOS[],11,FALSE)</f>
        <v>R1016</v>
      </c>
      <c r="Q1081">
        <f>VLOOKUP(A1081,HOS[],3,FALSE)</f>
        <v>54</v>
      </c>
    </row>
    <row r="1082" spans="1:17" ht="15.6" x14ac:dyDescent="0.3">
      <c r="A1082" s="1" t="s">
        <v>1290</v>
      </c>
      <c r="B1082" t="str">
        <f>VLOOKUP(A1082,CUS[],3,FALSE)</f>
        <v>Daniel P</v>
      </c>
      <c r="C1082">
        <f>VLOOKUP(A1082,MED[],2,FALSE)</f>
        <v>24.035</v>
      </c>
      <c r="D1082">
        <f>VLOOKUP(A1082,MED[],3,FALSE)</f>
        <v>8.5</v>
      </c>
      <c r="E1082" t="str">
        <f>VLOOKUP(A1082,MED[],4,FALSE)</f>
        <v>No</v>
      </c>
      <c r="F1082" t="str">
        <f>VLOOKUP(A1082,MED[],5,FALSE)</f>
        <v>No</v>
      </c>
      <c r="G1082" t="str">
        <f>VLOOKUP(A1082,MED[],6,FALSE)</f>
        <v>No</v>
      </c>
      <c r="H1082" t="str">
        <f>VLOOKUP(A1082,MED[],7,FALSE)</f>
        <v>0</v>
      </c>
      <c r="I1082" t="str">
        <f>VLOOKUP(A1082,MED[],8,FALSE)</f>
        <v>No</v>
      </c>
      <c r="J1082" t="str">
        <f>VLOOKUP(A1082,MED[],9,FALSE)</f>
        <v>Overweight</v>
      </c>
      <c r="K1082" t="str">
        <f>VLOOKUP(A1082,MED[],10,FALSE)</f>
        <v>Diabetes</v>
      </c>
      <c r="L1082" t="str">
        <f>VLOOKUP(A1082,HOS[],2,FALSE)</f>
        <v>2 Dec 1968</v>
      </c>
      <c r="M1082" s="11">
        <f>VLOOKUP(A1082,HOS[],8,FALSE)</f>
        <v>8240.59</v>
      </c>
      <c r="N1082" t="str">
        <f>VLOOKUP(A1082,HOS[],9,FALSE)</f>
        <v>tier - 3</v>
      </c>
      <c r="O1082" t="str">
        <f>VLOOKUP(A1082,HOS[],10,FALSE)</f>
        <v>tier - 1</v>
      </c>
      <c r="P1082" t="str">
        <f>VLOOKUP(A1082,HOS[],11,FALSE)</f>
        <v>R1017</v>
      </c>
      <c r="Q1082">
        <f>VLOOKUP(A1082,HOS[],3,FALSE)</f>
        <v>54</v>
      </c>
    </row>
    <row r="1083" spans="1:17" ht="15.6" x14ac:dyDescent="0.3">
      <c r="A1083" s="1" t="s">
        <v>1289</v>
      </c>
      <c r="B1083" t="str">
        <f>VLOOKUP(A1083,CUS[],3,FALSE)</f>
        <v>Lisa K.</v>
      </c>
      <c r="C1083">
        <f>VLOOKUP(A1083,MED[],2,FALSE)</f>
        <v>30.55</v>
      </c>
      <c r="D1083">
        <f>VLOOKUP(A1083,MED[],3,FALSE)</f>
        <v>5.89</v>
      </c>
      <c r="E1083" t="str">
        <f>VLOOKUP(A1083,MED[],4,FALSE)</f>
        <v>No</v>
      </c>
      <c r="F1083" t="str">
        <f>VLOOKUP(A1083,MED[],5,FALSE)</f>
        <v>No</v>
      </c>
      <c r="G1083" t="str">
        <f>VLOOKUP(A1083,MED[],6,FALSE)</f>
        <v>Yes</v>
      </c>
      <c r="H1083" t="str">
        <f>VLOOKUP(A1083,MED[],7,FALSE)</f>
        <v>1</v>
      </c>
      <c r="I1083" t="str">
        <f>VLOOKUP(A1083,MED[],8,FALSE)</f>
        <v>No</v>
      </c>
      <c r="J1083" t="str">
        <f>VLOOKUP(A1083,MED[],9,FALSE)</f>
        <v>Obesity</v>
      </c>
      <c r="K1083" t="str">
        <f>VLOOKUP(A1083,MED[],10,FALSE)</f>
        <v>Prediabetes</v>
      </c>
      <c r="L1083" t="str">
        <f>VLOOKUP(A1083,HOS[],2,FALSE)</f>
        <v>27 Nov 1979</v>
      </c>
      <c r="M1083" s="11">
        <f>VLOOKUP(A1083,HOS[],8,FALSE)</f>
        <v>8252.2800000000007</v>
      </c>
      <c r="N1083" t="str">
        <f>VLOOKUP(A1083,HOS[],9,FALSE)</f>
        <v>tier - 3</v>
      </c>
      <c r="O1083" t="str">
        <f>VLOOKUP(A1083,HOS[],10,FALSE)</f>
        <v>tier - 2</v>
      </c>
      <c r="P1083" t="str">
        <f>VLOOKUP(A1083,HOS[],11,FALSE)</f>
        <v>R1025</v>
      </c>
      <c r="Q1083">
        <f>VLOOKUP(A1083,HOS[],3,FALSE)</f>
        <v>43</v>
      </c>
    </row>
    <row r="1084" spans="1:17" ht="15.6" x14ac:dyDescent="0.3">
      <c r="A1084" s="1" t="s">
        <v>1288</v>
      </c>
      <c r="B1084" t="str">
        <f>VLOOKUP(A1084,CUS[],3,FALSE)</f>
        <v>Kristine</v>
      </c>
      <c r="C1084">
        <f>VLOOKUP(A1084,MED[],2,FALSE)</f>
        <v>28.81</v>
      </c>
      <c r="D1084">
        <f>VLOOKUP(A1084,MED[],3,FALSE)</f>
        <v>8.76</v>
      </c>
      <c r="E1084" t="str">
        <f>VLOOKUP(A1084,MED[],4,FALSE)</f>
        <v>No</v>
      </c>
      <c r="F1084" t="str">
        <f>VLOOKUP(A1084,MED[],5,FALSE)</f>
        <v>No</v>
      </c>
      <c r="G1084" t="str">
        <f>VLOOKUP(A1084,MED[],6,FALSE)</f>
        <v>No</v>
      </c>
      <c r="H1084" t="str">
        <f>VLOOKUP(A1084,MED[],7,FALSE)</f>
        <v>2</v>
      </c>
      <c r="I1084" t="str">
        <f>VLOOKUP(A1084,MED[],8,FALSE)</f>
        <v>No</v>
      </c>
      <c r="J1084" t="str">
        <f>VLOOKUP(A1084,MED[],9,FALSE)</f>
        <v>Overweight</v>
      </c>
      <c r="K1084" t="str">
        <f>VLOOKUP(A1084,MED[],10,FALSE)</f>
        <v>Diabetes</v>
      </c>
      <c r="L1084" t="str">
        <f>VLOOKUP(A1084,HOS[],2,FALSE)</f>
        <v>5 Oct 1973</v>
      </c>
      <c r="M1084" s="11">
        <f>VLOOKUP(A1084,HOS[],8,FALSE)</f>
        <v>8268</v>
      </c>
      <c r="N1084" t="str">
        <f>VLOOKUP(A1084,HOS[],9,FALSE)</f>
        <v>tier - 3</v>
      </c>
      <c r="O1084" t="str">
        <f>VLOOKUP(A1084,HOS[],10,FALSE)</f>
        <v>tier - 2</v>
      </c>
      <c r="P1084" t="str">
        <f>VLOOKUP(A1084,HOS[],11,FALSE)</f>
        <v>R1025</v>
      </c>
      <c r="Q1084">
        <f>VLOOKUP(A1084,HOS[],3,FALSE)</f>
        <v>49</v>
      </c>
    </row>
    <row r="1085" spans="1:17" ht="15.6" x14ac:dyDescent="0.3">
      <c r="A1085" s="1" t="s">
        <v>1287</v>
      </c>
      <c r="B1085" t="str">
        <f>VLOOKUP(A1085,CUS[],3,FALSE)</f>
        <v>Paul A</v>
      </c>
      <c r="C1085">
        <f>VLOOKUP(A1085,MED[],2,FALSE)</f>
        <v>31.66</v>
      </c>
      <c r="D1085">
        <f>VLOOKUP(A1085,MED[],3,FALSE)</f>
        <v>4.1100000000000003</v>
      </c>
      <c r="E1085" t="str">
        <f>VLOOKUP(A1085,MED[],4,FALSE)</f>
        <v>No</v>
      </c>
      <c r="F1085" t="str">
        <f>VLOOKUP(A1085,MED[],5,FALSE)</f>
        <v>No</v>
      </c>
      <c r="G1085" t="str">
        <f>VLOOKUP(A1085,MED[],6,FALSE)</f>
        <v>No</v>
      </c>
      <c r="H1085" t="str">
        <f>VLOOKUP(A1085,MED[],7,FALSE)</f>
        <v>0</v>
      </c>
      <c r="I1085" t="str">
        <f>VLOOKUP(A1085,MED[],8,FALSE)</f>
        <v>No</v>
      </c>
      <c r="J1085" t="str">
        <f>VLOOKUP(A1085,MED[],9,FALSE)</f>
        <v>Obesity</v>
      </c>
      <c r="K1085" t="str">
        <f>VLOOKUP(A1085,MED[],10,FALSE)</f>
        <v>Normal</v>
      </c>
      <c r="L1085" t="str">
        <f>VLOOKUP(A1085,HOS[],2,FALSE)</f>
        <v>5 Oct 1980</v>
      </c>
      <c r="M1085" s="11">
        <f>VLOOKUP(A1085,HOS[],8,FALSE)</f>
        <v>8269.0400000000009</v>
      </c>
      <c r="N1085" t="str">
        <f>VLOOKUP(A1085,HOS[],9,FALSE)</f>
        <v>tier - 3</v>
      </c>
      <c r="O1085" t="str">
        <f>VLOOKUP(A1085,HOS[],10,FALSE)</f>
        <v>tier - 1</v>
      </c>
      <c r="P1085" t="str">
        <f>VLOOKUP(A1085,HOS[],11,FALSE)</f>
        <v>R1021</v>
      </c>
      <c r="Q1085">
        <f>VLOOKUP(A1085,HOS[],3,FALSE)</f>
        <v>42</v>
      </c>
    </row>
    <row r="1086" spans="1:17" ht="15.6" x14ac:dyDescent="0.3">
      <c r="A1086" s="1" t="s">
        <v>1286</v>
      </c>
      <c r="B1086" t="str">
        <f>VLOOKUP(A1086,CUS[],3,FALSE)</f>
        <v>Bryan</v>
      </c>
      <c r="C1086">
        <f>VLOOKUP(A1086,MED[],2,FALSE)</f>
        <v>28.215</v>
      </c>
      <c r="D1086">
        <f>VLOOKUP(A1086,MED[],3,FALSE)</f>
        <v>7.56</v>
      </c>
      <c r="E1086" t="str">
        <f>VLOOKUP(A1086,MED[],4,FALSE)</f>
        <v>yes</v>
      </c>
      <c r="F1086" t="str">
        <f>VLOOKUP(A1086,MED[],5,FALSE)</f>
        <v>No</v>
      </c>
      <c r="G1086" t="str">
        <f>VLOOKUP(A1086,MED[],6,FALSE)</f>
        <v>No</v>
      </c>
      <c r="H1086" t="str">
        <f>VLOOKUP(A1086,MED[],7,FALSE)</f>
        <v>1</v>
      </c>
      <c r="I1086" t="str">
        <f>VLOOKUP(A1086,MED[],8,FALSE)</f>
        <v>No</v>
      </c>
      <c r="J1086" t="str">
        <f>VLOOKUP(A1086,MED[],9,FALSE)</f>
        <v>Overweight</v>
      </c>
      <c r="K1086" t="str">
        <f>VLOOKUP(A1086,MED[],10,FALSE)</f>
        <v>Diabetes</v>
      </c>
      <c r="L1086" t="str">
        <f>VLOOKUP(A1086,HOS[],2,FALSE)</f>
        <v>9 Jun 1975</v>
      </c>
      <c r="M1086" s="11">
        <f>VLOOKUP(A1086,HOS[],8,FALSE)</f>
        <v>12829.46</v>
      </c>
      <c r="N1086" t="str">
        <f>VLOOKUP(A1086,HOS[],9,FALSE)</f>
        <v>tier - 3</v>
      </c>
      <c r="O1086" t="str">
        <f>VLOOKUP(A1086,HOS[],10,FALSE)</f>
        <v>tier - 1</v>
      </c>
      <c r="P1086" t="str">
        <f>VLOOKUP(A1086,HOS[],11,FALSE)</f>
        <v>R1015</v>
      </c>
      <c r="Q1086">
        <f>VLOOKUP(A1086,HOS[],3,FALSE)</f>
        <v>47</v>
      </c>
    </row>
    <row r="1087" spans="1:17" ht="15.6" x14ac:dyDescent="0.3">
      <c r="A1087" s="1" t="s">
        <v>1285</v>
      </c>
      <c r="B1087" t="str">
        <f>VLOOKUP(A1087,CUS[],3,FALSE)</f>
        <v>Chris</v>
      </c>
      <c r="C1087">
        <f>VLOOKUP(A1087,MED[],2,FALSE)</f>
        <v>26.12</v>
      </c>
      <c r="D1087">
        <f>VLOOKUP(A1087,MED[],3,FALSE)</f>
        <v>4.17</v>
      </c>
      <c r="E1087" t="str">
        <f>VLOOKUP(A1087,MED[],4,FALSE)</f>
        <v>yes</v>
      </c>
      <c r="F1087" t="str">
        <f>VLOOKUP(A1087,MED[],5,FALSE)</f>
        <v>No</v>
      </c>
      <c r="G1087" t="str">
        <f>VLOOKUP(A1087,MED[],6,FALSE)</f>
        <v>Yes</v>
      </c>
      <c r="H1087" t="str">
        <f>VLOOKUP(A1087,MED[],7,FALSE)</f>
        <v>1</v>
      </c>
      <c r="I1087" t="str">
        <f>VLOOKUP(A1087,MED[],8,FALSE)</f>
        <v>No</v>
      </c>
      <c r="J1087" t="str">
        <f>VLOOKUP(A1087,MED[],9,FALSE)</f>
        <v>Overweight</v>
      </c>
      <c r="K1087" t="str">
        <f>VLOOKUP(A1087,MED[],10,FALSE)</f>
        <v>Normal</v>
      </c>
      <c r="L1087" t="str">
        <f>VLOOKUP(A1087,HOS[],2,FALSE)</f>
        <v>15 Jul 1969</v>
      </c>
      <c r="M1087" s="11">
        <f>VLOOKUP(A1087,HOS[],8,FALSE)</f>
        <v>38932.559999999998</v>
      </c>
      <c r="N1087" t="str">
        <f>VLOOKUP(A1087,HOS[],9,FALSE)</f>
        <v>tier - 3</v>
      </c>
      <c r="O1087" t="str">
        <f>VLOOKUP(A1087,HOS[],10,FALSE)</f>
        <v>tier - 2</v>
      </c>
      <c r="P1087" t="str">
        <f>VLOOKUP(A1087,HOS[],11,FALSE)</f>
        <v>R1020</v>
      </c>
      <c r="Q1087">
        <f>VLOOKUP(A1087,HOS[],3,FALSE)</f>
        <v>53</v>
      </c>
    </row>
    <row r="1088" spans="1:17" ht="15.6" x14ac:dyDescent="0.3">
      <c r="A1088" s="1" t="s">
        <v>1284</v>
      </c>
      <c r="B1088" t="str">
        <f>VLOOKUP(A1088,CUS[],3,FALSE)</f>
        <v>Milah B</v>
      </c>
      <c r="C1088">
        <f>VLOOKUP(A1088,MED[],2,FALSE)</f>
        <v>36.630000000000003</v>
      </c>
      <c r="D1088">
        <f>VLOOKUP(A1088,MED[],3,FALSE)</f>
        <v>11.42</v>
      </c>
      <c r="E1088" t="str">
        <f>VLOOKUP(A1088,MED[],4,FALSE)</f>
        <v>No</v>
      </c>
      <c r="F1088" t="str">
        <f>VLOOKUP(A1088,MED[],5,FALSE)</f>
        <v>No</v>
      </c>
      <c r="G1088" t="str">
        <f>VLOOKUP(A1088,MED[],6,FALSE)</f>
        <v>No</v>
      </c>
      <c r="H1088" t="str">
        <f>VLOOKUP(A1088,MED[],7,FALSE)</f>
        <v>2</v>
      </c>
      <c r="I1088" t="str">
        <f>VLOOKUP(A1088,MED[],8,FALSE)</f>
        <v>No</v>
      </c>
      <c r="J1088" t="str">
        <f>VLOOKUP(A1088,MED[],9,FALSE)</f>
        <v>Obesity</v>
      </c>
      <c r="K1088" t="str">
        <f>VLOOKUP(A1088,MED[],10,FALSE)</f>
        <v>Diabetes</v>
      </c>
      <c r="L1088" t="str">
        <f>VLOOKUP(A1088,HOS[],2,FALSE)</f>
        <v>28 Sep 1973</v>
      </c>
      <c r="M1088" s="11">
        <f>VLOOKUP(A1088,HOS[],8,FALSE)</f>
        <v>8271.4599999999991</v>
      </c>
      <c r="N1088" t="str">
        <f>VLOOKUP(A1088,HOS[],9,FALSE)</f>
        <v>tier - 3</v>
      </c>
      <c r="O1088" t="str">
        <f>VLOOKUP(A1088,HOS[],10,FALSE)</f>
        <v>tier - 3</v>
      </c>
      <c r="P1088" t="str">
        <f>VLOOKUP(A1088,HOS[],11,FALSE)</f>
        <v>R1013</v>
      </c>
      <c r="Q1088">
        <f>VLOOKUP(A1088,HOS[],3,FALSE)</f>
        <v>49</v>
      </c>
    </row>
    <row r="1089" spans="1:17" ht="15.6" x14ac:dyDescent="0.3">
      <c r="A1089" s="1" t="s">
        <v>1283</v>
      </c>
      <c r="B1089" t="str">
        <f>VLOOKUP(A1089,CUS[],3,FALSE)</f>
        <v>Annette M.</v>
      </c>
      <c r="C1089">
        <f>VLOOKUP(A1089,MED[],2,FALSE)</f>
        <v>33.344999999999999</v>
      </c>
      <c r="D1089">
        <f>VLOOKUP(A1089,MED[],3,FALSE)</f>
        <v>7.33</v>
      </c>
      <c r="E1089" t="str">
        <f>VLOOKUP(A1089,MED[],4,FALSE)</f>
        <v>No</v>
      </c>
      <c r="F1089" t="str">
        <f>VLOOKUP(A1089,MED[],5,FALSE)</f>
        <v>No</v>
      </c>
      <c r="G1089" t="str">
        <f>VLOOKUP(A1089,MED[],6,FALSE)</f>
        <v>No</v>
      </c>
      <c r="H1089" t="str">
        <f>VLOOKUP(A1089,MED[],7,FALSE)</f>
        <v>2</v>
      </c>
      <c r="I1089" t="str">
        <f>VLOOKUP(A1089,MED[],8,FALSE)</f>
        <v>No</v>
      </c>
      <c r="J1089" t="str">
        <f>VLOOKUP(A1089,MED[],9,FALSE)</f>
        <v>Obesity</v>
      </c>
      <c r="K1089" t="str">
        <f>VLOOKUP(A1089,MED[],10,FALSE)</f>
        <v>Diabetes</v>
      </c>
      <c r="L1089" t="str">
        <f>VLOOKUP(A1089,HOS[],2,FALSE)</f>
        <v>26 Sep 1973</v>
      </c>
      <c r="M1089" s="11">
        <f>VLOOKUP(A1089,HOS[],8,FALSE)</f>
        <v>8277.52</v>
      </c>
      <c r="N1089" t="str">
        <f>VLOOKUP(A1089,HOS[],9,FALSE)</f>
        <v>tier - 3</v>
      </c>
      <c r="O1089" t="str">
        <f>VLOOKUP(A1089,HOS[],10,FALSE)</f>
        <v>tier - 3</v>
      </c>
      <c r="P1089" t="str">
        <f>VLOOKUP(A1089,HOS[],11,FALSE)</f>
        <v>R1024</v>
      </c>
      <c r="Q1089">
        <f>VLOOKUP(A1089,HOS[],3,FALSE)</f>
        <v>49</v>
      </c>
    </row>
    <row r="1090" spans="1:17" ht="15.6" x14ac:dyDescent="0.3">
      <c r="A1090" s="1" t="s">
        <v>1282</v>
      </c>
      <c r="B1090" t="str">
        <f>VLOOKUP(A1090,CUS[],3,FALSE)</f>
        <v>Yoko</v>
      </c>
      <c r="C1090">
        <f>VLOOKUP(A1090,MED[],2,FALSE)</f>
        <v>27.11</v>
      </c>
      <c r="D1090">
        <f>VLOOKUP(A1090,MED[],3,FALSE)</f>
        <v>6.7</v>
      </c>
      <c r="E1090" t="str">
        <f>VLOOKUP(A1090,MED[],4,FALSE)</f>
        <v>No</v>
      </c>
      <c r="F1090" t="str">
        <f>VLOOKUP(A1090,MED[],5,FALSE)</f>
        <v>No</v>
      </c>
      <c r="G1090" t="str">
        <f>VLOOKUP(A1090,MED[],6,FALSE)</f>
        <v>No</v>
      </c>
      <c r="H1090" t="str">
        <f>VLOOKUP(A1090,MED[],7,FALSE)</f>
        <v>0</v>
      </c>
      <c r="I1090" t="str">
        <f>VLOOKUP(A1090,MED[],8,FALSE)</f>
        <v>No</v>
      </c>
      <c r="J1090" t="str">
        <f>VLOOKUP(A1090,MED[],9,FALSE)</f>
        <v>Overweight</v>
      </c>
      <c r="K1090" t="str">
        <f>VLOOKUP(A1090,MED[],10,FALSE)</f>
        <v>Diabetes</v>
      </c>
      <c r="L1090" t="str">
        <f>VLOOKUP(A1090,HOS[],2,FALSE)</f>
        <v>22 Sep 1971</v>
      </c>
      <c r="M1090" s="11">
        <f>VLOOKUP(A1090,HOS[],8,FALSE)</f>
        <v>8280.6200000000008</v>
      </c>
      <c r="N1090" t="str">
        <f>VLOOKUP(A1090,HOS[],9,FALSE)</f>
        <v>tier - 3</v>
      </c>
      <c r="O1090" t="str">
        <f>VLOOKUP(A1090,HOS[],10,FALSE)</f>
        <v>tier - 1</v>
      </c>
      <c r="P1090" t="str">
        <f>VLOOKUP(A1090,HOS[],11,FALSE)</f>
        <v>R1025</v>
      </c>
      <c r="Q1090">
        <f>VLOOKUP(A1090,HOS[],3,FALSE)</f>
        <v>51</v>
      </c>
    </row>
    <row r="1091" spans="1:17" ht="15.6" x14ac:dyDescent="0.3">
      <c r="A1091" s="1" t="s">
        <v>1281</v>
      </c>
      <c r="B1091" t="str">
        <f>VLOOKUP(A1091,CUS[],3,FALSE)</f>
        <v>Laura</v>
      </c>
      <c r="C1091">
        <f>VLOOKUP(A1091,MED[],2,FALSE)</f>
        <v>26.6</v>
      </c>
      <c r="D1091">
        <f>VLOOKUP(A1091,MED[],3,FALSE)</f>
        <v>5.27</v>
      </c>
      <c r="E1091" t="str">
        <f>VLOOKUP(A1091,MED[],4,FALSE)</f>
        <v>yes</v>
      </c>
      <c r="F1091" t="str">
        <f>VLOOKUP(A1091,MED[],5,FALSE)</f>
        <v>No</v>
      </c>
      <c r="G1091" t="str">
        <f>VLOOKUP(A1091,MED[],6,FALSE)</f>
        <v>Yes</v>
      </c>
      <c r="H1091" t="str">
        <f>VLOOKUP(A1091,MED[],7,FALSE)</f>
        <v>1</v>
      </c>
      <c r="I1091" t="str">
        <f>VLOOKUP(A1091,MED[],8,FALSE)</f>
        <v>No</v>
      </c>
      <c r="J1091" t="str">
        <f>VLOOKUP(A1091,MED[],9,FALSE)</f>
        <v>Overweight</v>
      </c>
      <c r="K1091" t="str">
        <f>VLOOKUP(A1091,MED[],10,FALSE)</f>
        <v>Normal</v>
      </c>
      <c r="L1091" t="str">
        <f>VLOOKUP(A1091,HOS[],2,FALSE)</f>
        <v>6 Jun 1969</v>
      </c>
      <c r="M1091" s="11">
        <f>VLOOKUP(A1091,HOS[],8,FALSE)</f>
        <v>8283.68</v>
      </c>
      <c r="N1091" t="str">
        <f>VLOOKUP(A1091,HOS[],9,FALSE)</f>
        <v>tier - 3</v>
      </c>
      <c r="O1091" t="str">
        <f>VLOOKUP(A1091,HOS[],10,FALSE)</f>
        <v>tier - 1</v>
      </c>
      <c r="P1091" t="str">
        <f>VLOOKUP(A1091,HOS[],11,FALSE)</f>
        <v>R1012</v>
      </c>
      <c r="Q1091">
        <f>VLOOKUP(A1091,HOS[],3,FALSE)</f>
        <v>54</v>
      </c>
    </row>
    <row r="1092" spans="1:17" ht="15.6" x14ac:dyDescent="0.3">
      <c r="A1092" s="1" t="s">
        <v>1280</v>
      </c>
      <c r="B1092" t="str">
        <f>VLOOKUP(A1092,CUS[],3,FALSE)</f>
        <v>Tess A.</v>
      </c>
      <c r="C1092">
        <f>VLOOKUP(A1092,MED[],2,FALSE)</f>
        <v>30.41</v>
      </c>
      <c r="D1092">
        <f>VLOOKUP(A1092,MED[],3,FALSE)</f>
        <v>7.72</v>
      </c>
      <c r="E1092" t="str">
        <f>VLOOKUP(A1092,MED[],4,FALSE)</f>
        <v>No</v>
      </c>
      <c r="F1092" t="str">
        <f>VLOOKUP(A1092,MED[],5,FALSE)</f>
        <v>No</v>
      </c>
      <c r="G1092" t="str">
        <f>VLOOKUP(A1092,MED[],6,FALSE)</f>
        <v>No</v>
      </c>
      <c r="H1092" t="str">
        <f>VLOOKUP(A1092,MED[],7,FALSE)</f>
        <v>0</v>
      </c>
      <c r="I1092" t="str">
        <f>VLOOKUP(A1092,MED[],8,FALSE)</f>
        <v>No</v>
      </c>
      <c r="J1092" t="str">
        <f>VLOOKUP(A1092,MED[],9,FALSE)</f>
        <v>Obesity</v>
      </c>
      <c r="K1092" t="str">
        <f>VLOOKUP(A1092,MED[],10,FALSE)</f>
        <v>Diabetes</v>
      </c>
      <c r="L1092" t="str">
        <f>VLOOKUP(A1092,HOS[],2,FALSE)</f>
        <v>26 Sep 1974</v>
      </c>
      <c r="M1092" s="11">
        <f>VLOOKUP(A1092,HOS[],8,FALSE)</f>
        <v>8302.5400000000009</v>
      </c>
      <c r="N1092" t="str">
        <f>VLOOKUP(A1092,HOS[],9,FALSE)</f>
        <v>tier - 3</v>
      </c>
      <c r="O1092" t="str">
        <f>VLOOKUP(A1092,HOS[],10,FALSE)</f>
        <v>tier - 1</v>
      </c>
      <c r="P1092" t="str">
        <f>VLOOKUP(A1092,HOS[],11,FALSE)</f>
        <v>R1012</v>
      </c>
      <c r="Q1092">
        <f>VLOOKUP(A1092,HOS[],3,FALSE)</f>
        <v>48</v>
      </c>
    </row>
    <row r="1093" spans="1:17" ht="15.6" x14ac:dyDescent="0.3">
      <c r="A1093" s="1" t="s">
        <v>1279</v>
      </c>
      <c r="B1093" t="str">
        <f>VLOOKUP(A1093,CUS[],3,FALSE)</f>
        <v>William G.</v>
      </c>
      <c r="C1093">
        <f>VLOOKUP(A1093,MED[],2,FALSE)</f>
        <v>28.98</v>
      </c>
      <c r="D1093">
        <f>VLOOKUP(A1093,MED[],3,FALSE)</f>
        <v>8.68</v>
      </c>
      <c r="E1093" t="str">
        <f>VLOOKUP(A1093,MED[],4,FALSE)</f>
        <v>No</v>
      </c>
      <c r="F1093" t="str">
        <f>VLOOKUP(A1093,MED[],5,FALSE)</f>
        <v>No</v>
      </c>
      <c r="G1093" t="str">
        <f>VLOOKUP(A1093,MED[],6,FALSE)</f>
        <v>No</v>
      </c>
      <c r="H1093" t="str">
        <f>VLOOKUP(A1093,MED[],7,FALSE)</f>
        <v>2</v>
      </c>
      <c r="I1093" t="str">
        <f>VLOOKUP(A1093,MED[],8,FALSE)</f>
        <v>No</v>
      </c>
      <c r="J1093" t="str">
        <f>VLOOKUP(A1093,MED[],9,FALSE)</f>
        <v>Overweight</v>
      </c>
      <c r="K1093" t="str">
        <f>VLOOKUP(A1093,MED[],10,FALSE)</f>
        <v>Diabetes</v>
      </c>
      <c r="L1093" t="str">
        <f>VLOOKUP(A1093,HOS[],2,FALSE)</f>
        <v>7 Aug 1973</v>
      </c>
      <c r="M1093" s="11">
        <f>VLOOKUP(A1093,HOS[],8,FALSE)</f>
        <v>8310.84</v>
      </c>
      <c r="N1093" t="str">
        <f>VLOOKUP(A1093,HOS[],9,FALSE)</f>
        <v>tier - 3</v>
      </c>
      <c r="O1093" t="str">
        <f>VLOOKUP(A1093,HOS[],10,FALSE)</f>
        <v>tier - 2</v>
      </c>
      <c r="P1093" t="str">
        <f>VLOOKUP(A1093,HOS[],11,FALSE)</f>
        <v>R1021</v>
      </c>
      <c r="Q1093">
        <f>VLOOKUP(A1093,HOS[],3,FALSE)</f>
        <v>49</v>
      </c>
    </row>
    <row r="1094" spans="1:17" ht="15.6" x14ac:dyDescent="0.3">
      <c r="A1094" s="1" t="s">
        <v>1278</v>
      </c>
      <c r="B1094" t="str">
        <f>VLOOKUP(A1094,CUS[],3,FALSE)</f>
        <v>Paige</v>
      </c>
      <c r="C1094">
        <f>VLOOKUP(A1094,MED[],2,FALSE)</f>
        <v>31.24</v>
      </c>
      <c r="D1094">
        <f>VLOOKUP(A1094,MED[],3,FALSE)</f>
        <v>9.8000000000000007</v>
      </c>
      <c r="E1094" t="str">
        <f>VLOOKUP(A1094,MED[],4,FALSE)</f>
        <v>No</v>
      </c>
      <c r="F1094" t="str">
        <f>VLOOKUP(A1094,MED[],5,FALSE)</f>
        <v>No</v>
      </c>
      <c r="G1094" t="str">
        <f>VLOOKUP(A1094,MED[],6,FALSE)</f>
        <v>No</v>
      </c>
      <c r="H1094" t="str">
        <f>VLOOKUP(A1094,MED[],7,FALSE)</f>
        <v>0</v>
      </c>
      <c r="I1094" t="str">
        <f>VLOOKUP(A1094,MED[],8,FALSE)</f>
        <v>No</v>
      </c>
      <c r="J1094" t="str">
        <f>VLOOKUP(A1094,MED[],9,FALSE)</f>
        <v>Obesity</v>
      </c>
      <c r="K1094" t="str">
        <f>VLOOKUP(A1094,MED[],10,FALSE)</f>
        <v>Diabetes</v>
      </c>
      <c r="L1094" t="str">
        <f>VLOOKUP(A1094,HOS[],2,FALSE)</f>
        <v>22 Jul 1968</v>
      </c>
      <c r="M1094" s="11">
        <f>VLOOKUP(A1094,HOS[],8,FALSE)</f>
        <v>8314.65</v>
      </c>
      <c r="N1094" t="str">
        <f>VLOOKUP(A1094,HOS[],9,FALSE)</f>
        <v>tier - 3</v>
      </c>
      <c r="O1094" t="str">
        <f>VLOOKUP(A1094,HOS[],10,FALSE)</f>
        <v>tier - 1</v>
      </c>
      <c r="P1094" t="str">
        <f>VLOOKUP(A1094,HOS[],11,FALSE)</f>
        <v>R1013</v>
      </c>
      <c r="Q1094">
        <f>VLOOKUP(A1094,HOS[],3,FALSE)</f>
        <v>54</v>
      </c>
    </row>
    <row r="1095" spans="1:17" ht="15.6" x14ac:dyDescent="0.3">
      <c r="A1095" s="1" t="s">
        <v>1277</v>
      </c>
      <c r="B1095" t="str">
        <f>VLOOKUP(A1095,CUS[],3,FALSE)</f>
        <v>Matthew J</v>
      </c>
      <c r="C1095">
        <f>VLOOKUP(A1095,MED[],2,FALSE)</f>
        <v>31.54</v>
      </c>
      <c r="D1095">
        <f>VLOOKUP(A1095,MED[],3,FALSE)</f>
        <v>4.4400000000000004</v>
      </c>
      <c r="E1095" t="str">
        <f>VLOOKUP(A1095,MED[],4,FALSE)</f>
        <v>No</v>
      </c>
      <c r="F1095" t="str">
        <f>VLOOKUP(A1095,MED[],5,FALSE)</f>
        <v>No</v>
      </c>
      <c r="G1095" t="str">
        <f>VLOOKUP(A1095,MED[],6,FALSE)</f>
        <v>No</v>
      </c>
      <c r="H1095" t="str">
        <f>VLOOKUP(A1095,MED[],7,FALSE)</f>
        <v>0</v>
      </c>
      <c r="I1095" t="str">
        <f>VLOOKUP(A1095,MED[],8,FALSE)</f>
        <v>No</v>
      </c>
      <c r="J1095" t="str">
        <f>VLOOKUP(A1095,MED[],9,FALSE)</f>
        <v>Obesity</v>
      </c>
      <c r="K1095" t="str">
        <f>VLOOKUP(A1095,MED[],10,FALSE)</f>
        <v>Normal</v>
      </c>
      <c r="L1095" t="str">
        <f>VLOOKUP(A1095,HOS[],2,FALSE)</f>
        <v>12 Jul 1982</v>
      </c>
      <c r="M1095" s="11">
        <f>VLOOKUP(A1095,HOS[],8,FALSE)</f>
        <v>8334.4599999999991</v>
      </c>
      <c r="N1095" t="str">
        <f>VLOOKUP(A1095,HOS[],9,FALSE)</f>
        <v>tier - 3</v>
      </c>
      <c r="O1095" t="str">
        <f>VLOOKUP(A1095,HOS[],10,FALSE)</f>
        <v>tier - 1</v>
      </c>
      <c r="P1095" t="str">
        <f>VLOOKUP(A1095,HOS[],11,FALSE)</f>
        <v>R1021</v>
      </c>
      <c r="Q1095">
        <f>VLOOKUP(A1095,HOS[],3,FALSE)</f>
        <v>40</v>
      </c>
    </row>
    <row r="1096" spans="1:17" ht="15.6" x14ac:dyDescent="0.3">
      <c r="A1096" s="1" t="s">
        <v>1276</v>
      </c>
      <c r="B1096" t="str">
        <f>VLOOKUP(A1096,CUS[],3,FALSE)</f>
        <v>Matthew</v>
      </c>
      <c r="C1096">
        <f>VLOOKUP(A1096,MED[],2,FALSE)</f>
        <v>38.6</v>
      </c>
      <c r="D1096">
        <f>VLOOKUP(A1096,MED[],3,FALSE)</f>
        <v>7.19</v>
      </c>
      <c r="E1096" t="str">
        <f>VLOOKUP(A1096,MED[],4,FALSE)</f>
        <v>yes</v>
      </c>
      <c r="F1096" t="str">
        <f>VLOOKUP(A1096,MED[],5,FALSE)</f>
        <v>No</v>
      </c>
      <c r="G1096" t="str">
        <f>VLOOKUP(A1096,MED[],6,FALSE)</f>
        <v>No</v>
      </c>
      <c r="H1096" t="str">
        <f>VLOOKUP(A1096,MED[],7,FALSE)</f>
        <v>2</v>
      </c>
      <c r="I1096" t="str">
        <f>VLOOKUP(A1096,MED[],8,FALSE)</f>
        <v>No</v>
      </c>
      <c r="J1096" t="str">
        <f>VLOOKUP(A1096,MED[],9,FALSE)</f>
        <v>Obesity</v>
      </c>
      <c r="K1096" t="str">
        <f>VLOOKUP(A1096,MED[],10,FALSE)</f>
        <v>Diabetes</v>
      </c>
      <c r="L1096" t="str">
        <f>VLOOKUP(A1096,HOS[],2,FALSE)</f>
        <v>20 Dec 1970</v>
      </c>
      <c r="M1096" s="11">
        <f>VLOOKUP(A1096,HOS[],8,FALSE)</f>
        <v>8334.59</v>
      </c>
      <c r="N1096" t="str">
        <f>VLOOKUP(A1096,HOS[],9,FALSE)</f>
        <v>tier - 3</v>
      </c>
      <c r="O1096" t="str">
        <f>VLOOKUP(A1096,HOS[],10,FALSE)</f>
        <v>tier - 3</v>
      </c>
      <c r="P1096" t="str">
        <f>VLOOKUP(A1096,HOS[],11,FALSE)</f>
        <v>R1011</v>
      </c>
      <c r="Q1096">
        <f>VLOOKUP(A1096,HOS[],3,FALSE)</f>
        <v>52</v>
      </c>
    </row>
    <row r="1097" spans="1:17" ht="15.6" x14ac:dyDescent="0.3">
      <c r="A1097" s="1" t="s">
        <v>1275</v>
      </c>
      <c r="B1097" t="str">
        <f>VLOOKUP(A1097,CUS[],3,FALSE)</f>
        <v>Maria</v>
      </c>
      <c r="C1097">
        <f>VLOOKUP(A1097,MED[],2,FALSE)</f>
        <v>37.950000000000003</v>
      </c>
      <c r="D1097">
        <f>VLOOKUP(A1097,MED[],3,FALSE)</f>
        <v>6.06</v>
      </c>
      <c r="E1097" t="str">
        <f>VLOOKUP(A1097,MED[],4,FALSE)</f>
        <v>No</v>
      </c>
      <c r="F1097" t="str">
        <f>VLOOKUP(A1097,MED[],5,FALSE)</f>
        <v>No</v>
      </c>
      <c r="G1097" t="str">
        <f>VLOOKUP(A1097,MED[],6,FALSE)</f>
        <v>No</v>
      </c>
      <c r="H1097" t="str">
        <f>VLOOKUP(A1097,MED[],7,FALSE)</f>
        <v>0</v>
      </c>
      <c r="I1097" t="str">
        <f>VLOOKUP(A1097,MED[],8,FALSE)</f>
        <v>No</v>
      </c>
      <c r="J1097" t="str">
        <f>VLOOKUP(A1097,MED[],9,FALSE)</f>
        <v>Obesity</v>
      </c>
      <c r="K1097" t="str">
        <f>VLOOKUP(A1097,MED[],10,FALSE)</f>
        <v>Prediabetes</v>
      </c>
      <c r="L1097" t="str">
        <f>VLOOKUP(A1097,HOS[],2,FALSE)</f>
        <v>27 Aug 1991</v>
      </c>
      <c r="M1097" s="11">
        <f>VLOOKUP(A1097,HOS[],8,FALSE)</f>
        <v>12847.24</v>
      </c>
      <c r="N1097" t="str">
        <f>VLOOKUP(A1097,HOS[],9,FALSE)</f>
        <v>tier - 3</v>
      </c>
      <c r="O1097" t="str">
        <f>VLOOKUP(A1097,HOS[],10,FALSE)</f>
        <v>tier - 1</v>
      </c>
      <c r="P1097" t="str">
        <f>VLOOKUP(A1097,HOS[],11,FALSE)</f>
        <v>R1026</v>
      </c>
      <c r="Q1097">
        <f>VLOOKUP(A1097,HOS[],3,FALSE)</f>
        <v>31</v>
      </c>
    </row>
    <row r="1098" spans="1:17" ht="15.6" x14ac:dyDescent="0.3">
      <c r="A1098" s="1" t="s">
        <v>1274</v>
      </c>
      <c r="B1098" t="str">
        <f>VLOOKUP(A1098,CUS[],3,FALSE)</f>
        <v>Stephanie D</v>
      </c>
      <c r="C1098">
        <f>VLOOKUP(A1098,MED[],2,FALSE)</f>
        <v>38.97</v>
      </c>
      <c r="D1098">
        <f>VLOOKUP(A1098,MED[],3,FALSE)</f>
        <v>5.12</v>
      </c>
      <c r="E1098" t="str">
        <f>VLOOKUP(A1098,MED[],4,FALSE)</f>
        <v>No</v>
      </c>
      <c r="F1098" t="str">
        <f>VLOOKUP(A1098,MED[],5,FALSE)</f>
        <v>No</v>
      </c>
      <c r="G1098" t="str">
        <f>VLOOKUP(A1098,MED[],6,FALSE)</f>
        <v>No</v>
      </c>
      <c r="H1098" t="str">
        <f>VLOOKUP(A1098,MED[],7,FALSE)</f>
        <v>0</v>
      </c>
      <c r="I1098" t="str">
        <f>VLOOKUP(A1098,MED[],8,FALSE)</f>
        <v>No</v>
      </c>
      <c r="J1098" t="str">
        <f>VLOOKUP(A1098,MED[],9,FALSE)</f>
        <v>Obesity</v>
      </c>
      <c r="K1098" t="str">
        <f>VLOOKUP(A1098,MED[],10,FALSE)</f>
        <v>Normal</v>
      </c>
      <c r="L1098" t="str">
        <f>VLOOKUP(A1098,HOS[],2,FALSE)</f>
        <v>7 Nov 1991</v>
      </c>
      <c r="M1098" s="11">
        <f>VLOOKUP(A1098,HOS[],8,FALSE)</f>
        <v>8342.91</v>
      </c>
      <c r="N1098" t="str">
        <f>VLOOKUP(A1098,HOS[],9,FALSE)</f>
        <v>tier - 3</v>
      </c>
      <c r="O1098" t="str">
        <f>VLOOKUP(A1098,HOS[],10,FALSE)</f>
        <v>tier - 2</v>
      </c>
      <c r="P1098" t="str">
        <f>VLOOKUP(A1098,HOS[],11,FALSE)</f>
        <v>R1012</v>
      </c>
      <c r="Q1098">
        <f>VLOOKUP(A1098,HOS[],3,FALSE)</f>
        <v>31</v>
      </c>
    </row>
    <row r="1099" spans="1:17" ht="15.6" x14ac:dyDescent="0.3">
      <c r="A1099" s="1" t="s">
        <v>1273</v>
      </c>
      <c r="B1099" t="str">
        <f>VLOOKUP(A1099,CUS[],3,FALSE)</f>
        <v>Tiffany</v>
      </c>
      <c r="C1099">
        <f>VLOOKUP(A1099,MED[],2,FALSE)</f>
        <v>21.2</v>
      </c>
      <c r="D1099">
        <f>VLOOKUP(A1099,MED[],3,FALSE)</f>
        <v>10.72</v>
      </c>
      <c r="E1099" t="str">
        <f>VLOOKUP(A1099,MED[],4,FALSE)</f>
        <v>No</v>
      </c>
      <c r="F1099" t="str">
        <f>VLOOKUP(A1099,MED[],5,FALSE)</f>
        <v>No</v>
      </c>
      <c r="G1099" t="str">
        <f>VLOOKUP(A1099,MED[],6,FALSE)</f>
        <v>No</v>
      </c>
      <c r="H1099" t="str">
        <f>VLOOKUP(A1099,MED[],7,FALSE)</f>
        <v>0</v>
      </c>
      <c r="I1099" t="str">
        <f>VLOOKUP(A1099,MED[],8,FALSE)</f>
        <v>No</v>
      </c>
      <c r="J1099" t="str">
        <f>VLOOKUP(A1099,MED[],9,FALSE)</f>
        <v>Overweight</v>
      </c>
      <c r="K1099" t="str">
        <f>VLOOKUP(A1099,MED[],10,FALSE)</f>
        <v>Diabetes</v>
      </c>
      <c r="L1099" t="str">
        <f>VLOOKUP(A1099,HOS[],2,FALSE)</f>
        <v>24 Jul 1962</v>
      </c>
      <c r="M1099" s="11">
        <f>VLOOKUP(A1099,HOS[],8,FALSE)</f>
        <v>38947.43</v>
      </c>
      <c r="N1099" t="str">
        <f>VLOOKUP(A1099,HOS[],9,FALSE)</f>
        <v>tier - 3</v>
      </c>
      <c r="O1099" t="str">
        <f>VLOOKUP(A1099,HOS[],10,FALSE)</f>
        <v>tier - 3</v>
      </c>
      <c r="P1099" t="str">
        <f>VLOOKUP(A1099,HOS[],11,FALSE)</f>
        <v>R1012</v>
      </c>
      <c r="Q1099">
        <f>VLOOKUP(A1099,HOS[],3,FALSE)</f>
        <v>60</v>
      </c>
    </row>
    <row r="1100" spans="1:17" ht="15.6" x14ac:dyDescent="0.3">
      <c r="A1100" s="1" t="s">
        <v>1272</v>
      </c>
      <c r="B1100" t="str">
        <f>VLOOKUP(A1100,CUS[],3,FALSE)</f>
        <v>Sara M.</v>
      </c>
      <c r="C1100">
        <f>VLOOKUP(A1100,MED[],2,FALSE)</f>
        <v>23.96</v>
      </c>
      <c r="D1100">
        <f>VLOOKUP(A1100,MED[],3,FALSE)</f>
        <v>9.58</v>
      </c>
      <c r="E1100" t="str">
        <f>VLOOKUP(A1100,MED[],4,FALSE)</f>
        <v>yes</v>
      </c>
      <c r="F1100" t="str">
        <f>VLOOKUP(A1100,MED[],5,FALSE)</f>
        <v>No</v>
      </c>
      <c r="G1100" t="str">
        <f>VLOOKUP(A1100,MED[],6,FALSE)</f>
        <v>Yes</v>
      </c>
      <c r="H1100" t="str">
        <f>VLOOKUP(A1100,MED[],7,FALSE)</f>
        <v>1</v>
      </c>
      <c r="I1100" t="str">
        <f>VLOOKUP(A1100,MED[],8,FALSE)</f>
        <v>No</v>
      </c>
      <c r="J1100" t="str">
        <f>VLOOKUP(A1100,MED[],9,FALSE)</f>
        <v>Overweight</v>
      </c>
      <c r="K1100" t="str">
        <f>VLOOKUP(A1100,MED[],10,FALSE)</f>
        <v>Diabetes</v>
      </c>
      <c r="L1100" t="str">
        <f>VLOOKUP(A1100,HOS[],2,FALSE)</f>
        <v>12 Sep 1963</v>
      </c>
      <c r="M1100" s="11">
        <f>VLOOKUP(A1100,HOS[],8,FALSE)</f>
        <v>8347.16</v>
      </c>
      <c r="N1100" t="str">
        <f>VLOOKUP(A1100,HOS[],9,FALSE)</f>
        <v>tier - 3</v>
      </c>
      <c r="O1100" t="str">
        <f>VLOOKUP(A1100,HOS[],10,FALSE)</f>
        <v>tier - 1</v>
      </c>
      <c r="P1100" t="str">
        <f>VLOOKUP(A1100,HOS[],11,FALSE)</f>
        <v>R1013</v>
      </c>
      <c r="Q1100">
        <f>VLOOKUP(A1100,HOS[],3,FALSE)</f>
        <v>59</v>
      </c>
    </row>
    <row r="1101" spans="1:17" ht="15.6" x14ac:dyDescent="0.3">
      <c r="A1101" s="1" t="s">
        <v>1271</v>
      </c>
      <c r="B1101" t="str">
        <f>VLOOKUP(A1101,CUS[],3,FALSE)</f>
        <v>Scott A.</v>
      </c>
      <c r="C1101">
        <f>VLOOKUP(A1101,MED[],2,FALSE)</f>
        <v>35.93</v>
      </c>
      <c r="D1101">
        <f>VLOOKUP(A1101,MED[],3,FALSE)</f>
        <v>6.4</v>
      </c>
      <c r="E1101" t="str">
        <f>VLOOKUP(A1101,MED[],4,FALSE)</f>
        <v>yes</v>
      </c>
      <c r="F1101" t="str">
        <f>VLOOKUP(A1101,MED[],5,FALSE)</f>
        <v>No</v>
      </c>
      <c r="G1101" t="str">
        <f>VLOOKUP(A1101,MED[],6,FALSE)</f>
        <v>No</v>
      </c>
      <c r="H1101" t="str">
        <f>VLOOKUP(A1101,MED[],7,FALSE)</f>
        <v>1</v>
      </c>
      <c r="I1101" t="str">
        <f>VLOOKUP(A1101,MED[],8,FALSE)</f>
        <v>No</v>
      </c>
      <c r="J1101" t="str">
        <f>VLOOKUP(A1101,MED[],9,FALSE)</f>
        <v>Obesity</v>
      </c>
      <c r="K1101" t="str">
        <f>VLOOKUP(A1101,MED[],10,FALSE)</f>
        <v>Prediabetes</v>
      </c>
      <c r="L1101" t="str">
        <f>VLOOKUP(A1101,HOS[],2,FALSE)</f>
        <v>21 Sep 1988</v>
      </c>
      <c r="M1101" s="11">
        <f>VLOOKUP(A1101,HOS[],8,FALSE)</f>
        <v>8355.5400000000009</v>
      </c>
      <c r="N1101" t="str">
        <f>VLOOKUP(A1101,HOS[],9,FALSE)</f>
        <v>tier - 3</v>
      </c>
      <c r="O1101" t="str">
        <f>VLOOKUP(A1101,HOS[],10,FALSE)</f>
        <v>tier - 1</v>
      </c>
      <c r="P1101" t="str">
        <f>VLOOKUP(A1101,HOS[],11,FALSE)</f>
        <v>R1021</v>
      </c>
      <c r="Q1101">
        <f>VLOOKUP(A1101,HOS[],3,FALSE)</f>
        <v>34</v>
      </c>
    </row>
    <row r="1102" spans="1:17" ht="15.6" x14ac:dyDescent="0.3">
      <c r="A1102" s="1" t="s">
        <v>1270</v>
      </c>
      <c r="B1102" t="str">
        <f>VLOOKUP(A1102,CUS[],3,FALSE)</f>
        <v>Lauren</v>
      </c>
      <c r="C1102">
        <f>VLOOKUP(A1102,MED[],2,FALSE)</f>
        <v>26.11</v>
      </c>
      <c r="D1102">
        <f>VLOOKUP(A1102,MED[],3,FALSE)</f>
        <v>6.8</v>
      </c>
      <c r="E1102" t="str">
        <f>VLOOKUP(A1102,MED[],4,FALSE)</f>
        <v>yes</v>
      </c>
      <c r="F1102" t="str">
        <f>VLOOKUP(A1102,MED[],5,FALSE)</f>
        <v>No</v>
      </c>
      <c r="G1102" t="str">
        <f>VLOOKUP(A1102,MED[],6,FALSE)</f>
        <v>No</v>
      </c>
      <c r="H1102" t="str">
        <f>VLOOKUP(A1102,MED[],7,FALSE)</f>
        <v>2</v>
      </c>
      <c r="I1102" t="str">
        <f>VLOOKUP(A1102,MED[],8,FALSE)</f>
        <v>No</v>
      </c>
      <c r="J1102" t="str">
        <f>VLOOKUP(A1102,MED[],9,FALSE)</f>
        <v>Overweight</v>
      </c>
      <c r="K1102" t="str">
        <f>VLOOKUP(A1102,MED[],10,FALSE)</f>
        <v>Diabetes</v>
      </c>
      <c r="L1102" t="str">
        <f>VLOOKUP(A1102,HOS[],2,FALSE)</f>
        <v>4 Jun 1970</v>
      </c>
      <c r="M1102" s="11">
        <f>VLOOKUP(A1102,HOS[],8,FALSE)</f>
        <v>8396.6200000000008</v>
      </c>
      <c r="N1102" t="str">
        <f>VLOOKUP(A1102,HOS[],9,FALSE)</f>
        <v>tier - 3</v>
      </c>
      <c r="O1102" t="str">
        <f>VLOOKUP(A1102,HOS[],10,FALSE)</f>
        <v>tier - 1</v>
      </c>
      <c r="P1102" t="str">
        <f>VLOOKUP(A1102,HOS[],11,FALSE)</f>
        <v>R1024</v>
      </c>
      <c r="Q1102">
        <f>VLOOKUP(A1102,HOS[],3,FALSE)</f>
        <v>53</v>
      </c>
    </row>
    <row r="1103" spans="1:17" ht="15.6" x14ac:dyDescent="0.3">
      <c r="A1103" s="1" t="s">
        <v>1269</v>
      </c>
      <c r="B1103" t="str">
        <f>VLOOKUP(A1103,CUS[],3,FALSE)</f>
        <v>Scott</v>
      </c>
      <c r="C1103">
        <f>VLOOKUP(A1103,MED[],2,FALSE)</f>
        <v>32.299999999999997</v>
      </c>
      <c r="D1103">
        <f>VLOOKUP(A1103,MED[],3,FALSE)</f>
        <v>9.48</v>
      </c>
      <c r="E1103" t="str">
        <f>VLOOKUP(A1103,MED[],4,FALSE)</f>
        <v>No</v>
      </c>
      <c r="F1103" t="str">
        <f>VLOOKUP(A1103,MED[],5,FALSE)</f>
        <v>No</v>
      </c>
      <c r="G1103" t="str">
        <f>VLOOKUP(A1103,MED[],6,FALSE)</f>
        <v>No</v>
      </c>
      <c r="H1103" t="str">
        <f>VLOOKUP(A1103,MED[],7,FALSE)</f>
        <v>2</v>
      </c>
      <c r="I1103" t="str">
        <f>VLOOKUP(A1103,MED[],8,FALSE)</f>
        <v>No</v>
      </c>
      <c r="J1103" t="str">
        <f>VLOOKUP(A1103,MED[],9,FALSE)</f>
        <v>Obesity</v>
      </c>
      <c r="K1103" t="str">
        <f>VLOOKUP(A1103,MED[],10,FALSE)</f>
        <v>Diabetes</v>
      </c>
      <c r="L1103" t="str">
        <f>VLOOKUP(A1103,HOS[],2,FALSE)</f>
        <v>18 Nov 1973</v>
      </c>
      <c r="M1103" s="11">
        <f>VLOOKUP(A1103,HOS[],8,FALSE)</f>
        <v>8400.01</v>
      </c>
      <c r="N1103" t="str">
        <f>VLOOKUP(A1103,HOS[],9,FALSE)</f>
        <v>tier - 3</v>
      </c>
      <c r="O1103" t="str">
        <f>VLOOKUP(A1103,HOS[],10,FALSE)</f>
        <v>tier - 3</v>
      </c>
      <c r="P1103" t="str">
        <f>VLOOKUP(A1103,HOS[],11,FALSE)</f>
        <v>R1012</v>
      </c>
      <c r="Q1103">
        <f>VLOOKUP(A1103,HOS[],3,FALSE)</f>
        <v>49</v>
      </c>
    </row>
    <row r="1104" spans="1:17" ht="15.6" x14ac:dyDescent="0.3">
      <c r="A1104" s="1" t="s">
        <v>1268</v>
      </c>
      <c r="B1104" t="str">
        <f>VLOOKUP(A1104,CUS[],3,FALSE)</f>
        <v>Brian A.</v>
      </c>
      <c r="C1104">
        <f>VLOOKUP(A1104,MED[],2,FALSE)</f>
        <v>28.69</v>
      </c>
      <c r="D1104">
        <f>VLOOKUP(A1104,MED[],3,FALSE)</f>
        <v>7.45</v>
      </c>
      <c r="E1104" t="str">
        <f>VLOOKUP(A1104,MED[],4,FALSE)</f>
        <v>No</v>
      </c>
      <c r="F1104" t="str">
        <f>VLOOKUP(A1104,MED[],5,FALSE)</f>
        <v>No</v>
      </c>
      <c r="G1104" t="str">
        <f>VLOOKUP(A1104,MED[],6,FALSE)</f>
        <v>No</v>
      </c>
      <c r="H1104" t="str">
        <f>VLOOKUP(A1104,MED[],7,FALSE)</f>
        <v>2</v>
      </c>
      <c r="I1104" t="str">
        <f>VLOOKUP(A1104,MED[],8,FALSE)</f>
        <v>No</v>
      </c>
      <c r="J1104" t="str">
        <f>VLOOKUP(A1104,MED[],9,FALSE)</f>
        <v>Overweight</v>
      </c>
      <c r="K1104" t="str">
        <f>VLOOKUP(A1104,MED[],10,FALSE)</f>
        <v>Diabetes</v>
      </c>
      <c r="L1104" t="str">
        <f>VLOOKUP(A1104,HOS[],2,FALSE)</f>
        <v>11 Sep 1973</v>
      </c>
      <c r="M1104" s="11">
        <f>VLOOKUP(A1104,HOS[],8,FALSE)</f>
        <v>8410.0499999999993</v>
      </c>
      <c r="N1104" t="str">
        <f>VLOOKUP(A1104,HOS[],9,FALSE)</f>
        <v>tier - 3</v>
      </c>
      <c r="O1104" t="str">
        <f>VLOOKUP(A1104,HOS[],10,FALSE)</f>
        <v>tier - 2</v>
      </c>
      <c r="P1104" t="str">
        <f>VLOOKUP(A1104,HOS[],11,FALSE)</f>
        <v>R1012</v>
      </c>
      <c r="Q1104">
        <f>VLOOKUP(A1104,HOS[],3,FALSE)</f>
        <v>49</v>
      </c>
    </row>
    <row r="1105" spans="1:17" ht="15.6" x14ac:dyDescent="0.3">
      <c r="A1105" s="1" t="s">
        <v>1267</v>
      </c>
      <c r="B1105" t="str">
        <f>VLOOKUP(A1105,CUS[],3,FALSE)</f>
        <v>Kaitlin R.</v>
      </c>
      <c r="C1105">
        <f>VLOOKUP(A1105,MED[],2,FALSE)</f>
        <v>31.28</v>
      </c>
      <c r="D1105">
        <f>VLOOKUP(A1105,MED[],3,FALSE)</f>
        <v>6.94</v>
      </c>
      <c r="E1105" t="str">
        <f>VLOOKUP(A1105,MED[],4,FALSE)</f>
        <v>yes</v>
      </c>
      <c r="F1105" t="str">
        <f>VLOOKUP(A1105,MED[],5,FALSE)</f>
        <v>No</v>
      </c>
      <c r="G1105" t="str">
        <f>VLOOKUP(A1105,MED[],6,FALSE)</f>
        <v>No</v>
      </c>
      <c r="H1105" t="str">
        <f>VLOOKUP(A1105,MED[],7,FALSE)</f>
        <v>1</v>
      </c>
      <c r="I1105" t="str">
        <f>VLOOKUP(A1105,MED[],8,FALSE)</f>
        <v>No</v>
      </c>
      <c r="J1105" t="str">
        <f>VLOOKUP(A1105,MED[],9,FALSE)</f>
        <v>Obesity</v>
      </c>
      <c r="K1105" t="str">
        <f>VLOOKUP(A1105,MED[],10,FALSE)</f>
        <v>Diabetes</v>
      </c>
      <c r="L1105" t="str">
        <f>VLOOKUP(A1105,HOS[],2,FALSE)</f>
        <v>4 Aug 1975</v>
      </c>
      <c r="M1105" s="11">
        <f>VLOOKUP(A1105,HOS[],8,FALSE)</f>
        <v>8413.4599999999991</v>
      </c>
      <c r="N1105" t="str">
        <f>VLOOKUP(A1105,HOS[],9,FALSE)</f>
        <v>tier - 3</v>
      </c>
      <c r="O1105" t="str">
        <f>VLOOKUP(A1105,HOS[],10,FALSE)</f>
        <v>tier - 2</v>
      </c>
      <c r="P1105" t="str">
        <f>VLOOKUP(A1105,HOS[],11,FALSE)</f>
        <v>R1011</v>
      </c>
      <c r="Q1105">
        <f>VLOOKUP(A1105,HOS[],3,FALSE)</f>
        <v>47</v>
      </c>
    </row>
    <row r="1106" spans="1:17" ht="15.6" x14ac:dyDescent="0.3">
      <c r="A1106" s="1" t="s">
        <v>1266</v>
      </c>
      <c r="B1106" t="str">
        <f>VLOOKUP(A1106,CUS[],3,FALSE)</f>
        <v>Mohammad</v>
      </c>
      <c r="C1106">
        <f>VLOOKUP(A1106,MED[],2,FALSE)</f>
        <v>30.21</v>
      </c>
      <c r="D1106">
        <f>VLOOKUP(A1106,MED[],3,FALSE)</f>
        <v>7.83</v>
      </c>
      <c r="E1106" t="str">
        <f>VLOOKUP(A1106,MED[],4,FALSE)</f>
        <v>No</v>
      </c>
      <c r="F1106" t="str">
        <f>VLOOKUP(A1106,MED[],5,FALSE)</f>
        <v>No</v>
      </c>
      <c r="G1106" t="str">
        <f>VLOOKUP(A1106,MED[],6,FALSE)</f>
        <v>No</v>
      </c>
      <c r="H1106" t="str">
        <f>VLOOKUP(A1106,MED[],7,FALSE)</f>
        <v>0</v>
      </c>
      <c r="I1106" t="str">
        <f>VLOOKUP(A1106,MED[],8,FALSE)</f>
        <v>No</v>
      </c>
      <c r="J1106" t="str">
        <f>VLOOKUP(A1106,MED[],9,FALSE)</f>
        <v>Obesity</v>
      </c>
      <c r="K1106" t="str">
        <f>VLOOKUP(A1106,MED[],10,FALSE)</f>
        <v>Diabetes</v>
      </c>
      <c r="L1106" t="str">
        <f>VLOOKUP(A1106,HOS[],2,FALSE)</f>
        <v>28 Sep 1968</v>
      </c>
      <c r="M1106" s="11">
        <f>VLOOKUP(A1106,HOS[],8,FALSE)</f>
        <v>8428.07</v>
      </c>
      <c r="N1106" t="str">
        <f>VLOOKUP(A1106,HOS[],9,FALSE)</f>
        <v>tier - 3</v>
      </c>
      <c r="O1106" t="str">
        <f>VLOOKUP(A1106,HOS[],10,FALSE)</f>
        <v>tier - 1</v>
      </c>
      <c r="P1106" t="str">
        <f>VLOOKUP(A1106,HOS[],11,FALSE)</f>
        <v>R1012</v>
      </c>
      <c r="Q1106">
        <f>VLOOKUP(A1106,HOS[],3,FALSE)</f>
        <v>54</v>
      </c>
    </row>
    <row r="1107" spans="1:17" ht="15.6" x14ac:dyDescent="0.3">
      <c r="A1107" s="1" t="s">
        <v>1265</v>
      </c>
      <c r="B1107" t="str">
        <f>VLOOKUP(A1107,CUS[],3,FALSE)</f>
        <v>Charlie</v>
      </c>
      <c r="C1107">
        <f>VLOOKUP(A1107,MED[],2,FALSE)</f>
        <v>38.28</v>
      </c>
      <c r="D1107">
        <f>VLOOKUP(A1107,MED[],3,FALSE)</f>
        <v>10.17</v>
      </c>
      <c r="E1107" t="str">
        <f>VLOOKUP(A1107,MED[],4,FALSE)</f>
        <v>yes</v>
      </c>
      <c r="F1107" t="str">
        <f>VLOOKUP(A1107,MED[],5,FALSE)</f>
        <v>No</v>
      </c>
      <c r="G1107" t="str">
        <f>VLOOKUP(A1107,MED[],6,FALSE)</f>
        <v>No</v>
      </c>
      <c r="H1107" t="str">
        <f>VLOOKUP(A1107,MED[],7,FALSE)</f>
        <v>0</v>
      </c>
      <c r="I1107" t="str">
        <f>VLOOKUP(A1107,MED[],8,FALSE)</f>
        <v>No</v>
      </c>
      <c r="J1107" t="str">
        <f>VLOOKUP(A1107,MED[],9,FALSE)</f>
        <v>Obesity</v>
      </c>
      <c r="K1107" t="str">
        <f>VLOOKUP(A1107,MED[],10,FALSE)</f>
        <v>Diabetes</v>
      </c>
      <c r="L1107" t="str">
        <f>VLOOKUP(A1107,HOS[],2,FALSE)</f>
        <v>24 Jun 1967</v>
      </c>
      <c r="M1107" s="11">
        <f>VLOOKUP(A1107,HOS[],8,FALSE)</f>
        <v>8440.0499999999993</v>
      </c>
      <c r="N1107" t="str">
        <f>VLOOKUP(A1107,HOS[],9,FALSE)</f>
        <v>tier - 3</v>
      </c>
      <c r="O1107" t="str">
        <f>VLOOKUP(A1107,HOS[],10,FALSE)</f>
        <v>tier - 3</v>
      </c>
      <c r="P1107" t="str">
        <f>VLOOKUP(A1107,HOS[],11,FALSE)</f>
        <v>R1013</v>
      </c>
      <c r="Q1107">
        <f>VLOOKUP(A1107,HOS[],3,FALSE)</f>
        <v>55</v>
      </c>
    </row>
    <row r="1108" spans="1:17" ht="15.6" x14ac:dyDescent="0.3">
      <c r="A1108" s="1" t="s">
        <v>1264</v>
      </c>
      <c r="B1108" t="str">
        <f>VLOOKUP(A1108,CUS[],3,FALSE)</f>
        <v>Brent</v>
      </c>
      <c r="C1108">
        <f>VLOOKUP(A1108,MED[],2,FALSE)</f>
        <v>29.9</v>
      </c>
      <c r="D1108">
        <f>VLOOKUP(A1108,MED[],3,FALSE)</f>
        <v>8.9600000000000009</v>
      </c>
      <c r="E1108" t="str">
        <f>VLOOKUP(A1108,MED[],4,FALSE)</f>
        <v>yes</v>
      </c>
      <c r="F1108" t="str">
        <f>VLOOKUP(A1108,MED[],5,FALSE)</f>
        <v>No</v>
      </c>
      <c r="G1108" t="str">
        <f>VLOOKUP(A1108,MED[],6,FALSE)</f>
        <v>No</v>
      </c>
      <c r="H1108" t="str">
        <f>VLOOKUP(A1108,MED[],7,FALSE)</f>
        <v>0</v>
      </c>
      <c r="I1108" t="str">
        <f>VLOOKUP(A1108,MED[],8,FALSE)</f>
        <v>No</v>
      </c>
      <c r="J1108" t="str">
        <f>VLOOKUP(A1108,MED[],9,FALSE)</f>
        <v>Overweight</v>
      </c>
      <c r="K1108" t="str">
        <f>VLOOKUP(A1108,MED[],10,FALSE)</f>
        <v>Diabetes</v>
      </c>
      <c r="L1108" t="str">
        <f>VLOOKUP(A1108,HOS[],2,FALSE)</f>
        <v>6 Sep 1967</v>
      </c>
      <c r="M1108" s="11">
        <f>VLOOKUP(A1108,HOS[],8,FALSE)</f>
        <v>36837.47</v>
      </c>
      <c r="N1108" t="str">
        <f>VLOOKUP(A1108,HOS[],9,FALSE)</f>
        <v>tier - 3</v>
      </c>
      <c r="O1108" t="str">
        <f>VLOOKUP(A1108,HOS[],10,FALSE)</f>
        <v>tier - 2</v>
      </c>
      <c r="P1108" t="str">
        <f>VLOOKUP(A1108,HOS[],11,FALSE)</f>
        <v>R1011</v>
      </c>
      <c r="Q1108">
        <f>VLOOKUP(A1108,HOS[],3,FALSE)</f>
        <v>55</v>
      </c>
    </row>
    <row r="1109" spans="1:17" ht="15.6" x14ac:dyDescent="0.3">
      <c r="A1109" s="1" t="s">
        <v>1263</v>
      </c>
      <c r="B1109" t="str">
        <f>VLOOKUP(A1109,CUS[],3,FALSE)</f>
        <v>Kelli M</v>
      </c>
      <c r="C1109">
        <f>VLOOKUP(A1109,MED[],2,FALSE)</f>
        <v>23.18</v>
      </c>
      <c r="D1109">
        <f>VLOOKUP(A1109,MED[],3,FALSE)</f>
        <v>6.96</v>
      </c>
      <c r="E1109" t="str">
        <f>VLOOKUP(A1109,MED[],4,FALSE)</f>
        <v>yes</v>
      </c>
      <c r="F1109" t="str">
        <f>VLOOKUP(A1109,MED[],5,FALSE)</f>
        <v>No</v>
      </c>
      <c r="G1109" t="str">
        <f>VLOOKUP(A1109,MED[],6,FALSE)</f>
        <v>No</v>
      </c>
      <c r="H1109" t="str">
        <f>VLOOKUP(A1109,MED[],7,FALSE)</f>
        <v>2</v>
      </c>
      <c r="I1109" t="str">
        <f>VLOOKUP(A1109,MED[],8,FALSE)</f>
        <v>No</v>
      </c>
      <c r="J1109" t="str">
        <f>VLOOKUP(A1109,MED[],9,FALSE)</f>
        <v>Overweight</v>
      </c>
      <c r="K1109" t="str">
        <f>VLOOKUP(A1109,MED[],10,FALSE)</f>
        <v>Diabetes</v>
      </c>
      <c r="L1109" t="str">
        <f>VLOOKUP(A1109,HOS[],2,FALSE)</f>
        <v>11 Dec 1970</v>
      </c>
      <c r="M1109" s="11">
        <f>VLOOKUP(A1109,HOS[],8,FALSE)</f>
        <v>11319.12</v>
      </c>
      <c r="N1109" t="str">
        <f>VLOOKUP(A1109,HOS[],9,FALSE)</f>
        <v>tier - 3</v>
      </c>
      <c r="O1109" t="str">
        <f>VLOOKUP(A1109,HOS[],10,FALSE)</f>
        <v>tier - 1</v>
      </c>
      <c r="P1109" t="str">
        <f>VLOOKUP(A1109,HOS[],11,FALSE)</f>
        <v>R1024</v>
      </c>
      <c r="Q1109">
        <f>VLOOKUP(A1109,HOS[],3,FALSE)</f>
        <v>52</v>
      </c>
    </row>
    <row r="1110" spans="1:17" ht="15.6" x14ac:dyDescent="0.3">
      <c r="A1110" s="1" t="s">
        <v>1262</v>
      </c>
      <c r="B1110" t="str">
        <f>VLOOKUP(A1110,CUS[],3,FALSE)</f>
        <v>Sheridan H</v>
      </c>
      <c r="C1110">
        <f>VLOOKUP(A1110,MED[],2,FALSE)</f>
        <v>33.020000000000003</v>
      </c>
      <c r="D1110">
        <f>VLOOKUP(A1110,MED[],3,FALSE)</f>
        <v>5.07</v>
      </c>
      <c r="E1110" t="str">
        <f>VLOOKUP(A1110,MED[],4,FALSE)</f>
        <v>yes</v>
      </c>
      <c r="F1110" t="str">
        <f>VLOOKUP(A1110,MED[],5,FALSE)</f>
        <v>No</v>
      </c>
      <c r="G1110" t="str">
        <f>VLOOKUP(A1110,MED[],6,FALSE)</f>
        <v>No</v>
      </c>
      <c r="H1110" t="str">
        <f>VLOOKUP(A1110,MED[],7,FALSE)</f>
        <v>0</v>
      </c>
      <c r="I1110" t="str">
        <f>VLOOKUP(A1110,MED[],8,FALSE)</f>
        <v>No</v>
      </c>
      <c r="J1110" t="str">
        <f>VLOOKUP(A1110,MED[],9,FALSE)</f>
        <v>Obesity</v>
      </c>
      <c r="K1110" t="str">
        <f>VLOOKUP(A1110,MED[],10,FALSE)</f>
        <v>Normal</v>
      </c>
      <c r="L1110" t="str">
        <f>VLOOKUP(A1110,HOS[],2,FALSE)</f>
        <v>22 Oct 1985</v>
      </c>
      <c r="M1110" s="11">
        <f>VLOOKUP(A1110,HOS[],8,FALSE)</f>
        <v>12852.37</v>
      </c>
      <c r="N1110" t="str">
        <f>VLOOKUP(A1110,HOS[],9,FALSE)</f>
        <v>tier - 3</v>
      </c>
      <c r="O1110" t="str">
        <f>VLOOKUP(A1110,HOS[],10,FALSE)</f>
        <v>tier - 2</v>
      </c>
      <c r="P1110" t="str">
        <f>VLOOKUP(A1110,HOS[],11,FALSE)</f>
        <v>R1026</v>
      </c>
      <c r="Q1110">
        <f>VLOOKUP(A1110,HOS[],3,FALSE)</f>
        <v>37</v>
      </c>
    </row>
    <row r="1111" spans="1:17" ht="15.6" x14ac:dyDescent="0.3">
      <c r="A1111" s="1" t="s">
        <v>1261</v>
      </c>
      <c r="B1111" t="str">
        <f>VLOOKUP(A1111,CUS[],3,FALSE)</f>
        <v>Sarah M.</v>
      </c>
      <c r="C1111">
        <f>VLOOKUP(A1111,MED[],2,FALSE)</f>
        <v>27.29</v>
      </c>
      <c r="D1111">
        <f>VLOOKUP(A1111,MED[],3,FALSE)</f>
        <v>5.85</v>
      </c>
      <c r="E1111" t="str">
        <f>VLOOKUP(A1111,MED[],4,FALSE)</f>
        <v>No</v>
      </c>
      <c r="F1111" t="str">
        <f>VLOOKUP(A1111,MED[],5,FALSE)</f>
        <v>No</v>
      </c>
      <c r="G1111" t="str">
        <f>VLOOKUP(A1111,MED[],6,FALSE)</f>
        <v>No</v>
      </c>
      <c r="H1111" t="str">
        <f>VLOOKUP(A1111,MED[],7,FALSE)</f>
        <v>2</v>
      </c>
      <c r="I1111" t="str">
        <f>VLOOKUP(A1111,MED[],8,FALSE)</f>
        <v>No</v>
      </c>
      <c r="J1111" t="str">
        <f>VLOOKUP(A1111,MED[],9,FALSE)</f>
        <v>Overweight</v>
      </c>
      <c r="K1111" t="str">
        <f>VLOOKUP(A1111,MED[],10,FALSE)</f>
        <v>Prediabetes</v>
      </c>
      <c r="L1111" t="str">
        <f>VLOOKUP(A1111,HOS[],2,FALSE)</f>
        <v>9 Jul 1972</v>
      </c>
      <c r="M1111" s="11">
        <f>VLOOKUP(A1111,HOS[],8,FALSE)</f>
        <v>8442.67</v>
      </c>
      <c r="N1111" t="str">
        <f>VLOOKUP(A1111,HOS[],9,FALSE)</f>
        <v>tier - 3</v>
      </c>
      <c r="O1111" t="str">
        <f>VLOOKUP(A1111,HOS[],10,FALSE)</f>
        <v>tier - 3</v>
      </c>
      <c r="P1111" t="str">
        <f>VLOOKUP(A1111,HOS[],11,FALSE)</f>
        <v>R1025</v>
      </c>
      <c r="Q1111">
        <f>VLOOKUP(A1111,HOS[],3,FALSE)</f>
        <v>50</v>
      </c>
    </row>
    <row r="1112" spans="1:17" ht="15.6" x14ac:dyDescent="0.3">
      <c r="A1112" s="1" t="s">
        <v>1260</v>
      </c>
      <c r="B1112" t="str">
        <f>VLOOKUP(A1112,CUS[],3,FALSE)</f>
        <v>Jennifer</v>
      </c>
      <c r="C1112">
        <f>VLOOKUP(A1112,MED[],2,FALSE)</f>
        <v>23.18</v>
      </c>
      <c r="D1112">
        <f>VLOOKUP(A1112,MED[],3,FALSE)</f>
        <v>10.56</v>
      </c>
      <c r="E1112" t="str">
        <f>VLOOKUP(A1112,MED[],4,FALSE)</f>
        <v>No</v>
      </c>
      <c r="F1112" t="str">
        <f>VLOOKUP(A1112,MED[],5,FALSE)</f>
        <v>No</v>
      </c>
      <c r="G1112" t="str">
        <f>VLOOKUP(A1112,MED[],6,FALSE)</f>
        <v>No</v>
      </c>
      <c r="H1112" t="str">
        <f>VLOOKUP(A1112,MED[],7,FALSE)</f>
        <v>2</v>
      </c>
      <c r="I1112" t="str">
        <f>VLOOKUP(A1112,MED[],8,FALSE)</f>
        <v>No</v>
      </c>
      <c r="J1112" t="str">
        <f>VLOOKUP(A1112,MED[],9,FALSE)</f>
        <v>Overweight</v>
      </c>
      <c r="K1112" t="str">
        <f>VLOOKUP(A1112,MED[],10,FALSE)</f>
        <v>Diabetes</v>
      </c>
      <c r="L1112" t="str">
        <f>VLOOKUP(A1112,HOS[],2,FALSE)</f>
        <v>4 Oct 1973</v>
      </c>
      <c r="M1112" s="11">
        <f>VLOOKUP(A1112,HOS[],8,FALSE)</f>
        <v>8444.4699999999993</v>
      </c>
      <c r="N1112" t="str">
        <f>VLOOKUP(A1112,HOS[],9,FALSE)</f>
        <v>tier - 3</v>
      </c>
      <c r="O1112" t="str">
        <f>VLOOKUP(A1112,HOS[],10,FALSE)</f>
        <v>tier - 2</v>
      </c>
      <c r="P1112" t="str">
        <f>VLOOKUP(A1112,HOS[],11,FALSE)</f>
        <v>R1012</v>
      </c>
      <c r="Q1112">
        <f>VLOOKUP(A1112,HOS[],3,FALSE)</f>
        <v>49</v>
      </c>
    </row>
    <row r="1113" spans="1:17" ht="15.6" x14ac:dyDescent="0.3">
      <c r="A1113" s="1" t="s">
        <v>1259</v>
      </c>
      <c r="B1113" t="str">
        <f>VLOOKUP(A1113,CUS[],3,FALSE)</f>
        <v>Laura J</v>
      </c>
      <c r="C1113">
        <f>VLOOKUP(A1113,MED[],2,FALSE)</f>
        <v>32.659999999999997</v>
      </c>
      <c r="D1113">
        <f>VLOOKUP(A1113,MED[],3,FALSE)</f>
        <v>8.92</v>
      </c>
      <c r="E1113" t="str">
        <f>VLOOKUP(A1113,MED[],4,FALSE)</f>
        <v>yes</v>
      </c>
      <c r="F1113" t="str">
        <f>VLOOKUP(A1113,MED[],5,FALSE)</f>
        <v>No</v>
      </c>
      <c r="G1113" t="str">
        <f>VLOOKUP(A1113,MED[],6,FALSE)</f>
        <v>No</v>
      </c>
      <c r="H1113" t="str">
        <f>VLOOKUP(A1113,MED[],7,FALSE)</f>
        <v>0</v>
      </c>
      <c r="I1113" t="str">
        <f>VLOOKUP(A1113,MED[],8,FALSE)</f>
        <v>No</v>
      </c>
      <c r="J1113" t="str">
        <f>VLOOKUP(A1113,MED[],9,FALSE)</f>
        <v>Obesity</v>
      </c>
      <c r="K1113" t="str">
        <f>VLOOKUP(A1113,MED[],10,FALSE)</f>
        <v>Diabetes</v>
      </c>
      <c r="L1113" t="str">
        <f>VLOOKUP(A1113,HOS[],2,FALSE)</f>
        <v>12 Jun 1981</v>
      </c>
      <c r="M1113" s="11">
        <f>VLOOKUP(A1113,HOS[],8,FALSE)</f>
        <v>38998.550000000003</v>
      </c>
      <c r="N1113" t="str">
        <f>VLOOKUP(A1113,HOS[],9,FALSE)</f>
        <v>tier - 3</v>
      </c>
      <c r="O1113" t="str">
        <f>VLOOKUP(A1113,HOS[],10,FALSE)</f>
        <v>tier - 1</v>
      </c>
      <c r="P1113" t="str">
        <f>VLOOKUP(A1113,HOS[],11,FALSE)</f>
        <v>R1025</v>
      </c>
      <c r="Q1113">
        <f>VLOOKUP(A1113,HOS[],3,FALSE)</f>
        <v>41</v>
      </c>
    </row>
    <row r="1114" spans="1:17" ht="15.6" x14ac:dyDescent="0.3">
      <c r="A1114" s="1" t="s">
        <v>1258</v>
      </c>
      <c r="B1114" t="str">
        <f>VLOOKUP(A1114,CUS[],3,FALSE)</f>
        <v>Thomas</v>
      </c>
      <c r="C1114">
        <f>VLOOKUP(A1114,MED[],2,FALSE)</f>
        <v>30.78</v>
      </c>
      <c r="D1114">
        <f>VLOOKUP(A1114,MED[],3,FALSE)</f>
        <v>8.6300000000000008</v>
      </c>
      <c r="E1114" t="str">
        <f>VLOOKUP(A1114,MED[],4,FALSE)</f>
        <v>No</v>
      </c>
      <c r="F1114" t="str">
        <f>VLOOKUP(A1114,MED[],5,FALSE)</f>
        <v>No</v>
      </c>
      <c r="G1114" t="str">
        <f>VLOOKUP(A1114,MED[],6,FALSE)</f>
        <v>No</v>
      </c>
      <c r="H1114" t="str">
        <f>VLOOKUP(A1114,MED[],7,FALSE)</f>
        <v>0</v>
      </c>
      <c r="I1114" t="str">
        <f>VLOOKUP(A1114,MED[],8,FALSE)</f>
        <v>No</v>
      </c>
      <c r="J1114" t="str">
        <f>VLOOKUP(A1114,MED[],9,FALSE)</f>
        <v>Obesity</v>
      </c>
      <c r="K1114" t="str">
        <f>VLOOKUP(A1114,MED[],10,FALSE)</f>
        <v>Diabetes</v>
      </c>
      <c r="L1114" t="str">
        <f>VLOOKUP(A1114,HOS[],2,FALSE)</f>
        <v>11 Dec 1974</v>
      </c>
      <c r="M1114" s="11">
        <f>VLOOKUP(A1114,HOS[],8,FALSE)</f>
        <v>48673.56</v>
      </c>
      <c r="N1114" t="str">
        <f>VLOOKUP(A1114,HOS[],9,FALSE)</f>
        <v>tier - 3</v>
      </c>
      <c r="O1114" t="str">
        <f>VLOOKUP(A1114,HOS[],10,FALSE)</f>
        <v>tier - 1</v>
      </c>
      <c r="P1114" t="str">
        <f>VLOOKUP(A1114,HOS[],11,FALSE)</f>
        <v>R1016</v>
      </c>
      <c r="Q1114">
        <f>VLOOKUP(A1114,HOS[],3,FALSE)</f>
        <v>48</v>
      </c>
    </row>
    <row r="1115" spans="1:17" ht="15.6" x14ac:dyDescent="0.3">
      <c r="A1115" s="1" t="s">
        <v>1257</v>
      </c>
      <c r="B1115" t="str">
        <f>VLOOKUP(A1115,CUS[],3,FALSE)</f>
        <v>Gisele</v>
      </c>
      <c r="C1115">
        <f>VLOOKUP(A1115,MED[],2,FALSE)</f>
        <v>47.2</v>
      </c>
      <c r="D1115">
        <f>VLOOKUP(A1115,MED[],3,FALSE)</f>
        <v>6.29</v>
      </c>
      <c r="E1115" t="str">
        <f>VLOOKUP(A1115,MED[],4,FALSE)</f>
        <v>yes</v>
      </c>
      <c r="F1115" t="str">
        <f>VLOOKUP(A1115,MED[],5,FALSE)</f>
        <v>No</v>
      </c>
      <c r="G1115" t="str">
        <f>VLOOKUP(A1115,MED[],6,FALSE)</f>
        <v>Yes</v>
      </c>
      <c r="H1115" t="str">
        <f>VLOOKUP(A1115,MED[],7,FALSE)</f>
        <v>1</v>
      </c>
      <c r="I1115" t="str">
        <f>VLOOKUP(A1115,MED[],8,FALSE)</f>
        <v>No</v>
      </c>
      <c r="J1115" t="str">
        <f>VLOOKUP(A1115,MED[],9,FALSE)</f>
        <v>Obesity</v>
      </c>
      <c r="K1115" t="str">
        <f>VLOOKUP(A1115,MED[],10,FALSE)</f>
        <v>Prediabetes</v>
      </c>
      <c r="L1115" t="str">
        <f>VLOOKUP(A1115,HOS[],2,FALSE)</f>
        <v>12 Sep 1997</v>
      </c>
      <c r="M1115" s="11">
        <f>VLOOKUP(A1115,HOS[],8,FALSE)</f>
        <v>8448.66</v>
      </c>
      <c r="N1115" t="str">
        <f>VLOOKUP(A1115,HOS[],9,FALSE)</f>
        <v>tier - 3</v>
      </c>
      <c r="O1115" t="str">
        <f>VLOOKUP(A1115,HOS[],10,FALSE)</f>
        <v>tier - 2</v>
      </c>
      <c r="P1115" t="str">
        <f>VLOOKUP(A1115,HOS[],11,FALSE)</f>
        <v>R1012</v>
      </c>
      <c r="Q1115">
        <f>VLOOKUP(A1115,HOS[],3,FALSE)</f>
        <v>25</v>
      </c>
    </row>
    <row r="1116" spans="1:17" ht="15.6" x14ac:dyDescent="0.3">
      <c r="A1116" s="1" t="s">
        <v>1256</v>
      </c>
      <c r="B1116" t="str">
        <f>VLOOKUP(A1116,CUS[],3,FALSE)</f>
        <v>Myra L</v>
      </c>
      <c r="C1116">
        <f>VLOOKUP(A1116,MED[],2,FALSE)</f>
        <v>31.6</v>
      </c>
      <c r="D1116">
        <f>VLOOKUP(A1116,MED[],3,FALSE)</f>
        <v>5.75</v>
      </c>
      <c r="E1116" t="str">
        <f>VLOOKUP(A1116,MED[],4,FALSE)</f>
        <v>No</v>
      </c>
      <c r="F1116" t="str">
        <f>VLOOKUP(A1116,MED[],5,FALSE)</f>
        <v>No</v>
      </c>
      <c r="G1116" t="str">
        <f>VLOOKUP(A1116,MED[],6,FALSE)</f>
        <v>No</v>
      </c>
      <c r="H1116" t="str">
        <f>VLOOKUP(A1116,MED[],7,FALSE)</f>
        <v>2</v>
      </c>
      <c r="I1116" t="str">
        <f>VLOOKUP(A1116,MED[],8,FALSE)</f>
        <v>No</v>
      </c>
      <c r="J1116" t="str">
        <f>VLOOKUP(A1116,MED[],9,FALSE)</f>
        <v>Obesity</v>
      </c>
      <c r="K1116" t="str">
        <f>VLOOKUP(A1116,MED[],10,FALSE)</f>
        <v>Prediabetes</v>
      </c>
      <c r="L1116" t="str">
        <f>VLOOKUP(A1116,HOS[],2,FALSE)</f>
        <v>19 Nov 1972</v>
      </c>
      <c r="M1116" s="11">
        <f>VLOOKUP(A1116,HOS[],8,FALSE)</f>
        <v>8450.82</v>
      </c>
      <c r="N1116" t="str">
        <f>VLOOKUP(A1116,HOS[],9,FALSE)</f>
        <v>tier - 3</v>
      </c>
      <c r="O1116" t="str">
        <f>VLOOKUP(A1116,HOS[],10,FALSE)</f>
        <v>tier - 3</v>
      </c>
      <c r="P1116" t="str">
        <f>VLOOKUP(A1116,HOS[],11,FALSE)</f>
        <v>R1011</v>
      </c>
      <c r="Q1116">
        <f>VLOOKUP(A1116,HOS[],3,FALSE)</f>
        <v>50</v>
      </c>
    </row>
    <row r="1117" spans="1:17" ht="15.6" x14ac:dyDescent="0.3">
      <c r="A1117" s="1" t="s">
        <v>1255</v>
      </c>
      <c r="B1117" t="str">
        <f>VLOOKUP(A1117,CUS[],3,FALSE)</f>
        <v>Melissa M.</v>
      </c>
      <c r="C1117">
        <f>VLOOKUP(A1117,MED[],2,FALSE)</f>
        <v>33.914999999999999</v>
      </c>
      <c r="D1117">
        <f>VLOOKUP(A1117,MED[],3,FALSE)</f>
        <v>6.66</v>
      </c>
      <c r="E1117" t="str">
        <f>VLOOKUP(A1117,MED[],4,FALSE)</f>
        <v>yes</v>
      </c>
      <c r="F1117" t="str">
        <f>VLOOKUP(A1117,MED[],5,FALSE)</f>
        <v>No</v>
      </c>
      <c r="G1117" t="str">
        <f>VLOOKUP(A1117,MED[],6,FALSE)</f>
        <v>No</v>
      </c>
      <c r="H1117" t="str">
        <f>VLOOKUP(A1117,MED[],7,FALSE)</f>
        <v>1</v>
      </c>
      <c r="I1117" t="str">
        <f>VLOOKUP(A1117,MED[],8,FALSE)</f>
        <v>No</v>
      </c>
      <c r="J1117" t="str">
        <f>VLOOKUP(A1117,MED[],9,FALSE)</f>
        <v>Obesity</v>
      </c>
      <c r="K1117" t="str">
        <f>VLOOKUP(A1117,MED[],10,FALSE)</f>
        <v>Diabetes</v>
      </c>
      <c r="L1117" t="str">
        <f>VLOOKUP(A1117,HOS[],2,FALSE)</f>
        <v>26 Jul 1975</v>
      </c>
      <c r="M1117" s="11">
        <f>VLOOKUP(A1117,HOS[],8,FALSE)</f>
        <v>8457.82</v>
      </c>
      <c r="N1117" t="str">
        <f>VLOOKUP(A1117,HOS[],9,FALSE)</f>
        <v>tier - 3</v>
      </c>
      <c r="O1117" t="str">
        <f>VLOOKUP(A1117,HOS[],10,FALSE)</f>
        <v>tier - 3</v>
      </c>
      <c r="P1117" t="str">
        <f>VLOOKUP(A1117,HOS[],11,FALSE)</f>
        <v>R1012</v>
      </c>
      <c r="Q1117">
        <f>VLOOKUP(A1117,HOS[],3,FALSE)</f>
        <v>47</v>
      </c>
    </row>
    <row r="1118" spans="1:17" ht="15.6" x14ac:dyDescent="0.3">
      <c r="A1118" s="1" t="s">
        <v>1254</v>
      </c>
      <c r="B1118" t="str">
        <f>VLOOKUP(A1118,CUS[],3,FALSE)</f>
        <v>Eleanor F.</v>
      </c>
      <c r="C1118">
        <f>VLOOKUP(A1118,MED[],2,FALSE)</f>
        <v>23.54</v>
      </c>
      <c r="D1118">
        <f>VLOOKUP(A1118,MED[],3,FALSE)</f>
        <v>5.0999999999999996</v>
      </c>
      <c r="E1118" t="str">
        <f>VLOOKUP(A1118,MED[],4,FALSE)</f>
        <v>No</v>
      </c>
      <c r="F1118" t="str">
        <f>VLOOKUP(A1118,MED[],5,FALSE)</f>
        <v>No</v>
      </c>
      <c r="G1118" t="str">
        <f>VLOOKUP(A1118,MED[],6,FALSE)</f>
        <v>No</v>
      </c>
      <c r="H1118" t="str">
        <f>VLOOKUP(A1118,MED[],7,FALSE)</f>
        <v>2</v>
      </c>
      <c r="I1118" t="str">
        <f>VLOOKUP(A1118,MED[],8,FALSE)</f>
        <v>No</v>
      </c>
      <c r="J1118" t="str">
        <f>VLOOKUP(A1118,MED[],9,FALSE)</f>
        <v>Overweight</v>
      </c>
      <c r="K1118" t="str">
        <f>VLOOKUP(A1118,MED[],10,FALSE)</f>
        <v>Normal</v>
      </c>
      <c r="L1118" t="str">
        <f>VLOOKUP(A1118,HOS[],2,FALSE)</f>
        <v>9 Aug 1972</v>
      </c>
      <c r="M1118" s="11">
        <f>VLOOKUP(A1118,HOS[],8,FALSE)</f>
        <v>8466.35</v>
      </c>
      <c r="N1118" t="str">
        <f>VLOOKUP(A1118,HOS[],9,FALSE)</f>
        <v>tier - 3</v>
      </c>
      <c r="O1118" t="str">
        <f>VLOOKUP(A1118,HOS[],10,FALSE)</f>
        <v>tier - 1</v>
      </c>
      <c r="P1118" t="str">
        <f>VLOOKUP(A1118,HOS[],11,FALSE)</f>
        <v>R1013</v>
      </c>
      <c r="Q1118">
        <f>VLOOKUP(A1118,HOS[],3,FALSE)</f>
        <v>50</v>
      </c>
    </row>
    <row r="1119" spans="1:17" ht="15.6" x14ac:dyDescent="0.3">
      <c r="A1119" s="1" t="s">
        <v>1253</v>
      </c>
      <c r="B1119" t="str">
        <f>VLOOKUP(A1119,CUS[],3,FALSE)</f>
        <v>Elizabeth</v>
      </c>
      <c r="C1119">
        <f>VLOOKUP(A1119,MED[],2,FALSE)</f>
        <v>27.074999999999999</v>
      </c>
      <c r="D1119">
        <f>VLOOKUP(A1119,MED[],3,FALSE)</f>
        <v>4.41</v>
      </c>
      <c r="E1119" t="str">
        <f>VLOOKUP(A1119,MED[],4,FALSE)</f>
        <v>No</v>
      </c>
      <c r="F1119" t="str">
        <f>VLOOKUP(A1119,MED[],5,FALSE)</f>
        <v>No</v>
      </c>
      <c r="G1119" t="str">
        <f>VLOOKUP(A1119,MED[],6,FALSE)</f>
        <v>No</v>
      </c>
      <c r="H1119" t="str">
        <f>VLOOKUP(A1119,MED[],7,FALSE)</f>
        <v>2</v>
      </c>
      <c r="I1119" t="str">
        <f>VLOOKUP(A1119,MED[],8,FALSE)</f>
        <v>No</v>
      </c>
      <c r="J1119" t="str">
        <f>VLOOKUP(A1119,MED[],9,FALSE)</f>
        <v>Overweight</v>
      </c>
      <c r="K1119" t="str">
        <f>VLOOKUP(A1119,MED[],10,FALSE)</f>
        <v>Normal</v>
      </c>
      <c r="L1119" t="str">
        <f>VLOOKUP(A1119,HOS[],2,FALSE)</f>
        <v>10 Oct 1972</v>
      </c>
      <c r="M1119" s="11">
        <f>VLOOKUP(A1119,HOS[],8,FALSE)</f>
        <v>8471.65</v>
      </c>
      <c r="N1119" t="str">
        <f>VLOOKUP(A1119,HOS[],9,FALSE)</f>
        <v>tier - 3</v>
      </c>
      <c r="O1119" t="str">
        <f>VLOOKUP(A1119,HOS[],10,FALSE)</f>
        <v>tier - 1</v>
      </c>
      <c r="P1119" t="str">
        <f>VLOOKUP(A1119,HOS[],11,FALSE)</f>
        <v>R1024</v>
      </c>
      <c r="Q1119">
        <f>VLOOKUP(A1119,HOS[],3,FALSE)</f>
        <v>50</v>
      </c>
    </row>
    <row r="1120" spans="1:17" ht="15.6" x14ac:dyDescent="0.3">
      <c r="A1120" s="1" t="s">
        <v>1252</v>
      </c>
      <c r="B1120" t="str">
        <f>VLOOKUP(A1120,CUS[],3,FALSE)</f>
        <v>Kenneth</v>
      </c>
      <c r="C1120">
        <f>VLOOKUP(A1120,MED[],2,FALSE)</f>
        <v>25.8</v>
      </c>
      <c r="D1120">
        <f>VLOOKUP(A1120,MED[],3,FALSE)</f>
        <v>5.52</v>
      </c>
      <c r="E1120" t="str">
        <f>VLOOKUP(A1120,MED[],4,FALSE)</f>
        <v>yes</v>
      </c>
      <c r="F1120" t="str">
        <f>VLOOKUP(A1120,MED[],5,FALSE)</f>
        <v>No</v>
      </c>
      <c r="G1120" t="str">
        <f>VLOOKUP(A1120,MED[],6,FALSE)</f>
        <v>No</v>
      </c>
      <c r="H1120" t="str">
        <f>VLOOKUP(A1120,MED[],7,FALSE)</f>
        <v>0</v>
      </c>
      <c r="I1120" t="str">
        <f>VLOOKUP(A1120,MED[],8,FALSE)</f>
        <v>No</v>
      </c>
      <c r="J1120" t="str">
        <f>VLOOKUP(A1120,MED[],9,FALSE)</f>
        <v>Overweight</v>
      </c>
      <c r="K1120" t="str">
        <f>VLOOKUP(A1120,MED[],10,FALSE)</f>
        <v>Normal</v>
      </c>
      <c r="L1120" t="str">
        <f>VLOOKUP(A1120,HOS[],2,FALSE)</f>
        <v>26 Dec 1976</v>
      </c>
      <c r="M1120" s="11">
        <f>VLOOKUP(A1120,HOS[],8,FALSE)</f>
        <v>8515.76</v>
      </c>
      <c r="N1120" t="str">
        <f>VLOOKUP(A1120,HOS[],9,FALSE)</f>
        <v>tier - 3</v>
      </c>
      <c r="O1120" t="str">
        <f>VLOOKUP(A1120,HOS[],10,FALSE)</f>
        <v>tier - 2</v>
      </c>
      <c r="P1120" t="str">
        <f>VLOOKUP(A1120,HOS[],11,FALSE)</f>
        <v>R1011</v>
      </c>
      <c r="Q1120">
        <f>VLOOKUP(A1120,HOS[],3,FALSE)</f>
        <v>46</v>
      </c>
    </row>
    <row r="1121" spans="1:17" ht="15.6" x14ac:dyDescent="0.3">
      <c r="A1121" s="1" t="s">
        <v>1251</v>
      </c>
      <c r="B1121" t="str">
        <f>VLOOKUP(A1121,CUS[],3,FALSE)</f>
        <v>Robert G.</v>
      </c>
      <c r="C1121">
        <f>VLOOKUP(A1121,MED[],2,FALSE)</f>
        <v>36.1</v>
      </c>
      <c r="D1121">
        <f>VLOOKUP(A1121,MED[],3,FALSE)</f>
        <v>4.62</v>
      </c>
      <c r="E1121" t="str">
        <f>VLOOKUP(A1121,MED[],4,FALSE)</f>
        <v>yes</v>
      </c>
      <c r="F1121" t="str">
        <f>VLOOKUP(A1121,MED[],5,FALSE)</f>
        <v>No</v>
      </c>
      <c r="G1121" t="str">
        <f>VLOOKUP(A1121,MED[],6,FALSE)</f>
        <v>Yes</v>
      </c>
      <c r="H1121" t="str">
        <f>VLOOKUP(A1121,MED[],7,FALSE)</f>
        <v>1</v>
      </c>
      <c r="I1121" t="str">
        <f>VLOOKUP(A1121,MED[],8,FALSE)</f>
        <v>No</v>
      </c>
      <c r="J1121" t="str">
        <f>VLOOKUP(A1121,MED[],9,FALSE)</f>
        <v>Obesity</v>
      </c>
      <c r="K1121" t="str">
        <f>VLOOKUP(A1121,MED[],10,FALSE)</f>
        <v>Normal</v>
      </c>
      <c r="L1121" t="str">
        <f>VLOOKUP(A1121,HOS[],2,FALSE)</f>
        <v>27 Jul 1969</v>
      </c>
      <c r="M1121" s="11">
        <f>VLOOKUP(A1121,HOS[],8,FALSE)</f>
        <v>12856.84</v>
      </c>
      <c r="N1121" t="str">
        <f>VLOOKUP(A1121,HOS[],9,FALSE)</f>
        <v>tier - 3</v>
      </c>
      <c r="O1121" t="str">
        <f>VLOOKUP(A1121,HOS[],10,FALSE)</f>
        <v>tier - 3</v>
      </c>
      <c r="P1121" t="str">
        <f>VLOOKUP(A1121,HOS[],11,FALSE)</f>
        <v>R1011</v>
      </c>
      <c r="Q1121">
        <f>VLOOKUP(A1121,HOS[],3,FALSE)</f>
        <v>53</v>
      </c>
    </row>
    <row r="1122" spans="1:17" ht="15.6" x14ac:dyDescent="0.3">
      <c r="A1122" s="1" t="s">
        <v>1250</v>
      </c>
      <c r="B1122" t="str">
        <f>VLOOKUP(A1122,CUS[],3,FALSE)</f>
        <v>Thomas C.</v>
      </c>
      <c r="C1122">
        <f>VLOOKUP(A1122,MED[],2,FALSE)</f>
        <v>30.495000000000001</v>
      </c>
      <c r="D1122">
        <f>VLOOKUP(A1122,MED[],3,FALSE)</f>
        <v>5.74</v>
      </c>
      <c r="E1122" t="str">
        <f>VLOOKUP(A1122,MED[],4,FALSE)</f>
        <v>yes</v>
      </c>
      <c r="F1122" t="str">
        <f>VLOOKUP(A1122,MED[],5,FALSE)</f>
        <v>No</v>
      </c>
      <c r="G1122" t="str">
        <f>VLOOKUP(A1122,MED[],6,FALSE)</f>
        <v>Yes</v>
      </c>
      <c r="H1122" t="str">
        <f>VLOOKUP(A1122,MED[],7,FALSE)</f>
        <v>1</v>
      </c>
      <c r="I1122" t="str">
        <f>VLOOKUP(A1122,MED[],8,FALSE)</f>
        <v>No</v>
      </c>
      <c r="J1122" t="str">
        <f>VLOOKUP(A1122,MED[],9,FALSE)</f>
        <v>Obesity</v>
      </c>
      <c r="K1122" t="str">
        <f>VLOOKUP(A1122,MED[],10,FALSE)</f>
        <v>Prediabetes</v>
      </c>
      <c r="L1122" t="str">
        <f>VLOOKUP(A1122,HOS[],2,FALSE)</f>
        <v>21 Oct 1969</v>
      </c>
      <c r="M1122" s="11">
        <f>VLOOKUP(A1122,HOS[],8,FALSE)</f>
        <v>8516.83</v>
      </c>
      <c r="N1122" t="str">
        <f>VLOOKUP(A1122,HOS[],9,FALSE)</f>
        <v>tier - 3</v>
      </c>
      <c r="O1122" t="str">
        <f>VLOOKUP(A1122,HOS[],10,FALSE)</f>
        <v>tier - 1</v>
      </c>
      <c r="P1122" t="str">
        <f>VLOOKUP(A1122,HOS[],11,FALSE)</f>
        <v>R1017</v>
      </c>
      <c r="Q1122">
        <f>VLOOKUP(A1122,HOS[],3,FALSE)</f>
        <v>53</v>
      </c>
    </row>
    <row r="1123" spans="1:17" ht="15.6" x14ac:dyDescent="0.3">
      <c r="A1123" s="1" t="s">
        <v>1249</v>
      </c>
      <c r="B1123" t="str">
        <f>VLOOKUP(A1123,CUS[],3,FALSE)</f>
        <v>Matthew J.</v>
      </c>
      <c r="C1123">
        <f>VLOOKUP(A1123,MED[],2,FALSE)</f>
        <v>21.4</v>
      </c>
      <c r="D1123">
        <f>VLOOKUP(A1123,MED[],3,FALSE)</f>
        <v>6.3</v>
      </c>
      <c r="E1123" t="str">
        <f>VLOOKUP(A1123,MED[],4,FALSE)</f>
        <v>yes</v>
      </c>
      <c r="F1123" t="str">
        <f>VLOOKUP(A1123,MED[],5,FALSE)</f>
        <v>No</v>
      </c>
      <c r="G1123" t="str">
        <f>VLOOKUP(A1123,MED[],6,FALSE)</f>
        <v>Yes</v>
      </c>
      <c r="H1123" t="str">
        <f>VLOOKUP(A1123,MED[],7,FALSE)</f>
        <v>1</v>
      </c>
      <c r="I1123" t="str">
        <f>VLOOKUP(A1123,MED[],8,FALSE)</f>
        <v>No</v>
      </c>
      <c r="J1123" t="str">
        <f>VLOOKUP(A1123,MED[],9,FALSE)</f>
        <v>Overweight</v>
      </c>
      <c r="K1123" t="str">
        <f>VLOOKUP(A1123,MED[],10,FALSE)</f>
        <v>Prediabetes</v>
      </c>
      <c r="L1123" t="str">
        <f>VLOOKUP(A1123,HOS[],2,FALSE)</f>
        <v>29 Aug 1969</v>
      </c>
      <c r="M1123" s="11">
        <f>VLOOKUP(A1123,HOS[],8,FALSE)</f>
        <v>8520.0300000000007</v>
      </c>
      <c r="N1123" t="str">
        <f>VLOOKUP(A1123,HOS[],9,FALSE)</f>
        <v>tier - 3</v>
      </c>
      <c r="O1123" t="str">
        <f>VLOOKUP(A1123,HOS[],10,FALSE)</f>
        <v>tier - 2</v>
      </c>
      <c r="P1123" t="str">
        <f>VLOOKUP(A1123,HOS[],11,FALSE)</f>
        <v>R1011</v>
      </c>
      <c r="Q1123">
        <f>VLOOKUP(A1123,HOS[],3,FALSE)</f>
        <v>53</v>
      </c>
    </row>
    <row r="1124" spans="1:17" ht="15.6" x14ac:dyDescent="0.3">
      <c r="A1124" s="1" t="s">
        <v>1248</v>
      </c>
      <c r="B1124" t="str">
        <f>VLOOKUP(A1124,CUS[],3,FALSE)</f>
        <v>Mallory D.</v>
      </c>
      <c r="C1124">
        <f>VLOOKUP(A1124,MED[],2,FALSE)</f>
        <v>32.299999999999997</v>
      </c>
      <c r="D1124">
        <f>VLOOKUP(A1124,MED[],3,FALSE)</f>
        <v>10.27</v>
      </c>
      <c r="E1124" t="str">
        <f>VLOOKUP(A1124,MED[],4,FALSE)</f>
        <v>No</v>
      </c>
      <c r="F1124" t="str">
        <f>VLOOKUP(A1124,MED[],5,FALSE)</f>
        <v>No</v>
      </c>
      <c r="G1124" t="str">
        <f>VLOOKUP(A1124,MED[],6,FALSE)</f>
        <v>No</v>
      </c>
      <c r="H1124" t="str">
        <f>VLOOKUP(A1124,MED[],7,FALSE)</f>
        <v>0</v>
      </c>
      <c r="I1124" t="str">
        <f>VLOOKUP(A1124,MED[],8,FALSE)</f>
        <v>No</v>
      </c>
      <c r="J1124" t="str">
        <f>VLOOKUP(A1124,MED[],9,FALSE)</f>
        <v>Obesity</v>
      </c>
      <c r="K1124" t="str">
        <f>VLOOKUP(A1124,MED[],10,FALSE)</f>
        <v>Diabetes</v>
      </c>
      <c r="L1124" t="str">
        <f>VLOOKUP(A1124,HOS[],2,FALSE)</f>
        <v>13 Aug 1974</v>
      </c>
      <c r="M1124" s="11">
        <f>VLOOKUP(A1124,HOS[],8,FALSE)</f>
        <v>8522</v>
      </c>
      <c r="N1124" t="str">
        <f>VLOOKUP(A1124,HOS[],9,FALSE)</f>
        <v>tier - 3</v>
      </c>
      <c r="O1124" t="str">
        <f>VLOOKUP(A1124,HOS[],10,FALSE)</f>
        <v>tier - 2</v>
      </c>
      <c r="P1124" t="str">
        <f>VLOOKUP(A1124,HOS[],11,FALSE)</f>
        <v>R1024</v>
      </c>
      <c r="Q1124">
        <f>VLOOKUP(A1124,HOS[],3,FALSE)</f>
        <v>48</v>
      </c>
    </row>
    <row r="1125" spans="1:17" ht="15.6" x14ac:dyDescent="0.3">
      <c r="A1125" s="1" t="s">
        <v>1247</v>
      </c>
      <c r="B1125" t="str">
        <f>VLOOKUP(A1125,CUS[],3,FALSE)</f>
        <v>Christopher D.</v>
      </c>
      <c r="C1125">
        <f>VLOOKUP(A1125,MED[],2,FALSE)</f>
        <v>29.78</v>
      </c>
      <c r="D1125">
        <f>VLOOKUP(A1125,MED[],3,FALSE)</f>
        <v>5.85</v>
      </c>
      <c r="E1125" t="str">
        <f>VLOOKUP(A1125,MED[],4,FALSE)</f>
        <v>No</v>
      </c>
      <c r="F1125" t="str">
        <f>VLOOKUP(A1125,MED[],5,FALSE)</f>
        <v>No</v>
      </c>
      <c r="G1125" t="str">
        <f>VLOOKUP(A1125,MED[],6,FALSE)</f>
        <v>Yes</v>
      </c>
      <c r="H1125" t="str">
        <f>VLOOKUP(A1125,MED[],7,FALSE)</f>
        <v>1</v>
      </c>
      <c r="I1125" t="str">
        <f>VLOOKUP(A1125,MED[],8,FALSE)</f>
        <v>No</v>
      </c>
      <c r="J1125" t="str">
        <f>VLOOKUP(A1125,MED[],9,FALSE)</f>
        <v>Overweight</v>
      </c>
      <c r="K1125" t="str">
        <f>VLOOKUP(A1125,MED[],10,FALSE)</f>
        <v>Prediabetes</v>
      </c>
      <c r="L1125" t="str">
        <f>VLOOKUP(A1125,HOS[],2,FALSE)</f>
        <v>26 Dec 1979</v>
      </c>
      <c r="M1125" s="11">
        <f>VLOOKUP(A1125,HOS[],8,FALSE)</f>
        <v>8527.5300000000007</v>
      </c>
      <c r="N1125" t="str">
        <f>VLOOKUP(A1125,HOS[],9,FALSE)</f>
        <v>tier - 3</v>
      </c>
      <c r="O1125" t="str">
        <f>VLOOKUP(A1125,HOS[],10,FALSE)</f>
        <v>tier - 1</v>
      </c>
      <c r="P1125" t="str">
        <f>VLOOKUP(A1125,HOS[],11,FALSE)</f>
        <v>R1021</v>
      </c>
      <c r="Q1125">
        <f>VLOOKUP(A1125,HOS[],3,FALSE)</f>
        <v>43</v>
      </c>
    </row>
    <row r="1126" spans="1:17" ht="15.6" x14ac:dyDescent="0.3">
      <c r="A1126" s="1" t="s">
        <v>1246</v>
      </c>
      <c r="B1126" t="str">
        <f>VLOOKUP(A1126,CUS[],3,FALSE)</f>
        <v>Jamie</v>
      </c>
      <c r="C1126">
        <f>VLOOKUP(A1126,MED[],2,FALSE)</f>
        <v>34.76</v>
      </c>
      <c r="D1126">
        <f>VLOOKUP(A1126,MED[],3,FALSE)</f>
        <v>5.92</v>
      </c>
      <c r="E1126" t="str">
        <f>VLOOKUP(A1126,MED[],4,FALSE)</f>
        <v>yes</v>
      </c>
      <c r="F1126" t="str">
        <f>VLOOKUP(A1126,MED[],5,FALSE)</f>
        <v>No</v>
      </c>
      <c r="G1126" t="str">
        <f>VLOOKUP(A1126,MED[],6,FALSE)</f>
        <v>No</v>
      </c>
      <c r="H1126" t="str">
        <f>VLOOKUP(A1126,MED[],7,FALSE)</f>
        <v>1</v>
      </c>
      <c r="I1126" t="str">
        <f>VLOOKUP(A1126,MED[],8,FALSE)</f>
        <v>No</v>
      </c>
      <c r="J1126" t="str">
        <f>VLOOKUP(A1126,MED[],9,FALSE)</f>
        <v>Obesity</v>
      </c>
      <c r="K1126" t="str">
        <f>VLOOKUP(A1126,MED[],10,FALSE)</f>
        <v>Prediabetes</v>
      </c>
      <c r="L1126" t="str">
        <f>VLOOKUP(A1126,HOS[],2,FALSE)</f>
        <v>20 Jul 1988</v>
      </c>
      <c r="M1126" s="11">
        <f>VLOOKUP(A1126,HOS[],8,FALSE)</f>
        <v>39047.29</v>
      </c>
      <c r="N1126" t="str">
        <f>VLOOKUP(A1126,HOS[],9,FALSE)</f>
        <v>tier - 3</v>
      </c>
      <c r="O1126" t="str">
        <f>VLOOKUP(A1126,HOS[],10,FALSE)</f>
        <v>tier - 3</v>
      </c>
      <c r="P1126" t="str">
        <f>VLOOKUP(A1126,HOS[],11,FALSE)</f>
        <v>R1026</v>
      </c>
      <c r="Q1126">
        <f>VLOOKUP(A1126,HOS[],3,FALSE)</f>
        <v>34</v>
      </c>
    </row>
    <row r="1127" spans="1:17" ht="15.6" x14ac:dyDescent="0.3">
      <c r="A1127" s="1" t="s">
        <v>1245</v>
      </c>
      <c r="B1127" t="str">
        <f>VLOOKUP(A1127,CUS[],3,FALSE)</f>
        <v>Ariell</v>
      </c>
      <c r="C1127">
        <f>VLOOKUP(A1127,MED[],2,FALSE)</f>
        <v>18.335000000000001</v>
      </c>
      <c r="D1127">
        <f>VLOOKUP(A1127,MED[],3,FALSE)</f>
        <v>10.01</v>
      </c>
      <c r="E1127" t="str">
        <f>VLOOKUP(A1127,MED[],4,FALSE)</f>
        <v>yes</v>
      </c>
      <c r="F1127" t="str">
        <f>VLOOKUP(A1127,MED[],5,FALSE)</f>
        <v>No</v>
      </c>
      <c r="G1127" t="str">
        <f>VLOOKUP(A1127,MED[],6,FALSE)</f>
        <v>No</v>
      </c>
      <c r="H1127" t="str">
        <f>VLOOKUP(A1127,MED[],7,FALSE)</f>
        <v>2</v>
      </c>
      <c r="I1127" t="str">
        <f>VLOOKUP(A1127,MED[],8,FALSE)</f>
        <v>No</v>
      </c>
      <c r="J1127" t="str">
        <f>VLOOKUP(A1127,MED[],9,FALSE)</f>
        <v>Underweight</v>
      </c>
      <c r="K1127" t="str">
        <f>VLOOKUP(A1127,MED[],10,FALSE)</f>
        <v>Diabetes</v>
      </c>
      <c r="L1127" t="str">
        <f>VLOOKUP(A1127,HOS[],2,FALSE)</f>
        <v>24 Aug 1970</v>
      </c>
      <c r="M1127" s="11">
        <f>VLOOKUP(A1127,HOS[],8,FALSE)</f>
        <v>8534.67</v>
      </c>
      <c r="N1127" t="str">
        <f>VLOOKUP(A1127,HOS[],9,FALSE)</f>
        <v>tier - 2</v>
      </c>
      <c r="O1127" t="str">
        <f>VLOOKUP(A1127,HOS[],10,FALSE)</f>
        <v>tier - 3</v>
      </c>
      <c r="P1127" t="str">
        <f>VLOOKUP(A1127,HOS[],11,FALSE)</f>
        <v>R1012</v>
      </c>
      <c r="Q1127">
        <f>VLOOKUP(A1127,HOS[],3,FALSE)</f>
        <v>52</v>
      </c>
    </row>
    <row r="1128" spans="1:17" ht="15.6" x14ac:dyDescent="0.3">
      <c r="A1128" s="1" t="s">
        <v>1244</v>
      </c>
      <c r="B1128" t="str">
        <f>VLOOKUP(A1128,CUS[],3,FALSE)</f>
        <v>Christopher</v>
      </c>
      <c r="C1128">
        <f>VLOOKUP(A1128,MED[],2,FALSE)</f>
        <v>32.299999999999997</v>
      </c>
      <c r="D1128">
        <f>VLOOKUP(A1128,MED[],3,FALSE)</f>
        <v>9.59</v>
      </c>
      <c r="E1128" t="str">
        <f>VLOOKUP(A1128,MED[],4,FALSE)</f>
        <v>No</v>
      </c>
      <c r="F1128" t="str">
        <f>VLOOKUP(A1128,MED[],5,FALSE)</f>
        <v>No</v>
      </c>
      <c r="G1128" t="str">
        <f>VLOOKUP(A1128,MED[],6,FALSE)</f>
        <v>No</v>
      </c>
      <c r="H1128" t="str">
        <f>VLOOKUP(A1128,MED[],7,FALSE)</f>
        <v>0</v>
      </c>
      <c r="I1128" t="str">
        <f>VLOOKUP(A1128,MED[],8,FALSE)</f>
        <v>No</v>
      </c>
      <c r="J1128" t="str">
        <f>VLOOKUP(A1128,MED[],9,FALSE)</f>
        <v>Obesity</v>
      </c>
      <c r="K1128" t="str">
        <f>VLOOKUP(A1128,MED[],10,FALSE)</f>
        <v>Diabetes</v>
      </c>
      <c r="L1128" t="str">
        <f>VLOOKUP(A1128,HOS[],2,FALSE)</f>
        <v>27 Oct 1971</v>
      </c>
      <c r="M1128" s="11">
        <f>VLOOKUP(A1128,HOS[],8,FALSE)</f>
        <v>8538.2900000000009</v>
      </c>
      <c r="N1128" t="str">
        <f>VLOOKUP(A1128,HOS[],9,FALSE)</f>
        <v>tier - 2</v>
      </c>
      <c r="O1128" t="str">
        <f>VLOOKUP(A1128,HOS[],10,FALSE)</f>
        <v>tier - 2</v>
      </c>
      <c r="P1128" t="str">
        <f>VLOOKUP(A1128,HOS[],11,FALSE)</f>
        <v>R1019</v>
      </c>
      <c r="Q1128">
        <f>VLOOKUP(A1128,HOS[],3,FALSE)</f>
        <v>51</v>
      </c>
    </row>
    <row r="1129" spans="1:17" ht="15.6" x14ac:dyDescent="0.3">
      <c r="A1129" s="1" t="s">
        <v>1243</v>
      </c>
      <c r="B1129" t="str">
        <f>VLOOKUP(A1129,CUS[],3,FALSE)</f>
        <v>Ryan</v>
      </c>
      <c r="C1129">
        <f>VLOOKUP(A1129,MED[],2,FALSE)</f>
        <v>27.74</v>
      </c>
      <c r="D1129">
        <f>VLOOKUP(A1129,MED[],3,FALSE)</f>
        <v>10.37</v>
      </c>
      <c r="E1129" t="str">
        <f>VLOOKUP(A1129,MED[],4,FALSE)</f>
        <v>No</v>
      </c>
      <c r="F1129" t="str">
        <f>VLOOKUP(A1129,MED[],5,FALSE)</f>
        <v>No</v>
      </c>
      <c r="G1129" t="str">
        <f>VLOOKUP(A1129,MED[],6,FALSE)</f>
        <v>No</v>
      </c>
      <c r="H1129" t="str">
        <f>VLOOKUP(A1129,MED[],7,FALSE)</f>
        <v>0</v>
      </c>
      <c r="I1129" t="str">
        <f>VLOOKUP(A1129,MED[],8,FALSE)</f>
        <v>No</v>
      </c>
      <c r="J1129" t="str">
        <f>VLOOKUP(A1129,MED[],9,FALSE)</f>
        <v>Overweight</v>
      </c>
      <c r="K1129" t="str">
        <f>VLOOKUP(A1129,MED[],10,FALSE)</f>
        <v>Diabetes</v>
      </c>
      <c r="L1129" t="str">
        <f>VLOOKUP(A1129,HOS[],2,FALSE)</f>
        <v>6 Dec 1971</v>
      </c>
      <c r="M1129" s="11">
        <f>VLOOKUP(A1129,HOS[],8,FALSE)</f>
        <v>8539.67</v>
      </c>
      <c r="N1129" t="str">
        <f>VLOOKUP(A1129,HOS[],9,FALSE)</f>
        <v>tier - 2</v>
      </c>
      <c r="O1129" t="str">
        <f>VLOOKUP(A1129,HOS[],10,FALSE)</f>
        <v>tier - 3</v>
      </c>
      <c r="P1129" t="str">
        <f>VLOOKUP(A1129,HOS[],11,FALSE)</f>
        <v>R1018</v>
      </c>
      <c r="Q1129">
        <f>VLOOKUP(A1129,HOS[],3,FALSE)</f>
        <v>51</v>
      </c>
    </row>
    <row r="1130" spans="1:17" ht="15.6" x14ac:dyDescent="0.3">
      <c r="A1130" s="1" t="s">
        <v>1242</v>
      </c>
      <c r="B1130" t="str">
        <f>VLOOKUP(A1130,CUS[],3,FALSE)</f>
        <v>Thomas B.</v>
      </c>
      <c r="C1130">
        <f>VLOOKUP(A1130,MED[],2,FALSE)</f>
        <v>24</v>
      </c>
      <c r="D1130">
        <f>VLOOKUP(A1130,MED[],3,FALSE)</f>
        <v>4.01</v>
      </c>
      <c r="E1130" t="str">
        <f>VLOOKUP(A1130,MED[],4,FALSE)</f>
        <v>yes</v>
      </c>
      <c r="F1130" t="str">
        <f>VLOOKUP(A1130,MED[],5,FALSE)</f>
        <v>No</v>
      </c>
      <c r="G1130" t="str">
        <f>VLOOKUP(A1130,MED[],6,FALSE)</f>
        <v>No</v>
      </c>
      <c r="H1130" t="str">
        <f>VLOOKUP(A1130,MED[],7,FALSE)</f>
        <v>1</v>
      </c>
      <c r="I1130" t="str">
        <f>VLOOKUP(A1130,MED[],8,FALSE)</f>
        <v>No</v>
      </c>
      <c r="J1130" t="str">
        <f>VLOOKUP(A1130,MED[],9,FALSE)</f>
        <v>Overweight</v>
      </c>
      <c r="K1130" t="str">
        <f>VLOOKUP(A1130,MED[],10,FALSE)</f>
        <v>Normal</v>
      </c>
      <c r="L1130" t="str">
        <f>VLOOKUP(A1130,HOS[],2,FALSE)</f>
        <v>12 Sep 1964</v>
      </c>
      <c r="M1130" s="11">
        <f>VLOOKUP(A1130,HOS[],8,FALSE)</f>
        <v>8547.69</v>
      </c>
      <c r="N1130" t="str">
        <f>VLOOKUP(A1130,HOS[],9,FALSE)</f>
        <v>tier - 3</v>
      </c>
      <c r="O1130" t="str">
        <f>VLOOKUP(A1130,HOS[],10,FALSE)</f>
        <v>tier - 3</v>
      </c>
      <c r="P1130" t="str">
        <f>VLOOKUP(A1130,HOS[],11,FALSE)</f>
        <v>R1013</v>
      </c>
      <c r="Q1130">
        <f>VLOOKUP(A1130,HOS[],3,FALSE)</f>
        <v>58</v>
      </c>
    </row>
    <row r="1131" spans="1:17" ht="15.6" x14ac:dyDescent="0.3">
      <c r="A1131" s="1" t="s">
        <v>1241</v>
      </c>
      <c r="B1131" t="str">
        <f>VLOOKUP(A1131,CUS[],3,FALSE)</f>
        <v>Katie</v>
      </c>
      <c r="C1131">
        <f>VLOOKUP(A1131,MED[],2,FALSE)</f>
        <v>31.78</v>
      </c>
      <c r="D1131">
        <f>VLOOKUP(A1131,MED[],3,FALSE)</f>
        <v>4.24</v>
      </c>
      <c r="E1131" t="str">
        <f>VLOOKUP(A1131,MED[],4,FALSE)</f>
        <v>yes</v>
      </c>
      <c r="F1131" t="str">
        <f>VLOOKUP(A1131,MED[],5,FALSE)</f>
        <v>No</v>
      </c>
      <c r="G1131" t="str">
        <f>VLOOKUP(A1131,MED[],6,FALSE)</f>
        <v>Yes</v>
      </c>
      <c r="H1131" t="str">
        <f>VLOOKUP(A1131,MED[],7,FALSE)</f>
        <v>1</v>
      </c>
      <c r="I1131" t="str">
        <f>VLOOKUP(A1131,MED[],8,FALSE)</f>
        <v>No</v>
      </c>
      <c r="J1131" t="str">
        <f>VLOOKUP(A1131,MED[],9,FALSE)</f>
        <v>Obesity</v>
      </c>
      <c r="K1131" t="str">
        <f>VLOOKUP(A1131,MED[],10,FALSE)</f>
        <v>Normal</v>
      </c>
      <c r="L1131" t="str">
        <f>VLOOKUP(A1131,HOS[],2,FALSE)</f>
        <v>6 Dec 1983</v>
      </c>
      <c r="M1131" s="11">
        <f>VLOOKUP(A1131,HOS[],8,FALSE)</f>
        <v>8551.35</v>
      </c>
      <c r="N1131" t="str">
        <f>VLOOKUP(A1131,HOS[],9,FALSE)</f>
        <v>tier - 2</v>
      </c>
      <c r="O1131" t="str">
        <f>VLOOKUP(A1131,HOS[],10,FALSE)</f>
        <v>tier - 2</v>
      </c>
      <c r="P1131" t="str">
        <f>VLOOKUP(A1131,HOS[],11,FALSE)</f>
        <v>R1012</v>
      </c>
      <c r="Q1131">
        <f>VLOOKUP(A1131,HOS[],3,FALSE)</f>
        <v>39</v>
      </c>
    </row>
    <row r="1132" spans="1:17" ht="15.6" x14ac:dyDescent="0.3">
      <c r="A1132" s="1" t="s">
        <v>1240</v>
      </c>
      <c r="B1132" t="str">
        <f>VLOOKUP(A1132,CUS[],3,FALSE)</f>
        <v>Rachelle L</v>
      </c>
      <c r="C1132">
        <f>VLOOKUP(A1132,MED[],2,FALSE)</f>
        <v>32.25</v>
      </c>
      <c r="D1132">
        <f>VLOOKUP(A1132,MED[],3,FALSE)</f>
        <v>5.36</v>
      </c>
      <c r="E1132" t="str">
        <f>VLOOKUP(A1132,MED[],4,FALSE)</f>
        <v>yes</v>
      </c>
      <c r="F1132" t="str">
        <f>VLOOKUP(A1132,MED[],5,FALSE)</f>
        <v>No</v>
      </c>
      <c r="G1132" t="str">
        <f>VLOOKUP(A1132,MED[],6,FALSE)</f>
        <v>No</v>
      </c>
      <c r="H1132" t="str">
        <f>VLOOKUP(A1132,MED[],7,FALSE)</f>
        <v>0</v>
      </c>
      <c r="I1132" t="str">
        <f>VLOOKUP(A1132,MED[],8,FALSE)</f>
        <v>No</v>
      </c>
      <c r="J1132" t="str">
        <f>VLOOKUP(A1132,MED[],9,FALSE)</f>
        <v>Obesity</v>
      </c>
      <c r="K1132" t="str">
        <f>VLOOKUP(A1132,MED[],10,FALSE)</f>
        <v>Normal</v>
      </c>
      <c r="L1132" t="str">
        <f>VLOOKUP(A1132,HOS[],2,FALSE)</f>
        <v>6 Aug 1985</v>
      </c>
      <c r="M1132" s="11">
        <f>VLOOKUP(A1132,HOS[],8,FALSE)</f>
        <v>12870.31</v>
      </c>
      <c r="N1132" t="str">
        <f>VLOOKUP(A1132,HOS[],9,FALSE)</f>
        <v>tier - 2</v>
      </c>
      <c r="O1132" t="str">
        <f>VLOOKUP(A1132,HOS[],10,FALSE)</f>
        <v>tier - 3</v>
      </c>
      <c r="P1132" t="str">
        <f>VLOOKUP(A1132,HOS[],11,FALSE)</f>
        <v>R1025</v>
      </c>
      <c r="Q1132">
        <f>VLOOKUP(A1132,HOS[],3,FALSE)</f>
        <v>37</v>
      </c>
    </row>
    <row r="1133" spans="1:17" ht="15.6" x14ac:dyDescent="0.3">
      <c r="A1133" s="1" t="s">
        <v>1239</v>
      </c>
      <c r="B1133" t="str">
        <f>VLOOKUP(A1133,CUS[],3,FALSE)</f>
        <v>Colleen</v>
      </c>
      <c r="C1133">
        <f>VLOOKUP(A1133,MED[],2,FALSE)</f>
        <v>30.114999999999998</v>
      </c>
      <c r="D1133">
        <f>VLOOKUP(A1133,MED[],3,FALSE)</f>
        <v>4.99</v>
      </c>
      <c r="E1133" t="str">
        <f>VLOOKUP(A1133,MED[],4,FALSE)</f>
        <v>No</v>
      </c>
      <c r="F1133" t="str">
        <f>VLOOKUP(A1133,MED[],5,FALSE)</f>
        <v>No</v>
      </c>
      <c r="G1133" t="str">
        <f>VLOOKUP(A1133,MED[],6,FALSE)</f>
        <v>No</v>
      </c>
      <c r="H1133" t="str">
        <f>VLOOKUP(A1133,MED[],7,FALSE)</f>
        <v>2</v>
      </c>
      <c r="I1133" t="str">
        <f>VLOOKUP(A1133,MED[],8,FALSE)</f>
        <v>No</v>
      </c>
      <c r="J1133" t="str">
        <f>VLOOKUP(A1133,MED[],9,FALSE)</f>
        <v>Obesity</v>
      </c>
      <c r="K1133" t="str">
        <f>VLOOKUP(A1133,MED[],10,FALSE)</f>
        <v>Normal</v>
      </c>
      <c r="L1133" t="str">
        <f>VLOOKUP(A1133,HOS[],2,FALSE)</f>
        <v>21 Sep 1972</v>
      </c>
      <c r="M1133" s="11">
        <f>VLOOKUP(A1133,HOS[],8,FALSE)</f>
        <v>8556.91</v>
      </c>
      <c r="N1133" t="str">
        <f>VLOOKUP(A1133,HOS[],9,FALSE)</f>
        <v>tier - 2</v>
      </c>
      <c r="O1133" t="str">
        <f>VLOOKUP(A1133,HOS[],10,FALSE)</f>
        <v>tier - 3</v>
      </c>
      <c r="P1133" t="str">
        <f>VLOOKUP(A1133,HOS[],11,FALSE)</f>
        <v>R1012</v>
      </c>
      <c r="Q1133">
        <f>VLOOKUP(A1133,HOS[],3,FALSE)</f>
        <v>50</v>
      </c>
    </row>
    <row r="1134" spans="1:17" ht="15.6" x14ac:dyDescent="0.3">
      <c r="A1134" s="1" t="s">
        <v>1238</v>
      </c>
      <c r="B1134" t="str">
        <f>VLOOKUP(A1134,CUS[],3,FALSE)</f>
        <v>Gregory A</v>
      </c>
      <c r="C1134">
        <f>VLOOKUP(A1134,MED[],2,FALSE)</f>
        <v>22.41</v>
      </c>
      <c r="D1134">
        <f>VLOOKUP(A1134,MED[],3,FALSE)</f>
        <v>8.68</v>
      </c>
      <c r="E1134" t="str">
        <f>VLOOKUP(A1134,MED[],4,FALSE)</f>
        <v>No</v>
      </c>
      <c r="F1134" t="str">
        <f>VLOOKUP(A1134,MED[],5,FALSE)</f>
        <v>No</v>
      </c>
      <c r="G1134" t="str">
        <f>VLOOKUP(A1134,MED[],6,FALSE)</f>
        <v>No</v>
      </c>
      <c r="H1134" t="str">
        <f>VLOOKUP(A1134,MED[],7,FALSE)</f>
        <v>0</v>
      </c>
      <c r="I1134" t="str">
        <f>VLOOKUP(A1134,MED[],8,FALSE)</f>
        <v>No</v>
      </c>
      <c r="J1134" t="str">
        <f>VLOOKUP(A1134,MED[],9,FALSE)</f>
        <v>Overweight</v>
      </c>
      <c r="K1134" t="str">
        <f>VLOOKUP(A1134,MED[],10,FALSE)</f>
        <v>Diabetes</v>
      </c>
      <c r="L1134" t="str">
        <f>VLOOKUP(A1134,HOS[],2,FALSE)</f>
        <v>21 Aug 1962</v>
      </c>
      <c r="M1134" s="11">
        <f>VLOOKUP(A1134,HOS[],8,FALSE)</f>
        <v>8567.25</v>
      </c>
      <c r="N1134" t="str">
        <f>VLOOKUP(A1134,HOS[],9,FALSE)</f>
        <v>tier - 3</v>
      </c>
      <c r="O1134" t="str">
        <f>VLOOKUP(A1134,HOS[],10,FALSE)</f>
        <v>tier - 2</v>
      </c>
      <c r="P1134" t="str">
        <f>VLOOKUP(A1134,HOS[],11,FALSE)</f>
        <v>R1013</v>
      </c>
      <c r="Q1134">
        <f>VLOOKUP(A1134,HOS[],3,FALSE)</f>
        <v>60</v>
      </c>
    </row>
    <row r="1135" spans="1:17" ht="15.6" x14ac:dyDescent="0.3">
      <c r="A1135" s="1" t="s">
        <v>1237</v>
      </c>
      <c r="B1135" t="str">
        <f>VLOOKUP(A1135,CUS[],3,FALSE)</f>
        <v>Lara</v>
      </c>
      <c r="C1135">
        <f>VLOOKUP(A1135,MED[],2,FALSE)</f>
        <v>45.72</v>
      </c>
      <c r="D1135">
        <f>VLOOKUP(A1135,MED[],3,FALSE)</f>
        <v>4.2300000000000004</v>
      </c>
      <c r="E1135" t="str">
        <f>VLOOKUP(A1135,MED[],4,FALSE)</f>
        <v>yes</v>
      </c>
      <c r="F1135" t="str">
        <f>VLOOKUP(A1135,MED[],5,FALSE)</f>
        <v>No</v>
      </c>
      <c r="G1135" t="str">
        <f>VLOOKUP(A1135,MED[],6,FALSE)</f>
        <v>No</v>
      </c>
      <c r="H1135" t="str">
        <f>VLOOKUP(A1135,MED[],7,FALSE)</f>
        <v>0</v>
      </c>
      <c r="I1135" t="str">
        <f>VLOOKUP(A1135,MED[],8,FALSE)</f>
        <v>No</v>
      </c>
      <c r="J1135" t="str">
        <f>VLOOKUP(A1135,MED[],9,FALSE)</f>
        <v>Obesity</v>
      </c>
      <c r="K1135" t="str">
        <f>VLOOKUP(A1135,MED[],10,FALSE)</f>
        <v>Normal</v>
      </c>
      <c r="L1135" t="str">
        <f>VLOOKUP(A1135,HOS[],2,FALSE)</f>
        <v>26 Jul 1996</v>
      </c>
      <c r="M1135" s="11">
        <f>VLOOKUP(A1135,HOS[],8,FALSE)</f>
        <v>8569.86</v>
      </c>
      <c r="N1135" t="str">
        <f>VLOOKUP(A1135,HOS[],9,FALSE)</f>
        <v>tier - 2</v>
      </c>
      <c r="O1135" t="str">
        <f>VLOOKUP(A1135,HOS[],10,FALSE)</f>
        <v>tier - 3</v>
      </c>
      <c r="P1135" t="str">
        <f>VLOOKUP(A1135,HOS[],11,FALSE)</f>
        <v>R1012</v>
      </c>
      <c r="Q1135">
        <f>VLOOKUP(A1135,HOS[],3,FALSE)</f>
        <v>26</v>
      </c>
    </row>
    <row r="1136" spans="1:17" ht="15.6" x14ac:dyDescent="0.3">
      <c r="A1136" s="1" t="s">
        <v>1236</v>
      </c>
      <c r="B1136" t="str">
        <f>VLOOKUP(A1136,CUS[],3,FALSE)</f>
        <v>Megan</v>
      </c>
      <c r="C1136">
        <f>VLOOKUP(A1136,MED[],2,FALSE)</f>
        <v>25</v>
      </c>
      <c r="D1136">
        <f>VLOOKUP(A1136,MED[],3,FALSE)</f>
        <v>5.32</v>
      </c>
      <c r="E1136" t="str">
        <f>VLOOKUP(A1136,MED[],4,FALSE)</f>
        <v>yes</v>
      </c>
      <c r="F1136" t="str">
        <f>VLOOKUP(A1136,MED[],5,FALSE)</f>
        <v>No</v>
      </c>
      <c r="G1136" t="str">
        <f>VLOOKUP(A1136,MED[],6,FALSE)</f>
        <v>No</v>
      </c>
      <c r="H1136" t="str">
        <f>VLOOKUP(A1136,MED[],7,FALSE)</f>
        <v>2</v>
      </c>
      <c r="I1136" t="str">
        <f>VLOOKUP(A1136,MED[],8,FALSE)</f>
        <v>No</v>
      </c>
      <c r="J1136" t="str">
        <f>VLOOKUP(A1136,MED[],9,FALSE)</f>
        <v>Overweight</v>
      </c>
      <c r="K1136" t="str">
        <f>VLOOKUP(A1136,MED[],10,FALSE)</f>
        <v>Normal</v>
      </c>
      <c r="L1136" t="str">
        <f>VLOOKUP(A1136,HOS[],2,FALSE)</f>
        <v>6 Nov 1966</v>
      </c>
      <c r="M1136" s="11">
        <f>VLOOKUP(A1136,HOS[],8,FALSE)</f>
        <v>8572.0400000000009</v>
      </c>
      <c r="N1136" t="str">
        <f>VLOOKUP(A1136,HOS[],9,FALSE)</f>
        <v>tier - 3</v>
      </c>
      <c r="O1136" t="str">
        <f>VLOOKUP(A1136,HOS[],10,FALSE)</f>
        <v>tier - 3</v>
      </c>
      <c r="P1136" t="str">
        <f>VLOOKUP(A1136,HOS[],11,FALSE)</f>
        <v>R1013</v>
      </c>
      <c r="Q1136">
        <f>VLOOKUP(A1136,HOS[],3,FALSE)</f>
        <v>56</v>
      </c>
    </row>
    <row r="1137" spans="1:17" ht="15.6" x14ac:dyDescent="0.3">
      <c r="A1137" s="1" t="s">
        <v>1235</v>
      </c>
      <c r="B1137" t="str">
        <f>VLOOKUP(A1137,CUS[],3,FALSE)</f>
        <v>Sara</v>
      </c>
      <c r="C1137">
        <f>VLOOKUP(A1137,MED[],2,FALSE)</f>
        <v>39.5</v>
      </c>
      <c r="D1137">
        <f>VLOOKUP(A1137,MED[],3,FALSE)</f>
        <v>6.66</v>
      </c>
      <c r="E1137" t="str">
        <f>VLOOKUP(A1137,MED[],4,FALSE)</f>
        <v>No</v>
      </c>
      <c r="F1137" t="str">
        <f>VLOOKUP(A1137,MED[],5,FALSE)</f>
        <v>No</v>
      </c>
      <c r="G1137" t="str">
        <f>VLOOKUP(A1137,MED[],6,FALSE)</f>
        <v>No</v>
      </c>
      <c r="H1137" t="str">
        <f>VLOOKUP(A1137,MED[],7,FALSE)</f>
        <v>0</v>
      </c>
      <c r="I1137" t="str">
        <f>VLOOKUP(A1137,MED[],8,FALSE)</f>
        <v>No</v>
      </c>
      <c r="J1137" t="str">
        <f>VLOOKUP(A1137,MED[],9,FALSE)</f>
        <v>Obesity</v>
      </c>
      <c r="K1137" t="str">
        <f>VLOOKUP(A1137,MED[],10,FALSE)</f>
        <v>Diabetes</v>
      </c>
      <c r="L1137" t="str">
        <f>VLOOKUP(A1137,HOS[],2,FALSE)</f>
        <v>11 Nov 1971</v>
      </c>
      <c r="M1137" s="11">
        <f>VLOOKUP(A1137,HOS[],8,FALSE)</f>
        <v>8573.2999999999993</v>
      </c>
      <c r="N1137" t="str">
        <f>VLOOKUP(A1137,HOS[],9,FALSE)</f>
        <v>tier - 2</v>
      </c>
      <c r="O1137" t="str">
        <f>VLOOKUP(A1137,HOS[],10,FALSE)</f>
        <v>tier - 3</v>
      </c>
      <c r="P1137" t="str">
        <f>VLOOKUP(A1137,HOS[],11,FALSE)</f>
        <v>R1011</v>
      </c>
      <c r="Q1137">
        <f>VLOOKUP(A1137,HOS[],3,FALSE)</f>
        <v>51</v>
      </c>
    </row>
    <row r="1138" spans="1:17" ht="15.6" x14ac:dyDescent="0.3">
      <c r="A1138" s="1" t="s">
        <v>1234</v>
      </c>
      <c r="B1138" t="str">
        <f>VLOOKUP(A1138,CUS[],3,FALSE)</f>
        <v>Lucie J.</v>
      </c>
      <c r="C1138">
        <f>VLOOKUP(A1138,MED[],2,FALSE)</f>
        <v>37.729999999999997</v>
      </c>
      <c r="D1138">
        <f>VLOOKUP(A1138,MED[],3,FALSE)</f>
        <v>7.4</v>
      </c>
      <c r="E1138" t="str">
        <f>VLOOKUP(A1138,MED[],4,FALSE)</f>
        <v>No</v>
      </c>
      <c r="F1138" t="str">
        <f>VLOOKUP(A1138,MED[],5,FALSE)</f>
        <v>No</v>
      </c>
      <c r="G1138" t="str">
        <f>VLOOKUP(A1138,MED[],6,FALSE)</f>
        <v>No</v>
      </c>
      <c r="H1138" t="str">
        <f>VLOOKUP(A1138,MED[],7,FALSE)</f>
        <v>0</v>
      </c>
      <c r="I1138" t="str">
        <f>VLOOKUP(A1138,MED[],8,FALSE)</f>
        <v>No</v>
      </c>
      <c r="J1138" t="str">
        <f>VLOOKUP(A1138,MED[],9,FALSE)</f>
        <v>Obesity</v>
      </c>
      <c r="K1138" t="str">
        <f>VLOOKUP(A1138,MED[],10,FALSE)</f>
        <v>Diabetes</v>
      </c>
      <c r="L1138" t="str">
        <f>VLOOKUP(A1138,HOS[],2,FALSE)</f>
        <v>4 Oct 1971</v>
      </c>
      <c r="M1138" s="11">
        <f>VLOOKUP(A1138,HOS[],8,FALSE)</f>
        <v>39125.33</v>
      </c>
      <c r="N1138" t="str">
        <f>VLOOKUP(A1138,HOS[],9,FALSE)</f>
        <v>tier - 2</v>
      </c>
      <c r="O1138" t="str">
        <f>VLOOKUP(A1138,HOS[],10,FALSE)</f>
        <v>tier - 1</v>
      </c>
      <c r="P1138" t="str">
        <f>VLOOKUP(A1138,HOS[],11,FALSE)</f>
        <v>R1013</v>
      </c>
      <c r="Q1138">
        <f>VLOOKUP(A1138,HOS[],3,FALSE)</f>
        <v>51</v>
      </c>
    </row>
    <row r="1139" spans="1:17" ht="15.6" x14ac:dyDescent="0.3">
      <c r="A1139" s="1" t="s">
        <v>1233</v>
      </c>
      <c r="B1139" t="str">
        <f>VLOOKUP(A1139,CUS[],3,FALSE)</f>
        <v>Elizabeth S.</v>
      </c>
      <c r="C1139">
        <f>VLOOKUP(A1139,MED[],2,FALSE)</f>
        <v>40.659999999999997</v>
      </c>
      <c r="D1139">
        <f>VLOOKUP(A1139,MED[],3,FALSE)</f>
        <v>10.08</v>
      </c>
      <c r="E1139" t="str">
        <f>VLOOKUP(A1139,MED[],4,FALSE)</f>
        <v>No</v>
      </c>
      <c r="F1139" t="str">
        <f>VLOOKUP(A1139,MED[],5,FALSE)</f>
        <v>No</v>
      </c>
      <c r="G1139" t="str">
        <f>VLOOKUP(A1139,MED[],6,FALSE)</f>
        <v>No</v>
      </c>
      <c r="H1139" t="str">
        <f>VLOOKUP(A1139,MED[],7,FALSE)</f>
        <v>0</v>
      </c>
      <c r="I1139" t="str">
        <f>VLOOKUP(A1139,MED[],8,FALSE)</f>
        <v>No</v>
      </c>
      <c r="J1139" t="str">
        <f>VLOOKUP(A1139,MED[],9,FALSE)</f>
        <v>Obesity</v>
      </c>
      <c r="K1139" t="str">
        <f>VLOOKUP(A1139,MED[],10,FALSE)</f>
        <v>Diabetes</v>
      </c>
      <c r="L1139" t="str">
        <f>VLOOKUP(A1139,HOS[],2,FALSE)</f>
        <v>30 Jul 1971</v>
      </c>
      <c r="M1139" s="11">
        <f>VLOOKUP(A1139,HOS[],8,FALSE)</f>
        <v>8582.2999999999993</v>
      </c>
      <c r="N1139" t="str">
        <f>VLOOKUP(A1139,HOS[],9,FALSE)</f>
        <v>tier - 2</v>
      </c>
      <c r="O1139" t="str">
        <f>VLOOKUP(A1139,HOS[],10,FALSE)</f>
        <v>tier - 3</v>
      </c>
      <c r="P1139" t="str">
        <f>VLOOKUP(A1139,HOS[],11,FALSE)</f>
        <v>R1024</v>
      </c>
      <c r="Q1139">
        <f>VLOOKUP(A1139,HOS[],3,FALSE)</f>
        <v>51</v>
      </c>
    </row>
    <row r="1140" spans="1:17" ht="15.6" x14ac:dyDescent="0.3">
      <c r="A1140" s="1" t="s">
        <v>1232</v>
      </c>
      <c r="B1140" t="str">
        <f>VLOOKUP(A1140,CUS[],3,FALSE)</f>
        <v>Carma S</v>
      </c>
      <c r="C1140">
        <f>VLOOKUP(A1140,MED[],2,FALSE)</f>
        <v>34.200000000000003</v>
      </c>
      <c r="D1140">
        <f>VLOOKUP(A1140,MED[],3,FALSE)</f>
        <v>8.58</v>
      </c>
      <c r="E1140" t="str">
        <f>VLOOKUP(A1140,MED[],4,FALSE)</f>
        <v>No</v>
      </c>
      <c r="F1140" t="str">
        <f>VLOOKUP(A1140,MED[],5,FALSE)</f>
        <v>No</v>
      </c>
      <c r="G1140" t="str">
        <f>VLOOKUP(A1140,MED[],6,FALSE)</f>
        <v>No</v>
      </c>
      <c r="H1140" t="str">
        <f>VLOOKUP(A1140,MED[],7,FALSE)</f>
        <v>0</v>
      </c>
      <c r="I1140" t="str">
        <f>VLOOKUP(A1140,MED[],8,FALSE)</f>
        <v>No</v>
      </c>
      <c r="J1140" t="str">
        <f>VLOOKUP(A1140,MED[],9,FALSE)</f>
        <v>Obesity</v>
      </c>
      <c r="K1140" t="str">
        <f>VLOOKUP(A1140,MED[],10,FALSE)</f>
        <v>Diabetes</v>
      </c>
      <c r="L1140" t="str">
        <f>VLOOKUP(A1140,HOS[],2,FALSE)</f>
        <v>25 Dec 1971</v>
      </c>
      <c r="M1140" s="11">
        <f>VLOOKUP(A1140,HOS[],8,FALSE)</f>
        <v>8596.83</v>
      </c>
      <c r="N1140" t="str">
        <f>VLOOKUP(A1140,HOS[],9,FALSE)</f>
        <v>tier - 2</v>
      </c>
      <c r="O1140" t="str">
        <f>VLOOKUP(A1140,HOS[],10,FALSE)</f>
        <v>tier - 2</v>
      </c>
      <c r="P1140" t="str">
        <f>VLOOKUP(A1140,HOS[],11,FALSE)</f>
        <v>R1011</v>
      </c>
      <c r="Q1140">
        <f>VLOOKUP(A1140,HOS[],3,FALSE)</f>
        <v>51</v>
      </c>
    </row>
    <row r="1141" spans="1:17" ht="15.6" x14ac:dyDescent="0.3">
      <c r="A1141" s="1" t="s">
        <v>1231</v>
      </c>
      <c r="B1141" t="str">
        <f>VLOOKUP(A1141,CUS[],3,FALSE)</f>
        <v>Ryan</v>
      </c>
      <c r="C1141">
        <f>VLOOKUP(A1141,MED[],2,FALSE)</f>
        <v>46.51</v>
      </c>
      <c r="D1141">
        <f>VLOOKUP(A1141,MED[],3,FALSE)</f>
        <v>5.84</v>
      </c>
      <c r="E1141" t="str">
        <f>VLOOKUP(A1141,MED[],4,FALSE)</f>
        <v>No</v>
      </c>
      <c r="F1141" t="str">
        <f>VLOOKUP(A1141,MED[],5,FALSE)</f>
        <v>No</v>
      </c>
      <c r="G1141" t="str">
        <f>VLOOKUP(A1141,MED[],6,FALSE)</f>
        <v>No</v>
      </c>
      <c r="H1141" t="str">
        <f>VLOOKUP(A1141,MED[],7,FALSE)</f>
        <v>1</v>
      </c>
      <c r="I1141" t="str">
        <f>VLOOKUP(A1141,MED[],8,FALSE)</f>
        <v>No</v>
      </c>
      <c r="J1141" t="str">
        <f>VLOOKUP(A1141,MED[],9,FALSE)</f>
        <v>Obesity</v>
      </c>
      <c r="K1141" t="str">
        <f>VLOOKUP(A1141,MED[],10,FALSE)</f>
        <v>Prediabetes</v>
      </c>
      <c r="L1141" t="str">
        <f>VLOOKUP(A1141,HOS[],2,FALSE)</f>
        <v>11 Jul 1998</v>
      </c>
      <c r="M1141" s="11">
        <f>VLOOKUP(A1141,HOS[],8,FALSE)</f>
        <v>8601.33</v>
      </c>
      <c r="N1141" t="str">
        <f>VLOOKUP(A1141,HOS[],9,FALSE)</f>
        <v>tier - 2</v>
      </c>
      <c r="O1141" t="str">
        <f>VLOOKUP(A1141,HOS[],10,FALSE)</f>
        <v>tier - 2</v>
      </c>
      <c r="P1141" t="str">
        <f>VLOOKUP(A1141,HOS[],11,FALSE)</f>
        <v>R1023</v>
      </c>
      <c r="Q1141">
        <f>VLOOKUP(A1141,HOS[],3,FALSE)</f>
        <v>24</v>
      </c>
    </row>
    <row r="1142" spans="1:17" ht="15.6" x14ac:dyDescent="0.3">
      <c r="A1142" s="1" t="s">
        <v>1230</v>
      </c>
      <c r="B1142" t="str">
        <f>VLOOKUP(A1142,CUS[],3,FALSE)</f>
        <v>Daniel</v>
      </c>
      <c r="C1142">
        <f>VLOOKUP(A1142,MED[],2,FALSE)</f>
        <v>28.88</v>
      </c>
      <c r="D1142">
        <f>VLOOKUP(A1142,MED[],3,FALSE)</f>
        <v>4.8600000000000003</v>
      </c>
      <c r="E1142" t="str">
        <f>VLOOKUP(A1142,MED[],4,FALSE)</f>
        <v>yes</v>
      </c>
      <c r="F1142" t="str">
        <f>VLOOKUP(A1142,MED[],5,FALSE)</f>
        <v>No</v>
      </c>
      <c r="G1142" t="str">
        <f>VLOOKUP(A1142,MED[],6,FALSE)</f>
        <v>Yes</v>
      </c>
      <c r="H1142" t="str">
        <f>VLOOKUP(A1142,MED[],7,FALSE)</f>
        <v>1</v>
      </c>
      <c r="I1142" t="str">
        <f>VLOOKUP(A1142,MED[],8,FALSE)</f>
        <v>No</v>
      </c>
      <c r="J1142" t="str">
        <f>VLOOKUP(A1142,MED[],9,FALSE)</f>
        <v>Overweight</v>
      </c>
      <c r="K1142" t="str">
        <f>VLOOKUP(A1142,MED[],10,FALSE)</f>
        <v>Normal</v>
      </c>
      <c r="L1142" t="str">
        <f>VLOOKUP(A1142,HOS[],2,FALSE)</f>
        <v>24 Aug 1969</v>
      </c>
      <c r="M1142" s="11">
        <f>VLOOKUP(A1142,HOS[],8,FALSE)</f>
        <v>8603.82</v>
      </c>
      <c r="N1142" t="str">
        <f>VLOOKUP(A1142,HOS[],9,FALSE)</f>
        <v>tier - 3</v>
      </c>
      <c r="O1142" t="str">
        <f>VLOOKUP(A1142,HOS[],10,FALSE)</f>
        <v>tier - 3</v>
      </c>
      <c r="P1142" t="str">
        <f>VLOOKUP(A1142,HOS[],11,FALSE)</f>
        <v>R1012</v>
      </c>
      <c r="Q1142">
        <f>VLOOKUP(A1142,HOS[],3,FALSE)</f>
        <v>53</v>
      </c>
    </row>
    <row r="1143" spans="1:17" ht="15.6" x14ac:dyDescent="0.3">
      <c r="A1143" s="1" t="s">
        <v>1229</v>
      </c>
      <c r="B1143" t="str">
        <f>VLOOKUP(A1143,CUS[],3,FALSE)</f>
        <v>Sarah</v>
      </c>
      <c r="C1143">
        <f>VLOOKUP(A1143,MED[],2,FALSE)</f>
        <v>33.914999999999999</v>
      </c>
      <c r="D1143">
        <f>VLOOKUP(A1143,MED[],3,FALSE)</f>
        <v>11.52</v>
      </c>
      <c r="E1143" t="str">
        <f>VLOOKUP(A1143,MED[],4,FALSE)</f>
        <v>No</v>
      </c>
      <c r="F1143" t="str">
        <f>VLOOKUP(A1143,MED[],5,FALSE)</f>
        <v>No</v>
      </c>
      <c r="G1143" t="str">
        <f>VLOOKUP(A1143,MED[],6,FALSE)</f>
        <v>No</v>
      </c>
      <c r="H1143" t="str">
        <f>VLOOKUP(A1143,MED[],7,FALSE)</f>
        <v>0</v>
      </c>
      <c r="I1143" t="str">
        <f>VLOOKUP(A1143,MED[],8,FALSE)</f>
        <v>No</v>
      </c>
      <c r="J1143" t="str">
        <f>VLOOKUP(A1143,MED[],9,FALSE)</f>
        <v>Obesity</v>
      </c>
      <c r="K1143" t="str">
        <f>VLOOKUP(A1143,MED[],10,FALSE)</f>
        <v>Diabetes</v>
      </c>
      <c r="L1143" t="str">
        <f>VLOOKUP(A1143,HOS[],2,FALSE)</f>
        <v>27 Nov 1971</v>
      </c>
      <c r="M1143" s="11">
        <f>VLOOKUP(A1143,HOS[],8,FALSE)</f>
        <v>41271.5</v>
      </c>
      <c r="N1143" t="str">
        <f>VLOOKUP(A1143,HOS[],9,FALSE)</f>
        <v>tier - 2</v>
      </c>
      <c r="O1143" t="str">
        <f>VLOOKUP(A1143,HOS[],10,FALSE)</f>
        <v>tier - 3</v>
      </c>
      <c r="P1143" t="str">
        <f>VLOOKUP(A1143,HOS[],11,FALSE)</f>
        <v>R1024</v>
      </c>
      <c r="Q1143">
        <f>VLOOKUP(A1143,HOS[],3,FALSE)</f>
        <v>51</v>
      </c>
    </row>
    <row r="1144" spans="1:17" ht="15.6" x14ac:dyDescent="0.3">
      <c r="A1144" s="1" t="s">
        <v>1228</v>
      </c>
      <c r="B1144" t="str">
        <f>VLOOKUP(A1144,CUS[],3,FALSE)</f>
        <v>Matthew J</v>
      </c>
      <c r="C1144">
        <f>VLOOKUP(A1144,MED[],2,FALSE)</f>
        <v>24.32</v>
      </c>
      <c r="D1144">
        <f>VLOOKUP(A1144,MED[],3,FALSE)</f>
        <v>6.15</v>
      </c>
      <c r="E1144" t="str">
        <f>VLOOKUP(A1144,MED[],4,FALSE)</f>
        <v>yes</v>
      </c>
      <c r="F1144" t="str">
        <f>VLOOKUP(A1144,MED[],5,FALSE)</f>
        <v>No</v>
      </c>
      <c r="G1144" t="str">
        <f>VLOOKUP(A1144,MED[],6,FALSE)</f>
        <v>Yes</v>
      </c>
      <c r="H1144" t="str">
        <f>VLOOKUP(A1144,MED[],7,FALSE)</f>
        <v>1</v>
      </c>
      <c r="I1144" t="str">
        <f>VLOOKUP(A1144,MED[],8,FALSE)</f>
        <v>No</v>
      </c>
      <c r="J1144" t="str">
        <f>VLOOKUP(A1144,MED[],9,FALSE)</f>
        <v>Overweight</v>
      </c>
      <c r="K1144" t="str">
        <f>VLOOKUP(A1144,MED[],10,FALSE)</f>
        <v>Prediabetes</v>
      </c>
      <c r="L1144" t="str">
        <f>VLOOKUP(A1144,HOS[],2,FALSE)</f>
        <v>12 Oct 1969</v>
      </c>
      <c r="M1144" s="11">
        <f>VLOOKUP(A1144,HOS[],8,FALSE)</f>
        <v>8604.48</v>
      </c>
      <c r="N1144" t="str">
        <f>VLOOKUP(A1144,HOS[],9,FALSE)</f>
        <v>tier - 3</v>
      </c>
      <c r="O1144" t="str">
        <f>VLOOKUP(A1144,HOS[],10,FALSE)</f>
        <v>tier - 3</v>
      </c>
      <c r="P1144" t="str">
        <f>VLOOKUP(A1144,HOS[],11,FALSE)</f>
        <v>R1012</v>
      </c>
      <c r="Q1144">
        <f>VLOOKUP(A1144,HOS[],3,FALSE)</f>
        <v>53</v>
      </c>
    </row>
    <row r="1145" spans="1:17" ht="15.6" x14ac:dyDescent="0.3">
      <c r="A1145" s="1" t="s">
        <v>1227</v>
      </c>
      <c r="B1145" t="str">
        <f>VLOOKUP(A1145,CUS[],3,FALSE)</f>
        <v>Francesca</v>
      </c>
      <c r="C1145">
        <f>VLOOKUP(A1145,MED[],2,FALSE)</f>
        <v>25.8</v>
      </c>
      <c r="D1145">
        <f>VLOOKUP(A1145,MED[],3,FALSE)</f>
        <v>9.94</v>
      </c>
      <c r="E1145" t="str">
        <f>VLOOKUP(A1145,MED[],4,FALSE)</f>
        <v>No</v>
      </c>
      <c r="F1145" t="str">
        <f>VLOOKUP(A1145,MED[],5,FALSE)</f>
        <v>No</v>
      </c>
      <c r="G1145" t="str">
        <f>VLOOKUP(A1145,MED[],6,FALSE)</f>
        <v>No</v>
      </c>
      <c r="H1145" t="str">
        <f>VLOOKUP(A1145,MED[],7,FALSE)</f>
        <v>0</v>
      </c>
      <c r="I1145" t="str">
        <f>VLOOKUP(A1145,MED[],8,FALSE)</f>
        <v>No</v>
      </c>
      <c r="J1145" t="str">
        <f>VLOOKUP(A1145,MED[],9,FALSE)</f>
        <v>Overweight</v>
      </c>
      <c r="K1145" t="str">
        <f>VLOOKUP(A1145,MED[],10,FALSE)</f>
        <v>Diabetes</v>
      </c>
      <c r="L1145" t="str">
        <f>VLOOKUP(A1145,HOS[],2,FALSE)</f>
        <v>15 Jul 1971</v>
      </c>
      <c r="M1145" s="11">
        <f>VLOOKUP(A1145,HOS[],8,FALSE)</f>
        <v>8605.36</v>
      </c>
      <c r="N1145" t="str">
        <f>VLOOKUP(A1145,HOS[],9,FALSE)</f>
        <v>tier - 2</v>
      </c>
      <c r="O1145" t="str">
        <f>VLOOKUP(A1145,HOS[],10,FALSE)</f>
        <v>tier - 2</v>
      </c>
      <c r="P1145" t="str">
        <f>VLOOKUP(A1145,HOS[],11,FALSE)</f>
        <v>R1011</v>
      </c>
      <c r="Q1145">
        <f>VLOOKUP(A1145,HOS[],3,FALSE)</f>
        <v>51</v>
      </c>
    </row>
    <row r="1146" spans="1:17" ht="15.6" x14ac:dyDescent="0.3">
      <c r="A1146" s="1" t="s">
        <v>1226</v>
      </c>
      <c r="B1146" t="str">
        <f>VLOOKUP(A1146,CUS[],3,FALSE)</f>
        <v>Nicole</v>
      </c>
      <c r="C1146">
        <f>VLOOKUP(A1146,MED[],2,FALSE)</f>
        <v>21.56</v>
      </c>
      <c r="D1146">
        <f>VLOOKUP(A1146,MED[],3,FALSE)</f>
        <v>10.56</v>
      </c>
      <c r="E1146" t="str">
        <f>VLOOKUP(A1146,MED[],4,FALSE)</f>
        <v>No</v>
      </c>
      <c r="F1146" t="str">
        <f>VLOOKUP(A1146,MED[],5,FALSE)</f>
        <v>No</v>
      </c>
      <c r="G1146" t="str">
        <f>VLOOKUP(A1146,MED[],6,FALSE)</f>
        <v>No</v>
      </c>
      <c r="H1146" t="str">
        <f>VLOOKUP(A1146,MED[],7,FALSE)</f>
        <v>0</v>
      </c>
      <c r="I1146" t="str">
        <f>VLOOKUP(A1146,MED[],8,FALSE)</f>
        <v>No</v>
      </c>
      <c r="J1146" t="str">
        <f>VLOOKUP(A1146,MED[],9,FALSE)</f>
        <v>Overweight</v>
      </c>
      <c r="K1146" t="str">
        <f>VLOOKUP(A1146,MED[],10,FALSE)</f>
        <v>Diabetes</v>
      </c>
      <c r="L1146" t="str">
        <f>VLOOKUP(A1146,HOS[],2,FALSE)</f>
        <v>17 Oct 1971</v>
      </c>
      <c r="M1146" s="11">
        <f>VLOOKUP(A1146,HOS[],8,FALSE)</f>
        <v>8606.2199999999993</v>
      </c>
      <c r="N1146" t="str">
        <f>VLOOKUP(A1146,HOS[],9,FALSE)</f>
        <v>tier - 2</v>
      </c>
      <c r="O1146" t="str">
        <f>VLOOKUP(A1146,HOS[],10,FALSE)</f>
        <v>tier - 3</v>
      </c>
      <c r="P1146" t="str">
        <f>VLOOKUP(A1146,HOS[],11,FALSE)</f>
        <v>R1013</v>
      </c>
      <c r="Q1146">
        <f>VLOOKUP(A1146,HOS[],3,FALSE)</f>
        <v>51</v>
      </c>
    </row>
    <row r="1147" spans="1:17" ht="15.6" x14ac:dyDescent="0.3">
      <c r="A1147" s="1" t="s">
        <v>1225</v>
      </c>
      <c r="B1147" t="str">
        <f>VLOOKUP(A1147,CUS[],3,FALSE)</f>
        <v>Toshiyuki</v>
      </c>
      <c r="C1147">
        <f>VLOOKUP(A1147,MED[],2,FALSE)</f>
        <v>31.6</v>
      </c>
      <c r="D1147">
        <f>VLOOKUP(A1147,MED[],3,FALSE)</f>
        <v>6.79</v>
      </c>
      <c r="E1147" t="str">
        <f>VLOOKUP(A1147,MED[],4,FALSE)</f>
        <v>No</v>
      </c>
      <c r="F1147" t="str">
        <f>VLOOKUP(A1147,MED[],5,FALSE)</f>
        <v>No</v>
      </c>
      <c r="G1147" t="str">
        <f>VLOOKUP(A1147,MED[],6,FALSE)</f>
        <v>No</v>
      </c>
      <c r="H1147" t="str">
        <f>VLOOKUP(A1147,MED[],7,FALSE)</f>
        <v>0</v>
      </c>
      <c r="I1147" t="str">
        <f>VLOOKUP(A1147,MED[],8,FALSE)</f>
        <v>No</v>
      </c>
      <c r="J1147" t="str">
        <f>VLOOKUP(A1147,MED[],9,FALSE)</f>
        <v>Obesity</v>
      </c>
      <c r="K1147" t="str">
        <f>VLOOKUP(A1147,MED[],10,FALSE)</f>
        <v>Diabetes</v>
      </c>
      <c r="L1147" t="str">
        <f>VLOOKUP(A1147,HOS[],2,FALSE)</f>
        <v>2 Nov 1968</v>
      </c>
      <c r="M1147" s="11">
        <f>VLOOKUP(A1147,HOS[],8,FALSE)</f>
        <v>8615.2999999999993</v>
      </c>
      <c r="N1147" t="str">
        <f>VLOOKUP(A1147,HOS[],9,FALSE)</f>
        <v>tier - 3</v>
      </c>
      <c r="O1147" t="str">
        <f>VLOOKUP(A1147,HOS[],10,FALSE)</f>
        <v>tier - 3</v>
      </c>
      <c r="P1147" t="str">
        <f>VLOOKUP(A1147,HOS[],11,FALSE)</f>
        <v>R1011</v>
      </c>
      <c r="Q1147">
        <f>VLOOKUP(A1147,HOS[],3,FALSE)</f>
        <v>54</v>
      </c>
    </row>
    <row r="1148" spans="1:17" ht="15.6" x14ac:dyDescent="0.3">
      <c r="A1148" s="1" t="s">
        <v>1224</v>
      </c>
      <c r="B1148" t="str">
        <f>VLOOKUP(A1148,CUS[],3,FALSE)</f>
        <v>Tom L.</v>
      </c>
      <c r="C1148">
        <f>VLOOKUP(A1148,MED[],2,FALSE)</f>
        <v>42.93</v>
      </c>
      <c r="D1148">
        <f>VLOOKUP(A1148,MED[],3,FALSE)</f>
        <v>4.8</v>
      </c>
      <c r="E1148" t="str">
        <f>VLOOKUP(A1148,MED[],4,FALSE)</f>
        <v>No</v>
      </c>
      <c r="F1148" t="str">
        <f>VLOOKUP(A1148,MED[],5,FALSE)</f>
        <v>No</v>
      </c>
      <c r="G1148" t="str">
        <f>VLOOKUP(A1148,MED[],6,FALSE)</f>
        <v>No</v>
      </c>
      <c r="H1148" t="str">
        <f>VLOOKUP(A1148,MED[],7,FALSE)</f>
        <v>1</v>
      </c>
      <c r="I1148" t="str">
        <f>VLOOKUP(A1148,MED[],8,FALSE)</f>
        <v>No</v>
      </c>
      <c r="J1148" t="str">
        <f>VLOOKUP(A1148,MED[],9,FALSE)</f>
        <v>Obesity</v>
      </c>
      <c r="K1148" t="str">
        <f>VLOOKUP(A1148,MED[],10,FALSE)</f>
        <v>Normal</v>
      </c>
      <c r="L1148" t="str">
        <f>VLOOKUP(A1148,HOS[],2,FALSE)</f>
        <v>3 Aug 1992</v>
      </c>
      <c r="M1148" s="11">
        <f>VLOOKUP(A1148,HOS[],8,FALSE)</f>
        <v>8627.5400000000009</v>
      </c>
      <c r="N1148" t="str">
        <f>VLOOKUP(A1148,HOS[],9,FALSE)</f>
        <v>tier - 2</v>
      </c>
      <c r="O1148" t="str">
        <f>VLOOKUP(A1148,HOS[],10,FALSE)</f>
        <v>tier - 1</v>
      </c>
      <c r="P1148" t="str">
        <f>VLOOKUP(A1148,HOS[],11,FALSE)</f>
        <v>R1012</v>
      </c>
      <c r="Q1148">
        <f>VLOOKUP(A1148,HOS[],3,FALSE)</f>
        <v>30</v>
      </c>
    </row>
    <row r="1149" spans="1:17" ht="15.6" x14ac:dyDescent="0.3">
      <c r="A1149" s="1" t="s">
        <v>1223</v>
      </c>
      <c r="B1149" t="str">
        <f>VLOOKUP(A1149,CUS[],3,FALSE)</f>
        <v>Brian</v>
      </c>
      <c r="C1149">
        <f>VLOOKUP(A1149,MED[],2,FALSE)</f>
        <v>26.72</v>
      </c>
      <c r="D1149">
        <f>VLOOKUP(A1149,MED[],3,FALSE)</f>
        <v>5.75</v>
      </c>
      <c r="E1149" t="str">
        <f>VLOOKUP(A1149,MED[],4,FALSE)</f>
        <v>No</v>
      </c>
      <c r="F1149" t="str">
        <f>VLOOKUP(A1149,MED[],5,FALSE)</f>
        <v>No</v>
      </c>
      <c r="G1149" t="str">
        <f>VLOOKUP(A1149,MED[],6,FALSE)</f>
        <v>No</v>
      </c>
      <c r="H1149" t="str">
        <f>VLOOKUP(A1149,MED[],7,FALSE)</f>
        <v>2</v>
      </c>
      <c r="I1149" t="str">
        <f>VLOOKUP(A1149,MED[],8,FALSE)</f>
        <v>No</v>
      </c>
      <c r="J1149" t="str">
        <f>VLOOKUP(A1149,MED[],9,FALSE)</f>
        <v>Overweight</v>
      </c>
      <c r="K1149" t="str">
        <f>VLOOKUP(A1149,MED[],10,FALSE)</f>
        <v>Prediabetes</v>
      </c>
      <c r="L1149" t="str">
        <f>VLOOKUP(A1149,HOS[],2,FALSE)</f>
        <v>21 Sep 1972</v>
      </c>
      <c r="M1149" s="11">
        <f>VLOOKUP(A1149,HOS[],8,FALSE)</f>
        <v>8665.09</v>
      </c>
      <c r="N1149" t="str">
        <f>VLOOKUP(A1149,HOS[],9,FALSE)</f>
        <v>tier - 2</v>
      </c>
      <c r="O1149" t="str">
        <f>VLOOKUP(A1149,HOS[],10,FALSE)</f>
        <v>tier - 3</v>
      </c>
      <c r="P1149" t="str">
        <f>VLOOKUP(A1149,HOS[],11,FALSE)</f>
        <v>R1021</v>
      </c>
      <c r="Q1149">
        <f>VLOOKUP(A1149,HOS[],3,FALSE)</f>
        <v>50</v>
      </c>
    </row>
    <row r="1150" spans="1:17" ht="15.6" x14ac:dyDescent="0.3">
      <c r="A1150" s="1" t="s">
        <v>1222</v>
      </c>
      <c r="B1150" t="str">
        <f>VLOOKUP(A1150,CUS[],3,FALSE)</f>
        <v>Matthew</v>
      </c>
      <c r="C1150">
        <f>VLOOKUP(A1150,MED[],2,FALSE)</f>
        <v>26.67</v>
      </c>
      <c r="D1150">
        <f>VLOOKUP(A1150,MED[],3,FALSE)</f>
        <v>5.81</v>
      </c>
      <c r="E1150" t="str">
        <f>VLOOKUP(A1150,MED[],4,FALSE)</f>
        <v>No</v>
      </c>
      <c r="F1150" t="str">
        <f>VLOOKUP(A1150,MED[],5,FALSE)</f>
        <v>No</v>
      </c>
      <c r="G1150" t="str">
        <f>VLOOKUP(A1150,MED[],6,FALSE)</f>
        <v>No</v>
      </c>
      <c r="H1150" t="str">
        <f>VLOOKUP(A1150,MED[],7,FALSE)</f>
        <v>2</v>
      </c>
      <c r="I1150" t="str">
        <f>VLOOKUP(A1150,MED[],8,FALSE)</f>
        <v>No</v>
      </c>
      <c r="J1150" t="str">
        <f>VLOOKUP(A1150,MED[],9,FALSE)</f>
        <v>Overweight</v>
      </c>
      <c r="K1150" t="str">
        <f>VLOOKUP(A1150,MED[],10,FALSE)</f>
        <v>Prediabetes</v>
      </c>
      <c r="L1150" t="str">
        <f>VLOOKUP(A1150,HOS[],2,FALSE)</f>
        <v>7 Jun 1972</v>
      </c>
      <c r="M1150" s="11">
        <f>VLOOKUP(A1150,HOS[],8,FALSE)</f>
        <v>39221.120000000003</v>
      </c>
      <c r="N1150" t="str">
        <f>VLOOKUP(A1150,HOS[],9,FALSE)</f>
        <v>tier - 2</v>
      </c>
      <c r="O1150" t="str">
        <f>VLOOKUP(A1150,HOS[],10,FALSE)</f>
        <v>tier - 2</v>
      </c>
      <c r="P1150" t="str">
        <f>VLOOKUP(A1150,HOS[],11,FALSE)</f>
        <v>R1021</v>
      </c>
      <c r="Q1150">
        <f>VLOOKUP(A1150,HOS[],3,FALSE)</f>
        <v>51</v>
      </c>
    </row>
    <row r="1151" spans="1:17" ht="15.6" x14ac:dyDescent="0.3">
      <c r="A1151" s="1" t="s">
        <v>1221</v>
      </c>
      <c r="B1151" t="str">
        <f>VLOOKUP(A1151,CUS[],3,FALSE)</f>
        <v>Julee</v>
      </c>
      <c r="C1151">
        <f>VLOOKUP(A1151,MED[],2,FALSE)</f>
        <v>42.68</v>
      </c>
      <c r="D1151">
        <f>VLOOKUP(A1151,MED[],3,FALSE)</f>
        <v>9.2799999999999994</v>
      </c>
      <c r="E1151" t="str">
        <f>VLOOKUP(A1151,MED[],4,FALSE)</f>
        <v>No</v>
      </c>
      <c r="F1151" t="str">
        <f>VLOOKUP(A1151,MED[],5,FALSE)</f>
        <v>No</v>
      </c>
      <c r="G1151" t="str">
        <f>VLOOKUP(A1151,MED[],6,FALSE)</f>
        <v>No</v>
      </c>
      <c r="H1151" t="str">
        <f>VLOOKUP(A1151,MED[],7,FALSE)</f>
        <v>2</v>
      </c>
      <c r="I1151" t="str">
        <f>VLOOKUP(A1151,MED[],8,FALSE)</f>
        <v>No</v>
      </c>
      <c r="J1151" t="str">
        <f>VLOOKUP(A1151,MED[],9,FALSE)</f>
        <v>Obesity</v>
      </c>
      <c r="K1151" t="str">
        <f>VLOOKUP(A1151,MED[],10,FALSE)</f>
        <v>Diabetes</v>
      </c>
      <c r="L1151" t="str">
        <f>VLOOKUP(A1151,HOS[],2,FALSE)</f>
        <v>10 Sep 1973</v>
      </c>
      <c r="M1151" s="11">
        <f>VLOOKUP(A1151,HOS[],8,FALSE)</f>
        <v>8665.14</v>
      </c>
      <c r="N1151" t="str">
        <f>VLOOKUP(A1151,HOS[],9,FALSE)</f>
        <v>tier - 2</v>
      </c>
      <c r="O1151" t="str">
        <f>VLOOKUP(A1151,HOS[],10,FALSE)</f>
        <v>tier - 1</v>
      </c>
      <c r="P1151" t="str">
        <f>VLOOKUP(A1151,HOS[],11,FALSE)</f>
        <v>R1013</v>
      </c>
      <c r="Q1151">
        <f>VLOOKUP(A1151,HOS[],3,FALSE)</f>
        <v>49</v>
      </c>
    </row>
    <row r="1152" spans="1:17" ht="15.6" x14ac:dyDescent="0.3">
      <c r="A1152" s="1" t="s">
        <v>1220</v>
      </c>
      <c r="B1152" t="str">
        <f>VLOOKUP(A1152,CUS[],3,FALSE)</f>
        <v>Christopher M.</v>
      </c>
      <c r="C1152">
        <f>VLOOKUP(A1152,MED[],2,FALSE)</f>
        <v>24.31</v>
      </c>
      <c r="D1152">
        <f>VLOOKUP(A1152,MED[],3,FALSE)</f>
        <v>6.37</v>
      </c>
      <c r="E1152" t="str">
        <f>VLOOKUP(A1152,MED[],4,FALSE)</f>
        <v>No</v>
      </c>
      <c r="F1152" t="str">
        <f>VLOOKUP(A1152,MED[],5,FALSE)</f>
        <v>No</v>
      </c>
      <c r="G1152" t="str">
        <f>VLOOKUP(A1152,MED[],6,FALSE)</f>
        <v>No</v>
      </c>
      <c r="H1152" t="str">
        <f>VLOOKUP(A1152,MED[],7,FALSE)</f>
        <v>0</v>
      </c>
      <c r="I1152" t="str">
        <f>VLOOKUP(A1152,MED[],8,FALSE)</f>
        <v>No</v>
      </c>
      <c r="J1152" t="str">
        <f>VLOOKUP(A1152,MED[],9,FALSE)</f>
        <v>Overweight</v>
      </c>
      <c r="K1152" t="str">
        <f>VLOOKUP(A1152,MED[],10,FALSE)</f>
        <v>Prediabetes</v>
      </c>
      <c r="L1152" t="str">
        <f>VLOOKUP(A1152,HOS[],2,FALSE)</f>
        <v>16 Jun 1977</v>
      </c>
      <c r="M1152" s="11">
        <f>VLOOKUP(A1152,HOS[],8,FALSE)</f>
        <v>8671.19</v>
      </c>
      <c r="N1152" t="str">
        <f>VLOOKUP(A1152,HOS[],9,FALSE)</f>
        <v>tier - 3</v>
      </c>
      <c r="O1152" t="str">
        <f>VLOOKUP(A1152,HOS[],10,FALSE)</f>
        <v>tier - 2</v>
      </c>
      <c r="P1152" t="str">
        <f>VLOOKUP(A1152,HOS[],11,FALSE)</f>
        <v>R1013</v>
      </c>
      <c r="Q1152">
        <f>VLOOKUP(A1152,HOS[],3,FALSE)</f>
        <v>45</v>
      </c>
    </row>
    <row r="1153" spans="1:17" ht="15.6" x14ac:dyDescent="0.3">
      <c r="A1153" s="1" t="s">
        <v>1219</v>
      </c>
      <c r="B1153" t="str">
        <f>VLOOKUP(A1153,CUS[],3,FALSE)</f>
        <v>Ciaran</v>
      </c>
      <c r="C1153">
        <f>VLOOKUP(A1153,MED[],2,FALSE)</f>
        <v>44.75</v>
      </c>
      <c r="D1153">
        <f>VLOOKUP(A1153,MED[],3,FALSE)</f>
        <v>5.09</v>
      </c>
      <c r="E1153" t="str">
        <f>VLOOKUP(A1153,MED[],4,FALSE)</f>
        <v>yes</v>
      </c>
      <c r="F1153" t="str">
        <f>VLOOKUP(A1153,MED[],5,FALSE)</f>
        <v>No</v>
      </c>
      <c r="G1153" t="str">
        <f>VLOOKUP(A1153,MED[],6,FALSE)</f>
        <v>No</v>
      </c>
      <c r="H1153" t="str">
        <f>VLOOKUP(A1153,MED[],7,FALSE)</f>
        <v>0</v>
      </c>
      <c r="I1153" t="str">
        <f>VLOOKUP(A1153,MED[],8,FALSE)</f>
        <v>No</v>
      </c>
      <c r="J1153" t="str">
        <f>VLOOKUP(A1153,MED[],9,FALSE)</f>
        <v>Obesity</v>
      </c>
      <c r="K1153" t="str">
        <f>VLOOKUP(A1153,MED[],10,FALSE)</f>
        <v>Normal</v>
      </c>
      <c r="L1153" t="str">
        <f>VLOOKUP(A1153,HOS[],2,FALSE)</f>
        <v>11 Aug 1996</v>
      </c>
      <c r="M1153" s="11">
        <f>VLOOKUP(A1153,HOS[],8,FALSE)</f>
        <v>8688.86</v>
      </c>
      <c r="N1153" t="str">
        <f>VLOOKUP(A1153,HOS[],9,FALSE)</f>
        <v>tier - 2</v>
      </c>
      <c r="O1153" t="str">
        <f>VLOOKUP(A1153,HOS[],10,FALSE)</f>
        <v>tier - 3</v>
      </c>
      <c r="P1153" t="str">
        <f>VLOOKUP(A1153,HOS[],11,FALSE)</f>
        <v>R1023</v>
      </c>
      <c r="Q1153">
        <f>VLOOKUP(A1153,HOS[],3,FALSE)</f>
        <v>26</v>
      </c>
    </row>
    <row r="1154" spans="1:17" ht="15.6" x14ac:dyDescent="0.3">
      <c r="A1154" s="1" t="s">
        <v>1218</v>
      </c>
      <c r="B1154" t="str">
        <f>VLOOKUP(A1154,CUS[],3,FALSE)</f>
        <v>Kara</v>
      </c>
      <c r="C1154">
        <f>VLOOKUP(A1154,MED[],2,FALSE)</f>
        <v>30.78</v>
      </c>
      <c r="D1154">
        <f>VLOOKUP(A1154,MED[],3,FALSE)</f>
        <v>7.94</v>
      </c>
      <c r="E1154" t="str">
        <f>VLOOKUP(A1154,MED[],4,FALSE)</f>
        <v>No</v>
      </c>
      <c r="F1154" t="str">
        <f>VLOOKUP(A1154,MED[],5,FALSE)</f>
        <v>No</v>
      </c>
      <c r="G1154" t="str">
        <f>VLOOKUP(A1154,MED[],6,FALSE)</f>
        <v>No</v>
      </c>
      <c r="H1154" t="str">
        <f>VLOOKUP(A1154,MED[],7,FALSE)</f>
        <v>2</v>
      </c>
      <c r="I1154" t="str">
        <f>VLOOKUP(A1154,MED[],8,FALSE)</f>
        <v>No</v>
      </c>
      <c r="J1154" t="str">
        <f>VLOOKUP(A1154,MED[],9,FALSE)</f>
        <v>Obesity</v>
      </c>
      <c r="K1154" t="str">
        <f>VLOOKUP(A1154,MED[],10,FALSE)</f>
        <v>Diabetes</v>
      </c>
      <c r="L1154" t="str">
        <f>VLOOKUP(A1154,HOS[],2,FALSE)</f>
        <v>9 Jul 1973</v>
      </c>
      <c r="M1154" s="11">
        <f>VLOOKUP(A1154,HOS[],8,FALSE)</f>
        <v>12890.06</v>
      </c>
      <c r="N1154" t="str">
        <f>VLOOKUP(A1154,HOS[],9,FALSE)</f>
        <v>tier - 2</v>
      </c>
      <c r="O1154" t="str">
        <f>VLOOKUP(A1154,HOS[],10,FALSE)</f>
        <v>tier - 2</v>
      </c>
      <c r="P1154" t="str">
        <f>VLOOKUP(A1154,HOS[],11,FALSE)</f>
        <v>R1024</v>
      </c>
      <c r="Q1154">
        <f>VLOOKUP(A1154,HOS[],3,FALSE)</f>
        <v>49</v>
      </c>
    </row>
    <row r="1155" spans="1:17" ht="15.6" x14ac:dyDescent="0.3">
      <c r="A1155" s="1" t="s">
        <v>1217</v>
      </c>
      <c r="B1155" t="str">
        <f>VLOOKUP(A1155,CUS[],3,FALSE)</f>
        <v>Makie</v>
      </c>
      <c r="C1155">
        <f>VLOOKUP(A1155,MED[],2,FALSE)</f>
        <v>21.86</v>
      </c>
      <c r="D1155">
        <f>VLOOKUP(A1155,MED[],3,FALSE)</f>
        <v>10.95</v>
      </c>
      <c r="E1155" t="str">
        <f>VLOOKUP(A1155,MED[],4,FALSE)</f>
        <v>No</v>
      </c>
      <c r="F1155" t="str">
        <f>VLOOKUP(A1155,MED[],5,FALSE)</f>
        <v>No</v>
      </c>
      <c r="G1155" t="str">
        <f>VLOOKUP(A1155,MED[],6,FALSE)</f>
        <v>No</v>
      </c>
      <c r="H1155" t="str">
        <f>VLOOKUP(A1155,MED[],7,FALSE)</f>
        <v>0</v>
      </c>
      <c r="I1155" t="str">
        <f>VLOOKUP(A1155,MED[],8,FALSE)</f>
        <v>No</v>
      </c>
      <c r="J1155" t="str">
        <f>VLOOKUP(A1155,MED[],9,FALSE)</f>
        <v>Overweight</v>
      </c>
      <c r="K1155" t="str">
        <f>VLOOKUP(A1155,MED[],10,FALSE)</f>
        <v>Diabetes</v>
      </c>
      <c r="L1155" t="str">
        <f>VLOOKUP(A1155,HOS[],2,FALSE)</f>
        <v>28 Sep 1965</v>
      </c>
      <c r="M1155" s="11">
        <f>VLOOKUP(A1155,HOS[],8,FALSE)</f>
        <v>8701.84</v>
      </c>
      <c r="N1155" t="str">
        <f>VLOOKUP(A1155,HOS[],9,FALSE)</f>
        <v>tier - 3</v>
      </c>
      <c r="O1155" t="str">
        <f>VLOOKUP(A1155,HOS[],10,FALSE)</f>
        <v>tier - 1</v>
      </c>
      <c r="P1155" t="str">
        <f>VLOOKUP(A1155,HOS[],11,FALSE)</f>
        <v>R1012</v>
      </c>
      <c r="Q1155">
        <f>VLOOKUP(A1155,HOS[],3,FALSE)</f>
        <v>57</v>
      </c>
    </row>
    <row r="1156" spans="1:17" ht="15.6" x14ac:dyDescent="0.3">
      <c r="A1156" s="1" t="s">
        <v>1216</v>
      </c>
      <c r="B1156" t="str">
        <f>VLOOKUP(A1156,CUS[],3,FALSE)</f>
        <v>Emily E</v>
      </c>
      <c r="C1156">
        <f>VLOOKUP(A1156,MED[],2,FALSE)</f>
        <v>49.09</v>
      </c>
      <c r="D1156">
        <f>VLOOKUP(A1156,MED[],3,FALSE)</f>
        <v>6.3</v>
      </c>
      <c r="E1156" t="str">
        <f>VLOOKUP(A1156,MED[],4,FALSE)</f>
        <v>yes</v>
      </c>
      <c r="F1156" t="str">
        <f>VLOOKUP(A1156,MED[],5,FALSE)</f>
        <v>No</v>
      </c>
      <c r="G1156" t="str">
        <f>VLOOKUP(A1156,MED[],6,FALSE)</f>
        <v>No</v>
      </c>
      <c r="H1156" t="str">
        <f>VLOOKUP(A1156,MED[],7,FALSE)</f>
        <v>0</v>
      </c>
      <c r="I1156" t="str">
        <f>VLOOKUP(A1156,MED[],8,FALSE)</f>
        <v>No</v>
      </c>
      <c r="J1156" t="str">
        <f>VLOOKUP(A1156,MED[],9,FALSE)</f>
        <v>Obesity</v>
      </c>
      <c r="K1156" t="str">
        <f>VLOOKUP(A1156,MED[],10,FALSE)</f>
        <v>Prediabetes</v>
      </c>
      <c r="L1156" t="str">
        <f>VLOOKUP(A1156,HOS[],2,FALSE)</f>
        <v>25 Jul 2001</v>
      </c>
      <c r="M1156" s="11">
        <f>VLOOKUP(A1156,HOS[],8,FALSE)</f>
        <v>8703.4599999999991</v>
      </c>
      <c r="N1156" t="str">
        <f>VLOOKUP(A1156,HOS[],9,FALSE)</f>
        <v>tier - 2</v>
      </c>
      <c r="O1156" t="str">
        <f>VLOOKUP(A1156,HOS[],10,FALSE)</f>
        <v>tier - 2</v>
      </c>
      <c r="P1156" t="str">
        <f>VLOOKUP(A1156,HOS[],11,FALSE)</f>
        <v>R1012</v>
      </c>
      <c r="Q1156">
        <f>VLOOKUP(A1156,HOS[],3,FALSE)</f>
        <v>21</v>
      </c>
    </row>
    <row r="1157" spans="1:17" ht="15.6" x14ac:dyDescent="0.3">
      <c r="A1157" s="1" t="s">
        <v>1215</v>
      </c>
      <c r="B1157" t="str">
        <f>VLOOKUP(A1157,CUS[],3,FALSE)</f>
        <v>Cary</v>
      </c>
      <c r="C1157">
        <f>VLOOKUP(A1157,MED[],2,FALSE)</f>
        <v>47.74</v>
      </c>
      <c r="D1157">
        <f>VLOOKUP(A1157,MED[],3,FALSE)</f>
        <v>8.0500000000000007</v>
      </c>
      <c r="E1157" t="str">
        <f>VLOOKUP(A1157,MED[],4,FALSE)</f>
        <v>yes</v>
      </c>
      <c r="F1157" t="str">
        <f>VLOOKUP(A1157,MED[],5,FALSE)</f>
        <v>No</v>
      </c>
      <c r="G1157" t="str">
        <f>VLOOKUP(A1157,MED[],6,FALSE)</f>
        <v>No</v>
      </c>
      <c r="H1157" t="str">
        <f>VLOOKUP(A1157,MED[],7,FALSE)</f>
        <v>2</v>
      </c>
      <c r="I1157" t="str">
        <f>VLOOKUP(A1157,MED[],8,FALSE)</f>
        <v>No</v>
      </c>
      <c r="J1157" t="str">
        <f>VLOOKUP(A1157,MED[],9,FALSE)</f>
        <v>Obesity</v>
      </c>
      <c r="K1157" t="str">
        <f>VLOOKUP(A1157,MED[],10,FALSE)</f>
        <v>Diabetes</v>
      </c>
      <c r="L1157" t="str">
        <f>VLOOKUP(A1157,HOS[],2,FALSE)</f>
        <v>17 Jul 1970</v>
      </c>
      <c r="M1157" s="11">
        <f>VLOOKUP(A1157,HOS[],8,FALSE)</f>
        <v>8733.23</v>
      </c>
      <c r="N1157" t="str">
        <f>VLOOKUP(A1157,HOS[],9,FALSE)</f>
        <v>tier - 2</v>
      </c>
      <c r="O1157" t="str">
        <f>VLOOKUP(A1157,HOS[],10,FALSE)</f>
        <v>tier - 1</v>
      </c>
      <c r="P1157" t="str">
        <f>VLOOKUP(A1157,HOS[],11,FALSE)</f>
        <v>R1013</v>
      </c>
      <c r="Q1157">
        <f>VLOOKUP(A1157,HOS[],3,FALSE)</f>
        <v>52</v>
      </c>
    </row>
    <row r="1158" spans="1:17" ht="15.6" x14ac:dyDescent="0.3">
      <c r="A1158" s="1" t="s">
        <v>1214</v>
      </c>
      <c r="B1158" t="str">
        <f>VLOOKUP(A1158,CUS[],3,FALSE)</f>
        <v>Steven</v>
      </c>
      <c r="C1158">
        <f>VLOOKUP(A1158,MED[],2,FALSE)</f>
        <v>30.2</v>
      </c>
      <c r="D1158">
        <f>VLOOKUP(A1158,MED[],3,FALSE)</f>
        <v>9.8800000000000008</v>
      </c>
      <c r="E1158" t="str">
        <f>VLOOKUP(A1158,MED[],4,FALSE)</f>
        <v>yes</v>
      </c>
      <c r="F1158" t="str">
        <f>VLOOKUP(A1158,MED[],5,FALSE)</f>
        <v>No</v>
      </c>
      <c r="G1158" t="str">
        <f>VLOOKUP(A1158,MED[],6,FALSE)</f>
        <v>No</v>
      </c>
      <c r="H1158" t="str">
        <f>VLOOKUP(A1158,MED[],7,FALSE)</f>
        <v>2</v>
      </c>
      <c r="I1158" t="str">
        <f>VLOOKUP(A1158,MED[],8,FALSE)</f>
        <v>No</v>
      </c>
      <c r="J1158" t="str">
        <f>VLOOKUP(A1158,MED[],9,FALSE)</f>
        <v>Obesity</v>
      </c>
      <c r="K1158" t="str">
        <f>VLOOKUP(A1158,MED[],10,FALSE)</f>
        <v>Diabetes</v>
      </c>
      <c r="L1158" t="str">
        <f>VLOOKUP(A1158,HOS[],2,FALSE)</f>
        <v>9 Aug 1970</v>
      </c>
      <c r="M1158" s="11">
        <f>VLOOKUP(A1158,HOS[],8,FALSE)</f>
        <v>8760.1200000000008</v>
      </c>
      <c r="N1158" t="str">
        <f>VLOOKUP(A1158,HOS[],9,FALSE)</f>
        <v>tier - 3</v>
      </c>
      <c r="O1158" t="str">
        <f>VLOOKUP(A1158,HOS[],10,FALSE)</f>
        <v>tier - 1</v>
      </c>
      <c r="P1158" t="str">
        <f>VLOOKUP(A1158,HOS[],11,FALSE)</f>
        <v>R1011</v>
      </c>
      <c r="Q1158">
        <f>VLOOKUP(A1158,HOS[],3,FALSE)</f>
        <v>52</v>
      </c>
    </row>
    <row r="1159" spans="1:17" ht="15.6" x14ac:dyDescent="0.3">
      <c r="A1159" s="1" t="s">
        <v>1213</v>
      </c>
      <c r="B1159" t="str">
        <f>VLOOKUP(A1159,CUS[],3,FALSE)</f>
        <v>Jose Antonio Sr.</v>
      </c>
      <c r="C1159">
        <f>VLOOKUP(A1159,MED[],2,FALSE)</f>
        <v>33.25</v>
      </c>
      <c r="D1159">
        <f>VLOOKUP(A1159,MED[],3,FALSE)</f>
        <v>7.42</v>
      </c>
      <c r="E1159" t="str">
        <f>VLOOKUP(A1159,MED[],4,FALSE)</f>
        <v>yes</v>
      </c>
      <c r="F1159" t="str">
        <f>VLOOKUP(A1159,MED[],5,FALSE)</f>
        <v>No</v>
      </c>
      <c r="G1159" t="str">
        <f>VLOOKUP(A1159,MED[],6,FALSE)</f>
        <v>No</v>
      </c>
      <c r="H1159" t="str">
        <f>VLOOKUP(A1159,MED[],7,FALSE)</f>
        <v>2</v>
      </c>
      <c r="I1159" t="str">
        <f>VLOOKUP(A1159,MED[],8,FALSE)</f>
        <v>No</v>
      </c>
      <c r="J1159" t="str">
        <f>VLOOKUP(A1159,MED[],9,FALSE)</f>
        <v>Obesity</v>
      </c>
      <c r="K1159" t="str">
        <f>VLOOKUP(A1159,MED[],10,FALSE)</f>
        <v>Diabetes</v>
      </c>
      <c r="L1159" t="str">
        <f>VLOOKUP(A1159,HOS[],2,FALSE)</f>
        <v>6 Sep 1970</v>
      </c>
      <c r="M1159" s="11">
        <f>VLOOKUP(A1159,HOS[],8,FALSE)</f>
        <v>8765.25</v>
      </c>
      <c r="N1159" t="str">
        <f>VLOOKUP(A1159,HOS[],9,FALSE)</f>
        <v>tier - 3</v>
      </c>
      <c r="O1159" t="str">
        <f>VLOOKUP(A1159,HOS[],10,FALSE)</f>
        <v>tier - 1</v>
      </c>
      <c r="P1159" t="str">
        <f>VLOOKUP(A1159,HOS[],11,FALSE)</f>
        <v>R1016</v>
      </c>
      <c r="Q1159">
        <f>VLOOKUP(A1159,HOS[],3,FALSE)</f>
        <v>52</v>
      </c>
    </row>
    <row r="1160" spans="1:17" ht="15.6" x14ac:dyDescent="0.3">
      <c r="A1160" s="1" t="s">
        <v>1212</v>
      </c>
      <c r="B1160" t="str">
        <f>VLOOKUP(A1160,CUS[],3,FALSE)</f>
        <v>Tatiana</v>
      </c>
      <c r="C1160">
        <f>VLOOKUP(A1160,MED[],2,FALSE)</f>
        <v>26.6</v>
      </c>
      <c r="D1160">
        <f>VLOOKUP(A1160,MED[],3,FALSE)</f>
        <v>8.4499999999999993</v>
      </c>
      <c r="E1160" t="str">
        <f>VLOOKUP(A1160,MED[],4,FALSE)</f>
        <v>yes</v>
      </c>
      <c r="F1160" t="str">
        <f>VLOOKUP(A1160,MED[],5,FALSE)</f>
        <v>No</v>
      </c>
      <c r="G1160" t="str">
        <f>VLOOKUP(A1160,MED[],6,FALSE)</f>
        <v>No</v>
      </c>
      <c r="H1160" t="str">
        <f>VLOOKUP(A1160,MED[],7,FALSE)</f>
        <v>1</v>
      </c>
      <c r="I1160" t="str">
        <f>VLOOKUP(A1160,MED[],8,FALSE)</f>
        <v>No</v>
      </c>
      <c r="J1160" t="str">
        <f>VLOOKUP(A1160,MED[],9,FALSE)</f>
        <v>Overweight</v>
      </c>
      <c r="K1160" t="str">
        <f>VLOOKUP(A1160,MED[],10,FALSE)</f>
        <v>Diabetes</v>
      </c>
      <c r="L1160" t="str">
        <f>VLOOKUP(A1160,HOS[],2,FALSE)</f>
        <v>23 Jun 1975</v>
      </c>
      <c r="M1160" s="11">
        <f>VLOOKUP(A1160,HOS[],8,FALSE)</f>
        <v>8782.4699999999993</v>
      </c>
      <c r="N1160" t="str">
        <f>VLOOKUP(A1160,HOS[],9,FALSE)</f>
        <v>tier - 2</v>
      </c>
      <c r="O1160" t="str">
        <f>VLOOKUP(A1160,HOS[],10,FALSE)</f>
        <v>tier - 1</v>
      </c>
      <c r="P1160" t="str">
        <f>VLOOKUP(A1160,HOS[],11,FALSE)</f>
        <v>R1024</v>
      </c>
      <c r="Q1160">
        <f>VLOOKUP(A1160,HOS[],3,FALSE)</f>
        <v>47</v>
      </c>
    </row>
    <row r="1161" spans="1:17" ht="15.6" x14ac:dyDescent="0.3">
      <c r="A1161" s="1" t="s">
        <v>1211</v>
      </c>
      <c r="B1161" t="str">
        <f>VLOOKUP(A1161,CUS[],3,FALSE)</f>
        <v>Dan T.</v>
      </c>
      <c r="C1161">
        <f>VLOOKUP(A1161,MED[],2,FALSE)</f>
        <v>26.35</v>
      </c>
      <c r="D1161">
        <f>VLOOKUP(A1161,MED[],3,FALSE)</f>
        <v>6.21</v>
      </c>
      <c r="E1161" t="str">
        <f>VLOOKUP(A1161,MED[],4,FALSE)</f>
        <v>No</v>
      </c>
      <c r="F1161" t="str">
        <f>VLOOKUP(A1161,MED[],5,FALSE)</f>
        <v>No</v>
      </c>
      <c r="G1161" t="str">
        <f>VLOOKUP(A1161,MED[],6,FALSE)</f>
        <v>No</v>
      </c>
      <c r="H1161" t="str">
        <f>VLOOKUP(A1161,MED[],7,FALSE)</f>
        <v>2</v>
      </c>
      <c r="I1161" t="str">
        <f>VLOOKUP(A1161,MED[],8,FALSE)</f>
        <v>No</v>
      </c>
      <c r="J1161" t="str">
        <f>VLOOKUP(A1161,MED[],9,FALSE)</f>
        <v>Overweight</v>
      </c>
      <c r="K1161" t="str">
        <f>VLOOKUP(A1161,MED[],10,FALSE)</f>
        <v>Prediabetes</v>
      </c>
      <c r="L1161" t="str">
        <f>VLOOKUP(A1161,HOS[],2,FALSE)</f>
        <v>30 Jul 1972</v>
      </c>
      <c r="M1161" s="11">
        <f>VLOOKUP(A1161,HOS[],8,FALSE)</f>
        <v>39241.440000000002</v>
      </c>
      <c r="N1161" t="str">
        <f>VLOOKUP(A1161,HOS[],9,FALSE)</f>
        <v>tier - 2</v>
      </c>
      <c r="O1161" t="str">
        <f>VLOOKUP(A1161,HOS[],10,FALSE)</f>
        <v>tier - 1</v>
      </c>
      <c r="P1161" t="str">
        <f>VLOOKUP(A1161,HOS[],11,FALSE)</f>
        <v>R1021</v>
      </c>
      <c r="Q1161">
        <f>VLOOKUP(A1161,HOS[],3,FALSE)</f>
        <v>50</v>
      </c>
    </row>
    <row r="1162" spans="1:17" ht="15.6" x14ac:dyDescent="0.3">
      <c r="A1162" s="1" t="s">
        <v>1210</v>
      </c>
      <c r="B1162" t="str">
        <f>VLOOKUP(A1162,CUS[],3,FALSE)</f>
        <v>Liisa A.</v>
      </c>
      <c r="C1162">
        <f>VLOOKUP(A1162,MED[],2,FALSE)</f>
        <v>39.994999999999997</v>
      </c>
      <c r="D1162">
        <f>VLOOKUP(A1162,MED[],3,FALSE)</f>
        <v>4.6500000000000004</v>
      </c>
      <c r="E1162" t="str">
        <f>VLOOKUP(A1162,MED[],4,FALSE)</f>
        <v>No</v>
      </c>
      <c r="F1162" t="str">
        <f>VLOOKUP(A1162,MED[],5,FALSE)</f>
        <v>No</v>
      </c>
      <c r="G1162" t="str">
        <f>VLOOKUP(A1162,MED[],6,FALSE)</f>
        <v>No</v>
      </c>
      <c r="H1162" t="str">
        <f>VLOOKUP(A1162,MED[],7,FALSE)</f>
        <v>0</v>
      </c>
      <c r="I1162" t="str">
        <f>VLOOKUP(A1162,MED[],8,FALSE)</f>
        <v>No</v>
      </c>
      <c r="J1162" t="str">
        <f>VLOOKUP(A1162,MED[],9,FALSE)</f>
        <v>Obesity</v>
      </c>
      <c r="K1162" t="str">
        <f>VLOOKUP(A1162,MED[],10,FALSE)</f>
        <v>Normal</v>
      </c>
      <c r="L1162" t="str">
        <f>VLOOKUP(A1162,HOS[],2,FALSE)</f>
        <v>18 Sep 1977</v>
      </c>
      <c r="M1162" s="11">
        <f>VLOOKUP(A1162,HOS[],8,FALSE)</f>
        <v>8798.59</v>
      </c>
      <c r="N1162" t="str">
        <f>VLOOKUP(A1162,HOS[],9,FALSE)</f>
        <v>tier - 2</v>
      </c>
      <c r="O1162" t="str">
        <f>VLOOKUP(A1162,HOS[],10,FALSE)</f>
        <v>tier - 3</v>
      </c>
      <c r="P1162" t="str">
        <f>VLOOKUP(A1162,HOS[],11,FALSE)</f>
        <v>R1024</v>
      </c>
      <c r="Q1162">
        <f>VLOOKUP(A1162,HOS[],3,FALSE)</f>
        <v>45</v>
      </c>
    </row>
    <row r="1163" spans="1:17" ht="15.6" x14ac:dyDescent="0.3">
      <c r="A1163" s="1" t="s">
        <v>1209</v>
      </c>
      <c r="B1163" t="str">
        <f>VLOOKUP(A1163,CUS[],3,FALSE)</f>
        <v>Kathryn E.</v>
      </c>
      <c r="C1163">
        <f>VLOOKUP(A1163,MED[],2,FALSE)</f>
        <v>22.92</v>
      </c>
      <c r="D1163">
        <f>VLOOKUP(A1163,MED[],3,FALSE)</f>
        <v>5.87</v>
      </c>
      <c r="E1163" t="str">
        <f>VLOOKUP(A1163,MED[],4,FALSE)</f>
        <v>yes</v>
      </c>
      <c r="F1163" t="str">
        <f>VLOOKUP(A1163,MED[],5,FALSE)</f>
        <v>No</v>
      </c>
      <c r="G1163" t="str">
        <f>VLOOKUP(A1163,MED[],6,FALSE)</f>
        <v>No</v>
      </c>
      <c r="H1163" t="str">
        <f>VLOOKUP(A1163,MED[],7,FALSE)</f>
        <v>1</v>
      </c>
      <c r="I1163" t="str">
        <f>VLOOKUP(A1163,MED[],8,FALSE)</f>
        <v>No</v>
      </c>
      <c r="J1163" t="str">
        <f>VLOOKUP(A1163,MED[],9,FALSE)</f>
        <v>Overweight</v>
      </c>
      <c r="K1163" t="str">
        <f>VLOOKUP(A1163,MED[],10,FALSE)</f>
        <v>Prediabetes</v>
      </c>
      <c r="L1163" t="str">
        <f>VLOOKUP(A1163,HOS[],2,FALSE)</f>
        <v>29 Nov 1964</v>
      </c>
      <c r="M1163" s="11">
        <f>VLOOKUP(A1163,HOS[],8,FALSE)</f>
        <v>8800.49</v>
      </c>
      <c r="N1163" t="str">
        <f>VLOOKUP(A1163,HOS[],9,FALSE)</f>
        <v>tier - 3</v>
      </c>
      <c r="O1163" t="str">
        <f>VLOOKUP(A1163,HOS[],10,FALSE)</f>
        <v>tier - 3</v>
      </c>
      <c r="P1163" t="str">
        <f>VLOOKUP(A1163,HOS[],11,FALSE)</f>
        <v>R1013</v>
      </c>
      <c r="Q1163">
        <f>VLOOKUP(A1163,HOS[],3,FALSE)</f>
        <v>58</v>
      </c>
    </row>
    <row r="1164" spans="1:17" ht="15.6" x14ac:dyDescent="0.3">
      <c r="A1164" s="1" t="s">
        <v>1208</v>
      </c>
      <c r="B1164" t="str">
        <f>VLOOKUP(A1164,CUS[],3,FALSE)</f>
        <v>Maxwell</v>
      </c>
      <c r="C1164">
        <f>VLOOKUP(A1164,MED[],2,FALSE)</f>
        <v>24.78</v>
      </c>
      <c r="D1164">
        <f>VLOOKUP(A1164,MED[],3,FALSE)</f>
        <v>4.24</v>
      </c>
      <c r="E1164" t="str">
        <f>VLOOKUP(A1164,MED[],4,FALSE)</f>
        <v>yes</v>
      </c>
      <c r="F1164" t="str">
        <f>VLOOKUP(A1164,MED[],5,FALSE)</f>
        <v>No</v>
      </c>
      <c r="G1164" t="str">
        <f>VLOOKUP(A1164,MED[],6,FALSE)</f>
        <v>No</v>
      </c>
      <c r="H1164" t="str">
        <f>VLOOKUP(A1164,MED[],7,FALSE)</f>
        <v>2</v>
      </c>
      <c r="I1164" t="str">
        <f>VLOOKUP(A1164,MED[],8,FALSE)</f>
        <v>No</v>
      </c>
      <c r="J1164" t="str">
        <f>VLOOKUP(A1164,MED[],9,FALSE)</f>
        <v>Overweight</v>
      </c>
      <c r="K1164" t="str">
        <f>VLOOKUP(A1164,MED[],10,FALSE)</f>
        <v>Normal</v>
      </c>
      <c r="L1164" t="str">
        <f>VLOOKUP(A1164,HOS[],2,FALSE)</f>
        <v>7 Sep 1966</v>
      </c>
      <c r="M1164" s="11">
        <f>VLOOKUP(A1164,HOS[],8,FALSE)</f>
        <v>8821.8799999999992</v>
      </c>
      <c r="N1164" t="str">
        <f>VLOOKUP(A1164,HOS[],9,FALSE)</f>
        <v>tier - 3</v>
      </c>
      <c r="O1164" t="str">
        <f>VLOOKUP(A1164,HOS[],10,FALSE)</f>
        <v>tier - 2</v>
      </c>
      <c r="P1164" t="str">
        <f>VLOOKUP(A1164,HOS[],11,FALSE)</f>
        <v>R1013</v>
      </c>
      <c r="Q1164">
        <f>VLOOKUP(A1164,HOS[],3,FALSE)</f>
        <v>56</v>
      </c>
    </row>
    <row r="1165" spans="1:17" ht="15.6" x14ac:dyDescent="0.3">
      <c r="A1165" s="1" t="s">
        <v>1207</v>
      </c>
      <c r="B1165" t="str">
        <f>VLOOKUP(A1165,CUS[],3,FALSE)</f>
        <v>Pascale</v>
      </c>
      <c r="C1165">
        <f>VLOOKUP(A1165,MED[],2,FALSE)</f>
        <v>34.07</v>
      </c>
      <c r="D1165">
        <f>VLOOKUP(A1165,MED[],3,FALSE)</f>
        <v>7.81</v>
      </c>
      <c r="E1165" t="str">
        <f>VLOOKUP(A1165,MED[],4,FALSE)</f>
        <v>yes</v>
      </c>
      <c r="F1165" t="str">
        <f>VLOOKUP(A1165,MED[],5,FALSE)</f>
        <v>No</v>
      </c>
      <c r="G1165" t="str">
        <f>VLOOKUP(A1165,MED[],6,FALSE)</f>
        <v>No</v>
      </c>
      <c r="H1165" t="str">
        <f>VLOOKUP(A1165,MED[],7,FALSE)</f>
        <v>0</v>
      </c>
      <c r="I1165" t="str">
        <f>VLOOKUP(A1165,MED[],8,FALSE)</f>
        <v>No</v>
      </c>
      <c r="J1165" t="str">
        <f>VLOOKUP(A1165,MED[],9,FALSE)</f>
        <v>Obesity</v>
      </c>
      <c r="K1165" t="str">
        <f>VLOOKUP(A1165,MED[],10,FALSE)</f>
        <v>Diabetes</v>
      </c>
      <c r="L1165" t="str">
        <f>VLOOKUP(A1165,HOS[],2,FALSE)</f>
        <v>16 Aug 1981</v>
      </c>
      <c r="M1165" s="11">
        <f>VLOOKUP(A1165,HOS[],8,FALSE)</f>
        <v>12913.99</v>
      </c>
      <c r="N1165" t="str">
        <f>VLOOKUP(A1165,HOS[],9,FALSE)</f>
        <v>tier - 2</v>
      </c>
      <c r="O1165" t="str">
        <f>VLOOKUP(A1165,HOS[],10,FALSE)</f>
        <v>tier - 3</v>
      </c>
      <c r="P1165" t="str">
        <f>VLOOKUP(A1165,HOS[],11,FALSE)</f>
        <v>R1011</v>
      </c>
      <c r="Q1165">
        <f>VLOOKUP(A1165,HOS[],3,FALSE)</f>
        <v>41</v>
      </c>
    </row>
    <row r="1166" spans="1:17" ht="15.6" x14ac:dyDescent="0.3">
      <c r="A1166" s="1" t="s">
        <v>1206</v>
      </c>
      <c r="B1166" t="str">
        <f>VLOOKUP(A1166,CUS[],3,FALSE)</f>
        <v>Becca</v>
      </c>
      <c r="C1166">
        <f>VLOOKUP(A1166,MED[],2,FALSE)</f>
        <v>30.14</v>
      </c>
      <c r="D1166">
        <f>VLOOKUP(A1166,MED[],3,FALSE)</f>
        <v>9.85</v>
      </c>
      <c r="E1166" t="str">
        <f>VLOOKUP(A1166,MED[],4,FALSE)</f>
        <v>No</v>
      </c>
      <c r="F1166" t="str">
        <f>VLOOKUP(A1166,MED[],5,FALSE)</f>
        <v>No</v>
      </c>
      <c r="G1166" t="str">
        <f>VLOOKUP(A1166,MED[],6,FALSE)</f>
        <v>No</v>
      </c>
      <c r="H1166" t="str">
        <f>VLOOKUP(A1166,MED[],7,FALSE)</f>
        <v>0</v>
      </c>
      <c r="I1166" t="str">
        <f>VLOOKUP(A1166,MED[],8,FALSE)</f>
        <v>No</v>
      </c>
      <c r="J1166" t="str">
        <f>VLOOKUP(A1166,MED[],9,FALSE)</f>
        <v>Obesity</v>
      </c>
      <c r="K1166" t="str">
        <f>VLOOKUP(A1166,MED[],10,FALSE)</f>
        <v>Diabetes</v>
      </c>
      <c r="L1166" t="str">
        <f>VLOOKUP(A1166,HOS[],2,FALSE)</f>
        <v>14 Jul 1974</v>
      </c>
      <c r="M1166" s="11">
        <f>VLOOKUP(A1166,HOS[],8,FALSE)</f>
        <v>8823.2800000000007</v>
      </c>
      <c r="N1166" t="str">
        <f>VLOOKUP(A1166,HOS[],9,FALSE)</f>
        <v>tier - 2</v>
      </c>
      <c r="O1166" t="str">
        <f>VLOOKUP(A1166,HOS[],10,FALSE)</f>
        <v>tier - 2</v>
      </c>
      <c r="P1166" t="str">
        <f>VLOOKUP(A1166,HOS[],11,FALSE)</f>
        <v>R1011</v>
      </c>
      <c r="Q1166">
        <f>VLOOKUP(A1166,HOS[],3,FALSE)</f>
        <v>48</v>
      </c>
    </row>
    <row r="1167" spans="1:17" ht="15.6" x14ac:dyDescent="0.3">
      <c r="A1167" s="1" t="s">
        <v>1205</v>
      </c>
      <c r="B1167" t="str">
        <f>VLOOKUP(A1167,CUS[],3,FALSE)</f>
        <v>Grace</v>
      </c>
      <c r="C1167">
        <f>VLOOKUP(A1167,MED[],2,FALSE)</f>
        <v>18.05</v>
      </c>
      <c r="D1167">
        <f>VLOOKUP(A1167,MED[],3,FALSE)</f>
        <v>6.94</v>
      </c>
      <c r="E1167" t="str">
        <f>VLOOKUP(A1167,MED[],4,FALSE)</f>
        <v>No</v>
      </c>
      <c r="F1167" t="str">
        <f>VLOOKUP(A1167,MED[],5,FALSE)</f>
        <v>No</v>
      </c>
      <c r="G1167" t="str">
        <f>VLOOKUP(A1167,MED[],6,FALSE)</f>
        <v>No</v>
      </c>
      <c r="H1167" t="str">
        <f>VLOOKUP(A1167,MED[],7,FALSE)</f>
        <v>0</v>
      </c>
      <c r="I1167" t="str">
        <f>VLOOKUP(A1167,MED[],8,FALSE)</f>
        <v>No</v>
      </c>
      <c r="J1167" t="str">
        <f>VLOOKUP(A1167,MED[],9,FALSE)</f>
        <v>Underweight</v>
      </c>
      <c r="K1167" t="str">
        <f>VLOOKUP(A1167,MED[],10,FALSE)</f>
        <v>Diabetes</v>
      </c>
      <c r="L1167" t="str">
        <f>VLOOKUP(A1167,HOS[],2,FALSE)</f>
        <v>19 Jul 1971</v>
      </c>
      <c r="M1167" s="11">
        <f>VLOOKUP(A1167,HOS[],8,FALSE)</f>
        <v>8823.99</v>
      </c>
      <c r="N1167" t="str">
        <f>VLOOKUP(A1167,HOS[],9,FALSE)</f>
        <v>tier - 2</v>
      </c>
      <c r="O1167" t="str">
        <f>VLOOKUP(A1167,HOS[],10,FALSE)</f>
        <v>tier - 1</v>
      </c>
      <c r="P1167" t="str">
        <f>VLOOKUP(A1167,HOS[],11,FALSE)</f>
        <v>R1012</v>
      </c>
      <c r="Q1167">
        <f>VLOOKUP(A1167,HOS[],3,FALSE)</f>
        <v>51</v>
      </c>
    </row>
    <row r="1168" spans="1:17" ht="15.6" x14ac:dyDescent="0.3">
      <c r="A1168" s="1" t="s">
        <v>1204</v>
      </c>
      <c r="B1168" t="str">
        <f>VLOOKUP(A1168,CUS[],3,FALSE)</f>
        <v>Samantha</v>
      </c>
      <c r="C1168">
        <f>VLOOKUP(A1168,MED[],2,FALSE)</f>
        <v>37.4</v>
      </c>
      <c r="D1168">
        <f>VLOOKUP(A1168,MED[],3,FALSE)</f>
        <v>11.3</v>
      </c>
      <c r="E1168" t="str">
        <f>VLOOKUP(A1168,MED[],4,FALSE)</f>
        <v>yes</v>
      </c>
      <c r="F1168" t="str">
        <f>VLOOKUP(A1168,MED[],5,FALSE)</f>
        <v>No</v>
      </c>
      <c r="G1168" t="str">
        <f>VLOOKUP(A1168,MED[],6,FALSE)</f>
        <v>No</v>
      </c>
      <c r="H1168" t="str">
        <f>VLOOKUP(A1168,MED[],7,FALSE)</f>
        <v>2</v>
      </c>
      <c r="I1168" t="str">
        <f>VLOOKUP(A1168,MED[],8,FALSE)</f>
        <v>No</v>
      </c>
      <c r="J1168" t="str">
        <f>VLOOKUP(A1168,MED[],9,FALSE)</f>
        <v>Obesity</v>
      </c>
      <c r="K1168" t="str">
        <f>VLOOKUP(A1168,MED[],10,FALSE)</f>
        <v>Diabetes</v>
      </c>
      <c r="L1168" t="str">
        <f>VLOOKUP(A1168,HOS[],2,FALSE)</f>
        <v>22 Sep 1970</v>
      </c>
      <c r="M1168" s="11">
        <f>VLOOKUP(A1168,HOS[],8,FALSE)</f>
        <v>8824.27</v>
      </c>
      <c r="N1168" t="str">
        <f>VLOOKUP(A1168,HOS[],9,FALSE)</f>
        <v>tier - 2</v>
      </c>
      <c r="O1168" t="str">
        <f>VLOOKUP(A1168,HOS[],10,FALSE)</f>
        <v>tier - 2</v>
      </c>
      <c r="P1168" t="str">
        <f>VLOOKUP(A1168,HOS[],11,FALSE)</f>
        <v>R1011</v>
      </c>
      <c r="Q1168">
        <f>VLOOKUP(A1168,HOS[],3,FALSE)</f>
        <v>52</v>
      </c>
    </row>
    <row r="1169" spans="1:17" ht="15.6" x14ac:dyDescent="0.3">
      <c r="A1169" s="1" t="s">
        <v>1203</v>
      </c>
      <c r="B1169" t="str">
        <f>VLOOKUP(A1169,CUS[],3,FALSE)</f>
        <v>Nicole R.</v>
      </c>
      <c r="C1169">
        <f>VLOOKUP(A1169,MED[],2,FALSE)</f>
        <v>25.75</v>
      </c>
      <c r="D1169">
        <f>VLOOKUP(A1169,MED[],3,FALSE)</f>
        <v>9.23</v>
      </c>
      <c r="E1169" t="str">
        <f>VLOOKUP(A1169,MED[],4,FALSE)</f>
        <v>No</v>
      </c>
      <c r="F1169" t="str">
        <f>VLOOKUP(A1169,MED[],5,FALSE)</f>
        <v>No</v>
      </c>
      <c r="G1169" t="str">
        <f>VLOOKUP(A1169,MED[],6,FALSE)</f>
        <v>No</v>
      </c>
      <c r="H1169" t="str">
        <f>VLOOKUP(A1169,MED[],7,FALSE)</f>
        <v>0</v>
      </c>
      <c r="I1169" t="str">
        <f>VLOOKUP(A1169,MED[],8,FALSE)</f>
        <v>No</v>
      </c>
      <c r="J1169" t="str">
        <f>VLOOKUP(A1169,MED[],9,FALSE)</f>
        <v>Overweight</v>
      </c>
      <c r="K1169" t="str">
        <f>VLOOKUP(A1169,MED[],10,FALSE)</f>
        <v>Diabetes</v>
      </c>
      <c r="L1169" t="str">
        <f>VLOOKUP(A1169,HOS[],2,FALSE)</f>
        <v>14 Jun 1968</v>
      </c>
      <c r="M1169" s="11">
        <f>VLOOKUP(A1169,HOS[],8,FALSE)</f>
        <v>8825.09</v>
      </c>
      <c r="N1169" t="str">
        <f>VLOOKUP(A1169,HOS[],9,FALSE)</f>
        <v>tier - 3</v>
      </c>
      <c r="O1169" t="str">
        <f>VLOOKUP(A1169,HOS[],10,FALSE)</f>
        <v>tier - 2</v>
      </c>
      <c r="P1169" t="str">
        <f>VLOOKUP(A1169,HOS[],11,FALSE)</f>
        <v>R1013</v>
      </c>
      <c r="Q1169">
        <f>VLOOKUP(A1169,HOS[],3,FALSE)</f>
        <v>54</v>
      </c>
    </row>
    <row r="1170" spans="1:17" ht="15.6" x14ac:dyDescent="0.3">
      <c r="A1170" s="1" t="s">
        <v>1202</v>
      </c>
      <c r="B1170" t="str">
        <f>VLOOKUP(A1170,CUS[],3,FALSE)</f>
        <v>David W</v>
      </c>
      <c r="C1170">
        <f>VLOOKUP(A1170,MED[],2,FALSE)</f>
        <v>32.299999999999997</v>
      </c>
      <c r="D1170">
        <f>VLOOKUP(A1170,MED[],3,FALSE)</f>
        <v>4.37</v>
      </c>
      <c r="E1170" t="str">
        <f>VLOOKUP(A1170,MED[],4,FALSE)</f>
        <v>No</v>
      </c>
      <c r="F1170" t="str">
        <f>VLOOKUP(A1170,MED[],5,FALSE)</f>
        <v>No</v>
      </c>
      <c r="G1170" t="str">
        <f>VLOOKUP(A1170,MED[],6,FALSE)</f>
        <v>No</v>
      </c>
      <c r="H1170" t="str">
        <f>VLOOKUP(A1170,MED[],7,FALSE)</f>
        <v>2</v>
      </c>
      <c r="I1170" t="str">
        <f>VLOOKUP(A1170,MED[],8,FALSE)</f>
        <v>No</v>
      </c>
      <c r="J1170" t="str">
        <f>VLOOKUP(A1170,MED[],9,FALSE)</f>
        <v>Obesity</v>
      </c>
      <c r="K1170" t="str">
        <f>VLOOKUP(A1170,MED[],10,FALSE)</f>
        <v>Normal</v>
      </c>
      <c r="L1170" t="str">
        <f>VLOOKUP(A1170,HOS[],2,FALSE)</f>
        <v>14 Oct 1972</v>
      </c>
      <c r="M1170" s="11">
        <f>VLOOKUP(A1170,HOS[],8,FALSE)</f>
        <v>8827.2099999999991</v>
      </c>
      <c r="N1170" t="str">
        <f>VLOOKUP(A1170,HOS[],9,FALSE)</f>
        <v>tier - 2</v>
      </c>
      <c r="O1170" t="str">
        <f>VLOOKUP(A1170,HOS[],10,FALSE)</f>
        <v>tier - 2</v>
      </c>
      <c r="P1170" t="str">
        <f>VLOOKUP(A1170,HOS[],11,FALSE)</f>
        <v>R1011</v>
      </c>
      <c r="Q1170">
        <f>VLOOKUP(A1170,HOS[],3,FALSE)</f>
        <v>50</v>
      </c>
    </row>
    <row r="1171" spans="1:17" ht="15.6" x14ac:dyDescent="0.3">
      <c r="A1171" s="1" t="s">
        <v>1201</v>
      </c>
      <c r="B1171" t="str">
        <f>VLOOKUP(A1171,CUS[],3,FALSE)</f>
        <v>Grant</v>
      </c>
      <c r="C1171">
        <f>VLOOKUP(A1171,MED[],2,FALSE)</f>
        <v>28.61</v>
      </c>
      <c r="D1171">
        <f>VLOOKUP(A1171,MED[],3,FALSE)</f>
        <v>5.76</v>
      </c>
      <c r="E1171" t="str">
        <f>VLOOKUP(A1171,MED[],4,FALSE)</f>
        <v>No</v>
      </c>
      <c r="F1171" t="str">
        <f>VLOOKUP(A1171,MED[],5,FALSE)</f>
        <v>No</v>
      </c>
      <c r="G1171" t="str">
        <f>VLOOKUP(A1171,MED[],6,FALSE)</f>
        <v>Yes</v>
      </c>
      <c r="H1171" t="str">
        <f>VLOOKUP(A1171,MED[],7,FALSE)</f>
        <v>1</v>
      </c>
      <c r="I1171" t="str">
        <f>VLOOKUP(A1171,MED[],8,FALSE)</f>
        <v>No</v>
      </c>
      <c r="J1171" t="str">
        <f>VLOOKUP(A1171,MED[],9,FALSE)</f>
        <v>Overweight</v>
      </c>
      <c r="K1171" t="str">
        <f>VLOOKUP(A1171,MED[],10,FALSE)</f>
        <v>Prediabetes</v>
      </c>
      <c r="L1171" t="str">
        <f>VLOOKUP(A1171,HOS[],2,FALSE)</f>
        <v>22 Dec 1979</v>
      </c>
      <c r="M1171" s="11">
        <f>VLOOKUP(A1171,HOS[],8,FALSE)</f>
        <v>8835.26</v>
      </c>
      <c r="N1171" t="str">
        <f>VLOOKUP(A1171,HOS[],9,FALSE)</f>
        <v>tier - 2</v>
      </c>
      <c r="O1171" t="str">
        <f>VLOOKUP(A1171,HOS[],10,FALSE)</f>
        <v>tier - 2</v>
      </c>
      <c r="P1171" t="str">
        <f>VLOOKUP(A1171,HOS[],11,FALSE)</f>
        <v>R1021</v>
      </c>
      <c r="Q1171">
        <f>VLOOKUP(A1171,HOS[],3,FALSE)</f>
        <v>43</v>
      </c>
    </row>
    <row r="1172" spans="1:17" ht="15.6" x14ac:dyDescent="0.3">
      <c r="A1172" s="1" t="s">
        <v>1200</v>
      </c>
      <c r="B1172" t="str">
        <f>VLOOKUP(A1172,CUS[],3,FALSE)</f>
        <v>Sophia</v>
      </c>
      <c r="C1172">
        <f>VLOOKUP(A1172,MED[],2,FALSE)</f>
        <v>45.41</v>
      </c>
      <c r="D1172">
        <f>VLOOKUP(A1172,MED[],3,FALSE)</f>
        <v>4.96</v>
      </c>
      <c r="E1172" t="str">
        <f>VLOOKUP(A1172,MED[],4,FALSE)</f>
        <v>No</v>
      </c>
      <c r="F1172" t="str">
        <f>VLOOKUP(A1172,MED[],5,FALSE)</f>
        <v>No</v>
      </c>
      <c r="G1172" t="str">
        <f>VLOOKUP(A1172,MED[],6,FALSE)</f>
        <v>No</v>
      </c>
      <c r="H1172" t="str">
        <f>VLOOKUP(A1172,MED[],7,FALSE)</f>
        <v>1</v>
      </c>
      <c r="I1172" t="str">
        <f>VLOOKUP(A1172,MED[],8,FALSE)</f>
        <v>No</v>
      </c>
      <c r="J1172" t="str">
        <f>VLOOKUP(A1172,MED[],9,FALSE)</f>
        <v>Obesity</v>
      </c>
      <c r="K1172" t="str">
        <f>VLOOKUP(A1172,MED[],10,FALSE)</f>
        <v>Normal</v>
      </c>
      <c r="L1172" t="str">
        <f>VLOOKUP(A1172,HOS[],2,FALSE)</f>
        <v>18 Jun 1998</v>
      </c>
      <c r="M1172" s="11">
        <f>VLOOKUP(A1172,HOS[],8,FALSE)</f>
        <v>8871.15</v>
      </c>
      <c r="N1172" t="str">
        <f>VLOOKUP(A1172,HOS[],9,FALSE)</f>
        <v>tier - 2</v>
      </c>
      <c r="O1172" t="str">
        <f>VLOOKUP(A1172,HOS[],10,FALSE)</f>
        <v>tier - 2</v>
      </c>
      <c r="P1172" t="str">
        <f>VLOOKUP(A1172,HOS[],11,FALSE)</f>
        <v>R1026</v>
      </c>
      <c r="Q1172">
        <f>VLOOKUP(A1172,HOS[],3,FALSE)</f>
        <v>24</v>
      </c>
    </row>
    <row r="1173" spans="1:17" ht="15.6" x14ac:dyDescent="0.3">
      <c r="A1173" s="1" t="s">
        <v>1199</v>
      </c>
      <c r="B1173" t="str">
        <f>VLOOKUP(A1173,CUS[],3,FALSE)</f>
        <v>Christina</v>
      </c>
      <c r="C1173">
        <f>VLOOKUP(A1173,MED[],2,FALSE)</f>
        <v>31.2</v>
      </c>
      <c r="D1173">
        <f>VLOOKUP(A1173,MED[],3,FALSE)</f>
        <v>11.04</v>
      </c>
      <c r="E1173" t="str">
        <f>VLOOKUP(A1173,MED[],4,FALSE)</f>
        <v>yes</v>
      </c>
      <c r="F1173" t="str">
        <f>VLOOKUP(A1173,MED[],5,FALSE)</f>
        <v>No</v>
      </c>
      <c r="G1173" t="str">
        <f>VLOOKUP(A1173,MED[],6,FALSE)</f>
        <v>No</v>
      </c>
      <c r="H1173" t="str">
        <f>VLOOKUP(A1173,MED[],7,FALSE)</f>
        <v>2</v>
      </c>
      <c r="I1173" t="str">
        <f>VLOOKUP(A1173,MED[],8,FALSE)</f>
        <v>No</v>
      </c>
      <c r="J1173" t="str">
        <f>VLOOKUP(A1173,MED[],9,FALSE)</f>
        <v>Obesity</v>
      </c>
      <c r="K1173" t="str">
        <f>VLOOKUP(A1173,MED[],10,FALSE)</f>
        <v>Diabetes</v>
      </c>
      <c r="L1173" t="str">
        <f>VLOOKUP(A1173,HOS[],2,FALSE)</f>
        <v>16 Dec 1970</v>
      </c>
      <c r="M1173" s="11">
        <f>VLOOKUP(A1173,HOS[],8,FALSE)</f>
        <v>39315.279999999999</v>
      </c>
      <c r="N1173" t="str">
        <f>VLOOKUP(A1173,HOS[],9,FALSE)</f>
        <v>tier - 2</v>
      </c>
      <c r="O1173" t="str">
        <f>VLOOKUP(A1173,HOS[],10,FALSE)</f>
        <v>tier - 3</v>
      </c>
      <c r="P1173" t="str">
        <f>VLOOKUP(A1173,HOS[],11,FALSE)</f>
        <v>R1011</v>
      </c>
      <c r="Q1173">
        <f>VLOOKUP(A1173,HOS[],3,FALSE)</f>
        <v>52</v>
      </c>
    </row>
    <row r="1174" spans="1:17" ht="15.6" x14ac:dyDescent="0.3">
      <c r="A1174" s="1" t="s">
        <v>1198</v>
      </c>
      <c r="B1174" t="str">
        <f>VLOOKUP(A1174,CUS[],3,FALSE)</f>
        <v>Sam L.</v>
      </c>
      <c r="C1174">
        <f>VLOOKUP(A1174,MED[],2,FALSE)</f>
        <v>29.83</v>
      </c>
      <c r="D1174">
        <f>VLOOKUP(A1174,MED[],3,FALSE)</f>
        <v>7.81</v>
      </c>
      <c r="E1174" t="str">
        <f>VLOOKUP(A1174,MED[],4,FALSE)</f>
        <v>yes</v>
      </c>
      <c r="F1174" t="str">
        <f>VLOOKUP(A1174,MED[],5,FALSE)</f>
        <v>No</v>
      </c>
      <c r="G1174" t="str">
        <f>VLOOKUP(A1174,MED[],6,FALSE)</f>
        <v>No</v>
      </c>
      <c r="H1174" t="str">
        <f>VLOOKUP(A1174,MED[],7,FALSE)</f>
        <v>1</v>
      </c>
      <c r="I1174" t="str">
        <f>VLOOKUP(A1174,MED[],8,FALSE)</f>
        <v>No</v>
      </c>
      <c r="J1174" t="str">
        <f>VLOOKUP(A1174,MED[],9,FALSE)</f>
        <v>Overweight</v>
      </c>
      <c r="K1174" t="str">
        <f>VLOOKUP(A1174,MED[],10,FALSE)</f>
        <v>Diabetes</v>
      </c>
      <c r="L1174" t="str">
        <f>VLOOKUP(A1174,HOS[],2,FALSE)</f>
        <v>9 Oct 1975</v>
      </c>
      <c r="M1174" s="11">
        <f>VLOOKUP(A1174,HOS[],8,FALSE)</f>
        <v>8890.59</v>
      </c>
      <c r="N1174" t="str">
        <f>VLOOKUP(A1174,HOS[],9,FALSE)</f>
        <v>tier - 3</v>
      </c>
      <c r="O1174" t="str">
        <f>VLOOKUP(A1174,HOS[],10,FALSE)</f>
        <v>tier - 3</v>
      </c>
      <c r="P1174" t="str">
        <f>VLOOKUP(A1174,HOS[],11,FALSE)</f>
        <v>R1012</v>
      </c>
      <c r="Q1174">
        <f>VLOOKUP(A1174,HOS[],3,FALSE)</f>
        <v>47</v>
      </c>
    </row>
    <row r="1175" spans="1:17" ht="15.6" x14ac:dyDescent="0.3">
      <c r="A1175" s="1" t="s">
        <v>1197</v>
      </c>
      <c r="B1175" t="str">
        <f>VLOOKUP(A1175,CUS[],3,FALSE)</f>
        <v>Haley R.</v>
      </c>
      <c r="C1175">
        <f>VLOOKUP(A1175,MED[],2,FALSE)</f>
        <v>29.06</v>
      </c>
      <c r="D1175">
        <f>VLOOKUP(A1175,MED[],3,FALSE)</f>
        <v>4.55</v>
      </c>
      <c r="E1175" t="str">
        <f>VLOOKUP(A1175,MED[],4,FALSE)</f>
        <v>No</v>
      </c>
      <c r="F1175" t="str">
        <f>VLOOKUP(A1175,MED[],5,FALSE)</f>
        <v>No</v>
      </c>
      <c r="G1175" t="str">
        <f>VLOOKUP(A1175,MED[],6,FALSE)</f>
        <v>No</v>
      </c>
      <c r="H1175" t="str">
        <f>VLOOKUP(A1175,MED[],7,FALSE)</f>
        <v>0</v>
      </c>
      <c r="I1175" t="str">
        <f>VLOOKUP(A1175,MED[],8,FALSE)</f>
        <v>No</v>
      </c>
      <c r="J1175" t="str">
        <f>VLOOKUP(A1175,MED[],9,FALSE)</f>
        <v>Overweight</v>
      </c>
      <c r="K1175" t="str">
        <f>VLOOKUP(A1175,MED[],10,FALSE)</f>
        <v>Normal</v>
      </c>
      <c r="L1175" t="str">
        <f>VLOOKUP(A1175,HOS[],2,FALSE)</f>
        <v>16 Aug 1982</v>
      </c>
      <c r="M1175" s="11">
        <f>VLOOKUP(A1175,HOS[],8,FALSE)</f>
        <v>8891.14</v>
      </c>
      <c r="N1175" t="str">
        <f>VLOOKUP(A1175,HOS[],9,FALSE)</f>
        <v>tier - 2</v>
      </c>
      <c r="O1175" t="str">
        <f>VLOOKUP(A1175,HOS[],10,FALSE)</f>
        <v>tier - 1</v>
      </c>
      <c r="P1175" t="str">
        <f>VLOOKUP(A1175,HOS[],11,FALSE)</f>
        <v>R1025</v>
      </c>
      <c r="Q1175">
        <f>VLOOKUP(A1175,HOS[],3,FALSE)</f>
        <v>40</v>
      </c>
    </row>
    <row r="1176" spans="1:17" ht="15.6" x14ac:dyDescent="0.3">
      <c r="A1176" s="1" t="s">
        <v>1196</v>
      </c>
      <c r="B1176" t="str">
        <f>VLOOKUP(A1176,CUS[],3,FALSE)</f>
        <v>Ethan</v>
      </c>
      <c r="C1176">
        <f>VLOOKUP(A1176,MED[],2,FALSE)</f>
        <v>27.454999999999998</v>
      </c>
      <c r="D1176">
        <f>VLOOKUP(A1176,MED[],3,FALSE)</f>
        <v>6.13</v>
      </c>
      <c r="E1176" t="str">
        <f>VLOOKUP(A1176,MED[],4,FALSE)</f>
        <v>No</v>
      </c>
      <c r="F1176" t="str">
        <f>VLOOKUP(A1176,MED[],5,FALSE)</f>
        <v>No</v>
      </c>
      <c r="G1176" t="str">
        <f>VLOOKUP(A1176,MED[],6,FALSE)</f>
        <v>No</v>
      </c>
      <c r="H1176" t="str">
        <f>VLOOKUP(A1176,MED[],7,FALSE)</f>
        <v>2</v>
      </c>
      <c r="I1176" t="str">
        <f>VLOOKUP(A1176,MED[],8,FALSE)</f>
        <v>No</v>
      </c>
      <c r="J1176" t="str">
        <f>VLOOKUP(A1176,MED[],9,FALSE)</f>
        <v>Overweight</v>
      </c>
      <c r="K1176" t="str">
        <f>VLOOKUP(A1176,MED[],10,FALSE)</f>
        <v>Prediabetes</v>
      </c>
      <c r="L1176" t="str">
        <f>VLOOKUP(A1176,HOS[],2,FALSE)</f>
        <v>1 Dec 1972</v>
      </c>
      <c r="M1176" s="11">
        <f>VLOOKUP(A1176,HOS[],8,FALSE)</f>
        <v>12925.89</v>
      </c>
      <c r="N1176" t="str">
        <f>VLOOKUP(A1176,HOS[],9,FALSE)</f>
        <v>tier - 3</v>
      </c>
      <c r="O1176" t="str">
        <f>VLOOKUP(A1176,HOS[],10,FALSE)</f>
        <v>tier - 3</v>
      </c>
      <c r="P1176" t="str">
        <f>VLOOKUP(A1176,HOS[],11,FALSE)</f>
        <v>R1016</v>
      </c>
      <c r="Q1176">
        <f>VLOOKUP(A1176,HOS[],3,FALSE)</f>
        <v>50</v>
      </c>
    </row>
    <row r="1177" spans="1:17" ht="15.6" x14ac:dyDescent="0.3">
      <c r="A1177" s="1" t="s">
        <v>1195</v>
      </c>
      <c r="B1177" t="str">
        <f>VLOOKUP(A1177,CUS[],3,FALSE)</f>
        <v>Andrew W</v>
      </c>
      <c r="C1177">
        <f>VLOOKUP(A1177,MED[],2,FALSE)</f>
        <v>23.01</v>
      </c>
      <c r="D1177">
        <f>VLOOKUP(A1177,MED[],3,FALSE)</f>
        <v>6.04</v>
      </c>
      <c r="E1177" t="str">
        <f>VLOOKUP(A1177,MED[],4,FALSE)</f>
        <v>yes</v>
      </c>
      <c r="F1177" t="str">
        <f>VLOOKUP(A1177,MED[],5,FALSE)</f>
        <v>No</v>
      </c>
      <c r="G1177" t="str">
        <f>VLOOKUP(A1177,MED[],6,FALSE)</f>
        <v>No</v>
      </c>
      <c r="H1177" t="str">
        <f>VLOOKUP(A1177,MED[],7,FALSE)</f>
        <v>1</v>
      </c>
      <c r="I1177" t="str">
        <f>VLOOKUP(A1177,MED[],8,FALSE)</f>
        <v>No</v>
      </c>
      <c r="J1177" t="str">
        <f>VLOOKUP(A1177,MED[],9,FALSE)</f>
        <v>Overweight</v>
      </c>
      <c r="K1177" t="str">
        <f>VLOOKUP(A1177,MED[],10,FALSE)</f>
        <v>Prediabetes</v>
      </c>
      <c r="L1177" t="str">
        <f>VLOOKUP(A1177,HOS[],2,FALSE)</f>
        <v>28 Dec 1964</v>
      </c>
      <c r="M1177" s="11">
        <f>VLOOKUP(A1177,HOS[],8,FALSE)</f>
        <v>8906.14</v>
      </c>
      <c r="N1177" t="str">
        <f>VLOOKUP(A1177,HOS[],9,FALSE)</f>
        <v>tier - 3</v>
      </c>
      <c r="O1177" t="str">
        <f>VLOOKUP(A1177,HOS[],10,FALSE)</f>
        <v>tier - 3</v>
      </c>
      <c r="P1177" t="str">
        <f>VLOOKUP(A1177,HOS[],11,FALSE)</f>
        <v>R1013</v>
      </c>
      <c r="Q1177">
        <f>VLOOKUP(A1177,HOS[],3,FALSE)</f>
        <v>58</v>
      </c>
    </row>
    <row r="1178" spans="1:17" ht="15.6" x14ac:dyDescent="0.3">
      <c r="A1178" s="1" t="s">
        <v>1194</v>
      </c>
      <c r="B1178" t="str">
        <f>VLOOKUP(A1178,CUS[],3,FALSE)</f>
        <v>Mark G</v>
      </c>
      <c r="C1178">
        <f>VLOOKUP(A1178,MED[],2,FALSE)</f>
        <v>31.39</v>
      </c>
      <c r="D1178">
        <f>VLOOKUP(A1178,MED[],3,FALSE)</f>
        <v>8.85</v>
      </c>
      <c r="E1178" t="str">
        <f>VLOOKUP(A1178,MED[],4,FALSE)</f>
        <v>yes</v>
      </c>
      <c r="F1178" t="str">
        <f>VLOOKUP(A1178,MED[],5,FALSE)</f>
        <v>No</v>
      </c>
      <c r="G1178" t="str">
        <f>VLOOKUP(A1178,MED[],6,FALSE)</f>
        <v>No</v>
      </c>
      <c r="H1178" t="str">
        <f>VLOOKUP(A1178,MED[],7,FALSE)</f>
        <v>0</v>
      </c>
      <c r="I1178" t="str">
        <f>VLOOKUP(A1178,MED[],8,FALSE)</f>
        <v>No</v>
      </c>
      <c r="J1178" t="str">
        <f>VLOOKUP(A1178,MED[],9,FALSE)</f>
        <v>Obesity</v>
      </c>
      <c r="K1178" t="str">
        <f>VLOOKUP(A1178,MED[],10,FALSE)</f>
        <v>Diabetes</v>
      </c>
      <c r="L1178" t="str">
        <f>VLOOKUP(A1178,HOS[],2,FALSE)</f>
        <v>6 Oct 1981</v>
      </c>
      <c r="M1178" s="11">
        <f>VLOOKUP(A1178,HOS[],8,FALSE)</f>
        <v>8908.4699999999993</v>
      </c>
      <c r="N1178" t="str">
        <f>VLOOKUP(A1178,HOS[],9,FALSE)</f>
        <v>tier - 2</v>
      </c>
      <c r="O1178" t="str">
        <f>VLOOKUP(A1178,HOS[],10,FALSE)</f>
        <v>tier - 1</v>
      </c>
      <c r="P1178" t="str">
        <f>VLOOKUP(A1178,HOS[],11,FALSE)</f>
        <v>R1021</v>
      </c>
      <c r="Q1178">
        <f>VLOOKUP(A1178,HOS[],3,FALSE)</f>
        <v>41</v>
      </c>
    </row>
    <row r="1179" spans="1:17" ht="15.6" x14ac:dyDescent="0.3">
      <c r="A1179" s="1" t="s">
        <v>1193</v>
      </c>
      <c r="B1179" t="str">
        <f>VLOOKUP(A1179,CUS[],3,FALSE)</f>
        <v>Kasey E.</v>
      </c>
      <c r="C1179">
        <f>VLOOKUP(A1179,MED[],2,FALSE)</f>
        <v>34.770000000000003</v>
      </c>
      <c r="D1179">
        <f>VLOOKUP(A1179,MED[],3,FALSE)</f>
        <v>10.54</v>
      </c>
      <c r="E1179" t="str">
        <f>VLOOKUP(A1179,MED[],4,FALSE)</f>
        <v>No</v>
      </c>
      <c r="F1179" t="str">
        <f>VLOOKUP(A1179,MED[],5,FALSE)</f>
        <v>No</v>
      </c>
      <c r="G1179" t="str">
        <f>VLOOKUP(A1179,MED[],6,FALSE)</f>
        <v>No</v>
      </c>
      <c r="H1179" t="str">
        <f>VLOOKUP(A1179,MED[],7,FALSE)</f>
        <v>2</v>
      </c>
      <c r="I1179" t="str">
        <f>VLOOKUP(A1179,MED[],8,FALSE)</f>
        <v>No</v>
      </c>
      <c r="J1179" t="str">
        <f>VLOOKUP(A1179,MED[],9,FALSE)</f>
        <v>Obesity</v>
      </c>
      <c r="K1179" t="str">
        <f>VLOOKUP(A1179,MED[],10,FALSE)</f>
        <v>Diabetes</v>
      </c>
      <c r="L1179" t="str">
        <f>VLOOKUP(A1179,HOS[],2,FALSE)</f>
        <v>7 Nov 1973</v>
      </c>
      <c r="M1179" s="11">
        <f>VLOOKUP(A1179,HOS[],8,FALSE)</f>
        <v>8930.93</v>
      </c>
      <c r="N1179" t="str">
        <f>VLOOKUP(A1179,HOS[],9,FALSE)</f>
        <v>tier - 2</v>
      </c>
      <c r="O1179" t="str">
        <f>VLOOKUP(A1179,HOS[],10,FALSE)</f>
        <v>tier - 3</v>
      </c>
      <c r="P1179" t="str">
        <f>VLOOKUP(A1179,HOS[],11,FALSE)</f>
        <v>R1012</v>
      </c>
      <c r="Q1179">
        <f>VLOOKUP(A1179,HOS[],3,FALSE)</f>
        <v>49</v>
      </c>
    </row>
    <row r="1180" spans="1:17" ht="15.6" x14ac:dyDescent="0.3">
      <c r="A1180" s="1" t="s">
        <v>1192</v>
      </c>
      <c r="B1180" t="str">
        <f>VLOOKUP(A1180,CUS[],3,FALSE)</f>
        <v>Jeff</v>
      </c>
      <c r="C1180">
        <f>VLOOKUP(A1180,MED[],2,FALSE)</f>
        <v>24.48</v>
      </c>
      <c r="D1180">
        <f>VLOOKUP(A1180,MED[],3,FALSE)</f>
        <v>4.37</v>
      </c>
      <c r="E1180" t="str">
        <f>VLOOKUP(A1180,MED[],4,FALSE)</f>
        <v>yes</v>
      </c>
      <c r="F1180" t="str">
        <f>VLOOKUP(A1180,MED[],5,FALSE)</f>
        <v>No</v>
      </c>
      <c r="G1180" t="str">
        <f>VLOOKUP(A1180,MED[],6,FALSE)</f>
        <v>No</v>
      </c>
      <c r="H1180" t="str">
        <f>VLOOKUP(A1180,MED[],7,FALSE)</f>
        <v>2</v>
      </c>
      <c r="I1180" t="str">
        <f>VLOOKUP(A1180,MED[],8,FALSE)</f>
        <v>No</v>
      </c>
      <c r="J1180" t="str">
        <f>VLOOKUP(A1180,MED[],9,FALSE)</f>
        <v>Overweight</v>
      </c>
      <c r="K1180" t="str">
        <f>VLOOKUP(A1180,MED[],10,FALSE)</f>
        <v>Normal</v>
      </c>
      <c r="L1180" t="str">
        <f>VLOOKUP(A1180,HOS[],2,FALSE)</f>
        <v>6 Dec 1966</v>
      </c>
      <c r="M1180" s="11">
        <f>VLOOKUP(A1180,HOS[],8,FALSE)</f>
        <v>8932.08</v>
      </c>
      <c r="N1180" t="str">
        <f>VLOOKUP(A1180,HOS[],9,FALSE)</f>
        <v>tier - 3</v>
      </c>
      <c r="O1180" t="str">
        <f>VLOOKUP(A1180,HOS[],10,FALSE)</f>
        <v>tier - 2</v>
      </c>
      <c r="P1180" t="str">
        <f>VLOOKUP(A1180,HOS[],11,FALSE)</f>
        <v>R1013</v>
      </c>
      <c r="Q1180">
        <f>VLOOKUP(A1180,HOS[],3,FALSE)</f>
        <v>56</v>
      </c>
    </row>
    <row r="1181" spans="1:17" ht="15.6" x14ac:dyDescent="0.3">
      <c r="A1181" s="1" t="s">
        <v>1191</v>
      </c>
      <c r="B1181" t="str">
        <f>VLOOKUP(A1181,CUS[],3,FALSE)</f>
        <v>Amy</v>
      </c>
      <c r="C1181">
        <f>VLOOKUP(A1181,MED[],2,FALSE)</f>
        <v>22.61</v>
      </c>
      <c r="D1181">
        <f>VLOOKUP(A1181,MED[],3,FALSE)</f>
        <v>9.6300000000000008</v>
      </c>
      <c r="E1181" t="str">
        <f>VLOOKUP(A1181,MED[],4,FALSE)</f>
        <v>No</v>
      </c>
      <c r="F1181" t="str">
        <f>VLOOKUP(A1181,MED[],5,FALSE)</f>
        <v>No</v>
      </c>
      <c r="G1181" t="str">
        <f>VLOOKUP(A1181,MED[],6,FALSE)</f>
        <v>No</v>
      </c>
      <c r="H1181" t="str">
        <f>VLOOKUP(A1181,MED[],7,FALSE)</f>
        <v>2</v>
      </c>
      <c r="I1181" t="str">
        <f>VLOOKUP(A1181,MED[],8,FALSE)</f>
        <v>No</v>
      </c>
      <c r="J1181" t="str">
        <f>VLOOKUP(A1181,MED[],9,FALSE)</f>
        <v>Overweight</v>
      </c>
      <c r="K1181" t="str">
        <f>VLOOKUP(A1181,MED[],10,FALSE)</f>
        <v>Diabetes</v>
      </c>
      <c r="L1181" t="str">
        <f>VLOOKUP(A1181,HOS[],2,FALSE)</f>
        <v>25 Dec 1973</v>
      </c>
      <c r="M1181" s="11">
        <f>VLOOKUP(A1181,HOS[],8,FALSE)</f>
        <v>8944.1200000000008</v>
      </c>
      <c r="N1181" t="str">
        <f>VLOOKUP(A1181,HOS[],9,FALSE)</f>
        <v>tier - 2</v>
      </c>
      <c r="O1181" t="str">
        <f>VLOOKUP(A1181,HOS[],10,FALSE)</f>
        <v>tier - 1</v>
      </c>
      <c r="P1181" t="str">
        <f>VLOOKUP(A1181,HOS[],11,FALSE)</f>
        <v>R1012</v>
      </c>
      <c r="Q1181">
        <f>VLOOKUP(A1181,HOS[],3,FALSE)</f>
        <v>49</v>
      </c>
    </row>
    <row r="1182" spans="1:17" ht="15.6" x14ac:dyDescent="0.3">
      <c r="A1182" s="1" t="s">
        <v>1190</v>
      </c>
      <c r="B1182" t="str">
        <f>VLOOKUP(A1182,CUS[],3,FALSE)</f>
        <v>Adam</v>
      </c>
      <c r="C1182">
        <f>VLOOKUP(A1182,MED[],2,FALSE)</f>
        <v>34.299999999999997</v>
      </c>
      <c r="D1182">
        <f>VLOOKUP(A1182,MED[],3,FALSE)</f>
        <v>10.37</v>
      </c>
      <c r="E1182" t="str">
        <f>VLOOKUP(A1182,MED[],4,FALSE)</f>
        <v>No</v>
      </c>
      <c r="F1182" t="str">
        <f>VLOOKUP(A1182,MED[],5,FALSE)</f>
        <v>No</v>
      </c>
      <c r="G1182" t="str">
        <f>VLOOKUP(A1182,MED[],6,FALSE)</f>
        <v>No</v>
      </c>
      <c r="H1182" t="str">
        <f>VLOOKUP(A1182,MED[],7,FALSE)</f>
        <v>0</v>
      </c>
      <c r="I1182" t="str">
        <f>VLOOKUP(A1182,MED[],8,FALSE)</f>
        <v>No</v>
      </c>
      <c r="J1182" t="str">
        <f>VLOOKUP(A1182,MED[],9,FALSE)</f>
        <v>Obesity</v>
      </c>
      <c r="K1182" t="str">
        <f>VLOOKUP(A1182,MED[],10,FALSE)</f>
        <v>Diabetes</v>
      </c>
      <c r="L1182" t="str">
        <f>VLOOKUP(A1182,HOS[],2,FALSE)</f>
        <v>27 Aug 1974</v>
      </c>
      <c r="M1182" s="11">
        <f>VLOOKUP(A1182,HOS[],8,FALSE)</f>
        <v>8954.99</v>
      </c>
      <c r="N1182" t="str">
        <f>VLOOKUP(A1182,HOS[],9,FALSE)</f>
        <v>tier - 3</v>
      </c>
      <c r="O1182" t="str">
        <f>VLOOKUP(A1182,HOS[],10,FALSE)</f>
        <v>tier - 1</v>
      </c>
      <c r="P1182" t="str">
        <f>VLOOKUP(A1182,HOS[],11,FALSE)</f>
        <v>R1011</v>
      </c>
      <c r="Q1182">
        <f>VLOOKUP(A1182,HOS[],3,FALSE)</f>
        <v>48</v>
      </c>
    </row>
    <row r="1183" spans="1:17" ht="15.6" x14ac:dyDescent="0.3">
      <c r="A1183" s="1" t="s">
        <v>1189</v>
      </c>
      <c r="B1183" t="str">
        <f>VLOOKUP(A1183,CUS[],3,FALSE)</f>
        <v>Kristin M</v>
      </c>
      <c r="C1183">
        <f>VLOOKUP(A1183,MED[],2,FALSE)</f>
        <v>46.09</v>
      </c>
      <c r="D1183">
        <f>VLOOKUP(A1183,MED[],3,FALSE)</f>
        <v>5.44</v>
      </c>
      <c r="E1183" t="str">
        <f>VLOOKUP(A1183,MED[],4,FALSE)</f>
        <v>No</v>
      </c>
      <c r="F1183" t="str">
        <f>VLOOKUP(A1183,MED[],5,FALSE)</f>
        <v>No</v>
      </c>
      <c r="G1183" t="str">
        <f>VLOOKUP(A1183,MED[],6,FALSE)</f>
        <v>No</v>
      </c>
      <c r="H1183" t="str">
        <f>VLOOKUP(A1183,MED[],7,FALSE)</f>
        <v>2</v>
      </c>
      <c r="I1183" t="str">
        <f>VLOOKUP(A1183,MED[],8,FALSE)</f>
        <v>No</v>
      </c>
      <c r="J1183" t="str">
        <f>VLOOKUP(A1183,MED[],9,FALSE)</f>
        <v>Obesity</v>
      </c>
      <c r="K1183" t="str">
        <f>VLOOKUP(A1183,MED[],10,FALSE)</f>
        <v>Normal</v>
      </c>
      <c r="L1183" t="str">
        <f>VLOOKUP(A1183,HOS[],2,FALSE)</f>
        <v>17 Sep 1972</v>
      </c>
      <c r="M1183" s="11">
        <f>VLOOKUP(A1183,HOS[],8,FALSE)</f>
        <v>8964.06</v>
      </c>
      <c r="N1183" t="str">
        <f>VLOOKUP(A1183,HOS[],9,FALSE)</f>
        <v>tier - 2</v>
      </c>
      <c r="O1183" t="str">
        <f>VLOOKUP(A1183,HOS[],10,FALSE)</f>
        <v>tier - 1</v>
      </c>
      <c r="P1183" t="str">
        <f>VLOOKUP(A1183,HOS[],11,FALSE)</f>
        <v>R1013</v>
      </c>
      <c r="Q1183">
        <f>VLOOKUP(A1183,HOS[],3,FALSE)</f>
        <v>50</v>
      </c>
    </row>
    <row r="1184" spans="1:17" ht="15.6" x14ac:dyDescent="0.3">
      <c r="A1184" s="1" t="s">
        <v>1188</v>
      </c>
      <c r="B1184" t="str">
        <f>VLOOKUP(A1184,CUS[],3,FALSE)</f>
        <v>Mary-Lynn B.</v>
      </c>
      <c r="C1184">
        <f>VLOOKUP(A1184,MED[],2,FALSE)</f>
        <v>44.744999999999997</v>
      </c>
      <c r="D1184">
        <f>VLOOKUP(A1184,MED[],3,FALSE)</f>
        <v>5.19</v>
      </c>
      <c r="E1184" t="str">
        <f>VLOOKUP(A1184,MED[],4,FALSE)</f>
        <v>No</v>
      </c>
      <c r="F1184" t="str">
        <f>VLOOKUP(A1184,MED[],5,FALSE)</f>
        <v>No</v>
      </c>
      <c r="G1184" t="str">
        <f>VLOOKUP(A1184,MED[],6,FALSE)</f>
        <v>No</v>
      </c>
      <c r="H1184" t="str">
        <f>VLOOKUP(A1184,MED[],7,FALSE)</f>
        <v>2</v>
      </c>
      <c r="I1184" t="str">
        <f>VLOOKUP(A1184,MED[],8,FALSE)</f>
        <v>No</v>
      </c>
      <c r="J1184" t="str">
        <f>VLOOKUP(A1184,MED[],9,FALSE)</f>
        <v>Obesity</v>
      </c>
      <c r="K1184" t="str">
        <f>VLOOKUP(A1184,MED[],10,FALSE)</f>
        <v>Normal</v>
      </c>
      <c r="L1184" t="str">
        <f>VLOOKUP(A1184,HOS[],2,FALSE)</f>
        <v>15 Sep 1972</v>
      </c>
      <c r="M1184" s="11">
        <f>VLOOKUP(A1184,HOS[],8,FALSE)</f>
        <v>8965.7999999999993</v>
      </c>
      <c r="N1184" t="str">
        <f>VLOOKUP(A1184,HOS[],9,FALSE)</f>
        <v>tier - 2</v>
      </c>
      <c r="O1184" t="str">
        <f>VLOOKUP(A1184,HOS[],10,FALSE)</f>
        <v>tier - 1</v>
      </c>
      <c r="P1184" t="str">
        <f>VLOOKUP(A1184,HOS[],11,FALSE)</f>
        <v>R1024</v>
      </c>
      <c r="Q1184">
        <f>VLOOKUP(A1184,HOS[],3,FALSE)</f>
        <v>50</v>
      </c>
    </row>
    <row r="1185" spans="1:17" ht="15.6" x14ac:dyDescent="0.3">
      <c r="A1185" s="1" t="s">
        <v>1187</v>
      </c>
      <c r="B1185" t="str">
        <f>VLOOKUP(A1185,CUS[],3,FALSE)</f>
        <v>Jamie A</v>
      </c>
      <c r="C1185">
        <f>VLOOKUP(A1185,MED[],2,FALSE)</f>
        <v>26.33</v>
      </c>
      <c r="D1185">
        <f>VLOOKUP(A1185,MED[],3,FALSE)</f>
        <v>11.8</v>
      </c>
      <c r="E1185" t="str">
        <f>VLOOKUP(A1185,MED[],4,FALSE)</f>
        <v>yes</v>
      </c>
      <c r="F1185" t="str">
        <f>VLOOKUP(A1185,MED[],5,FALSE)</f>
        <v>No</v>
      </c>
      <c r="G1185" t="str">
        <f>VLOOKUP(A1185,MED[],6,FALSE)</f>
        <v>No</v>
      </c>
      <c r="H1185" t="str">
        <f>VLOOKUP(A1185,MED[],7,FALSE)</f>
        <v>1</v>
      </c>
      <c r="I1185" t="str">
        <f>VLOOKUP(A1185,MED[],8,FALSE)</f>
        <v>No</v>
      </c>
      <c r="J1185" t="str">
        <f>VLOOKUP(A1185,MED[],9,FALSE)</f>
        <v>Overweight</v>
      </c>
      <c r="K1185" t="str">
        <f>VLOOKUP(A1185,MED[],10,FALSE)</f>
        <v>Diabetes</v>
      </c>
      <c r="L1185" t="str">
        <f>VLOOKUP(A1185,HOS[],2,FALSE)</f>
        <v>5 Jul 1975</v>
      </c>
      <c r="M1185" s="11">
        <f>VLOOKUP(A1185,HOS[],8,FALSE)</f>
        <v>39352.6</v>
      </c>
      <c r="N1185" t="str">
        <f>VLOOKUP(A1185,HOS[],9,FALSE)</f>
        <v>tier - 2</v>
      </c>
      <c r="O1185" t="str">
        <f>VLOOKUP(A1185,HOS[],10,FALSE)</f>
        <v>tier - 2</v>
      </c>
      <c r="P1185" t="str">
        <f>VLOOKUP(A1185,HOS[],11,FALSE)</f>
        <v>R1024</v>
      </c>
      <c r="Q1185">
        <f>VLOOKUP(A1185,HOS[],3,FALSE)</f>
        <v>47</v>
      </c>
    </row>
    <row r="1186" spans="1:17" ht="15.6" x14ac:dyDescent="0.3">
      <c r="A1186" s="1" t="s">
        <v>1186</v>
      </c>
      <c r="B1186" t="str">
        <f>VLOOKUP(A1186,CUS[],3,FALSE)</f>
        <v>Jeffrey A.</v>
      </c>
      <c r="C1186">
        <f>VLOOKUP(A1186,MED[],2,FALSE)</f>
        <v>26.6</v>
      </c>
      <c r="D1186">
        <f>VLOOKUP(A1186,MED[],3,FALSE)</f>
        <v>8.3800000000000008</v>
      </c>
      <c r="E1186" t="str">
        <f>VLOOKUP(A1186,MED[],4,FALSE)</f>
        <v>No</v>
      </c>
      <c r="F1186" t="str">
        <f>VLOOKUP(A1186,MED[],5,FALSE)</f>
        <v>No</v>
      </c>
      <c r="G1186" t="str">
        <f>VLOOKUP(A1186,MED[],6,FALSE)</f>
        <v>No</v>
      </c>
      <c r="H1186" t="str">
        <f>VLOOKUP(A1186,MED[],7,FALSE)</f>
        <v>2</v>
      </c>
      <c r="I1186" t="str">
        <f>VLOOKUP(A1186,MED[],8,FALSE)</f>
        <v>No</v>
      </c>
      <c r="J1186" t="str">
        <f>VLOOKUP(A1186,MED[],9,FALSE)</f>
        <v>Overweight</v>
      </c>
      <c r="K1186" t="str">
        <f>VLOOKUP(A1186,MED[],10,FALSE)</f>
        <v>Diabetes</v>
      </c>
      <c r="L1186" t="str">
        <f>VLOOKUP(A1186,HOS[],2,FALSE)</f>
        <v>8 Dec 1973</v>
      </c>
      <c r="M1186" s="11">
        <f>VLOOKUP(A1186,HOS[],8,FALSE)</f>
        <v>8968.33</v>
      </c>
      <c r="N1186" t="str">
        <f>VLOOKUP(A1186,HOS[],9,FALSE)</f>
        <v>tier - 2</v>
      </c>
      <c r="O1186" t="str">
        <f>VLOOKUP(A1186,HOS[],10,FALSE)</f>
        <v>tier - 3</v>
      </c>
      <c r="P1186" t="str">
        <f>VLOOKUP(A1186,HOS[],11,FALSE)</f>
        <v>R1021</v>
      </c>
      <c r="Q1186">
        <f>VLOOKUP(A1186,HOS[],3,FALSE)</f>
        <v>49</v>
      </c>
    </row>
    <row r="1187" spans="1:17" ht="15.6" x14ac:dyDescent="0.3">
      <c r="A1187" s="1" t="s">
        <v>1185</v>
      </c>
      <c r="B1187" t="str">
        <f>VLOOKUP(A1187,CUS[],3,FALSE)</f>
        <v xml:space="preserve">  Nicole</v>
      </c>
      <c r="C1187">
        <f>VLOOKUP(A1187,MED[],2,FALSE)</f>
        <v>27.5</v>
      </c>
      <c r="D1187">
        <f>VLOOKUP(A1187,MED[],3,FALSE)</f>
        <v>7.58</v>
      </c>
      <c r="E1187" t="str">
        <f>VLOOKUP(A1187,MED[],4,FALSE)</f>
        <v>No</v>
      </c>
      <c r="F1187" t="str">
        <f>VLOOKUP(A1187,MED[],5,FALSE)</f>
        <v>No</v>
      </c>
      <c r="G1187" t="str">
        <f>VLOOKUP(A1187,MED[],6,FALSE)</f>
        <v>No</v>
      </c>
      <c r="H1187" t="str">
        <f>VLOOKUP(A1187,MED[],7,FALSE)</f>
        <v>0</v>
      </c>
      <c r="I1187" t="str">
        <f>VLOOKUP(A1187,MED[],8,FALSE)</f>
        <v>No</v>
      </c>
      <c r="J1187" t="str">
        <f>VLOOKUP(A1187,MED[],9,FALSE)</f>
        <v>Overweight</v>
      </c>
      <c r="K1187" t="str">
        <f>VLOOKUP(A1187,MED[],10,FALSE)</f>
        <v>Diabetes</v>
      </c>
      <c r="L1187" t="str">
        <f>VLOOKUP(A1187,HOS[],2,FALSE)</f>
        <v>14 Nov 1971</v>
      </c>
      <c r="M1187" s="11">
        <f>VLOOKUP(A1187,HOS[],8,FALSE)</f>
        <v>12928.79</v>
      </c>
      <c r="N1187" t="str">
        <f>VLOOKUP(A1187,HOS[],9,FALSE)</f>
        <v>tier - 2</v>
      </c>
      <c r="O1187" t="str">
        <f>VLOOKUP(A1187,HOS[],10,FALSE)</f>
        <v>tier - 2</v>
      </c>
      <c r="P1187" t="str">
        <f>VLOOKUP(A1187,HOS[],11,FALSE)</f>
        <v>R1011</v>
      </c>
      <c r="Q1187">
        <f>VLOOKUP(A1187,HOS[],3,FALSE)</f>
        <v>51</v>
      </c>
    </row>
    <row r="1188" spans="1:17" ht="15.6" x14ac:dyDescent="0.3">
      <c r="A1188" s="1" t="s">
        <v>1184</v>
      </c>
      <c r="B1188" t="str">
        <f>VLOOKUP(A1188,CUS[],3,FALSE)</f>
        <v>Audrey</v>
      </c>
      <c r="C1188">
        <f>VLOOKUP(A1188,MED[],2,FALSE)</f>
        <v>41.55</v>
      </c>
      <c r="D1188">
        <f>VLOOKUP(A1188,MED[],3,FALSE)</f>
        <v>4.6100000000000003</v>
      </c>
      <c r="E1188" t="str">
        <f>VLOOKUP(A1188,MED[],4,FALSE)</f>
        <v>No</v>
      </c>
      <c r="F1188" t="str">
        <f>VLOOKUP(A1188,MED[],5,FALSE)</f>
        <v>No</v>
      </c>
      <c r="G1188" t="str">
        <f>VLOOKUP(A1188,MED[],6,FALSE)</f>
        <v>No</v>
      </c>
      <c r="H1188" t="str">
        <f>VLOOKUP(A1188,MED[],7,FALSE)</f>
        <v>1</v>
      </c>
      <c r="I1188" t="str">
        <f>VLOOKUP(A1188,MED[],8,FALSE)</f>
        <v>No</v>
      </c>
      <c r="J1188" t="str">
        <f>VLOOKUP(A1188,MED[],9,FALSE)</f>
        <v>Obesity</v>
      </c>
      <c r="K1188" t="str">
        <f>VLOOKUP(A1188,MED[],10,FALSE)</f>
        <v>Normal</v>
      </c>
      <c r="L1188" t="str">
        <f>VLOOKUP(A1188,HOS[],2,FALSE)</f>
        <v>21 Aug 1992</v>
      </c>
      <c r="M1188" s="11">
        <f>VLOOKUP(A1188,HOS[],8,FALSE)</f>
        <v>8978.19</v>
      </c>
      <c r="N1188" t="str">
        <f>VLOOKUP(A1188,HOS[],9,FALSE)</f>
        <v>tier - 2</v>
      </c>
      <c r="O1188" t="str">
        <f>VLOOKUP(A1188,HOS[],10,FALSE)</f>
        <v>tier - 1</v>
      </c>
      <c r="P1188" t="str">
        <f>VLOOKUP(A1188,HOS[],11,FALSE)</f>
        <v>R1012</v>
      </c>
      <c r="Q1188">
        <f>VLOOKUP(A1188,HOS[],3,FALSE)</f>
        <v>30</v>
      </c>
    </row>
    <row r="1189" spans="1:17" ht="15.6" x14ac:dyDescent="0.3">
      <c r="A1189" s="1" t="s">
        <v>1183</v>
      </c>
      <c r="B1189" t="str">
        <f>VLOOKUP(A1189,CUS[],3,FALSE)</f>
        <v>Jacob</v>
      </c>
      <c r="C1189">
        <f>VLOOKUP(A1189,MED[],2,FALSE)</f>
        <v>41.47</v>
      </c>
      <c r="D1189">
        <f>VLOOKUP(A1189,MED[],3,FALSE)</f>
        <v>4.7</v>
      </c>
      <c r="E1189" t="str">
        <f>VLOOKUP(A1189,MED[],4,FALSE)</f>
        <v>yes</v>
      </c>
      <c r="F1189" t="str">
        <f>VLOOKUP(A1189,MED[],5,FALSE)</f>
        <v>No</v>
      </c>
      <c r="G1189" t="str">
        <f>VLOOKUP(A1189,MED[],6,FALSE)</f>
        <v>Yes</v>
      </c>
      <c r="H1189" t="str">
        <f>VLOOKUP(A1189,MED[],7,FALSE)</f>
        <v>1</v>
      </c>
      <c r="I1189" t="str">
        <f>VLOOKUP(A1189,MED[],8,FALSE)</f>
        <v>No</v>
      </c>
      <c r="J1189" t="str">
        <f>VLOOKUP(A1189,MED[],9,FALSE)</f>
        <v>Obesity</v>
      </c>
      <c r="K1189" t="str">
        <f>VLOOKUP(A1189,MED[],10,FALSE)</f>
        <v>Normal</v>
      </c>
      <c r="L1189" t="str">
        <f>VLOOKUP(A1189,HOS[],2,FALSE)</f>
        <v>11 Aug 1969</v>
      </c>
      <c r="M1189" s="11">
        <f>VLOOKUP(A1189,HOS[],8,FALSE)</f>
        <v>8988.16</v>
      </c>
      <c r="N1189" t="str">
        <f>VLOOKUP(A1189,HOS[],9,FALSE)</f>
        <v>tier - 3</v>
      </c>
      <c r="O1189" t="str">
        <f>VLOOKUP(A1189,HOS[],10,FALSE)</f>
        <v>tier - 2</v>
      </c>
      <c r="P1189" t="str">
        <f>VLOOKUP(A1189,HOS[],11,FALSE)</f>
        <v>R1013</v>
      </c>
      <c r="Q1189">
        <f>VLOOKUP(A1189,HOS[],3,FALSE)</f>
        <v>53</v>
      </c>
    </row>
    <row r="1190" spans="1:17" ht="15.6" x14ac:dyDescent="0.3">
      <c r="A1190" s="1" t="s">
        <v>1182</v>
      </c>
      <c r="B1190" t="str">
        <f>VLOOKUP(A1190,CUS[],3,FALSE)</f>
        <v xml:space="preserve">  Daniel S</v>
      </c>
      <c r="C1190">
        <f>VLOOKUP(A1190,MED[],2,FALSE)</f>
        <v>24.795000000000002</v>
      </c>
      <c r="D1190">
        <f>VLOOKUP(A1190,MED[],3,FALSE)</f>
        <v>6.05</v>
      </c>
      <c r="E1190" t="str">
        <f>VLOOKUP(A1190,MED[],4,FALSE)</f>
        <v>yes</v>
      </c>
      <c r="F1190" t="str">
        <f>VLOOKUP(A1190,MED[],5,FALSE)</f>
        <v>No</v>
      </c>
      <c r="G1190" t="str">
        <f>VLOOKUP(A1190,MED[],6,FALSE)</f>
        <v>No</v>
      </c>
      <c r="H1190" t="str">
        <f>VLOOKUP(A1190,MED[],7,FALSE)</f>
        <v>0</v>
      </c>
      <c r="I1190" t="str">
        <f>VLOOKUP(A1190,MED[],8,FALSE)</f>
        <v>No</v>
      </c>
      <c r="J1190" t="str">
        <f>VLOOKUP(A1190,MED[],9,FALSE)</f>
        <v>Overweight</v>
      </c>
      <c r="K1190" t="str">
        <f>VLOOKUP(A1190,MED[],10,FALSE)</f>
        <v>Prediabetes</v>
      </c>
      <c r="L1190" t="str">
        <f>VLOOKUP(A1190,HOS[],2,FALSE)</f>
        <v>16 Nov 1976</v>
      </c>
      <c r="M1190" s="11">
        <f>VLOOKUP(A1190,HOS[],8,FALSE)</f>
        <v>8998.43</v>
      </c>
      <c r="N1190" t="str">
        <f>VLOOKUP(A1190,HOS[],9,FALSE)</f>
        <v>tier - 2</v>
      </c>
      <c r="O1190" t="str">
        <f>VLOOKUP(A1190,HOS[],10,FALSE)</f>
        <v>tier - 3</v>
      </c>
      <c r="P1190" t="str">
        <f>VLOOKUP(A1190,HOS[],11,FALSE)</f>
        <v>R1017</v>
      </c>
      <c r="Q1190">
        <f>VLOOKUP(A1190,HOS[],3,FALSE)</f>
        <v>46</v>
      </c>
    </row>
    <row r="1191" spans="1:17" ht="15.6" x14ac:dyDescent="0.3">
      <c r="A1191" s="1" t="s">
        <v>1181</v>
      </c>
      <c r="B1191" t="str">
        <f>VLOOKUP(A1191,CUS[],3,FALSE)</f>
        <v>Marc C.</v>
      </c>
      <c r="C1191">
        <f>VLOOKUP(A1191,MED[],2,FALSE)</f>
        <v>29.48</v>
      </c>
      <c r="D1191">
        <f>VLOOKUP(A1191,MED[],3,FALSE)</f>
        <v>5.63</v>
      </c>
      <c r="E1191" t="str">
        <f>VLOOKUP(A1191,MED[],4,FALSE)</f>
        <v>yes</v>
      </c>
      <c r="F1191" t="str">
        <f>VLOOKUP(A1191,MED[],5,FALSE)</f>
        <v>No</v>
      </c>
      <c r="G1191" t="str">
        <f>VLOOKUP(A1191,MED[],6,FALSE)</f>
        <v>Yes</v>
      </c>
      <c r="H1191" t="str">
        <f>VLOOKUP(A1191,MED[],7,FALSE)</f>
        <v>1</v>
      </c>
      <c r="I1191" t="str">
        <f>VLOOKUP(A1191,MED[],8,FALSE)</f>
        <v>No</v>
      </c>
      <c r="J1191" t="str">
        <f>VLOOKUP(A1191,MED[],9,FALSE)</f>
        <v>Overweight</v>
      </c>
      <c r="K1191" t="str">
        <f>VLOOKUP(A1191,MED[],10,FALSE)</f>
        <v>Normal</v>
      </c>
      <c r="L1191" t="str">
        <f>VLOOKUP(A1191,HOS[],2,FALSE)</f>
        <v>1 Jun 1969</v>
      </c>
      <c r="M1191" s="11">
        <f>VLOOKUP(A1191,HOS[],8,FALSE)</f>
        <v>9010.2000000000007</v>
      </c>
      <c r="N1191" t="str">
        <f>VLOOKUP(A1191,HOS[],9,FALSE)</f>
        <v>tier - 2</v>
      </c>
      <c r="O1191" t="str">
        <f>VLOOKUP(A1191,HOS[],10,FALSE)</f>
        <v>tier - 2</v>
      </c>
      <c r="P1191" t="str">
        <f>VLOOKUP(A1191,HOS[],11,FALSE)</f>
        <v>R1013</v>
      </c>
      <c r="Q1191">
        <f>VLOOKUP(A1191,HOS[],3,FALSE)</f>
        <v>54</v>
      </c>
    </row>
    <row r="1192" spans="1:17" ht="15.6" x14ac:dyDescent="0.3">
      <c r="A1192" s="1" t="s">
        <v>1180</v>
      </c>
      <c r="B1192" t="str">
        <f>VLOOKUP(A1192,CUS[],3,FALSE)</f>
        <v>Mark S</v>
      </c>
      <c r="C1192">
        <f>VLOOKUP(A1192,MED[],2,FALSE)</f>
        <v>28.09</v>
      </c>
      <c r="D1192">
        <f>VLOOKUP(A1192,MED[],3,FALSE)</f>
        <v>6.06</v>
      </c>
      <c r="E1192" t="str">
        <f>VLOOKUP(A1192,MED[],4,FALSE)</f>
        <v>No</v>
      </c>
      <c r="F1192" t="str">
        <f>VLOOKUP(A1192,MED[],5,FALSE)</f>
        <v>No</v>
      </c>
      <c r="G1192" t="str">
        <f>VLOOKUP(A1192,MED[],6,FALSE)</f>
        <v>Yes</v>
      </c>
      <c r="H1192" t="str">
        <f>VLOOKUP(A1192,MED[],7,FALSE)</f>
        <v>1</v>
      </c>
      <c r="I1192" t="str">
        <f>VLOOKUP(A1192,MED[],8,FALSE)</f>
        <v>No</v>
      </c>
      <c r="J1192" t="str">
        <f>VLOOKUP(A1192,MED[],9,FALSE)</f>
        <v>Overweight</v>
      </c>
      <c r="K1192" t="str">
        <f>VLOOKUP(A1192,MED[],10,FALSE)</f>
        <v>Prediabetes</v>
      </c>
      <c r="L1192" t="str">
        <f>VLOOKUP(A1192,HOS[],2,FALSE)</f>
        <v>7 Jul 1979</v>
      </c>
      <c r="M1192" s="11">
        <f>VLOOKUP(A1192,HOS[],8,FALSE)</f>
        <v>9048.0300000000007</v>
      </c>
      <c r="N1192" t="str">
        <f>VLOOKUP(A1192,HOS[],9,FALSE)</f>
        <v>tier - 2</v>
      </c>
      <c r="O1192" t="str">
        <f>VLOOKUP(A1192,HOS[],10,FALSE)</f>
        <v>tier - 2</v>
      </c>
      <c r="P1192" t="str">
        <f>VLOOKUP(A1192,HOS[],11,FALSE)</f>
        <v>R1021</v>
      </c>
      <c r="Q1192">
        <f>VLOOKUP(A1192,HOS[],3,FALSE)</f>
        <v>43</v>
      </c>
    </row>
    <row r="1193" spans="1:17" ht="15.6" x14ac:dyDescent="0.3">
      <c r="A1193" s="1" t="s">
        <v>1179</v>
      </c>
      <c r="B1193" t="str">
        <f>VLOOKUP(A1193,CUS[],3,FALSE)</f>
        <v>Dan</v>
      </c>
      <c r="C1193">
        <f>VLOOKUP(A1193,MED[],2,FALSE)</f>
        <v>32.729999999999997</v>
      </c>
      <c r="D1193">
        <f>VLOOKUP(A1193,MED[],3,FALSE)</f>
        <v>5.19</v>
      </c>
      <c r="E1193" t="str">
        <f>VLOOKUP(A1193,MED[],4,FALSE)</f>
        <v>No</v>
      </c>
      <c r="F1193" t="str">
        <f>VLOOKUP(A1193,MED[],5,FALSE)</f>
        <v>No</v>
      </c>
      <c r="G1193" t="str">
        <f>VLOOKUP(A1193,MED[],6,FALSE)</f>
        <v>No</v>
      </c>
      <c r="H1193" t="str">
        <f>VLOOKUP(A1193,MED[],7,FALSE)</f>
        <v>1</v>
      </c>
      <c r="I1193" t="str">
        <f>VLOOKUP(A1193,MED[],8,FALSE)</f>
        <v>No</v>
      </c>
      <c r="J1193" t="str">
        <f>VLOOKUP(A1193,MED[],9,FALSE)</f>
        <v>Obesity</v>
      </c>
      <c r="K1193" t="str">
        <f>VLOOKUP(A1193,MED[],10,FALSE)</f>
        <v>Normal</v>
      </c>
      <c r="L1193" t="str">
        <f>VLOOKUP(A1193,HOS[],2,FALSE)</f>
        <v>2 Nov 1987</v>
      </c>
      <c r="M1193" s="11">
        <f>VLOOKUP(A1193,HOS[],8,FALSE)</f>
        <v>9058.73</v>
      </c>
      <c r="N1193" t="str">
        <f>VLOOKUP(A1193,HOS[],9,FALSE)</f>
        <v>tier - 2</v>
      </c>
      <c r="O1193" t="str">
        <f>VLOOKUP(A1193,HOS[],10,FALSE)</f>
        <v>tier - 3</v>
      </c>
      <c r="P1193" t="str">
        <f>VLOOKUP(A1193,HOS[],11,FALSE)</f>
        <v>R1021</v>
      </c>
      <c r="Q1193">
        <f>VLOOKUP(A1193,HOS[],3,FALSE)</f>
        <v>35</v>
      </c>
    </row>
    <row r="1194" spans="1:17" ht="15.6" x14ac:dyDescent="0.3">
      <c r="A1194" s="1" t="s">
        <v>1178</v>
      </c>
      <c r="B1194" t="str">
        <f>VLOOKUP(A1194,CUS[],3,FALSE)</f>
        <v xml:space="preserve">  Gabriela</v>
      </c>
      <c r="C1194">
        <f>VLOOKUP(A1194,MED[],2,FALSE)</f>
        <v>27.36</v>
      </c>
      <c r="D1194">
        <f>VLOOKUP(A1194,MED[],3,FALSE)</f>
        <v>8.9600000000000009</v>
      </c>
      <c r="E1194" t="str">
        <f>VLOOKUP(A1194,MED[],4,FALSE)</f>
        <v>No</v>
      </c>
      <c r="F1194" t="str">
        <f>VLOOKUP(A1194,MED[],5,FALSE)</f>
        <v>No</v>
      </c>
      <c r="G1194" t="str">
        <f>VLOOKUP(A1194,MED[],6,FALSE)</f>
        <v>No</v>
      </c>
      <c r="H1194" t="str">
        <f>VLOOKUP(A1194,MED[],7,FALSE)</f>
        <v>0</v>
      </c>
      <c r="I1194" t="str">
        <f>VLOOKUP(A1194,MED[],8,FALSE)</f>
        <v>No</v>
      </c>
      <c r="J1194" t="str">
        <f>VLOOKUP(A1194,MED[],9,FALSE)</f>
        <v>Overweight</v>
      </c>
      <c r="K1194" t="str">
        <f>VLOOKUP(A1194,MED[],10,FALSE)</f>
        <v>Diabetes</v>
      </c>
      <c r="L1194" t="str">
        <f>VLOOKUP(A1194,HOS[],2,FALSE)</f>
        <v>4 Jun 1974</v>
      </c>
      <c r="M1194" s="11">
        <f>VLOOKUP(A1194,HOS[],8,FALSE)</f>
        <v>9095.07</v>
      </c>
      <c r="N1194" t="str">
        <f>VLOOKUP(A1194,HOS[],9,FALSE)</f>
        <v>tier - 2</v>
      </c>
      <c r="O1194" t="str">
        <f>VLOOKUP(A1194,HOS[],10,FALSE)</f>
        <v>tier - 3</v>
      </c>
      <c r="P1194" t="str">
        <f>VLOOKUP(A1194,HOS[],11,FALSE)</f>
        <v>R1024</v>
      </c>
      <c r="Q1194">
        <f>VLOOKUP(A1194,HOS[],3,FALSE)</f>
        <v>49</v>
      </c>
    </row>
    <row r="1195" spans="1:17" ht="15.6" x14ac:dyDescent="0.3">
      <c r="A1195" s="1" t="s">
        <v>1177</v>
      </c>
      <c r="B1195" t="str">
        <f>VLOOKUP(A1195,CUS[],3,FALSE)</f>
        <v>Amanda</v>
      </c>
      <c r="C1195">
        <f>VLOOKUP(A1195,MED[],2,FALSE)</f>
        <v>27.265000000000001</v>
      </c>
      <c r="D1195">
        <f>VLOOKUP(A1195,MED[],3,FALSE)</f>
        <v>11.39</v>
      </c>
      <c r="E1195" t="str">
        <f>VLOOKUP(A1195,MED[],4,FALSE)</f>
        <v>No</v>
      </c>
      <c r="F1195" t="str">
        <f>VLOOKUP(A1195,MED[],5,FALSE)</f>
        <v>No</v>
      </c>
      <c r="G1195" t="str">
        <f>VLOOKUP(A1195,MED[],6,FALSE)</f>
        <v>No</v>
      </c>
      <c r="H1195" t="str">
        <f>VLOOKUP(A1195,MED[],7,FALSE)</f>
        <v>0</v>
      </c>
      <c r="I1195" t="str">
        <f>VLOOKUP(A1195,MED[],8,FALSE)</f>
        <v>No</v>
      </c>
      <c r="J1195" t="str">
        <f>VLOOKUP(A1195,MED[],9,FALSE)</f>
        <v>Overweight</v>
      </c>
      <c r="K1195" t="str">
        <f>VLOOKUP(A1195,MED[],10,FALSE)</f>
        <v>Diabetes</v>
      </c>
      <c r="L1195" t="str">
        <f>VLOOKUP(A1195,HOS[],2,FALSE)</f>
        <v>9 Nov 1974</v>
      </c>
      <c r="M1195" s="11">
        <f>VLOOKUP(A1195,HOS[],8,FALSE)</f>
        <v>9095.94</v>
      </c>
      <c r="N1195" t="str">
        <f>VLOOKUP(A1195,HOS[],9,FALSE)</f>
        <v>tier - 2</v>
      </c>
      <c r="O1195" t="str">
        <f>VLOOKUP(A1195,HOS[],10,FALSE)</f>
        <v>tier - 1</v>
      </c>
      <c r="P1195" t="str">
        <f>VLOOKUP(A1195,HOS[],11,FALSE)</f>
        <v>R1024</v>
      </c>
      <c r="Q1195">
        <f>VLOOKUP(A1195,HOS[],3,FALSE)</f>
        <v>48</v>
      </c>
    </row>
    <row r="1196" spans="1:17" ht="15.6" x14ac:dyDescent="0.3">
      <c r="A1196" s="1" t="s">
        <v>1176</v>
      </c>
      <c r="B1196" t="str">
        <f>VLOOKUP(A1196,CUS[],3,FALSE)</f>
        <v xml:space="preserve">  Dara</v>
      </c>
      <c r="C1196">
        <f>VLOOKUP(A1196,MED[],2,FALSE)</f>
        <v>48.07</v>
      </c>
      <c r="D1196">
        <f>VLOOKUP(A1196,MED[],3,FALSE)</f>
        <v>4.0599999999999996</v>
      </c>
      <c r="E1196" t="str">
        <f>VLOOKUP(A1196,MED[],4,FALSE)</f>
        <v>yes</v>
      </c>
      <c r="F1196" t="str">
        <f>VLOOKUP(A1196,MED[],5,FALSE)</f>
        <v>No</v>
      </c>
      <c r="G1196" t="str">
        <f>VLOOKUP(A1196,MED[],6,FALSE)</f>
        <v>No</v>
      </c>
      <c r="H1196" t="str">
        <f>VLOOKUP(A1196,MED[],7,FALSE)</f>
        <v>0</v>
      </c>
      <c r="I1196" t="str">
        <f>VLOOKUP(A1196,MED[],8,FALSE)</f>
        <v>No</v>
      </c>
      <c r="J1196" t="str">
        <f>VLOOKUP(A1196,MED[],9,FALSE)</f>
        <v>Obesity</v>
      </c>
      <c r="K1196" t="str">
        <f>VLOOKUP(A1196,MED[],10,FALSE)</f>
        <v>Normal</v>
      </c>
      <c r="L1196" t="str">
        <f>VLOOKUP(A1196,HOS[],2,FALSE)</f>
        <v>2 Nov 1976</v>
      </c>
      <c r="M1196" s="11">
        <f>VLOOKUP(A1196,HOS[],8,FALSE)</f>
        <v>9101.7999999999993</v>
      </c>
      <c r="N1196" t="str">
        <f>VLOOKUP(A1196,HOS[],9,FALSE)</f>
        <v>tier - 2</v>
      </c>
      <c r="O1196" t="str">
        <f>VLOOKUP(A1196,HOS[],10,FALSE)</f>
        <v>tier - 1</v>
      </c>
      <c r="P1196" t="str">
        <f>VLOOKUP(A1196,HOS[],11,FALSE)</f>
        <v>R1024</v>
      </c>
      <c r="Q1196">
        <f>VLOOKUP(A1196,HOS[],3,FALSE)</f>
        <v>46</v>
      </c>
    </row>
    <row r="1197" spans="1:17" ht="15.6" x14ac:dyDescent="0.3">
      <c r="A1197" s="1" t="s">
        <v>1175</v>
      </c>
      <c r="B1197" t="str">
        <f>VLOOKUP(A1197,CUS[],3,FALSE)</f>
        <v>Rachelle R</v>
      </c>
      <c r="C1197">
        <f>VLOOKUP(A1197,MED[],2,FALSE)</f>
        <v>30.8</v>
      </c>
      <c r="D1197">
        <f>VLOOKUP(A1197,MED[],3,FALSE)</f>
        <v>5.23</v>
      </c>
      <c r="E1197" t="str">
        <f>VLOOKUP(A1197,MED[],4,FALSE)</f>
        <v>yes</v>
      </c>
      <c r="F1197" t="str">
        <f>VLOOKUP(A1197,MED[],5,FALSE)</f>
        <v>No</v>
      </c>
      <c r="G1197" t="str">
        <f>VLOOKUP(A1197,MED[],6,FALSE)</f>
        <v>No</v>
      </c>
      <c r="H1197" t="str">
        <f>VLOOKUP(A1197,MED[],7,FALSE)</f>
        <v>0</v>
      </c>
      <c r="I1197" t="str">
        <f>VLOOKUP(A1197,MED[],8,FALSE)</f>
        <v>No</v>
      </c>
      <c r="J1197" t="str">
        <f>VLOOKUP(A1197,MED[],9,FALSE)</f>
        <v>Obesity</v>
      </c>
      <c r="K1197" t="str">
        <f>VLOOKUP(A1197,MED[],10,FALSE)</f>
        <v>Normal</v>
      </c>
      <c r="L1197" t="str">
        <f>VLOOKUP(A1197,HOS[],2,FALSE)</f>
        <v>24 Oct 1976</v>
      </c>
      <c r="M1197" s="11">
        <f>VLOOKUP(A1197,HOS[],8,FALSE)</f>
        <v>39396.86</v>
      </c>
      <c r="N1197" t="str">
        <f>VLOOKUP(A1197,HOS[],9,FALSE)</f>
        <v>tier - 2</v>
      </c>
      <c r="O1197" t="str">
        <f>VLOOKUP(A1197,HOS[],10,FALSE)</f>
        <v>tier - 2</v>
      </c>
      <c r="P1197" t="str">
        <f>VLOOKUP(A1197,HOS[],11,FALSE)</f>
        <v>R1011</v>
      </c>
      <c r="Q1197">
        <f>VLOOKUP(A1197,HOS[],3,FALSE)</f>
        <v>46</v>
      </c>
    </row>
    <row r="1198" spans="1:17" ht="15.6" x14ac:dyDescent="0.3">
      <c r="A1198" s="1" t="s">
        <v>1174</v>
      </c>
      <c r="B1198" t="str">
        <f>VLOOKUP(A1198,CUS[],3,FALSE)</f>
        <v>Brenda J</v>
      </c>
      <c r="C1198">
        <f>VLOOKUP(A1198,MED[],2,FALSE)</f>
        <v>32.299999999999997</v>
      </c>
      <c r="D1198">
        <f>VLOOKUP(A1198,MED[],3,FALSE)</f>
        <v>5.05</v>
      </c>
      <c r="E1198" t="str">
        <f>VLOOKUP(A1198,MED[],4,FALSE)</f>
        <v>yes</v>
      </c>
      <c r="F1198" t="str">
        <f>VLOOKUP(A1198,MED[],5,FALSE)</f>
        <v>No</v>
      </c>
      <c r="G1198" t="str">
        <f>VLOOKUP(A1198,MED[],6,FALSE)</f>
        <v>No</v>
      </c>
      <c r="H1198" t="str">
        <f>VLOOKUP(A1198,MED[],7,FALSE)</f>
        <v>0</v>
      </c>
      <c r="I1198" t="str">
        <f>VLOOKUP(A1198,MED[],8,FALSE)</f>
        <v>No</v>
      </c>
      <c r="J1198" t="str">
        <f>VLOOKUP(A1198,MED[],9,FALSE)</f>
        <v>Obesity</v>
      </c>
      <c r="K1198" t="str">
        <f>VLOOKUP(A1198,MED[],10,FALSE)</f>
        <v>Normal</v>
      </c>
      <c r="L1198" t="str">
        <f>VLOOKUP(A1198,HOS[],2,FALSE)</f>
        <v>22 Oct 1976</v>
      </c>
      <c r="M1198" s="11">
        <f>VLOOKUP(A1198,HOS[],8,FALSE)</f>
        <v>12949.16</v>
      </c>
      <c r="N1198" t="str">
        <f>VLOOKUP(A1198,HOS[],9,FALSE)</f>
        <v>tier - 2</v>
      </c>
      <c r="O1198" t="str">
        <f>VLOOKUP(A1198,HOS[],10,FALSE)</f>
        <v>tier - 3</v>
      </c>
      <c r="P1198" t="str">
        <f>VLOOKUP(A1198,HOS[],11,FALSE)</f>
        <v>R1024</v>
      </c>
      <c r="Q1198">
        <f>VLOOKUP(A1198,HOS[],3,FALSE)</f>
        <v>46</v>
      </c>
    </row>
    <row r="1199" spans="1:17" ht="15.6" x14ac:dyDescent="0.3">
      <c r="A1199" s="1" t="s">
        <v>1173</v>
      </c>
      <c r="B1199" t="str">
        <f>VLOOKUP(A1199,CUS[],3,FALSE)</f>
        <v>Tim</v>
      </c>
      <c r="C1199">
        <f>VLOOKUP(A1199,MED[],2,FALSE)</f>
        <v>39.700000000000003</v>
      </c>
      <c r="D1199">
        <f>VLOOKUP(A1199,MED[],3,FALSE)</f>
        <v>7.34</v>
      </c>
      <c r="E1199" t="str">
        <f>VLOOKUP(A1199,MED[],4,FALSE)</f>
        <v>No</v>
      </c>
      <c r="F1199" t="str">
        <f>VLOOKUP(A1199,MED[],5,FALSE)</f>
        <v>No</v>
      </c>
      <c r="G1199" t="str">
        <f>VLOOKUP(A1199,MED[],6,FALSE)</f>
        <v>No</v>
      </c>
      <c r="H1199" t="str">
        <f>VLOOKUP(A1199,MED[],7,FALSE)</f>
        <v>0</v>
      </c>
      <c r="I1199" t="str">
        <f>VLOOKUP(A1199,MED[],8,FALSE)</f>
        <v>No</v>
      </c>
      <c r="J1199" t="str">
        <f>VLOOKUP(A1199,MED[],9,FALSE)</f>
        <v>Obesity</v>
      </c>
      <c r="K1199" t="str">
        <f>VLOOKUP(A1199,MED[],10,FALSE)</f>
        <v>Diabetes</v>
      </c>
      <c r="L1199" t="str">
        <f>VLOOKUP(A1199,HOS[],2,FALSE)</f>
        <v>12 Oct 1971</v>
      </c>
      <c r="M1199" s="11">
        <f>VLOOKUP(A1199,HOS[],8,FALSE)</f>
        <v>9140.9500000000007</v>
      </c>
      <c r="N1199" t="str">
        <f>VLOOKUP(A1199,HOS[],9,FALSE)</f>
        <v>tier - 3</v>
      </c>
      <c r="O1199" t="str">
        <f>VLOOKUP(A1199,HOS[],10,FALSE)</f>
        <v>tier - 3</v>
      </c>
      <c r="P1199" t="str">
        <f>VLOOKUP(A1199,HOS[],11,FALSE)</f>
        <v>R1011</v>
      </c>
      <c r="Q1199">
        <f>VLOOKUP(A1199,HOS[],3,FALSE)</f>
        <v>51</v>
      </c>
    </row>
    <row r="1200" spans="1:17" ht="15.6" x14ac:dyDescent="0.3">
      <c r="A1200" s="1" t="s">
        <v>1172</v>
      </c>
      <c r="B1200" t="str">
        <f>VLOOKUP(A1200,CUS[],3,FALSE)</f>
        <v>Sylvain</v>
      </c>
      <c r="C1200">
        <f>VLOOKUP(A1200,MED[],2,FALSE)</f>
        <v>35.97</v>
      </c>
      <c r="D1200">
        <f>VLOOKUP(A1200,MED[],3,FALSE)</f>
        <v>8.1300000000000008</v>
      </c>
      <c r="E1200" t="str">
        <f>VLOOKUP(A1200,MED[],4,FALSE)</f>
        <v>No</v>
      </c>
      <c r="F1200" t="str">
        <f>VLOOKUP(A1200,MED[],5,FALSE)</f>
        <v>No</v>
      </c>
      <c r="G1200" t="str">
        <f>VLOOKUP(A1200,MED[],6,FALSE)</f>
        <v>No</v>
      </c>
      <c r="H1200" t="str">
        <f>VLOOKUP(A1200,MED[],7,FALSE)</f>
        <v>0</v>
      </c>
      <c r="I1200" t="str">
        <f>VLOOKUP(A1200,MED[],8,FALSE)</f>
        <v>No</v>
      </c>
      <c r="J1200" t="str">
        <f>VLOOKUP(A1200,MED[],9,FALSE)</f>
        <v>Obesity</v>
      </c>
      <c r="K1200" t="str">
        <f>VLOOKUP(A1200,MED[],10,FALSE)</f>
        <v>Diabetes</v>
      </c>
      <c r="L1200" t="str">
        <f>VLOOKUP(A1200,HOS[],2,FALSE)</f>
        <v>18 Dec 1971</v>
      </c>
      <c r="M1200" s="11">
        <f>VLOOKUP(A1200,HOS[],8,FALSE)</f>
        <v>9144.57</v>
      </c>
      <c r="N1200" t="str">
        <f>VLOOKUP(A1200,HOS[],9,FALSE)</f>
        <v>tier - 3</v>
      </c>
      <c r="O1200" t="str">
        <f>VLOOKUP(A1200,HOS[],10,FALSE)</f>
        <v>tier - 2</v>
      </c>
      <c r="P1200" t="str">
        <f>VLOOKUP(A1200,HOS[],11,FALSE)</f>
        <v>R1013</v>
      </c>
      <c r="Q1200">
        <f>VLOOKUP(A1200,HOS[],3,FALSE)</f>
        <v>51</v>
      </c>
    </row>
    <row r="1201" spans="1:17" ht="15.6" x14ac:dyDescent="0.3">
      <c r="A1201" s="1" t="s">
        <v>1171</v>
      </c>
      <c r="B1201" t="str">
        <f>VLOOKUP(A1201,CUS[],3,FALSE)</f>
        <v>Lisa M</v>
      </c>
      <c r="C1201">
        <f>VLOOKUP(A1201,MED[],2,FALSE)</f>
        <v>25.86</v>
      </c>
      <c r="D1201">
        <f>VLOOKUP(A1201,MED[],3,FALSE)</f>
        <v>6.68</v>
      </c>
      <c r="E1201" t="str">
        <f>VLOOKUP(A1201,MED[],4,FALSE)</f>
        <v>yes</v>
      </c>
      <c r="F1201" t="str">
        <f>VLOOKUP(A1201,MED[],5,FALSE)</f>
        <v>No</v>
      </c>
      <c r="G1201" t="str">
        <f>VLOOKUP(A1201,MED[],6,FALSE)</f>
        <v>No</v>
      </c>
      <c r="H1201" t="str">
        <f>VLOOKUP(A1201,MED[],7,FALSE)</f>
        <v>1</v>
      </c>
      <c r="I1201" t="str">
        <f>VLOOKUP(A1201,MED[],8,FALSE)</f>
        <v>No</v>
      </c>
      <c r="J1201" t="str">
        <f>VLOOKUP(A1201,MED[],9,FALSE)</f>
        <v>Overweight</v>
      </c>
      <c r="K1201" t="str">
        <f>VLOOKUP(A1201,MED[],10,FALSE)</f>
        <v>Diabetes</v>
      </c>
      <c r="L1201" t="str">
        <f>VLOOKUP(A1201,HOS[],2,FALSE)</f>
        <v>8 Dec 1975</v>
      </c>
      <c r="M1201" s="11">
        <f>VLOOKUP(A1201,HOS[],8,FALSE)</f>
        <v>9147.5</v>
      </c>
      <c r="N1201" t="str">
        <f>VLOOKUP(A1201,HOS[],9,FALSE)</f>
        <v>tier - 2</v>
      </c>
      <c r="O1201" t="str">
        <f>VLOOKUP(A1201,HOS[],10,FALSE)</f>
        <v>tier - 2</v>
      </c>
      <c r="P1201" t="str">
        <f>VLOOKUP(A1201,HOS[],11,FALSE)</f>
        <v>R1024</v>
      </c>
      <c r="Q1201">
        <f>VLOOKUP(A1201,HOS[],3,FALSE)</f>
        <v>47</v>
      </c>
    </row>
    <row r="1202" spans="1:17" ht="15.6" x14ac:dyDescent="0.3">
      <c r="A1202" s="1" t="s">
        <v>1170</v>
      </c>
      <c r="B1202" t="str">
        <f>VLOOKUP(A1202,CUS[],3,FALSE)</f>
        <v>Ryan</v>
      </c>
      <c r="C1202">
        <f>VLOOKUP(A1202,MED[],2,FALSE)</f>
        <v>30.03</v>
      </c>
      <c r="D1202">
        <f>VLOOKUP(A1202,MED[],3,FALSE)</f>
        <v>11.51</v>
      </c>
      <c r="E1202" t="str">
        <f>VLOOKUP(A1202,MED[],4,FALSE)</f>
        <v>No</v>
      </c>
      <c r="F1202" t="str">
        <f>VLOOKUP(A1202,MED[],5,FALSE)</f>
        <v>No</v>
      </c>
      <c r="G1202" t="str">
        <f>VLOOKUP(A1202,MED[],6,FALSE)</f>
        <v>No</v>
      </c>
      <c r="H1202" t="str">
        <f>VLOOKUP(A1202,MED[],7,FALSE)</f>
        <v>0</v>
      </c>
      <c r="I1202" t="str">
        <f>VLOOKUP(A1202,MED[],8,FALSE)</f>
        <v>No</v>
      </c>
      <c r="J1202" t="str">
        <f>VLOOKUP(A1202,MED[],9,FALSE)</f>
        <v>Obesity</v>
      </c>
      <c r="K1202" t="str">
        <f>VLOOKUP(A1202,MED[],10,FALSE)</f>
        <v>Diabetes</v>
      </c>
      <c r="L1202" t="str">
        <f>VLOOKUP(A1202,HOS[],2,FALSE)</f>
        <v>23 Nov 1971</v>
      </c>
      <c r="M1202" s="11">
        <f>VLOOKUP(A1202,HOS[],8,FALSE)</f>
        <v>9159.51</v>
      </c>
      <c r="N1202" t="str">
        <f>VLOOKUP(A1202,HOS[],9,FALSE)</f>
        <v>tier - 2</v>
      </c>
      <c r="O1202" t="str">
        <f>VLOOKUP(A1202,HOS[],10,FALSE)</f>
        <v>tier - 1</v>
      </c>
      <c r="P1202" t="str">
        <f>VLOOKUP(A1202,HOS[],11,FALSE)</f>
        <v>R1013</v>
      </c>
      <c r="Q1202">
        <f>VLOOKUP(A1202,HOS[],3,FALSE)</f>
        <v>51</v>
      </c>
    </row>
    <row r="1203" spans="1:17" ht="15.6" x14ac:dyDescent="0.3">
      <c r="A1203" s="1" t="s">
        <v>1169</v>
      </c>
      <c r="B1203" t="str">
        <f>VLOOKUP(A1203,CUS[],3,FALSE)</f>
        <v>Kaitlin M</v>
      </c>
      <c r="C1203">
        <f>VLOOKUP(A1203,MED[],2,FALSE)</f>
        <v>25.76</v>
      </c>
      <c r="D1203">
        <f>VLOOKUP(A1203,MED[],3,FALSE)</f>
        <v>6.02</v>
      </c>
      <c r="E1203" t="str">
        <f>VLOOKUP(A1203,MED[],4,FALSE)</f>
        <v>yes</v>
      </c>
      <c r="F1203" t="str">
        <f>VLOOKUP(A1203,MED[],5,FALSE)</f>
        <v>No</v>
      </c>
      <c r="G1203" t="str">
        <f>VLOOKUP(A1203,MED[],6,FALSE)</f>
        <v>Yes</v>
      </c>
      <c r="H1203" t="str">
        <f>VLOOKUP(A1203,MED[],7,FALSE)</f>
        <v>1</v>
      </c>
      <c r="I1203" t="str">
        <f>VLOOKUP(A1203,MED[],8,FALSE)</f>
        <v>No</v>
      </c>
      <c r="J1203" t="str">
        <f>VLOOKUP(A1203,MED[],9,FALSE)</f>
        <v>Overweight</v>
      </c>
      <c r="K1203" t="str">
        <f>VLOOKUP(A1203,MED[],10,FALSE)</f>
        <v>Prediabetes</v>
      </c>
      <c r="L1203" t="str">
        <f>VLOOKUP(A1203,HOS[],2,FALSE)</f>
        <v>24 Nov 1969</v>
      </c>
      <c r="M1203" s="11">
        <f>VLOOKUP(A1203,HOS[],8,FALSE)</f>
        <v>9171.75</v>
      </c>
      <c r="N1203" t="str">
        <f>VLOOKUP(A1203,HOS[],9,FALSE)</f>
        <v>tier - 2</v>
      </c>
      <c r="O1203" t="str">
        <f>VLOOKUP(A1203,HOS[],10,FALSE)</f>
        <v>tier - 3</v>
      </c>
      <c r="P1203" t="str">
        <f>VLOOKUP(A1203,HOS[],11,FALSE)</f>
        <v>R1013</v>
      </c>
      <c r="Q1203">
        <f>VLOOKUP(A1203,HOS[],3,FALSE)</f>
        <v>53</v>
      </c>
    </row>
    <row r="1204" spans="1:17" ht="15.6" x14ac:dyDescent="0.3">
      <c r="A1204" s="1" t="s">
        <v>1168</v>
      </c>
      <c r="B1204" t="str">
        <f>VLOOKUP(A1204,CUS[],3,FALSE)</f>
        <v>William R.</v>
      </c>
      <c r="C1204">
        <f>VLOOKUP(A1204,MED[],2,FALSE)</f>
        <v>22.42</v>
      </c>
      <c r="D1204">
        <f>VLOOKUP(A1204,MED[],3,FALSE)</f>
        <v>7.96</v>
      </c>
      <c r="E1204" t="str">
        <f>VLOOKUP(A1204,MED[],4,FALSE)</f>
        <v>No</v>
      </c>
      <c r="F1204" t="str">
        <f>VLOOKUP(A1204,MED[],5,FALSE)</f>
        <v>No</v>
      </c>
      <c r="G1204" t="str">
        <f>VLOOKUP(A1204,MED[],6,FALSE)</f>
        <v>No</v>
      </c>
      <c r="H1204" t="str">
        <f>VLOOKUP(A1204,MED[],7,FALSE)</f>
        <v>0</v>
      </c>
      <c r="I1204" t="str">
        <f>VLOOKUP(A1204,MED[],8,FALSE)</f>
        <v>No</v>
      </c>
      <c r="J1204" t="str">
        <f>VLOOKUP(A1204,MED[],9,FALSE)</f>
        <v>Overweight</v>
      </c>
      <c r="K1204" t="str">
        <f>VLOOKUP(A1204,MED[],10,FALSE)</f>
        <v>Diabetes</v>
      </c>
      <c r="L1204" t="str">
        <f>VLOOKUP(A1204,HOS[],2,FALSE)</f>
        <v>29 Oct 1971</v>
      </c>
      <c r="M1204" s="11">
        <f>VLOOKUP(A1204,HOS[],8,FALSE)</f>
        <v>9174.14</v>
      </c>
      <c r="N1204" t="str">
        <f>VLOOKUP(A1204,HOS[],9,FALSE)</f>
        <v>tier - 3</v>
      </c>
      <c r="O1204" t="str">
        <f>VLOOKUP(A1204,HOS[],10,FALSE)</f>
        <v>tier - 1</v>
      </c>
      <c r="P1204" t="str">
        <f>VLOOKUP(A1204,HOS[],11,FALSE)</f>
        <v>R1016</v>
      </c>
      <c r="Q1204">
        <f>VLOOKUP(A1204,HOS[],3,FALSE)</f>
        <v>51</v>
      </c>
    </row>
    <row r="1205" spans="1:17" ht="15.6" x14ac:dyDescent="0.3">
      <c r="A1205" s="1" t="s">
        <v>1167</v>
      </c>
      <c r="B1205" t="str">
        <f>VLOOKUP(A1205,CUS[],3,FALSE)</f>
        <v>Bruce</v>
      </c>
      <c r="C1205">
        <f>VLOOKUP(A1205,MED[],2,FALSE)</f>
        <v>33.18</v>
      </c>
      <c r="D1205">
        <f>VLOOKUP(A1205,MED[],3,FALSE)</f>
        <v>6.01</v>
      </c>
      <c r="E1205" t="str">
        <f>VLOOKUP(A1205,MED[],4,FALSE)</f>
        <v>yes</v>
      </c>
      <c r="F1205" t="str">
        <f>VLOOKUP(A1205,MED[],5,FALSE)</f>
        <v>No</v>
      </c>
      <c r="G1205" t="str">
        <f>VLOOKUP(A1205,MED[],6,FALSE)</f>
        <v>No</v>
      </c>
      <c r="H1205" t="str">
        <f>VLOOKUP(A1205,MED[],7,FALSE)</f>
        <v>1</v>
      </c>
      <c r="I1205" t="str">
        <f>VLOOKUP(A1205,MED[],8,FALSE)</f>
        <v>No</v>
      </c>
      <c r="J1205" t="str">
        <f>VLOOKUP(A1205,MED[],9,FALSE)</f>
        <v>Obesity</v>
      </c>
      <c r="K1205" t="str">
        <f>VLOOKUP(A1205,MED[],10,FALSE)</f>
        <v>Prediabetes</v>
      </c>
      <c r="L1205" t="str">
        <f>VLOOKUP(A1205,HOS[],2,FALSE)</f>
        <v>25 Jul 1988</v>
      </c>
      <c r="M1205" s="11">
        <f>VLOOKUP(A1205,HOS[],8,FALSE)</f>
        <v>9182.17</v>
      </c>
      <c r="N1205" t="str">
        <f>VLOOKUP(A1205,HOS[],9,FALSE)</f>
        <v>tier - 2</v>
      </c>
      <c r="O1205" t="str">
        <f>VLOOKUP(A1205,HOS[],10,FALSE)</f>
        <v>tier - 1</v>
      </c>
      <c r="P1205" t="str">
        <f>VLOOKUP(A1205,HOS[],11,FALSE)</f>
        <v>R1021</v>
      </c>
      <c r="Q1205">
        <f>VLOOKUP(A1205,HOS[],3,FALSE)</f>
        <v>34</v>
      </c>
    </row>
    <row r="1206" spans="1:17" ht="15.6" x14ac:dyDescent="0.3">
      <c r="A1206" s="1" t="s">
        <v>1166</v>
      </c>
      <c r="B1206" t="str">
        <f>VLOOKUP(A1206,CUS[],3,FALSE)</f>
        <v>Veronica</v>
      </c>
      <c r="C1206">
        <f>VLOOKUP(A1206,MED[],2,FALSE)</f>
        <v>43.04</v>
      </c>
      <c r="D1206">
        <f>VLOOKUP(A1206,MED[],3,FALSE)</f>
        <v>5.9</v>
      </c>
      <c r="E1206" t="str">
        <f>VLOOKUP(A1206,MED[],4,FALSE)</f>
        <v>yes</v>
      </c>
      <c r="F1206" t="str">
        <f>VLOOKUP(A1206,MED[],5,FALSE)</f>
        <v>No</v>
      </c>
      <c r="G1206" t="str">
        <f>VLOOKUP(A1206,MED[],6,FALSE)</f>
        <v>No</v>
      </c>
      <c r="H1206" t="str">
        <f>VLOOKUP(A1206,MED[],7,FALSE)</f>
        <v>0</v>
      </c>
      <c r="I1206" t="str">
        <f>VLOOKUP(A1206,MED[],8,FALSE)</f>
        <v>No</v>
      </c>
      <c r="J1206" t="str">
        <f>VLOOKUP(A1206,MED[],9,FALSE)</f>
        <v>Obesity</v>
      </c>
      <c r="K1206" t="str">
        <f>VLOOKUP(A1206,MED[],10,FALSE)</f>
        <v>Prediabetes</v>
      </c>
      <c r="L1206" t="str">
        <f>VLOOKUP(A1206,HOS[],2,FALSE)</f>
        <v>10 Oct 1996</v>
      </c>
      <c r="M1206" s="11">
        <f>VLOOKUP(A1206,HOS[],8,FALSE)</f>
        <v>9193.84</v>
      </c>
      <c r="N1206" t="str">
        <f>VLOOKUP(A1206,HOS[],9,FALSE)</f>
        <v>tier - 2</v>
      </c>
      <c r="O1206" t="str">
        <f>VLOOKUP(A1206,HOS[],10,FALSE)</f>
        <v>tier - 1</v>
      </c>
      <c r="P1206" t="str">
        <f>VLOOKUP(A1206,HOS[],11,FALSE)</f>
        <v>R1026</v>
      </c>
      <c r="Q1206">
        <f>VLOOKUP(A1206,HOS[],3,FALSE)</f>
        <v>26</v>
      </c>
    </row>
    <row r="1207" spans="1:17" ht="15.6" x14ac:dyDescent="0.3">
      <c r="A1207" s="1" t="s">
        <v>1165</v>
      </c>
      <c r="B1207" t="str">
        <f>VLOOKUP(A1207,CUS[],3,FALSE)</f>
        <v>Warren</v>
      </c>
      <c r="C1207">
        <f>VLOOKUP(A1207,MED[],2,FALSE)</f>
        <v>34.15</v>
      </c>
      <c r="D1207">
        <f>VLOOKUP(A1207,MED[],3,FALSE)</f>
        <v>4.49</v>
      </c>
      <c r="E1207" t="str">
        <f>VLOOKUP(A1207,MED[],4,FALSE)</f>
        <v>yes</v>
      </c>
      <c r="F1207" t="str">
        <f>VLOOKUP(A1207,MED[],5,FALSE)</f>
        <v>No</v>
      </c>
      <c r="G1207" t="str">
        <f>VLOOKUP(A1207,MED[],6,FALSE)</f>
        <v>No</v>
      </c>
      <c r="H1207" t="str">
        <f>VLOOKUP(A1207,MED[],7,FALSE)</f>
        <v>1</v>
      </c>
      <c r="I1207" t="str">
        <f>VLOOKUP(A1207,MED[],8,FALSE)</f>
        <v>No</v>
      </c>
      <c r="J1207" t="str">
        <f>VLOOKUP(A1207,MED[],9,FALSE)</f>
        <v>Obesity</v>
      </c>
      <c r="K1207" t="str">
        <f>VLOOKUP(A1207,MED[],10,FALSE)</f>
        <v>Normal</v>
      </c>
      <c r="L1207" t="str">
        <f>VLOOKUP(A1207,HOS[],2,FALSE)</f>
        <v>25 Jul 1988</v>
      </c>
      <c r="M1207" s="11">
        <f>VLOOKUP(A1207,HOS[],8,FALSE)</f>
        <v>9210.06</v>
      </c>
      <c r="N1207" t="str">
        <f>VLOOKUP(A1207,HOS[],9,FALSE)</f>
        <v>tier - 2</v>
      </c>
      <c r="O1207" t="str">
        <f>VLOOKUP(A1207,HOS[],10,FALSE)</f>
        <v>tier - 1</v>
      </c>
      <c r="P1207" t="str">
        <f>VLOOKUP(A1207,HOS[],11,FALSE)</f>
        <v>R1012</v>
      </c>
      <c r="Q1207">
        <f>VLOOKUP(A1207,HOS[],3,FALSE)</f>
        <v>34</v>
      </c>
    </row>
    <row r="1208" spans="1:17" ht="15.6" x14ac:dyDescent="0.3">
      <c r="A1208" s="1" t="s">
        <v>1164</v>
      </c>
      <c r="B1208" t="str">
        <f>VLOOKUP(A1208,CUS[],3,FALSE)</f>
        <v>Mrs.  Daniela</v>
      </c>
      <c r="C1208">
        <f>VLOOKUP(A1208,MED[],2,FALSE)</f>
        <v>25.78</v>
      </c>
      <c r="D1208">
        <f>VLOOKUP(A1208,MED[],3,FALSE)</f>
        <v>6.25</v>
      </c>
      <c r="E1208" t="str">
        <f>VLOOKUP(A1208,MED[],4,FALSE)</f>
        <v>No</v>
      </c>
      <c r="F1208" t="str">
        <f>VLOOKUP(A1208,MED[],5,FALSE)</f>
        <v>No</v>
      </c>
      <c r="G1208" t="str">
        <f>VLOOKUP(A1208,MED[],6,FALSE)</f>
        <v>No</v>
      </c>
      <c r="H1208" t="str">
        <f>VLOOKUP(A1208,MED[],7,FALSE)</f>
        <v>0</v>
      </c>
      <c r="I1208" t="str">
        <f>VLOOKUP(A1208,MED[],8,FALSE)</f>
        <v>No</v>
      </c>
      <c r="J1208" t="str">
        <f>VLOOKUP(A1208,MED[],9,FALSE)</f>
        <v>Overweight</v>
      </c>
      <c r="K1208" t="str">
        <f>VLOOKUP(A1208,MED[],10,FALSE)</f>
        <v>Prediabetes</v>
      </c>
      <c r="L1208" t="str">
        <f>VLOOKUP(A1208,HOS[],2,FALSE)</f>
        <v>5 Oct 1977</v>
      </c>
      <c r="M1208" s="11">
        <f>VLOOKUP(A1208,HOS[],8,FALSE)</f>
        <v>9222.4</v>
      </c>
      <c r="N1208" t="str">
        <f>VLOOKUP(A1208,HOS[],9,FALSE)</f>
        <v>tier - 2</v>
      </c>
      <c r="O1208" t="str">
        <f>VLOOKUP(A1208,HOS[],10,FALSE)</f>
        <v>tier - 1</v>
      </c>
      <c r="P1208" t="str">
        <f>VLOOKUP(A1208,HOS[],11,FALSE)</f>
        <v>R1024</v>
      </c>
      <c r="Q1208">
        <f>VLOOKUP(A1208,HOS[],3,FALSE)</f>
        <v>45</v>
      </c>
    </row>
    <row r="1209" spans="1:17" ht="15.6" x14ac:dyDescent="0.3">
      <c r="A1209" s="1" t="s">
        <v>1163</v>
      </c>
      <c r="B1209" t="str">
        <f>VLOOKUP(A1209,CUS[],3,FALSE)</f>
        <v>Deirdre A</v>
      </c>
      <c r="C1209">
        <f>VLOOKUP(A1209,MED[],2,FALSE)</f>
        <v>21.02</v>
      </c>
      <c r="D1209">
        <f>VLOOKUP(A1209,MED[],3,FALSE)</f>
        <v>9.6199999999999992</v>
      </c>
      <c r="E1209" t="str">
        <f>VLOOKUP(A1209,MED[],4,FALSE)</f>
        <v>yes</v>
      </c>
      <c r="F1209" t="str">
        <f>VLOOKUP(A1209,MED[],5,FALSE)</f>
        <v>No</v>
      </c>
      <c r="G1209" t="str">
        <f>VLOOKUP(A1209,MED[],6,FALSE)</f>
        <v>Yes</v>
      </c>
      <c r="H1209" t="str">
        <f>VLOOKUP(A1209,MED[],7,FALSE)</f>
        <v>1</v>
      </c>
      <c r="I1209" t="str">
        <f>VLOOKUP(A1209,MED[],8,FALSE)</f>
        <v>No</v>
      </c>
      <c r="J1209" t="str">
        <f>VLOOKUP(A1209,MED[],9,FALSE)</f>
        <v>Overweight</v>
      </c>
      <c r="K1209" t="str">
        <f>VLOOKUP(A1209,MED[],10,FALSE)</f>
        <v>Diabetes</v>
      </c>
      <c r="L1209" t="str">
        <f>VLOOKUP(A1209,HOS[],2,FALSE)</f>
        <v>20 Jun 1963</v>
      </c>
      <c r="M1209" s="11">
        <f>VLOOKUP(A1209,HOS[],8,FALSE)</f>
        <v>12950.07</v>
      </c>
      <c r="N1209" t="str">
        <f>VLOOKUP(A1209,HOS[],9,FALSE)</f>
        <v>tier - 3</v>
      </c>
      <c r="O1209" t="str">
        <f>VLOOKUP(A1209,HOS[],10,FALSE)</f>
        <v>tier - 1</v>
      </c>
      <c r="P1209" t="str">
        <f>VLOOKUP(A1209,HOS[],11,FALSE)</f>
        <v>R1013</v>
      </c>
      <c r="Q1209">
        <f>VLOOKUP(A1209,HOS[],3,FALSE)</f>
        <v>59</v>
      </c>
    </row>
    <row r="1210" spans="1:17" ht="15.6" x14ac:dyDescent="0.3">
      <c r="A1210" s="1" t="s">
        <v>1162</v>
      </c>
      <c r="B1210" t="str">
        <f>VLOOKUP(A1210,CUS[],3,FALSE)</f>
        <v>Mathias</v>
      </c>
      <c r="C1210">
        <f>VLOOKUP(A1210,MED[],2,FALSE)</f>
        <v>37.51</v>
      </c>
      <c r="D1210">
        <f>VLOOKUP(A1210,MED[],3,FALSE)</f>
        <v>11.06</v>
      </c>
      <c r="E1210" t="str">
        <f>VLOOKUP(A1210,MED[],4,FALSE)</f>
        <v>No</v>
      </c>
      <c r="F1210" t="str">
        <f>VLOOKUP(A1210,MED[],5,FALSE)</f>
        <v>No</v>
      </c>
      <c r="G1210" t="str">
        <f>VLOOKUP(A1210,MED[],6,FALSE)</f>
        <v>No</v>
      </c>
      <c r="H1210" t="str">
        <f>VLOOKUP(A1210,MED[],7,FALSE)</f>
        <v>2</v>
      </c>
      <c r="I1210" t="str">
        <f>VLOOKUP(A1210,MED[],8,FALSE)</f>
        <v>No</v>
      </c>
      <c r="J1210" t="str">
        <f>VLOOKUP(A1210,MED[],9,FALSE)</f>
        <v>Obesity</v>
      </c>
      <c r="K1210" t="str">
        <f>VLOOKUP(A1210,MED[],10,FALSE)</f>
        <v>Diabetes</v>
      </c>
      <c r="L1210" t="str">
        <f>VLOOKUP(A1210,HOS[],2,FALSE)</f>
        <v>12 Oct 1973</v>
      </c>
      <c r="M1210" s="11">
        <f>VLOOKUP(A1210,HOS[],8,FALSE)</f>
        <v>39556.49</v>
      </c>
      <c r="N1210" t="str">
        <f>VLOOKUP(A1210,HOS[],9,FALSE)</f>
        <v>tier - 3</v>
      </c>
      <c r="O1210" t="str">
        <f>VLOOKUP(A1210,HOS[],10,FALSE)</f>
        <v>tier - 3</v>
      </c>
      <c r="P1210" t="str">
        <f>VLOOKUP(A1210,HOS[],11,FALSE)</f>
        <v>R1013</v>
      </c>
      <c r="Q1210">
        <f>VLOOKUP(A1210,HOS[],3,FALSE)</f>
        <v>49</v>
      </c>
    </row>
    <row r="1211" spans="1:17" ht="15.6" x14ac:dyDescent="0.3">
      <c r="A1211" s="1" t="s">
        <v>1161</v>
      </c>
      <c r="B1211" t="str">
        <f>VLOOKUP(A1211,CUS[],3,FALSE)</f>
        <v>Matthew</v>
      </c>
      <c r="C1211">
        <f>VLOOKUP(A1211,MED[],2,FALSE)</f>
        <v>25.745000000000001</v>
      </c>
      <c r="D1211">
        <f>VLOOKUP(A1211,MED[],3,FALSE)</f>
        <v>6.11</v>
      </c>
      <c r="E1211" t="str">
        <f>VLOOKUP(A1211,MED[],4,FALSE)</f>
        <v>yes</v>
      </c>
      <c r="F1211" t="str">
        <f>VLOOKUP(A1211,MED[],5,FALSE)</f>
        <v>No</v>
      </c>
      <c r="G1211" t="str">
        <f>VLOOKUP(A1211,MED[],6,FALSE)</f>
        <v>No</v>
      </c>
      <c r="H1211" t="str">
        <f>VLOOKUP(A1211,MED[],7,FALSE)</f>
        <v>0</v>
      </c>
      <c r="I1211" t="str">
        <f>VLOOKUP(A1211,MED[],8,FALSE)</f>
        <v>No</v>
      </c>
      <c r="J1211" t="str">
        <f>VLOOKUP(A1211,MED[],9,FALSE)</f>
        <v>Overweight</v>
      </c>
      <c r="K1211" t="str">
        <f>VLOOKUP(A1211,MED[],10,FALSE)</f>
        <v>Prediabetes</v>
      </c>
      <c r="L1211" t="str">
        <f>VLOOKUP(A1211,HOS[],2,FALSE)</f>
        <v>6 Nov 1976</v>
      </c>
      <c r="M1211" s="11">
        <f>VLOOKUP(A1211,HOS[],8,FALSE)</f>
        <v>9225.26</v>
      </c>
      <c r="N1211" t="str">
        <f>VLOOKUP(A1211,HOS[],9,FALSE)</f>
        <v>tier - 2</v>
      </c>
      <c r="O1211" t="str">
        <f>VLOOKUP(A1211,HOS[],10,FALSE)</f>
        <v>tier - 1</v>
      </c>
      <c r="P1211" t="str">
        <f>VLOOKUP(A1211,HOS[],11,FALSE)</f>
        <v>R1012</v>
      </c>
      <c r="Q1211">
        <f>VLOOKUP(A1211,HOS[],3,FALSE)</f>
        <v>46</v>
      </c>
    </row>
    <row r="1212" spans="1:17" ht="15.6" x14ac:dyDescent="0.3">
      <c r="A1212" s="1" t="s">
        <v>1160</v>
      </c>
      <c r="B1212" t="str">
        <f>VLOOKUP(A1212,CUS[],3,FALSE)</f>
        <v>Kurt</v>
      </c>
      <c r="C1212">
        <f>VLOOKUP(A1212,MED[],2,FALSE)</f>
        <v>31.35</v>
      </c>
      <c r="D1212">
        <f>VLOOKUP(A1212,MED[],3,FALSE)</f>
        <v>11.49</v>
      </c>
      <c r="E1212" t="str">
        <f>VLOOKUP(A1212,MED[],4,FALSE)</f>
        <v>No</v>
      </c>
      <c r="F1212" t="str">
        <f>VLOOKUP(A1212,MED[],5,FALSE)</f>
        <v>No</v>
      </c>
      <c r="G1212" t="str">
        <f>VLOOKUP(A1212,MED[],6,FALSE)</f>
        <v>No</v>
      </c>
      <c r="H1212" t="str">
        <f>VLOOKUP(A1212,MED[],7,FALSE)</f>
        <v>2</v>
      </c>
      <c r="I1212" t="str">
        <f>VLOOKUP(A1212,MED[],8,FALSE)</f>
        <v>No</v>
      </c>
      <c r="J1212" t="str">
        <f>VLOOKUP(A1212,MED[],9,FALSE)</f>
        <v>Obesity</v>
      </c>
      <c r="K1212" t="str">
        <f>VLOOKUP(A1212,MED[],10,FALSE)</f>
        <v>Diabetes</v>
      </c>
      <c r="L1212" t="str">
        <f>VLOOKUP(A1212,HOS[],2,FALSE)</f>
        <v>5 Sep 1973</v>
      </c>
      <c r="M1212" s="11">
        <f>VLOOKUP(A1212,HOS[],8,FALSE)</f>
        <v>9247.94</v>
      </c>
      <c r="N1212" t="str">
        <f>VLOOKUP(A1212,HOS[],9,FALSE)</f>
        <v>tier - 3</v>
      </c>
      <c r="O1212" t="str">
        <f>VLOOKUP(A1212,HOS[],10,FALSE)</f>
        <v>tier - 3</v>
      </c>
      <c r="P1212" t="str">
        <f>VLOOKUP(A1212,HOS[],11,FALSE)</f>
        <v>R1016</v>
      </c>
      <c r="Q1212">
        <f>VLOOKUP(A1212,HOS[],3,FALSE)</f>
        <v>49</v>
      </c>
    </row>
    <row r="1213" spans="1:17" ht="15.6" x14ac:dyDescent="0.3">
      <c r="A1213" s="1" t="s">
        <v>1159</v>
      </c>
      <c r="B1213" t="str">
        <f>VLOOKUP(A1213,CUS[],3,FALSE)</f>
        <v>Samuel</v>
      </c>
      <c r="C1213">
        <f>VLOOKUP(A1213,MED[],2,FALSE)</f>
        <v>29.83</v>
      </c>
      <c r="D1213">
        <f>VLOOKUP(A1213,MED[],3,FALSE)</f>
        <v>8.68</v>
      </c>
      <c r="E1213" t="str">
        <f>VLOOKUP(A1213,MED[],4,FALSE)</f>
        <v>No</v>
      </c>
      <c r="F1213" t="str">
        <f>VLOOKUP(A1213,MED[],5,FALSE)</f>
        <v>No</v>
      </c>
      <c r="G1213" t="str">
        <f>VLOOKUP(A1213,MED[],6,FALSE)</f>
        <v>No</v>
      </c>
      <c r="H1213" t="str">
        <f>VLOOKUP(A1213,MED[],7,FALSE)</f>
        <v>2</v>
      </c>
      <c r="I1213" t="str">
        <f>VLOOKUP(A1213,MED[],8,FALSE)</f>
        <v>No</v>
      </c>
      <c r="J1213" t="str">
        <f>VLOOKUP(A1213,MED[],9,FALSE)</f>
        <v>Overweight</v>
      </c>
      <c r="K1213" t="str">
        <f>VLOOKUP(A1213,MED[],10,FALSE)</f>
        <v>Diabetes</v>
      </c>
      <c r="L1213" t="str">
        <f>VLOOKUP(A1213,HOS[],2,FALSE)</f>
        <v>21 Oct 1973</v>
      </c>
      <c r="M1213" s="11">
        <f>VLOOKUP(A1213,HOS[],8,FALSE)</f>
        <v>9249.5</v>
      </c>
      <c r="N1213" t="str">
        <f>VLOOKUP(A1213,HOS[],9,FALSE)</f>
        <v>tier - 2</v>
      </c>
      <c r="O1213" t="str">
        <f>VLOOKUP(A1213,HOS[],10,FALSE)</f>
        <v>tier - 3</v>
      </c>
      <c r="P1213" t="str">
        <f>VLOOKUP(A1213,HOS[],11,FALSE)</f>
        <v>R1018</v>
      </c>
      <c r="Q1213">
        <f>VLOOKUP(A1213,HOS[],3,FALSE)</f>
        <v>49</v>
      </c>
    </row>
    <row r="1214" spans="1:17" ht="15.6" x14ac:dyDescent="0.3">
      <c r="A1214" s="1" t="s">
        <v>1158</v>
      </c>
      <c r="B1214" t="str">
        <f>VLOOKUP(A1214,CUS[],3,FALSE)</f>
        <v>Emily</v>
      </c>
      <c r="C1214">
        <f>VLOOKUP(A1214,MED[],2,FALSE)</f>
        <v>25.49</v>
      </c>
      <c r="D1214">
        <f>VLOOKUP(A1214,MED[],3,FALSE)</f>
        <v>5.68</v>
      </c>
      <c r="E1214" t="str">
        <f>VLOOKUP(A1214,MED[],4,FALSE)</f>
        <v>yes</v>
      </c>
      <c r="F1214" t="str">
        <f>VLOOKUP(A1214,MED[],5,FALSE)</f>
        <v>No</v>
      </c>
      <c r="G1214" t="str">
        <f>VLOOKUP(A1214,MED[],6,FALSE)</f>
        <v>Yes</v>
      </c>
      <c r="H1214" t="str">
        <f>VLOOKUP(A1214,MED[],7,FALSE)</f>
        <v>1</v>
      </c>
      <c r="I1214" t="str">
        <f>VLOOKUP(A1214,MED[],8,FALSE)</f>
        <v>No</v>
      </c>
      <c r="J1214" t="str">
        <f>VLOOKUP(A1214,MED[],9,FALSE)</f>
        <v>Overweight</v>
      </c>
      <c r="K1214" t="str">
        <f>VLOOKUP(A1214,MED[],10,FALSE)</f>
        <v>Normal</v>
      </c>
      <c r="L1214" t="str">
        <f>VLOOKUP(A1214,HOS[],2,FALSE)</f>
        <v>6 Nov 1969</v>
      </c>
      <c r="M1214" s="11">
        <f>VLOOKUP(A1214,HOS[],8,FALSE)</f>
        <v>9264.7999999999993</v>
      </c>
      <c r="N1214" t="str">
        <f>VLOOKUP(A1214,HOS[],9,FALSE)</f>
        <v>tier - 2</v>
      </c>
      <c r="O1214" t="str">
        <f>VLOOKUP(A1214,HOS[],10,FALSE)</f>
        <v>tier - 3</v>
      </c>
      <c r="P1214" t="str">
        <f>VLOOKUP(A1214,HOS[],11,FALSE)</f>
        <v>R1013</v>
      </c>
      <c r="Q1214">
        <f>VLOOKUP(A1214,HOS[],3,FALSE)</f>
        <v>53</v>
      </c>
    </row>
    <row r="1215" spans="1:17" ht="15.6" x14ac:dyDescent="0.3">
      <c r="A1215" s="1" t="s">
        <v>1157</v>
      </c>
      <c r="B1215" t="str">
        <f>VLOOKUP(A1215,CUS[],3,FALSE)</f>
        <v>Tiffany</v>
      </c>
      <c r="C1215">
        <f>VLOOKUP(A1215,MED[],2,FALSE)</f>
        <v>34.1</v>
      </c>
      <c r="D1215">
        <f>VLOOKUP(A1215,MED[],3,FALSE)</f>
        <v>8.4499999999999993</v>
      </c>
      <c r="E1215" t="str">
        <f>VLOOKUP(A1215,MED[],4,FALSE)</f>
        <v>No</v>
      </c>
      <c r="F1215" t="str">
        <f>VLOOKUP(A1215,MED[],5,FALSE)</f>
        <v>No</v>
      </c>
      <c r="G1215" t="str">
        <f>VLOOKUP(A1215,MED[],6,FALSE)</f>
        <v>No</v>
      </c>
      <c r="H1215" t="str">
        <f>VLOOKUP(A1215,MED[],7,FALSE)</f>
        <v>0</v>
      </c>
      <c r="I1215" t="str">
        <f>VLOOKUP(A1215,MED[],8,FALSE)</f>
        <v>No</v>
      </c>
      <c r="J1215" t="str">
        <f>VLOOKUP(A1215,MED[],9,FALSE)</f>
        <v>Obesity</v>
      </c>
      <c r="K1215" t="str">
        <f>VLOOKUP(A1215,MED[],10,FALSE)</f>
        <v>Diabetes</v>
      </c>
      <c r="L1215" t="str">
        <f>VLOOKUP(A1215,HOS[],2,FALSE)</f>
        <v>27 Jul 1971</v>
      </c>
      <c r="M1215" s="11">
        <f>VLOOKUP(A1215,HOS[],8,FALSE)</f>
        <v>9282.48</v>
      </c>
      <c r="N1215" t="str">
        <f>VLOOKUP(A1215,HOS[],9,FALSE)</f>
        <v>tier - 2</v>
      </c>
      <c r="O1215" t="str">
        <f>VLOOKUP(A1215,HOS[],10,FALSE)</f>
        <v>tier - 3</v>
      </c>
      <c r="P1215" t="str">
        <f>VLOOKUP(A1215,HOS[],11,FALSE)</f>
        <v>R1013</v>
      </c>
      <c r="Q1215">
        <f>VLOOKUP(A1215,HOS[],3,FALSE)</f>
        <v>51</v>
      </c>
    </row>
    <row r="1216" spans="1:17" ht="15.6" x14ac:dyDescent="0.3">
      <c r="A1216" s="1" t="s">
        <v>1156</v>
      </c>
      <c r="B1216" t="str">
        <f>VLOOKUP(A1216,CUS[],3,FALSE)</f>
        <v>Alex F</v>
      </c>
      <c r="C1216">
        <f>VLOOKUP(A1216,MED[],2,FALSE)</f>
        <v>25.84</v>
      </c>
      <c r="D1216">
        <f>VLOOKUP(A1216,MED[],3,FALSE)</f>
        <v>8.51</v>
      </c>
      <c r="E1216" t="str">
        <f>VLOOKUP(A1216,MED[],4,FALSE)</f>
        <v>No</v>
      </c>
      <c r="F1216" t="str">
        <f>VLOOKUP(A1216,MED[],5,FALSE)</f>
        <v>No</v>
      </c>
      <c r="G1216" t="str">
        <f>VLOOKUP(A1216,MED[],6,FALSE)</f>
        <v>No</v>
      </c>
      <c r="H1216" t="str">
        <f>VLOOKUP(A1216,MED[],7,FALSE)</f>
        <v>2</v>
      </c>
      <c r="I1216" t="str">
        <f>VLOOKUP(A1216,MED[],8,FALSE)</f>
        <v>No</v>
      </c>
      <c r="J1216" t="str">
        <f>VLOOKUP(A1216,MED[],9,FALSE)</f>
        <v>Overweight</v>
      </c>
      <c r="K1216" t="str">
        <f>VLOOKUP(A1216,MED[],10,FALSE)</f>
        <v>Diabetes</v>
      </c>
      <c r="L1216" t="str">
        <f>VLOOKUP(A1216,HOS[],2,FALSE)</f>
        <v>2 Oct 1973</v>
      </c>
      <c r="M1216" s="11">
        <f>VLOOKUP(A1216,HOS[],8,FALSE)</f>
        <v>9283.56</v>
      </c>
      <c r="N1216" t="str">
        <f>VLOOKUP(A1216,HOS[],9,FALSE)</f>
        <v>tier - 3</v>
      </c>
      <c r="O1216" t="str">
        <f>VLOOKUP(A1216,HOS[],10,FALSE)</f>
        <v>tier - 2</v>
      </c>
      <c r="P1216" t="str">
        <f>VLOOKUP(A1216,HOS[],11,FALSE)</f>
        <v>R1016</v>
      </c>
      <c r="Q1216">
        <f>VLOOKUP(A1216,HOS[],3,FALSE)</f>
        <v>49</v>
      </c>
    </row>
    <row r="1217" spans="1:17" ht="15.6" x14ac:dyDescent="0.3">
      <c r="A1217" s="1" t="s">
        <v>1155</v>
      </c>
      <c r="B1217" t="str">
        <f>VLOOKUP(A1217,CUS[],3,FALSE)</f>
        <v>Alice</v>
      </c>
      <c r="C1217">
        <f>VLOOKUP(A1217,MED[],2,FALSE)</f>
        <v>20.6</v>
      </c>
      <c r="D1217">
        <f>VLOOKUP(A1217,MED[],3,FALSE)</f>
        <v>7.62</v>
      </c>
      <c r="E1217" t="str">
        <f>VLOOKUP(A1217,MED[],4,FALSE)</f>
        <v>No</v>
      </c>
      <c r="F1217" t="str">
        <f>VLOOKUP(A1217,MED[],5,FALSE)</f>
        <v>No</v>
      </c>
      <c r="G1217" t="str">
        <f>VLOOKUP(A1217,MED[],6,FALSE)</f>
        <v>No</v>
      </c>
      <c r="H1217" t="str">
        <f>VLOOKUP(A1217,MED[],7,FALSE)</f>
        <v>0</v>
      </c>
      <c r="I1217" t="str">
        <f>VLOOKUP(A1217,MED[],8,FALSE)</f>
        <v>No</v>
      </c>
      <c r="J1217" t="str">
        <f>VLOOKUP(A1217,MED[],9,FALSE)</f>
        <v>Overweight</v>
      </c>
      <c r="K1217" t="str">
        <f>VLOOKUP(A1217,MED[],10,FALSE)</f>
        <v>Diabetes</v>
      </c>
      <c r="L1217" t="str">
        <f>VLOOKUP(A1217,HOS[],2,FALSE)</f>
        <v>26 Aug 1971</v>
      </c>
      <c r="M1217" s="11">
        <f>VLOOKUP(A1217,HOS[],8,FALSE)</f>
        <v>9285.8700000000008</v>
      </c>
      <c r="N1217" t="str">
        <f>VLOOKUP(A1217,HOS[],9,FALSE)</f>
        <v>tier - 2</v>
      </c>
      <c r="O1217" t="str">
        <f>VLOOKUP(A1217,HOS[],10,FALSE)</f>
        <v>tier - 1</v>
      </c>
      <c r="P1217" t="str">
        <f>VLOOKUP(A1217,HOS[],11,FALSE)</f>
        <v>R1011</v>
      </c>
      <c r="Q1217">
        <f>VLOOKUP(A1217,HOS[],3,FALSE)</f>
        <v>51</v>
      </c>
    </row>
    <row r="1218" spans="1:17" ht="15.6" x14ac:dyDescent="0.3">
      <c r="A1218" s="1" t="s">
        <v>1154</v>
      </c>
      <c r="B1218" t="str">
        <f>VLOOKUP(A1218,CUS[],3,FALSE)</f>
        <v>Allison M.</v>
      </c>
      <c r="C1218">
        <f>VLOOKUP(A1218,MED[],2,FALSE)</f>
        <v>28.88</v>
      </c>
      <c r="D1218">
        <f>VLOOKUP(A1218,MED[],3,FALSE)</f>
        <v>10.18</v>
      </c>
      <c r="E1218" t="str">
        <f>VLOOKUP(A1218,MED[],4,FALSE)</f>
        <v>No</v>
      </c>
      <c r="F1218" t="str">
        <f>VLOOKUP(A1218,MED[],5,FALSE)</f>
        <v>No</v>
      </c>
      <c r="G1218" t="str">
        <f>VLOOKUP(A1218,MED[],6,FALSE)</f>
        <v>No</v>
      </c>
      <c r="H1218" t="str">
        <f>VLOOKUP(A1218,MED[],7,FALSE)</f>
        <v>0</v>
      </c>
      <c r="I1218" t="str">
        <f>VLOOKUP(A1218,MED[],8,FALSE)</f>
        <v>No</v>
      </c>
      <c r="J1218" t="str">
        <f>VLOOKUP(A1218,MED[],9,FALSE)</f>
        <v>Overweight</v>
      </c>
      <c r="K1218" t="str">
        <f>VLOOKUP(A1218,MED[],10,FALSE)</f>
        <v>Diabetes</v>
      </c>
      <c r="L1218" t="str">
        <f>VLOOKUP(A1218,HOS[],2,FALSE)</f>
        <v>16 Aug 1974</v>
      </c>
      <c r="M1218" s="11">
        <f>VLOOKUP(A1218,HOS[],8,FALSE)</f>
        <v>9288.0300000000007</v>
      </c>
      <c r="N1218" t="str">
        <f>VLOOKUP(A1218,HOS[],9,FALSE)</f>
        <v>tier - 2</v>
      </c>
      <c r="O1218" t="str">
        <f>VLOOKUP(A1218,HOS[],10,FALSE)</f>
        <v>tier - 1</v>
      </c>
      <c r="P1218" t="str">
        <f>VLOOKUP(A1218,HOS[],11,FALSE)</f>
        <v>R1012</v>
      </c>
      <c r="Q1218">
        <f>VLOOKUP(A1218,HOS[],3,FALSE)</f>
        <v>48</v>
      </c>
    </row>
    <row r="1219" spans="1:17" ht="15.6" x14ac:dyDescent="0.3">
      <c r="A1219" s="1" t="s">
        <v>1153</v>
      </c>
      <c r="B1219" t="str">
        <f>VLOOKUP(A1219,CUS[],3,FALSE)</f>
        <v>Johannes Fiskerstand</v>
      </c>
      <c r="C1219">
        <f>VLOOKUP(A1219,MED[],2,FALSE)</f>
        <v>28.24</v>
      </c>
      <c r="D1219">
        <f>VLOOKUP(A1219,MED[],3,FALSE)</f>
        <v>5.36</v>
      </c>
      <c r="E1219" t="str">
        <f>VLOOKUP(A1219,MED[],4,FALSE)</f>
        <v>No</v>
      </c>
      <c r="F1219" t="str">
        <f>VLOOKUP(A1219,MED[],5,FALSE)</f>
        <v>No</v>
      </c>
      <c r="G1219" t="str">
        <f>VLOOKUP(A1219,MED[],6,FALSE)</f>
        <v>No</v>
      </c>
      <c r="H1219" t="str">
        <f>VLOOKUP(A1219,MED[],7,FALSE)</f>
        <v>0</v>
      </c>
      <c r="I1219" t="str">
        <f>VLOOKUP(A1219,MED[],8,FALSE)</f>
        <v>No</v>
      </c>
      <c r="J1219" t="str">
        <f>VLOOKUP(A1219,MED[],9,FALSE)</f>
        <v>Overweight</v>
      </c>
      <c r="K1219" t="str">
        <f>VLOOKUP(A1219,MED[],10,FALSE)</f>
        <v>Normal</v>
      </c>
      <c r="L1219" t="str">
        <f>VLOOKUP(A1219,HOS[],2,FALSE)</f>
        <v>18 Oct 1980</v>
      </c>
      <c r="M1219" s="11">
        <f>VLOOKUP(A1219,HOS[],8,FALSE)</f>
        <v>9290.14</v>
      </c>
      <c r="N1219" t="str">
        <f>VLOOKUP(A1219,HOS[],9,FALSE)</f>
        <v>tier - 2</v>
      </c>
      <c r="O1219" t="str">
        <f>VLOOKUP(A1219,HOS[],10,FALSE)</f>
        <v>tier - 1</v>
      </c>
      <c r="P1219" t="str">
        <f>VLOOKUP(A1219,HOS[],11,FALSE)</f>
        <v>R1021</v>
      </c>
      <c r="Q1219">
        <f>VLOOKUP(A1219,HOS[],3,FALSE)</f>
        <v>42</v>
      </c>
    </row>
    <row r="1220" spans="1:17" ht="15.6" x14ac:dyDescent="0.3">
      <c r="A1220" s="1" t="s">
        <v>1152</v>
      </c>
      <c r="B1220" t="str">
        <f>VLOOKUP(A1220,CUS[],3,FALSE)</f>
        <v>Stephen</v>
      </c>
      <c r="C1220">
        <f>VLOOKUP(A1220,MED[],2,FALSE)</f>
        <v>25.46</v>
      </c>
      <c r="D1220">
        <f>VLOOKUP(A1220,MED[],3,FALSE)</f>
        <v>11.78</v>
      </c>
      <c r="E1220" t="str">
        <f>VLOOKUP(A1220,MED[],4,FALSE)</f>
        <v>yes</v>
      </c>
      <c r="F1220" t="str">
        <f>VLOOKUP(A1220,MED[],5,FALSE)</f>
        <v>No</v>
      </c>
      <c r="G1220" t="str">
        <f>VLOOKUP(A1220,MED[],6,FALSE)</f>
        <v>No</v>
      </c>
      <c r="H1220" t="str">
        <f>VLOOKUP(A1220,MED[],7,FALSE)</f>
        <v>1</v>
      </c>
      <c r="I1220" t="str">
        <f>VLOOKUP(A1220,MED[],8,FALSE)</f>
        <v>No</v>
      </c>
      <c r="J1220" t="str">
        <f>VLOOKUP(A1220,MED[],9,FALSE)</f>
        <v>Overweight</v>
      </c>
      <c r="K1220" t="str">
        <f>VLOOKUP(A1220,MED[],10,FALSE)</f>
        <v>Diabetes</v>
      </c>
      <c r="L1220" t="str">
        <f>VLOOKUP(A1220,HOS[],2,FALSE)</f>
        <v>20 Dec 1975</v>
      </c>
      <c r="M1220" s="11">
        <f>VLOOKUP(A1220,HOS[],8,FALSE)</f>
        <v>11321.49</v>
      </c>
      <c r="N1220" t="str">
        <f>VLOOKUP(A1220,HOS[],9,FALSE)</f>
        <v>tier - 3</v>
      </c>
      <c r="O1220" t="str">
        <f>VLOOKUP(A1220,HOS[],10,FALSE)</f>
        <v>tier - 3</v>
      </c>
      <c r="P1220" t="str">
        <f>VLOOKUP(A1220,HOS[],11,FALSE)</f>
        <v>R1015</v>
      </c>
      <c r="Q1220">
        <f>VLOOKUP(A1220,HOS[],3,FALSE)</f>
        <v>47</v>
      </c>
    </row>
    <row r="1221" spans="1:17" ht="15.6" x14ac:dyDescent="0.3">
      <c r="A1221" s="1" t="s">
        <v>1151</v>
      </c>
      <c r="B1221" t="str">
        <f>VLOOKUP(A1221,CUS[],3,FALSE)</f>
        <v>Jon M</v>
      </c>
      <c r="C1221">
        <f>VLOOKUP(A1221,MED[],2,FALSE)</f>
        <v>29.64</v>
      </c>
      <c r="D1221">
        <f>VLOOKUP(A1221,MED[],3,FALSE)</f>
        <v>10.82</v>
      </c>
      <c r="E1221" t="str">
        <f>VLOOKUP(A1221,MED[],4,FALSE)</f>
        <v>yes</v>
      </c>
      <c r="F1221" t="str">
        <f>VLOOKUP(A1221,MED[],5,FALSE)</f>
        <v>No</v>
      </c>
      <c r="G1221" t="str">
        <f>VLOOKUP(A1221,MED[],6,FALSE)</f>
        <v>No</v>
      </c>
      <c r="H1221" t="str">
        <f>VLOOKUP(A1221,MED[],7,FALSE)</f>
        <v>0</v>
      </c>
      <c r="I1221" t="str">
        <f>VLOOKUP(A1221,MED[],8,FALSE)</f>
        <v>No</v>
      </c>
      <c r="J1221" t="str">
        <f>VLOOKUP(A1221,MED[],9,FALSE)</f>
        <v>Overweight</v>
      </c>
      <c r="K1221" t="str">
        <f>VLOOKUP(A1221,MED[],10,FALSE)</f>
        <v>Diabetes</v>
      </c>
      <c r="L1221" t="str">
        <f>VLOOKUP(A1221,HOS[],2,FALSE)</f>
        <v>4 Dec 1981</v>
      </c>
      <c r="M1221" s="11">
        <f>VLOOKUP(A1221,HOS[],8,FALSE)</f>
        <v>12957.12</v>
      </c>
      <c r="N1221" t="str">
        <f>VLOOKUP(A1221,HOS[],9,FALSE)</f>
        <v>tier - 2</v>
      </c>
      <c r="O1221" t="str">
        <f>VLOOKUP(A1221,HOS[],10,FALSE)</f>
        <v>tier - 3</v>
      </c>
      <c r="P1221" t="str">
        <f>VLOOKUP(A1221,HOS[],11,FALSE)</f>
        <v>R1019</v>
      </c>
      <c r="Q1221">
        <f>VLOOKUP(A1221,HOS[],3,FALSE)</f>
        <v>41</v>
      </c>
    </row>
    <row r="1222" spans="1:17" ht="15.6" x14ac:dyDescent="0.3">
      <c r="A1222" s="1" t="s">
        <v>1150</v>
      </c>
      <c r="B1222" t="str">
        <f>VLOOKUP(A1222,CUS[],3,FALSE)</f>
        <v>Fasil</v>
      </c>
      <c r="C1222">
        <f>VLOOKUP(A1222,MED[],2,FALSE)</f>
        <v>31.27</v>
      </c>
      <c r="D1222">
        <f>VLOOKUP(A1222,MED[],3,FALSE)</f>
        <v>7.73</v>
      </c>
      <c r="E1222" t="str">
        <f>VLOOKUP(A1222,MED[],4,FALSE)</f>
        <v>yes</v>
      </c>
      <c r="F1222" t="str">
        <f>VLOOKUP(A1222,MED[],5,FALSE)</f>
        <v>No</v>
      </c>
      <c r="G1222" t="str">
        <f>VLOOKUP(A1222,MED[],6,FALSE)</f>
        <v>No</v>
      </c>
      <c r="H1222" t="str">
        <f>VLOOKUP(A1222,MED[],7,FALSE)</f>
        <v>1</v>
      </c>
      <c r="I1222" t="str">
        <f>VLOOKUP(A1222,MED[],8,FALSE)</f>
        <v>No</v>
      </c>
      <c r="J1222" t="str">
        <f>VLOOKUP(A1222,MED[],9,FALSE)</f>
        <v>Obesity</v>
      </c>
      <c r="K1222" t="str">
        <f>VLOOKUP(A1222,MED[],10,FALSE)</f>
        <v>Diabetes</v>
      </c>
      <c r="L1222" t="str">
        <f>VLOOKUP(A1222,HOS[],2,FALSE)</f>
        <v>3 Dec 1986</v>
      </c>
      <c r="M1222" s="11">
        <f>VLOOKUP(A1222,HOS[],8,FALSE)</f>
        <v>9301.89</v>
      </c>
      <c r="N1222" t="str">
        <f>VLOOKUP(A1222,HOS[],9,FALSE)</f>
        <v>tier - 2</v>
      </c>
      <c r="O1222" t="str">
        <f>VLOOKUP(A1222,HOS[],10,FALSE)</f>
        <v>tier - 3</v>
      </c>
      <c r="P1222" t="str">
        <f>VLOOKUP(A1222,HOS[],11,FALSE)</f>
        <v>R1021</v>
      </c>
      <c r="Q1222">
        <f>VLOOKUP(A1222,HOS[],3,FALSE)</f>
        <v>36</v>
      </c>
    </row>
    <row r="1223" spans="1:17" ht="15.6" x14ac:dyDescent="0.3">
      <c r="A1223" s="1" t="s">
        <v>1149</v>
      </c>
      <c r="B1223" t="str">
        <f>VLOOKUP(A1223,CUS[],3,FALSE)</f>
        <v>Megan C.</v>
      </c>
      <c r="C1223">
        <f>VLOOKUP(A1223,MED[],2,FALSE)</f>
        <v>19.95</v>
      </c>
      <c r="D1223">
        <f>VLOOKUP(A1223,MED[],3,FALSE)</f>
        <v>6.24</v>
      </c>
      <c r="E1223" t="str">
        <f>VLOOKUP(A1223,MED[],4,FALSE)</f>
        <v>yes</v>
      </c>
      <c r="F1223" t="str">
        <f>VLOOKUP(A1223,MED[],5,FALSE)</f>
        <v>No</v>
      </c>
      <c r="G1223" t="str">
        <f>VLOOKUP(A1223,MED[],6,FALSE)</f>
        <v>No</v>
      </c>
      <c r="H1223" t="str">
        <f>VLOOKUP(A1223,MED[],7,FALSE)</f>
        <v>0</v>
      </c>
      <c r="I1223" t="str">
        <f>VLOOKUP(A1223,MED[],8,FALSE)</f>
        <v>No</v>
      </c>
      <c r="J1223" t="str">
        <f>VLOOKUP(A1223,MED[],9,FALSE)</f>
        <v>Overweight</v>
      </c>
      <c r="K1223" t="str">
        <f>VLOOKUP(A1223,MED[],10,FALSE)</f>
        <v>Prediabetes</v>
      </c>
      <c r="L1223" t="str">
        <f>VLOOKUP(A1223,HOS[],2,FALSE)</f>
        <v>5 Sep 1976</v>
      </c>
      <c r="M1223" s="11">
        <f>VLOOKUP(A1223,HOS[],8,FALSE)</f>
        <v>39597.410000000003</v>
      </c>
      <c r="N1223" t="str">
        <f>VLOOKUP(A1223,HOS[],9,FALSE)</f>
        <v>tier - 2</v>
      </c>
      <c r="O1223" t="str">
        <f>VLOOKUP(A1223,HOS[],10,FALSE)</f>
        <v>tier - 1</v>
      </c>
      <c r="P1223" t="str">
        <f>VLOOKUP(A1223,HOS[],11,FALSE)</f>
        <v>R1012</v>
      </c>
      <c r="Q1223">
        <f>VLOOKUP(A1223,HOS[],3,FALSE)</f>
        <v>46</v>
      </c>
    </row>
    <row r="1224" spans="1:17" ht="15.6" x14ac:dyDescent="0.3">
      <c r="A1224" s="1" t="s">
        <v>1148</v>
      </c>
      <c r="B1224" t="str">
        <f>VLOOKUP(A1224,CUS[],3,FALSE)</f>
        <v xml:space="preserve">  Lisa J.</v>
      </c>
      <c r="C1224">
        <f>VLOOKUP(A1224,MED[],2,FALSE)</f>
        <v>21.3</v>
      </c>
      <c r="D1224">
        <f>VLOOKUP(A1224,MED[],3,FALSE)</f>
        <v>10.42</v>
      </c>
      <c r="E1224" t="str">
        <f>VLOOKUP(A1224,MED[],4,FALSE)</f>
        <v>No</v>
      </c>
      <c r="F1224" t="str">
        <f>VLOOKUP(A1224,MED[],5,FALSE)</f>
        <v>No</v>
      </c>
      <c r="G1224" t="str">
        <f>VLOOKUP(A1224,MED[],6,FALSE)</f>
        <v>No</v>
      </c>
      <c r="H1224" t="str">
        <f>VLOOKUP(A1224,MED[],7,FALSE)</f>
        <v>2</v>
      </c>
      <c r="I1224" t="str">
        <f>VLOOKUP(A1224,MED[],8,FALSE)</f>
        <v>No</v>
      </c>
      <c r="J1224" t="str">
        <f>VLOOKUP(A1224,MED[],9,FALSE)</f>
        <v>Overweight</v>
      </c>
      <c r="K1224" t="str">
        <f>VLOOKUP(A1224,MED[],10,FALSE)</f>
        <v>Diabetes</v>
      </c>
      <c r="L1224" t="str">
        <f>VLOOKUP(A1224,HOS[],2,FALSE)</f>
        <v>16 Dec 1973</v>
      </c>
      <c r="M1224" s="11">
        <f>VLOOKUP(A1224,HOS[],8,FALSE)</f>
        <v>9304.7000000000007</v>
      </c>
      <c r="N1224" t="str">
        <f>VLOOKUP(A1224,HOS[],9,FALSE)</f>
        <v>tier - 2</v>
      </c>
      <c r="O1224" t="str">
        <f>VLOOKUP(A1224,HOS[],10,FALSE)</f>
        <v>tier - 3</v>
      </c>
      <c r="P1224" t="str">
        <f>VLOOKUP(A1224,HOS[],11,FALSE)</f>
        <v>R1011</v>
      </c>
      <c r="Q1224">
        <f>VLOOKUP(A1224,HOS[],3,FALSE)</f>
        <v>49</v>
      </c>
    </row>
    <row r="1225" spans="1:17" ht="15.6" x14ac:dyDescent="0.3">
      <c r="A1225" s="1" t="s">
        <v>1147</v>
      </c>
      <c r="B1225" t="str">
        <f>VLOOKUP(A1225,CUS[],3,FALSE)</f>
        <v>Doron P</v>
      </c>
      <c r="C1225">
        <f>VLOOKUP(A1225,MED[],2,FALSE)</f>
        <v>31.635000000000002</v>
      </c>
      <c r="D1225">
        <f>VLOOKUP(A1225,MED[],3,FALSE)</f>
        <v>11.11</v>
      </c>
      <c r="E1225" t="str">
        <f>VLOOKUP(A1225,MED[],4,FALSE)</f>
        <v>No</v>
      </c>
      <c r="F1225" t="str">
        <f>VLOOKUP(A1225,MED[],5,FALSE)</f>
        <v>No</v>
      </c>
      <c r="G1225" t="str">
        <f>VLOOKUP(A1225,MED[],6,FALSE)</f>
        <v>No</v>
      </c>
      <c r="H1225" t="str">
        <f>VLOOKUP(A1225,MED[],7,FALSE)</f>
        <v>0</v>
      </c>
      <c r="I1225" t="str">
        <f>VLOOKUP(A1225,MED[],8,FALSE)</f>
        <v>No</v>
      </c>
      <c r="J1225" t="str">
        <f>VLOOKUP(A1225,MED[],9,FALSE)</f>
        <v>Obesity</v>
      </c>
      <c r="K1225" t="str">
        <f>VLOOKUP(A1225,MED[],10,FALSE)</f>
        <v>Diabetes</v>
      </c>
      <c r="L1225" t="str">
        <f>VLOOKUP(A1225,HOS[],2,FALSE)</f>
        <v>8 Dec 1971</v>
      </c>
      <c r="M1225" s="11">
        <f>VLOOKUP(A1225,HOS[],8,FALSE)</f>
        <v>9310.81</v>
      </c>
      <c r="N1225" t="str">
        <f>VLOOKUP(A1225,HOS[],9,FALSE)</f>
        <v>tier - 3</v>
      </c>
      <c r="O1225" t="str">
        <f>VLOOKUP(A1225,HOS[],10,FALSE)</f>
        <v>tier - 1</v>
      </c>
      <c r="P1225" t="str">
        <f>VLOOKUP(A1225,HOS[],11,FALSE)</f>
        <v>R1012</v>
      </c>
      <c r="Q1225">
        <f>VLOOKUP(A1225,HOS[],3,FALSE)</f>
        <v>51</v>
      </c>
    </row>
    <row r="1226" spans="1:17" ht="15.6" x14ac:dyDescent="0.3">
      <c r="A1226" s="1" t="s">
        <v>1146</v>
      </c>
      <c r="B1226" t="str">
        <f>VLOOKUP(A1226,CUS[],3,FALSE)</f>
        <v>Katharina</v>
      </c>
      <c r="C1226">
        <f>VLOOKUP(A1226,MED[],2,FALSE)</f>
        <v>23.9</v>
      </c>
      <c r="D1226">
        <f>VLOOKUP(A1226,MED[],3,FALSE)</f>
        <v>7.67</v>
      </c>
      <c r="E1226" t="str">
        <f>VLOOKUP(A1226,MED[],4,FALSE)</f>
        <v>yes</v>
      </c>
      <c r="F1226" t="str">
        <f>VLOOKUP(A1226,MED[],5,FALSE)</f>
        <v>No</v>
      </c>
      <c r="G1226" t="str">
        <f>VLOOKUP(A1226,MED[],6,FALSE)</f>
        <v>No</v>
      </c>
      <c r="H1226" t="str">
        <f>VLOOKUP(A1226,MED[],7,FALSE)</f>
        <v>2</v>
      </c>
      <c r="I1226" t="str">
        <f>VLOOKUP(A1226,MED[],8,FALSE)</f>
        <v>No</v>
      </c>
      <c r="J1226" t="str">
        <f>VLOOKUP(A1226,MED[],9,FALSE)</f>
        <v>Overweight</v>
      </c>
      <c r="K1226" t="str">
        <f>VLOOKUP(A1226,MED[],10,FALSE)</f>
        <v>Diabetes</v>
      </c>
      <c r="L1226" t="str">
        <f>VLOOKUP(A1226,HOS[],2,FALSE)</f>
        <v>12 Oct 1970</v>
      </c>
      <c r="M1226" s="11">
        <f>VLOOKUP(A1226,HOS[],8,FALSE)</f>
        <v>9315.41</v>
      </c>
      <c r="N1226" t="str">
        <f>VLOOKUP(A1226,HOS[],9,FALSE)</f>
        <v>tier - 2</v>
      </c>
      <c r="O1226" t="str">
        <f>VLOOKUP(A1226,HOS[],10,FALSE)</f>
        <v>tier - 2</v>
      </c>
      <c r="P1226" t="str">
        <f>VLOOKUP(A1226,HOS[],11,FALSE)</f>
        <v>R1012</v>
      </c>
      <c r="Q1226">
        <f>VLOOKUP(A1226,HOS[],3,FALSE)</f>
        <v>52</v>
      </c>
    </row>
    <row r="1227" spans="1:17" ht="15.6" x14ac:dyDescent="0.3">
      <c r="A1227" s="1" t="s">
        <v>1145</v>
      </c>
      <c r="B1227" t="str">
        <f>VLOOKUP(A1227,CUS[],3,FALSE)</f>
        <v>Carl</v>
      </c>
      <c r="C1227">
        <f>VLOOKUP(A1227,MED[],2,FALSE)</f>
        <v>34.15</v>
      </c>
      <c r="D1227">
        <f>VLOOKUP(A1227,MED[],3,FALSE)</f>
        <v>6.15</v>
      </c>
      <c r="E1227" t="str">
        <f>VLOOKUP(A1227,MED[],4,FALSE)</f>
        <v>No</v>
      </c>
      <c r="F1227" t="str">
        <f>VLOOKUP(A1227,MED[],5,FALSE)</f>
        <v>No</v>
      </c>
      <c r="G1227" t="str">
        <f>VLOOKUP(A1227,MED[],6,FALSE)</f>
        <v>No</v>
      </c>
      <c r="H1227" t="str">
        <f>VLOOKUP(A1227,MED[],7,FALSE)</f>
        <v>0</v>
      </c>
      <c r="I1227" t="str">
        <f>VLOOKUP(A1227,MED[],8,FALSE)</f>
        <v>No</v>
      </c>
      <c r="J1227" t="str">
        <f>VLOOKUP(A1227,MED[],9,FALSE)</f>
        <v>Obesity</v>
      </c>
      <c r="K1227" t="str">
        <f>VLOOKUP(A1227,MED[],10,FALSE)</f>
        <v>Prediabetes</v>
      </c>
      <c r="L1227" t="str">
        <f>VLOOKUP(A1227,HOS[],2,FALSE)</f>
        <v>9 Aug 1990</v>
      </c>
      <c r="M1227" s="11">
        <f>VLOOKUP(A1227,HOS[],8,FALSE)</f>
        <v>9320.26</v>
      </c>
      <c r="N1227" t="str">
        <f>VLOOKUP(A1227,HOS[],9,FALSE)</f>
        <v>tier - 2</v>
      </c>
      <c r="O1227" t="str">
        <f>VLOOKUP(A1227,HOS[],10,FALSE)</f>
        <v>tier - 2</v>
      </c>
      <c r="P1227" t="str">
        <f>VLOOKUP(A1227,HOS[],11,FALSE)</f>
        <v>R1021</v>
      </c>
      <c r="Q1227">
        <f>VLOOKUP(A1227,HOS[],3,FALSE)</f>
        <v>32</v>
      </c>
    </row>
    <row r="1228" spans="1:17" ht="15.6" x14ac:dyDescent="0.3">
      <c r="A1228" s="1" t="s">
        <v>1144</v>
      </c>
      <c r="B1228" t="str">
        <f>VLOOKUP(A1228,CUS[],3,FALSE)</f>
        <v>Kelsey J.</v>
      </c>
      <c r="C1228">
        <f>VLOOKUP(A1228,MED[],2,FALSE)</f>
        <v>28.71</v>
      </c>
      <c r="D1228">
        <f>VLOOKUP(A1228,MED[],3,FALSE)</f>
        <v>5.71</v>
      </c>
      <c r="E1228" t="str">
        <f>VLOOKUP(A1228,MED[],4,FALSE)</f>
        <v>No</v>
      </c>
      <c r="F1228" t="str">
        <f>VLOOKUP(A1228,MED[],5,FALSE)</f>
        <v>No</v>
      </c>
      <c r="G1228" t="str">
        <f>VLOOKUP(A1228,MED[],6,FALSE)</f>
        <v>No</v>
      </c>
      <c r="H1228" t="str">
        <f>VLOOKUP(A1228,MED[],7,FALSE)</f>
        <v>0</v>
      </c>
      <c r="I1228" t="str">
        <f>VLOOKUP(A1228,MED[],8,FALSE)</f>
        <v>No</v>
      </c>
      <c r="J1228" t="str">
        <f>VLOOKUP(A1228,MED[],9,FALSE)</f>
        <v>Overweight</v>
      </c>
      <c r="K1228" t="str">
        <f>VLOOKUP(A1228,MED[],10,FALSE)</f>
        <v>Prediabetes</v>
      </c>
      <c r="L1228" t="str">
        <f>VLOOKUP(A1228,HOS[],2,FALSE)</f>
        <v>12 Dec 1982</v>
      </c>
      <c r="M1228" s="11">
        <f>VLOOKUP(A1228,HOS[],8,FALSE)</f>
        <v>9338.61</v>
      </c>
      <c r="N1228" t="str">
        <f>VLOOKUP(A1228,HOS[],9,FALSE)</f>
        <v>tier - 2</v>
      </c>
      <c r="O1228" t="str">
        <f>VLOOKUP(A1228,HOS[],10,FALSE)</f>
        <v>tier - 1</v>
      </c>
      <c r="P1228" t="str">
        <f>VLOOKUP(A1228,HOS[],11,FALSE)</f>
        <v>R1012</v>
      </c>
      <c r="Q1228">
        <f>VLOOKUP(A1228,HOS[],3,FALSE)</f>
        <v>40</v>
      </c>
    </row>
    <row r="1229" spans="1:17" ht="15.6" x14ac:dyDescent="0.3">
      <c r="A1229" s="1" t="s">
        <v>1143</v>
      </c>
      <c r="B1229" t="str">
        <f>VLOOKUP(A1229,CUS[],3,FALSE)</f>
        <v>Stephen A.</v>
      </c>
      <c r="C1229">
        <f>VLOOKUP(A1229,MED[],2,FALSE)</f>
        <v>36.700000000000003</v>
      </c>
      <c r="D1229">
        <f>VLOOKUP(A1229,MED[],3,FALSE)</f>
        <v>8.6999999999999993</v>
      </c>
      <c r="E1229" t="str">
        <f>VLOOKUP(A1229,MED[],4,FALSE)</f>
        <v>yes</v>
      </c>
      <c r="F1229" t="str">
        <f>VLOOKUP(A1229,MED[],5,FALSE)</f>
        <v>No</v>
      </c>
      <c r="G1229" t="str">
        <f>VLOOKUP(A1229,MED[],6,FALSE)</f>
        <v>No</v>
      </c>
      <c r="H1229" t="str">
        <f>VLOOKUP(A1229,MED[],7,FALSE)</f>
        <v>2</v>
      </c>
      <c r="I1229" t="str">
        <f>VLOOKUP(A1229,MED[],8,FALSE)</f>
        <v>No</v>
      </c>
      <c r="J1229" t="str">
        <f>VLOOKUP(A1229,MED[],9,FALSE)</f>
        <v>Obesity</v>
      </c>
      <c r="K1229" t="str">
        <f>VLOOKUP(A1229,MED[],10,FALSE)</f>
        <v>Diabetes</v>
      </c>
      <c r="L1229" t="str">
        <f>VLOOKUP(A1229,HOS[],2,FALSE)</f>
        <v>1 Oct 1970</v>
      </c>
      <c r="M1229" s="11">
        <f>VLOOKUP(A1229,HOS[],8,FALSE)</f>
        <v>9344.2000000000007</v>
      </c>
      <c r="N1229" t="str">
        <f>VLOOKUP(A1229,HOS[],9,FALSE)</f>
        <v>tier - 3</v>
      </c>
      <c r="O1229" t="str">
        <f>VLOOKUP(A1229,HOS[],10,FALSE)</f>
        <v>tier - 2</v>
      </c>
      <c r="P1229" t="str">
        <f>VLOOKUP(A1229,HOS[],11,FALSE)</f>
        <v>R1011</v>
      </c>
      <c r="Q1229">
        <f>VLOOKUP(A1229,HOS[],3,FALSE)</f>
        <v>52</v>
      </c>
    </row>
    <row r="1230" spans="1:17" ht="15.6" x14ac:dyDescent="0.3">
      <c r="A1230" s="1" t="s">
        <v>1142</v>
      </c>
      <c r="B1230" t="str">
        <f>VLOOKUP(A1230,CUS[],3,FALSE)</f>
        <v>Dan</v>
      </c>
      <c r="C1230">
        <f>VLOOKUP(A1230,MED[],2,FALSE)</f>
        <v>34.1</v>
      </c>
      <c r="D1230">
        <f>VLOOKUP(A1230,MED[],3,FALSE)</f>
        <v>9.0399999999999991</v>
      </c>
      <c r="E1230" t="str">
        <f>VLOOKUP(A1230,MED[],4,FALSE)</f>
        <v>yes</v>
      </c>
      <c r="F1230" t="str">
        <f>VLOOKUP(A1230,MED[],5,FALSE)</f>
        <v>No</v>
      </c>
      <c r="G1230" t="str">
        <f>VLOOKUP(A1230,MED[],6,FALSE)</f>
        <v>No</v>
      </c>
      <c r="H1230" t="str">
        <f>VLOOKUP(A1230,MED[],7,FALSE)</f>
        <v>2</v>
      </c>
      <c r="I1230" t="str">
        <f>VLOOKUP(A1230,MED[],8,FALSE)</f>
        <v>No</v>
      </c>
      <c r="J1230" t="str">
        <f>VLOOKUP(A1230,MED[],9,FALSE)</f>
        <v>Obesity</v>
      </c>
      <c r="K1230" t="str">
        <f>VLOOKUP(A1230,MED[],10,FALSE)</f>
        <v>Diabetes</v>
      </c>
      <c r="L1230" t="str">
        <f>VLOOKUP(A1230,HOS[],2,FALSE)</f>
        <v>8 Aug 1970</v>
      </c>
      <c r="M1230" s="11">
        <f>VLOOKUP(A1230,HOS[],8,FALSE)</f>
        <v>9361.33</v>
      </c>
      <c r="N1230" t="str">
        <f>VLOOKUP(A1230,HOS[],9,FALSE)</f>
        <v>tier - 3</v>
      </c>
      <c r="O1230" t="str">
        <f>VLOOKUP(A1230,HOS[],10,FALSE)</f>
        <v>tier - 3</v>
      </c>
      <c r="P1230" t="str">
        <f>VLOOKUP(A1230,HOS[],11,FALSE)</f>
        <v>R1013</v>
      </c>
      <c r="Q1230">
        <f>VLOOKUP(A1230,HOS[],3,FALSE)</f>
        <v>52</v>
      </c>
    </row>
    <row r="1231" spans="1:17" ht="15.6" x14ac:dyDescent="0.3">
      <c r="A1231" s="1" t="s">
        <v>1141</v>
      </c>
      <c r="B1231" t="str">
        <f>VLOOKUP(A1231,CUS[],3,FALSE)</f>
        <v>Katie C</v>
      </c>
      <c r="C1231">
        <f>VLOOKUP(A1231,MED[],2,FALSE)</f>
        <v>25.7</v>
      </c>
      <c r="D1231">
        <f>VLOOKUP(A1231,MED[],3,FALSE)</f>
        <v>5.61</v>
      </c>
      <c r="E1231" t="str">
        <f>VLOOKUP(A1231,MED[],4,FALSE)</f>
        <v>No</v>
      </c>
      <c r="F1231" t="str">
        <f>VLOOKUP(A1231,MED[],5,FALSE)</f>
        <v>No</v>
      </c>
      <c r="G1231" t="str">
        <f>VLOOKUP(A1231,MED[],6,FALSE)</f>
        <v>No</v>
      </c>
      <c r="H1231" t="str">
        <f>VLOOKUP(A1231,MED[],7,FALSE)</f>
        <v>0</v>
      </c>
      <c r="I1231" t="str">
        <f>VLOOKUP(A1231,MED[],8,FALSE)</f>
        <v>No</v>
      </c>
      <c r="J1231" t="str">
        <f>VLOOKUP(A1231,MED[],9,FALSE)</f>
        <v>Overweight</v>
      </c>
      <c r="K1231" t="str">
        <f>VLOOKUP(A1231,MED[],10,FALSE)</f>
        <v>Normal</v>
      </c>
      <c r="L1231" t="str">
        <f>VLOOKUP(A1231,HOS[],2,FALSE)</f>
        <v>24 Dec 1977</v>
      </c>
      <c r="M1231" s="11">
        <f>VLOOKUP(A1231,HOS[],8,FALSE)</f>
        <v>9377.4500000000007</v>
      </c>
      <c r="N1231" t="str">
        <f>VLOOKUP(A1231,HOS[],9,FALSE)</f>
        <v>tier - 2</v>
      </c>
      <c r="O1231" t="str">
        <f>VLOOKUP(A1231,HOS[],10,FALSE)</f>
        <v>tier - 1</v>
      </c>
      <c r="P1231" t="str">
        <f>VLOOKUP(A1231,HOS[],11,FALSE)</f>
        <v>R1011</v>
      </c>
      <c r="Q1231">
        <f>VLOOKUP(A1231,HOS[],3,FALSE)</f>
        <v>45</v>
      </c>
    </row>
    <row r="1232" spans="1:17" ht="15.6" x14ac:dyDescent="0.3">
      <c r="A1232" s="1" t="s">
        <v>1140</v>
      </c>
      <c r="B1232" t="str">
        <f>VLOOKUP(A1232,CUS[],3,FALSE)</f>
        <v>Melissa K</v>
      </c>
      <c r="C1232">
        <f>VLOOKUP(A1232,MED[],2,FALSE)</f>
        <v>21.68</v>
      </c>
      <c r="D1232">
        <f>VLOOKUP(A1232,MED[],3,FALSE)</f>
        <v>8.1199999999999992</v>
      </c>
      <c r="E1232" t="str">
        <f>VLOOKUP(A1232,MED[],4,FALSE)</f>
        <v>No</v>
      </c>
      <c r="F1232" t="str">
        <f>VLOOKUP(A1232,MED[],5,FALSE)</f>
        <v>No</v>
      </c>
      <c r="G1232" t="str">
        <f>VLOOKUP(A1232,MED[],6,FALSE)</f>
        <v>No</v>
      </c>
      <c r="H1232" t="str">
        <f>VLOOKUP(A1232,MED[],7,FALSE)</f>
        <v>0</v>
      </c>
      <c r="I1232" t="str">
        <f>VLOOKUP(A1232,MED[],8,FALSE)</f>
        <v>No</v>
      </c>
      <c r="J1232" t="str">
        <f>VLOOKUP(A1232,MED[],9,FALSE)</f>
        <v>Overweight</v>
      </c>
      <c r="K1232" t="str">
        <f>VLOOKUP(A1232,MED[],10,FALSE)</f>
        <v>Diabetes</v>
      </c>
      <c r="L1232" t="str">
        <f>VLOOKUP(A1232,HOS[],2,FALSE)</f>
        <v>22 Nov 1965</v>
      </c>
      <c r="M1232" s="11">
        <f>VLOOKUP(A1232,HOS[],8,FALSE)</f>
        <v>12979.36</v>
      </c>
      <c r="N1232" t="str">
        <f>VLOOKUP(A1232,HOS[],9,FALSE)</f>
        <v>tier - 3</v>
      </c>
      <c r="O1232" t="str">
        <f>VLOOKUP(A1232,HOS[],10,FALSE)</f>
        <v>tier - 1</v>
      </c>
      <c r="P1232" t="str">
        <f>VLOOKUP(A1232,HOS[],11,FALSE)</f>
        <v>R1011</v>
      </c>
      <c r="Q1232">
        <f>VLOOKUP(A1232,HOS[],3,FALSE)</f>
        <v>57</v>
      </c>
    </row>
    <row r="1233" spans="1:17" ht="15.6" x14ac:dyDescent="0.3">
      <c r="A1233" s="1" t="s">
        <v>1139</v>
      </c>
      <c r="B1233" t="str">
        <f>VLOOKUP(A1233,CUS[],3,FALSE)</f>
        <v xml:space="preserve">  Kara H</v>
      </c>
      <c r="C1233">
        <f>VLOOKUP(A1233,MED[],2,FALSE)</f>
        <v>25.175000000000001</v>
      </c>
      <c r="D1233">
        <f>VLOOKUP(A1233,MED[],3,FALSE)</f>
        <v>4.74</v>
      </c>
      <c r="E1233" t="str">
        <f>VLOOKUP(A1233,MED[],4,FALSE)</f>
        <v>No</v>
      </c>
      <c r="F1233" t="str">
        <f>VLOOKUP(A1233,MED[],5,FALSE)</f>
        <v>No</v>
      </c>
      <c r="G1233" t="str">
        <f>VLOOKUP(A1233,MED[],6,FALSE)</f>
        <v>No</v>
      </c>
      <c r="H1233" t="str">
        <f>VLOOKUP(A1233,MED[],7,FALSE)</f>
        <v>0</v>
      </c>
      <c r="I1233" t="str">
        <f>VLOOKUP(A1233,MED[],8,FALSE)</f>
        <v>No</v>
      </c>
      <c r="J1233" t="str">
        <f>VLOOKUP(A1233,MED[],9,FALSE)</f>
        <v>Overweight</v>
      </c>
      <c r="K1233" t="str">
        <f>VLOOKUP(A1233,MED[],10,FALSE)</f>
        <v>Normal</v>
      </c>
      <c r="L1233" t="str">
        <f>VLOOKUP(A1233,HOS[],2,FALSE)</f>
        <v>26 Nov 1977</v>
      </c>
      <c r="M1233" s="11">
        <f>VLOOKUP(A1233,HOS[],8,FALSE)</f>
        <v>9377.9</v>
      </c>
      <c r="N1233" t="str">
        <f>VLOOKUP(A1233,HOS[],9,FALSE)</f>
        <v>tier - 2</v>
      </c>
      <c r="O1233" t="str">
        <f>VLOOKUP(A1233,HOS[],10,FALSE)</f>
        <v>tier - 2</v>
      </c>
      <c r="P1233" t="str">
        <f>VLOOKUP(A1233,HOS[],11,FALSE)</f>
        <v>R1024</v>
      </c>
      <c r="Q1233">
        <f>VLOOKUP(A1233,HOS[],3,FALSE)</f>
        <v>45</v>
      </c>
    </row>
    <row r="1234" spans="1:17" ht="15.6" x14ac:dyDescent="0.3">
      <c r="A1234" s="1" t="s">
        <v>1138</v>
      </c>
      <c r="B1234" t="str">
        <f>VLOOKUP(A1234,CUS[],3,FALSE)</f>
        <v>Juan Carlos</v>
      </c>
      <c r="C1234">
        <f>VLOOKUP(A1234,MED[],2,FALSE)</f>
        <v>44.77</v>
      </c>
      <c r="D1234">
        <f>VLOOKUP(A1234,MED[],3,FALSE)</f>
        <v>4.0599999999999996</v>
      </c>
      <c r="E1234" t="str">
        <f>VLOOKUP(A1234,MED[],4,FALSE)</f>
        <v>No</v>
      </c>
      <c r="F1234" t="str">
        <f>VLOOKUP(A1234,MED[],5,FALSE)</f>
        <v>No</v>
      </c>
      <c r="G1234" t="str">
        <f>VLOOKUP(A1234,MED[],6,FALSE)</f>
        <v>No</v>
      </c>
      <c r="H1234" t="str">
        <f>VLOOKUP(A1234,MED[],7,FALSE)</f>
        <v>2</v>
      </c>
      <c r="I1234" t="str">
        <f>VLOOKUP(A1234,MED[],8,FALSE)</f>
        <v>No</v>
      </c>
      <c r="J1234" t="str">
        <f>VLOOKUP(A1234,MED[],9,FALSE)</f>
        <v>Obesity</v>
      </c>
      <c r="K1234" t="str">
        <f>VLOOKUP(A1234,MED[],10,FALSE)</f>
        <v>Normal</v>
      </c>
      <c r="L1234" t="str">
        <f>VLOOKUP(A1234,HOS[],2,FALSE)</f>
        <v>2 Dec 1972</v>
      </c>
      <c r="M1234" s="11">
        <f>VLOOKUP(A1234,HOS[],8,FALSE)</f>
        <v>9380.75</v>
      </c>
      <c r="N1234" t="str">
        <f>VLOOKUP(A1234,HOS[],9,FALSE)</f>
        <v>tier - 3</v>
      </c>
      <c r="O1234" t="str">
        <f>VLOOKUP(A1234,HOS[],10,FALSE)</f>
        <v>tier - 2</v>
      </c>
      <c r="P1234" t="str">
        <f>VLOOKUP(A1234,HOS[],11,FALSE)</f>
        <v>R1013</v>
      </c>
      <c r="Q1234">
        <f>VLOOKUP(A1234,HOS[],3,FALSE)</f>
        <v>50</v>
      </c>
    </row>
    <row r="1235" spans="1:17" ht="15.6" x14ac:dyDescent="0.3">
      <c r="A1235" s="1" t="s">
        <v>1137</v>
      </c>
      <c r="B1235" t="str">
        <f>VLOOKUP(A1235,CUS[],3,FALSE)</f>
        <v>John III</v>
      </c>
      <c r="C1235">
        <f>VLOOKUP(A1235,MED[],2,FALSE)</f>
        <v>37.07</v>
      </c>
      <c r="D1235">
        <f>VLOOKUP(A1235,MED[],3,FALSE)</f>
        <v>5.69</v>
      </c>
      <c r="E1235" t="str">
        <f>VLOOKUP(A1235,MED[],4,FALSE)</f>
        <v>No</v>
      </c>
      <c r="F1235" t="str">
        <f>VLOOKUP(A1235,MED[],5,FALSE)</f>
        <v>No</v>
      </c>
      <c r="G1235" t="str">
        <f>VLOOKUP(A1235,MED[],6,FALSE)</f>
        <v>No</v>
      </c>
      <c r="H1235" t="str">
        <f>VLOOKUP(A1235,MED[],7,FALSE)</f>
        <v>2</v>
      </c>
      <c r="I1235" t="str">
        <f>VLOOKUP(A1235,MED[],8,FALSE)</f>
        <v>No</v>
      </c>
      <c r="J1235" t="str">
        <f>VLOOKUP(A1235,MED[],9,FALSE)</f>
        <v>Obesity</v>
      </c>
      <c r="K1235" t="str">
        <f>VLOOKUP(A1235,MED[],10,FALSE)</f>
        <v>Normal</v>
      </c>
      <c r="L1235" t="str">
        <f>VLOOKUP(A1235,HOS[],2,FALSE)</f>
        <v>7 Dec 1972</v>
      </c>
      <c r="M1235" s="11">
        <f>VLOOKUP(A1235,HOS[],8,FALSE)</f>
        <v>39611.760000000002</v>
      </c>
      <c r="N1235" t="str">
        <f>VLOOKUP(A1235,HOS[],9,FALSE)</f>
        <v>tier - 2</v>
      </c>
      <c r="O1235" t="str">
        <f>VLOOKUP(A1235,HOS[],10,FALSE)</f>
        <v>tier - 2</v>
      </c>
      <c r="P1235" t="str">
        <f>VLOOKUP(A1235,HOS[],11,FALSE)</f>
        <v>R1013</v>
      </c>
      <c r="Q1235">
        <f>VLOOKUP(A1235,HOS[],3,FALSE)</f>
        <v>50</v>
      </c>
    </row>
    <row r="1236" spans="1:17" ht="15.6" x14ac:dyDescent="0.3">
      <c r="A1236" s="1" t="s">
        <v>1136</v>
      </c>
      <c r="B1236" t="str">
        <f>VLOOKUP(A1236,CUS[],3,FALSE)</f>
        <v>Sarah M</v>
      </c>
      <c r="C1236">
        <f>VLOOKUP(A1236,MED[],2,FALSE)</f>
        <v>39.799999999999997</v>
      </c>
      <c r="D1236">
        <f>VLOOKUP(A1236,MED[],3,FALSE)</f>
        <v>5.66</v>
      </c>
      <c r="E1236" t="str">
        <f>VLOOKUP(A1236,MED[],4,FALSE)</f>
        <v>No</v>
      </c>
      <c r="F1236" t="str">
        <f>VLOOKUP(A1236,MED[],5,FALSE)</f>
        <v>No</v>
      </c>
      <c r="G1236" t="str">
        <f>VLOOKUP(A1236,MED[],6,FALSE)</f>
        <v>Yes</v>
      </c>
      <c r="H1236" t="str">
        <f>VLOOKUP(A1236,MED[],7,FALSE)</f>
        <v>1</v>
      </c>
      <c r="I1236" t="str">
        <f>VLOOKUP(A1236,MED[],8,FALSE)</f>
        <v>No</v>
      </c>
      <c r="J1236" t="str">
        <f>VLOOKUP(A1236,MED[],9,FALSE)</f>
        <v>Obesity</v>
      </c>
      <c r="K1236" t="str">
        <f>VLOOKUP(A1236,MED[],10,FALSE)</f>
        <v>Normal</v>
      </c>
      <c r="L1236" t="str">
        <f>VLOOKUP(A1236,HOS[],2,FALSE)</f>
        <v>27 Dec 1993</v>
      </c>
      <c r="M1236" s="11">
        <f>VLOOKUP(A1236,HOS[],8,FALSE)</f>
        <v>48675.519999999997</v>
      </c>
      <c r="N1236" t="str">
        <f>VLOOKUP(A1236,HOS[],9,FALSE)</f>
        <v>tier - 2</v>
      </c>
      <c r="O1236" t="str">
        <f>VLOOKUP(A1236,HOS[],10,FALSE)</f>
        <v>tier - 3</v>
      </c>
      <c r="P1236" t="str">
        <f>VLOOKUP(A1236,HOS[],11,FALSE)</f>
        <v>R1026</v>
      </c>
      <c r="Q1236">
        <f>VLOOKUP(A1236,HOS[],3,FALSE)</f>
        <v>29</v>
      </c>
    </row>
    <row r="1237" spans="1:17" ht="15.6" x14ac:dyDescent="0.3">
      <c r="A1237" s="1" t="s">
        <v>1135</v>
      </c>
      <c r="B1237" t="str">
        <f>VLOOKUP(A1237,CUS[],3,FALSE)</f>
        <v>Kristin C</v>
      </c>
      <c r="C1237">
        <f>VLOOKUP(A1237,MED[],2,FALSE)</f>
        <v>26.36</v>
      </c>
      <c r="D1237">
        <f>VLOOKUP(A1237,MED[],3,FALSE)</f>
        <v>4.32</v>
      </c>
      <c r="E1237" t="str">
        <f>VLOOKUP(A1237,MED[],4,FALSE)</f>
        <v>No</v>
      </c>
      <c r="F1237" t="str">
        <f>VLOOKUP(A1237,MED[],5,FALSE)</f>
        <v>No</v>
      </c>
      <c r="G1237" t="str">
        <f>VLOOKUP(A1237,MED[],6,FALSE)</f>
        <v>Yes</v>
      </c>
      <c r="H1237" t="str">
        <f>VLOOKUP(A1237,MED[],7,FALSE)</f>
        <v>1</v>
      </c>
      <c r="I1237" t="str">
        <f>VLOOKUP(A1237,MED[],8,FALSE)</f>
        <v>No</v>
      </c>
      <c r="J1237" t="str">
        <f>VLOOKUP(A1237,MED[],9,FALSE)</f>
        <v>Overweight</v>
      </c>
      <c r="K1237" t="str">
        <f>VLOOKUP(A1237,MED[],10,FALSE)</f>
        <v>Normal</v>
      </c>
      <c r="L1237" t="str">
        <f>VLOOKUP(A1237,HOS[],2,FALSE)</f>
        <v>29 Dec 1979</v>
      </c>
      <c r="M1237" s="11">
        <f>VLOOKUP(A1237,HOS[],8,FALSE)</f>
        <v>9386.16</v>
      </c>
      <c r="N1237" t="str">
        <f>VLOOKUP(A1237,HOS[],9,FALSE)</f>
        <v>tier - 2</v>
      </c>
      <c r="O1237" t="str">
        <f>VLOOKUP(A1237,HOS[],10,FALSE)</f>
        <v>tier - 1</v>
      </c>
      <c r="P1237" t="str">
        <f>VLOOKUP(A1237,HOS[],11,FALSE)</f>
        <v>R1025</v>
      </c>
      <c r="Q1237">
        <f>VLOOKUP(A1237,HOS[],3,FALSE)</f>
        <v>43</v>
      </c>
    </row>
    <row r="1238" spans="1:17" ht="15.6" x14ac:dyDescent="0.3">
      <c r="A1238" s="1" t="s">
        <v>1134</v>
      </c>
      <c r="B1238" t="str">
        <f>VLOOKUP(A1238,CUS[],3,FALSE)</f>
        <v>Casey M.</v>
      </c>
      <c r="C1238">
        <f>VLOOKUP(A1238,MED[],2,FALSE)</f>
        <v>29.925000000000001</v>
      </c>
      <c r="D1238">
        <f>VLOOKUP(A1238,MED[],3,FALSE)</f>
        <v>8.2899999999999991</v>
      </c>
      <c r="E1238" t="str">
        <f>VLOOKUP(A1238,MED[],4,FALSE)</f>
        <v>No</v>
      </c>
      <c r="F1238" t="str">
        <f>VLOOKUP(A1238,MED[],5,FALSE)</f>
        <v>No</v>
      </c>
      <c r="G1238" t="str">
        <f>VLOOKUP(A1238,MED[],6,FALSE)</f>
        <v>No</v>
      </c>
      <c r="H1238" t="str">
        <f>VLOOKUP(A1238,MED[],7,FALSE)</f>
        <v>2</v>
      </c>
      <c r="I1238" t="str">
        <f>VLOOKUP(A1238,MED[],8,FALSE)</f>
        <v>No</v>
      </c>
      <c r="J1238" t="str">
        <f>VLOOKUP(A1238,MED[],9,FALSE)</f>
        <v>Overweight</v>
      </c>
      <c r="K1238" t="str">
        <f>VLOOKUP(A1238,MED[],10,FALSE)</f>
        <v>Diabetes</v>
      </c>
      <c r="L1238" t="str">
        <f>VLOOKUP(A1238,HOS[],2,FALSE)</f>
        <v>20 Oct 1973</v>
      </c>
      <c r="M1238" s="11">
        <f>VLOOKUP(A1238,HOS[],8,FALSE)</f>
        <v>9391.35</v>
      </c>
      <c r="N1238" t="str">
        <f>VLOOKUP(A1238,HOS[],9,FALSE)</f>
        <v>tier - 2</v>
      </c>
      <c r="O1238" t="str">
        <f>VLOOKUP(A1238,HOS[],10,FALSE)</f>
        <v>tier - 1</v>
      </c>
      <c r="P1238" t="str">
        <f>VLOOKUP(A1238,HOS[],11,FALSE)</f>
        <v>R1012</v>
      </c>
      <c r="Q1238">
        <f>VLOOKUP(A1238,HOS[],3,FALSE)</f>
        <v>49</v>
      </c>
    </row>
    <row r="1239" spans="1:17" ht="15.6" x14ac:dyDescent="0.3">
      <c r="A1239" s="1" t="s">
        <v>1133</v>
      </c>
      <c r="B1239" t="str">
        <f>VLOOKUP(A1239,CUS[],3,FALSE)</f>
        <v>Samuel</v>
      </c>
      <c r="C1239">
        <f>VLOOKUP(A1239,MED[],2,FALSE)</f>
        <v>37.29</v>
      </c>
      <c r="D1239">
        <f>VLOOKUP(A1239,MED[],3,FALSE)</f>
        <v>10.46</v>
      </c>
      <c r="E1239" t="str">
        <f>VLOOKUP(A1239,MED[],4,FALSE)</f>
        <v>No</v>
      </c>
      <c r="F1239" t="str">
        <f>VLOOKUP(A1239,MED[],5,FALSE)</f>
        <v>No</v>
      </c>
      <c r="G1239" t="str">
        <f>VLOOKUP(A1239,MED[],6,FALSE)</f>
        <v>No</v>
      </c>
      <c r="H1239" t="str">
        <f>VLOOKUP(A1239,MED[],7,FALSE)</f>
        <v>0</v>
      </c>
      <c r="I1239" t="str">
        <f>VLOOKUP(A1239,MED[],8,FALSE)</f>
        <v>No</v>
      </c>
      <c r="J1239" t="str">
        <f>VLOOKUP(A1239,MED[],9,FALSE)</f>
        <v>Obesity</v>
      </c>
      <c r="K1239" t="str">
        <f>VLOOKUP(A1239,MED[],10,FALSE)</f>
        <v>Diabetes</v>
      </c>
      <c r="L1239" t="str">
        <f>VLOOKUP(A1239,HOS[],2,FALSE)</f>
        <v>17 Jul 1974</v>
      </c>
      <c r="M1239" s="11">
        <f>VLOOKUP(A1239,HOS[],8,FALSE)</f>
        <v>9411.01</v>
      </c>
      <c r="N1239" t="str">
        <f>VLOOKUP(A1239,HOS[],9,FALSE)</f>
        <v>tier - 2</v>
      </c>
      <c r="O1239" t="str">
        <f>VLOOKUP(A1239,HOS[],10,FALSE)</f>
        <v>tier - 2</v>
      </c>
      <c r="P1239" t="str">
        <f>VLOOKUP(A1239,HOS[],11,FALSE)</f>
        <v>R1013</v>
      </c>
      <c r="Q1239">
        <f>VLOOKUP(A1239,HOS[],3,FALSE)</f>
        <v>48</v>
      </c>
    </row>
    <row r="1240" spans="1:17" ht="15.6" x14ac:dyDescent="0.3">
      <c r="A1240" s="1" t="s">
        <v>1132</v>
      </c>
      <c r="B1240" t="str">
        <f>VLOOKUP(A1240,CUS[],3,FALSE)</f>
        <v>Braulio</v>
      </c>
      <c r="C1240">
        <f>VLOOKUP(A1240,MED[],2,FALSE)</f>
        <v>30.2</v>
      </c>
      <c r="D1240">
        <f>VLOOKUP(A1240,MED[],3,FALSE)</f>
        <v>11.96</v>
      </c>
      <c r="E1240" t="str">
        <f>VLOOKUP(A1240,MED[],4,FALSE)</f>
        <v>No</v>
      </c>
      <c r="F1240" t="str">
        <f>VLOOKUP(A1240,MED[],5,FALSE)</f>
        <v>No</v>
      </c>
      <c r="G1240" t="str">
        <f>VLOOKUP(A1240,MED[],6,FALSE)</f>
        <v>No</v>
      </c>
      <c r="H1240" t="str">
        <f>VLOOKUP(A1240,MED[],7,FALSE)</f>
        <v>0</v>
      </c>
      <c r="I1240" t="str">
        <f>VLOOKUP(A1240,MED[],8,FALSE)</f>
        <v>No</v>
      </c>
      <c r="J1240" t="str">
        <f>VLOOKUP(A1240,MED[],9,FALSE)</f>
        <v>Obesity</v>
      </c>
      <c r="K1240" t="str">
        <f>VLOOKUP(A1240,MED[],10,FALSE)</f>
        <v>Diabetes</v>
      </c>
      <c r="L1240" t="str">
        <f>VLOOKUP(A1240,HOS[],2,FALSE)</f>
        <v>30 Sep 1974</v>
      </c>
      <c r="M1240" s="11">
        <f>VLOOKUP(A1240,HOS[],8,FALSE)</f>
        <v>9414.92</v>
      </c>
      <c r="N1240" t="str">
        <f>VLOOKUP(A1240,HOS[],9,FALSE)</f>
        <v>tier - 3</v>
      </c>
      <c r="O1240" t="str">
        <f>VLOOKUP(A1240,HOS[],10,FALSE)</f>
        <v>tier - 2</v>
      </c>
      <c r="P1240" t="str">
        <f>VLOOKUP(A1240,HOS[],11,FALSE)</f>
        <v>R1011</v>
      </c>
      <c r="Q1240">
        <f>VLOOKUP(A1240,HOS[],3,FALSE)</f>
        <v>48</v>
      </c>
    </row>
    <row r="1241" spans="1:17" ht="15.6" x14ac:dyDescent="0.3">
      <c r="A1241" s="1" t="s">
        <v>1131</v>
      </c>
      <c r="B1241" t="str">
        <f>VLOOKUP(A1241,CUS[],3,FALSE)</f>
        <v>Anne-Marie</v>
      </c>
      <c r="C1241">
        <f>VLOOKUP(A1241,MED[],2,FALSE)</f>
        <v>24.225000000000001</v>
      </c>
      <c r="D1241">
        <f>VLOOKUP(A1241,MED[],3,FALSE)</f>
        <v>4.25</v>
      </c>
      <c r="E1241" t="str">
        <f>VLOOKUP(A1241,MED[],4,FALSE)</f>
        <v>yes</v>
      </c>
      <c r="F1241" t="str">
        <f>VLOOKUP(A1241,MED[],5,FALSE)</f>
        <v>No</v>
      </c>
      <c r="G1241" t="str">
        <f>VLOOKUP(A1241,MED[],6,FALSE)</f>
        <v>Yes</v>
      </c>
      <c r="H1241" t="str">
        <f>VLOOKUP(A1241,MED[],7,FALSE)</f>
        <v>1</v>
      </c>
      <c r="I1241" t="str">
        <f>VLOOKUP(A1241,MED[],8,FALSE)</f>
        <v>No</v>
      </c>
      <c r="J1241" t="str">
        <f>VLOOKUP(A1241,MED[],9,FALSE)</f>
        <v>Overweight</v>
      </c>
      <c r="K1241" t="str">
        <f>VLOOKUP(A1241,MED[],10,FALSE)</f>
        <v>Normal</v>
      </c>
      <c r="L1241" t="str">
        <f>VLOOKUP(A1241,HOS[],2,FALSE)</f>
        <v>3 Jul 1983</v>
      </c>
      <c r="M1241" s="11">
        <f>VLOOKUP(A1241,HOS[],8,FALSE)</f>
        <v>9432.93</v>
      </c>
      <c r="N1241" t="str">
        <f>VLOOKUP(A1241,HOS[],9,FALSE)</f>
        <v>tier - 2</v>
      </c>
      <c r="O1241" t="str">
        <f>VLOOKUP(A1241,HOS[],10,FALSE)</f>
        <v>tier - 3</v>
      </c>
      <c r="P1241" t="str">
        <f>VLOOKUP(A1241,HOS[],11,FALSE)</f>
        <v>R1012</v>
      </c>
      <c r="Q1241">
        <f>VLOOKUP(A1241,HOS[],3,FALSE)</f>
        <v>39</v>
      </c>
    </row>
    <row r="1242" spans="1:17" ht="15.6" x14ac:dyDescent="0.3">
      <c r="A1242" s="1" t="s">
        <v>1130</v>
      </c>
      <c r="B1242" t="str">
        <f>VLOOKUP(A1242,CUS[],3,FALSE)</f>
        <v>Samuel K.</v>
      </c>
      <c r="C1242">
        <f>VLOOKUP(A1242,MED[],2,FALSE)</f>
        <v>31.445</v>
      </c>
      <c r="D1242">
        <f>VLOOKUP(A1242,MED[],3,FALSE)</f>
        <v>8.33</v>
      </c>
      <c r="E1242" t="str">
        <f>VLOOKUP(A1242,MED[],4,FALSE)</f>
        <v>No</v>
      </c>
      <c r="F1242" t="str">
        <f>VLOOKUP(A1242,MED[],5,FALSE)</f>
        <v>No</v>
      </c>
      <c r="G1242" t="str">
        <f>VLOOKUP(A1242,MED[],6,FALSE)</f>
        <v>No</v>
      </c>
      <c r="H1242" t="str">
        <f>VLOOKUP(A1242,MED[],7,FALSE)</f>
        <v>0</v>
      </c>
      <c r="I1242" t="str">
        <f>VLOOKUP(A1242,MED[],8,FALSE)</f>
        <v>No</v>
      </c>
      <c r="J1242" t="str">
        <f>VLOOKUP(A1242,MED[],9,FALSE)</f>
        <v>Obesity</v>
      </c>
      <c r="K1242" t="str">
        <f>VLOOKUP(A1242,MED[],10,FALSE)</f>
        <v>Diabetes</v>
      </c>
      <c r="L1242" t="str">
        <f>VLOOKUP(A1242,HOS[],2,FALSE)</f>
        <v>27 Aug 1974</v>
      </c>
      <c r="M1242" s="11">
        <f>VLOOKUP(A1242,HOS[],8,FALSE)</f>
        <v>9447.25</v>
      </c>
      <c r="N1242" t="str">
        <f>VLOOKUP(A1242,HOS[],9,FALSE)</f>
        <v>tier - 3</v>
      </c>
      <c r="O1242" t="str">
        <f>VLOOKUP(A1242,HOS[],10,FALSE)</f>
        <v>tier - 2</v>
      </c>
      <c r="P1242" t="str">
        <f>VLOOKUP(A1242,HOS[],11,FALSE)</f>
        <v>R1016</v>
      </c>
      <c r="Q1242">
        <f>VLOOKUP(A1242,HOS[],3,FALSE)</f>
        <v>48</v>
      </c>
    </row>
    <row r="1243" spans="1:17" ht="15.6" x14ac:dyDescent="0.3">
      <c r="A1243" s="1" t="s">
        <v>1129</v>
      </c>
      <c r="B1243" t="str">
        <f>VLOOKUP(A1243,CUS[],3,FALSE)</f>
        <v>Yuki</v>
      </c>
      <c r="C1243">
        <f>VLOOKUP(A1243,MED[],2,FALSE)</f>
        <v>38.880000000000003</v>
      </c>
      <c r="D1243">
        <f>VLOOKUP(A1243,MED[],3,FALSE)</f>
        <v>4.29</v>
      </c>
      <c r="E1243" t="str">
        <f>VLOOKUP(A1243,MED[],4,FALSE)</f>
        <v>No</v>
      </c>
      <c r="F1243" t="str">
        <f>VLOOKUP(A1243,MED[],5,FALSE)</f>
        <v>No</v>
      </c>
      <c r="G1243" t="str">
        <f>VLOOKUP(A1243,MED[],6,FALSE)</f>
        <v>No</v>
      </c>
      <c r="H1243" t="str">
        <f>VLOOKUP(A1243,MED[],7,FALSE)</f>
        <v>1</v>
      </c>
      <c r="I1243" t="str">
        <f>VLOOKUP(A1243,MED[],8,FALSE)</f>
        <v>No</v>
      </c>
      <c r="J1243" t="str">
        <f>VLOOKUP(A1243,MED[],9,FALSE)</f>
        <v>Obesity</v>
      </c>
      <c r="K1243" t="str">
        <f>VLOOKUP(A1243,MED[],10,FALSE)</f>
        <v>Normal</v>
      </c>
      <c r="L1243" t="str">
        <f>VLOOKUP(A1243,HOS[],2,FALSE)</f>
        <v>28 Sep 1992</v>
      </c>
      <c r="M1243" s="11">
        <f>VLOOKUP(A1243,HOS[],8,FALSE)</f>
        <v>12982.87</v>
      </c>
      <c r="N1243" t="str">
        <f>VLOOKUP(A1243,HOS[],9,FALSE)</f>
        <v>tier - 2</v>
      </c>
      <c r="O1243" t="str">
        <f>VLOOKUP(A1243,HOS[],10,FALSE)</f>
        <v>tier - 3</v>
      </c>
      <c r="P1243" t="str">
        <f>VLOOKUP(A1243,HOS[],11,FALSE)</f>
        <v>R1026</v>
      </c>
      <c r="Q1243">
        <f>VLOOKUP(A1243,HOS[],3,FALSE)</f>
        <v>30</v>
      </c>
    </row>
    <row r="1244" spans="1:17" ht="15.6" x14ac:dyDescent="0.3">
      <c r="A1244" s="1" t="s">
        <v>1128</v>
      </c>
      <c r="B1244" t="str">
        <f>VLOOKUP(A1244,CUS[],3,FALSE)</f>
        <v>Rafer</v>
      </c>
      <c r="C1244">
        <f>VLOOKUP(A1244,MED[],2,FALSE)</f>
        <v>43.89</v>
      </c>
      <c r="D1244">
        <f>VLOOKUP(A1244,MED[],3,FALSE)</f>
        <v>6.32</v>
      </c>
      <c r="E1244" t="str">
        <f>VLOOKUP(A1244,MED[],4,FALSE)</f>
        <v>yes</v>
      </c>
      <c r="F1244" t="str">
        <f>VLOOKUP(A1244,MED[],5,FALSE)</f>
        <v>No</v>
      </c>
      <c r="G1244" t="str">
        <f>VLOOKUP(A1244,MED[],6,FALSE)</f>
        <v>No</v>
      </c>
      <c r="H1244" t="str">
        <f>VLOOKUP(A1244,MED[],7,FALSE)</f>
        <v>0</v>
      </c>
      <c r="I1244" t="str">
        <f>VLOOKUP(A1244,MED[],8,FALSE)</f>
        <v>No</v>
      </c>
      <c r="J1244" t="str">
        <f>VLOOKUP(A1244,MED[],9,FALSE)</f>
        <v>Obesity</v>
      </c>
      <c r="K1244" t="str">
        <f>VLOOKUP(A1244,MED[],10,FALSE)</f>
        <v>Prediabetes</v>
      </c>
      <c r="L1244" t="str">
        <f>VLOOKUP(A1244,HOS[],2,FALSE)</f>
        <v>8 Dec 1976</v>
      </c>
      <c r="M1244" s="11">
        <f>VLOOKUP(A1244,HOS[],8,FALSE)</f>
        <v>9447.3799999999992</v>
      </c>
      <c r="N1244" t="str">
        <f>VLOOKUP(A1244,HOS[],9,FALSE)</f>
        <v>tier - 3</v>
      </c>
      <c r="O1244" t="str">
        <f>VLOOKUP(A1244,HOS[],10,FALSE)</f>
        <v>tier - 2</v>
      </c>
      <c r="P1244" t="str">
        <f>VLOOKUP(A1244,HOS[],11,FALSE)</f>
        <v>R1013</v>
      </c>
      <c r="Q1244">
        <f>VLOOKUP(A1244,HOS[],3,FALSE)</f>
        <v>46</v>
      </c>
    </row>
    <row r="1245" spans="1:17" ht="15.6" x14ac:dyDescent="0.3">
      <c r="A1245" s="1" t="s">
        <v>1127</v>
      </c>
      <c r="B1245" t="str">
        <f>VLOOKUP(A1245,CUS[],3,FALSE)</f>
        <v>Claire</v>
      </c>
      <c r="C1245">
        <f>VLOOKUP(A1245,MED[],2,FALSE)</f>
        <v>25.6</v>
      </c>
      <c r="D1245">
        <f>VLOOKUP(A1245,MED[],3,FALSE)</f>
        <v>5.65</v>
      </c>
      <c r="E1245" t="str">
        <f>VLOOKUP(A1245,MED[],4,FALSE)</f>
        <v>No</v>
      </c>
      <c r="F1245" t="str">
        <f>VLOOKUP(A1245,MED[],5,FALSE)</f>
        <v>No</v>
      </c>
      <c r="G1245" t="str">
        <f>VLOOKUP(A1245,MED[],6,FALSE)</f>
        <v>No</v>
      </c>
      <c r="H1245" t="str">
        <f>VLOOKUP(A1245,MED[],7,FALSE)</f>
        <v>2</v>
      </c>
      <c r="I1245" t="str">
        <f>VLOOKUP(A1245,MED[],8,FALSE)</f>
        <v>No</v>
      </c>
      <c r="J1245" t="str">
        <f>VLOOKUP(A1245,MED[],9,FALSE)</f>
        <v>Overweight</v>
      </c>
      <c r="K1245" t="str">
        <f>VLOOKUP(A1245,MED[],10,FALSE)</f>
        <v>Normal</v>
      </c>
      <c r="L1245" t="str">
        <f>VLOOKUP(A1245,HOS[],2,FALSE)</f>
        <v>14 Jun 1972</v>
      </c>
      <c r="M1245" s="11">
        <f>VLOOKUP(A1245,HOS[],8,FALSE)</f>
        <v>9448.42</v>
      </c>
      <c r="N1245" t="str">
        <f>VLOOKUP(A1245,HOS[],9,FALSE)</f>
        <v>tier - 2</v>
      </c>
      <c r="O1245" t="str">
        <f>VLOOKUP(A1245,HOS[],10,FALSE)</f>
        <v>tier - 1</v>
      </c>
      <c r="P1245" t="str">
        <f>VLOOKUP(A1245,HOS[],11,FALSE)</f>
        <v>R1011</v>
      </c>
      <c r="Q1245">
        <f>VLOOKUP(A1245,HOS[],3,FALSE)</f>
        <v>50</v>
      </c>
    </row>
    <row r="1246" spans="1:17" ht="15.6" x14ac:dyDescent="0.3">
      <c r="A1246" s="1" t="s">
        <v>1126</v>
      </c>
      <c r="B1246" t="str">
        <f>VLOOKUP(A1246,CUS[],3,FALSE)</f>
        <v>Erynn J.</v>
      </c>
      <c r="C1246">
        <f>VLOOKUP(A1246,MED[],2,FALSE)</f>
        <v>29.545000000000002</v>
      </c>
      <c r="D1246">
        <f>VLOOKUP(A1246,MED[],3,FALSE)</f>
        <v>8.41</v>
      </c>
      <c r="E1246" t="str">
        <f>VLOOKUP(A1246,MED[],4,FALSE)</f>
        <v>yes</v>
      </c>
      <c r="F1246" t="str">
        <f>VLOOKUP(A1246,MED[],5,FALSE)</f>
        <v>No</v>
      </c>
      <c r="G1246" t="str">
        <f>VLOOKUP(A1246,MED[],6,FALSE)</f>
        <v>No</v>
      </c>
      <c r="H1246" t="str">
        <f>VLOOKUP(A1246,MED[],7,FALSE)</f>
        <v>1</v>
      </c>
      <c r="I1246" t="str">
        <f>VLOOKUP(A1246,MED[],8,FALSE)</f>
        <v>No</v>
      </c>
      <c r="J1246" t="str">
        <f>VLOOKUP(A1246,MED[],9,FALSE)</f>
        <v>Overweight</v>
      </c>
      <c r="K1246" t="str">
        <f>VLOOKUP(A1246,MED[],10,FALSE)</f>
        <v>Diabetes</v>
      </c>
      <c r="L1246" t="str">
        <f>VLOOKUP(A1246,HOS[],2,FALSE)</f>
        <v>17 Jul 1975</v>
      </c>
      <c r="M1246" s="11">
        <f>VLOOKUP(A1246,HOS[],8,FALSE)</f>
        <v>9453.92</v>
      </c>
      <c r="N1246" t="str">
        <f>VLOOKUP(A1246,HOS[],9,FALSE)</f>
        <v>tier - 2</v>
      </c>
      <c r="O1246" t="str">
        <f>VLOOKUP(A1246,HOS[],10,FALSE)</f>
        <v>tier - 2</v>
      </c>
      <c r="P1246" t="str">
        <f>VLOOKUP(A1246,HOS[],11,FALSE)</f>
        <v>R1012</v>
      </c>
      <c r="Q1246">
        <f>VLOOKUP(A1246,HOS[],3,FALSE)</f>
        <v>47</v>
      </c>
    </row>
    <row r="1247" spans="1:17" ht="15.6" x14ac:dyDescent="0.3">
      <c r="A1247" s="1" t="s">
        <v>1125</v>
      </c>
      <c r="B1247" t="str">
        <f>VLOOKUP(A1247,CUS[],3,FALSE)</f>
        <v>Mahesh</v>
      </c>
      <c r="C1247">
        <f>VLOOKUP(A1247,MED[],2,FALSE)</f>
        <v>23.25</v>
      </c>
      <c r="D1247">
        <f>VLOOKUP(A1247,MED[],3,FALSE)</f>
        <v>11.96</v>
      </c>
      <c r="E1247" t="str">
        <f>VLOOKUP(A1247,MED[],4,FALSE)</f>
        <v>yes</v>
      </c>
      <c r="F1247" t="str">
        <f>VLOOKUP(A1247,MED[],5,FALSE)</f>
        <v>No</v>
      </c>
      <c r="G1247" t="str">
        <f>VLOOKUP(A1247,MED[],6,FALSE)</f>
        <v>No</v>
      </c>
      <c r="H1247" t="str">
        <f>VLOOKUP(A1247,MED[],7,FALSE)</f>
        <v>0</v>
      </c>
      <c r="I1247" t="str">
        <f>VLOOKUP(A1247,MED[],8,FALSE)</f>
        <v>No</v>
      </c>
      <c r="J1247" t="str">
        <f>VLOOKUP(A1247,MED[],9,FALSE)</f>
        <v>Overweight</v>
      </c>
      <c r="K1247" t="str">
        <f>VLOOKUP(A1247,MED[],10,FALSE)</f>
        <v>Diabetes</v>
      </c>
      <c r="L1247" t="str">
        <f>VLOOKUP(A1247,HOS[],2,FALSE)</f>
        <v>4 Sep 1967</v>
      </c>
      <c r="M1247" s="11">
        <f>VLOOKUP(A1247,HOS[],8,FALSE)</f>
        <v>9487.64</v>
      </c>
      <c r="N1247" t="str">
        <f>VLOOKUP(A1247,HOS[],9,FALSE)</f>
        <v>tier - 3</v>
      </c>
      <c r="O1247" t="str">
        <f>VLOOKUP(A1247,HOS[],10,FALSE)</f>
        <v>tier - 2</v>
      </c>
      <c r="P1247" t="str">
        <f>VLOOKUP(A1247,HOS[],11,FALSE)</f>
        <v>R1013</v>
      </c>
      <c r="Q1247">
        <f>VLOOKUP(A1247,HOS[],3,FALSE)</f>
        <v>55</v>
      </c>
    </row>
    <row r="1248" spans="1:17" ht="15.6" x14ac:dyDescent="0.3">
      <c r="A1248" s="1" t="s">
        <v>1124</v>
      </c>
      <c r="B1248" t="str">
        <f>VLOOKUP(A1248,CUS[],3,FALSE)</f>
        <v>Stanley</v>
      </c>
      <c r="C1248">
        <f>VLOOKUP(A1248,MED[],2,FALSE)</f>
        <v>43.95</v>
      </c>
      <c r="D1248">
        <f>VLOOKUP(A1248,MED[],3,FALSE)</f>
        <v>5.17</v>
      </c>
      <c r="E1248" t="str">
        <f>VLOOKUP(A1248,MED[],4,FALSE)</f>
        <v>yes</v>
      </c>
      <c r="F1248" t="str">
        <f>VLOOKUP(A1248,MED[],5,FALSE)</f>
        <v>No</v>
      </c>
      <c r="G1248" t="str">
        <f>VLOOKUP(A1248,MED[],6,FALSE)</f>
        <v>Yes</v>
      </c>
      <c r="H1248" t="str">
        <f>VLOOKUP(A1248,MED[],7,FALSE)</f>
        <v>1</v>
      </c>
      <c r="I1248" t="str">
        <f>VLOOKUP(A1248,MED[],8,FALSE)</f>
        <v>No</v>
      </c>
      <c r="J1248" t="str">
        <f>VLOOKUP(A1248,MED[],9,FALSE)</f>
        <v>Obesity</v>
      </c>
      <c r="K1248" t="str">
        <f>VLOOKUP(A1248,MED[],10,FALSE)</f>
        <v>Normal</v>
      </c>
      <c r="L1248" t="str">
        <f>VLOOKUP(A1248,HOS[],2,FALSE)</f>
        <v>17 Nov 1997</v>
      </c>
      <c r="M1248" s="11">
        <f>VLOOKUP(A1248,HOS[],8,FALSE)</f>
        <v>39670.44</v>
      </c>
      <c r="N1248" t="str">
        <f>VLOOKUP(A1248,HOS[],9,FALSE)</f>
        <v>tier - 2</v>
      </c>
      <c r="O1248" t="str">
        <f>VLOOKUP(A1248,HOS[],10,FALSE)</f>
        <v>tier - 2</v>
      </c>
      <c r="P1248" t="str">
        <f>VLOOKUP(A1248,HOS[],11,FALSE)</f>
        <v>R1012</v>
      </c>
      <c r="Q1248">
        <f>VLOOKUP(A1248,HOS[],3,FALSE)</f>
        <v>25</v>
      </c>
    </row>
    <row r="1249" spans="1:17" ht="15.6" x14ac:dyDescent="0.3">
      <c r="A1249" s="1" t="s">
        <v>1123</v>
      </c>
      <c r="B1249" t="str">
        <f>VLOOKUP(A1249,CUS[],3,FALSE)</f>
        <v>Gregory</v>
      </c>
      <c r="C1249">
        <f>VLOOKUP(A1249,MED[],2,FALSE)</f>
        <v>21.85</v>
      </c>
      <c r="D1249">
        <f>VLOOKUP(A1249,MED[],3,FALSE)</f>
        <v>8.76</v>
      </c>
      <c r="E1249" t="str">
        <f>VLOOKUP(A1249,MED[],4,FALSE)</f>
        <v>No</v>
      </c>
      <c r="F1249" t="str">
        <f>VLOOKUP(A1249,MED[],5,FALSE)</f>
        <v>No</v>
      </c>
      <c r="G1249" t="str">
        <f>VLOOKUP(A1249,MED[],6,FALSE)</f>
        <v>No</v>
      </c>
      <c r="H1249" t="str">
        <f>VLOOKUP(A1249,MED[],7,FALSE)</f>
        <v>0</v>
      </c>
      <c r="I1249" t="str">
        <f>VLOOKUP(A1249,MED[],8,FALSE)</f>
        <v>No</v>
      </c>
      <c r="J1249" t="str">
        <f>VLOOKUP(A1249,MED[],9,FALSE)</f>
        <v>Overweight</v>
      </c>
      <c r="K1249" t="str">
        <f>VLOOKUP(A1249,MED[],10,FALSE)</f>
        <v>Diabetes</v>
      </c>
      <c r="L1249" t="str">
        <f>VLOOKUP(A1249,HOS[],2,FALSE)</f>
        <v>28 Dec 1978</v>
      </c>
      <c r="M1249" s="11">
        <f>VLOOKUP(A1249,HOS[],8,FALSE)</f>
        <v>9500.57</v>
      </c>
      <c r="N1249" t="str">
        <f>VLOOKUP(A1249,HOS[],9,FALSE)</f>
        <v>tier - 2</v>
      </c>
      <c r="O1249" t="str">
        <f>VLOOKUP(A1249,HOS[],10,FALSE)</f>
        <v>tier - 3</v>
      </c>
      <c r="P1249" t="str">
        <f>VLOOKUP(A1249,HOS[],11,FALSE)</f>
        <v>R1017</v>
      </c>
      <c r="Q1249">
        <f>VLOOKUP(A1249,HOS[],3,FALSE)</f>
        <v>44</v>
      </c>
    </row>
    <row r="1250" spans="1:17" ht="15.6" x14ac:dyDescent="0.3">
      <c r="A1250" s="1" t="s">
        <v>1122</v>
      </c>
      <c r="B1250" t="str">
        <f>VLOOKUP(A1250,CUS[],3,FALSE)</f>
        <v>Eric</v>
      </c>
      <c r="C1250">
        <f>VLOOKUP(A1250,MED[],2,FALSE)</f>
        <v>25.73</v>
      </c>
      <c r="D1250">
        <f>VLOOKUP(A1250,MED[],3,FALSE)</f>
        <v>7.99</v>
      </c>
      <c r="E1250" t="str">
        <f>VLOOKUP(A1250,MED[],4,FALSE)</f>
        <v>No</v>
      </c>
      <c r="F1250" t="str">
        <f>VLOOKUP(A1250,MED[],5,FALSE)</f>
        <v>No</v>
      </c>
      <c r="G1250" t="str">
        <f>VLOOKUP(A1250,MED[],6,FALSE)</f>
        <v>No</v>
      </c>
      <c r="H1250" t="str">
        <f>VLOOKUP(A1250,MED[],7,FALSE)</f>
        <v>2</v>
      </c>
      <c r="I1250" t="str">
        <f>VLOOKUP(A1250,MED[],8,FALSE)</f>
        <v>No</v>
      </c>
      <c r="J1250" t="str">
        <f>VLOOKUP(A1250,MED[],9,FALSE)</f>
        <v>Overweight</v>
      </c>
      <c r="K1250" t="str">
        <f>VLOOKUP(A1250,MED[],10,FALSE)</f>
        <v>Diabetes</v>
      </c>
      <c r="L1250" t="str">
        <f>VLOOKUP(A1250,HOS[],2,FALSE)</f>
        <v>24 Sep 1973</v>
      </c>
      <c r="M1250" s="11">
        <f>VLOOKUP(A1250,HOS[],8,FALSE)</f>
        <v>9504.31</v>
      </c>
      <c r="N1250" t="str">
        <f>VLOOKUP(A1250,HOS[],9,FALSE)</f>
        <v>tier - 2</v>
      </c>
      <c r="O1250" t="str">
        <f>VLOOKUP(A1250,HOS[],10,FALSE)</f>
        <v>tier - 3</v>
      </c>
      <c r="P1250" t="str">
        <f>VLOOKUP(A1250,HOS[],11,FALSE)</f>
        <v>R1012</v>
      </c>
      <c r="Q1250">
        <f>VLOOKUP(A1250,HOS[],3,FALSE)</f>
        <v>49</v>
      </c>
    </row>
    <row r="1251" spans="1:17" ht="15.6" x14ac:dyDescent="0.3">
      <c r="A1251" s="1" t="s">
        <v>1121</v>
      </c>
      <c r="B1251" t="str">
        <f>VLOOKUP(A1251,CUS[],3,FALSE)</f>
        <v>Rachel M</v>
      </c>
      <c r="C1251">
        <f>VLOOKUP(A1251,MED[],2,FALSE)</f>
        <v>32.229999999999997</v>
      </c>
      <c r="D1251">
        <f>VLOOKUP(A1251,MED[],3,FALSE)</f>
        <v>8.59</v>
      </c>
      <c r="E1251" t="str">
        <f>VLOOKUP(A1251,MED[],4,FALSE)</f>
        <v>No</v>
      </c>
      <c r="F1251" t="str">
        <f>VLOOKUP(A1251,MED[],5,FALSE)</f>
        <v>No</v>
      </c>
      <c r="G1251" t="str">
        <f>VLOOKUP(A1251,MED[],6,FALSE)</f>
        <v>No</v>
      </c>
      <c r="H1251" t="str">
        <f>VLOOKUP(A1251,MED[],7,FALSE)</f>
        <v>0</v>
      </c>
      <c r="I1251" t="str">
        <f>VLOOKUP(A1251,MED[],8,FALSE)</f>
        <v>No</v>
      </c>
      <c r="J1251" t="str">
        <f>VLOOKUP(A1251,MED[],9,FALSE)</f>
        <v>Obesity</v>
      </c>
      <c r="K1251" t="str">
        <f>VLOOKUP(A1251,MED[],10,FALSE)</f>
        <v>Diabetes</v>
      </c>
      <c r="L1251" t="str">
        <f>VLOOKUP(A1251,HOS[],2,FALSE)</f>
        <v>22 Jun 1974</v>
      </c>
      <c r="M1251" s="11">
        <f>VLOOKUP(A1251,HOS[],8,FALSE)</f>
        <v>9507.68</v>
      </c>
      <c r="N1251" t="str">
        <f>VLOOKUP(A1251,HOS[],9,FALSE)</f>
        <v>tier - 2</v>
      </c>
      <c r="O1251" t="str">
        <f>VLOOKUP(A1251,HOS[],10,FALSE)</f>
        <v>tier - 3</v>
      </c>
      <c r="P1251" t="str">
        <f>VLOOKUP(A1251,HOS[],11,FALSE)</f>
        <v>R1013</v>
      </c>
      <c r="Q1251">
        <f>VLOOKUP(A1251,HOS[],3,FALSE)</f>
        <v>48</v>
      </c>
    </row>
    <row r="1252" spans="1:17" ht="15.6" x14ac:dyDescent="0.3">
      <c r="A1252" s="1" t="s">
        <v>1120</v>
      </c>
      <c r="B1252" t="str">
        <f>VLOOKUP(A1252,CUS[],3,FALSE)</f>
        <v>Kamp,   Fritz</v>
      </c>
      <c r="C1252">
        <f>VLOOKUP(A1252,MED[],2,FALSE)</f>
        <v>32.204999999999998</v>
      </c>
      <c r="D1252">
        <f>VLOOKUP(A1252,MED[],3,FALSE)</f>
        <v>6.14</v>
      </c>
      <c r="E1252" t="str">
        <f>VLOOKUP(A1252,MED[],4,FALSE)</f>
        <v>No</v>
      </c>
      <c r="F1252" t="str">
        <f>VLOOKUP(A1252,MED[],5,FALSE)</f>
        <v>No</v>
      </c>
      <c r="G1252" t="str">
        <f>VLOOKUP(A1252,MED[],6,FALSE)</f>
        <v>No</v>
      </c>
      <c r="H1252" t="str">
        <f>VLOOKUP(A1252,MED[],7,FALSE)</f>
        <v>2</v>
      </c>
      <c r="I1252" t="str">
        <f>VLOOKUP(A1252,MED[],8,FALSE)</f>
        <v>No</v>
      </c>
      <c r="J1252" t="str">
        <f>VLOOKUP(A1252,MED[],9,FALSE)</f>
        <v>Obesity</v>
      </c>
      <c r="K1252" t="str">
        <f>VLOOKUP(A1252,MED[],10,FALSE)</f>
        <v>Prediabetes</v>
      </c>
      <c r="L1252" t="str">
        <f>VLOOKUP(A1252,HOS[],2,FALSE)</f>
        <v>29 Nov 1972</v>
      </c>
      <c r="M1252" s="11">
        <f>VLOOKUP(A1252,HOS[],8,FALSE)</f>
        <v>9528.9</v>
      </c>
      <c r="N1252" t="str">
        <f>VLOOKUP(A1252,HOS[],9,FALSE)</f>
        <v>tier - 3</v>
      </c>
      <c r="O1252" t="str">
        <f>VLOOKUP(A1252,HOS[],10,FALSE)</f>
        <v>tier - 2</v>
      </c>
      <c r="P1252" t="str">
        <f>VLOOKUP(A1252,HOS[],11,FALSE)</f>
        <v>R1012</v>
      </c>
      <c r="Q1252">
        <f>VLOOKUP(A1252,HOS[],3,FALSE)</f>
        <v>50</v>
      </c>
    </row>
    <row r="1253" spans="1:17" ht="15.6" x14ac:dyDescent="0.3">
      <c r="A1253" s="1" t="s">
        <v>1119</v>
      </c>
      <c r="B1253" t="str">
        <f>VLOOKUP(A1253,CUS[],3,FALSE)</f>
        <v>Brad</v>
      </c>
      <c r="C1253">
        <f>VLOOKUP(A1253,MED[],2,FALSE)</f>
        <v>26.41</v>
      </c>
      <c r="D1253">
        <f>VLOOKUP(A1253,MED[],3,FALSE)</f>
        <v>4.08</v>
      </c>
      <c r="E1253" t="str">
        <f>VLOOKUP(A1253,MED[],4,FALSE)</f>
        <v>No</v>
      </c>
      <c r="F1253" t="str">
        <f>VLOOKUP(A1253,MED[],5,FALSE)</f>
        <v>No</v>
      </c>
      <c r="G1253" t="str">
        <f>VLOOKUP(A1253,MED[],6,FALSE)</f>
        <v>No</v>
      </c>
      <c r="H1253" t="str">
        <f>VLOOKUP(A1253,MED[],7,FALSE)</f>
        <v>2</v>
      </c>
      <c r="I1253" t="str">
        <f>VLOOKUP(A1253,MED[],8,FALSE)</f>
        <v>No</v>
      </c>
      <c r="J1253" t="str">
        <f>VLOOKUP(A1253,MED[],9,FALSE)</f>
        <v>Overweight</v>
      </c>
      <c r="K1253" t="str">
        <f>VLOOKUP(A1253,MED[],10,FALSE)</f>
        <v>Normal</v>
      </c>
      <c r="L1253" t="str">
        <f>VLOOKUP(A1253,HOS[],2,FALSE)</f>
        <v>21 Nov 1972</v>
      </c>
      <c r="M1253" s="11">
        <f>VLOOKUP(A1253,HOS[],8,FALSE)</f>
        <v>9538.65</v>
      </c>
      <c r="N1253" t="str">
        <f>VLOOKUP(A1253,HOS[],9,FALSE)</f>
        <v>tier - 3</v>
      </c>
      <c r="O1253" t="str">
        <f>VLOOKUP(A1253,HOS[],10,FALSE)</f>
        <v>tier - 1</v>
      </c>
      <c r="P1253" t="str">
        <f>VLOOKUP(A1253,HOS[],11,FALSE)</f>
        <v>R1012</v>
      </c>
      <c r="Q1253">
        <f>VLOOKUP(A1253,HOS[],3,FALSE)</f>
        <v>50</v>
      </c>
    </row>
    <row r="1254" spans="1:17" ht="15.6" x14ac:dyDescent="0.3">
      <c r="A1254" s="1" t="s">
        <v>1118</v>
      </c>
      <c r="B1254" t="str">
        <f>VLOOKUP(A1254,CUS[],3,FALSE)</f>
        <v>Claire M</v>
      </c>
      <c r="C1254">
        <f>VLOOKUP(A1254,MED[],2,FALSE)</f>
        <v>30.2</v>
      </c>
      <c r="D1254">
        <f>VLOOKUP(A1254,MED[],3,FALSE)</f>
        <v>6.25</v>
      </c>
      <c r="E1254" t="str">
        <f>VLOOKUP(A1254,MED[],4,FALSE)</f>
        <v>yes</v>
      </c>
      <c r="F1254" t="str">
        <f>VLOOKUP(A1254,MED[],5,FALSE)</f>
        <v>No</v>
      </c>
      <c r="G1254" t="str">
        <f>VLOOKUP(A1254,MED[],6,FALSE)</f>
        <v>No</v>
      </c>
      <c r="H1254" t="str">
        <f>VLOOKUP(A1254,MED[],7,FALSE)</f>
        <v>0</v>
      </c>
      <c r="I1254" t="str">
        <f>VLOOKUP(A1254,MED[],8,FALSE)</f>
        <v>No</v>
      </c>
      <c r="J1254" t="str">
        <f>VLOOKUP(A1254,MED[],9,FALSE)</f>
        <v>Obesity</v>
      </c>
      <c r="K1254" t="str">
        <f>VLOOKUP(A1254,MED[],10,FALSE)</f>
        <v>Prediabetes</v>
      </c>
      <c r="L1254" t="str">
        <f>VLOOKUP(A1254,HOS[],2,FALSE)</f>
        <v>7 Jul 1976</v>
      </c>
      <c r="M1254" s="11">
        <f>VLOOKUP(A1254,HOS[],8,FALSE)</f>
        <v>41331.79</v>
      </c>
      <c r="N1254" t="str">
        <f>VLOOKUP(A1254,HOS[],9,FALSE)</f>
        <v>tier - 2</v>
      </c>
      <c r="O1254" t="str">
        <f>VLOOKUP(A1254,HOS[],10,FALSE)</f>
        <v>tier - 3</v>
      </c>
      <c r="P1254" t="str">
        <f>VLOOKUP(A1254,HOS[],11,FALSE)</f>
        <v>R1011</v>
      </c>
      <c r="Q1254">
        <f>VLOOKUP(A1254,HOS[],3,FALSE)</f>
        <v>46</v>
      </c>
    </row>
    <row r="1255" spans="1:17" ht="15.6" x14ac:dyDescent="0.3">
      <c r="A1255" s="1" t="s">
        <v>1117</v>
      </c>
      <c r="B1255" t="str">
        <f>VLOOKUP(A1255,CUS[],3,FALSE)</f>
        <v>Jennifer</v>
      </c>
      <c r="C1255">
        <f>VLOOKUP(A1255,MED[],2,FALSE)</f>
        <v>31.26</v>
      </c>
      <c r="D1255">
        <f>VLOOKUP(A1255,MED[],3,FALSE)</f>
        <v>5.94</v>
      </c>
      <c r="E1255" t="str">
        <f>VLOOKUP(A1255,MED[],4,FALSE)</f>
        <v>yes</v>
      </c>
      <c r="F1255" t="str">
        <f>VLOOKUP(A1255,MED[],5,FALSE)</f>
        <v>No</v>
      </c>
      <c r="G1255" t="str">
        <f>VLOOKUP(A1255,MED[],6,FALSE)</f>
        <v>No</v>
      </c>
      <c r="H1255" t="str">
        <f>VLOOKUP(A1255,MED[],7,FALSE)</f>
        <v>1</v>
      </c>
      <c r="I1255" t="str">
        <f>VLOOKUP(A1255,MED[],8,FALSE)</f>
        <v>No</v>
      </c>
      <c r="J1255" t="str">
        <f>VLOOKUP(A1255,MED[],9,FALSE)</f>
        <v>Obesity</v>
      </c>
      <c r="K1255" t="str">
        <f>VLOOKUP(A1255,MED[],10,FALSE)</f>
        <v>Prediabetes</v>
      </c>
      <c r="L1255" t="str">
        <f>VLOOKUP(A1255,HOS[],2,FALSE)</f>
        <v>28 Aug 1988</v>
      </c>
      <c r="M1255" s="11">
        <f>VLOOKUP(A1255,HOS[],8,FALSE)</f>
        <v>9540.17</v>
      </c>
      <c r="N1255" t="str">
        <f>VLOOKUP(A1255,HOS[],9,FALSE)</f>
        <v>tier - 2</v>
      </c>
      <c r="O1255" t="str">
        <f>VLOOKUP(A1255,HOS[],10,FALSE)</f>
        <v>tier - 1</v>
      </c>
      <c r="P1255" t="str">
        <f>VLOOKUP(A1255,HOS[],11,FALSE)</f>
        <v>R1025</v>
      </c>
      <c r="Q1255">
        <f>VLOOKUP(A1255,HOS[],3,FALSE)</f>
        <v>34</v>
      </c>
    </row>
    <row r="1256" spans="1:17" ht="15.6" x14ac:dyDescent="0.3">
      <c r="A1256" s="1" t="s">
        <v>1116</v>
      </c>
      <c r="B1256" t="str">
        <f>VLOOKUP(A1256,CUS[],3,FALSE)</f>
        <v>Maria S.</v>
      </c>
      <c r="C1256">
        <f>VLOOKUP(A1256,MED[],2,FALSE)</f>
        <v>33.725000000000001</v>
      </c>
      <c r="D1256">
        <f>VLOOKUP(A1256,MED[],3,FALSE)</f>
        <v>6.45</v>
      </c>
      <c r="E1256" t="str">
        <f>VLOOKUP(A1256,MED[],4,FALSE)</f>
        <v>yes</v>
      </c>
      <c r="F1256" t="str">
        <f>VLOOKUP(A1256,MED[],5,FALSE)</f>
        <v>No</v>
      </c>
      <c r="G1256" t="str">
        <f>VLOOKUP(A1256,MED[],6,FALSE)</f>
        <v>No</v>
      </c>
      <c r="H1256" t="str">
        <f>VLOOKUP(A1256,MED[],7,FALSE)</f>
        <v>0</v>
      </c>
      <c r="I1256" t="str">
        <f>VLOOKUP(A1256,MED[],8,FALSE)</f>
        <v>No</v>
      </c>
      <c r="J1256" t="str">
        <f>VLOOKUP(A1256,MED[],9,FALSE)</f>
        <v>Obesity</v>
      </c>
      <c r="K1256" t="str">
        <f>VLOOKUP(A1256,MED[],10,FALSE)</f>
        <v>Prediabetes</v>
      </c>
      <c r="L1256" t="str">
        <f>VLOOKUP(A1256,HOS[],2,FALSE)</f>
        <v>22 Oct 1976</v>
      </c>
      <c r="M1256" s="11">
        <f>VLOOKUP(A1256,HOS[],8,FALSE)</f>
        <v>9541.7000000000007</v>
      </c>
      <c r="N1256" t="str">
        <f>VLOOKUP(A1256,HOS[],9,FALSE)</f>
        <v>tier - 2</v>
      </c>
      <c r="O1256" t="str">
        <f>VLOOKUP(A1256,HOS[],10,FALSE)</f>
        <v>tier - 3</v>
      </c>
      <c r="P1256" t="str">
        <f>VLOOKUP(A1256,HOS[],11,FALSE)</f>
        <v>R1024</v>
      </c>
      <c r="Q1256">
        <f>VLOOKUP(A1256,HOS[],3,FALSE)</f>
        <v>46</v>
      </c>
    </row>
    <row r="1257" spans="1:17" ht="15.6" x14ac:dyDescent="0.3">
      <c r="A1257" s="1" t="s">
        <v>1115</v>
      </c>
      <c r="B1257" t="str">
        <f>VLOOKUP(A1257,CUS[],3,FALSE)</f>
        <v>Katherine E</v>
      </c>
      <c r="C1257">
        <f>VLOOKUP(A1257,MED[],2,FALSE)</f>
        <v>28.9</v>
      </c>
      <c r="D1257">
        <f>VLOOKUP(A1257,MED[],3,FALSE)</f>
        <v>5.74</v>
      </c>
      <c r="E1257" t="str">
        <f>VLOOKUP(A1257,MED[],4,FALSE)</f>
        <v>yes</v>
      </c>
      <c r="F1257" t="str">
        <f>VLOOKUP(A1257,MED[],5,FALSE)</f>
        <v>No</v>
      </c>
      <c r="G1257" t="str">
        <f>VLOOKUP(A1257,MED[],6,FALSE)</f>
        <v>No</v>
      </c>
      <c r="H1257" t="str">
        <f>VLOOKUP(A1257,MED[],7,FALSE)</f>
        <v>0</v>
      </c>
      <c r="I1257" t="str">
        <f>VLOOKUP(A1257,MED[],8,FALSE)</f>
        <v>No</v>
      </c>
      <c r="J1257" t="str">
        <f>VLOOKUP(A1257,MED[],9,FALSE)</f>
        <v>Overweight</v>
      </c>
      <c r="K1257" t="str">
        <f>VLOOKUP(A1257,MED[],10,FALSE)</f>
        <v>Prediabetes</v>
      </c>
      <c r="L1257" t="str">
        <f>VLOOKUP(A1257,HOS[],2,FALSE)</f>
        <v>22 Jun 1976</v>
      </c>
      <c r="M1257" s="11">
        <f>VLOOKUP(A1257,HOS[],8,FALSE)</f>
        <v>9549.57</v>
      </c>
      <c r="N1257" t="str">
        <f>VLOOKUP(A1257,HOS[],9,FALSE)</f>
        <v>tier - 2</v>
      </c>
      <c r="O1257" t="str">
        <f>VLOOKUP(A1257,HOS[],10,FALSE)</f>
        <v>tier - 1</v>
      </c>
      <c r="P1257" t="str">
        <f>VLOOKUP(A1257,HOS[],11,FALSE)</f>
        <v>R1011</v>
      </c>
      <c r="Q1257">
        <f>VLOOKUP(A1257,HOS[],3,FALSE)</f>
        <v>46</v>
      </c>
    </row>
    <row r="1258" spans="1:17" ht="15.6" x14ac:dyDescent="0.3">
      <c r="A1258" s="1" t="s">
        <v>1114</v>
      </c>
      <c r="B1258" t="str">
        <f>VLOOKUP(A1258,CUS[],3,FALSE)</f>
        <v>Michael</v>
      </c>
      <c r="C1258">
        <f>VLOOKUP(A1258,MED[],2,FALSE)</f>
        <v>45.69</v>
      </c>
      <c r="D1258">
        <f>VLOOKUP(A1258,MED[],3,FALSE)</f>
        <v>4.43</v>
      </c>
      <c r="E1258" t="str">
        <f>VLOOKUP(A1258,MED[],4,FALSE)</f>
        <v>yes</v>
      </c>
      <c r="F1258" t="str">
        <f>VLOOKUP(A1258,MED[],5,FALSE)</f>
        <v>No</v>
      </c>
      <c r="G1258" t="str">
        <f>VLOOKUP(A1258,MED[],6,FALSE)</f>
        <v>No</v>
      </c>
      <c r="H1258" t="str">
        <f>VLOOKUP(A1258,MED[],7,FALSE)</f>
        <v>0</v>
      </c>
      <c r="I1258" t="str">
        <f>VLOOKUP(A1258,MED[],8,FALSE)</f>
        <v>No</v>
      </c>
      <c r="J1258" t="str">
        <f>VLOOKUP(A1258,MED[],9,FALSE)</f>
        <v>Obesity</v>
      </c>
      <c r="K1258" t="str">
        <f>VLOOKUP(A1258,MED[],10,FALSE)</f>
        <v>Normal</v>
      </c>
      <c r="L1258" t="str">
        <f>VLOOKUP(A1258,HOS[],2,FALSE)</f>
        <v>14 Nov 2001</v>
      </c>
      <c r="M1258" s="11">
        <f>VLOOKUP(A1258,HOS[],8,FALSE)</f>
        <v>9563.0300000000007</v>
      </c>
      <c r="N1258" t="str">
        <f>VLOOKUP(A1258,HOS[],9,FALSE)</f>
        <v>tier - 2</v>
      </c>
      <c r="O1258" t="str">
        <f>VLOOKUP(A1258,HOS[],10,FALSE)</f>
        <v>tier - 3</v>
      </c>
      <c r="P1258" t="str">
        <f>VLOOKUP(A1258,HOS[],11,FALSE)</f>
        <v>R1023</v>
      </c>
      <c r="Q1258">
        <f>VLOOKUP(A1258,HOS[],3,FALSE)</f>
        <v>21</v>
      </c>
    </row>
    <row r="1259" spans="1:17" ht="15.6" x14ac:dyDescent="0.3">
      <c r="A1259" s="1" t="s">
        <v>1113</v>
      </c>
      <c r="B1259" t="str">
        <f>VLOOKUP(A1259,CUS[],3,FALSE)</f>
        <v>Roxanne</v>
      </c>
      <c r="C1259">
        <f>VLOOKUP(A1259,MED[],2,FALSE)</f>
        <v>21.03</v>
      </c>
      <c r="D1259">
        <f>VLOOKUP(A1259,MED[],3,FALSE)</f>
        <v>6.5</v>
      </c>
      <c r="E1259" t="str">
        <f>VLOOKUP(A1259,MED[],4,FALSE)</f>
        <v>No</v>
      </c>
      <c r="F1259" t="str">
        <f>VLOOKUP(A1259,MED[],5,FALSE)</f>
        <v>No</v>
      </c>
      <c r="G1259" t="str">
        <f>VLOOKUP(A1259,MED[],6,FALSE)</f>
        <v>No</v>
      </c>
      <c r="H1259" t="str">
        <f>VLOOKUP(A1259,MED[],7,FALSE)</f>
        <v>0</v>
      </c>
      <c r="I1259" t="str">
        <f>VLOOKUP(A1259,MED[],8,FALSE)</f>
        <v>No</v>
      </c>
      <c r="J1259" t="str">
        <f>VLOOKUP(A1259,MED[],9,FALSE)</f>
        <v>Overweight</v>
      </c>
      <c r="K1259" t="str">
        <f>VLOOKUP(A1259,MED[],10,FALSE)</f>
        <v>Prediabetes</v>
      </c>
      <c r="L1259" t="str">
        <f>VLOOKUP(A1259,HOS[],2,FALSE)</f>
        <v>1 Aug 1965</v>
      </c>
      <c r="M1259" s="11">
        <f>VLOOKUP(A1259,HOS[],8,FALSE)</f>
        <v>9566.99</v>
      </c>
      <c r="N1259" t="str">
        <f>VLOOKUP(A1259,HOS[],9,FALSE)</f>
        <v>tier - 3</v>
      </c>
      <c r="O1259" t="str">
        <f>VLOOKUP(A1259,HOS[],10,FALSE)</f>
        <v>tier - 2</v>
      </c>
      <c r="P1259" t="str">
        <f>VLOOKUP(A1259,HOS[],11,FALSE)</f>
        <v>R1013</v>
      </c>
      <c r="Q1259">
        <f>VLOOKUP(A1259,HOS[],3,FALSE)</f>
        <v>57</v>
      </c>
    </row>
    <row r="1260" spans="1:17" ht="15.6" x14ac:dyDescent="0.3">
      <c r="A1260" s="1" t="s">
        <v>1112</v>
      </c>
      <c r="B1260" t="str">
        <f>VLOOKUP(A1260,CUS[],3,FALSE)</f>
        <v>Israel</v>
      </c>
      <c r="C1260">
        <f>VLOOKUP(A1260,MED[],2,FALSE)</f>
        <v>37</v>
      </c>
      <c r="D1260">
        <f>VLOOKUP(A1260,MED[],3,FALSE)</f>
        <v>8.75</v>
      </c>
      <c r="E1260" t="str">
        <f>VLOOKUP(A1260,MED[],4,FALSE)</f>
        <v>No</v>
      </c>
      <c r="F1260" t="str">
        <f>VLOOKUP(A1260,MED[],5,FALSE)</f>
        <v>No</v>
      </c>
      <c r="G1260" t="str">
        <f>VLOOKUP(A1260,MED[],6,FALSE)</f>
        <v>No</v>
      </c>
      <c r="H1260" t="str">
        <f>VLOOKUP(A1260,MED[],7,FALSE)</f>
        <v>0</v>
      </c>
      <c r="I1260" t="str">
        <f>VLOOKUP(A1260,MED[],8,FALSE)</f>
        <v>No</v>
      </c>
      <c r="J1260" t="str">
        <f>VLOOKUP(A1260,MED[],9,FALSE)</f>
        <v>Obesity</v>
      </c>
      <c r="K1260" t="str">
        <f>VLOOKUP(A1260,MED[],10,FALSE)</f>
        <v>Diabetes</v>
      </c>
      <c r="L1260" t="str">
        <f>VLOOKUP(A1260,HOS[],2,FALSE)</f>
        <v>29 Jun 1971</v>
      </c>
      <c r="M1260" s="11">
        <f>VLOOKUP(A1260,HOS[],8,FALSE)</f>
        <v>39721.93</v>
      </c>
      <c r="N1260" t="str">
        <f>VLOOKUP(A1260,HOS[],9,FALSE)</f>
        <v>tier - 2</v>
      </c>
      <c r="O1260" t="str">
        <f>VLOOKUP(A1260,HOS[],10,FALSE)</f>
        <v>tier - 1</v>
      </c>
      <c r="P1260" t="str">
        <f>VLOOKUP(A1260,HOS[],11,FALSE)</f>
        <v>R1011</v>
      </c>
      <c r="Q1260">
        <f>VLOOKUP(A1260,HOS[],3,FALSE)</f>
        <v>51</v>
      </c>
    </row>
    <row r="1261" spans="1:17" ht="15.6" x14ac:dyDescent="0.3">
      <c r="A1261" s="1" t="s">
        <v>1111</v>
      </c>
      <c r="B1261" t="str">
        <f>VLOOKUP(A1261,CUS[],3,FALSE)</f>
        <v>Samalya</v>
      </c>
      <c r="C1261">
        <f>VLOOKUP(A1261,MED[],2,FALSE)</f>
        <v>25.4</v>
      </c>
      <c r="D1261">
        <f>VLOOKUP(A1261,MED[],3,FALSE)</f>
        <v>11.96</v>
      </c>
      <c r="E1261" t="str">
        <f>VLOOKUP(A1261,MED[],4,FALSE)</f>
        <v>No</v>
      </c>
      <c r="F1261" t="str">
        <f>VLOOKUP(A1261,MED[],5,FALSE)</f>
        <v>No</v>
      </c>
      <c r="G1261" t="str">
        <f>VLOOKUP(A1261,MED[],6,FALSE)</f>
        <v>No</v>
      </c>
      <c r="H1261" t="str">
        <f>VLOOKUP(A1261,MED[],7,FALSE)</f>
        <v>0</v>
      </c>
      <c r="I1261" t="str">
        <f>VLOOKUP(A1261,MED[],8,FALSE)</f>
        <v>No</v>
      </c>
      <c r="J1261" t="str">
        <f>VLOOKUP(A1261,MED[],9,FALSE)</f>
        <v>Overweight</v>
      </c>
      <c r="K1261" t="str">
        <f>VLOOKUP(A1261,MED[],10,FALSE)</f>
        <v>Diabetes</v>
      </c>
      <c r="L1261" t="str">
        <f>VLOOKUP(A1261,HOS[],2,FALSE)</f>
        <v>4 Aug 1971</v>
      </c>
      <c r="M1261" s="11">
        <f>VLOOKUP(A1261,HOS[],8,FALSE)</f>
        <v>9582.5400000000009</v>
      </c>
      <c r="N1261" t="str">
        <f>VLOOKUP(A1261,HOS[],9,FALSE)</f>
        <v>tier - 2</v>
      </c>
      <c r="O1261" t="str">
        <f>VLOOKUP(A1261,HOS[],10,FALSE)</f>
        <v>tier - 3</v>
      </c>
      <c r="P1261" t="str">
        <f>VLOOKUP(A1261,HOS[],11,FALSE)</f>
        <v>R1011</v>
      </c>
      <c r="Q1261">
        <f>VLOOKUP(A1261,HOS[],3,FALSE)</f>
        <v>51</v>
      </c>
    </row>
    <row r="1262" spans="1:17" ht="15.6" x14ac:dyDescent="0.3">
      <c r="A1262" s="1" t="s">
        <v>1110</v>
      </c>
      <c r="B1262" t="str">
        <f>VLOOKUP(A1262,CUS[],3,FALSE)</f>
        <v>Peter</v>
      </c>
      <c r="C1262">
        <f>VLOOKUP(A1262,MED[],2,FALSE)</f>
        <v>32.299999999999997</v>
      </c>
      <c r="D1262">
        <f>VLOOKUP(A1262,MED[],3,FALSE)</f>
        <v>10.54</v>
      </c>
      <c r="E1262" t="str">
        <f>VLOOKUP(A1262,MED[],4,FALSE)</f>
        <v>No</v>
      </c>
      <c r="F1262" t="str">
        <f>VLOOKUP(A1262,MED[],5,FALSE)</f>
        <v>No</v>
      </c>
      <c r="G1262" t="str">
        <f>VLOOKUP(A1262,MED[],6,FALSE)</f>
        <v>No</v>
      </c>
      <c r="H1262" t="str">
        <f>VLOOKUP(A1262,MED[],7,FALSE)</f>
        <v>0</v>
      </c>
      <c r="I1262" t="str">
        <f>VLOOKUP(A1262,MED[],8,FALSE)</f>
        <v>No</v>
      </c>
      <c r="J1262" t="str">
        <f>VLOOKUP(A1262,MED[],9,FALSE)</f>
        <v>Obesity</v>
      </c>
      <c r="K1262" t="str">
        <f>VLOOKUP(A1262,MED[],10,FALSE)</f>
        <v>Diabetes</v>
      </c>
      <c r="L1262" t="str">
        <f>VLOOKUP(A1262,HOS[],2,FALSE)</f>
        <v>28 Sep 1974</v>
      </c>
      <c r="M1262" s="11">
        <f>VLOOKUP(A1262,HOS[],8,FALSE)</f>
        <v>9583.89</v>
      </c>
      <c r="N1262" t="str">
        <f>VLOOKUP(A1262,HOS[],9,FALSE)</f>
        <v>tier - 2</v>
      </c>
      <c r="O1262" t="str">
        <f>VLOOKUP(A1262,HOS[],10,FALSE)</f>
        <v>tier - 3</v>
      </c>
      <c r="P1262" t="str">
        <f>VLOOKUP(A1262,HOS[],11,FALSE)</f>
        <v>R1012</v>
      </c>
      <c r="Q1262">
        <f>VLOOKUP(A1262,HOS[],3,FALSE)</f>
        <v>48</v>
      </c>
    </row>
    <row r="1263" spans="1:17" ht="15.6" x14ac:dyDescent="0.3">
      <c r="A1263" s="1" t="s">
        <v>1109</v>
      </c>
      <c r="B1263" t="str">
        <f>VLOOKUP(A1263,CUS[],3,FALSE)</f>
        <v>Alicia</v>
      </c>
      <c r="C1263">
        <f>VLOOKUP(A1263,MED[],2,FALSE)</f>
        <v>23.94</v>
      </c>
      <c r="D1263">
        <f>VLOOKUP(A1263,MED[],3,FALSE)</f>
        <v>4.54</v>
      </c>
      <c r="E1263" t="str">
        <f>VLOOKUP(A1263,MED[],4,FALSE)</f>
        <v>yes</v>
      </c>
      <c r="F1263" t="str">
        <f>VLOOKUP(A1263,MED[],5,FALSE)</f>
        <v>No</v>
      </c>
      <c r="G1263" t="str">
        <f>VLOOKUP(A1263,MED[],6,FALSE)</f>
        <v>Yes</v>
      </c>
      <c r="H1263" t="str">
        <f>VLOOKUP(A1263,MED[],7,FALSE)</f>
        <v>1</v>
      </c>
      <c r="I1263" t="str">
        <f>VLOOKUP(A1263,MED[],8,FALSE)</f>
        <v>No</v>
      </c>
      <c r="J1263" t="str">
        <f>VLOOKUP(A1263,MED[],9,FALSE)</f>
        <v>Overweight</v>
      </c>
      <c r="K1263" t="str">
        <f>VLOOKUP(A1263,MED[],10,FALSE)</f>
        <v>Normal</v>
      </c>
      <c r="L1263" t="str">
        <f>VLOOKUP(A1263,HOS[],2,FALSE)</f>
        <v>18 Sep 1969</v>
      </c>
      <c r="M1263" s="11">
        <f>VLOOKUP(A1263,HOS[],8,FALSE)</f>
        <v>9584.0400000000009</v>
      </c>
      <c r="N1263" t="str">
        <f>VLOOKUP(A1263,HOS[],9,FALSE)</f>
        <v>tier - 2</v>
      </c>
      <c r="O1263" t="str">
        <f>VLOOKUP(A1263,HOS[],10,FALSE)</f>
        <v>tier - 1</v>
      </c>
      <c r="P1263" t="str">
        <f>VLOOKUP(A1263,HOS[],11,FALSE)</f>
        <v>R1013</v>
      </c>
      <c r="Q1263">
        <f>VLOOKUP(A1263,HOS[],3,FALSE)</f>
        <v>53</v>
      </c>
    </row>
    <row r="1264" spans="1:17" ht="15.6" x14ac:dyDescent="0.3">
      <c r="A1264" s="1" t="s">
        <v>1108</v>
      </c>
      <c r="B1264" t="str">
        <f>VLOOKUP(A1264,CUS[],3,FALSE)</f>
        <v>Sarah K.</v>
      </c>
      <c r="C1264">
        <f>VLOOKUP(A1264,MED[],2,FALSE)</f>
        <v>46.4</v>
      </c>
      <c r="D1264">
        <f>VLOOKUP(A1264,MED[],3,FALSE)</f>
        <v>5.71</v>
      </c>
      <c r="E1264" t="str">
        <f>VLOOKUP(A1264,MED[],4,FALSE)</f>
        <v>No</v>
      </c>
      <c r="F1264" t="str">
        <f>VLOOKUP(A1264,MED[],5,FALSE)</f>
        <v>No</v>
      </c>
      <c r="G1264" t="str">
        <f>VLOOKUP(A1264,MED[],6,FALSE)</f>
        <v>No</v>
      </c>
      <c r="H1264" t="str">
        <f>VLOOKUP(A1264,MED[],7,FALSE)</f>
        <v>0</v>
      </c>
      <c r="I1264" t="str">
        <f>VLOOKUP(A1264,MED[],8,FALSE)</f>
        <v>No</v>
      </c>
      <c r="J1264" t="str">
        <f>VLOOKUP(A1264,MED[],9,FALSE)</f>
        <v>Obesity</v>
      </c>
      <c r="K1264" t="str">
        <f>VLOOKUP(A1264,MED[],10,FALSE)</f>
        <v>Prediabetes</v>
      </c>
      <c r="L1264" t="str">
        <f>VLOOKUP(A1264,HOS[],2,FALSE)</f>
        <v>15 Aug 1999</v>
      </c>
      <c r="M1264" s="11">
        <f>VLOOKUP(A1264,HOS[],8,FALSE)</f>
        <v>9597.6299999999992</v>
      </c>
      <c r="N1264" t="str">
        <f>VLOOKUP(A1264,HOS[],9,FALSE)</f>
        <v>tier - 2</v>
      </c>
      <c r="O1264" t="str">
        <f>VLOOKUP(A1264,HOS[],10,FALSE)</f>
        <v>tier - 3</v>
      </c>
      <c r="P1264" t="str">
        <f>VLOOKUP(A1264,HOS[],11,FALSE)</f>
        <v>R1011</v>
      </c>
      <c r="Q1264">
        <f>VLOOKUP(A1264,HOS[],3,FALSE)</f>
        <v>23</v>
      </c>
    </row>
    <row r="1265" spans="1:17" ht="15.6" x14ac:dyDescent="0.3">
      <c r="A1265" s="1" t="s">
        <v>1107</v>
      </c>
      <c r="B1265" t="str">
        <f>VLOOKUP(A1265,CUS[],3,FALSE)</f>
        <v>Guomin</v>
      </c>
      <c r="C1265">
        <f>VLOOKUP(A1265,MED[],2,FALSE)</f>
        <v>40.375</v>
      </c>
      <c r="D1265">
        <f>VLOOKUP(A1265,MED[],3,FALSE)</f>
        <v>6.25</v>
      </c>
      <c r="E1265" t="str">
        <f>VLOOKUP(A1265,MED[],4,FALSE)</f>
        <v>yes</v>
      </c>
      <c r="F1265" t="str">
        <f>VLOOKUP(A1265,MED[],5,FALSE)</f>
        <v>No</v>
      </c>
      <c r="G1265" t="str">
        <f>VLOOKUP(A1265,MED[],6,FALSE)</f>
        <v>No</v>
      </c>
      <c r="H1265" t="str">
        <f>VLOOKUP(A1265,MED[],7,FALSE)</f>
        <v>0</v>
      </c>
      <c r="I1265" t="str">
        <f>VLOOKUP(A1265,MED[],8,FALSE)</f>
        <v>No</v>
      </c>
      <c r="J1265" t="str">
        <f>VLOOKUP(A1265,MED[],9,FALSE)</f>
        <v>Obesity</v>
      </c>
      <c r="K1265" t="str">
        <f>VLOOKUP(A1265,MED[],10,FALSE)</f>
        <v>Prediabetes</v>
      </c>
      <c r="L1265" t="str">
        <f>VLOOKUP(A1265,HOS[],2,FALSE)</f>
        <v>27 Jun 1976</v>
      </c>
      <c r="M1265" s="11">
        <f>VLOOKUP(A1265,HOS[],8,FALSE)</f>
        <v>12994.12</v>
      </c>
      <c r="N1265" t="str">
        <f>VLOOKUP(A1265,HOS[],9,FALSE)</f>
        <v>tier - 2</v>
      </c>
      <c r="O1265" t="str">
        <f>VLOOKUP(A1265,HOS[],10,FALSE)</f>
        <v>tier - 3</v>
      </c>
      <c r="P1265" t="str">
        <f>VLOOKUP(A1265,HOS[],11,FALSE)</f>
        <v>R1012</v>
      </c>
      <c r="Q1265">
        <f>VLOOKUP(A1265,HOS[],3,FALSE)</f>
        <v>46</v>
      </c>
    </row>
    <row r="1266" spans="1:17" ht="15.6" x14ac:dyDescent="0.3">
      <c r="A1266" s="1" t="s">
        <v>1106</v>
      </c>
      <c r="B1266" t="str">
        <f>VLOOKUP(A1266,CUS[],3,FALSE)</f>
        <v xml:space="preserve">  Javier</v>
      </c>
      <c r="C1266">
        <f>VLOOKUP(A1266,MED[],2,FALSE)</f>
        <v>28.7</v>
      </c>
      <c r="D1266">
        <f>VLOOKUP(A1266,MED[],3,FALSE)</f>
        <v>9.4700000000000006</v>
      </c>
      <c r="E1266" t="str">
        <f>VLOOKUP(A1266,MED[],4,FALSE)</f>
        <v>No</v>
      </c>
      <c r="F1266" t="str">
        <f>VLOOKUP(A1266,MED[],5,FALSE)</f>
        <v>No</v>
      </c>
      <c r="G1266" t="str">
        <f>VLOOKUP(A1266,MED[],6,FALSE)</f>
        <v>No</v>
      </c>
      <c r="H1266" t="str">
        <f>VLOOKUP(A1266,MED[],7,FALSE)</f>
        <v>2</v>
      </c>
      <c r="I1266" t="str">
        <f>VLOOKUP(A1266,MED[],8,FALSE)</f>
        <v>No</v>
      </c>
      <c r="J1266" t="str">
        <f>VLOOKUP(A1266,MED[],9,FALSE)</f>
        <v>Overweight</v>
      </c>
      <c r="K1266" t="str">
        <f>VLOOKUP(A1266,MED[],10,FALSE)</f>
        <v>Diabetes</v>
      </c>
      <c r="L1266" t="str">
        <f>VLOOKUP(A1266,HOS[],2,FALSE)</f>
        <v>27 Jun 1973</v>
      </c>
      <c r="M1266" s="11">
        <f>VLOOKUP(A1266,HOS[],8,FALSE)</f>
        <v>9617.66</v>
      </c>
      <c r="N1266" t="str">
        <f>VLOOKUP(A1266,HOS[],9,FALSE)</f>
        <v>tier - 3</v>
      </c>
      <c r="O1266" t="str">
        <f>VLOOKUP(A1266,HOS[],10,FALSE)</f>
        <v>tier - 3</v>
      </c>
      <c r="P1266" t="str">
        <f>VLOOKUP(A1266,HOS[],11,FALSE)</f>
        <v>R1011</v>
      </c>
      <c r="Q1266">
        <f>VLOOKUP(A1266,HOS[],3,FALSE)</f>
        <v>49</v>
      </c>
    </row>
    <row r="1267" spans="1:17" ht="15.6" x14ac:dyDescent="0.3">
      <c r="A1267" s="1" t="s">
        <v>1105</v>
      </c>
      <c r="B1267" t="str">
        <f>VLOOKUP(A1267,CUS[],3,FALSE)</f>
        <v>Matt</v>
      </c>
      <c r="C1267">
        <f>VLOOKUP(A1267,MED[],2,FALSE)</f>
        <v>26.63</v>
      </c>
      <c r="D1267">
        <f>VLOOKUP(A1267,MED[],3,FALSE)</f>
        <v>5.7</v>
      </c>
      <c r="E1267" t="str">
        <f>VLOOKUP(A1267,MED[],4,FALSE)</f>
        <v>No</v>
      </c>
      <c r="F1267" t="str">
        <f>VLOOKUP(A1267,MED[],5,FALSE)</f>
        <v>No</v>
      </c>
      <c r="G1267" t="str">
        <f>VLOOKUP(A1267,MED[],6,FALSE)</f>
        <v>No</v>
      </c>
      <c r="H1267" t="str">
        <f>VLOOKUP(A1267,MED[],7,FALSE)</f>
        <v>0</v>
      </c>
      <c r="I1267" t="str">
        <f>VLOOKUP(A1267,MED[],8,FALSE)</f>
        <v>No</v>
      </c>
      <c r="J1267" t="str">
        <f>VLOOKUP(A1267,MED[],9,FALSE)</f>
        <v>Overweight</v>
      </c>
      <c r="K1267" t="str">
        <f>VLOOKUP(A1267,MED[],10,FALSE)</f>
        <v>Prediabetes</v>
      </c>
      <c r="L1267" t="str">
        <f>VLOOKUP(A1267,HOS[],2,FALSE)</f>
        <v>29 Oct 1980</v>
      </c>
      <c r="M1267" s="11">
        <f>VLOOKUP(A1267,HOS[],8,FALSE)</f>
        <v>9619.18</v>
      </c>
      <c r="N1267" t="str">
        <f>VLOOKUP(A1267,HOS[],9,FALSE)</f>
        <v>tier - 2</v>
      </c>
      <c r="O1267" t="str">
        <f>VLOOKUP(A1267,HOS[],10,FALSE)</f>
        <v>tier - 3</v>
      </c>
      <c r="P1267" t="str">
        <f>VLOOKUP(A1267,HOS[],11,FALSE)</f>
        <v>R1021</v>
      </c>
      <c r="Q1267">
        <f>VLOOKUP(A1267,HOS[],3,FALSE)</f>
        <v>42</v>
      </c>
    </row>
    <row r="1268" spans="1:17" ht="15.6" x14ac:dyDescent="0.3">
      <c r="A1268" s="1" t="s">
        <v>1104</v>
      </c>
      <c r="B1268" t="str">
        <f>VLOOKUP(A1268,CUS[],3,FALSE)</f>
        <v>Thomas S</v>
      </c>
      <c r="C1268">
        <f>VLOOKUP(A1268,MED[],2,FALSE)</f>
        <v>22.515000000000001</v>
      </c>
      <c r="D1268">
        <f>VLOOKUP(A1268,MED[],3,FALSE)</f>
        <v>11.18</v>
      </c>
      <c r="E1268" t="str">
        <f>VLOOKUP(A1268,MED[],4,FALSE)</f>
        <v>No</v>
      </c>
      <c r="F1268" t="str">
        <f>VLOOKUP(A1268,MED[],5,FALSE)</f>
        <v>No</v>
      </c>
      <c r="G1268" t="str">
        <f>VLOOKUP(A1268,MED[],6,FALSE)</f>
        <v>No</v>
      </c>
      <c r="H1268" t="str">
        <f>VLOOKUP(A1268,MED[],7,FALSE)</f>
        <v>2</v>
      </c>
      <c r="I1268" t="str">
        <f>VLOOKUP(A1268,MED[],8,FALSE)</f>
        <v>No</v>
      </c>
      <c r="J1268" t="str">
        <f>VLOOKUP(A1268,MED[],9,FALSE)</f>
        <v>Overweight</v>
      </c>
      <c r="K1268" t="str">
        <f>VLOOKUP(A1268,MED[],10,FALSE)</f>
        <v>Diabetes</v>
      </c>
      <c r="L1268" t="str">
        <f>VLOOKUP(A1268,HOS[],2,FALSE)</f>
        <v>29 Oct 1973</v>
      </c>
      <c r="M1268" s="11">
        <f>VLOOKUP(A1268,HOS[],8,FALSE)</f>
        <v>9620.33</v>
      </c>
      <c r="N1268" t="str">
        <f>VLOOKUP(A1268,HOS[],9,FALSE)</f>
        <v>tier - 2</v>
      </c>
      <c r="O1268" t="str">
        <f>VLOOKUP(A1268,HOS[],10,FALSE)</f>
        <v>tier - 1</v>
      </c>
      <c r="P1268" t="str">
        <f>VLOOKUP(A1268,HOS[],11,FALSE)</f>
        <v>R1017</v>
      </c>
      <c r="Q1268">
        <f>VLOOKUP(A1268,HOS[],3,FALSE)</f>
        <v>49</v>
      </c>
    </row>
    <row r="1269" spans="1:17" ht="15.6" x14ac:dyDescent="0.3">
      <c r="A1269" s="1" t="s">
        <v>1103</v>
      </c>
      <c r="B1269" t="str">
        <f>VLOOKUP(A1269,CUS[],3,FALSE)</f>
        <v>Martha Patricia</v>
      </c>
      <c r="C1269">
        <f>VLOOKUP(A1269,MED[],2,FALSE)</f>
        <v>36.575000000000003</v>
      </c>
      <c r="D1269">
        <f>VLOOKUP(A1269,MED[],3,FALSE)</f>
        <v>10.98</v>
      </c>
      <c r="E1269" t="str">
        <f>VLOOKUP(A1269,MED[],4,FALSE)</f>
        <v>No</v>
      </c>
      <c r="F1269" t="str">
        <f>VLOOKUP(A1269,MED[],5,FALSE)</f>
        <v>No</v>
      </c>
      <c r="G1269" t="str">
        <f>VLOOKUP(A1269,MED[],6,FALSE)</f>
        <v>No</v>
      </c>
      <c r="H1269" t="str">
        <f>VLOOKUP(A1269,MED[],7,FALSE)</f>
        <v>0</v>
      </c>
      <c r="I1269" t="str">
        <f>VLOOKUP(A1269,MED[],8,FALSE)</f>
        <v>No</v>
      </c>
      <c r="J1269" t="str">
        <f>VLOOKUP(A1269,MED[],9,FALSE)</f>
        <v>Obesity</v>
      </c>
      <c r="K1269" t="str">
        <f>VLOOKUP(A1269,MED[],10,FALSE)</f>
        <v>Diabetes</v>
      </c>
      <c r="L1269" t="str">
        <f>VLOOKUP(A1269,HOS[],2,FALSE)</f>
        <v>16 Aug 1974</v>
      </c>
      <c r="M1269" s="11">
        <f>VLOOKUP(A1269,HOS[],8,FALSE)</f>
        <v>9625.92</v>
      </c>
      <c r="N1269" t="str">
        <f>VLOOKUP(A1269,HOS[],9,FALSE)</f>
        <v>tier - 2</v>
      </c>
      <c r="O1269" t="str">
        <f>VLOOKUP(A1269,HOS[],10,FALSE)</f>
        <v>tier - 1</v>
      </c>
      <c r="P1269" t="str">
        <f>VLOOKUP(A1269,HOS[],11,FALSE)</f>
        <v>R1012</v>
      </c>
      <c r="Q1269">
        <f>VLOOKUP(A1269,HOS[],3,FALSE)</f>
        <v>48</v>
      </c>
    </row>
    <row r="1270" spans="1:17" ht="15.6" x14ac:dyDescent="0.3">
      <c r="A1270" s="1" t="s">
        <v>1102</v>
      </c>
      <c r="B1270" t="str">
        <f>VLOOKUP(A1270,CUS[],3,FALSE)</f>
        <v>Alicia</v>
      </c>
      <c r="C1270">
        <f>VLOOKUP(A1270,MED[],2,FALSE)</f>
        <v>23.66</v>
      </c>
      <c r="D1270">
        <f>VLOOKUP(A1270,MED[],3,FALSE)</f>
        <v>5.1100000000000003</v>
      </c>
      <c r="E1270" t="str">
        <f>VLOOKUP(A1270,MED[],4,FALSE)</f>
        <v>yes</v>
      </c>
      <c r="F1270" t="str">
        <f>VLOOKUP(A1270,MED[],5,FALSE)</f>
        <v>No</v>
      </c>
      <c r="G1270" t="str">
        <f>VLOOKUP(A1270,MED[],6,FALSE)</f>
        <v>Yes</v>
      </c>
      <c r="H1270" t="str">
        <f>VLOOKUP(A1270,MED[],7,FALSE)</f>
        <v>1</v>
      </c>
      <c r="I1270" t="str">
        <f>VLOOKUP(A1270,MED[],8,FALSE)</f>
        <v>No</v>
      </c>
      <c r="J1270" t="str">
        <f>VLOOKUP(A1270,MED[],9,FALSE)</f>
        <v>Overweight</v>
      </c>
      <c r="K1270" t="str">
        <f>VLOOKUP(A1270,MED[],10,FALSE)</f>
        <v>Normal</v>
      </c>
      <c r="L1270" t="str">
        <f>VLOOKUP(A1270,HOS[],2,FALSE)</f>
        <v>23 Aug 1969</v>
      </c>
      <c r="M1270" s="11">
        <f>VLOOKUP(A1270,HOS[],8,FALSE)</f>
        <v>9628.7900000000009</v>
      </c>
      <c r="N1270" t="str">
        <f>VLOOKUP(A1270,HOS[],9,FALSE)</f>
        <v>tier - 2</v>
      </c>
      <c r="O1270" t="str">
        <f>VLOOKUP(A1270,HOS[],10,FALSE)</f>
        <v>tier - 3</v>
      </c>
      <c r="P1270" t="str">
        <f>VLOOKUP(A1270,HOS[],11,FALSE)</f>
        <v>R1013</v>
      </c>
      <c r="Q1270">
        <f>VLOOKUP(A1270,HOS[],3,FALSE)</f>
        <v>53</v>
      </c>
    </row>
    <row r="1271" spans="1:17" ht="15.6" x14ac:dyDescent="0.3">
      <c r="A1271" s="1" t="s">
        <v>1101</v>
      </c>
      <c r="B1271" t="str">
        <f>VLOOKUP(A1271,CUS[],3,FALSE)</f>
        <v>Jennifer V.</v>
      </c>
      <c r="C1271">
        <f>VLOOKUP(A1271,MED[],2,FALSE)</f>
        <v>18.62</v>
      </c>
      <c r="D1271">
        <f>VLOOKUP(A1271,MED[],3,FALSE)</f>
        <v>10.24</v>
      </c>
      <c r="E1271" t="str">
        <f>VLOOKUP(A1271,MED[],4,FALSE)</f>
        <v>No</v>
      </c>
      <c r="F1271" t="str">
        <f>VLOOKUP(A1271,MED[],5,FALSE)</f>
        <v>No</v>
      </c>
      <c r="G1271" t="str">
        <f>VLOOKUP(A1271,MED[],6,FALSE)</f>
        <v>No</v>
      </c>
      <c r="H1271" t="str">
        <f>VLOOKUP(A1271,MED[],7,FALSE)</f>
        <v>0</v>
      </c>
      <c r="I1271" t="str">
        <f>VLOOKUP(A1271,MED[],8,FALSE)</f>
        <v>No</v>
      </c>
      <c r="J1271" t="str">
        <f>VLOOKUP(A1271,MED[],9,FALSE)</f>
        <v>Overweight</v>
      </c>
      <c r="K1271" t="str">
        <f>VLOOKUP(A1271,MED[],10,FALSE)</f>
        <v>Diabetes</v>
      </c>
      <c r="L1271" t="str">
        <f>VLOOKUP(A1271,HOS[],2,FALSE)</f>
        <v>19 Oct 1965</v>
      </c>
      <c r="M1271" s="11">
        <f>VLOOKUP(A1271,HOS[],8,FALSE)</f>
        <v>9630.2999999999993</v>
      </c>
      <c r="N1271" t="str">
        <f>VLOOKUP(A1271,HOS[],9,FALSE)</f>
        <v>tier - 3</v>
      </c>
      <c r="O1271" t="str">
        <f>VLOOKUP(A1271,HOS[],10,FALSE)</f>
        <v>tier - 2</v>
      </c>
      <c r="P1271" t="str">
        <f>VLOOKUP(A1271,HOS[],11,FALSE)</f>
        <v>R1012</v>
      </c>
      <c r="Q1271">
        <f>VLOOKUP(A1271,HOS[],3,FALSE)</f>
        <v>57</v>
      </c>
    </row>
    <row r="1272" spans="1:17" ht="15.6" x14ac:dyDescent="0.3">
      <c r="A1272" s="1" t="s">
        <v>1100</v>
      </c>
      <c r="B1272" t="str">
        <f>VLOOKUP(A1272,CUS[],3,FALSE)</f>
        <v>Michael W.</v>
      </c>
      <c r="C1272">
        <f>VLOOKUP(A1272,MED[],2,FALSE)</f>
        <v>19.190000000000001</v>
      </c>
      <c r="D1272">
        <f>VLOOKUP(A1272,MED[],3,FALSE)</f>
        <v>7.71</v>
      </c>
      <c r="E1272" t="str">
        <f>VLOOKUP(A1272,MED[],4,FALSE)</f>
        <v>yes</v>
      </c>
      <c r="F1272" t="str">
        <f>VLOOKUP(A1272,MED[],5,FALSE)</f>
        <v>No</v>
      </c>
      <c r="G1272" t="str">
        <f>VLOOKUP(A1272,MED[],6,FALSE)</f>
        <v>No</v>
      </c>
      <c r="H1272" t="str">
        <f>VLOOKUP(A1272,MED[],7,FALSE)</f>
        <v>1</v>
      </c>
      <c r="I1272" t="str">
        <f>VLOOKUP(A1272,MED[],8,FALSE)</f>
        <v>No</v>
      </c>
      <c r="J1272" t="str">
        <f>VLOOKUP(A1272,MED[],9,FALSE)</f>
        <v>Overweight</v>
      </c>
      <c r="K1272" t="str">
        <f>VLOOKUP(A1272,MED[],10,FALSE)</f>
        <v>Diabetes</v>
      </c>
      <c r="L1272" t="str">
        <f>VLOOKUP(A1272,HOS[],2,FALSE)</f>
        <v>16 Aug 1975</v>
      </c>
      <c r="M1272" s="11">
        <f>VLOOKUP(A1272,HOS[],8,FALSE)</f>
        <v>39722.75</v>
      </c>
      <c r="N1272" t="str">
        <f>VLOOKUP(A1272,HOS[],9,FALSE)</f>
        <v>tier - 2</v>
      </c>
      <c r="O1272" t="str">
        <f>VLOOKUP(A1272,HOS[],10,FALSE)</f>
        <v>tier - 2</v>
      </c>
      <c r="P1272" t="str">
        <f>VLOOKUP(A1272,HOS[],11,FALSE)</f>
        <v>R1017</v>
      </c>
      <c r="Q1272">
        <f>VLOOKUP(A1272,HOS[],3,FALSE)</f>
        <v>47</v>
      </c>
    </row>
    <row r="1273" spans="1:17" ht="15.6" x14ac:dyDescent="0.3">
      <c r="A1273" s="1" t="s">
        <v>1099</v>
      </c>
      <c r="B1273" t="str">
        <f>VLOOKUP(A1273,CUS[],3,FALSE)</f>
        <v>Eddie C</v>
      </c>
      <c r="C1273">
        <f>VLOOKUP(A1273,MED[],2,FALSE)</f>
        <v>27.5</v>
      </c>
      <c r="D1273">
        <f>VLOOKUP(A1273,MED[],3,FALSE)</f>
        <v>6.03</v>
      </c>
      <c r="E1273" t="str">
        <f>VLOOKUP(A1273,MED[],4,FALSE)</f>
        <v>No</v>
      </c>
      <c r="F1273" t="str">
        <f>VLOOKUP(A1273,MED[],5,FALSE)</f>
        <v>No</v>
      </c>
      <c r="G1273" t="str">
        <f>VLOOKUP(A1273,MED[],6,FALSE)</f>
        <v>No</v>
      </c>
      <c r="H1273" t="str">
        <f>VLOOKUP(A1273,MED[],7,FALSE)</f>
        <v>0</v>
      </c>
      <c r="I1273" t="str">
        <f>VLOOKUP(A1273,MED[],8,FALSE)</f>
        <v>No</v>
      </c>
      <c r="J1273" t="str">
        <f>VLOOKUP(A1273,MED[],9,FALSE)</f>
        <v>Overweight</v>
      </c>
      <c r="K1273" t="str">
        <f>VLOOKUP(A1273,MED[],10,FALSE)</f>
        <v>Prediabetes</v>
      </c>
      <c r="L1273" t="str">
        <f>VLOOKUP(A1273,HOS[],2,FALSE)</f>
        <v>23 Sep 1977</v>
      </c>
      <c r="M1273" s="11">
        <f>VLOOKUP(A1273,HOS[],8,FALSE)</f>
        <v>9630.4</v>
      </c>
      <c r="N1273" t="str">
        <f>VLOOKUP(A1273,HOS[],9,FALSE)</f>
        <v>tier - 2</v>
      </c>
      <c r="O1273" t="str">
        <f>VLOOKUP(A1273,HOS[],10,FALSE)</f>
        <v>tier - 3</v>
      </c>
      <c r="P1273" t="str">
        <f>VLOOKUP(A1273,HOS[],11,FALSE)</f>
        <v>R1011</v>
      </c>
      <c r="Q1273">
        <f>VLOOKUP(A1273,HOS[],3,FALSE)</f>
        <v>45</v>
      </c>
    </row>
    <row r="1274" spans="1:17" ht="15.6" x14ac:dyDescent="0.3">
      <c r="A1274" s="1" t="s">
        <v>1098</v>
      </c>
      <c r="B1274" t="str">
        <f>VLOOKUP(A1274,CUS[],3,FALSE)</f>
        <v>Maxime M</v>
      </c>
      <c r="C1274">
        <f>VLOOKUP(A1274,MED[],2,FALSE)</f>
        <v>27.36</v>
      </c>
      <c r="D1274">
        <f>VLOOKUP(A1274,MED[],3,FALSE)</f>
        <v>5.96</v>
      </c>
      <c r="E1274" t="str">
        <f>VLOOKUP(A1274,MED[],4,FALSE)</f>
        <v>No</v>
      </c>
      <c r="F1274" t="str">
        <f>VLOOKUP(A1274,MED[],5,FALSE)</f>
        <v>No</v>
      </c>
      <c r="G1274" t="str">
        <f>VLOOKUP(A1274,MED[],6,FALSE)</f>
        <v>Yes</v>
      </c>
      <c r="H1274" t="str">
        <f>VLOOKUP(A1274,MED[],7,FALSE)</f>
        <v>1</v>
      </c>
      <c r="I1274" t="str">
        <f>VLOOKUP(A1274,MED[],8,FALSE)</f>
        <v>No</v>
      </c>
      <c r="J1274" t="str">
        <f>VLOOKUP(A1274,MED[],9,FALSE)</f>
        <v>Overweight</v>
      </c>
      <c r="K1274" t="str">
        <f>VLOOKUP(A1274,MED[],10,FALSE)</f>
        <v>Prediabetes</v>
      </c>
      <c r="L1274" t="str">
        <f>VLOOKUP(A1274,HOS[],2,FALSE)</f>
        <v>22 Jul 1979</v>
      </c>
      <c r="M1274" s="11">
        <f>VLOOKUP(A1274,HOS[],8,FALSE)</f>
        <v>9630.91</v>
      </c>
      <c r="N1274" t="str">
        <f>VLOOKUP(A1274,HOS[],9,FALSE)</f>
        <v>tier - 1</v>
      </c>
      <c r="O1274" t="str">
        <f>VLOOKUP(A1274,HOS[],10,FALSE)</f>
        <v>tier - 2</v>
      </c>
      <c r="P1274" t="str">
        <f>VLOOKUP(A1274,HOS[],11,FALSE)</f>
        <v>R1014</v>
      </c>
      <c r="Q1274">
        <f>VLOOKUP(A1274,HOS[],3,FALSE)</f>
        <v>43</v>
      </c>
    </row>
    <row r="1275" spans="1:17" ht="15.6" x14ac:dyDescent="0.3">
      <c r="A1275" s="1" t="s">
        <v>1097</v>
      </c>
      <c r="B1275" t="str">
        <f>VLOOKUP(A1275,CUS[],3,FALSE)</f>
        <v>Mark D</v>
      </c>
      <c r="C1275">
        <f>VLOOKUP(A1275,MED[],2,FALSE)</f>
        <v>20.350000000000001</v>
      </c>
      <c r="D1275">
        <f>VLOOKUP(A1275,MED[],3,FALSE)</f>
        <v>4.16</v>
      </c>
      <c r="E1275" t="str">
        <f>VLOOKUP(A1275,MED[],4,FALSE)</f>
        <v>No</v>
      </c>
      <c r="F1275" t="str">
        <f>VLOOKUP(A1275,MED[],5,FALSE)</f>
        <v>No</v>
      </c>
      <c r="G1275" t="str">
        <f>VLOOKUP(A1275,MED[],6,FALSE)</f>
        <v>No</v>
      </c>
      <c r="H1275" t="str">
        <f>VLOOKUP(A1275,MED[],7,FALSE)</f>
        <v>0</v>
      </c>
      <c r="I1275" t="str">
        <f>VLOOKUP(A1275,MED[],8,FALSE)</f>
        <v>No</v>
      </c>
      <c r="J1275" t="str">
        <f>VLOOKUP(A1275,MED[],9,FALSE)</f>
        <v>Overweight</v>
      </c>
      <c r="K1275" t="str">
        <f>VLOOKUP(A1275,MED[],10,FALSE)</f>
        <v>Normal</v>
      </c>
      <c r="L1275" t="str">
        <f>VLOOKUP(A1275,HOS[],2,FALSE)</f>
        <v>30 Oct 1977</v>
      </c>
      <c r="M1275" s="11">
        <f>VLOOKUP(A1275,HOS[],8,FALSE)</f>
        <v>9634.5400000000009</v>
      </c>
      <c r="N1275" t="str">
        <f>VLOOKUP(A1275,HOS[],9,FALSE)</f>
        <v>tier - 2</v>
      </c>
      <c r="O1275" t="str">
        <f>VLOOKUP(A1275,HOS[],10,FALSE)</f>
        <v>tier - 2</v>
      </c>
      <c r="P1275" t="str">
        <f>VLOOKUP(A1275,HOS[],11,FALSE)</f>
        <v>R1013</v>
      </c>
      <c r="Q1275">
        <f>VLOOKUP(A1275,HOS[],3,FALSE)</f>
        <v>45</v>
      </c>
    </row>
    <row r="1276" spans="1:17" ht="15.6" x14ac:dyDescent="0.3">
      <c r="A1276" s="1" t="s">
        <v>1096</v>
      </c>
      <c r="B1276" t="str">
        <f>VLOOKUP(A1276,CUS[],3,FALSE)</f>
        <v>Adam</v>
      </c>
      <c r="C1276">
        <f>VLOOKUP(A1276,MED[],2,FALSE)</f>
        <v>24.035</v>
      </c>
      <c r="D1276">
        <f>VLOOKUP(A1276,MED[],3,FALSE)</f>
        <v>6.11</v>
      </c>
      <c r="E1276" t="str">
        <f>VLOOKUP(A1276,MED[],4,FALSE)</f>
        <v>No</v>
      </c>
      <c r="F1276" t="str">
        <f>VLOOKUP(A1276,MED[],5,FALSE)</f>
        <v>No</v>
      </c>
      <c r="G1276" t="str">
        <f>VLOOKUP(A1276,MED[],6,FALSE)</f>
        <v>No</v>
      </c>
      <c r="H1276" t="str">
        <f>VLOOKUP(A1276,MED[],7,FALSE)</f>
        <v>0</v>
      </c>
      <c r="I1276" t="str">
        <f>VLOOKUP(A1276,MED[],8,FALSE)</f>
        <v>No</v>
      </c>
      <c r="J1276" t="str">
        <f>VLOOKUP(A1276,MED[],9,FALSE)</f>
        <v>Overweight</v>
      </c>
      <c r="K1276" t="str">
        <f>VLOOKUP(A1276,MED[],10,FALSE)</f>
        <v>Prediabetes</v>
      </c>
      <c r="L1276" t="str">
        <f>VLOOKUP(A1276,HOS[],2,FALSE)</f>
        <v>30 Nov 1977</v>
      </c>
      <c r="M1276" s="11">
        <f>VLOOKUP(A1276,HOS[],8,FALSE)</f>
        <v>13002.91</v>
      </c>
      <c r="N1276" t="str">
        <f>VLOOKUP(A1276,HOS[],9,FALSE)</f>
        <v>tier - 3</v>
      </c>
      <c r="O1276" t="str">
        <f>VLOOKUP(A1276,HOS[],10,FALSE)</f>
        <v>tier - 2</v>
      </c>
      <c r="P1276" t="str">
        <f>VLOOKUP(A1276,HOS[],11,FALSE)</f>
        <v>R1016</v>
      </c>
      <c r="Q1276">
        <f>VLOOKUP(A1276,HOS[],3,FALSE)</f>
        <v>45</v>
      </c>
    </row>
    <row r="1277" spans="1:17" ht="15.6" x14ac:dyDescent="0.3">
      <c r="A1277" s="1" t="s">
        <v>1095</v>
      </c>
      <c r="B1277" t="str">
        <f>VLOOKUP(A1277,CUS[],3,FALSE)</f>
        <v>Justin M</v>
      </c>
      <c r="C1277">
        <f>VLOOKUP(A1277,MED[],2,FALSE)</f>
        <v>23.56</v>
      </c>
      <c r="D1277">
        <f>VLOOKUP(A1277,MED[],3,FALSE)</f>
        <v>5.97</v>
      </c>
      <c r="E1277" t="str">
        <f>VLOOKUP(A1277,MED[],4,FALSE)</f>
        <v>No</v>
      </c>
      <c r="F1277" t="str">
        <f>VLOOKUP(A1277,MED[],5,FALSE)</f>
        <v>No</v>
      </c>
      <c r="G1277" t="str">
        <f>VLOOKUP(A1277,MED[],6,FALSE)</f>
        <v>No</v>
      </c>
      <c r="H1277" t="str">
        <f>VLOOKUP(A1277,MED[],7,FALSE)</f>
        <v>0</v>
      </c>
      <c r="I1277" t="str">
        <f>VLOOKUP(A1277,MED[],8,FALSE)</f>
        <v>No</v>
      </c>
      <c r="J1277" t="str">
        <f>VLOOKUP(A1277,MED[],9,FALSE)</f>
        <v>Overweight</v>
      </c>
      <c r="K1277" t="str">
        <f>VLOOKUP(A1277,MED[],10,FALSE)</f>
        <v>Prediabetes</v>
      </c>
      <c r="L1277" t="str">
        <f>VLOOKUP(A1277,HOS[],2,FALSE)</f>
        <v>19 Sep 1977</v>
      </c>
      <c r="M1277" s="11">
        <f>VLOOKUP(A1277,HOS[],8,FALSE)</f>
        <v>9644.25</v>
      </c>
      <c r="N1277" t="str">
        <f>VLOOKUP(A1277,HOS[],9,FALSE)</f>
        <v>tier - 2</v>
      </c>
      <c r="O1277" t="str">
        <f>VLOOKUP(A1277,HOS[],10,FALSE)</f>
        <v>tier - 1</v>
      </c>
      <c r="P1277" t="str">
        <f>VLOOKUP(A1277,HOS[],11,FALSE)</f>
        <v>R1019</v>
      </c>
      <c r="Q1277">
        <f>VLOOKUP(A1277,HOS[],3,FALSE)</f>
        <v>45</v>
      </c>
    </row>
    <row r="1278" spans="1:17" ht="15.6" x14ac:dyDescent="0.3">
      <c r="A1278" s="1" t="s">
        <v>1094</v>
      </c>
      <c r="B1278" t="str">
        <f>VLOOKUP(A1278,CUS[],3,FALSE)</f>
        <v>Svetlana V.</v>
      </c>
      <c r="C1278">
        <f>VLOOKUP(A1278,MED[],2,FALSE)</f>
        <v>27.17</v>
      </c>
      <c r="D1278">
        <f>VLOOKUP(A1278,MED[],3,FALSE)</f>
        <v>10.81</v>
      </c>
      <c r="E1278" t="str">
        <f>VLOOKUP(A1278,MED[],4,FALSE)</f>
        <v>No</v>
      </c>
      <c r="F1278" t="str">
        <f>VLOOKUP(A1278,MED[],5,FALSE)</f>
        <v>No</v>
      </c>
      <c r="G1278" t="str">
        <f>VLOOKUP(A1278,MED[],6,FALSE)</f>
        <v>No</v>
      </c>
      <c r="H1278" t="str">
        <f>VLOOKUP(A1278,MED[],7,FALSE)</f>
        <v>2</v>
      </c>
      <c r="I1278" t="str">
        <f>VLOOKUP(A1278,MED[],8,FALSE)</f>
        <v>No</v>
      </c>
      <c r="J1278" t="str">
        <f>VLOOKUP(A1278,MED[],9,FALSE)</f>
        <v>Overweight</v>
      </c>
      <c r="K1278" t="str">
        <f>VLOOKUP(A1278,MED[],10,FALSE)</f>
        <v>Diabetes</v>
      </c>
      <c r="L1278" t="str">
        <f>VLOOKUP(A1278,HOS[],2,FALSE)</f>
        <v>8 Jul 1973</v>
      </c>
      <c r="M1278" s="11">
        <f>VLOOKUP(A1278,HOS[],8,FALSE)</f>
        <v>9653.81</v>
      </c>
      <c r="N1278" t="str">
        <f>VLOOKUP(A1278,HOS[],9,FALSE)</f>
        <v>tier - 2</v>
      </c>
      <c r="O1278" t="str">
        <f>VLOOKUP(A1278,HOS[],10,FALSE)</f>
        <v>tier - 1</v>
      </c>
      <c r="P1278" t="str">
        <f>VLOOKUP(A1278,HOS[],11,FALSE)</f>
        <v>R1013</v>
      </c>
      <c r="Q1278">
        <f>VLOOKUP(A1278,HOS[],3,FALSE)</f>
        <v>49</v>
      </c>
    </row>
    <row r="1279" spans="1:17" ht="15.6" x14ac:dyDescent="0.3">
      <c r="A1279" s="1" t="s">
        <v>1093</v>
      </c>
      <c r="B1279" t="str">
        <f>VLOOKUP(A1279,CUS[],3,FALSE)</f>
        <v>Jana L</v>
      </c>
      <c r="C1279">
        <f>VLOOKUP(A1279,MED[],2,FALSE)</f>
        <v>34.32</v>
      </c>
      <c r="D1279">
        <f>VLOOKUP(A1279,MED[],3,FALSE)</f>
        <v>5.7</v>
      </c>
      <c r="E1279" t="str">
        <f>VLOOKUP(A1279,MED[],4,FALSE)</f>
        <v>yes</v>
      </c>
      <c r="F1279" t="str">
        <f>VLOOKUP(A1279,MED[],5,FALSE)</f>
        <v>No</v>
      </c>
      <c r="G1279" t="str">
        <f>VLOOKUP(A1279,MED[],6,FALSE)</f>
        <v>Yes</v>
      </c>
      <c r="H1279" t="str">
        <f>VLOOKUP(A1279,MED[],7,FALSE)</f>
        <v>1</v>
      </c>
      <c r="I1279" t="str">
        <f>VLOOKUP(A1279,MED[],8,FALSE)</f>
        <v>No</v>
      </c>
      <c r="J1279" t="str">
        <f>VLOOKUP(A1279,MED[],9,FALSE)</f>
        <v>Obesity</v>
      </c>
      <c r="K1279" t="str">
        <f>VLOOKUP(A1279,MED[],10,FALSE)</f>
        <v>Prediabetes</v>
      </c>
      <c r="L1279" t="str">
        <f>VLOOKUP(A1279,HOS[],2,FALSE)</f>
        <v>8 Jul 1983</v>
      </c>
      <c r="M1279" s="11">
        <f>VLOOKUP(A1279,HOS[],8,FALSE)</f>
        <v>9664.34</v>
      </c>
      <c r="N1279" t="str">
        <f>VLOOKUP(A1279,HOS[],9,FALSE)</f>
        <v>tier - 2</v>
      </c>
      <c r="O1279" t="str">
        <f>VLOOKUP(A1279,HOS[],10,FALSE)</f>
        <v>tier - 3</v>
      </c>
      <c r="P1279" t="str">
        <f>VLOOKUP(A1279,HOS[],11,FALSE)</f>
        <v>R1013</v>
      </c>
      <c r="Q1279">
        <f>VLOOKUP(A1279,HOS[],3,FALSE)</f>
        <v>39</v>
      </c>
    </row>
    <row r="1280" spans="1:17" ht="15.6" x14ac:dyDescent="0.3">
      <c r="A1280" s="1" t="s">
        <v>1092</v>
      </c>
      <c r="B1280" t="str">
        <f>VLOOKUP(A1280,CUS[],3,FALSE)</f>
        <v>Laura</v>
      </c>
      <c r="C1280">
        <f>VLOOKUP(A1280,MED[],2,FALSE)</f>
        <v>23.87</v>
      </c>
      <c r="D1280">
        <f>VLOOKUP(A1280,MED[],3,FALSE)</f>
        <v>4.7699999999999996</v>
      </c>
      <c r="E1280" t="str">
        <f>VLOOKUP(A1280,MED[],4,FALSE)</f>
        <v>yes</v>
      </c>
      <c r="F1280" t="str">
        <f>VLOOKUP(A1280,MED[],5,FALSE)</f>
        <v>No</v>
      </c>
      <c r="G1280" t="str">
        <f>VLOOKUP(A1280,MED[],6,FALSE)</f>
        <v>Yes</v>
      </c>
      <c r="H1280" t="str">
        <f>VLOOKUP(A1280,MED[],7,FALSE)</f>
        <v>1</v>
      </c>
      <c r="I1280" t="str">
        <f>VLOOKUP(A1280,MED[],8,FALSE)</f>
        <v>No</v>
      </c>
      <c r="J1280" t="str">
        <f>VLOOKUP(A1280,MED[],9,FALSE)</f>
        <v>Overweight</v>
      </c>
      <c r="K1280" t="str">
        <f>VLOOKUP(A1280,MED[],10,FALSE)</f>
        <v>Normal</v>
      </c>
      <c r="L1280" t="str">
        <f>VLOOKUP(A1280,HOS[],2,FALSE)</f>
        <v>16 Dec 1983</v>
      </c>
      <c r="M1280" s="11">
        <f>VLOOKUP(A1280,HOS[],8,FALSE)</f>
        <v>9684.2900000000009</v>
      </c>
      <c r="N1280" t="str">
        <f>VLOOKUP(A1280,HOS[],9,FALSE)</f>
        <v>tier - 2</v>
      </c>
      <c r="O1280" t="str">
        <f>VLOOKUP(A1280,HOS[],10,FALSE)</f>
        <v>tier - 1</v>
      </c>
      <c r="P1280" t="str">
        <f>VLOOKUP(A1280,HOS[],11,FALSE)</f>
        <v>R1013</v>
      </c>
      <c r="Q1280">
        <f>VLOOKUP(A1280,HOS[],3,FALSE)</f>
        <v>39</v>
      </c>
    </row>
    <row r="1281" spans="1:17" ht="15.6" x14ac:dyDescent="0.3">
      <c r="A1281" s="1" t="s">
        <v>1091</v>
      </c>
      <c r="B1281" t="str">
        <f>VLOOKUP(A1281,CUS[],3,FALSE)</f>
        <v>Torrey C III</v>
      </c>
      <c r="C1281">
        <f>VLOOKUP(A1281,MED[],2,FALSE)</f>
        <v>30.15</v>
      </c>
      <c r="D1281">
        <f>VLOOKUP(A1281,MED[],3,FALSE)</f>
        <v>4.25</v>
      </c>
      <c r="E1281" t="str">
        <f>VLOOKUP(A1281,MED[],4,FALSE)</f>
        <v>No</v>
      </c>
      <c r="F1281" t="str">
        <f>VLOOKUP(A1281,MED[],5,FALSE)</f>
        <v>No</v>
      </c>
      <c r="G1281" t="str">
        <f>VLOOKUP(A1281,MED[],6,FALSE)</f>
        <v>No</v>
      </c>
      <c r="H1281" t="str">
        <f>VLOOKUP(A1281,MED[],7,FALSE)</f>
        <v>1</v>
      </c>
      <c r="I1281" t="str">
        <f>VLOOKUP(A1281,MED[],8,FALSE)</f>
        <v>No</v>
      </c>
      <c r="J1281" t="str">
        <f>VLOOKUP(A1281,MED[],9,FALSE)</f>
        <v>Obesity</v>
      </c>
      <c r="K1281" t="str">
        <f>VLOOKUP(A1281,MED[],10,FALSE)</f>
        <v>Normal</v>
      </c>
      <c r="L1281" t="str">
        <f>VLOOKUP(A1281,HOS[],2,FALSE)</f>
        <v>7 Nov 1987</v>
      </c>
      <c r="M1281" s="11">
        <f>VLOOKUP(A1281,HOS[],8,FALSE)</f>
        <v>9698.42</v>
      </c>
      <c r="N1281" t="str">
        <f>VLOOKUP(A1281,HOS[],9,FALSE)</f>
        <v>tier - 2</v>
      </c>
      <c r="O1281" t="str">
        <f>VLOOKUP(A1281,HOS[],10,FALSE)</f>
        <v>tier - 2</v>
      </c>
      <c r="P1281" t="str">
        <f>VLOOKUP(A1281,HOS[],11,FALSE)</f>
        <v>R1021</v>
      </c>
      <c r="Q1281">
        <f>VLOOKUP(A1281,HOS[],3,FALSE)</f>
        <v>35</v>
      </c>
    </row>
    <row r="1282" spans="1:17" ht="15.6" x14ac:dyDescent="0.3">
      <c r="A1282" s="1" t="s">
        <v>1090</v>
      </c>
      <c r="B1282" t="str">
        <f>VLOOKUP(A1282,CUS[],3,FALSE)</f>
        <v>Paul</v>
      </c>
      <c r="C1282">
        <f>VLOOKUP(A1282,MED[],2,FALSE)</f>
        <v>26.36</v>
      </c>
      <c r="D1282">
        <f>VLOOKUP(A1282,MED[],3,FALSE)</f>
        <v>5.52</v>
      </c>
      <c r="E1282" t="str">
        <f>VLOOKUP(A1282,MED[],4,FALSE)</f>
        <v>No</v>
      </c>
      <c r="F1282" t="str">
        <f>VLOOKUP(A1282,MED[],5,FALSE)</f>
        <v>No</v>
      </c>
      <c r="G1282" t="str">
        <f>VLOOKUP(A1282,MED[],6,FALSE)</f>
        <v>No</v>
      </c>
      <c r="H1282" t="str">
        <f>VLOOKUP(A1282,MED[],7,FALSE)</f>
        <v>0</v>
      </c>
      <c r="I1282" t="str">
        <f>VLOOKUP(A1282,MED[],8,FALSE)</f>
        <v>No</v>
      </c>
      <c r="J1282" t="str">
        <f>VLOOKUP(A1282,MED[],9,FALSE)</f>
        <v>Overweight</v>
      </c>
      <c r="K1282" t="str">
        <f>VLOOKUP(A1282,MED[],10,FALSE)</f>
        <v>Normal</v>
      </c>
      <c r="L1282" t="str">
        <f>VLOOKUP(A1282,HOS[],2,FALSE)</f>
        <v>19 Dec 1982</v>
      </c>
      <c r="M1282" s="11">
        <f>VLOOKUP(A1282,HOS[],8,FALSE)</f>
        <v>9704.67</v>
      </c>
      <c r="N1282" t="str">
        <f>VLOOKUP(A1282,HOS[],9,FALSE)</f>
        <v>tier - 2</v>
      </c>
      <c r="O1282" t="str">
        <f>VLOOKUP(A1282,HOS[],10,FALSE)</f>
        <v>tier - 2</v>
      </c>
      <c r="P1282" t="str">
        <f>VLOOKUP(A1282,HOS[],11,FALSE)</f>
        <v>R1021</v>
      </c>
      <c r="Q1282">
        <f>VLOOKUP(A1282,HOS[],3,FALSE)</f>
        <v>40</v>
      </c>
    </row>
    <row r="1283" spans="1:17" ht="15.6" x14ac:dyDescent="0.3">
      <c r="A1283" s="1" t="s">
        <v>1089</v>
      </c>
      <c r="B1283" t="str">
        <f>VLOOKUP(A1283,CUS[],3,FALSE)</f>
        <v>Jennifer D.</v>
      </c>
      <c r="C1283">
        <f>VLOOKUP(A1283,MED[],2,FALSE)</f>
        <v>45.32</v>
      </c>
      <c r="D1283">
        <f>VLOOKUP(A1283,MED[],3,FALSE)</f>
        <v>6.53</v>
      </c>
      <c r="E1283" t="str">
        <f>VLOOKUP(A1283,MED[],4,FALSE)</f>
        <v>yes</v>
      </c>
      <c r="F1283" t="str">
        <f>VLOOKUP(A1283,MED[],5,FALSE)</f>
        <v>No</v>
      </c>
      <c r="G1283" t="str">
        <f>VLOOKUP(A1283,MED[],6,FALSE)</f>
        <v>No</v>
      </c>
      <c r="H1283" t="str">
        <f>VLOOKUP(A1283,MED[],7,FALSE)</f>
        <v>1</v>
      </c>
      <c r="I1283" t="str">
        <f>VLOOKUP(A1283,MED[],8,FALSE)</f>
        <v>No</v>
      </c>
      <c r="J1283" t="str">
        <f>VLOOKUP(A1283,MED[],9,FALSE)</f>
        <v>Obesity</v>
      </c>
      <c r="K1283" t="str">
        <f>VLOOKUP(A1283,MED[],10,FALSE)</f>
        <v>Diabetes</v>
      </c>
      <c r="L1283" t="str">
        <f>VLOOKUP(A1283,HOS[],2,FALSE)</f>
        <v>10 Sep 1975</v>
      </c>
      <c r="M1283" s="11">
        <f>VLOOKUP(A1283,HOS[],8,FALSE)</f>
        <v>9710.7099999999991</v>
      </c>
      <c r="N1283" t="str">
        <f>VLOOKUP(A1283,HOS[],9,FALSE)</f>
        <v>tier - 2</v>
      </c>
      <c r="O1283" t="str">
        <f>VLOOKUP(A1283,HOS[],10,FALSE)</f>
        <v>tier - 3</v>
      </c>
      <c r="P1283" t="str">
        <f>VLOOKUP(A1283,HOS[],11,FALSE)</f>
        <v>R1013</v>
      </c>
      <c r="Q1283">
        <f>VLOOKUP(A1283,HOS[],3,FALSE)</f>
        <v>47</v>
      </c>
    </row>
    <row r="1284" spans="1:17" ht="15.6" x14ac:dyDescent="0.3">
      <c r="A1284" s="1" t="s">
        <v>1088</v>
      </c>
      <c r="B1284" t="str">
        <f>VLOOKUP(A1284,CUS[],3,FALSE)</f>
        <v>Erik</v>
      </c>
      <c r="C1284">
        <f>VLOOKUP(A1284,MED[],2,FALSE)</f>
        <v>31.93</v>
      </c>
      <c r="D1284">
        <f>VLOOKUP(A1284,MED[],3,FALSE)</f>
        <v>4.82</v>
      </c>
      <c r="E1284" t="str">
        <f>VLOOKUP(A1284,MED[],4,FALSE)</f>
        <v>yes</v>
      </c>
      <c r="F1284" t="str">
        <f>VLOOKUP(A1284,MED[],5,FALSE)</f>
        <v>No</v>
      </c>
      <c r="G1284" t="str">
        <f>VLOOKUP(A1284,MED[],6,FALSE)</f>
        <v>No</v>
      </c>
      <c r="H1284" t="str">
        <f>VLOOKUP(A1284,MED[],7,FALSE)</f>
        <v>1</v>
      </c>
      <c r="I1284" t="str">
        <f>VLOOKUP(A1284,MED[],8,FALSE)</f>
        <v>No</v>
      </c>
      <c r="J1284" t="str">
        <f>VLOOKUP(A1284,MED[],9,FALSE)</f>
        <v>Obesity</v>
      </c>
      <c r="K1284" t="str">
        <f>VLOOKUP(A1284,MED[],10,FALSE)</f>
        <v>Normal</v>
      </c>
      <c r="L1284" t="str">
        <f>VLOOKUP(A1284,HOS[],2,FALSE)</f>
        <v>12 Sep 1988</v>
      </c>
      <c r="M1284" s="11">
        <f>VLOOKUP(A1284,HOS[],8,FALSE)</f>
        <v>39725.519999999997</v>
      </c>
      <c r="N1284" t="str">
        <f>VLOOKUP(A1284,HOS[],9,FALSE)</f>
        <v>tier - 2</v>
      </c>
      <c r="O1284" t="str">
        <f>VLOOKUP(A1284,HOS[],10,FALSE)</f>
        <v>tier - 1</v>
      </c>
      <c r="P1284" t="str">
        <f>VLOOKUP(A1284,HOS[],11,FALSE)</f>
        <v>R1012</v>
      </c>
      <c r="Q1284">
        <f>VLOOKUP(A1284,HOS[],3,FALSE)</f>
        <v>34</v>
      </c>
    </row>
    <row r="1285" spans="1:17" ht="15.6" x14ac:dyDescent="0.3">
      <c r="A1285" s="1" t="s">
        <v>1087</v>
      </c>
      <c r="B1285" t="str">
        <f>VLOOKUP(A1285,CUS[],3,FALSE)</f>
        <v>Lana J</v>
      </c>
      <c r="C1285">
        <f>VLOOKUP(A1285,MED[],2,FALSE)</f>
        <v>36</v>
      </c>
      <c r="D1285">
        <f>VLOOKUP(A1285,MED[],3,FALSE)</f>
        <v>11.94</v>
      </c>
      <c r="E1285" t="str">
        <f>VLOOKUP(A1285,MED[],4,FALSE)</f>
        <v>yes</v>
      </c>
      <c r="F1285" t="str">
        <f>VLOOKUP(A1285,MED[],5,FALSE)</f>
        <v>No</v>
      </c>
      <c r="G1285" t="str">
        <f>VLOOKUP(A1285,MED[],6,FALSE)</f>
        <v>No</v>
      </c>
      <c r="H1285" t="str">
        <f>VLOOKUP(A1285,MED[],7,FALSE)</f>
        <v>1</v>
      </c>
      <c r="I1285" t="str">
        <f>VLOOKUP(A1285,MED[],8,FALSE)</f>
        <v>No</v>
      </c>
      <c r="J1285" t="str">
        <f>VLOOKUP(A1285,MED[],9,FALSE)</f>
        <v>Obesity</v>
      </c>
      <c r="K1285" t="str">
        <f>VLOOKUP(A1285,MED[],10,FALSE)</f>
        <v>Diabetes</v>
      </c>
      <c r="L1285" t="str">
        <f>VLOOKUP(A1285,HOS[],2,FALSE)</f>
        <v>27 Aug 1975</v>
      </c>
      <c r="M1285" s="11">
        <f>VLOOKUP(A1285,HOS[],8,FALSE)</f>
        <v>9715.84</v>
      </c>
      <c r="N1285" t="str">
        <f>VLOOKUP(A1285,HOS[],9,FALSE)</f>
        <v>tier - 2</v>
      </c>
      <c r="O1285" t="str">
        <f>VLOOKUP(A1285,HOS[],10,FALSE)</f>
        <v>tier - 1</v>
      </c>
      <c r="P1285" t="str">
        <f>VLOOKUP(A1285,HOS[],11,FALSE)</f>
        <v>R1011</v>
      </c>
      <c r="Q1285">
        <f>VLOOKUP(A1285,HOS[],3,FALSE)</f>
        <v>47</v>
      </c>
    </row>
    <row r="1286" spans="1:17" ht="15.6" x14ac:dyDescent="0.3">
      <c r="A1286" s="1" t="s">
        <v>1086</v>
      </c>
      <c r="B1286" t="str">
        <f>VLOOKUP(A1286,CUS[],3,FALSE)</f>
        <v>Rebecca E</v>
      </c>
      <c r="C1286">
        <f>VLOOKUP(A1286,MED[],2,FALSE)</f>
        <v>32</v>
      </c>
      <c r="D1286">
        <f>VLOOKUP(A1286,MED[],3,FALSE)</f>
        <v>7.85</v>
      </c>
      <c r="E1286" t="str">
        <f>VLOOKUP(A1286,MED[],4,FALSE)</f>
        <v>yes</v>
      </c>
      <c r="F1286" t="str">
        <f>VLOOKUP(A1286,MED[],5,FALSE)</f>
        <v>No</v>
      </c>
      <c r="G1286" t="str">
        <f>VLOOKUP(A1286,MED[],6,FALSE)</f>
        <v>No</v>
      </c>
      <c r="H1286" t="str">
        <f>VLOOKUP(A1286,MED[],7,FALSE)</f>
        <v>1</v>
      </c>
      <c r="I1286" t="str">
        <f>VLOOKUP(A1286,MED[],8,FALSE)</f>
        <v>No</v>
      </c>
      <c r="J1286" t="str">
        <f>VLOOKUP(A1286,MED[],9,FALSE)</f>
        <v>Obesity</v>
      </c>
      <c r="K1286" t="str">
        <f>VLOOKUP(A1286,MED[],10,FALSE)</f>
        <v>Diabetes</v>
      </c>
      <c r="L1286" t="str">
        <f>VLOOKUP(A1286,HOS[],2,FALSE)</f>
        <v>12 Aug 1975</v>
      </c>
      <c r="M1286" s="11">
        <f>VLOOKUP(A1286,HOS[],8,FALSE)</f>
        <v>9722.77</v>
      </c>
      <c r="N1286" t="str">
        <f>VLOOKUP(A1286,HOS[],9,FALSE)</f>
        <v>tier - 2</v>
      </c>
      <c r="O1286" t="str">
        <f>VLOOKUP(A1286,HOS[],10,FALSE)</f>
        <v>tier - 2</v>
      </c>
      <c r="P1286" t="str">
        <f>VLOOKUP(A1286,HOS[],11,FALSE)</f>
        <v>R1011</v>
      </c>
      <c r="Q1286">
        <f>VLOOKUP(A1286,HOS[],3,FALSE)</f>
        <v>47</v>
      </c>
    </row>
    <row r="1287" spans="1:17" ht="15.6" x14ac:dyDescent="0.3">
      <c r="A1287" s="1" t="s">
        <v>1085</v>
      </c>
      <c r="B1287" t="str">
        <f>VLOOKUP(A1287,CUS[],3,FALSE)</f>
        <v>Katie M.</v>
      </c>
      <c r="C1287">
        <f>VLOOKUP(A1287,MED[],2,FALSE)</f>
        <v>29.37</v>
      </c>
      <c r="D1287">
        <f>VLOOKUP(A1287,MED[],3,FALSE)</f>
        <v>8.01</v>
      </c>
      <c r="E1287" t="str">
        <f>VLOOKUP(A1287,MED[],4,FALSE)</f>
        <v>yes</v>
      </c>
      <c r="F1287" t="str">
        <f>VLOOKUP(A1287,MED[],5,FALSE)</f>
        <v>No</v>
      </c>
      <c r="G1287" t="str">
        <f>VLOOKUP(A1287,MED[],6,FALSE)</f>
        <v>No</v>
      </c>
      <c r="H1287" t="str">
        <f>VLOOKUP(A1287,MED[],7,FALSE)</f>
        <v>1</v>
      </c>
      <c r="I1287" t="str">
        <f>VLOOKUP(A1287,MED[],8,FALSE)</f>
        <v>No</v>
      </c>
      <c r="J1287" t="str">
        <f>VLOOKUP(A1287,MED[],9,FALSE)</f>
        <v>Overweight</v>
      </c>
      <c r="K1287" t="str">
        <f>VLOOKUP(A1287,MED[],10,FALSE)</f>
        <v>Diabetes</v>
      </c>
      <c r="L1287" t="str">
        <f>VLOOKUP(A1287,HOS[],2,FALSE)</f>
        <v xml:space="preserve">24 Dec </v>
      </c>
      <c r="M1287" s="11">
        <f>VLOOKUP(A1287,HOS[],8,FALSE)</f>
        <v>13004.95</v>
      </c>
      <c r="N1287" t="str">
        <f>VLOOKUP(A1287,HOS[],9,FALSE)</f>
        <v>tier - 2</v>
      </c>
      <c r="O1287" t="str">
        <f>VLOOKUP(A1287,HOS[],10,FALSE)</f>
        <v>tier - 1</v>
      </c>
      <c r="P1287" t="str">
        <f>VLOOKUP(A1287,HOS[],11,FALSE)</f>
        <v>R1013</v>
      </c>
      <c r="Q1287" t="e">
        <f>VLOOKUP(A1287,HOS[],3,FALSE)</f>
        <v>#NUM!</v>
      </c>
    </row>
    <row r="1288" spans="1:17" ht="15.6" x14ac:dyDescent="0.3">
      <c r="A1288" s="1" t="s">
        <v>1084</v>
      </c>
      <c r="B1288" t="str">
        <f>VLOOKUP(A1288,CUS[],3,FALSE)</f>
        <v>Elizabeth A.</v>
      </c>
      <c r="C1288">
        <f>VLOOKUP(A1288,MED[],2,FALSE)</f>
        <v>23.6</v>
      </c>
      <c r="D1288">
        <f>VLOOKUP(A1288,MED[],3,FALSE)</f>
        <v>7.4</v>
      </c>
      <c r="E1288" t="str">
        <f>VLOOKUP(A1288,MED[],4,FALSE)</f>
        <v>yes</v>
      </c>
      <c r="F1288" t="str">
        <f>VLOOKUP(A1288,MED[],5,FALSE)</f>
        <v>No</v>
      </c>
      <c r="G1288" t="str">
        <f>VLOOKUP(A1288,MED[],6,FALSE)</f>
        <v>No</v>
      </c>
      <c r="H1288" t="str">
        <f>VLOOKUP(A1288,MED[],7,FALSE)</f>
        <v>1</v>
      </c>
      <c r="I1288" t="str">
        <f>VLOOKUP(A1288,MED[],8,FALSE)</f>
        <v>No</v>
      </c>
      <c r="J1288" t="str">
        <f>VLOOKUP(A1288,MED[],9,FALSE)</f>
        <v>Overweight</v>
      </c>
      <c r="K1288" t="str">
        <f>VLOOKUP(A1288,MED[],10,FALSE)</f>
        <v>Diabetes</v>
      </c>
      <c r="L1288" t="str">
        <f>VLOOKUP(A1288,HOS[],2,FALSE)</f>
        <v>18 Nov 1975</v>
      </c>
      <c r="M1288" s="11">
        <f>VLOOKUP(A1288,HOS[],8,FALSE)</f>
        <v>9724.5300000000007</v>
      </c>
      <c r="N1288" t="str">
        <f>VLOOKUP(A1288,HOS[],9,FALSE)</f>
        <v>tier - 2</v>
      </c>
      <c r="O1288" t="str">
        <f>VLOOKUP(A1288,HOS[],10,FALSE)</f>
        <v>tier - 3</v>
      </c>
      <c r="P1288" t="str">
        <f>VLOOKUP(A1288,HOS[],11,FALSE)</f>
        <v>R1011</v>
      </c>
      <c r="Q1288">
        <f>VLOOKUP(A1288,HOS[],3,FALSE)</f>
        <v>47</v>
      </c>
    </row>
    <row r="1289" spans="1:17" ht="15.6" x14ac:dyDescent="0.3">
      <c r="A1289" s="1" t="s">
        <v>1083</v>
      </c>
      <c r="B1289" t="str">
        <f>VLOOKUP(A1289,CUS[],3,FALSE)</f>
        <v>Sarah</v>
      </c>
      <c r="C1289">
        <f>VLOOKUP(A1289,MED[],2,FALSE)</f>
        <v>33.155000000000001</v>
      </c>
      <c r="D1289">
        <f>VLOOKUP(A1289,MED[],3,FALSE)</f>
        <v>8.3800000000000008</v>
      </c>
      <c r="E1289" t="str">
        <f>VLOOKUP(A1289,MED[],4,FALSE)</f>
        <v>yes</v>
      </c>
      <c r="F1289" t="str">
        <f>VLOOKUP(A1289,MED[],5,FALSE)</f>
        <v>No</v>
      </c>
      <c r="G1289" t="str">
        <f>VLOOKUP(A1289,MED[],6,FALSE)</f>
        <v>No</v>
      </c>
      <c r="H1289" t="str">
        <f>VLOOKUP(A1289,MED[],7,FALSE)</f>
        <v>0</v>
      </c>
      <c r="I1289" t="str">
        <f>VLOOKUP(A1289,MED[],8,FALSE)</f>
        <v>No</v>
      </c>
      <c r="J1289" t="str">
        <f>VLOOKUP(A1289,MED[],9,FALSE)</f>
        <v>Obesity</v>
      </c>
      <c r="K1289" t="str">
        <f>VLOOKUP(A1289,MED[],10,FALSE)</f>
        <v>Diabetes</v>
      </c>
      <c r="L1289" t="str">
        <f>VLOOKUP(A1289,HOS[],2,FALSE)</f>
        <v>4 Dec 1981</v>
      </c>
      <c r="M1289" s="11">
        <f>VLOOKUP(A1289,HOS[],8,FALSE)</f>
        <v>9748.91</v>
      </c>
      <c r="N1289" t="str">
        <f>VLOOKUP(A1289,HOS[],9,FALSE)</f>
        <v>tier - 2</v>
      </c>
      <c r="O1289" t="str">
        <f>VLOOKUP(A1289,HOS[],10,FALSE)</f>
        <v>tier - 3</v>
      </c>
      <c r="P1289" t="str">
        <f>VLOOKUP(A1289,HOS[],11,FALSE)</f>
        <v>R1024</v>
      </c>
      <c r="Q1289">
        <f>VLOOKUP(A1289,HOS[],3,FALSE)</f>
        <v>41</v>
      </c>
    </row>
    <row r="1290" spans="1:17" ht="15.6" x14ac:dyDescent="0.3">
      <c r="A1290" s="1" t="s">
        <v>1082</v>
      </c>
      <c r="B1290" t="str">
        <f>VLOOKUP(A1290,CUS[],3,FALSE)</f>
        <v>Annie J.</v>
      </c>
      <c r="C1290">
        <f>VLOOKUP(A1290,MED[],2,FALSE)</f>
        <v>24.32</v>
      </c>
      <c r="D1290">
        <f>VLOOKUP(A1290,MED[],3,FALSE)</f>
        <v>11.56</v>
      </c>
      <c r="E1290" t="str">
        <f>VLOOKUP(A1290,MED[],4,FALSE)</f>
        <v>yes</v>
      </c>
      <c r="F1290" t="str">
        <f>VLOOKUP(A1290,MED[],5,FALSE)</f>
        <v>No</v>
      </c>
      <c r="G1290" t="str">
        <f>VLOOKUP(A1290,MED[],6,FALSE)</f>
        <v>No</v>
      </c>
      <c r="H1290" t="str">
        <f>VLOOKUP(A1290,MED[],7,FALSE)</f>
        <v>1</v>
      </c>
      <c r="I1290" t="str">
        <f>VLOOKUP(A1290,MED[],8,FALSE)</f>
        <v>No</v>
      </c>
      <c r="J1290" t="str">
        <f>VLOOKUP(A1290,MED[],9,FALSE)</f>
        <v>Overweight</v>
      </c>
      <c r="K1290" t="str">
        <f>VLOOKUP(A1290,MED[],10,FALSE)</f>
        <v>Diabetes</v>
      </c>
      <c r="L1290" t="str">
        <f>VLOOKUP(A1290,HOS[],2,FALSE)</f>
        <v xml:space="preserve">14 Jul </v>
      </c>
      <c r="M1290" s="11">
        <f>VLOOKUP(A1290,HOS[],8,FALSE)</f>
        <v>9753.49</v>
      </c>
      <c r="N1290" t="str">
        <f>VLOOKUP(A1290,HOS[],9,FALSE)</f>
        <v>tier - 2</v>
      </c>
      <c r="O1290" t="str">
        <f>VLOOKUP(A1290,HOS[],10,FALSE)</f>
        <v>tier - 3</v>
      </c>
      <c r="P1290" t="str">
        <f>VLOOKUP(A1290,HOS[],11,FALSE)</f>
        <v>R1024</v>
      </c>
      <c r="Q1290" t="e">
        <f>VLOOKUP(A1290,HOS[],3,FALSE)</f>
        <v>#NUM!</v>
      </c>
    </row>
    <row r="1291" spans="1:17" ht="15.6" x14ac:dyDescent="0.3">
      <c r="A1291" s="1" t="s">
        <v>1081</v>
      </c>
      <c r="B1291" t="str">
        <f>VLOOKUP(A1291,CUS[],3,FALSE)</f>
        <v>Annie</v>
      </c>
      <c r="C1291">
        <f>VLOOKUP(A1291,MED[],2,FALSE)</f>
        <v>36.299999999999997</v>
      </c>
      <c r="D1291">
        <f>VLOOKUP(A1291,MED[],3,FALSE)</f>
        <v>4.6100000000000003</v>
      </c>
      <c r="E1291" t="str">
        <f>VLOOKUP(A1291,MED[],4,FALSE)</f>
        <v>No</v>
      </c>
      <c r="F1291" t="str">
        <f>VLOOKUP(A1291,MED[],5,FALSE)</f>
        <v>No</v>
      </c>
      <c r="G1291" t="str">
        <f>VLOOKUP(A1291,MED[],6,FALSE)</f>
        <v>No</v>
      </c>
      <c r="H1291" t="str">
        <f>VLOOKUP(A1291,MED[],7,FALSE)</f>
        <v>0</v>
      </c>
      <c r="I1291" t="str">
        <f>VLOOKUP(A1291,MED[],8,FALSE)</f>
        <v>No</v>
      </c>
      <c r="J1291" t="str">
        <f>VLOOKUP(A1291,MED[],9,FALSE)</f>
        <v>Obesity</v>
      </c>
      <c r="K1291" t="str">
        <f>VLOOKUP(A1291,MED[],10,FALSE)</f>
        <v>Normal</v>
      </c>
      <c r="L1291" t="str">
        <f>VLOOKUP(A1291,HOS[],2,FALSE)</f>
        <v>5 Jul 1977</v>
      </c>
      <c r="M1291" s="11">
        <f>VLOOKUP(A1291,HOS[],8,FALSE)</f>
        <v>9764.08</v>
      </c>
      <c r="N1291" t="str">
        <f>VLOOKUP(A1291,HOS[],9,FALSE)</f>
        <v>tier - 2</v>
      </c>
      <c r="O1291" t="str">
        <f>VLOOKUP(A1291,HOS[],10,FALSE)</f>
        <v>tier - 2</v>
      </c>
      <c r="P1291" t="str">
        <f>VLOOKUP(A1291,HOS[],11,FALSE)</f>
        <v>R1013</v>
      </c>
      <c r="Q1291">
        <f>VLOOKUP(A1291,HOS[],3,FALSE)</f>
        <v>45</v>
      </c>
    </row>
    <row r="1292" spans="1:17" ht="15.6" x14ac:dyDescent="0.3">
      <c r="A1292" s="1" t="s">
        <v>1080</v>
      </c>
      <c r="B1292" t="str">
        <f>VLOOKUP(A1292,CUS[],3,FALSE)</f>
        <v>Lindsey</v>
      </c>
      <c r="C1292">
        <f>VLOOKUP(A1292,MED[],2,FALSE)</f>
        <v>34.4</v>
      </c>
      <c r="D1292">
        <f>VLOOKUP(A1292,MED[],3,FALSE)</f>
        <v>4.95</v>
      </c>
      <c r="E1292" t="str">
        <f>VLOOKUP(A1292,MED[],4,FALSE)</f>
        <v>No</v>
      </c>
      <c r="F1292" t="str">
        <f>VLOOKUP(A1292,MED[],5,FALSE)</f>
        <v>No</v>
      </c>
      <c r="G1292" t="str">
        <f>VLOOKUP(A1292,MED[],6,FALSE)</f>
        <v>Yes</v>
      </c>
      <c r="H1292" t="str">
        <f>VLOOKUP(A1292,MED[],7,FALSE)</f>
        <v>1</v>
      </c>
      <c r="I1292" t="str">
        <f>VLOOKUP(A1292,MED[],8,FALSE)</f>
        <v>No</v>
      </c>
      <c r="J1292" t="str">
        <f>VLOOKUP(A1292,MED[],9,FALSE)</f>
        <v>Obesity</v>
      </c>
      <c r="K1292" t="str">
        <f>VLOOKUP(A1292,MED[],10,FALSE)</f>
        <v>Normal</v>
      </c>
      <c r="L1292" t="str">
        <f>VLOOKUP(A1292,HOS[],2,FALSE)</f>
        <v>7 Aug 1979</v>
      </c>
      <c r="M1292" s="11">
        <f>VLOOKUP(A1292,HOS[],8,FALSE)</f>
        <v>9778.35</v>
      </c>
      <c r="N1292" t="str">
        <f>VLOOKUP(A1292,HOS[],9,FALSE)</f>
        <v>tier - 2</v>
      </c>
      <c r="O1292" t="str">
        <f>VLOOKUP(A1292,HOS[],10,FALSE)</f>
        <v>tier - 2</v>
      </c>
      <c r="P1292" t="str">
        <f>VLOOKUP(A1292,HOS[],11,FALSE)</f>
        <v>R1011</v>
      </c>
      <c r="Q1292">
        <f>VLOOKUP(A1292,HOS[],3,FALSE)</f>
        <v>43</v>
      </c>
    </row>
    <row r="1293" spans="1:17" ht="15.6" x14ac:dyDescent="0.3">
      <c r="A1293" s="1" t="s">
        <v>1079</v>
      </c>
      <c r="B1293" t="str">
        <f>VLOOKUP(A1293,CUS[],3,FALSE)</f>
        <v>Laura</v>
      </c>
      <c r="C1293">
        <f>VLOOKUP(A1293,MED[],2,FALSE)</f>
        <v>30.9</v>
      </c>
      <c r="D1293">
        <f>VLOOKUP(A1293,MED[],3,FALSE)</f>
        <v>5.04</v>
      </c>
      <c r="E1293" t="str">
        <f>VLOOKUP(A1293,MED[],4,FALSE)</f>
        <v>No</v>
      </c>
      <c r="F1293" t="str">
        <f>VLOOKUP(A1293,MED[],5,FALSE)</f>
        <v>No</v>
      </c>
      <c r="G1293" t="str">
        <f>VLOOKUP(A1293,MED[],6,FALSE)</f>
        <v>No</v>
      </c>
      <c r="H1293" t="str">
        <f>VLOOKUP(A1293,MED[],7,FALSE)</f>
        <v>0</v>
      </c>
      <c r="I1293" t="str">
        <f>VLOOKUP(A1293,MED[],8,FALSE)</f>
        <v>No</v>
      </c>
      <c r="J1293" t="str">
        <f>VLOOKUP(A1293,MED[],9,FALSE)</f>
        <v>Obesity</v>
      </c>
      <c r="K1293" t="str">
        <f>VLOOKUP(A1293,MED[],10,FALSE)</f>
        <v>Normal</v>
      </c>
      <c r="L1293" t="str">
        <f>VLOOKUP(A1293,HOS[],2,FALSE)</f>
        <v>8 Dec 1977</v>
      </c>
      <c r="M1293" s="11">
        <f>VLOOKUP(A1293,HOS[],8,FALSE)</f>
        <v>9787.32</v>
      </c>
      <c r="N1293" t="str">
        <f>VLOOKUP(A1293,HOS[],9,FALSE)</f>
        <v>tier - 2</v>
      </c>
      <c r="O1293" t="str">
        <f>VLOOKUP(A1293,HOS[],10,FALSE)</f>
        <v>tier - 3</v>
      </c>
      <c r="P1293" t="str">
        <f>VLOOKUP(A1293,HOS[],11,FALSE)</f>
        <v>R1011</v>
      </c>
      <c r="Q1293">
        <f>VLOOKUP(A1293,HOS[],3,FALSE)</f>
        <v>45</v>
      </c>
    </row>
    <row r="1294" spans="1:17" ht="15.6" x14ac:dyDescent="0.3">
      <c r="A1294" s="1" t="s">
        <v>1078</v>
      </c>
      <c r="B1294" t="str">
        <f>VLOOKUP(A1294,CUS[],3,FALSE)</f>
        <v>Amy T</v>
      </c>
      <c r="C1294">
        <f>VLOOKUP(A1294,MED[],2,FALSE)</f>
        <v>28.6</v>
      </c>
      <c r="D1294">
        <f>VLOOKUP(A1294,MED[],3,FALSE)</f>
        <v>5.42</v>
      </c>
      <c r="E1294" t="str">
        <f>VLOOKUP(A1294,MED[],4,FALSE)</f>
        <v>No</v>
      </c>
      <c r="F1294" t="str">
        <f>VLOOKUP(A1294,MED[],5,FALSE)</f>
        <v>No</v>
      </c>
      <c r="G1294" t="str">
        <f>VLOOKUP(A1294,MED[],6,FALSE)</f>
        <v>No</v>
      </c>
      <c r="H1294" t="str">
        <f>VLOOKUP(A1294,MED[],7,FALSE)</f>
        <v>0</v>
      </c>
      <c r="I1294" t="str">
        <f>VLOOKUP(A1294,MED[],8,FALSE)</f>
        <v>No</v>
      </c>
      <c r="J1294" t="str">
        <f>VLOOKUP(A1294,MED[],9,FALSE)</f>
        <v>Overweight</v>
      </c>
      <c r="K1294" t="str">
        <f>VLOOKUP(A1294,MED[],10,FALSE)</f>
        <v>Normal</v>
      </c>
      <c r="L1294" t="str">
        <f>VLOOKUP(A1294,HOS[],2,FALSE)</f>
        <v>7 Jun 1977</v>
      </c>
      <c r="M1294" s="11">
        <f>VLOOKUP(A1294,HOS[],8,FALSE)</f>
        <v>9788.8700000000008</v>
      </c>
      <c r="N1294" t="str">
        <f>VLOOKUP(A1294,HOS[],9,FALSE)</f>
        <v>tier - 2</v>
      </c>
      <c r="O1294" t="str">
        <f>VLOOKUP(A1294,HOS[],10,FALSE)</f>
        <v>tier - 1</v>
      </c>
      <c r="P1294" t="str">
        <f>VLOOKUP(A1294,HOS[],11,FALSE)</f>
        <v>R1013</v>
      </c>
      <c r="Q1294">
        <f>VLOOKUP(A1294,HOS[],3,FALSE)</f>
        <v>46</v>
      </c>
    </row>
    <row r="1295" spans="1:17" ht="15.6" x14ac:dyDescent="0.3">
      <c r="A1295" s="1" t="s">
        <v>1077</v>
      </c>
      <c r="B1295" t="str">
        <f>VLOOKUP(A1295,CUS[],3,FALSE)</f>
        <v>Katarina D</v>
      </c>
      <c r="C1295">
        <f>VLOOKUP(A1295,MED[],2,FALSE)</f>
        <v>27.83</v>
      </c>
      <c r="D1295">
        <f>VLOOKUP(A1295,MED[],3,FALSE)</f>
        <v>5.39</v>
      </c>
      <c r="E1295" t="str">
        <f>VLOOKUP(A1295,MED[],4,FALSE)</f>
        <v>No</v>
      </c>
      <c r="F1295" t="str">
        <f>VLOOKUP(A1295,MED[],5,FALSE)</f>
        <v>No</v>
      </c>
      <c r="G1295" t="str">
        <f>VLOOKUP(A1295,MED[],6,FALSE)</f>
        <v>No</v>
      </c>
      <c r="H1295" t="str">
        <f>VLOOKUP(A1295,MED[],7,FALSE)</f>
        <v>0</v>
      </c>
      <c r="I1295" t="str">
        <f>VLOOKUP(A1295,MED[],8,FALSE)</f>
        <v>No</v>
      </c>
      <c r="J1295" t="str">
        <f>VLOOKUP(A1295,MED[],9,FALSE)</f>
        <v>Overweight</v>
      </c>
      <c r="K1295" t="str">
        <f>VLOOKUP(A1295,MED[],10,FALSE)</f>
        <v>Normal</v>
      </c>
      <c r="L1295" t="str">
        <f>VLOOKUP(A1295,HOS[],2,FALSE)</f>
        <v>17 Dec 1977</v>
      </c>
      <c r="M1295" s="11">
        <f>VLOOKUP(A1295,HOS[],8,FALSE)</f>
        <v>9800.89</v>
      </c>
      <c r="N1295" t="str">
        <f>VLOOKUP(A1295,HOS[],9,FALSE)</f>
        <v>tier - 2</v>
      </c>
      <c r="O1295" t="str">
        <f>VLOOKUP(A1295,HOS[],10,FALSE)</f>
        <v>tier - 2</v>
      </c>
      <c r="P1295" t="str">
        <f>VLOOKUP(A1295,HOS[],11,FALSE)</f>
        <v>R1013</v>
      </c>
      <c r="Q1295">
        <f>VLOOKUP(A1295,HOS[],3,FALSE)</f>
        <v>45</v>
      </c>
    </row>
    <row r="1296" spans="1:17" ht="15.6" x14ac:dyDescent="0.3">
      <c r="A1296" s="1" t="s">
        <v>1076</v>
      </c>
      <c r="B1296" t="str">
        <f>VLOOKUP(A1296,CUS[],3,FALSE)</f>
        <v>B.j.</v>
      </c>
      <c r="C1296">
        <f>VLOOKUP(A1296,MED[],2,FALSE)</f>
        <v>39.64</v>
      </c>
      <c r="D1296">
        <f>VLOOKUP(A1296,MED[],3,FALSE)</f>
        <v>6</v>
      </c>
      <c r="E1296" t="str">
        <f>VLOOKUP(A1296,MED[],4,FALSE)</f>
        <v>No</v>
      </c>
      <c r="F1296" t="str">
        <f>VLOOKUP(A1296,MED[],5,FALSE)</f>
        <v>No</v>
      </c>
      <c r="G1296" t="str">
        <f>VLOOKUP(A1296,MED[],6,FALSE)</f>
        <v>Yes</v>
      </c>
      <c r="H1296" t="str">
        <f>VLOOKUP(A1296,MED[],7,FALSE)</f>
        <v>1</v>
      </c>
      <c r="I1296" t="str">
        <f>VLOOKUP(A1296,MED[],8,FALSE)</f>
        <v>No</v>
      </c>
      <c r="J1296" t="str">
        <f>VLOOKUP(A1296,MED[],9,FALSE)</f>
        <v>Obesity</v>
      </c>
      <c r="K1296" t="str">
        <f>VLOOKUP(A1296,MED[],10,FALSE)</f>
        <v>Prediabetes</v>
      </c>
      <c r="L1296" t="str">
        <f>VLOOKUP(A1296,HOS[],2,FALSE)</f>
        <v>17 Nov 1993</v>
      </c>
      <c r="M1296" s="11">
        <f>VLOOKUP(A1296,HOS[],8,FALSE)</f>
        <v>39727.61</v>
      </c>
      <c r="N1296" t="str">
        <f>VLOOKUP(A1296,HOS[],9,FALSE)</f>
        <v>tier - 2</v>
      </c>
      <c r="O1296" t="str">
        <f>VLOOKUP(A1296,HOS[],10,FALSE)</f>
        <v>tier - 1</v>
      </c>
      <c r="P1296" t="str">
        <f>VLOOKUP(A1296,HOS[],11,FALSE)</f>
        <v>R1012</v>
      </c>
      <c r="Q1296">
        <f>VLOOKUP(A1296,HOS[],3,FALSE)</f>
        <v>29</v>
      </c>
    </row>
    <row r="1297" spans="1:17" ht="15.6" x14ac:dyDescent="0.3">
      <c r="A1297" s="1" t="s">
        <v>1075</v>
      </c>
      <c r="B1297" t="str">
        <f>VLOOKUP(A1297,CUS[],3,FALSE)</f>
        <v>Alison</v>
      </c>
      <c r="C1297">
        <f>VLOOKUP(A1297,MED[],2,FALSE)</f>
        <v>38.479999999999997</v>
      </c>
      <c r="D1297">
        <f>VLOOKUP(A1297,MED[],3,FALSE)</f>
        <v>6.02</v>
      </c>
      <c r="E1297" t="str">
        <f>VLOOKUP(A1297,MED[],4,FALSE)</f>
        <v>No</v>
      </c>
      <c r="F1297" t="str">
        <f>VLOOKUP(A1297,MED[],5,FALSE)</f>
        <v>No</v>
      </c>
      <c r="G1297" t="str">
        <f>VLOOKUP(A1297,MED[],6,FALSE)</f>
        <v>No</v>
      </c>
      <c r="H1297" t="str">
        <f>VLOOKUP(A1297,MED[],7,FALSE)</f>
        <v>1</v>
      </c>
      <c r="I1297" t="str">
        <f>VLOOKUP(A1297,MED[],8,FALSE)</f>
        <v>No</v>
      </c>
      <c r="J1297" t="str">
        <f>VLOOKUP(A1297,MED[],9,FALSE)</f>
        <v>Obesity</v>
      </c>
      <c r="K1297" t="str">
        <f>VLOOKUP(A1297,MED[],10,FALSE)</f>
        <v>Prediabetes</v>
      </c>
      <c r="L1297" t="str">
        <f>VLOOKUP(A1297,HOS[],2,FALSE)</f>
        <v>28 Sep 1992</v>
      </c>
      <c r="M1297" s="11">
        <f>VLOOKUP(A1297,HOS[],8,FALSE)</f>
        <v>9819.25</v>
      </c>
      <c r="N1297" t="str">
        <f>VLOOKUP(A1297,HOS[],9,FALSE)</f>
        <v>tier - 2</v>
      </c>
      <c r="O1297" t="str">
        <f>VLOOKUP(A1297,HOS[],10,FALSE)</f>
        <v>tier - 2</v>
      </c>
      <c r="P1297" t="str">
        <f>VLOOKUP(A1297,HOS[],11,FALSE)</f>
        <v>R1012</v>
      </c>
      <c r="Q1297">
        <f>VLOOKUP(A1297,HOS[],3,FALSE)</f>
        <v>30</v>
      </c>
    </row>
    <row r="1298" spans="1:17" ht="15.6" x14ac:dyDescent="0.3">
      <c r="A1298" s="1" t="s">
        <v>1074</v>
      </c>
      <c r="B1298" t="str">
        <f>VLOOKUP(A1298,CUS[],3,FALSE)</f>
        <v>Neil K.</v>
      </c>
      <c r="C1298">
        <f>VLOOKUP(A1298,MED[],2,FALSE)</f>
        <v>36.200000000000003</v>
      </c>
      <c r="D1298">
        <f>VLOOKUP(A1298,MED[],3,FALSE)</f>
        <v>4.62</v>
      </c>
      <c r="E1298" t="str">
        <f>VLOOKUP(A1298,MED[],4,FALSE)</f>
        <v>No</v>
      </c>
      <c r="F1298" t="str">
        <f>VLOOKUP(A1298,MED[],5,FALSE)</f>
        <v>No</v>
      </c>
      <c r="G1298" t="str">
        <f>VLOOKUP(A1298,MED[],6,FALSE)</f>
        <v>No</v>
      </c>
      <c r="H1298" t="str">
        <f>VLOOKUP(A1298,MED[],7,FALSE)</f>
        <v>2</v>
      </c>
      <c r="I1298" t="str">
        <f>VLOOKUP(A1298,MED[],8,FALSE)</f>
        <v>No</v>
      </c>
      <c r="J1298" t="str">
        <f>VLOOKUP(A1298,MED[],9,FALSE)</f>
        <v>Obesity</v>
      </c>
      <c r="K1298" t="str">
        <f>VLOOKUP(A1298,MED[],10,FALSE)</f>
        <v>Normal</v>
      </c>
      <c r="L1298" t="str">
        <f>VLOOKUP(A1298,HOS[],2,FALSE)</f>
        <v>13 Dec 1972</v>
      </c>
      <c r="M1298" s="11">
        <f>VLOOKUP(A1298,HOS[],8,FALSE)</f>
        <v>13008.07</v>
      </c>
      <c r="N1298" t="str">
        <f>VLOOKUP(A1298,HOS[],9,FALSE)</f>
        <v>tier - 2</v>
      </c>
      <c r="O1298" t="str">
        <f>VLOOKUP(A1298,HOS[],10,FALSE)</f>
        <v>tier - 3</v>
      </c>
      <c r="P1298" t="str">
        <f>VLOOKUP(A1298,HOS[],11,FALSE)</f>
        <v>R1011</v>
      </c>
      <c r="Q1298">
        <f>VLOOKUP(A1298,HOS[],3,FALSE)</f>
        <v>50</v>
      </c>
    </row>
    <row r="1299" spans="1:17" ht="15.6" x14ac:dyDescent="0.3">
      <c r="A1299" s="1" t="s">
        <v>1073</v>
      </c>
      <c r="B1299" t="str">
        <f>VLOOKUP(A1299,CUS[],3,FALSE)</f>
        <v>Anne Hunter</v>
      </c>
      <c r="C1299">
        <f>VLOOKUP(A1299,MED[],2,FALSE)</f>
        <v>27.13</v>
      </c>
      <c r="D1299">
        <f>VLOOKUP(A1299,MED[],3,FALSE)</f>
        <v>5.59</v>
      </c>
      <c r="E1299" t="str">
        <f>VLOOKUP(A1299,MED[],4,FALSE)</f>
        <v>No</v>
      </c>
      <c r="F1299" t="str">
        <f>VLOOKUP(A1299,MED[],5,FALSE)</f>
        <v>No</v>
      </c>
      <c r="G1299" t="str">
        <f>VLOOKUP(A1299,MED[],6,FALSE)</f>
        <v>No</v>
      </c>
      <c r="H1299" t="str">
        <f>VLOOKUP(A1299,MED[],7,FALSE)</f>
        <v>1</v>
      </c>
      <c r="I1299" t="str">
        <f>VLOOKUP(A1299,MED[],8,FALSE)</f>
        <v>No</v>
      </c>
      <c r="J1299" t="str">
        <f>VLOOKUP(A1299,MED[],9,FALSE)</f>
        <v>Overweight</v>
      </c>
      <c r="K1299" t="str">
        <f>VLOOKUP(A1299,MED[],10,FALSE)</f>
        <v>Normal</v>
      </c>
      <c r="L1299" t="str">
        <f>VLOOKUP(A1299,HOS[],2,FALSE)</f>
        <v>26 Jun 1984</v>
      </c>
      <c r="M1299" s="11">
        <f>VLOOKUP(A1299,HOS[],8,FALSE)</f>
        <v>9836.2099999999991</v>
      </c>
      <c r="N1299" t="str">
        <f>VLOOKUP(A1299,HOS[],9,FALSE)</f>
        <v>tier - 2</v>
      </c>
      <c r="O1299" t="str">
        <f>VLOOKUP(A1299,HOS[],10,FALSE)</f>
        <v>tier - 2</v>
      </c>
      <c r="P1299" t="str">
        <f>VLOOKUP(A1299,HOS[],11,FALSE)</f>
        <v>R1025</v>
      </c>
      <c r="Q1299">
        <f>VLOOKUP(A1299,HOS[],3,FALSE)</f>
        <v>38</v>
      </c>
    </row>
    <row r="1300" spans="1:17" ht="15.6" x14ac:dyDescent="0.3">
      <c r="A1300" s="1" t="s">
        <v>1072</v>
      </c>
      <c r="B1300" t="str">
        <f>VLOOKUP(A1300,CUS[],3,FALSE)</f>
        <v>Sandra</v>
      </c>
      <c r="C1300">
        <f>VLOOKUP(A1300,MED[],2,FALSE)</f>
        <v>20.75</v>
      </c>
      <c r="D1300">
        <f>VLOOKUP(A1300,MED[],3,FALSE)</f>
        <v>5.18</v>
      </c>
      <c r="E1300" t="str">
        <f>VLOOKUP(A1300,MED[],4,FALSE)</f>
        <v>yes</v>
      </c>
      <c r="F1300" t="str">
        <f>VLOOKUP(A1300,MED[],5,FALSE)</f>
        <v>No</v>
      </c>
      <c r="G1300" t="str">
        <f>VLOOKUP(A1300,MED[],6,FALSE)</f>
        <v>No</v>
      </c>
      <c r="H1300" t="str">
        <f>VLOOKUP(A1300,MED[],7,FALSE)</f>
        <v>2</v>
      </c>
      <c r="I1300" t="str">
        <f>VLOOKUP(A1300,MED[],8,FALSE)</f>
        <v>No</v>
      </c>
      <c r="J1300" t="str">
        <f>VLOOKUP(A1300,MED[],9,FALSE)</f>
        <v>Overweight</v>
      </c>
      <c r="K1300" t="str">
        <f>VLOOKUP(A1300,MED[],10,FALSE)</f>
        <v>Normal</v>
      </c>
      <c r="L1300" t="str">
        <f>VLOOKUP(A1300,HOS[],2,FALSE)</f>
        <v>13 Jun 1966</v>
      </c>
      <c r="M1300" s="11">
        <f>VLOOKUP(A1300,HOS[],8,FALSE)</f>
        <v>9844.4500000000007</v>
      </c>
      <c r="N1300" t="str">
        <f>VLOOKUP(A1300,HOS[],9,FALSE)</f>
        <v>tier - 3</v>
      </c>
      <c r="O1300" t="str">
        <f>VLOOKUP(A1300,HOS[],10,FALSE)</f>
        <v>tier - 1</v>
      </c>
      <c r="P1300" t="str">
        <f>VLOOKUP(A1300,HOS[],11,FALSE)</f>
        <v>R1013</v>
      </c>
      <c r="Q1300">
        <f>VLOOKUP(A1300,HOS[],3,FALSE)</f>
        <v>56</v>
      </c>
    </row>
    <row r="1301" spans="1:17" ht="15.6" x14ac:dyDescent="0.3">
      <c r="A1301" s="1" t="s">
        <v>1071</v>
      </c>
      <c r="B1301" t="str">
        <f>VLOOKUP(A1301,CUS[],3,FALSE)</f>
        <v>Robert</v>
      </c>
      <c r="C1301">
        <f>VLOOKUP(A1301,MED[],2,FALSE)</f>
        <v>26.6</v>
      </c>
      <c r="D1301">
        <f>VLOOKUP(A1301,MED[],3,FALSE)</f>
        <v>6.29</v>
      </c>
      <c r="E1301" t="str">
        <f>VLOOKUP(A1301,MED[],4,FALSE)</f>
        <v>No</v>
      </c>
      <c r="F1301" t="str">
        <f>VLOOKUP(A1301,MED[],5,FALSE)</f>
        <v>No</v>
      </c>
      <c r="G1301" t="str">
        <f>VLOOKUP(A1301,MED[],6,FALSE)</f>
        <v>No</v>
      </c>
      <c r="H1301" t="str">
        <f>VLOOKUP(A1301,MED[],7,FALSE)</f>
        <v>2</v>
      </c>
      <c r="I1301" t="str">
        <f>VLOOKUP(A1301,MED[],8,FALSE)</f>
        <v>No</v>
      </c>
      <c r="J1301" t="str">
        <f>VLOOKUP(A1301,MED[],9,FALSE)</f>
        <v>Overweight</v>
      </c>
      <c r="K1301" t="str">
        <f>VLOOKUP(A1301,MED[],10,FALSE)</f>
        <v>Prediabetes</v>
      </c>
      <c r="L1301" t="str">
        <f>VLOOKUP(A1301,HOS[],2,FALSE)</f>
        <v>4 Sep 1972</v>
      </c>
      <c r="M1301" s="11">
        <f>VLOOKUP(A1301,HOS[],8,FALSE)</f>
        <v>9850.43</v>
      </c>
      <c r="N1301" t="str">
        <f>VLOOKUP(A1301,HOS[],9,FALSE)</f>
        <v>tier - 3</v>
      </c>
      <c r="O1301" t="str">
        <f>VLOOKUP(A1301,HOS[],10,FALSE)</f>
        <v>tier - 1</v>
      </c>
      <c r="P1301" t="str">
        <f>VLOOKUP(A1301,HOS[],11,FALSE)</f>
        <v>R1011</v>
      </c>
      <c r="Q1301">
        <f>VLOOKUP(A1301,HOS[],3,FALSE)</f>
        <v>50</v>
      </c>
    </row>
    <row r="1302" spans="1:17" ht="15.6" x14ac:dyDescent="0.3">
      <c r="A1302" s="1" t="s">
        <v>1070</v>
      </c>
      <c r="B1302" t="str">
        <f>VLOOKUP(A1302,CUS[],3,FALSE)</f>
        <v>Rodney</v>
      </c>
      <c r="C1302">
        <f>VLOOKUP(A1302,MED[],2,FALSE)</f>
        <v>25.3</v>
      </c>
      <c r="D1302">
        <f>VLOOKUP(A1302,MED[],3,FALSE)</f>
        <v>4.49</v>
      </c>
      <c r="E1302" t="str">
        <f>VLOOKUP(A1302,MED[],4,FALSE)</f>
        <v>No</v>
      </c>
      <c r="F1302" t="str">
        <f>VLOOKUP(A1302,MED[],5,FALSE)</f>
        <v>No</v>
      </c>
      <c r="G1302" t="str">
        <f>VLOOKUP(A1302,MED[],6,FALSE)</f>
        <v>No</v>
      </c>
      <c r="H1302" t="str">
        <f>VLOOKUP(A1302,MED[],7,FALSE)</f>
        <v>2</v>
      </c>
      <c r="I1302" t="str">
        <f>VLOOKUP(A1302,MED[],8,FALSE)</f>
        <v>No</v>
      </c>
      <c r="J1302" t="str">
        <f>VLOOKUP(A1302,MED[],9,FALSE)</f>
        <v>Overweight</v>
      </c>
      <c r="K1302" t="str">
        <f>VLOOKUP(A1302,MED[],10,FALSE)</f>
        <v>Normal</v>
      </c>
      <c r="L1302" t="str">
        <f>VLOOKUP(A1302,HOS[],2,FALSE)</f>
        <v>23 Sep 1972</v>
      </c>
      <c r="M1302" s="11">
        <f>VLOOKUP(A1302,HOS[],8,FALSE)</f>
        <v>9855.1299999999992</v>
      </c>
      <c r="N1302" t="str">
        <f>VLOOKUP(A1302,HOS[],9,FALSE)</f>
        <v>tier - 2</v>
      </c>
      <c r="O1302" t="str">
        <f>VLOOKUP(A1302,HOS[],10,FALSE)</f>
        <v>tier - 3</v>
      </c>
      <c r="P1302" t="str">
        <f>VLOOKUP(A1302,HOS[],11,FALSE)</f>
        <v>R1013</v>
      </c>
      <c r="Q1302">
        <f>VLOOKUP(A1302,HOS[],3,FALSE)</f>
        <v>50</v>
      </c>
    </row>
    <row r="1303" spans="1:17" ht="15.6" x14ac:dyDescent="0.3">
      <c r="A1303" s="1" t="s">
        <v>1069</v>
      </c>
      <c r="B1303" t="str">
        <f>VLOOKUP(A1303,CUS[],3,FALSE)</f>
        <v>Carl R</v>
      </c>
      <c r="C1303">
        <f>VLOOKUP(A1303,MED[],2,FALSE)</f>
        <v>18.84</v>
      </c>
      <c r="D1303">
        <f>VLOOKUP(A1303,MED[],3,FALSE)</f>
        <v>11.82</v>
      </c>
      <c r="E1303" t="str">
        <f>VLOOKUP(A1303,MED[],4,FALSE)</f>
        <v>yes</v>
      </c>
      <c r="F1303" t="str">
        <f>VLOOKUP(A1303,MED[],5,FALSE)</f>
        <v>No</v>
      </c>
      <c r="G1303" t="str">
        <f>VLOOKUP(A1303,MED[],6,FALSE)</f>
        <v>Yes</v>
      </c>
      <c r="H1303" t="str">
        <f>VLOOKUP(A1303,MED[],7,FALSE)</f>
        <v>1</v>
      </c>
      <c r="I1303" t="str">
        <f>VLOOKUP(A1303,MED[],8,FALSE)</f>
        <v>No</v>
      </c>
      <c r="J1303" t="str">
        <f>VLOOKUP(A1303,MED[],9,FALSE)</f>
        <v>Overweight</v>
      </c>
      <c r="K1303" t="str">
        <f>VLOOKUP(A1303,MED[],10,FALSE)</f>
        <v>Diabetes</v>
      </c>
      <c r="L1303" t="str">
        <f>VLOOKUP(A1303,HOS[],2,FALSE)</f>
        <v>17 Sep 1963</v>
      </c>
      <c r="M1303" s="11">
        <f>VLOOKUP(A1303,HOS[],8,FALSE)</f>
        <v>9861.0300000000007</v>
      </c>
      <c r="N1303" t="str">
        <f>VLOOKUP(A1303,HOS[],9,FALSE)</f>
        <v>tier - 3</v>
      </c>
      <c r="O1303" t="str">
        <f>VLOOKUP(A1303,HOS[],10,FALSE)</f>
        <v>tier - 2</v>
      </c>
      <c r="P1303" t="str">
        <f>VLOOKUP(A1303,HOS[],11,FALSE)</f>
        <v>R1013</v>
      </c>
      <c r="Q1303">
        <f>VLOOKUP(A1303,HOS[],3,FALSE)</f>
        <v>59</v>
      </c>
    </row>
    <row r="1304" spans="1:17" ht="15.6" x14ac:dyDescent="0.3">
      <c r="A1304" s="1" t="s">
        <v>1068</v>
      </c>
      <c r="B1304" t="str">
        <f>VLOOKUP(A1304,CUS[],3,FALSE)</f>
        <v>Maximilian</v>
      </c>
      <c r="C1304">
        <f>VLOOKUP(A1304,MED[],2,FALSE)</f>
        <v>19.57</v>
      </c>
      <c r="D1304">
        <f>VLOOKUP(A1304,MED[],3,FALSE)</f>
        <v>7.41</v>
      </c>
      <c r="E1304" t="str">
        <f>VLOOKUP(A1304,MED[],4,FALSE)</f>
        <v>yes</v>
      </c>
      <c r="F1304" t="str">
        <f>VLOOKUP(A1304,MED[],5,FALSE)</f>
        <v>No</v>
      </c>
      <c r="G1304" t="str">
        <f>VLOOKUP(A1304,MED[],6,FALSE)</f>
        <v>No</v>
      </c>
      <c r="H1304" t="str">
        <f>VLOOKUP(A1304,MED[],7,FALSE)</f>
        <v>1</v>
      </c>
      <c r="I1304" t="str">
        <f>VLOOKUP(A1304,MED[],8,FALSE)</f>
        <v>No</v>
      </c>
      <c r="J1304" t="str">
        <f>VLOOKUP(A1304,MED[],9,FALSE)</f>
        <v>Overweight</v>
      </c>
      <c r="K1304" t="str">
        <f>VLOOKUP(A1304,MED[],10,FALSE)</f>
        <v>Diabetes</v>
      </c>
      <c r="L1304" t="str">
        <f>VLOOKUP(A1304,HOS[],2,FALSE)</f>
        <v>20 Sep 1975</v>
      </c>
      <c r="M1304" s="11">
        <f>VLOOKUP(A1304,HOS[],8,FALSE)</f>
        <v>9863.4699999999993</v>
      </c>
      <c r="N1304" t="str">
        <f>VLOOKUP(A1304,HOS[],9,FALSE)</f>
        <v>tier - 3</v>
      </c>
      <c r="O1304" t="str">
        <f>VLOOKUP(A1304,HOS[],10,FALSE)</f>
        <v>tier - 2</v>
      </c>
      <c r="P1304" t="str">
        <f>VLOOKUP(A1304,HOS[],11,FALSE)</f>
        <v>R1012</v>
      </c>
      <c r="Q1304">
        <f>VLOOKUP(A1304,HOS[],3,FALSE)</f>
        <v>47</v>
      </c>
    </row>
    <row r="1305" spans="1:17" ht="15.6" x14ac:dyDescent="0.3">
      <c r="A1305" s="1" t="s">
        <v>1067</v>
      </c>
      <c r="B1305" t="str">
        <f>VLOOKUP(A1305,CUS[],3,FALSE)</f>
        <v>Erik</v>
      </c>
      <c r="C1305">
        <f>VLOOKUP(A1305,MED[],2,FALSE)</f>
        <v>30.495000000000001</v>
      </c>
      <c r="D1305">
        <f>VLOOKUP(A1305,MED[],3,FALSE)</f>
        <v>5.97</v>
      </c>
      <c r="E1305" t="str">
        <f>VLOOKUP(A1305,MED[],4,FALSE)</f>
        <v>No</v>
      </c>
      <c r="F1305" t="str">
        <f>VLOOKUP(A1305,MED[],5,FALSE)</f>
        <v>No</v>
      </c>
      <c r="G1305" t="str">
        <f>VLOOKUP(A1305,MED[],6,FALSE)</f>
        <v>No</v>
      </c>
      <c r="H1305" t="str">
        <f>VLOOKUP(A1305,MED[],7,FALSE)</f>
        <v>0</v>
      </c>
      <c r="I1305" t="str">
        <f>VLOOKUP(A1305,MED[],8,FALSE)</f>
        <v>No</v>
      </c>
      <c r="J1305" t="str">
        <f>VLOOKUP(A1305,MED[],9,FALSE)</f>
        <v>Obesity</v>
      </c>
      <c r="K1305" t="str">
        <f>VLOOKUP(A1305,MED[],10,FALSE)</f>
        <v>Prediabetes</v>
      </c>
      <c r="L1305" t="str">
        <f>VLOOKUP(A1305,HOS[],2,FALSE)</f>
        <v>9 Sep 1977</v>
      </c>
      <c r="M1305" s="11">
        <f>VLOOKUP(A1305,HOS[],8,FALSE)</f>
        <v>9866.2999999999993</v>
      </c>
      <c r="N1305" t="str">
        <f>VLOOKUP(A1305,HOS[],9,FALSE)</f>
        <v>tier - 3</v>
      </c>
      <c r="O1305" t="str">
        <f>VLOOKUP(A1305,HOS[],10,FALSE)</f>
        <v>tier - 1</v>
      </c>
      <c r="P1305" t="str">
        <f>VLOOKUP(A1305,HOS[],11,FALSE)</f>
        <v>R1012</v>
      </c>
      <c r="Q1305">
        <f>VLOOKUP(A1305,HOS[],3,FALSE)</f>
        <v>45</v>
      </c>
    </row>
    <row r="1306" spans="1:17" ht="15.6" x14ac:dyDescent="0.3">
      <c r="A1306" s="1" t="s">
        <v>1066</v>
      </c>
      <c r="B1306" t="str">
        <f>VLOOKUP(A1306,CUS[],3,FALSE)</f>
        <v>Christopher</v>
      </c>
      <c r="C1306">
        <f>VLOOKUP(A1306,MED[],2,FALSE)</f>
        <v>30.114999999999998</v>
      </c>
      <c r="D1306">
        <f>VLOOKUP(A1306,MED[],3,FALSE)</f>
        <v>5.74</v>
      </c>
      <c r="E1306" t="str">
        <f>VLOOKUP(A1306,MED[],4,FALSE)</f>
        <v>No</v>
      </c>
      <c r="F1306" t="str">
        <f>VLOOKUP(A1306,MED[],5,FALSE)</f>
        <v>No</v>
      </c>
      <c r="G1306" t="str">
        <f>VLOOKUP(A1306,MED[],6,FALSE)</f>
        <v>Yes</v>
      </c>
      <c r="H1306" t="str">
        <f>VLOOKUP(A1306,MED[],7,FALSE)</f>
        <v>1</v>
      </c>
      <c r="I1306" t="str">
        <f>VLOOKUP(A1306,MED[],8,FALSE)</f>
        <v>No</v>
      </c>
      <c r="J1306" t="str">
        <f>VLOOKUP(A1306,MED[],9,FALSE)</f>
        <v>Obesity</v>
      </c>
      <c r="K1306" t="str">
        <f>VLOOKUP(A1306,MED[],10,FALSE)</f>
        <v>Prediabetes</v>
      </c>
      <c r="L1306" t="str">
        <f>VLOOKUP(A1306,HOS[],2,FALSE)</f>
        <v>13 Jun 1979</v>
      </c>
      <c r="M1306" s="11">
        <f>VLOOKUP(A1306,HOS[],8,FALSE)</f>
        <v>9869.81</v>
      </c>
      <c r="N1306" t="str">
        <f>VLOOKUP(A1306,HOS[],9,FALSE)</f>
        <v>tier - 2</v>
      </c>
      <c r="O1306" t="str">
        <f>VLOOKUP(A1306,HOS[],10,FALSE)</f>
        <v>tier - 2</v>
      </c>
      <c r="P1306" t="str">
        <f>VLOOKUP(A1306,HOS[],11,FALSE)</f>
        <v>R1012</v>
      </c>
      <c r="Q1306">
        <f>VLOOKUP(A1306,HOS[],3,FALSE)</f>
        <v>43</v>
      </c>
    </row>
    <row r="1307" spans="1:17" ht="15.6" x14ac:dyDescent="0.3">
      <c r="A1307" s="1" t="s">
        <v>1065</v>
      </c>
      <c r="B1307" t="str">
        <f>VLOOKUP(A1307,CUS[],3,FALSE)</f>
        <v>Eirik</v>
      </c>
      <c r="C1307">
        <f>VLOOKUP(A1307,MED[],2,FALSE)</f>
        <v>24.78</v>
      </c>
      <c r="D1307">
        <f>VLOOKUP(A1307,MED[],3,FALSE)</f>
        <v>9.85</v>
      </c>
      <c r="E1307" t="str">
        <f>VLOOKUP(A1307,MED[],4,FALSE)</f>
        <v>No</v>
      </c>
      <c r="F1307" t="str">
        <f>VLOOKUP(A1307,MED[],5,FALSE)</f>
        <v>No</v>
      </c>
      <c r="G1307" t="str">
        <f>VLOOKUP(A1307,MED[],6,FALSE)</f>
        <v>No</v>
      </c>
      <c r="H1307" t="str">
        <f>VLOOKUP(A1307,MED[],7,FALSE)</f>
        <v>0</v>
      </c>
      <c r="I1307" t="str">
        <f>VLOOKUP(A1307,MED[],8,FALSE)</f>
        <v>No</v>
      </c>
      <c r="J1307" t="str">
        <f>VLOOKUP(A1307,MED[],9,FALSE)</f>
        <v>Overweight</v>
      </c>
      <c r="K1307" t="str">
        <f>VLOOKUP(A1307,MED[],10,FALSE)</f>
        <v>Diabetes</v>
      </c>
      <c r="L1307" t="str">
        <f>VLOOKUP(A1307,HOS[],2,FALSE)</f>
        <v>6 Sep 1971</v>
      </c>
      <c r="M1307" s="11">
        <f>VLOOKUP(A1307,HOS[],8,FALSE)</f>
        <v>9870.59</v>
      </c>
      <c r="N1307" t="str">
        <f>VLOOKUP(A1307,HOS[],9,FALSE)</f>
        <v>tier - 2</v>
      </c>
      <c r="O1307" t="str">
        <f>VLOOKUP(A1307,HOS[],10,FALSE)</f>
        <v>tier - 3</v>
      </c>
      <c r="P1307" t="str">
        <f>VLOOKUP(A1307,HOS[],11,FALSE)</f>
        <v>R1013</v>
      </c>
      <c r="Q1307">
        <f>VLOOKUP(A1307,HOS[],3,FALSE)</f>
        <v>51</v>
      </c>
    </row>
    <row r="1308" spans="1:17" ht="15.6" x14ac:dyDescent="0.3">
      <c r="A1308" s="1" t="s">
        <v>1064</v>
      </c>
      <c r="B1308" t="str">
        <f>VLOOKUP(A1308,CUS[],3,FALSE)</f>
        <v>Rik</v>
      </c>
      <c r="C1308">
        <f>VLOOKUP(A1308,MED[],2,FALSE)</f>
        <v>24.77</v>
      </c>
      <c r="D1308">
        <f>VLOOKUP(A1308,MED[],3,FALSE)</f>
        <v>7.59</v>
      </c>
      <c r="E1308" t="str">
        <f>VLOOKUP(A1308,MED[],4,FALSE)</f>
        <v>No</v>
      </c>
      <c r="F1308" t="str">
        <f>VLOOKUP(A1308,MED[],5,FALSE)</f>
        <v>No</v>
      </c>
      <c r="G1308" t="str">
        <f>VLOOKUP(A1308,MED[],6,FALSE)</f>
        <v>No</v>
      </c>
      <c r="H1308" t="str">
        <f>VLOOKUP(A1308,MED[],7,FALSE)</f>
        <v>0</v>
      </c>
      <c r="I1308" t="str">
        <f>VLOOKUP(A1308,MED[],8,FALSE)</f>
        <v>No</v>
      </c>
      <c r="J1308" t="str">
        <f>VLOOKUP(A1308,MED[],9,FALSE)</f>
        <v>Overweight</v>
      </c>
      <c r="K1308" t="str">
        <f>VLOOKUP(A1308,MED[],10,FALSE)</f>
        <v>Diabetes</v>
      </c>
      <c r="L1308" t="str">
        <f>VLOOKUP(A1308,HOS[],2,FALSE)</f>
        <v>24 Sep 1971</v>
      </c>
      <c r="M1308" s="11">
        <f>VLOOKUP(A1308,HOS[],8,FALSE)</f>
        <v>39774.28</v>
      </c>
      <c r="N1308" t="str">
        <f>VLOOKUP(A1308,HOS[],9,FALSE)</f>
        <v>tier - 2</v>
      </c>
      <c r="O1308" t="str">
        <f>VLOOKUP(A1308,HOS[],10,FALSE)</f>
        <v>tier - 3</v>
      </c>
      <c r="P1308" t="str">
        <f>VLOOKUP(A1308,HOS[],11,FALSE)</f>
        <v>R1013</v>
      </c>
      <c r="Q1308">
        <f>VLOOKUP(A1308,HOS[],3,FALSE)</f>
        <v>51</v>
      </c>
    </row>
    <row r="1309" spans="1:17" ht="15.6" x14ac:dyDescent="0.3">
      <c r="A1309" s="1" t="s">
        <v>1063</v>
      </c>
      <c r="B1309" t="str">
        <f>VLOOKUP(A1309,CUS[],3,FALSE)</f>
        <v>Matthew R</v>
      </c>
      <c r="C1309">
        <f>VLOOKUP(A1309,MED[],2,FALSE)</f>
        <v>16.579999999999998</v>
      </c>
      <c r="D1309">
        <f>VLOOKUP(A1309,MED[],3,FALSE)</f>
        <v>6.98</v>
      </c>
      <c r="E1309" t="str">
        <f>VLOOKUP(A1309,MED[],4,FALSE)</f>
        <v>yes</v>
      </c>
      <c r="F1309" t="str">
        <f>VLOOKUP(A1309,MED[],5,FALSE)</f>
        <v>No</v>
      </c>
      <c r="G1309" t="str">
        <f>VLOOKUP(A1309,MED[],6,FALSE)</f>
        <v>Yes</v>
      </c>
      <c r="H1309" t="str">
        <f>VLOOKUP(A1309,MED[],7,FALSE)</f>
        <v>1</v>
      </c>
      <c r="I1309" t="str">
        <f>VLOOKUP(A1309,MED[],8,FALSE)</f>
        <v>No</v>
      </c>
      <c r="J1309" t="str">
        <f>VLOOKUP(A1309,MED[],9,FALSE)</f>
        <v>Underweight</v>
      </c>
      <c r="K1309" t="str">
        <f>VLOOKUP(A1309,MED[],10,FALSE)</f>
        <v>Diabetes</v>
      </c>
      <c r="L1309" t="str">
        <f>VLOOKUP(A1309,HOS[],2,FALSE)</f>
        <v>27 Sep 1963</v>
      </c>
      <c r="M1309" s="11">
        <f>VLOOKUP(A1309,HOS[],8,FALSE)</f>
        <v>13010.86</v>
      </c>
      <c r="N1309" t="str">
        <f>VLOOKUP(A1309,HOS[],9,FALSE)</f>
        <v>tier - 3</v>
      </c>
      <c r="O1309" t="str">
        <f>VLOOKUP(A1309,HOS[],10,FALSE)</f>
        <v>tier - 3</v>
      </c>
      <c r="P1309" t="str">
        <f>VLOOKUP(A1309,HOS[],11,FALSE)</f>
        <v>R1012</v>
      </c>
      <c r="Q1309">
        <f>VLOOKUP(A1309,HOS[],3,FALSE)</f>
        <v>59</v>
      </c>
    </row>
    <row r="1310" spans="1:17" ht="15.6" x14ac:dyDescent="0.3">
      <c r="A1310" s="1" t="s">
        <v>1062</v>
      </c>
      <c r="B1310" t="str">
        <f>VLOOKUP(A1310,CUS[],3,FALSE)</f>
        <v>Daniel G</v>
      </c>
      <c r="C1310">
        <f>VLOOKUP(A1310,MED[],2,FALSE)</f>
        <v>38.17</v>
      </c>
      <c r="D1310">
        <f>VLOOKUP(A1310,MED[],3,FALSE)</f>
        <v>4.7300000000000004</v>
      </c>
      <c r="E1310" t="str">
        <f>VLOOKUP(A1310,MED[],4,FALSE)</f>
        <v>yes</v>
      </c>
      <c r="F1310" t="str">
        <f>VLOOKUP(A1310,MED[],5,FALSE)</f>
        <v>No</v>
      </c>
      <c r="G1310" t="str">
        <f>VLOOKUP(A1310,MED[],6,FALSE)</f>
        <v>No</v>
      </c>
      <c r="H1310" t="str">
        <f>VLOOKUP(A1310,MED[],7,FALSE)</f>
        <v>0</v>
      </c>
      <c r="I1310" t="str">
        <f>VLOOKUP(A1310,MED[],8,FALSE)</f>
        <v>No</v>
      </c>
      <c r="J1310" t="str">
        <f>VLOOKUP(A1310,MED[],9,FALSE)</f>
        <v>Obesity</v>
      </c>
      <c r="K1310" t="str">
        <f>VLOOKUP(A1310,MED[],10,FALSE)</f>
        <v>Normal</v>
      </c>
      <c r="L1310" t="str">
        <f>VLOOKUP(A1310,HOS[],2,FALSE)</f>
        <v>22 Jun 1976</v>
      </c>
      <c r="M1310" s="11">
        <f>VLOOKUP(A1310,HOS[],8,FALSE)</f>
        <v>9872.7000000000007</v>
      </c>
      <c r="N1310" t="str">
        <f>VLOOKUP(A1310,HOS[],9,FALSE)</f>
        <v>tier - 2</v>
      </c>
      <c r="O1310" t="str">
        <f>VLOOKUP(A1310,HOS[],10,FALSE)</f>
        <v>tier - 1</v>
      </c>
      <c r="P1310" t="str">
        <f>VLOOKUP(A1310,HOS[],11,FALSE)</f>
        <v>R1013</v>
      </c>
      <c r="Q1310">
        <f>VLOOKUP(A1310,HOS[],3,FALSE)</f>
        <v>46</v>
      </c>
    </row>
    <row r="1311" spans="1:17" ht="15.6" x14ac:dyDescent="0.3">
      <c r="A1311" s="1" t="s">
        <v>1061</v>
      </c>
      <c r="B1311" t="str">
        <f>VLOOKUP(A1311,CUS[],3,FALSE)</f>
        <v>Yannick</v>
      </c>
      <c r="C1311">
        <f>VLOOKUP(A1311,MED[],2,FALSE)</f>
        <v>39.424999999999997</v>
      </c>
      <c r="D1311">
        <f>VLOOKUP(A1311,MED[],3,FALSE)</f>
        <v>4.76</v>
      </c>
      <c r="E1311" t="str">
        <f>VLOOKUP(A1311,MED[],4,FALSE)</f>
        <v>yes</v>
      </c>
      <c r="F1311" t="str">
        <f>VLOOKUP(A1311,MED[],5,FALSE)</f>
        <v>No</v>
      </c>
      <c r="G1311" t="str">
        <f>VLOOKUP(A1311,MED[],6,FALSE)</f>
        <v>No</v>
      </c>
      <c r="H1311" t="str">
        <f>VLOOKUP(A1311,MED[],7,FALSE)</f>
        <v>0</v>
      </c>
      <c r="I1311" t="str">
        <f>VLOOKUP(A1311,MED[],8,FALSE)</f>
        <v>No</v>
      </c>
      <c r="J1311" t="str">
        <f>VLOOKUP(A1311,MED[],9,FALSE)</f>
        <v>Obesity</v>
      </c>
      <c r="K1311" t="str">
        <f>VLOOKUP(A1311,MED[],10,FALSE)</f>
        <v>Normal</v>
      </c>
      <c r="L1311" t="str">
        <f>VLOOKUP(A1311,HOS[],2,FALSE)</f>
        <v>3 Jul 1976</v>
      </c>
      <c r="M1311" s="11">
        <f>VLOOKUP(A1311,HOS[],8,FALSE)</f>
        <v>9875.68</v>
      </c>
      <c r="N1311" t="str">
        <f>VLOOKUP(A1311,HOS[],9,FALSE)</f>
        <v>tier - 3</v>
      </c>
      <c r="O1311" t="str">
        <f>VLOOKUP(A1311,HOS[],10,FALSE)</f>
        <v>tier - 1</v>
      </c>
      <c r="P1311" t="str">
        <f>VLOOKUP(A1311,HOS[],11,FALSE)</f>
        <v>R1016</v>
      </c>
      <c r="Q1311">
        <f>VLOOKUP(A1311,HOS[],3,FALSE)</f>
        <v>46</v>
      </c>
    </row>
    <row r="1312" spans="1:17" ht="15.6" x14ac:dyDescent="0.3">
      <c r="A1312" s="1" t="s">
        <v>1060</v>
      </c>
      <c r="B1312" t="str">
        <f>VLOOKUP(A1312,CUS[],3,FALSE)</f>
        <v>Sean R</v>
      </c>
      <c r="C1312">
        <f>VLOOKUP(A1312,MED[],2,FALSE)</f>
        <v>33.44</v>
      </c>
      <c r="D1312">
        <f>VLOOKUP(A1312,MED[],3,FALSE)</f>
        <v>6.24</v>
      </c>
      <c r="E1312" t="str">
        <f>VLOOKUP(A1312,MED[],4,FALSE)</f>
        <v>yes</v>
      </c>
      <c r="F1312" t="str">
        <f>VLOOKUP(A1312,MED[],5,FALSE)</f>
        <v>No</v>
      </c>
      <c r="G1312" t="str">
        <f>VLOOKUP(A1312,MED[],6,FALSE)</f>
        <v>No</v>
      </c>
      <c r="H1312" t="str">
        <f>VLOOKUP(A1312,MED[],7,FALSE)</f>
        <v>0</v>
      </c>
      <c r="I1312" t="str">
        <f>VLOOKUP(A1312,MED[],8,FALSE)</f>
        <v>No</v>
      </c>
      <c r="J1312" t="str">
        <f>VLOOKUP(A1312,MED[],9,FALSE)</f>
        <v>Obesity</v>
      </c>
      <c r="K1312" t="str">
        <f>VLOOKUP(A1312,MED[],10,FALSE)</f>
        <v>Prediabetes</v>
      </c>
      <c r="L1312" t="str">
        <f>VLOOKUP(A1312,HOS[],2,FALSE)</f>
        <v>3 Jul 1976</v>
      </c>
      <c r="M1312" s="11">
        <f>VLOOKUP(A1312,HOS[],8,FALSE)</f>
        <v>9877.61</v>
      </c>
      <c r="N1312" t="str">
        <f>VLOOKUP(A1312,HOS[],9,FALSE)</f>
        <v>tier - 3</v>
      </c>
      <c r="O1312" t="str">
        <f>VLOOKUP(A1312,HOS[],10,FALSE)</f>
        <v>tier - 2</v>
      </c>
      <c r="P1312" t="str">
        <f>VLOOKUP(A1312,HOS[],11,FALSE)</f>
        <v>R1016</v>
      </c>
      <c r="Q1312">
        <f>VLOOKUP(A1312,HOS[],3,FALSE)</f>
        <v>46</v>
      </c>
    </row>
    <row r="1313" spans="1:17" ht="15.6" x14ac:dyDescent="0.3">
      <c r="A1313" s="1" t="s">
        <v>1059</v>
      </c>
      <c r="B1313" t="str">
        <f>VLOOKUP(A1313,CUS[],3,FALSE)</f>
        <v>Peter</v>
      </c>
      <c r="C1313">
        <f>VLOOKUP(A1313,MED[],2,FALSE)</f>
        <v>33.344999999999999</v>
      </c>
      <c r="D1313">
        <f>VLOOKUP(A1313,MED[],3,FALSE)</f>
        <v>5.44</v>
      </c>
      <c r="E1313" t="str">
        <f>VLOOKUP(A1313,MED[],4,FALSE)</f>
        <v>yes</v>
      </c>
      <c r="F1313" t="str">
        <f>VLOOKUP(A1313,MED[],5,FALSE)</f>
        <v>No</v>
      </c>
      <c r="G1313" t="str">
        <f>VLOOKUP(A1313,MED[],6,FALSE)</f>
        <v>No</v>
      </c>
      <c r="H1313" t="str">
        <f>VLOOKUP(A1313,MED[],7,FALSE)</f>
        <v>0</v>
      </c>
      <c r="I1313" t="str">
        <f>VLOOKUP(A1313,MED[],8,FALSE)</f>
        <v>No</v>
      </c>
      <c r="J1313" t="str">
        <f>VLOOKUP(A1313,MED[],9,FALSE)</f>
        <v>Obesity</v>
      </c>
      <c r="K1313" t="str">
        <f>VLOOKUP(A1313,MED[],10,FALSE)</f>
        <v>Normal</v>
      </c>
      <c r="L1313" t="str">
        <f>VLOOKUP(A1313,HOS[],2,FALSE)</f>
        <v>8 Jul 1976</v>
      </c>
      <c r="M1313" s="11">
        <f>VLOOKUP(A1313,HOS[],8,FALSE)</f>
        <v>9880.07</v>
      </c>
      <c r="N1313" t="str">
        <f>VLOOKUP(A1313,HOS[],9,FALSE)</f>
        <v>tier - 3</v>
      </c>
      <c r="O1313" t="str">
        <f>VLOOKUP(A1313,HOS[],10,FALSE)</f>
        <v>tier - 2</v>
      </c>
      <c r="P1313" t="str">
        <f>VLOOKUP(A1313,HOS[],11,FALSE)</f>
        <v>R1016</v>
      </c>
      <c r="Q1313">
        <f>VLOOKUP(A1313,HOS[],3,FALSE)</f>
        <v>46</v>
      </c>
    </row>
    <row r="1314" spans="1:17" ht="15.6" x14ac:dyDescent="0.3">
      <c r="A1314" s="1" t="s">
        <v>1058</v>
      </c>
      <c r="B1314" t="str">
        <f>VLOOKUP(A1314,CUS[],3,FALSE)</f>
        <v>Sara A.</v>
      </c>
      <c r="C1314">
        <f>VLOOKUP(A1314,MED[],2,FALSE)</f>
        <v>38.79</v>
      </c>
      <c r="D1314">
        <f>VLOOKUP(A1314,MED[],3,FALSE)</f>
        <v>5.08</v>
      </c>
      <c r="E1314" t="str">
        <f>VLOOKUP(A1314,MED[],4,FALSE)</f>
        <v>No</v>
      </c>
      <c r="F1314" t="str">
        <f>VLOOKUP(A1314,MED[],5,FALSE)</f>
        <v>No</v>
      </c>
      <c r="G1314" t="str">
        <f>VLOOKUP(A1314,MED[],6,FALSE)</f>
        <v>Yes</v>
      </c>
      <c r="H1314" t="str">
        <f>VLOOKUP(A1314,MED[],7,FALSE)</f>
        <v>1</v>
      </c>
      <c r="I1314" t="str">
        <f>VLOOKUP(A1314,MED[],8,FALSE)</f>
        <v>No</v>
      </c>
      <c r="J1314" t="str">
        <f>VLOOKUP(A1314,MED[],9,FALSE)</f>
        <v>Obesity</v>
      </c>
      <c r="K1314" t="str">
        <f>VLOOKUP(A1314,MED[],10,FALSE)</f>
        <v>Normal</v>
      </c>
      <c r="L1314" t="str">
        <f>VLOOKUP(A1314,HOS[],2,FALSE)</f>
        <v>5 Jun 1993</v>
      </c>
      <c r="M1314" s="11">
        <f>VLOOKUP(A1314,HOS[],8,FALSE)</f>
        <v>9890.23</v>
      </c>
      <c r="N1314" t="str">
        <f>VLOOKUP(A1314,HOS[],9,FALSE)</f>
        <v>tier - 2</v>
      </c>
      <c r="O1314" t="str">
        <f>VLOOKUP(A1314,HOS[],10,FALSE)</f>
        <v>tier - 1</v>
      </c>
      <c r="P1314" t="str">
        <f>VLOOKUP(A1314,HOS[],11,FALSE)</f>
        <v>R1012</v>
      </c>
      <c r="Q1314">
        <f>VLOOKUP(A1314,HOS[],3,FALSE)</f>
        <v>30</v>
      </c>
    </row>
    <row r="1315" spans="1:17" ht="15.6" x14ac:dyDescent="0.3">
      <c r="A1315" s="1" t="s">
        <v>1057</v>
      </c>
      <c r="B1315" t="str">
        <f>VLOOKUP(A1315,CUS[],3,FALSE)</f>
        <v>Erin C.</v>
      </c>
      <c r="C1315">
        <f>VLOOKUP(A1315,MED[],2,FALSE)</f>
        <v>30.684999999999999</v>
      </c>
      <c r="D1315">
        <f>VLOOKUP(A1315,MED[],3,FALSE)</f>
        <v>4.87</v>
      </c>
      <c r="E1315" t="str">
        <f>VLOOKUP(A1315,MED[],4,FALSE)</f>
        <v>No</v>
      </c>
      <c r="F1315" t="str">
        <f>VLOOKUP(A1315,MED[],5,FALSE)</f>
        <v>No</v>
      </c>
      <c r="G1315" t="str">
        <f>VLOOKUP(A1315,MED[],6,FALSE)</f>
        <v>Yes</v>
      </c>
      <c r="H1315" t="str">
        <f>VLOOKUP(A1315,MED[],7,FALSE)</f>
        <v>1</v>
      </c>
      <c r="I1315" t="str">
        <f>VLOOKUP(A1315,MED[],8,FALSE)</f>
        <v>No</v>
      </c>
      <c r="J1315" t="str">
        <f>VLOOKUP(A1315,MED[],9,FALSE)</f>
        <v>Obesity</v>
      </c>
      <c r="K1315" t="str">
        <f>VLOOKUP(A1315,MED[],10,FALSE)</f>
        <v>Normal</v>
      </c>
      <c r="L1315" t="str">
        <f>VLOOKUP(A1315,HOS[],2,FALSE)</f>
        <v>8 Aug 1979</v>
      </c>
      <c r="M1315" s="11">
        <f>VLOOKUP(A1315,HOS[],8,FALSE)</f>
        <v>9894.69</v>
      </c>
      <c r="N1315" t="str">
        <f>VLOOKUP(A1315,HOS[],9,FALSE)</f>
        <v>tier - 2</v>
      </c>
      <c r="O1315" t="str">
        <f>VLOOKUP(A1315,HOS[],10,FALSE)</f>
        <v>tier - 2</v>
      </c>
      <c r="P1315" t="str">
        <f>VLOOKUP(A1315,HOS[],11,FALSE)</f>
        <v>R1012</v>
      </c>
      <c r="Q1315">
        <f>VLOOKUP(A1315,HOS[],3,FALSE)</f>
        <v>43</v>
      </c>
    </row>
    <row r="1316" spans="1:17" ht="15.6" x14ac:dyDescent="0.3">
      <c r="A1316" s="1" t="s">
        <v>1056</v>
      </c>
      <c r="B1316" t="str">
        <f>VLOOKUP(A1316,CUS[],3,FALSE)</f>
        <v>Thibaud</v>
      </c>
      <c r="C1316">
        <f>VLOOKUP(A1316,MED[],2,FALSE)</f>
        <v>22.135000000000002</v>
      </c>
      <c r="D1316">
        <f>VLOOKUP(A1316,MED[],3,FALSE)</f>
        <v>8.17</v>
      </c>
      <c r="E1316" t="str">
        <f>VLOOKUP(A1316,MED[],4,FALSE)</f>
        <v>No</v>
      </c>
      <c r="F1316" t="str">
        <f>VLOOKUP(A1316,MED[],5,FALSE)</f>
        <v>No</v>
      </c>
      <c r="G1316" t="str">
        <f>VLOOKUP(A1316,MED[],6,FALSE)</f>
        <v>No</v>
      </c>
      <c r="H1316" t="str">
        <f>VLOOKUP(A1316,MED[],7,FALSE)</f>
        <v>0</v>
      </c>
      <c r="I1316" t="str">
        <f>VLOOKUP(A1316,MED[],8,FALSE)</f>
        <v>No</v>
      </c>
      <c r="J1316" t="str">
        <f>VLOOKUP(A1316,MED[],9,FALSE)</f>
        <v>Overweight</v>
      </c>
      <c r="K1316" t="str">
        <f>VLOOKUP(A1316,MED[],10,FALSE)</f>
        <v>Diabetes</v>
      </c>
      <c r="L1316" t="str">
        <f>VLOOKUP(A1316,HOS[],2,FALSE)</f>
        <v>17 Jun 1978</v>
      </c>
      <c r="M1316" s="11">
        <f>VLOOKUP(A1316,HOS[],8,FALSE)</f>
        <v>9907.83</v>
      </c>
      <c r="N1316" t="str">
        <f>VLOOKUP(A1316,HOS[],9,FALSE)</f>
        <v>tier - 3</v>
      </c>
      <c r="O1316" t="str">
        <f>VLOOKUP(A1316,HOS[],10,FALSE)</f>
        <v>tier - 3</v>
      </c>
      <c r="P1316" t="str">
        <f>VLOOKUP(A1316,HOS[],11,FALSE)</f>
        <v>R1016</v>
      </c>
      <c r="Q1316">
        <f>VLOOKUP(A1316,HOS[],3,FALSE)</f>
        <v>44</v>
      </c>
    </row>
    <row r="1317" spans="1:17" ht="15.6" x14ac:dyDescent="0.3">
      <c r="A1317" s="1" t="s">
        <v>1055</v>
      </c>
      <c r="B1317" t="str">
        <f>VLOOKUP(A1317,CUS[],3,FALSE)</f>
        <v>Lisa</v>
      </c>
      <c r="C1317">
        <f>VLOOKUP(A1317,MED[],2,FALSE)</f>
        <v>33.33</v>
      </c>
      <c r="D1317">
        <f>VLOOKUP(A1317,MED[],3,FALSE)</f>
        <v>7.61</v>
      </c>
      <c r="E1317" t="str">
        <f>VLOOKUP(A1317,MED[],4,FALSE)</f>
        <v>No</v>
      </c>
      <c r="F1317" t="str">
        <f>VLOOKUP(A1317,MED[],5,FALSE)</f>
        <v>No</v>
      </c>
      <c r="G1317" t="str">
        <f>VLOOKUP(A1317,MED[],6,FALSE)</f>
        <v>No</v>
      </c>
      <c r="H1317" t="str">
        <f>VLOOKUP(A1317,MED[],7,FALSE)</f>
        <v>0</v>
      </c>
      <c r="I1317" t="str">
        <f>VLOOKUP(A1317,MED[],8,FALSE)</f>
        <v>No</v>
      </c>
      <c r="J1317" t="str">
        <f>VLOOKUP(A1317,MED[],9,FALSE)</f>
        <v>Obesity</v>
      </c>
      <c r="K1317" t="str">
        <f>VLOOKUP(A1317,MED[],10,FALSE)</f>
        <v>Diabetes</v>
      </c>
      <c r="L1317" t="str">
        <f>VLOOKUP(A1317,HOS[],2,FALSE)</f>
        <v>14 Jun 1974</v>
      </c>
      <c r="M1317" s="11">
        <f>VLOOKUP(A1317,HOS[],8,FALSE)</f>
        <v>9910.36</v>
      </c>
      <c r="N1317" t="str">
        <f>VLOOKUP(A1317,HOS[],9,FALSE)</f>
        <v>tier - 2</v>
      </c>
      <c r="O1317" t="str">
        <f>VLOOKUP(A1317,HOS[],10,FALSE)</f>
        <v>tier - 3</v>
      </c>
      <c r="P1317" t="str">
        <f>VLOOKUP(A1317,HOS[],11,FALSE)</f>
        <v>R1013</v>
      </c>
      <c r="Q1317">
        <f>VLOOKUP(A1317,HOS[],3,FALSE)</f>
        <v>48</v>
      </c>
    </row>
    <row r="1318" spans="1:17" ht="15.6" x14ac:dyDescent="0.3">
      <c r="A1318" s="1" t="s">
        <v>1054</v>
      </c>
      <c r="B1318" t="str">
        <f>VLOOKUP(A1318,CUS[],3,FALSE)</f>
        <v>Gretchen K.</v>
      </c>
      <c r="C1318">
        <f>VLOOKUP(A1318,MED[],2,FALSE)</f>
        <v>31.13</v>
      </c>
      <c r="D1318">
        <f>VLOOKUP(A1318,MED[],3,FALSE)</f>
        <v>10.1</v>
      </c>
      <c r="E1318" t="str">
        <f>VLOOKUP(A1318,MED[],4,FALSE)</f>
        <v>No</v>
      </c>
      <c r="F1318" t="str">
        <f>VLOOKUP(A1318,MED[],5,FALSE)</f>
        <v>No</v>
      </c>
      <c r="G1318" t="str">
        <f>VLOOKUP(A1318,MED[],6,FALSE)</f>
        <v>No</v>
      </c>
      <c r="H1318" t="str">
        <f>VLOOKUP(A1318,MED[],7,FALSE)</f>
        <v>0</v>
      </c>
      <c r="I1318" t="str">
        <f>VLOOKUP(A1318,MED[],8,FALSE)</f>
        <v>No</v>
      </c>
      <c r="J1318" t="str">
        <f>VLOOKUP(A1318,MED[],9,FALSE)</f>
        <v>Obesity</v>
      </c>
      <c r="K1318" t="str">
        <f>VLOOKUP(A1318,MED[],10,FALSE)</f>
        <v>Diabetes</v>
      </c>
      <c r="L1318" t="str">
        <f>VLOOKUP(A1318,HOS[],2,FALSE)</f>
        <v>19 Dec 1974</v>
      </c>
      <c r="M1318" s="11">
        <f>VLOOKUP(A1318,HOS[],8,FALSE)</f>
        <v>9930.64</v>
      </c>
      <c r="N1318" t="str">
        <f>VLOOKUP(A1318,HOS[],9,FALSE)</f>
        <v>tier - 2</v>
      </c>
      <c r="O1318" t="str">
        <f>VLOOKUP(A1318,HOS[],10,FALSE)</f>
        <v>tier - 2</v>
      </c>
      <c r="P1318" t="str">
        <f>VLOOKUP(A1318,HOS[],11,FALSE)</f>
        <v>R1013</v>
      </c>
      <c r="Q1318">
        <f>VLOOKUP(A1318,HOS[],3,FALSE)</f>
        <v>48</v>
      </c>
    </row>
    <row r="1319" spans="1:17" ht="15.6" x14ac:dyDescent="0.3">
      <c r="A1319" s="1" t="s">
        <v>1053</v>
      </c>
      <c r="B1319" t="str">
        <f>VLOOKUP(A1319,CUS[],3,FALSE)</f>
        <v>Martina</v>
      </c>
      <c r="C1319">
        <f>VLOOKUP(A1319,MED[],2,FALSE)</f>
        <v>28.9</v>
      </c>
      <c r="D1319">
        <f>VLOOKUP(A1319,MED[],3,FALSE)</f>
        <v>11.24</v>
      </c>
      <c r="E1319" t="str">
        <f>VLOOKUP(A1319,MED[],4,FALSE)</f>
        <v>No</v>
      </c>
      <c r="F1319" t="str">
        <f>VLOOKUP(A1319,MED[],5,FALSE)</f>
        <v>No</v>
      </c>
      <c r="G1319" t="str">
        <f>VLOOKUP(A1319,MED[],6,FALSE)</f>
        <v>No</v>
      </c>
      <c r="H1319" t="str">
        <f>VLOOKUP(A1319,MED[],7,FALSE)</f>
        <v>0</v>
      </c>
      <c r="I1319" t="str">
        <f>VLOOKUP(A1319,MED[],8,FALSE)</f>
        <v>No</v>
      </c>
      <c r="J1319" t="str">
        <f>VLOOKUP(A1319,MED[],9,FALSE)</f>
        <v>Overweight</v>
      </c>
      <c r="K1319" t="str">
        <f>VLOOKUP(A1319,MED[],10,FALSE)</f>
        <v>Diabetes</v>
      </c>
      <c r="L1319" t="str">
        <f>VLOOKUP(A1319,HOS[],2,FALSE)</f>
        <v>3 Sep 1974</v>
      </c>
      <c r="M1319" s="11">
        <f>VLOOKUP(A1319,HOS[],8,FALSE)</f>
        <v>9931.9599999999991</v>
      </c>
      <c r="N1319" t="str">
        <f>VLOOKUP(A1319,HOS[],9,FALSE)</f>
        <v>tier - 2</v>
      </c>
      <c r="O1319" t="str">
        <f>VLOOKUP(A1319,HOS[],10,FALSE)</f>
        <v>tier - 2</v>
      </c>
      <c r="P1319" t="str">
        <f>VLOOKUP(A1319,HOS[],11,FALSE)</f>
        <v>R1011</v>
      </c>
      <c r="Q1319">
        <f>VLOOKUP(A1319,HOS[],3,FALSE)</f>
        <v>48</v>
      </c>
    </row>
    <row r="1320" spans="1:17" ht="15.6" x14ac:dyDescent="0.3">
      <c r="A1320" s="1" t="s">
        <v>1052</v>
      </c>
      <c r="B1320" t="str">
        <f>VLOOKUP(A1320,CUS[],3,FALSE)</f>
        <v>Dustin J</v>
      </c>
      <c r="C1320">
        <f>VLOOKUP(A1320,MED[],2,FALSE)</f>
        <v>43.31</v>
      </c>
      <c r="D1320">
        <f>VLOOKUP(A1320,MED[],3,FALSE)</f>
        <v>6.1</v>
      </c>
      <c r="E1320" t="str">
        <f>VLOOKUP(A1320,MED[],4,FALSE)</f>
        <v>yes</v>
      </c>
      <c r="F1320" t="str">
        <f>VLOOKUP(A1320,MED[],5,FALSE)</f>
        <v>yes</v>
      </c>
      <c r="G1320" t="str">
        <f>VLOOKUP(A1320,MED[],6,FALSE)</f>
        <v>No</v>
      </c>
      <c r="H1320" t="str">
        <f>VLOOKUP(A1320,MED[],7,FALSE)</f>
        <v>1</v>
      </c>
      <c r="I1320" t="str">
        <f>VLOOKUP(A1320,MED[],8,FALSE)</f>
        <v>No</v>
      </c>
      <c r="J1320" t="str">
        <f>VLOOKUP(A1320,MED[],9,FALSE)</f>
        <v>Obesity</v>
      </c>
      <c r="K1320" t="str">
        <f>VLOOKUP(A1320,MED[],10,FALSE)</f>
        <v>Prediabetes</v>
      </c>
      <c r="L1320" t="str">
        <f>VLOOKUP(A1320,HOS[],2,FALSE)</f>
        <v>20 Nov 2000</v>
      </c>
      <c r="M1320" s="11">
        <f>VLOOKUP(A1320,HOS[],8,FALSE)</f>
        <v>13012.21</v>
      </c>
      <c r="N1320" t="str">
        <f>VLOOKUP(A1320,HOS[],9,FALSE)</f>
        <v>tier - 2</v>
      </c>
      <c r="O1320" t="str">
        <f>VLOOKUP(A1320,HOS[],10,FALSE)</f>
        <v>tier - 1</v>
      </c>
      <c r="P1320" t="str">
        <f>VLOOKUP(A1320,HOS[],11,FALSE)</f>
        <v>R1023</v>
      </c>
      <c r="Q1320">
        <f>VLOOKUP(A1320,HOS[],3,FALSE)</f>
        <v>22</v>
      </c>
    </row>
    <row r="1321" spans="1:17" ht="15.6" x14ac:dyDescent="0.3">
      <c r="A1321" s="1" t="s">
        <v>1051</v>
      </c>
      <c r="B1321" t="str">
        <f>VLOOKUP(A1321,CUS[],3,FALSE)</f>
        <v>Kelsey</v>
      </c>
      <c r="C1321">
        <f>VLOOKUP(A1321,MED[],2,FALSE)</f>
        <v>22.8</v>
      </c>
      <c r="D1321">
        <f>VLOOKUP(A1321,MED[],3,FALSE)</f>
        <v>6.98</v>
      </c>
      <c r="E1321" t="str">
        <f>VLOOKUP(A1321,MED[],4,FALSE)</f>
        <v>No</v>
      </c>
      <c r="F1321" t="str">
        <f>VLOOKUP(A1321,MED[],5,FALSE)</f>
        <v>No</v>
      </c>
      <c r="G1321" t="str">
        <f>VLOOKUP(A1321,MED[],6,FALSE)</f>
        <v>No</v>
      </c>
      <c r="H1321" t="str">
        <f>VLOOKUP(A1321,MED[],7,FALSE)</f>
        <v>0</v>
      </c>
      <c r="I1321" t="str">
        <f>VLOOKUP(A1321,MED[],8,FALSE)</f>
        <v>No</v>
      </c>
      <c r="J1321" t="str">
        <f>VLOOKUP(A1321,MED[],9,FALSE)</f>
        <v>Overweight</v>
      </c>
      <c r="K1321" t="str">
        <f>VLOOKUP(A1321,MED[],10,FALSE)</f>
        <v>Diabetes</v>
      </c>
      <c r="L1321" t="str">
        <f>VLOOKUP(A1321,HOS[],2,FALSE)</f>
        <v>17 Aug 1974</v>
      </c>
      <c r="M1321" s="11">
        <f>VLOOKUP(A1321,HOS[],8,FALSE)</f>
        <v>39836.519999999997</v>
      </c>
      <c r="N1321" t="str">
        <f>VLOOKUP(A1321,HOS[],9,FALSE)</f>
        <v>tier - 2</v>
      </c>
      <c r="O1321" t="str">
        <f>VLOOKUP(A1321,HOS[],10,FALSE)</f>
        <v>tier - 1</v>
      </c>
      <c r="P1321" t="str">
        <f>VLOOKUP(A1321,HOS[],11,FALSE)</f>
        <v>R1011</v>
      </c>
      <c r="Q1321">
        <f>VLOOKUP(A1321,HOS[],3,FALSE)</f>
        <v>48</v>
      </c>
    </row>
    <row r="1322" spans="1:17" ht="15.6" x14ac:dyDescent="0.3">
      <c r="A1322" s="1" t="s">
        <v>1050</v>
      </c>
      <c r="B1322" t="str">
        <f>VLOOKUP(A1322,CUS[],3,FALSE)</f>
        <v>Daniel V.</v>
      </c>
      <c r="C1322">
        <f>VLOOKUP(A1322,MED[],2,FALSE)</f>
        <v>19.09</v>
      </c>
      <c r="D1322">
        <f>VLOOKUP(A1322,MED[],3,FALSE)</f>
        <v>4</v>
      </c>
      <c r="E1322" t="str">
        <f>VLOOKUP(A1322,MED[],4,FALSE)</f>
        <v>yes</v>
      </c>
      <c r="F1322" t="str">
        <f>VLOOKUP(A1322,MED[],5,FALSE)</f>
        <v>No</v>
      </c>
      <c r="G1322" t="str">
        <f>VLOOKUP(A1322,MED[],6,FALSE)</f>
        <v>No</v>
      </c>
      <c r="H1322" t="str">
        <f>VLOOKUP(A1322,MED[],7,FALSE)</f>
        <v>1</v>
      </c>
      <c r="I1322" t="str">
        <f>VLOOKUP(A1322,MED[],8,FALSE)</f>
        <v>No</v>
      </c>
      <c r="J1322" t="str">
        <f>VLOOKUP(A1322,MED[],9,FALSE)</f>
        <v>Overweight</v>
      </c>
      <c r="K1322" t="str">
        <f>VLOOKUP(A1322,MED[],10,FALSE)</f>
        <v>Normal</v>
      </c>
      <c r="L1322" t="str">
        <f>VLOOKUP(A1322,HOS[],2,FALSE)</f>
        <v>11 Sep 1964</v>
      </c>
      <c r="M1322" s="11">
        <f>VLOOKUP(A1322,HOS[],8,FALSE)</f>
        <v>9933.44</v>
      </c>
      <c r="N1322" t="str">
        <f>VLOOKUP(A1322,HOS[],9,FALSE)</f>
        <v>tier - 3</v>
      </c>
      <c r="O1322" t="str">
        <f>VLOOKUP(A1322,HOS[],10,FALSE)</f>
        <v>tier - 3</v>
      </c>
      <c r="P1322" t="str">
        <f>VLOOKUP(A1322,HOS[],11,FALSE)</f>
        <v>R1013</v>
      </c>
      <c r="Q1322">
        <f>VLOOKUP(A1322,HOS[],3,FALSE)</f>
        <v>58</v>
      </c>
    </row>
    <row r="1323" spans="1:17" ht="15.6" x14ac:dyDescent="0.3">
      <c r="A1323" s="1" t="s">
        <v>1049</v>
      </c>
      <c r="B1323" t="str">
        <f>VLOOKUP(A1323,CUS[],3,FALSE)</f>
        <v>Saeger</v>
      </c>
      <c r="C1323">
        <f>VLOOKUP(A1323,MED[],2,FALSE)</f>
        <v>23.37</v>
      </c>
      <c r="D1323">
        <f>VLOOKUP(A1323,MED[],3,FALSE)</f>
        <v>4.2300000000000004</v>
      </c>
      <c r="E1323" t="str">
        <f>VLOOKUP(A1323,MED[],4,FALSE)</f>
        <v>No</v>
      </c>
      <c r="F1323" t="str">
        <f>VLOOKUP(A1323,MED[],5,FALSE)</f>
        <v>No</v>
      </c>
      <c r="G1323" t="str">
        <f>VLOOKUP(A1323,MED[],6,FALSE)</f>
        <v>No</v>
      </c>
      <c r="H1323" t="str">
        <f>VLOOKUP(A1323,MED[],7,FALSE)</f>
        <v>0</v>
      </c>
      <c r="I1323" t="str">
        <f>VLOOKUP(A1323,MED[],8,FALSE)</f>
        <v>No</v>
      </c>
      <c r="J1323" t="str">
        <f>VLOOKUP(A1323,MED[],9,FALSE)</f>
        <v>Overweight</v>
      </c>
      <c r="K1323" t="str">
        <f>VLOOKUP(A1323,MED[],10,FALSE)</f>
        <v>Normal</v>
      </c>
      <c r="L1323" t="str">
        <f>VLOOKUP(A1323,HOS[],2,FALSE)</f>
        <v>26 Sep 1982</v>
      </c>
      <c r="M1323" s="11">
        <f>VLOOKUP(A1323,HOS[],8,FALSE)</f>
        <v>9957.7199999999993</v>
      </c>
      <c r="N1323" t="str">
        <f>VLOOKUP(A1323,HOS[],9,FALSE)</f>
        <v>tier - 2</v>
      </c>
      <c r="O1323" t="str">
        <f>VLOOKUP(A1323,HOS[],10,FALSE)</f>
        <v>tier - 2</v>
      </c>
      <c r="P1323" t="str">
        <f>VLOOKUP(A1323,HOS[],11,FALSE)</f>
        <v>R1024</v>
      </c>
      <c r="Q1323">
        <f>VLOOKUP(A1323,HOS[],3,FALSE)</f>
        <v>40</v>
      </c>
    </row>
    <row r="1324" spans="1:17" ht="15.6" x14ac:dyDescent="0.3">
      <c r="A1324" s="1" t="s">
        <v>1048</v>
      </c>
      <c r="B1324" t="str">
        <f>VLOOKUP(A1324,CUS[],3,FALSE)</f>
        <v>Buzunesh</v>
      </c>
      <c r="C1324">
        <f>VLOOKUP(A1324,MED[],2,FALSE)</f>
        <v>33.44</v>
      </c>
      <c r="D1324">
        <f>VLOOKUP(A1324,MED[],3,FALSE)</f>
        <v>4.72</v>
      </c>
      <c r="E1324" t="str">
        <f>VLOOKUP(A1324,MED[],4,FALSE)</f>
        <v>yes</v>
      </c>
      <c r="F1324" t="str">
        <f>VLOOKUP(A1324,MED[],5,FALSE)</f>
        <v>No</v>
      </c>
      <c r="G1324" t="str">
        <f>VLOOKUP(A1324,MED[],6,FALSE)</f>
        <v>No</v>
      </c>
      <c r="H1324" t="str">
        <f>VLOOKUP(A1324,MED[],7,FALSE)</f>
        <v>0</v>
      </c>
      <c r="I1324" t="str">
        <f>VLOOKUP(A1324,MED[],8,FALSE)</f>
        <v>No</v>
      </c>
      <c r="J1324" t="str">
        <f>VLOOKUP(A1324,MED[],9,FALSE)</f>
        <v>Obesity</v>
      </c>
      <c r="K1324" t="str">
        <f>VLOOKUP(A1324,MED[],10,FALSE)</f>
        <v>Normal</v>
      </c>
      <c r="L1324" t="str">
        <f>VLOOKUP(A1324,HOS[],2,FALSE)</f>
        <v>6 Sep 1976</v>
      </c>
      <c r="M1324" s="11">
        <f>VLOOKUP(A1324,HOS[],8,FALSE)</f>
        <v>9964.06</v>
      </c>
      <c r="N1324" t="str">
        <f>VLOOKUP(A1324,HOS[],9,FALSE)</f>
        <v>tier - 2</v>
      </c>
      <c r="O1324" t="str">
        <f>VLOOKUP(A1324,HOS[],10,FALSE)</f>
        <v>tier - 2</v>
      </c>
      <c r="P1324" t="str">
        <f>VLOOKUP(A1324,HOS[],11,FALSE)</f>
        <v>R1013</v>
      </c>
      <c r="Q1324">
        <f>VLOOKUP(A1324,HOS[],3,FALSE)</f>
        <v>46</v>
      </c>
    </row>
    <row r="1325" spans="1:17" ht="15.6" x14ac:dyDescent="0.3">
      <c r="A1325" s="1" t="s">
        <v>1047</v>
      </c>
      <c r="B1325" t="str">
        <f>VLOOKUP(A1325,CUS[],3,FALSE)</f>
        <v>Mirte</v>
      </c>
      <c r="C1325">
        <f>VLOOKUP(A1325,MED[],2,FALSE)</f>
        <v>28.05</v>
      </c>
      <c r="D1325">
        <f>VLOOKUP(A1325,MED[],3,FALSE)</f>
        <v>5.63</v>
      </c>
      <c r="E1325" t="str">
        <f>VLOOKUP(A1325,MED[],4,FALSE)</f>
        <v>yes</v>
      </c>
      <c r="F1325" t="str">
        <f>VLOOKUP(A1325,MED[],5,FALSE)</f>
        <v>No</v>
      </c>
      <c r="G1325" t="str">
        <f>VLOOKUP(A1325,MED[],6,FALSE)</f>
        <v>No</v>
      </c>
      <c r="H1325" t="str">
        <f>VLOOKUP(A1325,MED[],7,FALSE)</f>
        <v>0</v>
      </c>
      <c r="I1325" t="str">
        <f>VLOOKUP(A1325,MED[],8,FALSE)</f>
        <v>No</v>
      </c>
      <c r="J1325" t="str">
        <f>VLOOKUP(A1325,MED[],9,FALSE)</f>
        <v>Overweight</v>
      </c>
      <c r="K1325" t="str">
        <f>VLOOKUP(A1325,MED[],10,FALSE)</f>
        <v>Normal</v>
      </c>
      <c r="L1325" t="str">
        <f>VLOOKUP(A1325,HOS[],2,FALSE)</f>
        <v>11 Jun 1976</v>
      </c>
      <c r="M1325" s="11">
        <f>VLOOKUP(A1325,HOS[],8,FALSE)</f>
        <v>9991.0400000000009</v>
      </c>
      <c r="N1325" t="str">
        <f>VLOOKUP(A1325,HOS[],9,FALSE)</f>
        <v>tier - 2</v>
      </c>
      <c r="O1325" t="str">
        <f>VLOOKUP(A1325,HOS[],10,FALSE)</f>
        <v>tier - 2</v>
      </c>
      <c r="P1325" t="str">
        <f>VLOOKUP(A1325,HOS[],11,FALSE)</f>
        <v>R1013</v>
      </c>
      <c r="Q1325">
        <f>VLOOKUP(A1325,HOS[],3,FALSE)</f>
        <v>46</v>
      </c>
    </row>
    <row r="1326" spans="1:17" ht="15.6" x14ac:dyDescent="0.3">
      <c r="A1326" s="1" t="s">
        <v>1046</v>
      </c>
      <c r="B1326" t="str">
        <f>VLOOKUP(A1326,CUS[],3,FALSE)</f>
        <v>Megan</v>
      </c>
      <c r="C1326">
        <f>VLOOKUP(A1326,MED[],2,FALSE)</f>
        <v>27.72</v>
      </c>
      <c r="D1326">
        <f>VLOOKUP(A1326,MED[],3,FALSE)</f>
        <v>5.83</v>
      </c>
      <c r="E1326" t="str">
        <f>VLOOKUP(A1326,MED[],4,FALSE)</f>
        <v>yes</v>
      </c>
      <c r="F1326" t="str">
        <f>VLOOKUP(A1326,MED[],5,FALSE)</f>
        <v>No</v>
      </c>
      <c r="G1326" t="str">
        <f>VLOOKUP(A1326,MED[],6,FALSE)</f>
        <v>No</v>
      </c>
      <c r="H1326" t="str">
        <f>VLOOKUP(A1326,MED[],7,FALSE)</f>
        <v>0</v>
      </c>
      <c r="I1326" t="str">
        <f>VLOOKUP(A1326,MED[],8,FALSE)</f>
        <v>No</v>
      </c>
      <c r="J1326" t="str">
        <f>VLOOKUP(A1326,MED[],9,FALSE)</f>
        <v>Overweight</v>
      </c>
      <c r="K1326" t="str">
        <f>VLOOKUP(A1326,MED[],10,FALSE)</f>
        <v>Prediabetes</v>
      </c>
      <c r="L1326" t="str">
        <f>VLOOKUP(A1326,HOS[],2,FALSE)</f>
        <v>3 Sep 1976</v>
      </c>
      <c r="M1326" s="11">
        <f>VLOOKUP(A1326,HOS[],8,FALSE)</f>
        <v>10011.44</v>
      </c>
      <c r="N1326" t="str">
        <f>VLOOKUP(A1326,HOS[],9,FALSE)</f>
        <v>tier - 2</v>
      </c>
      <c r="O1326" t="str">
        <f>VLOOKUP(A1326,HOS[],10,FALSE)</f>
        <v>tier - 3</v>
      </c>
      <c r="P1326" t="str">
        <f>VLOOKUP(A1326,HOS[],11,FALSE)</f>
        <v>R1013</v>
      </c>
      <c r="Q1326">
        <f>VLOOKUP(A1326,HOS[],3,FALSE)</f>
        <v>46</v>
      </c>
    </row>
    <row r="1327" spans="1:17" ht="15.6" x14ac:dyDescent="0.3">
      <c r="A1327" s="1" t="s">
        <v>1045</v>
      </c>
      <c r="B1327" t="str">
        <f>VLOOKUP(A1327,CUS[],3,FALSE)</f>
        <v>Kerry A.</v>
      </c>
      <c r="C1327">
        <f>VLOOKUP(A1327,MED[],2,FALSE)</f>
        <v>29.81</v>
      </c>
      <c r="D1327">
        <f>VLOOKUP(A1327,MED[],3,FALSE)</f>
        <v>9.23</v>
      </c>
      <c r="E1327" t="str">
        <f>VLOOKUP(A1327,MED[],4,FALSE)</f>
        <v>No</v>
      </c>
      <c r="F1327" t="str">
        <f>VLOOKUP(A1327,MED[],5,FALSE)</f>
        <v>No</v>
      </c>
      <c r="G1327" t="str">
        <f>VLOOKUP(A1327,MED[],6,FALSE)</f>
        <v>No</v>
      </c>
      <c r="H1327" t="str">
        <f>VLOOKUP(A1327,MED[],7,FALSE)</f>
        <v>0</v>
      </c>
      <c r="I1327" t="str">
        <f>VLOOKUP(A1327,MED[],8,FALSE)</f>
        <v>No</v>
      </c>
      <c r="J1327" t="str">
        <f>VLOOKUP(A1327,MED[],9,FALSE)</f>
        <v>Overweight</v>
      </c>
      <c r="K1327" t="str">
        <f>VLOOKUP(A1327,MED[],10,FALSE)</f>
        <v>Diabetes</v>
      </c>
      <c r="L1327" t="str">
        <f>VLOOKUP(A1327,HOS[],2,FALSE)</f>
        <v>28 Jun 1978</v>
      </c>
      <c r="M1327" s="11">
        <f>VLOOKUP(A1327,HOS[],8,FALSE)</f>
        <v>10027.15</v>
      </c>
      <c r="N1327" t="str">
        <f>VLOOKUP(A1327,HOS[],9,FALSE)</f>
        <v>tier - 2</v>
      </c>
      <c r="O1327" t="str">
        <f>VLOOKUP(A1327,HOS[],10,FALSE)</f>
        <v>tier - 2</v>
      </c>
      <c r="P1327" t="str">
        <f>VLOOKUP(A1327,HOS[],11,FALSE)</f>
        <v>R1013</v>
      </c>
      <c r="Q1327">
        <f>VLOOKUP(A1327,HOS[],3,FALSE)</f>
        <v>44</v>
      </c>
    </row>
    <row r="1328" spans="1:17" ht="15.6" x14ac:dyDescent="0.3">
      <c r="A1328" s="1" t="s">
        <v>1044</v>
      </c>
      <c r="B1328" t="str">
        <f>VLOOKUP(A1328,CUS[],3,FALSE)</f>
        <v>Kristin</v>
      </c>
      <c r="C1328">
        <f>VLOOKUP(A1328,MED[],2,FALSE)</f>
        <v>23.98</v>
      </c>
      <c r="D1328">
        <f>VLOOKUP(A1328,MED[],3,FALSE)</f>
        <v>9.89</v>
      </c>
      <c r="E1328" t="str">
        <f>VLOOKUP(A1328,MED[],4,FALSE)</f>
        <v>No</v>
      </c>
      <c r="F1328" t="str">
        <f>VLOOKUP(A1328,MED[],5,FALSE)</f>
        <v>No</v>
      </c>
      <c r="G1328" t="str">
        <f>VLOOKUP(A1328,MED[],6,FALSE)</f>
        <v>No</v>
      </c>
      <c r="H1328" t="str">
        <f>VLOOKUP(A1328,MED[],7,FALSE)</f>
        <v>0</v>
      </c>
      <c r="I1328" t="str">
        <f>VLOOKUP(A1328,MED[],8,FALSE)</f>
        <v>No</v>
      </c>
      <c r="J1328" t="str">
        <f>VLOOKUP(A1328,MED[],9,FALSE)</f>
        <v>Overweight</v>
      </c>
      <c r="K1328" t="str">
        <f>VLOOKUP(A1328,MED[],10,FALSE)</f>
        <v>Diabetes</v>
      </c>
      <c r="L1328" t="str">
        <f>VLOOKUP(A1328,HOS[],2,FALSE)</f>
        <v>30 Oct 1978</v>
      </c>
      <c r="M1328" s="11">
        <f>VLOOKUP(A1328,HOS[],8,FALSE)</f>
        <v>10043.25</v>
      </c>
      <c r="N1328" t="str">
        <f>VLOOKUP(A1328,HOS[],9,FALSE)</f>
        <v>tier - 2</v>
      </c>
      <c r="O1328" t="str">
        <f>VLOOKUP(A1328,HOS[],10,FALSE)</f>
        <v>tier - 3</v>
      </c>
      <c r="P1328" t="str">
        <f>VLOOKUP(A1328,HOS[],11,FALSE)</f>
        <v>R1013</v>
      </c>
      <c r="Q1328">
        <f>VLOOKUP(A1328,HOS[],3,FALSE)</f>
        <v>44</v>
      </c>
    </row>
    <row r="1329" spans="1:17" ht="15.6" x14ac:dyDescent="0.3">
      <c r="A1329" s="1" t="s">
        <v>1043</v>
      </c>
      <c r="B1329" t="str">
        <f>VLOOKUP(A1329,CUS[],3,FALSE)</f>
        <v>Christopher R.</v>
      </c>
      <c r="C1329">
        <f>VLOOKUP(A1329,MED[],2,FALSE)</f>
        <v>17.34</v>
      </c>
      <c r="D1329">
        <f>VLOOKUP(A1329,MED[],3,FALSE)</f>
        <v>12</v>
      </c>
      <c r="E1329" t="str">
        <f>VLOOKUP(A1329,MED[],4,FALSE)</f>
        <v>No</v>
      </c>
      <c r="F1329" t="str">
        <f>VLOOKUP(A1329,MED[],5,FALSE)</f>
        <v>No</v>
      </c>
      <c r="G1329" t="str">
        <f>VLOOKUP(A1329,MED[],6,FALSE)</f>
        <v>No</v>
      </c>
      <c r="H1329" t="str">
        <f>VLOOKUP(A1329,MED[],7,FALSE)</f>
        <v>0</v>
      </c>
      <c r="I1329" t="str">
        <f>VLOOKUP(A1329,MED[],8,FALSE)</f>
        <v>No</v>
      </c>
      <c r="J1329" t="str">
        <f>VLOOKUP(A1329,MED[],9,FALSE)</f>
        <v>Underweight</v>
      </c>
      <c r="K1329" t="str">
        <f>VLOOKUP(A1329,MED[],10,FALSE)</f>
        <v>Diabetes</v>
      </c>
      <c r="L1329" t="str">
        <f>VLOOKUP(A1329,HOS[],2,FALSE)</f>
        <v>22 Nov 1962</v>
      </c>
      <c r="M1329" s="11">
        <f>VLOOKUP(A1329,HOS[],8,FALSE)</f>
        <v>10065.41</v>
      </c>
      <c r="N1329" t="str">
        <f>VLOOKUP(A1329,HOS[],9,FALSE)</f>
        <v>tier - 3</v>
      </c>
      <c r="O1329" t="str">
        <f>VLOOKUP(A1329,HOS[],10,FALSE)</f>
        <v>tier - 3</v>
      </c>
      <c r="P1329" t="str">
        <f>VLOOKUP(A1329,HOS[],11,FALSE)</f>
        <v>R1013</v>
      </c>
      <c r="Q1329">
        <f>VLOOKUP(A1329,HOS[],3,FALSE)</f>
        <v>60</v>
      </c>
    </row>
    <row r="1330" spans="1:17" ht="15.6" x14ac:dyDescent="0.3">
      <c r="A1330" s="1" t="s">
        <v>1042</v>
      </c>
      <c r="B1330" t="str">
        <f>VLOOKUP(A1330,CUS[],3,FALSE)</f>
        <v>Elizabeth A</v>
      </c>
      <c r="C1330">
        <f>VLOOKUP(A1330,MED[],2,FALSE)</f>
        <v>40.39</v>
      </c>
      <c r="D1330">
        <f>VLOOKUP(A1330,MED[],3,FALSE)</f>
        <v>4.24</v>
      </c>
      <c r="E1330" t="str">
        <f>VLOOKUP(A1330,MED[],4,FALSE)</f>
        <v>yes</v>
      </c>
      <c r="F1330" t="str">
        <f>VLOOKUP(A1330,MED[],5,FALSE)</f>
        <v>No</v>
      </c>
      <c r="G1330" t="str">
        <f>VLOOKUP(A1330,MED[],6,FALSE)</f>
        <v>Yes</v>
      </c>
      <c r="H1330" t="str">
        <f>VLOOKUP(A1330,MED[],7,FALSE)</f>
        <v>1</v>
      </c>
      <c r="I1330" t="str">
        <f>VLOOKUP(A1330,MED[],8,FALSE)</f>
        <v>No</v>
      </c>
      <c r="J1330" t="str">
        <f>VLOOKUP(A1330,MED[],9,FALSE)</f>
        <v>Obesity</v>
      </c>
      <c r="K1330" t="str">
        <f>VLOOKUP(A1330,MED[],10,FALSE)</f>
        <v>Normal</v>
      </c>
      <c r="L1330" t="str">
        <f>VLOOKUP(A1330,HOS[],2,FALSE)</f>
        <v>27 Oct 1997</v>
      </c>
      <c r="M1330" s="11">
        <f>VLOOKUP(A1330,HOS[],8,FALSE)</f>
        <v>10072.06</v>
      </c>
      <c r="N1330" t="str">
        <f>VLOOKUP(A1330,HOS[],9,FALSE)</f>
        <v>tier - 2</v>
      </c>
      <c r="O1330" t="str">
        <f>VLOOKUP(A1330,HOS[],10,FALSE)</f>
        <v>tier - 1</v>
      </c>
      <c r="P1330" t="str">
        <f>VLOOKUP(A1330,HOS[],11,FALSE)</f>
        <v>R1026</v>
      </c>
      <c r="Q1330">
        <f>VLOOKUP(A1330,HOS[],3,FALSE)</f>
        <v>25</v>
      </c>
    </row>
    <row r="1331" spans="1:17" ht="15.6" x14ac:dyDescent="0.3">
      <c r="A1331" s="1" t="s">
        <v>1041</v>
      </c>
      <c r="B1331" t="str">
        <f>VLOOKUP(A1331,CUS[],3,FALSE)</f>
        <v>Andrew</v>
      </c>
      <c r="C1331">
        <f>VLOOKUP(A1331,MED[],2,FALSE)</f>
        <v>25.96</v>
      </c>
      <c r="D1331">
        <f>VLOOKUP(A1331,MED[],3,FALSE)</f>
        <v>4.68</v>
      </c>
      <c r="E1331" t="str">
        <f>VLOOKUP(A1331,MED[],4,FALSE)</f>
        <v>yes</v>
      </c>
      <c r="F1331" t="str">
        <f>VLOOKUP(A1331,MED[],5,FALSE)</f>
        <v>No</v>
      </c>
      <c r="G1331" t="str">
        <f>VLOOKUP(A1331,MED[],6,FALSE)</f>
        <v>Yes</v>
      </c>
      <c r="H1331" t="str">
        <f>VLOOKUP(A1331,MED[],7,FALSE)</f>
        <v>1</v>
      </c>
      <c r="I1331" t="str">
        <f>VLOOKUP(A1331,MED[],8,FALSE)</f>
        <v>No</v>
      </c>
      <c r="J1331" t="str">
        <f>VLOOKUP(A1331,MED[],9,FALSE)</f>
        <v>Overweight</v>
      </c>
      <c r="K1331" t="str">
        <f>VLOOKUP(A1331,MED[],10,FALSE)</f>
        <v>Normal</v>
      </c>
      <c r="L1331" t="str">
        <f>VLOOKUP(A1331,HOS[],2,FALSE)</f>
        <v>19 Jun 1983</v>
      </c>
      <c r="M1331" s="11">
        <f>VLOOKUP(A1331,HOS[],8,FALSE)</f>
        <v>11326.71</v>
      </c>
      <c r="N1331" t="str">
        <f>VLOOKUP(A1331,HOS[],9,FALSE)</f>
        <v>tier - 2</v>
      </c>
      <c r="O1331" t="str">
        <f>VLOOKUP(A1331,HOS[],10,FALSE)</f>
        <v>tier - 2</v>
      </c>
      <c r="P1331" t="str">
        <f>VLOOKUP(A1331,HOS[],11,FALSE)</f>
        <v>R1020</v>
      </c>
      <c r="Q1331">
        <f>VLOOKUP(A1331,HOS[],3,FALSE)</f>
        <v>39</v>
      </c>
    </row>
    <row r="1332" spans="1:17" ht="15.6" x14ac:dyDescent="0.3">
      <c r="A1332" s="1" t="s">
        <v>1040</v>
      </c>
      <c r="B1332" t="str">
        <f>VLOOKUP(A1332,CUS[],3,FALSE)</f>
        <v>Dawn M.</v>
      </c>
      <c r="C1332">
        <f>VLOOKUP(A1332,MED[],2,FALSE)</f>
        <v>17.68</v>
      </c>
      <c r="D1332">
        <f>VLOOKUP(A1332,MED[],3,FALSE)</f>
        <v>8.57</v>
      </c>
      <c r="E1332" t="str">
        <f>VLOOKUP(A1332,MED[],4,FALSE)</f>
        <v>yes</v>
      </c>
      <c r="F1332" t="str">
        <f>VLOOKUP(A1332,MED[],5,FALSE)</f>
        <v>No</v>
      </c>
      <c r="G1332" t="str">
        <f>VLOOKUP(A1332,MED[],6,FALSE)</f>
        <v>Yes</v>
      </c>
      <c r="H1332" t="str">
        <f>VLOOKUP(A1332,MED[],7,FALSE)</f>
        <v>1</v>
      </c>
      <c r="I1332" t="str">
        <f>VLOOKUP(A1332,MED[],8,FALSE)</f>
        <v>No</v>
      </c>
      <c r="J1332" t="str">
        <f>VLOOKUP(A1332,MED[],9,FALSE)</f>
        <v>Underweight</v>
      </c>
      <c r="K1332" t="str">
        <f>VLOOKUP(A1332,MED[],10,FALSE)</f>
        <v>Diabetes</v>
      </c>
      <c r="L1332" t="str">
        <f>VLOOKUP(A1332,HOS[],2,FALSE)</f>
        <v>23 Nov 1963</v>
      </c>
      <c r="M1332" s="11">
        <f>VLOOKUP(A1332,HOS[],8,FALSE)</f>
        <v>13019.16</v>
      </c>
      <c r="N1332" t="str">
        <f>VLOOKUP(A1332,HOS[],9,FALSE)</f>
        <v>tier - 3</v>
      </c>
      <c r="O1332" t="str">
        <f>VLOOKUP(A1332,HOS[],10,FALSE)</f>
        <v>tier - 1</v>
      </c>
      <c r="P1332" t="str">
        <f>VLOOKUP(A1332,HOS[],11,FALSE)</f>
        <v>R1013</v>
      </c>
      <c r="Q1332">
        <f>VLOOKUP(A1332,HOS[],3,FALSE)</f>
        <v>59</v>
      </c>
    </row>
    <row r="1333" spans="1:17" ht="15.6" x14ac:dyDescent="0.3">
      <c r="A1333" s="1" t="s">
        <v>1039</v>
      </c>
      <c r="B1333" t="str">
        <f>VLOOKUP(A1333,CUS[],3,FALSE)</f>
        <v>Jonathan P</v>
      </c>
      <c r="C1333">
        <f>VLOOKUP(A1333,MED[],2,FALSE)</f>
        <v>30.875</v>
      </c>
      <c r="D1333">
        <f>VLOOKUP(A1333,MED[],3,FALSE)</f>
        <v>4.0999999999999996</v>
      </c>
      <c r="E1333" t="str">
        <f>VLOOKUP(A1333,MED[],4,FALSE)</f>
        <v>No</v>
      </c>
      <c r="F1333" t="str">
        <f>VLOOKUP(A1333,MED[],5,FALSE)</f>
        <v>No</v>
      </c>
      <c r="G1333" t="str">
        <f>VLOOKUP(A1333,MED[],6,FALSE)</f>
        <v>No</v>
      </c>
      <c r="H1333" t="str">
        <f>VLOOKUP(A1333,MED[],7,FALSE)</f>
        <v>0</v>
      </c>
      <c r="I1333" t="str">
        <f>VLOOKUP(A1333,MED[],8,FALSE)</f>
        <v>No</v>
      </c>
      <c r="J1333" t="str">
        <f>VLOOKUP(A1333,MED[],9,FALSE)</f>
        <v>Obesity</v>
      </c>
      <c r="K1333" t="str">
        <f>VLOOKUP(A1333,MED[],10,FALSE)</f>
        <v>Normal</v>
      </c>
      <c r="L1333" t="str">
        <f>VLOOKUP(A1333,HOS[],2,FALSE)</f>
        <v>3 Jun 1982</v>
      </c>
      <c r="M1333" s="11">
        <f>VLOOKUP(A1333,HOS[],8,FALSE)</f>
        <v>10085.85</v>
      </c>
      <c r="N1333" t="str">
        <f>VLOOKUP(A1333,HOS[],9,FALSE)</f>
        <v>tier - 3</v>
      </c>
      <c r="O1333" t="str">
        <f>VLOOKUP(A1333,HOS[],10,FALSE)</f>
        <v>tier - 3</v>
      </c>
      <c r="P1333" t="str">
        <f>VLOOKUP(A1333,HOS[],11,FALSE)</f>
        <v>R1012</v>
      </c>
      <c r="Q1333">
        <f>VLOOKUP(A1333,HOS[],3,FALSE)</f>
        <v>41</v>
      </c>
    </row>
    <row r="1334" spans="1:17" ht="15.6" x14ac:dyDescent="0.3">
      <c r="A1334" s="1" t="s">
        <v>1038</v>
      </c>
      <c r="B1334" t="str">
        <f>VLOOKUP(A1334,CUS[],3,FALSE)</f>
        <v>Gina</v>
      </c>
      <c r="C1334">
        <f>VLOOKUP(A1334,MED[],2,FALSE)</f>
        <v>30.81</v>
      </c>
      <c r="D1334">
        <f>VLOOKUP(A1334,MED[],3,FALSE)</f>
        <v>4.49</v>
      </c>
      <c r="E1334" t="str">
        <f>VLOOKUP(A1334,MED[],4,FALSE)</f>
        <v>No</v>
      </c>
      <c r="F1334" t="str">
        <f>VLOOKUP(A1334,MED[],5,FALSE)</f>
        <v>No</v>
      </c>
      <c r="G1334" t="str">
        <f>VLOOKUP(A1334,MED[],6,FALSE)</f>
        <v>No</v>
      </c>
      <c r="H1334" t="str">
        <f>VLOOKUP(A1334,MED[],7,FALSE)</f>
        <v>0</v>
      </c>
      <c r="I1334" t="str">
        <f>VLOOKUP(A1334,MED[],8,FALSE)</f>
        <v>No</v>
      </c>
      <c r="J1334" t="str">
        <f>VLOOKUP(A1334,MED[],9,FALSE)</f>
        <v>Obesity</v>
      </c>
      <c r="K1334" t="str">
        <f>VLOOKUP(A1334,MED[],10,FALSE)</f>
        <v>Normal</v>
      </c>
      <c r="L1334" t="str">
        <f>VLOOKUP(A1334,HOS[],2,FALSE)</f>
        <v>1 Jun 1990</v>
      </c>
      <c r="M1334" s="11">
        <f>VLOOKUP(A1334,HOS[],8,FALSE)</f>
        <v>39865.699999999997</v>
      </c>
      <c r="N1334" t="str">
        <f>VLOOKUP(A1334,HOS[],9,FALSE)</f>
        <v>tier - 2</v>
      </c>
      <c r="O1334" t="str">
        <f>VLOOKUP(A1334,HOS[],10,FALSE)</f>
        <v>tier - 3</v>
      </c>
      <c r="P1334" t="str">
        <f>VLOOKUP(A1334,HOS[],11,FALSE)</f>
        <v>R1025</v>
      </c>
      <c r="Q1334">
        <f>VLOOKUP(A1334,HOS[],3,FALSE)</f>
        <v>33</v>
      </c>
    </row>
    <row r="1335" spans="1:17" ht="15.6" x14ac:dyDescent="0.3">
      <c r="A1335" s="1" t="s">
        <v>1037</v>
      </c>
      <c r="B1335" t="str">
        <f>VLOOKUP(A1335,CUS[],3,FALSE)</f>
        <v>Dino</v>
      </c>
      <c r="C1335">
        <f>VLOOKUP(A1335,MED[],2,FALSE)</f>
        <v>36.85</v>
      </c>
      <c r="D1335">
        <f>VLOOKUP(A1335,MED[],3,FALSE)</f>
        <v>8.8000000000000007</v>
      </c>
      <c r="E1335" t="str">
        <f>VLOOKUP(A1335,MED[],4,FALSE)</f>
        <v>No</v>
      </c>
      <c r="F1335" t="str">
        <f>VLOOKUP(A1335,MED[],5,FALSE)</f>
        <v>No</v>
      </c>
      <c r="G1335" t="str">
        <f>VLOOKUP(A1335,MED[],6,FALSE)</f>
        <v>No</v>
      </c>
      <c r="H1335" t="str">
        <f>VLOOKUP(A1335,MED[],7,FALSE)</f>
        <v>2</v>
      </c>
      <c r="I1335" t="str">
        <f>VLOOKUP(A1335,MED[],8,FALSE)</f>
        <v>No</v>
      </c>
      <c r="J1335" t="str">
        <f>VLOOKUP(A1335,MED[],9,FALSE)</f>
        <v>Obesity</v>
      </c>
      <c r="K1335" t="str">
        <f>VLOOKUP(A1335,MED[],10,FALSE)</f>
        <v>Diabetes</v>
      </c>
      <c r="L1335" t="str">
        <f>VLOOKUP(A1335,HOS[],2,FALSE)</f>
        <v>19 Sep 1973</v>
      </c>
      <c r="M1335" s="11">
        <f>VLOOKUP(A1335,HOS[],8,FALSE)</f>
        <v>10096.969999999999</v>
      </c>
      <c r="N1335" t="str">
        <f>VLOOKUP(A1335,HOS[],9,FALSE)</f>
        <v>tier - 2</v>
      </c>
      <c r="O1335" t="str">
        <f>VLOOKUP(A1335,HOS[],10,FALSE)</f>
        <v>tier - 2</v>
      </c>
      <c r="P1335" t="str">
        <f>VLOOKUP(A1335,HOS[],11,FALSE)</f>
        <v>R1013</v>
      </c>
      <c r="Q1335">
        <f>VLOOKUP(A1335,HOS[],3,FALSE)</f>
        <v>49</v>
      </c>
    </row>
    <row r="1336" spans="1:17" ht="15.6" x14ac:dyDescent="0.3">
      <c r="A1336" s="1" t="s">
        <v>1036</v>
      </c>
      <c r="B1336" t="str">
        <f>VLOOKUP(A1336,CUS[],3,FALSE)</f>
        <v xml:space="preserve">  Jan</v>
      </c>
      <c r="C1336">
        <f>VLOOKUP(A1336,MED[],2,FALSE)</f>
        <v>35.86</v>
      </c>
      <c r="D1336">
        <f>VLOOKUP(A1336,MED[],3,FALSE)</f>
        <v>7.93</v>
      </c>
      <c r="E1336" t="str">
        <f>VLOOKUP(A1336,MED[],4,FALSE)</f>
        <v>No</v>
      </c>
      <c r="F1336" t="str">
        <f>VLOOKUP(A1336,MED[],5,FALSE)</f>
        <v>No</v>
      </c>
      <c r="G1336" t="str">
        <f>VLOOKUP(A1336,MED[],6,FALSE)</f>
        <v>No</v>
      </c>
      <c r="H1336" t="str">
        <f>VLOOKUP(A1336,MED[],7,FALSE)</f>
        <v>2</v>
      </c>
      <c r="I1336" t="str">
        <f>VLOOKUP(A1336,MED[],8,FALSE)</f>
        <v>No</v>
      </c>
      <c r="J1336" t="str">
        <f>VLOOKUP(A1336,MED[],9,FALSE)</f>
        <v>Obesity</v>
      </c>
      <c r="K1336" t="str">
        <f>VLOOKUP(A1336,MED[],10,FALSE)</f>
        <v>Diabetes</v>
      </c>
      <c r="L1336" t="str">
        <f>VLOOKUP(A1336,HOS[],2,FALSE)</f>
        <v>19 Aug 1973</v>
      </c>
      <c r="M1336" s="11">
        <f>VLOOKUP(A1336,HOS[],8,FALSE)</f>
        <v>10106.129999999999</v>
      </c>
      <c r="N1336" t="str">
        <f>VLOOKUP(A1336,HOS[],9,FALSE)</f>
        <v>tier - 3</v>
      </c>
      <c r="O1336" t="str">
        <f>VLOOKUP(A1336,HOS[],10,FALSE)</f>
        <v>tier - 1</v>
      </c>
      <c r="P1336" t="str">
        <f>VLOOKUP(A1336,HOS[],11,FALSE)</f>
        <v>R1013</v>
      </c>
      <c r="Q1336">
        <f>VLOOKUP(A1336,HOS[],3,FALSE)</f>
        <v>49</v>
      </c>
    </row>
    <row r="1337" spans="1:17" ht="15.6" x14ac:dyDescent="0.3">
      <c r="A1337" s="1" t="s">
        <v>1035</v>
      </c>
      <c r="B1337" t="str">
        <f>VLOOKUP(A1337,CUS[],3,FALSE)</f>
        <v>Jonathan E.</v>
      </c>
      <c r="C1337">
        <f>VLOOKUP(A1337,MED[],2,FALSE)</f>
        <v>30.3</v>
      </c>
      <c r="D1337">
        <f>VLOOKUP(A1337,MED[],3,FALSE)</f>
        <v>9.4499999999999993</v>
      </c>
      <c r="E1337" t="str">
        <f>VLOOKUP(A1337,MED[],4,FALSE)</f>
        <v>No</v>
      </c>
      <c r="F1337" t="str">
        <f>VLOOKUP(A1337,MED[],5,FALSE)</f>
        <v>No</v>
      </c>
      <c r="G1337" t="str">
        <f>VLOOKUP(A1337,MED[],6,FALSE)</f>
        <v>No</v>
      </c>
      <c r="H1337" t="str">
        <f>VLOOKUP(A1337,MED[],7,FALSE)</f>
        <v>2</v>
      </c>
      <c r="I1337" t="str">
        <f>VLOOKUP(A1337,MED[],8,FALSE)</f>
        <v>No</v>
      </c>
      <c r="J1337" t="str">
        <f>VLOOKUP(A1337,MED[],9,FALSE)</f>
        <v>Obesity</v>
      </c>
      <c r="K1337" t="str">
        <f>VLOOKUP(A1337,MED[],10,FALSE)</f>
        <v>Diabetes</v>
      </c>
      <c r="L1337" t="str">
        <f>VLOOKUP(A1337,HOS[],2,FALSE)</f>
        <v>8 Dec 1973</v>
      </c>
      <c r="M1337" s="11">
        <f>VLOOKUP(A1337,HOS[],8,FALSE)</f>
        <v>10107.219999999999</v>
      </c>
      <c r="N1337" t="str">
        <f>VLOOKUP(A1337,HOS[],9,FALSE)</f>
        <v>tier - 3</v>
      </c>
      <c r="O1337" t="str">
        <f>VLOOKUP(A1337,HOS[],10,FALSE)</f>
        <v>tier - 1</v>
      </c>
      <c r="P1337" t="str">
        <f>VLOOKUP(A1337,HOS[],11,FALSE)</f>
        <v>R1011</v>
      </c>
      <c r="Q1337">
        <f>VLOOKUP(A1337,HOS[],3,FALSE)</f>
        <v>49</v>
      </c>
    </row>
    <row r="1338" spans="1:17" ht="15.6" x14ac:dyDescent="0.3">
      <c r="A1338" s="1" t="s">
        <v>1034</v>
      </c>
      <c r="B1338" t="str">
        <f>VLOOKUP(A1338,CUS[],3,FALSE)</f>
        <v>Mark A</v>
      </c>
      <c r="C1338">
        <f>VLOOKUP(A1338,MED[],2,FALSE)</f>
        <v>32.015000000000001</v>
      </c>
      <c r="D1338">
        <f>VLOOKUP(A1338,MED[],3,FALSE)</f>
        <v>7.67</v>
      </c>
      <c r="E1338" t="str">
        <f>VLOOKUP(A1338,MED[],4,FALSE)</f>
        <v>No</v>
      </c>
      <c r="F1338" t="str">
        <f>VLOOKUP(A1338,MED[],5,FALSE)</f>
        <v>No</v>
      </c>
      <c r="G1338" t="str">
        <f>VLOOKUP(A1338,MED[],6,FALSE)</f>
        <v>No</v>
      </c>
      <c r="H1338" t="str">
        <f>VLOOKUP(A1338,MED[],7,FALSE)</f>
        <v>0</v>
      </c>
      <c r="I1338" t="str">
        <f>VLOOKUP(A1338,MED[],8,FALSE)</f>
        <v>No</v>
      </c>
      <c r="J1338" t="str">
        <f>VLOOKUP(A1338,MED[],9,FALSE)</f>
        <v>Obesity</v>
      </c>
      <c r="K1338" t="str">
        <f>VLOOKUP(A1338,MED[],10,FALSE)</f>
        <v>Diabetes</v>
      </c>
      <c r="L1338" t="str">
        <f>VLOOKUP(A1338,HOS[],2,FALSE)</f>
        <v>2 Sep 1978</v>
      </c>
      <c r="M1338" s="11">
        <f>VLOOKUP(A1338,HOS[],8,FALSE)</f>
        <v>10115.01</v>
      </c>
      <c r="N1338" t="str">
        <f>VLOOKUP(A1338,HOS[],9,FALSE)</f>
        <v>tier - 3</v>
      </c>
      <c r="O1338" t="str">
        <f>VLOOKUP(A1338,HOS[],10,FALSE)</f>
        <v>tier - 1</v>
      </c>
      <c r="P1338" t="str">
        <f>VLOOKUP(A1338,HOS[],11,FALSE)</f>
        <v>R1012</v>
      </c>
      <c r="Q1338">
        <f>VLOOKUP(A1338,HOS[],3,FALSE)</f>
        <v>44</v>
      </c>
    </row>
    <row r="1339" spans="1:17" ht="15.6" x14ac:dyDescent="0.3">
      <c r="A1339" s="1" t="s">
        <v>1033</v>
      </c>
      <c r="B1339" t="str">
        <f>VLOOKUP(A1339,CUS[],3,FALSE)</f>
        <v>Mary</v>
      </c>
      <c r="C1339">
        <f>VLOOKUP(A1339,MED[],2,FALSE)</f>
        <v>25.06</v>
      </c>
      <c r="D1339">
        <f>VLOOKUP(A1339,MED[],3,FALSE)</f>
        <v>10.53</v>
      </c>
      <c r="E1339" t="str">
        <f>VLOOKUP(A1339,MED[],4,FALSE)</f>
        <v>No</v>
      </c>
      <c r="F1339" t="str">
        <f>VLOOKUP(A1339,MED[],5,FALSE)</f>
        <v>No</v>
      </c>
      <c r="G1339" t="str">
        <f>VLOOKUP(A1339,MED[],6,FALSE)</f>
        <v>No</v>
      </c>
      <c r="H1339" t="str">
        <f>VLOOKUP(A1339,MED[],7,FALSE)</f>
        <v>2</v>
      </c>
      <c r="I1339" t="str">
        <f>VLOOKUP(A1339,MED[],8,FALSE)</f>
        <v>No</v>
      </c>
      <c r="J1339" t="str">
        <f>VLOOKUP(A1339,MED[],9,FALSE)</f>
        <v>Overweight</v>
      </c>
      <c r="K1339" t="str">
        <f>VLOOKUP(A1339,MED[],10,FALSE)</f>
        <v>Diabetes</v>
      </c>
      <c r="L1339" t="str">
        <f>VLOOKUP(A1339,HOS[],2,FALSE)</f>
        <v>16 Oct 1973</v>
      </c>
      <c r="M1339" s="11">
        <f>VLOOKUP(A1339,HOS[],8,FALSE)</f>
        <v>10118.42</v>
      </c>
      <c r="N1339" t="str">
        <f>VLOOKUP(A1339,HOS[],9,FALSE)</f>
        <v>tier - 2</v>
      </c>
      <c r="O1339" t="str">
        <f>VLOOKUP(A1339,HOS[],10,FALSE)</f>
        <v>tier - 2</v>
      </c>
      <c r="P1339" t="str">
        <f>VLOOKUP(A1339,HOS[],11,FALSE)</f>
        <v>R1013</v>
      </c>
      <c r="Q1339">
        <f>VLOOKUP(A1339,HOS[],3,FALSE)</f>
        <v>49</v>
      </c>
    </row>
    <row r="1340" spans="1:17" ht="15.6" x14ac:dyDescent="0.3">
      <c r="A1340" s="1" t="s">
        <v>1032</v>
      </c>
      <c r="B1340" t="str">
        <f>VLOOKUP(A1340,CUS[],3,FALSE)</f>
        <v>Samuel</v>
      </c>
      <c r="C1340">
        <f>VLOOKUP(A1340,MED[],2,FALSE)</f>
        <v>18.829999999999998</v>
      </c>
      <c r="D1340">
        <f>VLOOKUP(A1340,MED[],3,FALSE)</f>
        <v>10.08</v>
      </c>
      <c r="E1340" t="str">
        <f>VLOOKUP(A1340,MED[],4,FALSE)</f>
        <v>yes</v>
      </c>
      <c r="F1340" t="str">
        <f>VLOOKUP(A1340,MED[],5,FALSE)</f>
        <v>No</v>
      </c>
      <c r="G1340" t="str">
        <f>VLOOKUP(A1340,MED[],6,FALSE)</f>
        <v>No</v>
      </c>
      <c r="H1340" t="str">
        <f>VLOOKUP(A1340,MED[],7,FALSE)</f>
        <v>0</v>
      </c>
      <c r="I1340" t="str">
        <f>VLOOKUP(A1340,MED[],8,FALSE)</f>
        <v>No</v>
      </c>
      <c r="J1340" t="str">
        <f>VLOOKUP(A1340,MED[],9,FALSE)</f>
        <v>Overweight</v>
      </c>
      <c r="K1340" t="str">
        <f>VLOOKUP(A1340,MED[],10,FALSE)</f>
        <v>Diabetes</v>
      </c>
      <c r="L1340" t="str">
        <f>VLOOKUP(A1340,HOS[],2,FALSE)</f>
        <v>5 Jun 1967</v>
      </c>
      <c r="M1340" s="11">
        <f>VLOOKUP(A1340,HOS[],8,FALSE)</f>
        <v>10139.84</v>
      </c>
      <c r="N1340" t="str">
        <f>VLOOKUP(A1340,HOS[],9,FALSE)</f>
        <v>tier - 3</v>
      </c>
      <c r="O1340" t="str">
        <f>VLOOKUP(A1340,HOS[],10,FALSE)</f>
        <v>tier - 1</v>
      </c>
      <c r="P1340" t="str">
        <f>VLOOKUP(A1340,HOS[],11,FALSE)</f>
        <v>R1012</v>
      </c>
      <c r="Q1340">
        <f>VLOOKUP(A1340,HOS[],3,FALSE)</f>
        <v>56</v>
      </c>
    </row>
    <row r="1341" spans="1:17" ht="15.6" x14ac:dyDescent="0.3">
      <c r="A1341" s="1" t="s">
        <v>1031</v>
      </c>
      <c r="B1341" t="str">
        <f>VLOOKUP(A1341,CUS[],3,FALSE)</f>
        <v>Stan J</v>
      </c>
      <c r="C1341">
        <f>VLOOKUP(A1341,MED[],2,FALSE)</f>
        <v>47.52</v>
      </c>
      <c r="D1341">
        <f>VLOOKUP(A1341,MED[],3,FALSE)</f>
        <v>11.39</v>
      </c>
      <c r="E1341" t="str">
        <f>VLOOKUP(A1341,MED[],4,FALSE)</f>
        <v>yes</v>
      </c>
      <c r="F1341" t="str">
        <f>VLOOKUP(A1341,MED[],5,FALSE)</f>
        <v>No</v>
      </c>
      <c r="G1341" t="str">
        <f>VLOOKUP(A1341,MED[],6,FALSE)</f>
        <v>No</v>
      </c>
      <c r="H1341" t="str">
        <f>VLOOKUP(A1341,MED[],7,FALSE)</f>
        <v>1</v>
      </c>
      <c r="I1341" t="str">
        <f>VLOOKUP(A1341,MED[],8,FALSE)</f>
        <v>No</v>
      </c>
      <c r="J1341" t="str">
        <f>VLOOKUP(A1341,MED[],9,FALSE)</f>
        <v>Obesity</v>
      </c>
      <c r="K1341" t="str">
        <f>VLOOKUP(A1341,MED[],10,FALSE)</f>
        <v>Diabetes</v>
      </c>
      <c r="L1341" t="str">
        <f>VLOOKUP(A1341,HOS[],2,FALSE)</f>
        <v>30 Dec 1975</v>
      </c>
      <c r="M1341" s="11">
        <f>VLOOKUP(A1341,HOS[],8,FALSE)</f>
        <v>10141.14</v>
      </c>
      <c r="N1341" t="str">
        <f>VLOOKUP(A1341,HOS[],9,FALSE)</f>
        <v>tier - 3</v>
      </c>
      <c r="O1341" t="str">
        <f>VLOOKUP(A1341,HOS[],10,FALSE)</f>
        <v>tier - 3</v>
      </c>
      <c r="P1341" t="str">
        <f>VLOOKUP(A1341,HOS[],11,FALSE)</f>
        <v>R1013</v>
      </c>
      <c r="Q1341">
        <f>VLOOKUP(A1341,HOS[],3,FALSE)</f>
        <v>47</v>
      </c>
    </row>
    <row r="1342" spans="1:17" ht="15.6" x14ac:dyDescent="0.3">
      <c r="A1342" s="1" t="s">
        <v>1030</v>
      </c>
      <c r="B1342" t="str">
        <f>VLOOKUP(A1342,CUS[],3,FALSE)</f>
        <v>Jessica L.</v>
      </c>
      <c r="C1342">
        <f>VLOOKUP(A1342,MED[],2,FALSE)</f>
        <v>37.82</v>
      </c>
      <c r="D1342">
        <f>VLOOKUP(A1342,MED[],3,FALSE)</f>
        <v>6.36</v>
      </c>
      <c r="E1342" t="str">
        <f>VLOOKUP(A1342,MED[],4,FALSE)</f>
        <v>No</v>
      </c>
      <c r="F1342" t="str">
        <f>VLOOKUP(A1342,MED[],5,FALSE)</f>
        <v>No</v>
      </c>
      <c r="G1342" t="str">
        <f>VLOOKUP(A1342,MED[],6,FALSE)</f>
        <v>No</v>
      </c>
      <c r="H1342" t="str">
        <f>VLOOKUP(A1342,MED[],7,FALSE)</f>
        <v>0</v>
      </c>
      <c r="I1342" t="str">
        <f>VLOOKUP(A1342,MED[],8,FALSE)</f>
        <v>No</v>
      </c>
      <c r="J1342" t="str">
        <f>VLOOKUP(A1342,MED[],9,FALSE)</f>
        <v>Obesity</v>
      </c>
      <c r="K1342" t="str">
        <f>VLOOKUP(A1342,MED[],10,FALSE)</f>
        <v>Prediabetes</v>
      </c>
      <c r="L1342" t="str">
        <f>VLOOKUP(A1342,HOS[],2,FALSE)</f>
        <v>12 Oct 1994</v>
      </c>
      <c r="M1342" s="11">
        <f>VLOOKUP(A1342,HOS[],8,FALSE)</f>
        <v>10146.129999999999</v>
      </c>
      <c r="N1342" t="str">
        <f>VLOOKUP(A1342,HOS[],9,FALSE)</f>
        <v>tier - 2</v>
      </c>
      <c r="O1342" t="str">
        <f>VLOOKUP(A1342,HOS[],10,FALSE)</f>
        <v>tier - 2</v>
      </c>
      <c r="P1342" t="str">
        <f>VLOOKUP(A1342,HOS[],11,FALSE)</f>
        <v>R1026</v>
      </c>
      <c r="Q1342">
        <f>VLOOKUP(A1342,HOS[],3,FALSE)</f>
        <v>28</v>
      </c>
    </row>
    <row r="1343" spans="1:17" ht="15.6" x14ac:dyDescent="0.3">
      <c r="A1343" s="1" t="s">
        <v>1029</v>
      </c>
      <c r="B1343" t="str">
        <f>VLOOKUP(A1343,CUS[],3,FALSE)</f>
        <v>Krysta</v>
      </c>
      <c r="C1343">
        <f>VLOOKUP(A1343,MED[],2,FALSE)</f>
        <v>44.16</v>
      </c>
      <c r="D1343">
        <f>VLOOKUP(A1343,MED[],3,FALSE)</f>
        <v>5.31</v>
      </c>
      <c r="E1343" t="str">
        <f>VLOOKUP(A1343,MED[],4,FALSE)</f>
        <v>yes</v>
      </c>
      <c r="F1343" t="str">
        <f>VLOOKUP(A1343,MED[],5,FALSE)</f>
        <v>No</v>
      </c>
      <c r="G1343" t="str">
        <f>VLOOKUP(A1343,MED[],6,FALSE)</f>
        <v>No</v>
      </c>
      <c r="H1343" t="str">
        <f>VLOOKUP(A1343,MED[],7,FALSE)</f>
        <v>0</v>
      </c>
      <c r="I1343" t="str">
        <f>VLOOKUP(A1343,MED[],8,FALSE)</f>
        <v>No</v>
      </c>
      <c r="J1343" t="str">
        <f>VLOOKUP(A1343,MED[],9,FALSE)</f>
        <v>Obesity</v>
      </c>
      <c r="K1343" t="str">
        <f>VLOOKUP(A1343,MED[],10,FALSE)</f>
        <v>Normal</v>
      </c>
      <c r="L1343" t="str">
        <f>VLOOKUP(A1343,HOS[],2,FALSE)</f>
        <v>4 Aug 2001</v>
      </c>
      <c r="M1343" s="11">
        <f>VLOOKUP(A1343,HOS[],8,FALSE)</f>
        <v>13023.93</v>
      </c>
      <c r="N1343" t="str">
        <f>VLOOKUP(A1343,HOS[],9,FALSE)</f>
        <v>tier - 2</v>
      </c>
      <c r="O1343" t="str">
        <f>VLOOKUP(A1343,HOS[],10,FALSE)</f>
        <v>tier - 2</v>
      </c>
      <c r="P1343" t="str">
        <f>VLOOKUP(A1343,HOS[],11,FALSE)</f>
        <v>R1012</v>
      </c>
      <c r="Q1343">
        <f>VLOOKUP(A1343,HOS[],3,FALSE)</f>
        <v>21</v>
      </c>
    </row>
    <row r="1344" spans="1:17" ht="15.6" x14ac:dyDescent="0.3">
      <c r="A1344" s="1" t="s">
        <v>1028</v>
      </c>
      <c r="B1344" t="str">
        <f>VLOOKUP(A1344,CUS[],3,FALSE)</f>
        <v>Natascia</v>
      </c>
      <c r="C1344">
        <f>VLOOKUP(A1344,MED[],2,FALSE)</f>
        <v>37.049999999999997</v>
      </c>
      <c r="D1344">
        <f>VLOOKUP(A1344,MED[],3,FALSE)</f>
        <v>4.74</v>
      </c>
      <c r="E1344" t="str">
        <f>VLOOKUP(A1344,MED[],4,FALSE)</f>
        <v>No</v>
      </c>
      <c r="F1344" t="str">
        <f>VLOOKUP(A1344,MED[],5,FALSE)</f>
        <v>No</v>
      </c>
      <c r="G1344" t="str">
        <f>VLOOKUP(A1344,MED[],6,FALSE)</f>
        <v>Yes</v>
      </c>
      <c r="H1344" t="str">
        <f>VLOOKUP(A1344,MED[],7,FALSE)</f>
        <v>1</v>
      </c>
      <c r="I1344" t="str">
        <f>VLOOKUP(A1344,MED[],8,FALSE)</f>
        <v>No</v>
      </c>
      <c r="J1344" t="str">
        <f>VLOOKUP(A1344,MED[],9,FALSE)</f>
        <v>Obesity</v>
      </c>
      <c r="K1344" t="str">
        <f>VLOOKUP(A1344,MED[],10,FALSE)</f>
        <v>Normal</v>
      </c>
      <c r="L1344" t="str">
        <f>VLOOKUP(A1344,HOS[],2,FALSE)</f>
        <v>13 Nov 1993</v>
      </c>
      <c r="M1344" s="11">
        <f>VLOOKUP(A1344,HOS[],8,FALSE)</f>
        <v>10156.780000000001</v>
      </c>
      <c r="N1344" t="str">
        <f>VLOOKUP(A1344,HOS[],9,FALSE)</f>
        <v>tier - 2</v>
      </c>
      <c r="O1344" t="str">
        <f>VLOOKUP(A1344,HOS[],10,FALSE)</f>
        <v>tier - 1</v>
      </c>
      <c r="P1344" t="str">
        <f>VLOOKUP(A1344,HOS[],11,FALSE)</f>
        <v>R1026</v>
      </c>
      <c r="Q1344">
        <f>VLOOKUP(A1344,HOS[],3,FALSE)</f>
        <v>29</v>
      </c>
    </row>
    <row r="1345" spans="1:17" ht="15.6" x14ac:dyDescent="0.3">
      <c r="A1345" s="1" t="s">
        <v>1027</v>
      </c>
      <c r="B1345" t="str">
        <f>VLOOKUP(A1345,CUS[],3,FALSE)</f>
        <v>Jenny</v>
      </c>
      <c r="C1345">
        <f>VLOOKUP(A1345,MED[],2,FALSE)</f>
        <v>18.66</v>
      </c>
      <c r="D1345">
        <f>VLOOKUP(A1345,MED[],3,FALSE)</f>
        <v>11.35</v>
      </c>
      <c r="E1345" t="str">
        <f>VLOOKUP(A1345,MED[],4,FALSE)</f>
        <v>No</v>
      </c>
      <c r="F1345" t="str">
        <f>VLOOKUP(A1345,MED[],5,FALSE)</f>
        <v>No</v>
      </c>
      <c r="G1345" t="str">
        <f>VLOOKUP(A1345,MED[],6,FALSE)</f>
        <v>No</v>
      </c>
      <c r="H1345" t="str">
        <f>VLOOKUP(A1345,MED[],7,FALSE)</f>
        <v>0</v>
      </c>
      <c r="I1345" t="str">
        <f>VLOOKUP(A1345,MED[],8,FALSE)</f>
        <v>No</v>
      </c>
      <c r="J1345" t="str">
        <f>VLOOKUP(A1345,MED[],9,FALSE)</f>
        <v>Overweight</v>
      </c>
      <c r="K1345" t="str">
        <f>VLOOKUP(A1345,MED[],10,FALSE)</f>
        <v>Diabetes</v>
      </c>
      <c r="L1345" t="str">
        <f>VLOOKUP(A1345,HOS[],2,FALSE)</f>
        <v>10 Oct 1965</v>
      </c>
      <c r="M1345" s="11">
        <f>VLOOKUP(A1345,HOS[],8,FALSE)</f>
        <v>10160.870000000001</v>
      </c>
      <c r="N1345" t="str">
        <f>VLOOKUP(A1345,HOS[],9,FALSE)</f>
        <v>tier - 3</v>
      </c>
      <c r="O1345" t="str">
        <f>VLOOKUP(A1345,HOS[],10,FALSE)</f>
        <v>tier - 1</v>
      </c>
      <c r="P1345" t="str">
        <f>VLOOKUP(A1345,HOS[],11,FALSE)</f>
        <v>R1011</v>
      </c>
      <c r="Q1345">
        <f>VLOOKUP(A1345,HOS[],3,FALSE)</f>
        <v>57</v>
      </c>
    </row>
    <row r="1346" spans="1:17" ht="15.6" x14ac:dyDescent="0.3">
      <c r="A1346" s="1" t="s">
        <v>1026</v>
      </c>
      <c r="B1346" t="str">
        <f>VLOOKUP(A1346,CUS[],3,FALSE)</f>
        <v>Brian</v>
      </c>
      <c r="C1346">
        <f>VLOOKUP(A1346,MED[],2,FALSE)</f>
        <v>36.200000000000003</v>
      </c>
      <c r="D1346">
        <f>VLOOKUP(A1346,MED[],3,FALSE)</f>
        <v>6.81</v>
      </c>
      <c r="E1346" t="str">
        <f>VLOOKUP(A1346,MED[],4,FALSE)</f>
        <v>yes</v>
      </c>
      <c r="F1346" t="str">
        <f>VLOOKUP(A1346,MED[],5,FALSE)</f>
        <v>No</v>
      </c>
      <c r="G1346" t="str">
        <f>VLOOKUP(A1346,MED[],6,FALSE)</f>
        <v>No</v>
      </c>
      <c r="H1346" t="str">
        <f>VLOOKUP(A1346,MED[],7,FALSE)</f>
        <v>1</v>
      </c>
      <c r="I1346" t="str">
        <f>VLOOKUP(A1346,MED[],8,FALSE)</f>
        <v>No</v>
      </c>
      <c r="J1346" t="str">
        <f>VLOOKUP(A1346,MED[],9,FALSE)</f>
        <v>Obesity</v>
      </c>
      <c r="K1346" t="str">
        <f>VLOOKUP(A1346,MED[],10,FALSE)</f>
        <v>Diabetes</v>
      </c>
      <c r="L1346" t="str">
        <f>VLOOKUP(A1346,HOS[],2,FALSE)</f>
        <v>22 Dec 1975</v>
      </c>
      <c r="M1346" s="11">
        <f>VLOOKUP(A1346,HOS[],8,FALSE)</f>
        <v>39871.699999999997</v>
      </c>
      <c r="N1346" t="str">
        <f>VLOOKUP(A1346,HOS[],9,FALSE)</f>
        <v>tier - 3</v>
      </c>
      <c r="O1346" t="str">
        <f>VLOOKUP(A1346,HOS[],10,FALSE)</f>
        <v>tier - 2</v>
      </c>
      <c r="P1346" t="str">
        <f>VLOOKUP(A1346,HOS[],11,FALSE)</f>
        <v>R1011</v>
      </c>
      <c r="Q1346">
        <f>VLOOKUP(A1346,HOS[],3,FALSE)</f>
        <v>47</v>
      </c>
    </row>
    <row r="1347" spans="1:17" ht="15.6" x14ac:dyDescent="0.3">
      <c r="A1347" s="1" t="s">
        <v>1025</v>
      </c>
      <c r="B1347" t="str">
        <f>VLOOKUP(A1347,CUS[],3,FALSE)</f>
        <v>Monica</v>
      </c>
      <c r="C1347">
        <f>VLOOKUP(A1347,MED[],2,FALSE)</f>
        <v>18.87</v>
      </c>
      <c r="D1347">
        <f>VLOOKUP(A1347,MED[],3,FALSE)</f>
        <v>8.06</v>
      </c>
      <c r="E1347" t="str">
        <f>VLOOKUP(A1347,MED[],4,FALSE)</f>
        <v>No</v>
      </c>
      <c r="F1347" t="str">
        <f>VLOOKUP(A1347,MED[],5,FALSE)</f>
        <v>No</v>
      </c>
      <c r="G1347" t="str">
        <f>VLOOKUP(A1347,MED[],6,FALSE)</f>
        <v>No</v>
      </c>
      <c r="H1347" t="str">
        <f>VLOOKUP(A1347,MED[],7,FALSE)</f>
        <v>0</v>
      </c>
      <c r="I1347" t="str">
        <f>VLOOKUP(A1347,MED[],8,FALSE)</f>
        <v>No</v>
      </c>
      <c r="J1347" t="str">
        <f>VLOOKUP(A1347,MED[],9,FALSE)</f>
        <v>Overweight</v>
      </c>
      <c r="K1347" t="str">
        <f>VLOOKUP(A1347,MED[],10,FALSE)</f>
        <v>Diabetes</v>
      </c>
      <c r="L1347" t="str">
        <f>VLOOKUP(A1347,HOS[],2,FALSE)</f>
        <v>16 Aug 1965</v>
      </c>
      <c r="M1347" s="11">
        <f>VLOOKUP(A1347,HOS[],8,FALSE)</f>
        <v>10191.82</v>
      </c>
      <c r="N1347" t="str">
        <f>VLOOKUP(A1347,HOS[],9,FALSE)</f>
        <v>tier - 3</v>
      </c>
      <c r="O1347" t="str">
        <f>VLOOKUP(A1347,HOS[],10,FALSE)</f>
        <v>tier - 1</v>
      </c>
      <c r="P1347" t="str">
        <f>VLOOKUP(A1347,HOS[],11,FALSE)</f>
        <v>R1013</v>
      </c>
      <c r="Q1347">
        <f>VLOOKUP(A1347,HOS[],3,FALSE)</f>
        <v>57</v>
      </c>
    </row>
    <row r="1348" spans="1:17" ht="15.6" x14ac:dyDescent="0.3">
      <c r="A1348" s="1" t="s">
        <v>1024</v>
      </c>
      <c r="B1348" t="str">
        <f>VLOOKUP(A1348,CUS[],3,FALSE)</f>
        <v>Tyler</v>
      </c>
      <c r="C1348">
        <f>VLOOKUP(A1348,MED[],2,FALSE)</f>
        <v>32.299999999999997</v>
      </c>
      <c r="D1348">
        <f>VLOOKUP(A1348,MED[],3,FALSE)</f>
        <v>6.74</v>
      </c>
      <c r="E1348" t="str">
        <f>VLOOKUP(A1348,MED[],4,FALSE)</f>
        <v>yes</v>
      </c>
      <c r="F1348" t="str">
        <f>VLOOKUP(A1348,MED[],5,FALSE)</f>
        <v>No</v>
      </c>
      <c r="G1348" t="str">
        <f>VLOOKUP(A1348,MED[],6,FALSE)</f>
        <v>No</v>
      </c>
      <c r="H1348" t="str">
        <f>VLOOKUP(A1348,MED[],7,FALSE)</f>
        <v>1</v>
      </c>
      <c r="I1348" t="str">
        <f>VLOOKUP(A1348,MED[],8,FALSE)</f>
        <v>No</v>
      </c>
      <c r="J1348" t="str">
        <f>VLOOKUP(A1348,MED[],9,FALSE)</f>
        <v>Obesity</v>
      </c>
      <c r="K1348" t="str">
        <f>VLOOKUP(A1348,MED[],10,FALSE)</f>
        <v>Diabetes</v>
      </c>
      <c r="L1348" t="str">
        <f>VLOOKUP(A1348,HOS[],2,FALSE)</f>
        <v>24 Jun 1975</v>
      </c>
      <c r="M1348" s="11">
        <f>VLOOKUP(A1348,HOS[],8,FALSE)</f>
        <v>10197.77</v>
      </c>
      <c r="N1348" t="str">
        <f>VLOOKUP(A1348,HOS[],9,FALSE)</f>
        <v>tier - 3</v>
      </c>
      <c r="O1348" t="str">
        <f>VLOOKUP(A1348,HOS[],10,FALSE)</f>
        <v>tier - 3</v>
      </c>
      <c r="P1348" t="str">
        <f>VLOOKUP(A1348,HOS[],11,FALSE)</f>
        <v>R1011</v>
      </c>
      <c r="Q1348">
        <f>VLOOKUP(A1348,HOS[],3,FALSE)</f>
        <v>47</v>
      </c>
    </row>
    <row r="1349" spans="1:17" ht="15.6" x14ac:dyDescent="0.3">
      <c r="A1349" s="1" t="s">
        <v>1023</v>
      </c>
      <c r="B1349" t="str">
        <f>VLOOKUP(A1349,CUS[],3,FALSE)</f>
        <v>Kelly C</v>
      </c>
      <c r="C1349">
        <f>VLOOKUP(A1349,MED[],2,FALSE)</f>
        <v>22.64</v>
      </c>
      <c r="D1349">
        <f>VLOOKUP(A1349,MED[],3,FALSE)</f>
        <v>6.54</v>
      </c>
      <c r="E1349" t="str">
        <f>VLOOKUP(A1349,MED[],4,FALSE)</f>
        <v>yes</v>
      </c>
      <c r="F1349" t="str">
        <f>VLOOKUP(A1349,MED[],5,FALSE)</f>
        <v>No</v>
      </c>
      <c r="G1349" t="str">
        <f>VLOOKUP(A1349,MED[],6,FALSE)</f>
        <v>No</v>
      </c>
      <c r="H1349" t="str">
        <f>VLOOKUP(A1349,MED[],7,FALSE)</f>
        <v>2</v>
      </c>
      <c r="I1349" t="str">
        <f>VLOOKUP(A1349,MED[],8,FALSE)</f>
        <v>No</v>
      </c>
      <c r="J1349" t="str">
        <f>VLOOKUP(A1349,MED[],9,FALSE)</f>
        <v>Overweight</v>
      </c>
      <c r="K1349" t="str">
        <f>VLOOKUP(A1349,MED[],10,FALSE)</f>
        <v>Diabetes</v>
      </c>
      <c r="L1349" t="str">
        <f>VLOOKUP(A1349,HOS[],2,FALSE)</f>
        <v>26 Dec 1970</v>
      </c>
      <c r="M1349" s="11">
        <f>VLOOKUP(A1349,HOS[],8,FALSE)</f>
        <v>10214.64</v>
      </c>
      <c r="N1349" t="str">
        <f>VLOOKUP(A1349,HOS[],9,FALSE)</f>
        <v>tier - 2</v>
      </c>
      <c r="O1349" t="str">
        <f>VLOOKUP(A1349,HOS[],10,FALSE)</f>
        <v>tier - 1</v>
      </c>
      <c r="P1349" t="str">
        <f>VLOOKUP(A1349,HOS[],11,FALSE)</f>
        <v>R1013</v>
      </c>
      <c r="Q1349">
        <f>VLOOKUP(A1349,HOS[],3,FALSE)</f>
        <v>52</v>
      </c>
    </row>
    <row r="1350" spans="1:17" ht="15.6" x14ac:dyDescent="0.3">
      <c r="A1350" s="1" t="s">
        <v>1022</v>
      </c>
      <c r="B1350" t="str">
        <f>VLOOKUP(A1350,CUS[],3,FALSE)</f>
        <v>Emily</v>
      </c>
      <c r="C1350">
        <f>VLOOKUP(A1350,MED[],2,FALSE)</f>
        <v>28.69</v>
      </c>
      <c r="D1350">
        <f>VLOOKUP(A1350,MED[],3,FALSE)</f>
        <v>5.4</v>
      </c>
      <c r="E1350" t="str">
        <f>VLOOKUP(A1350,MED[],4,FALSE)</f>
        <v>No</v>
      </c>
      <c r="F1350" t="str">
        <f>VLOOKUP(A1350,MED[],5,FALSE)</f>
        <v>No</v>
      </c>
      <c r="G1350" t="str">
        <f>VLOOKUP(A1350,MED[],6,FALSE)</f>
        <v>No</v>
      </c>
      <c r="H1350" t="str">
        <f>VLOOKUP(A1350,MED[],7,FALSE)</f>
        <v>0</v>
      </c>
      <c r="I1350" t="str">
        <f>VLOOKUP(A1350,MED[],8,FALSE)</f>
        <v>No</v>
      </c>
      <c r="J1350" t="str">
        <f>VLOOKUP(A1350,MED[],9,FALSE)</f>
        <v>Overweight</v>
      </c>
      <c r="K1350" t="str">
        <f>VLOOKUP(A1350,MED[],10,FALSE)</f>
        <v>Normal</v>
      </c>
      <c r="L1350" t="str">
        <f>VLOOKUP(A1350,HOS[],2,FALSE)</f>
        <v>28 Dec 1982</v>
      </c>
      <c r="M1350" s="11">
        <f>VLOOKUP(A1350,HOS[],8,FALSE)</f>
        <v>10226.280000000001</v>
      </c>
      <c r="N1350" t="str">
        <f>VLOOKUP(A1350,HOS[],9,FALSE)</f>
        <v>tier - 2</v>
      </c>
      <c r="O1350" t="str">
        <f>VLOOKUP(A1350,HOS[],10,FALSE)</f>
        <v>tier - 3</v>
      </c>
      <c r="P1350" t="str">
        <f>VLOOKUP(A1350,HOS[],11,FALSE)</f>
        <v>R1012</v>
      </c>
      <c r="Q1350">
        <f>VLOOKUP(A1350,HOS[],3,FALSE)</f>
        <v>40</v>
      </c>
    </row>
    <row r="1351" spans="1:17" ht="15.6" x14ac:dyDescent="0.3">
      <c r="A1351" s="1" t="s">
        <v>1021</v>
      </c>
      <c r="B1351" t="str">
        <f>VLOOKUP(A1351,CUS[],3,FALSE)</f>
        <v>James V</v>
      </c>
      <c r="C1351">
        <f>VLOOKUP(A1351,MED[],2,FALSE)</f>
        <v>28.16</v>
      </c>
      <c r="D1351">
        <f>VLOOKUP(A1351,MED[],3,FALSE)</f>
        <v>5.58</v>
      </c>
      <c r="E1351" t="str">
        <f>VLOOKUP(A1351,MED[],4,FALSE)</f>
        <v>yes</v>
      </c>
      <c r="F1351" t="str">
        <f>VLOOKUP(A1351,MED[],5,FALSE)</f>
        <v>No</v>
      </c>
      <c r="G1351" t="str">
        <f>VLOOKUP(A1351,MED[],6,FALSE)</f>
        <v>No</v>
      </c>
      <c r="H1351" t="str">
        <f>VLOOKUP(A1351,MED[],7,FALSE)</f>
        <v>0</v>
      </c>
      <c r="I1351" t="str">
        <f>VLOOKUP(A1351,MED[],8,FALSE)</f>
        <v>No</v>
      </c>
      <c r="J1351" t="str">
        <f>VLOOKUP(A1351,MED[],9,FALSE)</f>
        <v>Overweight</v>
      </c>
      <c r="K1351" t="str">
        <f>VLOOKUP(A1351,MED[],10,FALSE)</f>
        <v>Normal</v>
      </c>
      <c r="L1351" t="str">
        <f>VLOOKUP(A1351,HOS[],2,FALSE)</f>
        <v>23 Nov 1985</v>
      </c>
      <c r="M1351" s="11">
        <f>VLOOKUP(A1351,HOS[],8,FALSE)</f>
        <v>10231.5</v>
      </c>
      <c r="N1351" t="str">
        <f>VLOOKUP(A1351,HOS[],9,FALSE)</f>
        <v>tier - 2</v>
      </c>
      <c r="O1351" t="str">
        <f>VLOOKUP(A1351,HOS[],10,FALSE)</f>
        <v>tier - 3</v>
      </c>
      <c r="P1351" t="str">
        <f>VLOOKUP(A1351,HOS[],11,FALSE)</f>
        <v>R1012</v>
      </c>
      <c r="Q1351">
        <f>VLOOKUP(A1351,HOS[],3,FALSE)</f>
        <v>37</v>
      </c>
    </row>
    <row r="1352" spans="1:17" ht="15.6" x14ac:dyDescent="0.3">
      <c r="A1352" s="1" t="s">
        <v>1020</v>
      </c>
      <c r="B1352" t="str">
        <f>VLOOKUP(A1352,CUS[],3,FALSE)</f>
        <v>Angie</v>
      </c>
      <c r="C1352">
        <f>VLOOKUP(A1352,MED[],2,FALSE)</f>
        <v>45.54</v>
      </c>
      <c r="D1352">
        <f>VLOOKUP(A1352,MED[],3,FALSE)</f>
        <v>5.84</v>
      </c>
      <c r="E1352" t="str">
        <f>VLOOKUP(A1352,MED[],4,FALSE)</f>
        <v>No</v>
      </c>
      <c r="F1352" t="str">
        <f>VLOOKUP(A1352,MED[],5,FALSE)</f>
        <v>No</v>
      </c>
      <c r="G1352" t="str">
        <f>VLOOKUP(A1352,MED[],6,FALSE)</f>
        <v>Yes</v>
      </c>
      <c r="H1352" t="str">
        <f>VLOOKUP(A1352,MED[],7,FALSE)</f>
        <v>1</v>
      </c>
      <c r="I1352" t="str">
        <f>VLOOKUP(A1352,MED[],8,FALSE)</f>
        <v>No</v>
      </c>
      <c r="J1352" t="str">
        <f>VLOOKUP(A1352,MED[],9,FALSE)</f>
        <v>Obesity</v>
      </c>
      <c r="K1352" t="str">
        <f>VLOOKUP(A1352,MED[],10,FALSE)</f>
        <v>Prediabetes</v>
      </c>
      <c r="L1352" t="str">
        <f>VLOOKUP(A1352,HOS[],2,FALSE)</f>
        <v>15 Dec 2003</v>
      </c>
      <c r="M1352" s="11">
        <f>VLOOKUP(A1352,HOS[],8,FALSE)</f>
        <v>10259.129999999999</v>
      </c>
      <c r="N1352" t="str">
        <f>VLOOKUP(A1352,HOS[],9,FALSE)</f>
        <v>tier - 2</v>
      </c>
      <c r="O1352" t="str">
        <f>VLOOKUP(A1352,HOS[],10,FALSE)</f>
        <v>tier - 2</v>
      </c>
      <c r="P1352" t="str">
        <f>VLOOKUP(A1352,HOS[],11,FALSE)</f>
        <v>R1012</v>
      </c>
      <c r="Q1352">
        <f>VLOOKUP(A1352,HOS[],3,FALSE)</f>
        <v>19</v>
      </c>
    </row>
    <row r="1353" spans="1:17" ht="15.6" x14ac:dyDescent="0.3">
      <c r="A1353" s="1" t="s">
        <v>1019</v>
      </c>
      <c r="B1353" t="str">
        <f>VLOOKUP(A1353,CUS[],3,FALSE)</f>
        <v>Michael J.</v>
      </c>
      <c r="C1353">
        <f>VLOOKUP(A1353,MED[],2,FALSE)</f>
        <v>28.7</v>
      </c>
      <c r="D1353">
        <f>VLOOKUP(A1353,MED[],3,FALSE)</f>
        <v>4.2</v>
      </c>
      <c r="E1353" t="str">
        <f>VLOOKUP(A1353,MED[],4,FALSE)</f>
        <v>No</v>
      </c>
      <c r="F1353" t="str">
        <f>VLOOKUP(A1353,MED[],5,FALSE)</f>
        <v>No</v>
      </c>
      <c r="G1353" t="str">
        <f>VLOOKUP(A1353,MED[],6,FALSE)</f>
        <v>No</v>
      </c>
      <c r="H1353" t="str">
        <f>VLOOKUP(A1353,MED[],7,FALSE)</f>
        <v>0</v>
      </c>
      <c r="I1353" t="str">
        <f>VLOOKUP(A1353,MED[],8,FALSE)</f>
        <v>No</v>
      </c>
      <c r="J1353" t="str">
        <f>VLOOKUP(A1353,MED[],9,FALSE)</f>
        <v>Overweight</v>
      </c>
      <c r="K1353" t="str">
        <f>VLOOKUP(A1353,MED[],10,FALSE)</f>
        <v>Normal</v>
      </c>
      <c r="L1353" t="str">
        <f>VLOOKUP(A1353,HOS[],2,FALSE)</f>
        <v>5 Nov 1977</v>
      </c>
      <c r="M1353" s="11">
        <f>VLOOKUP(A1353,HOS[],8,FALSE)</f>
        <v>10264.44</v>
      </c>
      <c r="N1353" t="str">
        <f>VLOOKUP(A1353,HOS[],9,FALSE)</f>
        <v>tier - 3</v>
      </c>
      <c r="O1353" t="str">
        <f>VLOOKUP(A1353,HOS[],10,FALSE)</f>
        <v>tier - 2</v>
      </c>
      <c r="P1353" t="str">
        <f>VLOOKUP(A1353,HOS[],11,FALSE)</f>
        <v>R1011</v>
      </c>
      <c r="Q1353">
        <f>VLOOKUP(A1353,HOS[],3,FALSE)</f>
        <v>45</v>
      </c>
    </row>
    <row r="1354" spans="1:17" ht="15.6" x14ac:dyDescent="0.3">
      <c r="A1354" s="1" t="s">
        <v>1018</v>
      </c>
      <c r="B1354" t="str">
        <f>VLOOKUP(A1354,CUS[],3,FALSE)</f>
        <v>Sabina</v>
      </c>
      <c r="C1354">
        <f>VLOOKUP(A1354,MED[],2,FALSE)</f>
        <v>27.74</v>
      </c>
      <c r="D1354">
        <f>VLOOKUP(A1354,MED[],3,FALSE)</f>
        <v>6.06</v>
      </c>
      <c r="E1354" t="str">
        <f>VLOOKUP(A1354,MED[],4,FALSE)</f>
        <v>yes</v>
      </c>
      <c r="F1354" t="str">
        <f>VLOOKUP(A1354,MED[],5,FALSE)</f>
        <v>No</v>
      </c>
      <c r="G1354" t="str">
        <f>VLOOKUP(A1354,MED[],6,FALSE)</f>
        <v>No</v>
      </c>
      <c r="H1354" t="str">
        <f>VLOOKUP(A1354,MED[],7,FALSE)</f>
        <v>0</v>
      </c>
      <c r="I1354" t="str">
        <f>VLOOKUP(A1354,MED[],8,FALSE)</f>
        <v>No</v>
      </c>
      <c r="J1354" t="str">
        <f>VLOOKUP(A1354,MED[],9,FALSE)</f>
        <v>Overweight</v>
      </c>
      <c r="K1354" t="str">
        <f>VLOOKUP(A1354,MED[],10,FALSE)</f>
        <v>Prediabetes</v>
      </c>
      <c r="L1354" t="str">
        <f>VLOOKUP(A1354,HOS[],2,FALSE)</f>
        <v>9 Dec 1976</v>
      </c>
      <c r="M1354" s="11">
        <f>VLOOKUP(A1354,HOS[],8,FALSE)</f>
        <v>13041.92</v>
      </c>
      <c r="N1354" t="str">
        <f>VLOOKUP(A1354,HOS[],9,FALSE)</f>
        <v>tier - 2</v>
      </c>
      <c r="O1354" t="str">
        <f>VLOOKUP(A1354,HOS[],10,FALSE)</f>
        <v>tier - 2</v>
      </c>
      <c r="P1354" t="str">
        <f>VLOOKUP(A1354,HOS[],11,FALSE)</f>
        <v>R1012</v>
      </c>
      <c r="Q1354">
        <f>VLOOKUP(A1354,HOS[],3,FALSE)</f>
        <v>46</v>
      </c>
    </row>
    <row r="1355" spans="1:17" ht="15.6" x14ac:dyDescent="0.3">
      <c r="A1355" s="1" t="s">
        <v>1017</v>
      </c>
      <c r="B1355" t="str">
        <f>VLOOKUP(A1355,CUS[],3,FALSE)</f>
        <v>Amy C</v>
      </c>
      <c r="C1355">
        <f>VLOOKUP(A1355,MED[],2,FALSE)</f>
        <v>36.954999999999998</v>
      </c>
      <c r="D1355">
        <f>VLOOKUP(A1355,MED[],3,FALSE)</f>
        <v>7.57</v>
      </c>
      <c r="E1355" t="str">
        <f>VLOOKUP(A1355,MED[],4,FALSE)</f>
        <v>No</v>
      </c>
      <c r="F1355" t="str">
        <f>VLOOKUP(A1355,MED[],5,FALSE)</f>
        <v>No</v>
      </c>
      <c r="G1355" t="str">
        <f>VLOOKUP(A1355,MED[],6,FALSE)</f>
        <v>No</v>
      </c>
      <c r="H1355" t="str">
        <f>VLOOKUP(A1355,MED[],7,FALSE)</f>
        <v>0</v>
      </c>
      <c r="I1355" t="str">
        <f>VLOOKUP(A1355,MED[],8,FALSE)</f>
        <v>No</v>
      </c>
      <c r="J1355" t="str">
        <f>VLOOKUP(A1355,MED[],9,FALSE)</f>
        <v>Obesity</v>
      </c>
      <c r="K1355" t="str">
        <f>VLOOKUP(A1355,MED[],10,FALSE)</f>
        <v>Diabetes</v>
      </c>
      <c r="L1355" t="str">
        <f>VLOOKUP(A1355,HOS[],2,FALSE)</f>
        <v>27 Jul 1978</v>
      </c>
      <c r="M1355" s="11">
        <f>VLOOKUP(A1355,HOS[],8,FALSE)</f>
        <v>10269.459999999999</v>
      </c>
      <c r="N1355" t="str">
        <f>VLOOKUP(A1355,HOS[],9,FALSE)</f>
        <v>tier - 2</v>
      </c>
      <c r="O1355" t="str">
        <f>VLOOKUP(A1355,HOS[],10,FALSE)</f>
        <v>tier - 3</v>
      </c>
      <c r="P1355" t="str">
        <f>VLOOKUP(A1355,HOS[],11,FALSE)</f>
        <v>R1012</v>
      </c>
      <c r="Q1355">
        <f>VLOOKUP(A1355,HOS[],3,FALSE)</f>
        <v>44</v>
      </c>
    </row>
    <row r="1356" spans="1:17" ht="15.6" x14ac:dyDescent="0.3">
      <c r="A1356" s="1" t="s">
        <v>1016</v>
      </c>
      <c r="B1356" t="str">
        <f>VLOOKUP(A1356,CUS[],3,FALSE)</f>
        <v>Victoria U</v>
      </c>
      <c r="C1356">
        <f>VLOOKUP(A1356,MED[],2,FALSE)</f>
        <v>30.69</v>
      </c>
      <c r="D1356">
        <f>VLOOKUP(A1356,MED[],3,FALSE)</f>
        <v>6.15</v>
      </c>
      <c r="E1356" t="str">
        <f>VLOOKUP(A1356,MED[],4,FALSE)</f>
        <v>No</v>
      </c>
      <c r="F1356" t="str">
        <f>VLOOKUP(A1356,MED[],5,FALSE)</f>
        <v>No</v>
      </c>
      <c r="G1356" t="str">
        <f>VLOOKUP(A1356,MED[],6,FALSE)</f>
        <v>No</v>
      </c>
      <c r="H1356" t="str">
        <f>VLOOKUP(A1356,MED[],7,FALSE)</f>
        <v>0</v>
      </c>
      <c r="I1356" t="str">
        <f>VLOOKUP(A1356,MED[],8,FALSE)</f>
        <v>No</v>
      </c>
      <c r="J1356" t="str">
        <f>VLOOKUP(A1356,MED[],9,FALSE)</f>
        <v>Obesity</v>
      </c>
      <c r="K1356" t="str">
        <f>VLOOKUP(A1356,MED[],10,FALSE)</f>
        <v>Prediabetes</v>
      </c>
      <c r="L1356" t="str">
        <f>VLOOKUP(A1356,HOS[],2,FALSE)</f>
        <v>21 Nov 1989</v>
      </c>
      <c r="M1356" s="11">
        <f>VLOOKUP(A1356,HOS[],8,FALSE)</f>
        <v>10274.33</v>
      </c>
      <c r="N1356" t="str">
        <f>VLOOKUP(A1356,HOS[],9,FALSE)</f>
        <v>tier - 2</v>
      </c>
      <c r="O1356" t="str">
        <f>VLOOKUP(A1356,HOS[],10,FALSE)</f>
        <v>tier - 1</v>
      </c>
      <c r="P1356" t="str">
        <f>VLOOKUP(A1356,HOS[],11,FALSE)</f>
        <v>R1012</v>
      </c>
      <c r="Q1356">
        <f>VLOOKUP(A1356,HOS[],3,FALSE)</f>
        <v>33</v>
      </c>
    </row>
    <row r="1357" spans="1:17" ht="15.6" x14ac:dyDescent="0.3">
      <c r="A1357" s="1" t="s">
        <v>1015</v>
      </c>
      <c r="B1357" t="str">
        <f>VLOOKUP(A1357,CUS[],3,FALSE)</f>
        <v>Amelia B</v>
      </c>
      <c r="C1357">
        <f>VLOOKUP(A1357,MED[],2,FALSE)</f>
        <v>24.984999999999999</v>
      </c>
      <c r="D1357">
        <f>VLOOKUP(A1357,MED[],3,FALSE)</f>
        <v>4.5599999999999996</v>
      </c>
      <c r="E1357" t="str">
        <f>VLOOKUP(A1357,MED[],4,FALSE)</f>
        <v>No</v>
      </c>
      <c r="F1357" t="str">
        <f>VLOOKUP(A1357,MED[],5,FALSE)</f>
        <v>No</v>
      </c>
      <c r="G1357" t="str">
        <f>VLOOKUP(A1357,MED[],6,FALSE)</f>
        <v>No</v>
      </c>
      <c r="H1357" t="str">
        <f>VLOOKUP(A1357,MED[],7,FALSE)</f>
        <v>0</v>
      </c>
      <c r="I1357" t="str">
        <f>VLOOKUP(A1357,MED[],8,FALSE)</f>
        <v>No</v>
      </c>
      <c r="J1357" t="str">
        <f>VLOOKUP(A1357,MED[],9,FALSE)</f>
        <v>Overweight</v>
      </c>
      <c r="K1357" t="str">
        <f>VLOOKUP(A1357,MED[],10,FALSE)</f>
        <v>Normal</v>
      </c>
      <c r="L1357" t="str">
        <f>VLOOKUP(A1357,HOS[],2,FALSE)</f>
        <v>14 Nov 1980</v>
      </c>
      <c r="M1357" s="11">
        <f>VLOOKUP(A1357,HOS[],8,FALSE)</f>
        <v>10276.99</v>
      </c>
      <c r="N1357" t="str">
        <f>VLOOKUP(A1357,HOS[],9,FALSE)</f>
        <v>tier - 2</v>
      </c>
      <c r="O1357" t="str">
        <f>VLOOKUP(A1357,HOS[],10,FALSE)</f>
        <v>tier - 2</v>
      </c>
      <c r="P1357" t="str">
        <f>VLOOKUP(A1357,HOS[],11,FALSE)</f>
        <v>R1012</v>
      </c>
      <c r="Q1357">
        <f>VLOOKUP(A1357,HOS[],3,FALSE)</f>
        <v>42</v>
      </c>
    </row>
    <row r="1358" spans="1:17" ht="15.6" x14ac:dyDescent="0.3">
      <c r="A1358" s="1" t="s">
        <v>1014</v>
      </c>
      <c r="B1358" t="str">
        <f>VLOOKUP(A1358,CUS[],3,FALSE)</f>
        <v>Jackie J</v>
      </c>
      <c r="C1358">
        <f>VLOOKUP(A1358,MED[],2,FALSE)</f>
        <v>39.42</v>
      </c>
      <c r="D1358">
        <f>VLOOKUP(A1358,MED[],3,FALSE)</f>
        <v>4.72</v>
      </c>
      <c r="E1358" t="str">
        <f>VLOOKUP(A1358,MED[],4,FALSE)</f>
        <v>yes</v>
      </c>
      <c r="F1358" t="str">
        <f>VLOOKUP(A1358,MED[],5,FALSE)</f>
        <v>No</v>
      </c>
      <c r="G1358" t="str">
        <f>VLOOKUP(A1358,MED[],6,FALSE)</f>
        <v>No</v>
      </c>
      <c r="H1358" t="str">
        <f>VLOOKUP(A1358,MED[],7,FALSE)</f>
        <v>1</v>
      </c>
      <c r="I1358" t="str">
        <f>VLOOKUP(A1358,MED[],8,FALSE)</f>
        <v>No</v>
      </c>
      <c r="J1358" t="str">
        <f>VLOOKUP(A1358,MED[],9,FALSE)</f>
        <v>Obesity</v>
      </c>
      <c r="K1358" t="str">
        <f>VLOOKUP(A1358,MED[],10,FALSE)</f>
        <v>Normal</v>
      </c>
      <c r="L1358" t="str">
        <f>VLOOKUP(A1358,HOS[],2,FALSE)</f>
        <v>2 Sep 1995</v>
      </c>
      <c r="M1358" s="11">
        <f>VLOOKUP(A1358,HOS[],8,FALSE)</f>
        <v>39963.120000000003</v>
      </c>
      <c r="N1358" t="str">
        <f>VLOOKUP(A1358,HOS[],9,FALSE)</f>
        <v>tier - 2</v>
      </c>
      <c r="O1358" t="str">
        <f>VLOOKUP(A1358,HOS[],10,FALSE)</f>
        <v>tier - 3</v>
      </c>
      <c r="P1358" t="str">
        <f>VLOOKUP(A1358,HOS[],11,FALSE)</f>
        <v>R1012</v>
      </c>
      <c r="Q1358">
        <f>VLOOKUP(A1358,HOS[],3,FALSE)</f>
        <v>27</v>
      </c>
    </row>
    <row r="1359" spans="1:17" ht="15.6" x14ac:dyDescent="0.3">
      <c r="A1359" s="1" t="s">
        <v>1013</v>
      </c>
      <c r="B1359" t="str">
        <f>VLOOKUP(A1359,CUS[],3,FALSE)</f>
        <v>Justin</v>
      </c>
      <c r="C1359">
        <f>VLOOKUP(A1359,MED[],2,FALSE)</f>
        <v>16.8</v>
      </c>
      <c r="D1359">
        <f>VLOOKUP(A1359,MED[],3,FALSE)</f>
        <v>7.98</v>
      </c>
      <c r="E1359" t="str">
        <f>VLOOKUP(A1359,MED[],4,FALSE)</f>
        <v>No</v>
      </c>
      <c r="F1359" t="str">
        <f>VLOOKUP(A1359,MED[],5,FALSE)</f>
        <v>No</v>
      </c>
      <c r="G1359" t="str">
        <f>VLOOKUP(A1359,MED[],6,FALSE)</f>
        <v>No</v>
      </c>
      <c r="H1359" t="str">
        <f>VLOOKUP(A1359,MED[],7,FALSE)</f>
        <v>0</v>
      </c>
      <c r="I1359" t="str">
        <f>VLOOKUP(A1359,MED[],8,FALSE)</f>
        <v>No</v>
      </c>
      <c r="J1359" t="str">
        <f>VLOOKUP(A1359,MED[],9,FALSE)</f>
        <v>Underweight</v>
      </c>
      <c r="K1359" t="str">
        <f>VLOOKUP(A1359,MED[],10,FALSE)</f>
        <v>Diabetes</v>
      </c>
      <c r="L1359" t="str">
        <f>VLOOKUP(A1359,HOS[],2,FALSE)</f>
        <v>22 Aug 1962</v>
      </c>
      <c r="M1359" s="11">
        <f>VLOOKUP(A1359,HOS[],8,FALSE)</f>
        <v>48824.45</v>
      </c>
      <c r="N1359" t="str">
        <f>VLOOKUP(A1359,HOS[],9,FALSE)</f>
        <v>tier - 3</v>
      </c>
      <c r="O1359" t="str">
        <f>VLOOKUP(A1359,HOS[],10,FALSE)</f>
        <v>tier - 1</v>
      </c>
      <c r="P1359" t="str">
        <f>VLOOKUP(A1359,HOS[],11,FALSE)</f>
        <v>R1013</v>
      </c>
      <c r="Q1359">
        <f>VLOOKUP(A1359,HOS[],3,FALSE)</f>
        <v>60</v>
      </c>
    </row>
    <row r="1360" spans="1:17" ht="15.6" x14ac:dyDescent="0.3">
      <c r="A1360" s="1" t="s">
        <v>1012</v>
      </c>
      <c r="B1360" t="str">
        <f>VLOOKUP(A1360,CUS[],3,FALSE)</f>
        <v>Kerry</v>
      </c>
      <c r="C1360">
        <f>VLOOKUP(A1360,MED[],2,FALSE)</f>
        <v>23.274999999999999</v>
      </c>
      <c r="D1360">
        <f>VLOOKUP(A1360,MED[],3,FALSE)</f>
        <v>6.26</v>
      </c>
      <c r="E1360" t="str">
        <f>VLOOKUP(A1360,MED[],4,FALSE)</f>
        <v>yes</v>
      </c>
      <c r="F1360" t="str">
        <f>VLOOKUP(A1360,MED[],5,FALSE)</f>
        <v>No</v>
      </c>
      <c r="G1360" t="str">
        <f>VLOOKUP(A1360,MED[],6,FALSE)</f>
        <v>Yes</v>
      </c>
      <c r="H1360" t="str">
        <f>VLOOKUP(A1360,MED[],7,FALSE)</f>
        <v>1</v>
      </c>
      <c r="I1360" t="str">
        <f>VLOOKUP(A1360,MED[],8,FALSE)</f>
        <v>No</v>
      </c>
      <c r="J1360" t="str">
        <f>VLOOKUP(A1360,MED[],9,FALSE)</f>
        <v>Overweight</v>
      </c>
      <c r="K1360" t="str">
        <f>VLOOKUP(A1360,MED[],10,FALSE)</f>
        <v>Prediabetes</v>
      </c>
      <c r="L1360" t="str">
        <f>VLOOKUP(A1360,HOS[],2,FALSE)</f>
        <v>24 Aug 1983</v>
      </c>
      <c r="M1360" s="11">
        <f>VLOOKUP(A1360,HOS[],8,FALSE)</f>
        <v>10308.040000000001</v>
      </c>
      <c r="N1360" t="str">
        <f>VLOOKUP(A1360,HOS[],9,FALSE)</f>
        <v>tier - 2</v>
      </c>
      <c r="O1360" t="str">
        <f>VLOOKUP(A1360,HOS[],10,FALSE)</f>
        <v>tier - 3</v>
      </c>
      <c r="P1360" t="str">
        <f>VLOOKUP(A1360,HOS[],11,FALSE)</f>
        <v>R1024</v>
      </c>
      <c r="Q1360">
        <f>VLOOKUP(A1360,HOS[],3,FALSE)</f>
        <v>39</v>
      </c>
    </row>
    <row r="1361" spans="1:17" ht="15.6" x14ac:dyDescent="0.3">
      <c r="A1361" s="1" t="s">
        <v>1011</v>
      </c>
      <c r="B1361" t="str">
        <f>VLOOKUP(A1361,CUS[],3,FALSE)</f>
        <v>Cindy G.</v>
      </c>
      <c r="C1361">
        <f>VLOOKUP(A1361,MED[],2,FALSE)</f>
        <v>22.8</v>
      </c>
      <c r="D1361">
        <f>VLOOKUP(A1361,MED[],3,FALSE)</f>
        <v>4.29</v>
      </c>
      <c r="E1361" t="str">
        <f>VLOOKUP(A1361,MED[],4,FALSE)</f>
        <v>yes</v>
      </c>
      <c r="F1361" t="str">
        <f>VLOOKUP(A1361,MED[],5,FALSE)</f>
        <v>No</v>
      </c>
      <c r="G1361" t="str">
        <f>VLOOKUP(A1361,MED[],6,FALSE)</f>
        <v>Yes</v>
      </c>
      <c r="H1361" t="str">
        <f>VLOOKUP(A1361,MED[],7,FALSE)</f>
        <v>1</v>
      </c>
      <c r="I1361" t="str">
        <f>VLOOKUP(A1361,MED[],8,FALSE)</f>
        <v>No</v>
      </c>
      <c r="J1361" t="str">
        <f>VLOOKUP(A1361,MED[],9,FALSE)</f>
        <v>Overweight</v>
      </c>
      <c r="K1361" t="str">
        <f>VLOOKUP(A1361,MED[],10,FALSE)</f>
        <v>Normal</v>
      </c>
      <c r="L1361" t="str">
        <f>VLOOKUP(A1361,HOS[],2,FALSE)</f>
        <v>12 Aug 1983</v>
      </c>
      <c r="M1361" s="11">
        <f>VLOOKUP(A1361,HOS[],8,FALSE)</f>
        <v>10310.780000000001</v>
      </c>
      <c r="N1361" t="str">
        <f>VLOOKUP(A1361,HOS[],9,FALSE)</f>
        <v>tier - 2</v>
      </c>
      <c r="O1361" t="str">
        <f>VLOOKUP(A1361,HOS[],10,FALSE)</f>
        <v>tier - 1</v>
      </c>
      <c r="P1361" t="str">
        <f>VLOOKUP(A1361,HOS[],11,FALSE)</f>
        <v>R1024</v>
      </c>
      <c r="Q1361">
        <f>VLOOKUP(A1361,HOS[],3,FALSE)</f>
        <v>39</v>
      </c>
    </row>
    <row r="1362" spans="1:17" ht="15.6" x14ac:dyDescent="0.3">
      <c r="A1362" s="1" t="s">
        <v>1010</v>
      </c>
      <c r="B1362" t="str">
        <f>VLOOKUP(A1362,CUS[],3,FALSE)</f>
        <v>Gennaro</v>
      </c>
      <c r="C1362">
        <f>VLOOKUP(A1362,MED[],2,FALSE)</f>
        <v>24.3</v>
      </c>
      <c r="D1362">
        <f>VLOOKUP(A1362,MED[],3,FALSE)</f>
        <v>5.43</v>
      </c>
      <c r="E1362" t="str">
        <f>VLOOKUP(A1362,MED[],4,FALSE)</f>
        <v>No</v>
      </c>
      <c r="F1362" t="str">
        <f>VLOOKUP(A1362,MED[],5,FALSE)</f>
        <v>No</v>
      </c>
      <c r="G1362" t="str">
        <f>VLOOKUP(A1362,MED[],6,FALSE)</f>
        <v>No</v>
      </c>
      <c r="H1362" t="str">
        <f>VLOOKUP(A1362,MED[],7,FALSE)</f>
        <v>2</v>
      </c>
      <c r="I1362" t="str">
        <f>VLOOKUP(A1362,MED[],8,FALSE)</f>
        <v>No</v>
      </c>
      <c r="J1362" t="str">
        <f>VLOOKUP(A1362,MED[],9,FALSE)</f>
        <v>Overweight</v>
      </c>
      <c r="K1362" t="str">
        <f>VLOOKUP(A1362,MED[],10,FALSE)</f>
        <v>Normal</v>
      </c>
      <c r="L1362" t="str">
        <f>VLOOKUP(A1362,HOS[],2,FALSE)</f>
        <v>17 Nov 1972</v>
      </c>
      <c r="M1362" s="11">
        <f>VLOOKUP(A1362,HOS[],8,FALSE)</f>
        <v>10315.91</v>
      </c>
      <c r="N1362" t="str">
        <f>VLOOKUP(A1362,HOS[],9,FALSE)</f>
        <v>tier - 2</v>
      </c>
      <c r="O1362" t="str">
        <f>VLOOKUP(A1362,HOS[],10,FALSE)</f>
        <v>tier - 2</v>
      </c>
      <c r="P1362" t="str">
        <f>VLOOKUP(A1362,HOS[],11,FALSE)</f>
        <v>R1013</v>
      </c>
      <c r="Q1362">
        <f>VLOOKUP(A1362,HOS[],3,FALSE)</f>
        <v>50</v>
      </c>
    </row>
    <row r="1363" spans="1:17" ht="15.6" x14ac:dyDescent="0.3">
      <c r="A1363" s="1" t="s">
        <v>1009</v>
      </c>
      <c r="B1363" t="str">
        <f>VLOOKUP(A1363,CUS[],3,FALSE)</f>
        <v>Terry</v>
      </c>
      <c r="C1363">
        <f>VLOOKUP(A1363,MED[],2,FALSE)</f>
        <v>25.13</v>
      </c>
      <c r="D1363">
        <f>VLOOKUP(A1363,MED[],3,FALSE)</f>
        <v>8</v>
      </c>
      <c r="E1363" t="str">
        <f>VLOOKUP(A1363,MED[],4,FALSE)</f>
        <v>yes</v>
      </c>
      <c r="F1363" t="str">
        <f>VLOOKUP(A1363,MED[],5,FALSE)</f>
        <v>No</v>
      </c>
      <c r="G1363" t="str">
        <f>VLOOKUP(A1363,MED[],6,FALSE)</f>
        <v>No</v>
      </c>
      <c r="H1363" t="str">
        <f>VLOOKUP(A1363,MED[],7,FALSE)</f>
        <v>1</v>
      </c>
      <c r="I1363" t="str">
        <f>VLOOKUP(A1363,MED[],8,FALSE)</f>
        <v>No</v>
      </c>
      <c r="J1363" t="str">
        <f>VLOOKUP(A1363,MED[],9,FALSE)</f>
        <v>Overweight</v>
      </c>
      <c r="K1363" t="str">
        <f>VLOOKUP(A1363,MED[],10,FALSE)</f>
        <v>Diabetes</v>
      </c>
      <c r="L1363" t="str">
        <f>VLOOKUP(A1363,HOS[],2,FALSE)</f>
        <v>21 Aug 1975</v>
      </c>
      <c r="M1363" s="11">
        <f>VLOOKUP(A1363,HOS[],8,FALSE)</f>
        <v>10322.9</v>
      </c>
      <c r="N1363" t="str">
        <f>VLOOKUP(A1363,HOS[],9,FALSE)</f>
        <v>tier - 2</v>
      </c>
      <c r="O1363" t="str">
        <f>VLOOKUP(A1363,HOS[],10,FALSE)</f>
        <v>tier - 2</v>
      </c>
      <c r="P1363" t="str">
        <f>VLOOKUP(A1363,HOS[],11,FALSE)</f>
        <v>R1013</v>
      </c>
      <c r="Q1363">
        <f>VLOOKUP(A1363,HOS[],3,FALSE)</f>
        <v>47</v>
      </c>
    </row>
    <row r="1364" spans="1:17" ht="15.6" x14ac:dyDescent="0.3">
      <c r="A1364" s="1" t="s">
        <v>1008</v>
      </c>
      <c r="B1364" t="str">
        <f>VLOOKUP(A1364,CUS[],3,FALSE)</f>
        <v>Patrick J</v>
      </c>
      <c r="C1364">
        <f>VLOOKUP(A1364,MED[],2,FALSE)</f>
        <v>22.72</v>
      </c>
      <c r="D1364">
        <f>VLOOKUP(A1364,MED[],3,FALSE)</f>
        <v>9.9600000000000009</v>
      </c>
      <c r="E1364" t="str">
        <f>VLOOKUP(A1364,MED[],4,FALSE)</f>
        <v>yes</v>
      </c>
      <c r="F1364" t="str">
        <f>VLOOKUP(A1364,MED[],5,FALSE)</f>
        <v>No</v>
      </c>
      <c r="G1364" t="str">
        <f>VLOOKUP(A1364,MED[],6,FALSE)</f>
        <v>No</v>
      </c>
      <c r="H1364" t="str">
        <f>VLOOKUP(A1364,MED[],7,FALSE)</f>
        <v>2</v>
      </c>
      <c r="I1364" t="str">
        <f>VLOOKUP(A1364,MED[],8,FALSE)</f>
        <v>No</v>
      </c>
      <c r="J1364" t="str">
        <f>VLOOKUP(A1364,MED[],9,FALSE)</f>
        <v>Overweight</v>
      </c>
      <c r="K1364" t="str">
        <f>VLOOKUP(A1364,MED[],10,FALSE)</f>
        <v>Diabetes</v>
      </c>
      <c r="L1364" t="str">
        <f>VLOOKUP(A1364,HOS[],2,FALSE)</f>
        <v>1 Jun 1970</v>
      </c>
      <c r="M1364" s="11">
        <f>VLOOKUP(A1364,HOS[],8,FALSE)</f>
        <v>10325.209999999999</v>
      </c>
      <c r="N1364" t="str">
        <f>VLOOKUP(A1364,HOS[],9,FALSE)</f>
        <v>tier - 2</v>
      </c>
      <c r="O1364" t="str">
        <f>VLOOKUP(A1364,HOS[],10,FALSE)</f>
        <v>tier - 2</v>
      </c>
      <c r="P1364" t="str">
        <f>VLOOKUP(A1364,HOS[],11,FALSE)</f>
        <v>R1013</v>
      </c>
      <c r="Q1364">
        <f>VLOOKUP(A1364,HOS[],3,FALSE)</f>
        <v>53</v>
      </c>
    </row>
    <row r="1365" spans="1:17" ht="15.6" x14ac:dyDescent="0.3">
      <c r="A1365" s="1" t="s">
        <v>1007</v>
      </c>
      <c r="B1365" t="str">
        <f>VLOOKUP(A1365,CUS[],3,FALSE)</f>
        <v>Keara</v>
      </c>
      <c r="C1365">
        <f>VLOOKUP(A1365,MED[],2,FALSE)</f>
        <v>32.6</v>
      </c>
      <c r="D1365">
        <f>VLOOKUP(A1365,MED[],3,FALSE)</f>
        <v>6.8</v>
      </c>
      <c r="E1365" t="str">
        <f>VLOOKUP(A1365,MED[],4,FALSE)</f>
        <v>yes</v>
      </c>
      <c r="F1365" t="str">
        <f>VLOOKUP(A1365,MED[],5,FALSE)</f>
        <v>No</v>
      </c>
      <c r="G1365" t="str">
        <f>VLOOKUP(A1365,MED[],6,FALSE)</f>
        <v>No</v>
      </c>
      <c r="H1365" t="str">
        <f>VLOOKUP(A1365,MED[],7,FALSE)</f>
        <v>0</v>
      </c>
      <c r="I1365" t="str">
        <f>VLOOKUP(A1365,MED[],8,FALSE)</f>
        <v>No</v>
      </c>
      <c r="J1365" t="str">
        <f>VLOOKUP(A1365,MED[],9,FALSE)</f>
        <v>Obesity</v>
      </c>
      <c r="K1365" t="str">
        <f>VLOOKUP(A1365,MED[],10,FALSE)</f>
        <v>Diabetes</v>
      </c>
      <c r="L1365" t="str">
        <f>VLOOKUP(A1365,HOS[],2,FALSE)</f>
        <v>23 Dec 1981</v>
      </c>
      <c r="M1365" s="11">
        <f>VLOOKUP(A1365,HOS[],8,FALSE)</f>
        <v>13044.41</v>
      </c>
      <c r="N1365" t="str">
        <f>VLOOKUP(A1365,HOS[],9,FALSE)</f>
        <v>tier - 2</v>
      </c>
      <c r="O1365" t="str">
        <f>VLOOKUP(A1365,HOS[],10,FALSE)</f>
        <v>tier - 2</v>
      </c>
      <c r="P1365" t="str">
        <f>VLOOKUP(A1365,HOS[],11,FALSE)</f>
        <v>R1011</v>
      </c>
      <c r="Q1365">
        <f>VLOOKUP(A1365,HOS[],3,FALSE)</f>
        <v>41</v>
      </c>
    </row>
    <row r="1366" spans="1:17" ht="15.6" x14ac:dyDescent="0.3">
      <c r="A1366" s="1" t="s">
        <v>1006</v>
      </c>
      <c r="B1366" t="str">
        <f>VLOOKUP(A1366,CUS[],3,FALSE)</f>
        <v>Nicole</v>
      </c>
      <c r="C1366">
        <f>VLOOKUP(A1366,MED[],2,FALSE)</f>
        <v>17.28</v>
      </c>
      <c r="D1366">
        <f>VLOOKUP(A1366,MED[],3,FALSE)</f>
        <v>6.22</v>
      </c>
      <c r="E1366" t="str">
        <f>VLOOKUP(A1366,MED[],4,FALSE)</f>
        <v>yes</v>
      </c>
      <c r="F1366" t="str">
        <f>VLOOKUP(A1366,MED[],5,FALSE)</f>
        <v>No</v>
      </c>
      <c r="G1366" t="str">
        <f>VLOOKUP(A1366,MED[],6,FALSE)</f>
        <v>No</v>
      </c>
      <c r="H1366" t="str">
        <f>VLOOKUP(A1366,MED[],7,FALSE)</f>
        <v>2</v>
      </c>
      <c r="I1366" t="str">
        <f>VLOOKUP(A1366,MED[],8,FALSE)</f>
        <v>No</v>
      </c>
      <c r="J1366" t="str">
        <f>VLOOKUP(A1366,MED[],9,FALSE)</f>
        <v>Underweight</v>
      </c>
      <c r="K1366" t="str">
        <f>VLOOKUP(A1366,MED[],10,FALSE)</f>
        <v>Prediabetes</v>
      </c>
      <c r="L1366" t="str">
        <f>VLOOKUP(A1366,HOS[],2,FALSE)</f>
        <v>21 Jul 1966</v>
      </c>
      <c r="M1366" s="11">
        <f>VLOOKUP(A1366,HOS[],8,FALSE)</f>
        <v>10329.06</v>
      </c>
      <c r="N1366" t="str">
        <f>VLOOKUP(A1366,HOS[],9,FALSE)</f>
        <v>tier - 3</v>
      </c>
      <c r="O1366" t="str">
        <f>VLOOKUP(A1366,HOS[],10,FALSE)</f>
        <v>tier - 3</v>
      </c>
      <c r="P1366" t="str">
        <f>VLOOKUP(A1366,HOS[],11,FALSE)</f>
        <v>R1012</v>
      </c>
      <c r="Q1366">
        <f>VLOOKUP(A1366,HOS[],3,FALSE)</f>
        <v>56</v>
      </c>
    </row>
    <row r="1367" spans="1:17" ht="15.6" x14ac:dyDescent="0.3">
      <c r="A1367" s="1" t="s">
        <v>1005</v>
      </c>
      <c r="B1367" t="str">
        <f>VLOOKUP(A1367,CUS[],3,FALSE)</f>
        <v>Katena</v>
      </c>
      <c r="C1367">
        <f>VLOOKUP(A1367,MED[],2,FALSE)</f>
        <v>27.92</v>
      </c>
      <c r="D1367">
        <f>VLOOKUP(A1367,MED[],3,FALSE)</f>
        <v>5.79</v>
      </c>
      <c r="E1367" t="str">
        <f>VLOOKUP(A1367,MED[],4,FALSE)</f>
        <v>No</v>
      </c>
      <c r="F1367" t="str">
        <f>VLOOKUP(A1367,MED[],5,FALSE)</f>
        <v>No</v>
      </c>
      <c r="G1367" t="str">
        <f>VLOOKUP(A1367,MED[],6,FALSE)</f>
        <v>No</v>
      </c>
      <c r="H1367" t="str">
        <f>VLOOKUP(A1367,MED[],7,FALSE)</f>
        <v>1</v>
      </c>
      <c r="I1367" t="str">
        <f>VLOOKUP(A1367,MED[],8,FALSE)</f>
        <v>No</v>
      </c>
      <c r="J1367" t="str">
        <f>VLOOKUP(A1367,MED[],9,FALSE)</f>
        <v>Overweight</v>
      </c>
      <c r="K1367" t="str">
        <f>VLOOKUP(A1367,MED[],10,FALSE)</f>
        <v>Prediabetes</v>
      </c>
      <c r="L1367" t="str">
        <f>VLOOKUP(A1367,HOS[],2,FALSE)</f>
        <v>19 Oct 1987</v>
      </c>
      <c r="M1367" s="11">
        <f>VLOOKUP(A1367,HOS[],8,FALSE)</f>
        <v>10338.93</v>
      </c>
      <c r="N1367" t="str">
        <f>VLOOKUP(A1367,HOS[],9,FALSE)</f>
        <v>tier - 2</v>
      </c>
      <c r="O1367" t="str">
        <f>VLOOKUP(A1367,HOS[],10,FALSE)</f>
        <v>tier - 3</v>
      </c>
      <c r="P1367" t="str">
        <f>VLOOKUP(A1367,HOS[],11,FALSE)</f>
        <v>R1025</v>
      </c>
      <c r="Q1367">
        <f>VLOOKUP(A1367,HOS[],3,FALSE)</f>
        <v>35</v>
      </c>
    </row>
    <row r="1368" spans="1:17" ht="15.6" x14ac:dyDescent="0.3">
      <c r="A1368" s="1" t="s">
        <v>1004</v>
      </c>
      <c r="B1368" t="str">
        <f>VLOOKUP(A1368,CUS[],3,FALSE)</f>
        <v>Bean K.</v>
      </c>
      <c r="C1368">
        <f>VLOOKUP(A1368,MED[],2,FALSE)</f>
        <v>38.284999999999997</v>
      </c>
      <c r="D1368">
        <f>VLOOKUP(A1368,MED[],3,FALSE)</f>
        <v>5.41</v>
      </c>
      <c r="E1368" t="str">
        <f>VLOOKUP(A1368,MED[],4,FALSE)</f>
        <v>No</v>
      </c>
      <c r="F1368" t="str">
        <f>VLOOKUP(A1368,MED[],5,FALSE)</f>
        <v>No</v>
      </c>
      <c r="G1368" t="str">
        <f>VLOOKUP(A1368,MED[],6,FALSE)</f>
        <v>No</v>
      </c>
      <c r="H1368" t="str">
        <f>VLOOKUP(A1368,MED[],7,FALSE)</f>
        <v>0</v>
      </c>
      <c r="I1368" t="str">
        <f>VLOOKUP(A1368,MED[],8,FALSE)</f>
        <v>No</v>
      </c>
      <c r="J1368" t="str">
        <f>VLOOKUP(A1368,MED[],9,FALSE)</f>
        <v>Obesity</v>
      </c>
      <c r="K1368" t="str">
        <f>VLOOKUP(A1368,MED[],10,FALSE)</f>
        <v>Normal</v>
      </c>
      <c r="L1368" t="str">
        <f>VLOOKUP(A1368,HOS[],2,FALSE)</f>
        <v>8 Jul 1977</v>
      </c>
      <c r="M1368" s="11">
        <f>VLOOKUP(A1368,HOS[],8,FALSE)</f>
        <v>10345.93</v>
      </c>
      <c r="N1368" t="str">
        <f>VLOOKUP(A1368,HOS[],9,FALSE)</f>
        <v>tier - 2</v>
      </c>
      <c r="O1368" t="str">
        <f>VLOOKUP(A1368,HOS[],10,FALSE)</f>
        <v>tier - 1</v>
      </c>
      <c r="P1368" t="str">
        <f>VLOOKUP(A1368,HOS[],11,FALSE)</f>
        <v>R1024</v>
      </c>
      <c r="Q1368">
        <f>VLOOKUP(A1368,HOS[],3,FALSE)</f>
        <v>45</v>
      </c>
    </row>
    <row r="1369" spans="1:17" ht="15.6" x14ac:dyDescent="0.3">
      <c r="A1369" s="1" t="s">
        <v>1003</v>
      </c>
      <c r="B1369" t="str">
        <f>VLOOKUP(A1369,CUS[],3,FALSE)</f>
        <v>Brian</v>
      </c>
      <c r="C1369">
        <f>VLOOKUP(A1369,MED[],2,FALSE)</f>
        <v>16.48</v>
      </c>
      <c r="D1369">
        <f>VLOOKUP(A1369,MED[],3,FALSE)</f>
        <v>11.05</v>
      </c>
      <c r="E1369" t="str">
        <f>VLOOKUP(A1369,MED[],4,FALSE)</f>
        <v>No</v>
      </c>
      <c r="F1369" t="str">
        <f>VLOOKUP(A1369,MED[],5,FALSE)</f>
        <v>No</v>
      </c>
      <c r="G1369" t="str">
        <f>VLOOKUP(A1369,MED[],6,FALSE)</f>
        <v>No</v>
      </c>
      <c r="H1369" t="str">
        <f>VLOOKUP(A1369,MED[],7,FALSE)</f>
        <v>0</v>
      </c>
      <c r="I1369" t="str">
        <f>VLOOKUP(A1369,MED[],8,FALSE)</f>
        <v>No</v>
      </c>
      <c r="J1369" t="str">
        <f>VLOOKUP(A1369,MED[],9,FALSE)</f>
        <v>Underweight</v>
      </c>
      <c r="K1369" t="str">
        <f>VLOOKUP(A1369,MED[],10,FALSE)</f>
        <v>Diabetes</v>
      </c>
      <c r="L1369" t="str">
        <f>VLOOKUP(A1369,HOS[],2,FALSE)</f>
        <v>29 Oct 1962</v>
      </c>
      <c r="M1369" s="11">
        <f>VLOOKUP(A1369,HOS[],8,FALSE)</f>
        <v>10352.48</v>
      </c>
      <c r="N1369" t="str">
        <f>VLOOKUP(A1369,HOS[],9,FALSE)</f>
        <v>tier - 3</v>
      </c>
      <c r="O1369" t="str">
        <f>VLOOKUP(A1369,HOS[],10,FALSE)</f>
        <v>tier - 2</v>
      </c>
      <c r="P1369" t="str">
        <f>VLOOKUP(A1369,HOS[],11,FALSE)</f>
        <v>R1013</v>
      </c>
      <c r="Q1369">
        <f>VLOOKUP(A1369,HOS[],3,FALSE)</f>
        <v>60</v>
      </c>
    </row>
    <row r="1370" spans="1:17" ht="15.6" x14ac:dyDescent="0.3">
      <c r="A1370" s="1" t="s">
        <v>1002</v>
      </c>
      <c r="B1370" t="str">
        <f>VLOOKUP(A1370,CUS[],3,FALSE)</f>
        <v>Jan-Patrick</v>
      </c>
      <c r="C1370">
        <f>VLOOKUP(A1370,MED[],2,FALSE)</f>
        <v>38.57</v>
      </c>
      <c r="D1370">
        <f>VLOOKUP(A1370,MED[],3,FALSE)</f>
        <v>6.27</v>
      </c>
      <c r="E1370" t="str">
        <f>VLOOKUP(A1370,MED[],4,FALSE)</f>
        <v>No</v>
      </c>
      <c r="F1370" t="str">
        <f>VLOOKUP(A1370,MED[],5,FALSE)</f>
        <v>No</v>
      </c>
      <c r="G1370" t="str">
        <f>VLOOKUP(A1370,MED[],6,FALSE)</f>
        <v>No</v>
      </c>
      <c r="H1370" t="str">
        <f>VLOOKUP(A1370,MED[],7,FALSE)</f>
        <v>0</v>
      </c>
      <c r="I1370" t="str">
        <f>VLOOKUP(A1370,MED[],8,FALSE)</f>
        <v>No</v>
      </c>
      <c r="J1370" t="str">
        <f>VLOOKUP(A1370,MED[],9,FALSE)</f>
        <v>Obesity</v>
      </c>
      <c r="K1370" t="str">
        <f>VLOOKUP(A1370,MED[],10,FALSE)</f>
        <v>Prediabetes</v>
      </c>
      <c r="L1370" t="str">
        <f>VLOOKUP(A1370,HOS[],2,FALSE)</f>
        <v>17 Nov 1994</v>
      </c>
      <c r="M1370" s="11">
        <f>VLOOKUP(A1370,HOS[],8,FALSE)</f>
        <v>10355.64</v>
      </c>
      <c r="N1370" t="str">
        <f>VLOOKUP(A1370,HOS[],9,FALSE)</f>
        <v>tier - 2</v>
      </c>
      <c r="O1370" t="str">
        <f>VLOOKUP(A1370,HOS[],10,FALSE)</f>
        <v>tier - 3</v>
      </c>
      <c r="P1370" t="str">
        <f>VLOOKUP(A1370,HOS[],11,FALSE)</f>
        <v>R1012</v>
      </c>
      <c r="Q1370">
        <f>VLOOKUP(A1370,HOS[],3,FALSE)</f>
        <v>28</v>
      </c>
    </row>
    <row r="1371" spans="1:17" ht="15.6" x14ac:dyDescent="0.3">
      <c r="A1371" s="1" t="s">
        <v>1001</v>
      </c>
      <c r="B1371" t="str">
        <f>VLOOKUP(A1371,CUS[],3,FALSE)</f>
        <v>Jesse J</v>
      </c>
      <c r="C1371">
        <f>VLOOKUP(A1371,MED[],2,FALSE)</f>
        <v>43.85</v>
      </c>
      <c r="D1371">
        <f>VLOOKUP(A1371,MED[],3,FALSE)</f>
        <v>4.7699999999999996</v>
      </c>
      <c r="E1371" t="str">
        <f>VLOOKUP(A1371,MED[],4,FALSE)</f>
        <v>yes</v>
      </c>
      <c r="F1371" t="str">
        <f>VLOOKUP(A1371,MED[],5,FALSE)</f>
        <v>No</v>
      </c>
      <c r="G1371" t="str">
        <f>VLOOKUP(A1371,MED[],6,FALSE)</f>
        <v>No</v>
      </c>
      <c r="H1371" t="str">
        <f>VLOOKUP(A1371,MED[],7,FALSE)</f>
        <v>0</v>
      </c>
      <c r="I1371" t="str">
        <f>VLOOKUP(A1371,MED[],8,FALSE)</f>
        <v>No</v>
      </c>
      <c r="J1371" t="str">
        <f>VLOOKUP(A1371,MED[],9,FALSE)</f>
        <v>Obesity</v>
      </c>
      <c r="K1371" t="str">
        <f>VLOOKUP(A1371,MED[],10,FALSE)</f>
        <v>Normal</v>
      </c>
      <c r="L1371" t="str">
        <f>VLOOKUP(A1371,HOS[],2,FALSE)</f>
        <v>8 Oct 2001</v>
      </c>
      <c r="M1371" s="11">
        <f>VLOOKUP(A1371,HOS[],8,FALSE)</f>
        <v>39983.43</v>
      </c>
      <c r="N1371" t="str">
        <f>VLOOKUP(A1371,HOS[],9,FALSE)</f>
        <v>tier - 2</v>
      </c>
      <c r="O1371" t="str">
        <f>VLOOKUP(A1371,HOS[],10,FALSE)</f>
        <v>tier - 2</v>
      </c>
      <c r="P1371" t="str">
        <f>VLOOKUP(A1371,HOS[],11,FALSE)</f>
        <v>R1012</v>
      </c>
      <c r="Q1371">
        <f>VLOOKUP(A1371,HOS[],3,FALSE)</f>
        <v>21</v>
      </c>
    </row>
    <row r="1372" spans="1:17" ht="15.6" x14ac:dyDescent="0.3">
      <c r="A1372" s="1" t="s">
        <v>1000</v>
      </c>
      <c r="B1372" t="str">
        <f>VLOOKUP(A1372,CUS[],3,FALSE)</f>
        <v>Lindsey M</v>
      </c>
      <c r="C1372">
        <f>VLOOKUP(A1372,MED[],2,FALSE)</f>
        <v>30.11</v>
      </c>
      <c r="D1372">
        <f>VLOOKUP(A1372,MED[],3,FALSE)</f>
        <v>4.08</v>
      </c>
      <c r="E1372" t="str">
        <f>VLOOKUP(A1372,MED[],4,FALSE)</f>
        <v>No</v>
      </c>
      <c r="F1372" t="str">
        <f>VLOOKUP(A1372,MED[],5,FALSE)</f>
        <v>No</v>
      </c>
      <c r="G1372" t="str">
        <f>VLOOKUP(A1372,MED[],6,FALSE)</f>
        <v>No</v>
      </c>
      <c r="H1372" t="str">
        <f>VLOOKUP(A1372,MED[],7,FALSE)</f>
        <v>0</v>
      </c>
      <c r="I1372" t="str">
        <f>VLOOKUP(A1372,MED[],8,FALSE)</f>
        <v>No</v>
      </c>
      <c r="J1372" t="str">
        <f>VLOOKUP(A1372,MED[],9,FALSE)</f>
        <v>Obesity</v>
      </c>
      <c r="K1372" t="str">
        <f>VLOOKUP(A1372,MED[],10,FALSE)</f>
        <v>Normal</v>
      </c>
      <c r="L1372" t="str">
        <f>VLOOKUP(A1372,HOS[],2,FALSE)</f>
        <v>6 Oct 1989</v>
      </c>
      <c r="M1372" s="11">
        <f>VLOOKUP(A1372,HOS[],8,FALSE)</f>
        <v>10356.67</v>
      </c>
      <c r="N1372" t="str">
        <f>VLOOKUP(A1372,HOS[],9,FALSE)</f>
        <v>tier - 2</v>
      </c>
      <c r="O1372" t="str">
        <f>VLOOKUP(A1372,HOS[],10,FALSE)</f>
        <v>tier - 2</v>
      </c>
      <c r="P1372" t="str">
        <f>VLOOKUP(A1372,HOS[],11,FALSE)</f>
        <v>R1012</v>
      </c>
      <c r="Q1372">
        <f>VLOOKUP(A1372,HOS[],3,FALSE)</f>
        <v>33</v>
      </c>
    </row>
    <row r="1373" spans="1:17" ht="15.6" x14ac:dyDescent="0.3">
      <c r="A1373" s="1" t="s">
        <v>999</v>
      </c>
      <c r="B1373" t="str">
        <f>VLOOKUP(A1373,CUS[],3,FALSE)</f>
        <v>Marguerite K.</v>
      </c>
      <c r="C1373">
        <f>VLOOKUP(A1373,MED[],2,FALSE)</f>
        <v>31.59</v>
      </c>
      <c r="D1373">
        <f>VLOOKUP(A1373,MED[],3,FALSE)</f>
        <v>6.01</v>
      </c>
      <c r="E1373" t="str">
        <f>VLOOKUP(A1373,MED[],4,FALSE)</f>
        <v>No</v>
      </c>
      <c r="F1373" t="str">
        <f>VLOOKUP(A1373,MED[],5,FALSE)</f>
        <v>No</v>
      </c>
      <c r="G1373" t="str">
        <f>VLOOKUP(A1373,MED[],6,FALSE)</f>
        <v>No</v>
      </c>
      <c r="H1373" t="str">
        <f>VLOOKUP(A1373,MED[],7,FALSE)</f>
        <v>0</v>
      </c>
      <c r="I1373" t="str">
        <f>VLOOKUP(A1373,MED[],8,FALSE)</f>
        <v>No</v>
      </c>
      <c r="J1373" t="str">
        <f>VLOOKUP(A1373,MED[],9,FALSE)</f>
        <v>Obesity</v>
      </c>
      <c r="K1373" t="str">
        <f>VLOOKUP(A1373,MED[],10,FALSE)</f>
        <v>Prediabetes</v>
      </c>
      <c r="L1373" t="str">
        <f>VLOOKUP(A1373,HOS[],2,FALSE)</f>
        <v>29 Dec 1991</v>
      </c>
      <c r="M1373" s="11">
        <f>VLOOKUP(A1373,HOS[],8,FALSE)</f>
        <v>10370.91</v>
      </c>
      <c r="N1373" t="str">
        <f>VLOOKUP(A1373,HOS[],9,FALSE)</f>
        <v>tier - 2</v>
      </c>
      <c r="O1373" t="str">
        <f>VLOOKUP(A1373,HOS[],10,FALSE)</f>
        <v>tier - 1</v>
      </c>
      <c r="P1373" t="str">
        <f>VLOOKUP(A1373,HOS[],11,FALSE)</f>
        <v>R1012</v>
      </c>
      <c r="Q1373">
        <f>VLOOKUP(A1373,HOS[],3,FALSE)</f>
        <v>31</v>
      </c>
    </row>
    <row r="1374" spans="1:17" ht="15.6" x14ac:dyDescent="0.3">
      <c r="A1374" s="1" t="s">
        <v>998</v>
      </c>
      <c r="B1374" t="str">
        <f>VLOOKUP(A1374,CUS[],3,FALSE)</f>
        <v>Travis</v>
      </c>
      <c r="C1374">
        <f>VLOOKUP(A1374,MED[],2,FALSE)</f>
        <v>40.15</v>
      </c>
      <c r="D1374">
        <f>VLOOKUP(A1374,MED[],3,FALSE)</f>
        <v>11.84</v>
      </c>
      <c r="E1374" t="str">
        <f>VLOOKUP(A1374,MED[],4,FALSE)</f>
        <v>No</v>
      </c>
      <c r="F1374" t="str">
        <f>VLOOKUP(A1374,MED[],5,FALSE)</f>
        <v>No</v>
      </c>
      <c r="G1374" t="str">
        <f>VLOOKUP(A1374,MED[],6,FALSE)</f>
        <v>No</v>
      </c>
      <c r="H1374" t="str">
        <f>VLOOKUP(A1374,MED[],7,FALSE)</f>
        <v>0</v>
      </c>
      <c r="I1374" t="str">
        <f>VLOOKUP(A1374,MED[],8,FALSE)</f>
        <v>No</v>
      </c>
      <c r="J1374" t="str">
        <f>VLOOKUP(A1374,MED[],9,FALSE)</f>
        <v>Obesity</v>
      </c>
      <c r="K1374" t="str">
        <f>VLOOKUP(A1374,MED[],10,FALSE)</f>
        <v>Diabetes</v>
      </c>
      <c r="L1374" t="str">
        <f>VLOOKUP(A1374,HOS[],2,FALSE)</f>
        <v>19 Nov 1974</v>
      </c>
      <c r="M1374" s="11">
        <f>VLOOKUP(A1374,HOS[],8,FALSE)</f>
        <v>10381.48</v>
      </c>
      <c r="N1374" t="str">
        <f>VLOOKUP(A1374,HOS[],9,FALSE)</f>
        <v>tier - 2</v>
      </c>
      <c r="O1374" t="str">
        <f>VLOOKUP(A1374,HOS[],10,FALSE)</f>
        <v>tier - 3</v>
      </c>
      <c r="P1374" t="str">
        <f>VLOOKUP(A1374,HOS[],11,FALSE)</f>
        <v>R1013</v>
      </c>
      <c r="Q1374">
        <f>VLOOKUP(A1374,HOS[],3,FALSE)</f>
        <v>48</v>
      </c>
    </row>
    <row r="1375" spans="1:17" ht="15.6" x14ac:dyDescent="0.3">
      <c r="A1375" s="1" t="s">
        <v>997</v>
      </c>
      <c r="B1375" t="str">
        <f>VLOOKUP(A1375,CUS[],3,FALSE)</f>
        <v>Ricky</v>
      </c>
      <c r="C1375">
        <f>VLOOKUP(A1375,MED[],2,FALSE)</f>
        <v>40.700000000000003</v>
      </c>
      <c r="D1375">
        <f>VLOOKUP(A1375,MED[],3,FALSE)</f>
        <v>6.27</v>
      </c>
      <c r="E1375" t="str">
        <f>VLOOKUP(A1375,MED[],4,FALSE)</f>
        <v>yes</v>
      </c>
      <c r="F1375" t="str">
        <f>VLOOKUP(A1375,MED[],5,FALSE)</f>
        <v>No</v>
      </c>
      <c r="G1375" t="str">
        <f>VLOOKUP(A1375,MED[],6,FALSE)</f>
        <v>Yes</v>
      </c>
      <c r="H1375" t="str">
        <f>VLOOKUP(A1375,MED[],7,FALSE)</f>
        <v>1</v>
      </c>
      <c r="I1375" t="str">
        <f>VLOOKUP(A1375,MED[],8,FALSE)</f>
        <v>No</v>
      </c>
      <c r="J1375" t="str">
        <f>VLOOKUP(A1375,MED[],9,FALSE)</f>
        <v>Obesity</v>
      </c>
      <c r="K1375" t="str">
        <f>VLOOKUP(A1375,MED[],10,FALSE)</f>
        <v>Prediabetes</v>
      </c>
      <c r="L1375" t="str">
        <f>VLOOKUP(A1375,HOS[],2,FALSE)</f>
        <v>7 Dec 1997</v>
      </c>
      <c r="M1375" s="11">
        <f>VLOOKUP(A1375,HOS[],8,FALSE)</f>
        <v>10403.27</v>
      </c>
      <c r="N1375" t="str">
        <f>VLOOKUP(A1375,HOS[],9,FALSE)</f>
        <v>tier - 2</v>
      </c>
      <c r="O1375" t="str">
        <f>VLOOKUP(A1375,HOS[],10,FALSE)</f>
        <v>tier - 3</v>
      </c>
      <c r="P1375" t="str">
        <f>VLOOKUP(A1375,HOS[],11,FALSE)</f>
        <v>R1012</v>
      </c>
      <c r="Q1375">
        <f>VLOOKUP(A1375,HOS[],3,FALSE)</f>
        <v>25</v>
      </c>
    </row>
    <row r="1376" spans="1:17" ht="15.6" x14ac:dyDescent="0.3">
      <c r="A1376" s="1" t="s">
        <v>996</v>
      </c>
      <c r="B1376" t="str">
        <f>VLOOKUP(A1376,CUS[],3,FALSE)</f>
        <v>Colleen L.</v>
      </c>
      <c r="C1376">
        <f>VLOOKUP(A1376,MED[],2,FALSE)</f>
        <v>40.76</v>
      </c>
      <c r="D1376">
        <f>VLOOKUP(A1376,MED[],3,FALSE)</f>
        <v>5.28</v>
      </c>
      <c r="E1376" t="str">
        <f>VLOOKUP(A1376,MED[],4,FALSE)</f>
        <v>No</v>
      </c>
      <c r="F1376" t="str">
        <f>VLOOKUP(A1376,MED[],5,FALSE)</f>
        <v>No</v>
      </c>
      <c r="G1376" t="str">
        <f>VLOOKUP(A1376,MED[],6,FALSE)</f>
        <v>No</v>
      </c>
      <c r="H1376" t="str">
        <f>VLOOKUP(A1376,MED[],7,FALSE)</f>
        <v>0</v>
      </c>
      <c r="I1376" t="str">
        <f>VLOOKUP(A1376,MED[],8,FALSE)</f>
        <v>No</v>
      </c>
      <c r="J1376" t="str">
        <f>VLOOKUP(A1376,MED[],9,FALSE)</f>
        <v>Obesity</v>
      </c>
      <c r="K1376" t="str">
        <f>VLOOKUP(A1376,MED[],10,FALSE)</f>
        <v>Normal</v>
      </c>
      <c r="L1376" t="str">
        <f>VLOOKUP(A1376,HOS[],2,FALSE)</f>
        <v>16 Dec 1999</v>
      </c>
      <c r="M1376" s="11">
        <f>VLOOKUP(A1376,HOS[],8,FALSE)</f>
        <v>41351.879999999997</v>
      </c>
      <c r="N1376" t="str">
        <f>VLOOKUP(A1376,HOS[],9,FALSE)</f>
        <v>tier - 2</v>
      </c>
      <c r="O1376" t="str">
        <f>VLOOKUP(A1376,HOS[],10,FALSE)</f>
        <v>tier - 2</v>
      </c>
      <c r="P1376" t="str">
        <f>VLOOKUP(A1376,HOS[],11,FALSE)</f>
        <v>R1026</v>
      </c>
      <c r="Q1376">
        <f>VLOOKUP(A1376,HOS[],3,FALSE)</f>
        <v>23</v>
      </c>
    </row>
    <row r="1377" spans="1:17" ht="15.6" x14ac:dyDescent="0.3">
      <c r="A1377" s="1" t="s">
        <v>995</v>
      </c>
      <c r="B1377" t="str">
        <f>VLOOKUP(A1377,CUS[],3,FALSE)</f>
        <v>Charlie A</v>
      </c>
      <c r="C1377">
        <f>VLOOKUP(A1377,MED[],2,FALSE)</f>
        <v>29.7</v>
      </c>
      <c r="D1377">
        <f>VLOOKUP(A1377,MED[],3,FALSE)</f>
        <v>7.03</v>
      </c>
      <c r="E1377" t="str">
        <f>VLOOKUP(A1377,MED[],4,FALSE)</f>
        <v>No</v>
      </c>
      <c r="F1377" t="str">
        <f>VLOOKUP(A1377,MED[],5,FALSE)</f>
        <v>No</v>
      </c>
      <c r="G1377" t="str">
        <f>VLOOKUP(A1377,MED[],6,FALSE)</f>
        <v>No</v>
      </c>
      <c r="H1377" t="str">
        <f>VLOOKUP(A1377,MED[],7,FALSE)</f>
        <v>0</v>
      </c>
      <c r="I1377" t="str">
        <f>VLOOKUP(A1377,MED[],8,FALSE)</f>
        <v>No</v>
      </c>
      <c r="J1377" t="str">
        <f>VLOOKUP(A1377,MED[],9,FALSE)</f>
        <v>Overweight</v>
      </c>
      <c r="K1377" t="str">
        <f>VLOOKUP(A1377,MED[],10,FALSE)</f>
        <v>Diabetes</v>
      </c>
      <c r="L1377" t="str">
        <f>VLOOKUP(A1377,HOS[],2,FALSE)</f>
        <v>5 Dec 1974</v>
      </c>
      <c r="M1377" s="11">
        <f>VLOOKUP(A1377,HOS[],8,FALSE)</f>
        <v>10407.09</v>
      </c>
      <c r="N1377" t="str">
        <f>VLOOKUP(A1377,HOS[],9,FALSE)</f>
        <v>tier - 1</v>
      </c>
      <c r="O1377" t="str">
        <f>VLOOKUP(A1377,HOS[],10,FALSE)</f>
        <v>tier - 3</v>
      </c>
      <c r="P1377" t="str">
        <f>VLOOKUP(A1377,HOS[],11,FALSE)</f>
        <v>R1013</v>
      </c>
      <c r="Q1377">
        <f>VLOOKUP(A1377,HOS[],3,FALSE)</f>
        <v>48</v>
      </c>
    </row>
    <row r="1378" spans="1:17" ht="15.6" x14ac:dyDescent="0.3">
      <c r="A1378" s="1" t="s">
        <v>994</v>
      </c>
      <c r="B1378" t="str">
        <f>VLOOKUP(A1378,CUS[],3,FALSE)</f>
        <v>Rick</v>
      </c>
      <c r="C1378">
        <f>VLOOKUP(A1378,MED[],2,FALSE)</f>
        <v>40.58</v>
      </c>
      <c r="D1378">
        <f>VLOOKUP(A1378,MED[],3,FALSE)</f>
        <v>5.32</v>
      </c>
      <c r="E1378" t="str">
        <f>VLOOKUP(A1378,MED[],4,FALSE)</f>
        <v>yes</v>
      </c>
      <c r="F1378" t="str">
        <f>VLOOKUP(A1378,MED[],5,FALSE)</f>
        <v>No</v>
      </c>
      <c r="G1378" t="str">
        <f>VLOOKUP(A1378,MED[],6,FALSE)</f>
        <v>Yes</v>
      </c>
      <c r="H1378" t="str">
        <f>VLOOKUP(A1378,MED[],7,FALSE)</f>
        <v>1</v>
      </c>
      <c r="I1378" t="str">
        <f>VLOOKUP(A1378,MED[],8,FALSE)</f>
        <v>No</v>
      </c>
      <c r="J1378" t="str">
        <f>VLOOKUP(A1378,MED[],9,FALSE)</f>
        <v>Obesity</v>
      </c>
      <c r="K1378" t="str">
        <f>VLOOKUP(A1378,MED[],10,FALSE)</f>
        <v>Normal</v>
      </c>
      <c r="L1378" t="str">
        <f>VLOOKUP(A1378,HOS[],2,FALSE)</f>
        <v>24 Dec 1997</v>
      </c>
      <c r="M1378" s="11">
        <f>VLOOKUP(A1378,HOS[],8,FALSE)</f>
        <v>10407.98</v>
      </c>
      <c r="N1378" t="str">
        <f>VLOOKUP(A1378,HOS[],9,FALSE)</f>
        <v>tier - 2</v>
      </c>
      <c r="O1378" t="str">
        <f>VLOOKUP(A1378,HOS[],10,FALSE)</f>
        <v>tier - 1</v>
      </c>
      <c r="P1378" t="str">
        <f>VLOOKUP(A1378,HOS[],11,FALSE)</f>
        <v>R1012</v>
      </c>
      <c r="Q1378">
        <f>VLOOKUP(A1378,HOS[],3,FALSE)</f>
        <v>25</v>
      </c>
    </row>
    <row r="1379" spans="1:17" ht="15.6" x14ac:dyDescent="0.3">
      <c r="A1379" s="1" t="s">
        <v>993</v>
      </c>
      <c r="B1379" t="str">
        <f>VLOOKUP(A1379,CUS[],3,FALSE)</f>
        <v>Lauren C</v>
      </c>
      <c r="C1379">
        <f>VLOOKUP(A1379,MED[],2,FALSE)</f>
        <v>33.06</v>
      </c>
      <c r="D1379">
        <f>VLOOKUP(A1379,MED[],3,FALSE)</f>
        <v>9.59</v>
      </c>
      <c r="E1379" t="str">
        <f>VLOOKUP(A1379,MED[],4,FALSE)</f>
        <v>yes</v>
      </c>
      <c r="F1379" t="str">
        <f>VLOOKUP(A1379,MED[],5,FALSE)</f>
        <v>No</v>
      </c>
      <c r="G1379" t="str">
        <f>VLOOKUP(A1379,MED[],6,FALSE)</f>
        <v>No</v>
      </c>
      <c r="H1379" t="str">
        <f>VLOOKUP(A1379,MED[],7,FALSE)</f>
        <v>0</v>
      </c>
      <c r="I1379" t="str">
        <f>VLOOKUP(A1379,MED[],8,FALSE)</f>
        <v>No</v>
      </c>
      <c r="J1379" t="str">
        <f>VLOOKUP(A1379,MED[],9,FALSE)</f>
        <v>Obesity</v>
      </c>
      <c r="K1379" t="str">
        <f>VLOOKUP(A1379,MED[],10,FALSE)</f>
        <v>Diabetes</v>
      </c>
      <c r="L1379" t="str">
        <f>VLOOKUP(A1379,HOS[],2,FALSE)</f>
        <v>11 Jun 1981</v>
      </c>
      <c r="M1379" s="11">
        <f>VLOOKUP(A1379,HOS[],8,FALSE)</f>
        <v>10419.59</v>
      </c>
      <c r="N1379" t="str">
        <f>VLOOKUP(A1379,HOS[],9,FALSE)</f>
        <v>tier - 2</v>
      </c>
      <c r="O1379" t="str">
        <f>VLOOKUP(A1379,HOS[],10,FALSE)</f>
        <v>tier - 1</v>
      </c>
      <c r="P1379" t="str">
        <f>VLOOKUP(A1379,HOS[],11,FALSE)</f>
        <v>R1012</v>
      </c>
      <c r="Q1379">
        <f>VLOOKUP(A1379,HOS[],3,FALSE)</f>
        <v>41</v>
      </c>
    </row>
    <row r="1380" spans="1:17" ht="15.6" x14ac:dyDescent="0.3">
      <c r="A1380" s="1" t="s">
        <v>992</v>
      </c>
      <c r="B1380" t="str">
        <f>VLOOKUP(A1380,CUS[],3,FALSE)</f>
        <v>Daniel</v>
      </c>
      <c r="C1380">
        <f>VLOOKUP(A1380,MED[],2,FALSE)</f>
        <v>26.62</v>
      </c>
      <c r="D1380">
        <f>VLOOKUP(A1380,MED[],3,FALSE)</f>
        <v>6.15</v>
      </c>
      <c r="E1380" t="str">
        <f>VLOOKUP(A1380,MED[],4,FALSE)</f>
        <v>yes</v>
      </c>
      <c r="F1380" t="str">
        <f>VLOOKUP(A1380,MED[],5,FALSE)</f>
        <v>No</v>
      </c>
      <c r="G1380" t="str">
        <f>VLOOKUP(A1380,MED[],6,FALSE)</f>
        <v>No</v>
      </c>
      <c r="H1380" t="str">
        <f>VLOOKUP(A1380,MED[],7,FALSE)</f>
        <v>0</v>
      </c>
      <c r="I1380" t="str">
        <f>VLOOKUP(A1380,MED[],8,FALSE)</f>
        <v>No</v>
      </c>
      <c r="J1380" t="str">
        <f>VLOOKUP(A1380,MED[],9,FALSE)</f>
        <v>Overweight</v>
      </c>
      <c r="K1380" t="str">
        <f>VLOOKUP(A1380,MED[],10,FALSE)</f>
        <v>Prediabetes</v>
      </c>
      <c r="L1380" t="str">
        <f>VLOOKUP(A1380,HOS[],2,FALSE)</f>
        <v>25 Dec 1976</v>
      </c>
      <c r="M1380" s="11">
        <f>VLOOKUP(A1380,HOS[],8,FALSE)</f>
        <v>10419.65</v>
      </c>
      <c r="N1380" t="str">
        <f>VLOOKUP(A1380,HOS[],9,FALSE)</f>
        <v>tier - 3</v>
      </c>
      <c r="O1380" t="str">
        <f>VLOOKUP(A1380,HOS[],10,FALSE)</f>
        <v>tier - 2</v>
      </c>
      <c r="P1380" t="str">
        <f>VLOOKUP(A1380,HOS[],11,FALSE)</f>
        <v>R1013</v>
      </c>
      <c r="Q1380">
        <f>VLOOKUP(A1380,HOS[],3,FALSE)</f>
        <v>46</v>
      </c>
    </row>
    <row r="1381" spans="1:17" ht="15.6" x14ac:dyDescent="0.3">
      <c r="A1381" s="1" t="s">
        <v>991</v>
      </c>
      <c r="B1381" t="str">
        <f>VLOOKUP(A1381,CUS[],3,FALSE)</f>
        <v>Jaime</v>
      </c>
      <c r="C1381">
        <f>VLOOKUP(A1381,MED[],2,FALSE)</f>
        <v>37.1</v>
      </c>
      <c r="D1381">
        <f>VLOOKUP(A1381,MED[],3,FALSE)</f>
        <v>11.08</v>
      </c>
      <c r="E1381" t="str">
        <f>VLOOKUP(A1381,MED[],4,FALSE)</f>
        <v>No</v>
      </c>
      <c r="F1381" t="str">
        <f>VLOOKUP(A1381,MED[],5,FALSE)</f>
        <v>No</v>
      </c>
      <c r="G1381" t="str">
        <f>VLOOKUP(A1381,MED[],6,FALSE)</f>
        <v>No</v>
      </c>
      <c r="H1381" t="str">
        <f>VLOOKUP(A1381,MED[],7,FALSE)</f>
        <v>0</v>
      </c>
      <c r="I1381" t="str">
        <f>VLOOKUP(A1381,MED[],8,FALSE)</f>
        <v>No</v>
      </c>
      <c r="J1381" t="str">
        <f>VLOOKUP(A1381,MED[],9,FALSE)</f>
        <v>Obesity</v>
      </c>
      <c r="K1381" t="str">
        <f>VLOOKUP(A1381,MED[],10,FALSE)</f>
        <v>Diabetes</v>
      </c>
      <c r="L1381" t="str">
        <f>VLOOKUP(A1381,HOS[],2,FALSE)</f>
        <v>27 Sep 1978</v>
      </c>
      <c r="M1381" s="11">
        <f>VLOOKUP(A1381,HOS[],8,FALSE)</f>
        <v>10422.92</v>
      </c>
      <c r="N1381" t="str">
        <f>VLOOKUP(A1381,HOS[],9,FALSE)</f>
        <v>tier - 1</v>
      </c>
      <c r="O1381" t="str">
        <f>VLOOKUP(A1381,HOS[],10,FALSE)</f>
        <v>tier - 1</v>
      </c>
      <c r="P1381" t="str">
        <f>VLOOKUP(A1381,HOS[],11,FALSE)</f>
        <v>R1011</v>
      </c>
      <c r="Q1381">
        <f>VLOOKUP(A1381,HOS[],3,FALSE)</f>
        <v>44</v>
      </c>
    </row>
    <row r="1382" spans="1:17" ht="15.6" x14ac:dyDescent="0.3">
      <c r="A1382" s="1" t="s">
        <v>990</v>
      </c>
      <c r="B1382" t="str">
        <f>VLOOKUP(A1382,CUS[],3,FALSE)</f>
        <v>Erik R</v>
      </c>
      <c r="C1382">
        <f>VLOOKUP(A1382,MED[],2,FALSE)</f>
        <v>18.28</v>
      </c>
      <c r="D1382">
        <f>VLOOKUP(A1382,MED[],3,FALSE)</f>
        <v>7.95</v>
      </c>
      <c r="E1382" t="str">
        <f>VLOOKUP(A1382,MED[],4,FALSE)</f>
        <v>No</v>
      </c>
      <c r="F1382" t="str">
        <f>VLOOKUP(A1382,MED[],5,FALSE)</f>
        <v>No</v>
      </c>
      <c r="G1382" t="str">
        <f>VLOOKUP(A1382,MED[],6,FALSE)</f>
        <v>No</v>
      </c>
      <c r="H1382" t="str">
        <f>VLOOKUP(A1382,MED[],7,FALSE)</f>
        <v>0</v>
      </c>
      <c r="I1382" t="str">
        <f>VLOOKUP(A1382,MED[],8,FALSE)</f>
        <v>No</v>
      </c>
      <c r="J1382" t="str">
        <f>VLOOKUP(A1382,MED[],9,FALSE)</f>
        <v>Underweight</v>
      </c>
      <c r="K1382" t="str">
        <f>VLOOKUP(A1382,MED[],10,FALSE)</f>
        <v>Diabetes</v>
      </c>
      <c r="L1382" t="str">
        <f>VLOOKUP(A1382,HOS[],2,FALSE)</f>
        <v>23 Jul 1965</v>
      </c>
      <c r="M1382" s="11">
        <f>VLOOKUP(A1382,HOS[],8,FALSE)</f>
        <v>10435.07</v>
      </c>
      <c r="N1382" t="str">
        <f>VLOOKUP(A1382,HOS[],9,FALSE)</f>
        <v>tier - 3</v>
      </c>
      <c r="O1382" t="str">
        <f>VLOOKUP(A1382,HOS[],10,FALSE)</f>
        <v>tier - 2</v>
      </c>
      <c r="P1382" t="str">
        <f>VLOOKUP(A1382,HOS[],11,FALSE)</f>
        <v>R1013</v>
      </c>
      <c r="Q1382">
        <f>VLOOKUP(A1382,HOS[],3,FALSE)</f>
        <v>57</v>
      </c>
    </row>
    <row r="1383" spans="1:17" ht="15.6" x14ac:dyDescent="0.3">
      <c r="A1383" s="1" t="s">
        <v>989</v>
      </c>
      <c r="B1383" t="str">
        <f>VLOOKUP(A1383,CUS[],3,FALSE)</f>
        <v>Katie</v>
      </c>
      <c r="C1383">
        <f>VLOOKUP(A1383,MED[],2,FALSE)</f>
        <v>35.814999999999998</v>
      </c>
      <c r="D1383">
        <f>VLOOKUP(A1383,MED[],3,FALSE)</f>
        <v>6.23</v>
      </c>
      <c r="E1383" t="str">
        <f>VLOOKUP(A1383,MED[],4,FALSE)</f>
        <v>No</v>
      </c>
      <c r="F1383" t="str">
        <f>VLOOKUP(A1383,MED[],5,FALSE)</f>
        <v>No</v>
      </c>
      <c r="G1383" t="str">
        <f>VLOOKUP(A1383,MED[],6,FALSE)</f>
        <v>No</v>
      </c>
      <c r="H1383" t="str">
        <f>VLOOKUP(A1383,MED[],7,FALSE)</f>
        <v>0</v>
      </c>
      <c r="I1383" t="str">
        <f>VLOOKUP(A1383,MED[],8,FALSE)</f>
        <v>No</v>
      </c>
      <c r="J1383" t="str">
        <f>VLOOKUP(A1383,MED[],9,FALSE)</f>
        <v>Obesity</v>
      </c>
      <c r="K1383" t="str">
        <f>VLOOKUP(A1383,MED[],10,FALSE)</f>
        <v>Prediabetes</v>
      </c>
      <c r="L1383" t="str">
        <f>VLOOKUP(A1383,HOS[],2,FALSE)</f>
        <v>25 Aug 1977</v>
      </c>
      <c r="M1383" s="11">
        <f>VLOOKUP(A1383,HOS[],8,FALSE)</f>
        <v>40003.33</v>
      </c>
      <c r="N1383" t="str">
        <f>VLOOKUP(A1383,HOS[],9,FALSE)</f>
        <v>tier - 2</v>
      </c>
      <c r="O1383" t="str">
        <f>VLOOKUP(A1383,HOS[],10,FALSE)</f>
        <v>tier - 3</v>
      </c>
      <c r="P1383" t="str">
        <f>VLOOKUP(A1383,HOS[],11,FALSE)</f>
        <v>R1012</v>
      </c>
      <c r="Q1383">
        <f>VLOOKUP(A1383,HOS[],3,FALSE)</f>
        <v>45</v>
      </c>
    </row>
    <row r="1384" spans="1:17" ht="15.6" x14ac:dyDescent="0.3">
      <c r="A1384" s="1" t="s">
        <v>988</v>
      </c>
      <c r="B1384" t="str">
        <f>VLOOKUP(A1384,CUS[],3,FALSE)</f>
        <v>Thomas A</v>
      </c>
      <c r="C1384">
        <f>VLOOKUP(A1384,MED[],2,FALSE)</f>
        <v>30.69</v>
      </c>
      <c r="D1384">
        <f>VLOOKUP(A1384,MED[],3,FALSE)</f>
        <v>6.5</v>
      </c>
      <c r="E1384" t="str">
        <f>VLOOKUP(A1384,MED[],4,FALSE)</f>
        <v>No</v>
      </c>
      <c r="F1384" t="str">
        <f>VLOOKUP(A1384,MED[],5,FALSE)</f>
        <v>No</v>
      </c>
      <c r="G1384" t="str">
        <f>VLOOKUP(A1384,MED[],6,FALSE)</f>
        <v>No</v>
      </c>
      <c r="H1384" t="str">
        <f>VLOOKUP(A1384,MED[],7,FALSE)</f>
        <v>0</v>
      </c>
      <c r="I1384" t="str">
        <f>VLOOKUP(A1384,MED[],8,FALSE)</f>
        <v>No</v>
      </c>
      <c r="J1384" t="str">
        <f>VLOOKUP(A1384,MED[],9,FALSE)</f>
        <v>Obesity</v>
      </c>
      <c r="K1384" t="str">
        <f>VLOOKUP(A1384,MED[],10,FALSE)</f>
        <v>Prediabetes</v>
      </c>
      <c r="L1384" t="str">
        <f>VLOOKUP(A1384,HOS[],2,FALSE)</f>
        <v>29 Dec 1978</v>
      </c>
      <c r="M1384" s="11">
        <f>VLOOKUP(A1384,HOS[],8,FALSE)</f>
        <v>10436.1</v>
      </c>
      <c r="N1384" t="str">
        <f>VLOOKUP(A1384,HOS[],9,FALSE)</f>
        <v>tier - 3</v>
      </c>
      <c r="O1384" t="str">
        <f>VLOOKUP(A1384,HOS[],10,FALSE)</f>
        <v>tier - 2</v>
      </c>
      <c r="P1384" t="str">
        <f>VLOOKUP(A1384,HOS[],11,FALSE)</f>
        <v>R1013</v>
      </c>
      <c r="Q1384">
        <f>VLOOKUP(A1384,HOS[],3,FALSE)</f>
        <v>44</v>
      </c>
    </row>
    <row r="1385" spans="1:17" ht="15.6" x14ac:dyDescent="0.3">
      <c r="A1385" s="1" t="s">
        <v>987</v>
      </c>
      <c r="B1385" t="str">
        <f>VLOOKUP(A1385,CUS[],3,FALSE)</f>
        <v xml:space="preserve">  Jean-Marc</v>
      </c>
      <c r="C1385">
        <f>VLOOKUP(A1385,MED[],2,FALSE)</f>
        <v>26.125</v>
      </c>
      <c r="D1385">
        <f>VLOOKUP(A1385,MED[],3,FALSE)</f>
        <v>5.22</v>
      </c>
      <c r="E1385" t="str">
        <f>VLOOKUP(A1385,MED[],4,FALSE)</f>
        <v>No</v>
      </c>
      <c r="F1385" t="str">
        <f>VLOOKUP(A1385,MED[],5,FALSE)</f>
        <v>No</v>
      </c>
      <c r="G1385" t="str">
        <f>VLOOKUP(A1385,MED[],6,FALSE)</f>
        <v>No</v>
      </c>
      <c r="H1385" t="str">
        <f>VLOOKUP(A1385,MED[],7,FALSE)</f>
        <v>0</v>
      </c>
      <c r="I1385" t="str">
        <f>VLOOKUP(A1385,MED[],8,FALSE)</f>
        <v>No</v>
      </c>
      <c r="J1385" t="str">
        <f>VLOOKUP(A1385,MED[],9,FALSE)</f>
        <v>Overweight</v>
      </c>
      <c r="K1385" t="str">
        <f>VLOOKUP(A1385,MED[],10,FALSE)</f>
        <v>Normal</v>
      </c>
      <c r="L1385" t="str">
        <f>VLOOKUP(A1385,HOS[],2,FALSE)</f>
        <v>8 Sep 1980</v>
      </c>
      <c r="M1385" s="11">
        <f>VLOOKUP(A1385,HOS[],8,FALSE)</f>
        <v>10450.549999999999</v>
      </c>
      <c r="N1385" t="str">
        <f>VLOOKUP(A1385,HOS[],9,FALSE)</f>
        <v>tier - 3</v>
      </c>
      <c r="O1385" t="str">
        <f>VLOOKUP(A1385,HOS[],10,FALSE)</f>
        <v>tier - 1</v>
      </c>
      <c r="P1385" t="str">
        <f>VLOOKUP(A1385,HOS[],11,FALSE)</f>
        <v>R1016</v>
      </c>
      <c r="Q1385">
        <f>VLOOKUP(A1385,HOS[],3,FALSE)</f>
        <v>42</v>
      </c>
    </row>
    <row r="1386" spans="1:17" ht="15.6" x14ac:dyDescent="0.3">
      <c r="A1386" s="1" t="s">
        <v>986</v>
      </c>
      <c r="B1386" t="str">
        <f>VLOOKUP(A1386,CUS[],3,FALSE)</f>
        <v>Kerry L</v>
      </c>
      <c r="C1386">
        <f>VLOOKUP(A1386,MED[],2,FALSE)</f>
        <v>34.58</v>
      </c>
      <c r="D1386">
        <f>VLOOKUP(A1386,MED[],3,FALSE)</f>
        <v>6.3</v>
      </c>
      <c r="E1386" t="str">
        <f>VLOOKUP(A1386,MED[],4,FALSE)</f>
        <v>No</v>
      </c>
      <c r="F1386" t="str">
        <f>VLOOKUP(A1386,MED[],5,FALSE)</f>
        <v>No</v>
      </c>
      <c r="G1386" t="str">
        <f>VLOOKUP(A1386,MED[],6,FALSE)</f>
        <v>Yes</v>
      </c>
      <c r="H1386" t="str">
        <f>VLOOKUP(A1386,MED[],7,FALSE)</f>
        <v>1</v>
      </c>
      <c r="I1386" t="str">
        <f>VLOOKUP(A1386,MED[],8,FALSE)</f>
        <v>No</v>
      </c>
      <c r="J1386" t="str">
        <f>VLOOKUP(A1386,MED[],9,FALSE)</f>
        <v>Obesity</v>
      </c>
      <c r="K1386" t="str">
        <f>VLOOKUP(A1386,MED[],10,FALSE)</f>
        <v>Prediabetes</v>
      </c>
      <c r="L1386" t="str">
        <f>VLOOKUP(A1386,HOS[],2,FALSE)</f>
        <v>14 Jun 1979</v>
      </c>
      <c r="M1386" s="11">
        <f>VLOOKUP(A1386,HOS[],8,FALSE)</f>
        <v>10455.1</v>
      </c>
      <c r="N1386" t="str">
        <f>VLOOKUP(A1386,HOS[],9,FALSE)</f>
        <v>tier - 2</v>
      </c>
      <c r="O1386" t="str">
        <f>VLOOKUP(A1386,HOS[],10,FALSE)</f>
        <v>tier - 3</v>
      </c>
      <c r="P1386" t="str">
        <f>VLOOKUP(A1386,HOS[],11,FALSE)</f>
        <v>R1012</v>
      </c>
      <c r="Q1386">
        <f>VLOOKUP(A1386,HOS[],3,FALSE)</f>
        <v>43</v>
      </c>
    </row>
    <row r="1387" spans="1:17" ht="15.6" x14ac:dyDescent="0.3">
      <c r="A1387" s="1" t="s">
        <v>985</v>
      </c>
      <c r="B1387" t="str">
        <f>VLOOKUP(A1387,CUS[],3,FALSE)</f>
        <v>Ulrich</v>
      </c>
      <c r="C1387">
        <f>VLOOKUP(A1387,MED[],2,FALSE)</f>
        <v>27.4</v>
      </c>
      <c r="D1387">
        <f>VLOOKUP(A1387,MED[],3,FALSE)</f>
        <v>8.84</v>
      </c>
      <c r="E1387" t="str">
        <f>VLOOKUP(A1387,MED[],4,FALSE)</f>
        <v>No</v>
      </c>
      <c r="F1387" t="str">
        <f>VLOOKUP(A1387,MED[],5,FALSE)</f>
        <v>No</v>
      </c>
      <c r="G1387" t="str">
        <f>VLOOKUP(A1387,MED[],6,FALSE)</f>
        <v>No</v>
      </c>
      <c r="H1387" t="str">
        <f>VLOOKUP(A1387,MED[],7,FALSE)</f>
        <v>0</v>
      </c>
      <c r="I1387" t="str">
        <f>VLOOKUP(A1387,MED[],8,FALSE)</f>
        <v>No</v>
      </c>
      <c r="J1387" t="str">
        <f>VLOOKUP(A1387,MED[],9,FALSE)</f>
        <v>Overweight</v>
      </c>
      <c r="K1387" t="str">
        <f>VLOOKUP(A1387,MED[],10,FALSE)</f>
        <v>Diabetes</v>
      </c>
      <c r="L1387" t="str">
        <f>VLOOKUP(A1387,HOS[],2,FALSE)</f>
        <v>27 Dec 1978</v>
      </c>
      <c r="M1387" s="11">
        <f>VLOOKUP(A1387,HOS[],8,FALSE)</f>
        <v>49577.66</v>
      </c>
      <c r="N1387" t="str">
        <f>VLOOKUP(A1387,HOS[],9,FALSE)</f>
        <v>tier - 1</v>
      </c>
      <c r="O1387" t="str">
        <f>VLOOKUP(A1387,HOS[],10,FALSE)</f>
        <v>tier - 2</v>
      </c>
      <c r="P1387" t="str">
        <f>VLOOKUP(A1387,HOS[],11,FALSE)</f>
        <v>R1011</v>
      </c>
      <c r="Q1387">
        <f>VLOOKUP(A1387,HOS[],3,FALSE)</f>
        <v>44</v>
      </c>
    </row>
    <row r="1388" spans="1:17" ht="15.6" x14ac:dyDescent="0.3">
      <c r="A1388" s="1" t="s">
        <v>984</v>
      </c>
      <c r="B1388" t="str">
        <f>VLOOKUP(A1388,CUS[],3,FALSE)</f>
        <v>Justin P</v>
      </c>
      <c r="C1388">
        <f>VLOOKUP(A1388,MED[],2,FALSE)</f>
        <v>27.53</v>
      </c>
      <c r="D1388">
        <f>VLOOKUP(A1388,MED[],3,FALSE)</f>
        <v>4.1100000000000003</v>
      </c>
      <c r="E1388" t="str">
        <f>VLOOKUP(A1388,MED[],4,FALSE)</f>
        <v>No</v>
      </c>
      <c r="F1388" t="str">
        <f>VLOOKUP(A1388,MED[],5,FALSE)</f>
        <v>No</v>
      </c>
      <c r="G1388" t="str">
        <f>VLOOKUP(A1388,MED[],6,FALSE)</f>
        <v>No</v>
      </c>
      <c r="H1388" t="str">
        <f>VLOOKUP(A1388,MED[],7,FALSE)</f>
        <v>1</v>
      </c>
      <c r="I1388" t="str">
        <f>VLOOKUP(A1388,MED[],8,FALSE)</f>
        <v>No</v>
      </c>
      <c r="J1388" t="str">
        <f>VLOOKUP(A1388,MED[],9,FALSE)</f>
        <v>Overweight</v>
      </c>
      <c r="K1388" t="str">
        <f>VLOOKUP(A1388,MED[],10,FALSE)</f>
        <v>Normal</v>
      </c>
      <c r="L1388" t="str">
        <f>VLOOKUP(A1388,HOS[],2,FALSE)</f>
        <v>3 Jul 1987</v>
      </c>
      <c r="M1388" s="11">
        <f>VLOOKUP(A1388,HOS[],8,FALSE)</f>
        <v>10455.14</v>
      </c>
      <c r="N1388" t="str">
        <f>VLOOKUP(A1388,HOS[],9,FALSE)</f>
        <v>tier - 2</v>
      </c>
      <c r="O1388" t="str">
        <f>VLOOKUP(A1388,HOS[],10,FALSE)</f>
        <v>tier - 3</v>
      </c>
      <c r="P1388" t="str">
        <f>VLOOKUP(A1388,HOS[],11,FALSE)</f>
        <v>R1021</v>
      </c>
      <c r="Q1388">
        <f>VLOOKUP(A1388,HOS[],3,FALSE)</f>
        <v>35</v>
      </c>
    </row>
    <row r="1389" spans="1:17" ht="15.6" x14ac:dyDescent="0.3">
      <c r="A1389" s="1" t="s">
        <v>983</v>
      </c>
      <c r="B1389" t="str">
        <f>VLOOKUP(A1389,CUS[],3,FALSE)</f>
        <v>Hannah E.</v>
      </c>
      <c r="C1389">
        <f>VLOOKUP(A1389,MED[],2,FALSE)</f>
        <v>33</v>
      </c>
      <c r="D1389">
        <f>VLOOKUP(A1389,MED[],3,FALSE)</f>
        <v>4.57</v>
      </c>
      <c r="E1389" t="str">
        <f>VLOOKUP(A1389,MED[],4,FALSE)</f>
        <v>No</v>
      </c>
      <c r="F1389" t="str">
        <f>VLOOKUP(A1389,MED[],5,FALSE)</f>
        <v>No</v>
      </c>
      <c r="G1389" t="str">
        <f>VLOOKUP(A1389,MED[],6,FALSE)</f>
        <v>No</v>
      </c>
      <c r="H1389" t="str">
        <f>VLOOKUP(A1389,MED[],7,FALSE)</f>
        <v>0</v>
      </c>
      <c r="I1389" t="str">
        <f>VLOOKUP(A1389,MED[],8,FALSE)</f>
        <v>No</v>
      </c>
      <c r="J1389" t="str">
        <f>VLOOKUP(A1389,MED[],9,FALSE)</f>
        <v>Obesity</v>
      </c>
      <c r="K1389" t="str">
        <f>VLOOKUP(A1389,MED[],10,FALSE)</f>
        <v>Normal</v>
      </c>
      <c r="L1389" t="str">
        <f>VLOOKUP(A1389,HOS[],2,FALSE)</f>
        <v>27 Dec 1982</v>
      </c>
      <c r="M1389" s="11">
        <f>VLOOKUP(A1389,HOS[],8,FALSE)</f>
        <v>10459.19</v>
      </c>
      <c r="N1389" t="str">
        <f>VLOOKUP(A1389,HOS[],9,FALSE)</f>
        <v>tier - 2</v>
      </c>
      <c r="O1389" t="str">
        <f>VLOOKUP(A1389,HOS[],10,FALSE)</f>
        <v>tier - 1</v>
      </c>
      <c r="P1389" t="str">
        <f>VLOOKUP(A1389,HOS[],11,FALSE)</f>
        <v>R1013</v>
      </c>
      <c r="Q1389">
        <f>VLOOKUP(A1389,HOS[],3,FALSE)</f>
        <v>40</v>
      </c>
    </row>
    <row r="1390" spans="1:17" ht="15.6" x14ac:dyDescent="0.3">
      <c r="A1390" s="1" t="s">
        <v>982</v>
      </c>
      <c r="B1390" t="str">
        <f>VLOOKUP(A1390,CUS[],3,FALSE)</f>
        <v>David</v>
      </c>
      <c r="C1390">
        <f>VLOOKUP(A1390,MED[],2,FALSE)</f>
        <v>25.78</v>
      </c>
      <c r="D1390">
        <f>VLOOKUP(A1390,MED[],3,FALSE)</f>
        <v>11.06</v>
      </c>
      <c r="E1390" t="str">
        <f>VLOOKUP(A1390,MED[],4,FALSE)</f>
        <v>yes</v>
      </c>
      <c r="F1390" t="str">
        <f>VLOOKUP(A1390,MED[],5,FALSE)</f>
        <v>No</v>
      </c>
      <c r="G1390" t="str">
        <f>VLOOKUP(A1390,MED[],6,FALSE)</f>
        <v>No</v>
      </c>
      <c r="H1390" t="str">
        <f>VLOOKUP(A1390,MED[],7,FALSE)</f>
        <v>0</v>
      </c>
      <c r="I1390" t="str">
        <f>VLOOKUP(A1390,MED[],8,FALSE)</f>
        <v>No</v>
      </c>
      <c r="J1390" t="str">
        <f>VLOOKUP(A1390,MED[],9,FALSE)</f>
        <v>Overweight</v>
      </c>
      <c r="K1390" t="str">
        <f>VLOOKUP(A1390,MED[],10,FALSE)</f>
        <v>Diabetes</v>
      </c>
      <c r="L1390" t="str">
        <f>VLOOKUP(A1390,HOS[],2,FALSE)</f>
        <v>22 Dec 1981</v>
      </c>
      <c r="M1390" s="11">
        <f>VLOOKUP(A1390,HOS[],8,FALSE)</f>
        <v>10461.98</v>
      </c>
      <c r="N1390" t="str">
        <f>VLOOKUP(A1390,HOS[],9,FALSE)</f>
        <v>tier - 2</v>
      </c>
      <c r="O1390" t="str">
        <f>VLOOKUP(A1390,HOS[],10,FALSE)</f>
        <v>tier - 2</v>
      </c>
      <c r="P1390" t="str">
        <f>VLOOKUP(A1390,HOS[],11,FALSE)</f>
        <v>R1020</v>
      </c>
      <c r="Q1390">
        <f>VLOOKUP(A1390,HOS[],3,FALSE)</f>
        <v>41</v>
      </c>
    </row>
    <row r="1391" spans="1:17" ht="15.6" x14ac:dyDescent="0.3">
      <c r="A1391" s="1" t="s">
        <v>981</v>
      </c>
      <c r="B1391" t="str">
        <f>VLOOKUP(A1391,CUS[],3,FALSE)</f>
        <v>Jim</v>
      </c>
      <c r="C1391">
        <f>VLOOKUP(A1391,MED[],2,FALSE)</f>
        <v>22.66</v>
      </c>
      <c r="D1391">
        <f>VLOOKUP(A1391,MED[],3,FALSE)</f>
        <v>10.68</v>
      </c>
      <c r="E1391" t="str">
        <f>VLOOKUP(A1391,MED[],4,FALSE)</f>
        <v>No</v>
      </c>
      <c r="F1391" t="str">
        <f>VLOOKUP(A1391,MED[],5,FALSE)</f>
        <v>No</v>
      </c>
      <c r="G1391" t="str">
        <f>VLOOKUP(A1391,MED[],6,FALSE)</f>
        <v>No</v>
      </c>
      <c r="H1391" t="str">
        <f>VLOOKUP(A1391,MED[],7,FALSE)</f>
        <v>0</v>
      </c>
      <c r="I1391" t="str">
        <f>VLOOKUP(A1391,MED[],8,FALSE)</f>
        <v>No</v>
      </c>
      <c r="J1391" t="str">
        <f>VLOOKUP(A1391,MED[],9,FALSE)</f>
        <v>Overweight</v>
      </c>
      <c r="K1391" t="str">
        <f>VLOOKUP(A1391,MED[],10,FALSE)</f>
        <v>Diabetes</v>
      </c>
      <c r="L1391" t="str">
        <f>VLOOKUP(A1391,HOS[],2,FALSE)</f>
        <v>28 Oct 1971</v>
      </c>
      <c r="M1391" s="11">
        <f>VLOOKUP(A1391,HOS[],8,FALSE)</f>
        <v>10464.83</v>
      </c>
      <c r="N1391" t="str">
        <f>VLOOKUP(A1391,HOS[],9,FALSE)</f>
        <v>tier - 2</v>
      </c>
      <c r="O1391" t="str">
        <f>VLOOKUP(A1391,HOS[],10,FALSE)</f>
        <v>tier - 1</v>
      </c>
      <c r="P1391" t="str">
        <f>VLOOKUP(A1391,HOS[],11,FALSE)</f>
        <v>R1013</v>
      </c>
      <c r="Q1391">
        <f>VLOOKUP(A1391,HOS[],3,FALSE)</f>
        <v>51</v>
      </c>
    </row>
    <row r="1392" spans="1:17" ht="15.6" x14ac:dyDescent="0.3">
      <c r="A1392" s="1" t="s">
        <v>980</v>
      </c>
      <c r="B1392" t="str">
        <f>VLOOKUP(A1392,CUS[],3,FALSE)</f>
        <v>Joseph P</v>
      </c>
      <c r="C1392">
        <f>VLOOKUP(A1392,MED[],2,FALSE)</f>
        <v>38.81</v>
      </c>
      <c r="D1392">
        <f>VLOOKUP(A1392,MED[],3,FALSE)</f>
        <v>6.14</v>
      </c>
      <c r="E1392" t="str">
        <f>VLOOKUP(A1392,MED[],4,FALSE)</f>
        <v>yes</v>
      </c>
      <c r="F1392" t="str">
        <f>VLOOKUP(A1392,MED[],5,FALSE)</f>
        <v>No</v>
      </c>
      <c r="G1392" t="str">
        <f>VLOOKUP(A1392,MED[],6,FALSE)</f>
        <v>No</v>
      </c>
      <c r="H1392" t="str">
        <f>VLOOKUP(A1392,MED[],7,FALSE)</f>
        <v>1</v>
      </c>
      <c r="I1392" t="str">
        <f>VLOOKUP(A1392,MED[],8,FALSE)</f>
        <v>No</v>
      </c>
      <c r="J1392" t="str">
        <f>VLOOKUP(A1392,MED[],9,FALSE)</f>
        <v>Obesity</v>
      </c>
      <c r="K1392" t="str">
        <f>VLOOKUP(A1392,MED[],10,FALSE)</f>
        <v>Prediabetes</v>
      </c>
      <c r="L1392" t="str">
        <f>VLOOKUP(A1392,HOS[],2,FALSE)</f>
        <v>21 Sep 1995</v>
      </c>
      <c r="M1392" s="11">
        <f>VLOOKUP(A1392,HOS[],8,FALSE)</f>
        <v>10486.55</v>
      </c>
      <c r="N1392" t="str">
        <f>VLOOKUP(A1392,HOS[],9,FALSE)</f>
        <v>tier - 2</v>
      </c>
      <c r="O1392" t="str">
        <f>VLOOKUP(A1392,HOS[],10,FALSE)</f>
        <v>tier - 1</v>
      </c>
      <c r="P1392" t="str">
        <f>VLOOKUP(A1392,HOS[],11,FALSE)</f>
        <v>R1012</v>
      </c>
      <c r="Q1392">
        <f>VLOOKUP(A1392,HOS[],3,FALSE)</f>
        <v>27</v>
      </c>
    </row>
    <row r="1393" spans="1:17" ht="15.6" x14ac:dyDescent="0.3">
      <c r="A1393" s="1" t="s">
        <v>979</v>
      </c>
      <c r="B1393" t="str">
        <f>VLOOKUP(A1393,CUS[],3,FALSE)</f>
        <v>Michael</v>
      </c>
      <c r="C1393">
        <f>VLOOKUP(A1393,MED[],2,FALSE)</f>
        <v>38.51</v>
      </c>
      <c r="D1393">
        <f>VLOOKUP(A1393,MED[],3,FALSE)</f>
        <v>5.45</v>
      </c>
      <c r="E1393" t="str">
        <f>VLOOKUP(A1393,MED[],4,FALSE)</f>
        <v>yes</v>
      </c>
      <c r="F1393" t="str">
        <f>VLOOKUP(A1393,MED[],5,FALSE)</f>
        <v>No</v>
      </c>
      <c r="G1393" t="str">
        <f>VLOOKUP(A1393,MED[],6,FALSE)</f>
        <v>No</v>
      </c>
      <c r="H1393" t="str">
        <f>VLOOKUP(A1393,MED[],7,FALSE)</f>
        <v>0</v>
      </c>
      <c r="I1393" t="str">
        <f>VLOOKUP(A1393,MED[],8,FALSE)</f>
        <v>No</v>
      </c>
      <c r="J1393" t="str">
        <f>VLOOKUP(A1393,MED[],9,FALSE)</f>
        <v>Obesity</v>
      </c>
      <c r="K1393" t="str">
        <f>VLOOKUP(A1393,MED[],10,FALSE)</f>
        <v>Normal</v>
      </c>
      <c r="L1393" t="str">
        <f>VLOOKUP(A1393,HOS[],2,FALSE)</f>
        <v>19 Nov 1996</v>
      </c>
      <c r="M1393" s="11">
        <f>VLOOKUP(A1393,HOS[],8,FALSE)</f>
        <v>10493.95</v>
      </c>
      <c r="N1393" t="str">
        <f>VLOOKUP(A1393,HOS[],9,FALSE)</f>
        <v>tier - 2</v>
      </c>
      <c r="O1393" t="str">
        <f>VLOOKUP(A1393,HOS[],10,FALSE)</f>
        <v>tier - 2</v>
      </c>
      <c r="P1393" t="str">
        <f>VLOOKUP(A1393,HOS[],11,FALSE)</f>
        <v>R1022</v>
      </c>
      <c r="Q1393">
        <f>VLOOKUP(A1393,HOS[],3,FALSE)</f>
        <v>26</v>
      </c>
    </row>
    <row r="1394" spans="1:17" ht="15.6" x14ac:dyDescent="0.3">
      <c r="A1394" s="1" t="s">
        <v>978</v>
      </c>
      <c r="B1394" t="str">
        <f>VLOOKUP(A1394,CUS[],3,FALSE)</f>
        <v>Gina M</v>
      </c>
      <c r="C1394">
        <f>VLOOKUP(A1394,MED[],2,FALSE)</f>
        <v>22.98</v>
      </c>
      <c r="D1394">
        <f>VLOOKUP(A1394,MED[],3,FALSE)</f>
        <v>6.14</v>
      </c>
      <c r="E1394" t="str">
        <f>VLOOKUP(A1394,MED[],4,FALSE)</f>
        <v>yes</v>
      </c>
      <c r="F1394" t="str">
        <f>VLOOKUP(A1394,MED[],5,FALSE)</f>
        <v>No</v>
      </c>
      <c r="G1394" t="str">
        <f>VLOOKUP(A1394,MED[],6,FALSE)</f>
        <v>No</v>
      </c>
      <c r="H1394" t="str">
        <f>VLOOKUP(A1394,MED[],7,FALSE)</f>
        <v>0</v>
      </c>
      <c r="I1394" t="str">
        <f>VLOOKUP(A1394,MED[],8,FALSE)</f>
        <v>No</v>
      </c>
      <c r="J1394" t="str">
        <f>VLOOKUP(A1394,MED[],9,FALSE)</f>
        <v>Overweight</v>
      </c>
      <c r="K1394" t="str">
        <f>VLOOKUP(A1394,MED[],10,FALSE)</f>
        <v>Prediabetes</v>
      </c>
      <c r="L1394" t="str">
        <f>VLOOKUP(A1394,HOS[],2,FALSE)</f>
        <v>25 Oct 1976</v>
      </c>
      <c r="M1394" s="11">
        <f>VLOOKUP(A1394,HOS[],8,FALSE)</f>
        <v>10495.6</v>
      </c>
      <c r="N1394" t="str">
        <f>VLOOKUP(A1394,HOS[],9,FALSE)</f>
        <v>tier - 2</v>
      </c>
      <c r="O1394" t="str">
        <f>VLOOKUP(A1394,HOS[],10,FALSE)</f>
        <v>tier - 1</v>
      </c>
      <c r="P1394" t="str">
        <f>VLOOKUP(A1394,HOS[],11,FALSE)</f>
        <v>R1011</v>
      </c>
      <c r="Q1394">
        <f>VLOOKUP(A1394,HOS[],3,FALSE)</f>
        <v>46</v>
      </c>
    </row>
    <row r="1395" spans="1:17" ht="15.6" x14ac:dyDescent="0.3">
      <c r="A1395" s="1" t="s">
        <v>977</v>
      </c>
      <c r="B1395" t="str">
        <f>VLOOKUP(A1395,CUS[],3,FALSE)</f>
        <v>Shantel C.</v>
      </c>
      <c r="C1395">
        <f>VLOOKUP(A1395,MED[],2,FALSE)</f>
        <v>15.65</v>
      </c>
      <c r="D1395">
        <f>VLOOKUP(A1395,MED[],3,FALSE)</f>
        <v>7.85</v>
      </c>
      <c r="E1395" t="str">
        <f>VLOOKUP(A1395,MED[],4,FALSE)</f>
        <v>No</v>
      </c>
      <c r="F1395" t="str">
        <f>VLOOKUP(A1395,MED[],5,FALSE)</f>
        <v>No</v>
      </c>
      <c r="G1395" t="str">
        <f>VLOOKUP(A1395,MED[],6,FALSE)</f>
        <v>No</v>
      </c>
      <c r="H1395" t="str">
        <f>VLOOKUP(A1395,MED[],7,FALSE)</f>
        <v>0</v>
      </c>
      <c r="I1395" t="str">
        <f>VLOOKUP(A1395,MED[],8,FALSE)</f>
        <v>No</v>
      </c>
      <c r="J1395" t="str">
        <f>VLOOKUP(A1395,MED[],9,FALSE)</f>
        <v>Underweight</v>
      </c>
      <c r="K1395" t="str">
        <f>VLOOKUP(A1395,MED[],10,FALSE)</f>
        <v>Diabetes</v>
      </c>
      <c r="L1395" t="str">
        <f>VLOOKUP(A1395,HOS[],2,FALSE)</f>
        <v>20 Dec 1965</v>
      </c>
      <c r="M1395" s="11">
        <f>VLOOKUP(A1395,HOS[],8,FALSE)</f>
        <v>40054.730000000003</v>
      </c>
      <c r="N1395" t="str">
        <f>VLOOKUP(A1395,HOS[],9,FALSE)</f>
        <v>tier - 3</v>
      </c>
      <c r="O1395" t="str">
        <f>VLOOKUP(A1395,HOS[],10,FALSE)</f>
        <v>tier - 3</v>
      </c>
      <c r="P1395" t="str">
        <f>VLOOKUP(A1395,HOS[],11,FALSE)</f>
        <v>R1012</v>
      </c>
      <c r="Q1395">
        <f>VLOOKUP(A1395,HOS[],3,FALSE)</f>
        <v>57</v>
      </c>
    </row>
    <row r="1396" spans="1:17" ht="15.6" x14ac:dyDescent="0.3">
      <c r="A1396" s="1" t="s">
        <v>976</v>
      </c>
      <c r="B1396" t="str">
        <f>VLOOKUP(A1396,CUS[],3,FALSE)</f>
        <v>Brian</v>
      </c>
      <c r="C1396">
        <f>VLOOKUP(A1396,MED[],2,FALSE)</f>
        <v>39.97</v>
      </c>
      <c r="D1396">
        <f>VLOOKUP(A1396,MED[],3,FALSE)</f>
        <v>4.09</v>
      </c>
      <c r="E1396" t="str">
        <f>VLOOKUP(A1396,MED[],4,FALSE)</f>
        <v>No</v>
      </c>
      <c r="F1396" t="str">
        <f>VLOOKUP(A1396,MED[],5,FALSE)</f>
        <v>No</v>
      </c>
      <c r="G1396" t="str">
        <f>VLOOKUP(A1396,MED[],6,FALSE)</f>
        <v>No</v>
      </c>
      <c r="H1396" t="str">
        <f>VLOOKUP(A1396,MED[],7,FALSE)</f>
        <v>1</v>
      </c>
      <c r="I1396" t="str">
        <f>VLOOKUP(A1396,MED[],8,FALSE)</f>
        <v>No</v>
      </c>
      <c r="J1396" t="str">
        <f>VLOOKUP(A1396,MED[],9,FALSE)</f>
        <v>Obesity</v>
      </c>
      <c r="K1396" t="str">
        <f>VLOOKUP(A1396,MED[],10,FALSE)</f>
        <v>Normal</v>
      </c>
      <c r="L1396" t="str">
        <f>VLOOKUP(A1396,HOS[],2,FALSE)</f>
        <v>26 Sep 1998</v>
      </c>
      <c r="M1396" s="11">
        <f>VLOOKUP(A1396,HOS[],8,FALSE)</f>
        <v>10546.48</v>
      </c>
      <c r="N1396" t="str">
        <f>VLOOKUP(A1396,HOS[],9,FALSE)</f>
        <v>tier - 2</v>
      </c>
      <c r="O1396" t="str">
        <f>VLOOKUP(A1396,HOS[],10,FALSE)</f>
        <v>tier - 3</v>
      </c>
      <c r="P1396" t="str">
        <f>VLOOKUP(A1396,HOS[],11,FALSE)</f>
        <v>R1023</v>
      </c>
      <c r="Q1396">
        <f>VLOOKUP(A1396,HOS[],3,FALSE)</f>
        <v>24</v>
      </c>
    </row>
    <row r="1397" spans="1:17" ht="15.6" x14ac:dyDescent="0.3">
      <c r="A1397" s="1" t="s">
        <v>975</v>
      </c>
      <c r="B1397" t="str">
        <f>VLOOKUP(A1397,CUS[],3,FALSE)</f>
        <v>Brian</v>
      </c>
      <c r="C1397">
        <f>VLOOKUP(A1397,MED[],2,FALSE)</f>
        <v>37.22</v>
      </c>
      <c r="D1397">
        <f>VLOOKUP(A1397,MED[],3,FALSE)</f>
        <v>4.62</v>
      </c>
      <c r="E1397" t="str">
        <f>VLOOKUP(A1397,MED[],4,FALSE)</f>
        <v>No</v>
      </c>
      <c r="F1397" t="str">
        <f>VLOOKUP(A1397,MED[],5,FALSE)</f>
        <v>No</v>
      </c>
      <c r="G1397" t="str">
        <f>VLOOKUP(A1397,MED[],6,FALSE)</f>
        <v>Yes</v>
      </c>
      <c r="H1397" t="str">
        <f>VLOOKUP(A1397,MED[],7,FALSE)</f>
        <v>1</v>
      </c>
      <c r="I1397" t="str">
        <f>VLOOKUP(A1397,MED[],8,FALSE)</f>
        <v>No</v>
      </c>
      <c r="J1397" t="str">
        <f>VLOOKUP(A1397,MED[],9,FALSE)</f>
        <v>Obesity</v>
      </c>
      <c r="K1397" t="str">
        <f>VLOOKUP(A1397,MED[],10,FALSE)</f>
        <v>Normal</v>
      </c>
      <c r="L1397" t="str">
        <f>VLOOKUP(A1397,HOS[],2,FALSE)</f>
        <v>29 Aug 1993</v>
      </c>
      <c r="M1397" s="11">
        <f>VLOOKUP(A1397,HOS[],8,FALSE)</f>
        <v>10560.49</v>
      </c>
      <c r="N1397" t="str">
        <f>VLOOKUP(A1397,HOS[],9,FALSE)</f>
        <v>tier - 2</v>
      </c>
      <c r="O1397" t="str">
        <f>VLOOKUP(A1397,HOS[],10,FALSE)</f>
        <v>tier - 2</v>
      </c>
      <c r="P1397" t="str">
        <f>VLOOKUP(A1397,HOS[],11,FALSE)</f>
        <v>R1012</v>
      </c>
      <c r="Q1397">
        <f>VLOOKUP(A1397,HOS[],3,FALSE)</f>
        <v>29</v>
      </c>
    </row>
    <row r="1398" spans="1:17" ht="15.6" x14ac:dyDescent="0.3">
      <c r="A1398" s="1" t="s">
        <v>974</v>
      </c>
      <c r="B1398" t="str">
        <f>VLOOKUP(A1398,CUS[],3,FALSE)</f>
        <v>Jessica R</v>
      </c>
      <c r="C1398">
        <f>VLOOKUP(A1398,MED[],2,FALSE)</f>
        <v>41.325000000000003</v>
      </c>
      <c r="D1398">
        <f>VLOOKUP(A1398,MED[],3,FALSE)</f>
        <v>5.77</v>
      </c>
      <c r="E1398" t="str">
        <f>VLOOKUP(A1398,MED[],4,FALSE)</f>
        <v>No</v>
      </c>
      <c r="F1398" t="str">
        <f>VLOOKUP(A1398,MED[],5,FALSE)</f>
        <v>No</v>
      </c>
      <c r="G1398" t="str">
        <f>VLOOKUP(A1398,MED[],6,FALSE)</f>
        <v>No</v>
      </c>
      <c r="H1398" t="str">
        <f>VLOOKUP(A1398,MED[],7,FALSE)</f>
        <v>0</v>
      </c>
      <c r="I1398" t="str">
        <f>VLOOKUP(A1398,MED[],8,FALSE)</f>
        <v>No</v>
      </c>
      <c r="J1398" t="str">
        <f>VLOOKUP(A1398,MED[],9,FALSE)</f>
        <v>Obesity</v>
      </c>
      <c r="K1398" t="str">
        <f>VLOOKUP(A1398,MED[],10,FALSE)</f>
        <v>Prediabetes</v>
      </c>
      <c r="L1398" t="str">
        <f>VLOOKUP(A1398,HOS[],2,FALSE)</f>
        <v>6 Oct 1980</v>
      </c>
      <c r="M1398" s="11">
        <f>VLOOKUP(A1398,HOS[],8,FALSE)</f>
        <v>13047.33</v>
      </c>
      <c r="N1398" t="str">
        <f>VLOOKUP(A1398,HOS[],9,FALSE)</f>
        <v>tier - 2</v>
      </c>
      <c r="O1398" t="str">
        <f>VLOOKUP(A1398,HOS[],10,FALSE)</f>
        <v>tier - 2</v>
      </c>
      <c r="P1398" t="str">
        <f>VLOOKUP(A1398,HOS[],11,FALSE)</f>
        <v>R1024</v>
      </c>
      <c r="Q1398">
        <f>VLOOKUP(A1398,HOS[],3,FALSE)</f>
        <v>42</v>
      </c>
    </row>
    <row r="1399" spans="1:17" ht="15.6" x14ac:dyDescent="0.3">
      <c r="A1399" s="1" t="s">
        <v>973</v>
      </c>
      <c r="B1399" t="str">
        <f>VLOOKUP(A1399,CUS[],3,FALSE)</f>
        <v>Robyn</v>
      </c>
      <c r="C1399">
        <f>VLOOKUP(A1399,MED[],2,FALSE)</f>
        <v>40.31</v>
      </c>
      <c r="D1399">
        <f>VLOOKUP(A1399,MED[],3,FALSE)</f>
        <v>5.84</v>
      </c>
      <c r="E1399" t="str">
        <f>VLOOKUP(A1399,MED[],4,FALSE)</f>
        <v>No</v>
      </c>
      <c r="F1399" t="str">
        <f>VLOOKUP(A1399,MED[],5,FALSE)</f>
        <v>No</v>
      </c>
      <c r="G1399" t="str">
        <f>VLOOKUP(A1399,MED[],6,FALSE)</f>
        <v>No</v>
      </c>
      <c r="H1399" t="str">
        <f>VLOOKUP(A1399,MED[],7,FALSE)</f>
        <v>0</v>
      </c>
      <c r="I1399" t="str">
        <f>VLOOKUP(A1399,MED[],8,FALSE)</f>
        <v>No</v>
      </c>
      <c r="J1399" t="str">
        <f>VLOOKUP(A1399,MED[],9,FALSE)</f>
        <v>Obesity</v>
      </c>
      <c r="K1399" t="str">
        <f>VLOOKUP(A1399,MED[],10,FALSE)</f>
        <v>Prediabetes</v>
      </c>
      <c r="L1399" t="str">
        <f>VLOOKUP(A1399,HOS[],2,FALSE)</f>
        <v>17 Jun 1999</v>
      </c>
      <c r="M1399" s="11">
        <f>VLOOKUP(A1399,HOS[],8,FALSE)</f>
        <v>10564.88</v>
      </c>
      <c r="N1399" t="str">
        <f>VLOOKUP(A1399,HOS[],9,FALSE)</f>
        <v>tier - 2</v>
      </c>
      <c r="O1399" t="str">
        <f>VLOOKUP(A1399,HOS[],10,FALSE)</f>
        <v>tier - 2</v>
      </c>
      <c r="P1399" t="str">
        <f>VLOOKUP(A1399,HOS[],11,FALSE)</f>
        <v>R1026</v>
      </c>
      <c r="Q1399">
        <f>VLOOKUP(A1399,HOS[],3,FALSE)</f>
        <v>23</v>
      </c>
    </row>
    <row r="1400" spans="1:17" ht="15.6" x14ac:dyDescent="0.3">
      <c r="A1400" s="1" t="s">
        <v>972</v>
      </c>
      <c r="B1400" t="str">
        <f>VLOOKUP(A1400,CUS[],3,FALSE)</f>
        <v>Ashley</v>
      </c>
      <c r="C1400">
        <f>VLOOKUP(A1400,MED[],2,FALSE)</f>
        <v>29.48</v>
      </c>
      <c r="D1400">
        <f>VLOOKUP(A1400,MED[],3,FALSE)</f>
        <v>4.91</v>
      </c>
      <c r="E1400" t="str">
        <f>VLOOKUP(A1400,MED[],4,FALSE)</f>
        <v>No</v>
      </c>
      <c r="F1400" t="str">
        <f>VLOOKUP(A1400,MED[],5,FALSE)</f>
        <v>No</v>
      </c>
      <c r="G1400" t="str">
        <f>VLOOKUP(A1400,MED[],6,FALSE)</f>
        <v>No</v>
      </c>
      <c r="H1400" t="str">
        <f>VLOOKUP(A1400,MED[],7,FALSE)</f>
        <v>0</v>
      </c>
      <c r="I1400" t="str">
        <f>VLOOKUP(A1400,MED[],8,FALSE)</f>
        <v>No</v>
      </c>
      <c r="J1400" t="str">
        <f>VLOOKUP(A1400,MED[],9,FALSE)</f>
        <v>Overweight</v>
      </c>
      <c r="K1400" t="str">
        <f>VLOOKUP(A1400,MED[],10,FALSE)</f>
        <v>Normal</v>
      </c>
      <c r="L1400" t="str">
        <f>VLOOKUP(A1400,HOS[],2,FALSE)</f>
        <v>11 Jul 1980</v>
      </c>
      <c r="M1400" s="11">
        <f>VLOOKUP(A1400,HOS[],8,FALSE)</f>
        <v>10577.09</v>
      </c>
      <c r="N1400" t="str">
        <f>VLOOKUP(A1400,HOS[],9,FALSE)</f>
        <v>tier - 2</v>
      </c>
      <c r="O1400" t="str">
        <f>VLOOKUP(A1400,HOS[],10,FALSE)</f>
        <v>tier - 1</v>
      </c>
      <c r="P1400" t="str">
        <f>VLOOKUP(A1400,HOS[],11,FALSE)</f>
        <v>R1013</v>
      </c>
      <c r="Q1400">
        <f>VLOOKUP(A1400,HOS[],3,FALSE)</f>
        <v>42</v>
      </c>
    </row>
    <row r="1401" spans="1:17" ht="15.6" x14ac:dyDescent="0.3">
      <c r="A1401" s="1" t="s">
        <v>971</v>
      </c>
      <c r="B1401" t="str">
        <f>VLOOKUP(A1401,CUS[],3,FALSE)</f>
        <v>Dana</v>
      </c>
      <c r="C1401">
        <f>VLOOKUP(A1401,MED[],2,FALSE)</f>
        <v>33.155000000000001</v>
      </c>
      <c r="D1401">
        <f>VLOOKUP(A1401,MED[],3,FALSE)</f>
        <v>5.07</v>
      </c>
      <c r="E1401" t="str">
        <f>VLOOKUP(A1401,MED[],4,FALSE)</f>
        <v>No</v>
      </c>
      <c r="F1401" t="str">
        <f>VLOOKUP(A1401,MED[],5,FALSE)</f>
        <v>No</v>
      </c>
      <c r="G1401" t="str">
        <f>VLOOKUP(A1401,MED[],6,FALSE)</f>
        <v>No</v>
      </c>
      <c r="H1401" t="str">
        <f>VLOOKUP(A1401,MED[],7,FALSE)</f>
        <v>0</v>
      </c>
      <c r="I1401" t="str">
        <f>VLOOKUP(A1401,MED[],8,FALSE)</f>
        <v>No</v>
      </c>
      <c r="J1401" t="str">
        <f>VLOOKUP(A1401,MED[],9,FALSE)</f>
        <v>Obesity</v>
      </c>
      <c r="K1401" t="str">
        <f>VLOOKUP(A1401,MED[],10,FALSE)</f>
        <v>Normal</v>
      </c>
      <c r="L1401" t="str">
        <f>VLOOKUP(A1401,HOS[],2,FALSE)</f>
        <v>25 Jun 1980</v>
      </c>
      <c r="M1401" s="11">
        <f>VLOOKUP(A1401,HOS[],8,FALSE)</f>
        <v>10579.71</v>
      </c>
      <c r="N1401" t="str">
        <f>VLOOKUP(A1401,HOS[],9,FALSE)</f>
        <v>tier - 2</v>
      </c>
      <c r="O1401" t="str">
        <f>VLOOKUP(A1401,HOS[],10,FALSE)</f>
        <v>tier - 2</v>
      </c>
      <c r="P1401" t="str">
        <f>VLOOKUP(A1401,HOS[],11,FALSE)</f>
        <v>R1024</v>
      </c>
      <c r="Q1401">
        <f>VLOOKUP(A1401,HOS[],3,FALSE)</f>
        <v>42</v>
      </c>
    </row>
    <row r="1402" spans="1:17" ht="15.6" x14ac:dyDescent="0.3">
      <c r="A1402" s="1" t="s">
        <v>970</v>
      </c>
      <c r="B1402" t="str">
        <f>VLOOKUP(A1402,CUS[],3,FALSE)</f>
        <v>Jessica F.</v>
      </c>
      <c r="C1402">
        <f>VLOOKUP(A1402,MED[],2,FALSE)</f>
        <v>42.85</v>
      </c>
      <c r="D1402">
        <f>VLOOKUP(A1402,MED[],3,FALSE)</f>
        <v>5.81</v>
      </c>
      <c r="E1402" t="str">
        <f>VLOOKUP(A1402,MED[],4,FALSE)</f>
        <v>yes</v>
      </c>
      <c r="F1402" t="str">
        <f>VLOOKUP(A1402,MED[],5,FALSE)</f>
        <v>No</v>
      </c>
      <c r="G1402" t="str">
        <f>VLOOKUP(A1402,MED[],6,FALSE)</f>
        <v>No</v>
      </c>
      <c r="H1402" t="str">
        <f>VLOOKUP(A1402,MED[],7,FALSE)</f>
        <v>0</v>
      </c>
      <c r="I1402" t="str">
        <f>VLOOKUP(A1402,MED[],8,FALSE)</f>
        <v>No</v>
      </c>
      <c r="J1402" t="str">
        <f>VLOOKUP(A1402,MED[],9,FALSE)</f>
        <v>Obesity</v>
      </c>
      <c r="K1402" t="str">
        <f>VLOOKUP(A1402,MED[],10,FALSE)</f>
        <v>Prediabetes</v>
      </c>
      <c r="L1402" t="str">
        <f>VLOOKUP(A1402,HOS[],2,FALSE)</f>
        <v>3 Dec 2001</v>
      </c>
      <c r="M1402" s="11">
        <f>VLOOKUP(A1402,HOS[],8,FALSE)</f>
        <v>10594.23</v>
      </c>
      <c r="N1402" t="str">
        <f>VLOOKUP(A1402,HOS[],9,FALSE)</f>
        <v>tier - 2</v>
      </c>
      <c r="O1402" t="str">
        <f>VLOOKUP(A1402,HOS[],10,FALSE)</f>
        <v>tier - 3</v>
      </c>
      <c r="P1402" t="str">
        <f>VLOOKUP(A1402,HOS[],11,FALSE)</f>
        <v>R1012</v>
      </c>
      <c r="Q1402">
        <f>VLOOKUP(A1402,HOS[],3,FALSE)</f>
        <v>21</v>
      </c>
    </row>
    <row r="1403" spans="1:17" ht="15.6" x14ac:dyDescent="0.3">
      <c r="A1403" s="1" t="s">
        <v>969</v>
      </c>
      <c r="B1403" t="str">
        <f>VLOOKUP(A1403,CUS[],3,FALSE)</f>
        <v>Lindsey</v>
      </c>
      <c r="C1403">
        <f>VLOOKUP(A1403,MED[],2,FALSE)</f>
        <v>32.340000000000003</v>
      </c>
      <c r="D1403">
        <f>VLOOKUP(A1403,MED[],3,FALSE)</f>
        <v>11.2</v>
      </c>
      <c r="E1403" t="str">
        <f>VLOOKUP(A1403,MED[],4,FALSE)</f>
        <v>No</v>
      </c>
      <c r="F1403" t="str">
        <f>VLOOKUP(A1403,MED[],5,FALSE)</f>
        <v>No</v>
      </c>
      <c r="G1403" t="str">
        <f>VLOOKUP(A1403,MED[],6,FALSE)</f>
        <v>No</v>
      </c>
      <c r="H1403" t="str">
        <f>VLOOKUP(A1403,MED[],7,FALSE)</f>
        <v>0</v>
      </c>
      <c r="I1403" t="str">
        <f>VLOOKUP(A1403,MED[],8,FALSE)</f>
        <v>No</v>
      </c>
      <c r="J1403" t="str">
        <f>VLOOKUP(A1403,MED[],9,FALSE)</f>
        <v>Obesity</v>
      </c>
      <c r="K1403" t="str">
        <f>VLOOKUP(A1403,MED[],10,FALSE)</f>
        <v>Diabetes</v>
      </c>
      <c r="L1403" t="str">
        <f>VLOOKUP(A1403,HOS[],2,FALSE)</f>
        <v>29 Aug 1978</v>
      </c>
      <c r="M1403" s="11">
        <f>VLOOKUP(A1403,HOS[],8,FALSE)</f>
        <v>10594.5</v>
      </c>
      <c r="N1403" t="str">
        <f>VLOOKUP(A1403,HOS[],9,FALSE)</f>
        <v>tier - 2</v>
      </c>
      <c r="O1403" t="str">
        <f>VLOOKUP(A1403,HOS[],10,FALSE)</f>
        <v>tier - 1</v>
      </c>
      <c r="P1403" t="str">
        <f>VLOOKUP(A1403,HOS[],11,FALSE)</f>
        <v>R1013</v>
      </c>
      <c r="Q1403">
        <f>VLOOKUP(A1403,HOS[],3,FALSE)</f>
        <v>44</v>
      </c>
    </row>
    <row r="1404" spans="1:17" ht="15.6" x14ac:dyDescent="0.3">
      <c r="A1404" s="1" t="s">
        <v>968</v>
      </c>
      <c r="B1404" t="str">
        <f>VLOOKUP(A1404,CUS[],3,FALSE)</f>
        <v>Kelly A</v>
      </c>
      <c r="C1404">
        <f>VLOOKUP(A1404,MED[],2,FALSE)</f>
        <v>27.5</v>
      </c>
      <c r="D1404">
        <f>VLOOKUP(A1404,MED[],3,FALSE)</f>
        <v>10.75</v>
      </c>
      <c r="E1404" t="str">
        <f>VLOOKUP(A1404,MED[],4,FALSE)</f>
        <v>No</v>
      </c>
      <c r="F1404" t="str">
        <f>VLOOKUP(A1404,MED[],5,FALSE)</f>
        <v>No</v>
      </c>
      <c r="G1404" t="str">
        <f>VLOOKUP(A1404,MED[],6,FALSE)</f>
        <v>No</v>
      </c>
      <c r="H1404" t="str">
        <f>VLOOKUP(A1404,MED[],7,FALSE)</f>
        <v>0</v>
      </c>
      <c r="I1404" t="str">
        <f>VLOOKUP(A1404,MED[],8,FALSE)</f>
        <v>No</v>
      </c>
      <c r="J1404" t="str">
        <f>VLOOKUP(A1404,MED[],9,FALSE)</f>
        <v>Overweight</v>
      </c>
      <c r="K1404" t="str">
        <f>VLOOKUP(A1404,MED[],10,FALSE)</f>
        <v>Diabetes</v>
      </c>
      <c r="L1404" t="str">
        <f>VLOOKUP(A1404,HOS[],2,FALSE)</f>
        <v>14 Nov 1978</v>
      </c>
      <c r="M1404" s="11">
        <f>VLOOKUP(A1404,HOS[],8,FALSE)</f>
        <v>10600.55</v>
      </c>
      <c r="N1404" t="str">
        <f>VLOOKUP(A1404,HOS[],9,FALSE)</f>
        <v>tier - 2</v>
      </c>
      <c r="O1404" t="str">
        <f>VLOOKUP(A1404,HOS[],10,FALSE)</f>
        <v>tier - 2</v>
      </c>
      <c r="P1404" t="str">
        <f>VLOOKUP(A1404,HOS[],11,FALSE)</f>
        <v>R1011</v>
      </c>
      <c r="Q1404">
        <f>VLOOKUP(A1404,HOS[],3,FALSE)</f>
        <v>44</v>
      </c>
    </row>
    <row r="1405" spans="1:17" ht="15.6" x14ac:dyDescent="0.3">
      <c r="A1405" s="1" t="s">
        <v>967</v>
      </c>
      <c r="B1405" t="str">
        <f>VLOOKUP(A1405,CUS[],3,FALSE)</f>
        <v>Brooke E</v>
      </c>
      <c r="C1405">
        <f>VLOOKUP(A1405,MED[],2,FALSE)</f>
        <v>25.8</v>
      </c>
      <c r="D1405">
        <f>VLOOKUP(A1405,MED[],3,FALSE)</f>
        <v>7.8</v>
      </c>
      <c r="E1405" t="str">
        <f>VLOOKUP(A1405,MED[],4,FALSE)</f>
        <v>No</v>
      </c>
      <c r="F1405" t="str">
        <f>VLOOKUP(A1405,MED[],5,FALSE)</f>
        <v>No</v>
      </c>
      <c r="G1405" t="str">
        <f>VLOOKUP(A1405,MED[],6,FALSE)</f>
        <v>No</v>
      </c>
      <c r="H1405" t="str">
        <f>VLOOKUP(A1405,MED[],7,FALSE)</f>
        <v>0</v>
      </c>
      <c r="I1405" t="str">
        <f>VLOOKUP(A1405,MED[],8,FALSE)</f>
        <v>No</v>
      </c>
      <c r="J1405" t="str">
        <f>VLOOKUP(A1405,MED[],9,FALSE)</f>
        <v>Overweight</v>
      </c>
      <c r="K1405" t="str">
        <f>VLOOKUP(A1405,MED[],10,FALSE)</f>
        <v>Diabetes</v>
      </c>
      <c r="L1405" t="str">
        <f>VLOOKUP(A1405,HOS[],2,FALSE)</f>
        <v>20 Nov 1978</v>
      </c>
      <c r="M1405" s="11">
        <f>VLOOKUP(A1405,HOS[],8,FALSE)</f>
        <v>10601.41</v>
      </c>
      <c r="N1405" t="str">
        <f>VLOOKUP(A1405,HOS[],9,FALSE)</f>
        <v>tier - 2</v>
      </c>
      <c r="O1405" t="str">
        <f>VLOOKUP(A1405,HOS[],10,FALSE)</f>
        <v>tier - 1</v>
      </c>
      <c r="P1405" t="str">
        <f>VLOOKUP(A1405,HOS[],11,FALSE)</f>
        <v>R1011</v>
      </c>
      <c r="Q1405">
        <f>VLOOKUP(A1405,HOS[],3,FALSE)</f>
        <v>44</v>
      </c>
    </row>
    <row r="1406" spans="1:17" ht="15.6" x14ac:dyDescent="0.3">
      <c r="A1406" s="1" t="s">
        <v>966</v>
      </c>
      <c r="B1406" t="str">
        <f>VLOOKUP(A1406,CUS[],3,FALSE)</f>
        <v>Katelyn E.</v>
      </c>
      <c r="C1406">
        <f>VLOOKUP(A1406,MED[],2,FALSE)</f>
        <v>25</v>
      </c>
      <c r="D1406">
        <f>VLOOKUP(A1406,MED[],3,FALSE)</f>
        <v>7.04</v>
      </c>
      <c r="E1406" t="str">
        <f>VLOOKUP(A1406,MED[],4,FALSE)</f>
        <v>No</v>
      </c>
      <c r="F1406" t="str">
        <f>VLOOKUP(A1406,MED[],5,FALSE)</f>
        <v>No</v>
      </c>
      <c r="G1406" t="str">
        <f>VLOOKUP(A1406,MED[],6,FALSE)</f>
        <v>No</v>
      </c>
      <c r="H1406" t="str">
        <f>VLOOKUP(A1406,MED[],7,FALSE)</f>
        <v>0</v>
      </c>
      <c r="I1406" t="str">
        <f>VLOOKUP(A1406,MED[],8,FALSE)</f>
        <v>No</v>
      </c>
      <c r="J1406" t="str">
        <f>VLOOKUP(A1406,MED[],9,FALSE)</f>
        <v>Overweight</v>
      </c>
      <c r="K1406" t="str">
        <f>VLOOKUP(A1406,MED[],10,FALSE)</f>
        <v>Diabetes</v>
      </c>
      <c r="L1406" t="str">
        <f>VLOOKUP(A1406,HOS[],2,FALSE)</f>
        <v>23 Nov 1978</v>
      </c>
      <c r="M1406" s="11">
        <f>VLOOKUP(A1406,HOS[],8,FALSE)</f>
        <v>10601.63</v>
      </c>
      <c r="N1406" t="str">
        <f>VLOOKUP(A1406,HOS[],9,FALSE)</f>
        <v>tier - 2</v>
      </c>
      <c r="O1406" t="str">
        <f>VLOOKUP(A1406,HOS[],10,FALSE)</f>
        <v>tier - 1</v>
      </c>
      <c r="P1406" t="str">
        <f>VLOOKUP(A1406,HOS[],11,FALSE)</f>
        <v>R1011</v>
      </c>
      <c r="Q1406">
        <f>VLOOKUP(A1406,HOS[],3,FALSE)</f>
        <v>44</v>
      </c>
    </row>
    <row r="1407" spans="1:17" ht="15.6" x14ac:dyDescent="0.3">
      <c r="A1407" s="1" t="s">
        <v>965</v>
      </c>
      <c r="B1407" t="str">
        <f>VLOOKUP(A1407,CUS[],3,FALSE)</f>
        <v>Adam</v>
      </c>
      <c r="C1407">
        <f>VLOOKUP(A1407,MED[],2,FALSE)</f>
        <v>41.2</v>
      </c>
      <c r="D1407">
        <f>VLOOKUP(A1407,MED[],3,FALSE)</f>
        <v>4.18</v>
      </c>
      <c r="E1407" t="str">
        <f>VLOOKUP(A1407,MED[],4,FALSE)</f>
        <v>yes</v>
      </c>
      <c r="F1407" t="str">
        <f>VLOOKUP(A1407,MED[],5,FALSE)</f>
        <v>No</v>
      </c>
      <c r="G1407" t="str">
        <f>VLOOKUP(A1407,MED[],6,FALSE)</f>
        <v>No</v>
      </c>
      <c r="H1407" t="str">
        <f>VLOOKUP(A1407,MED[],7,FALSE)</f>
        <v>0</v>
      </c>
      <c r="I1407" t="str">
        <f>VLOOKUP(A1407,MED[],8,FALSE)</f>
        <v>No</v>
      </c>
      <c r="J1407" t="str">
        <f>VLOOKUP(A1407,MED[],9,FALSE)</f>
        <v>Obesity</v>
      </c>
      <c r="K1407" t="str">
        <f>VLOOKUP(A1407,MED[],10,FALSE)</f>
        <v>Normal</v>
      </c>
      <c r="L1407" t="str">
        <f>VLOOKUP(A1407,HOS[],2,FALSE)</f>
        <v>12 Sep 1996</v>
      </c>
      <c r="M1407" s="11">
        <f>VLOOKUP(A1407,HOS[],8,FALSE)</f>
        <v>40069.440000000002</v>
      </c>
      <c r="N1407" t="str">
        <f>VLOOKUP(A1407,HOS[],9,FALSE)</f>
        <v>tier - 2</v>
      </c>
      <c r="O1407" t="str">
        <f>VLOOKUP(A1407,HOS[],10,FALSE)</f>
        <v>tier - 3</v>
      </c>
      <c r="P1407" t="str">
        <f>VLOOKUP(A1407,HOS[],11,FALSE)</f>
        <v>R1011</v>
      </c>
      <c r="Q1407">
        <f>VLOOKUP(A1407,HOS[],3,FALSE)</f>
        <v>26</v>
      </c>
    </row>
    <row r="1408" spans="1:17" ht="15.6" x14ac:dyDescent="0.3">
      <c r="A1408" s="1" t="s">
        <v>964</v>
      </c>
      <c r="B1408" t="str">
        <f>VLOOKUP(A1408,CUS[],3,FALSE)</f>
        <v>Dana</v>
      </c>
      <c r="C1408">
        <f>VLOOKUP(A1408,MED[],2,FALSE)</f>
        <v>17.78</v>
      </c>
      <c r="D1408">
        <f>VLOOKUP(A1408,MED[],3,FALSE)</f>
        <v>8.19</v>
      </c>
      <c r="E1408" t="str">
        <f>VLOOKUP(A1408,MED[],4,FALSE)</f>
        <v>No</v>
      </c>
      <c r="F1408" t="str">
        <f>VLOOKUP(A1408,MED[],5,FALSE)</f>
        <v>No</v>
      </c>
      <c r="G1408" t="str">
        <f>VLOOKUP(A1408,MED[],6,FALSE)</f>
        <v>No</v>
      </c>
      <c r="H1408" t="str">
        <f>VLOOKUP(A1408,MED[],7,FALSE)</f>
        <v>0</v>
      </c>
      <c r="I1408" t="str">
        <f>VLOOKUP(A1408,MED[],8,FALSE)</f>
        <v>No</v>
      </c>
      <c r="J1408" t="str">
        <f>VLOOKUP(A1408,MED[],9,FALSE)</f>
        <v>Underweight</v>
      </c>
      <c r="K1408" t="str">
        <f>VLOOKUP(A1408,MED[],10,FALSE)</f>
        <v>Diabetes</v>
      </c>
      <c r="L1408" t="str">
        <f>VLOOKUP(A1408,HOS[],2,FALSE)</f>
        <v>2 Jul 1968</v>
      </c>
      <c r="M1408" s="11">
        <f>VLOOKUP(A1408,HOS[],8,FALSE)</f>
        <v>10602.39</v>
      </c>
      <c r="N1408" t="str">
        <f>VLOOKUP(A1408,HOS[],9,FALSE)</f>
        <v>tier - 3</v>
      </c>
      <c r="O1408" t="str">
        <f>VLOOKUP(A1408,HOS[],10,FALSE)</f>
        <v>tier - 2</v>
      </c>
      <c r="P1408" t="str">
        <f>VLOOKUP(A1408,HOS[],11,FALSE)</f>
        <v>R1012</v>
      </c>
      <c r="Q1408">
        <f>VLOOKUP(A1408,HOS[],3,FALSE)</f>
        <v>54</v>
      </c>
    </row>
    <row r="1409" spans="1:17" ht="15.6" x14ac:dyDescent="0.3">
      <c r="A1409" s="1" t="s">
        <v>963</v>
      </c>
      <c r="B1409" t="str">
        <f>VLOOKUP(A1409,CUS[],3,FALSE)</f>
        <v>Eric W</v>
      </c>
      <c r="C1409">
        <f>VLOOKUP(A1409,MED[],2,FALSE)</f>
        <v>40.119999999999997</v>
      </c>
      <c r="D1409">
        <f>VLOOKUP(A1409,MED[],3,FALSE)</f>
        <v>6.22</v>
      </c>
      <c r="E1409" t="str">
        <f>VLOOKUP(A1409,MED[],4,FALSE)</f>
        <v>yes</v>
      </c>
      <c r="F1409" t="str">
        <f>VLOOKUP(A1409,MED[],5,FALSE)</f>
        <v>No</v>
      </c>
      <c r="G1409" t="str">
        <f>VLOOKUP(A1409,MED[],6,FALSE)</f>
        <v>Yes</v>
      </c>
      <c r="H1409" t="str">
        <f>VLOOKUP(A1409,MED[],7,FALSE)</f>
        <v>1</v>
      </c>
      <c r="I1409" t="str">
        <f>VLOOKUP(A1409,MED[],8,FALSE)</f>
        <v>No</v>
      </c>
      <c r="J1409" t="str">
        <f>VLOOKUP(A1409,MED[],9,FALSE)</f>
        <v>Obesity</v>
      </c>
      <c r="K1409" t="str">
        <f>VLOOKUP(A1409,MED[],10,FALSE)</f>
        <v>Prediabetes</v>
      </c>
      <c r="L1409" t="str">
        <f>VLOOKUP(A1409,HOS[],2,FALSE)</f>
        <v>26 Sep 1997</v>
      </c>
      <c r="M1409" s="11">
        <f>VLOOKUP(A1409,HOS[],8,FALSE)</f>
        <v>13051.22</v>
      </c>
      <c r="N1409" t="str">
        <f>VLOOKUP(A1409,HOS[],9,FALSE)</f>
        <v>tier - 2</v>
      </c>
      <c r="O1409" t="str">
        <f>VLOOKUP(A1409,HOS[],10,FALSE)</f>
        <v>tier - 2</v>
      </c>
      <c r="P1409" t="str">
        <f>VLOOKUP(A1409,HOS[],11,FALSE)</f>
        <v>R1012</v>
      </c>
      <c r="Q1409">
        <f>VLOOKUP(A1409,HOS[],3,FALSE)</f>
        <v>25</v>
      </c>
    </row>
    <row r="1410" spans="1:17" ht="15.6" x14ac:dyDescent="0.3">
      <c r="A1410" s="1" t="s">
        <v>962</v>
      </c>
      <c r="B1410" t="str">
        <f>VLOOKUP(A1410,CUS[],3,FALSE)</f>
        <v>Matthew D</v>
      </c>
      <c r="C1410">
        <f>VLOOKUP(A1410,MED[],2,FALSE)</f>
        <v>19.350000000000001</v>
      </c>
      <c r="D1410">
        <f>VLOOKUP(A1410,MED[],3,FALSE)</f>
        <v>8.2200000000000006</v>
      </c>
      <c r="E1410" t="str">
        <f>VLOOKUP(A1410,MED[],4,FALSE)</f>
        <v>yes</v>
      </c>
      <c r="F1410" t="str">
        <f>VLOOKUP(A1410,MED[],5,FALSE)</f>
        <v>No</v>
      </c>
      <c r="G1410" t="str">
        <f>VLOOKUP(A1410,MED[],6,FALSE)</f>
        <v>No</v>
      </c>
      <c r="H1410" t="str">
        <f>VLOOKUP(A1410,MED[],7,FALSE)</f>
        <v>0</v>
      </c>
      <c r="I1410" t="str">
        <f>VLOOKUP(A1410,MED[],8,FALSE)</f>
        <v>No</v>
      </c>
      <c r="J1410" t="str">
        <f>VLOOKUP(A1410,MED[],9,FALSE)</f>
        <v>Overweight</v>
      </c>
      <c r="K1410" t="str">
        <f>VLOOKUP(A1410,MED[],10,FALSE)</f>
        <v>Diabetes</v>
      </c>
      <c r="L1410" t="str">
        <f>VLOOKUP(A1410,HOS[],2,FALSE)</f>
        <v>27 Jul 1967</v>
      </c>
      <c r="M1410" s="11">
        <f>VLOOKUP(A1410,HOS[],8,FALSE)</f>
        <v>10608.67</v>
      </c>
      <c r="N1410" t="str">
        <f>VLOOKUP(A1410,HOS[],9,FALSE)</f>
        <v>tier - 3</v>
      </c>
      <c r="O1410" t="str">
        <f>VLOOKUP(A1410,HOS[],10,FALSE)</f>
        <v>tier - 2</v>
      </c>
      <c r="P1410" t="str">
        <f>VLOOKUP(A1410,HOS[],11,FALSE)</f>
        <v>R1013</v>
      </c>
      <c r="Q1410">
        <f>VLOOKUP(A1410,HOS[],3,FALSE)</f>
        <v>55</v>
      </c>
    </row>
    <row r="1411" spans="1:17" ht="15.6" x14ac:dyDescent="0.3">
      <c r="A1411" s="1" t="s">
        <v>961</v>
      </c>
      <c r="B1411" t="str">
        <f>VLOOKUP(A1411,CUS[],3,FALSE)</f>
        <v>Eoghan</v>
      </c>
      <c r="C1411">
        <f>VLOOKUP(A1411,MED[],2,FALSE)</f>
        <v>36.69</v>
      </c>
      <c r="D1411">
        <f>VLOOKUP(A1411,MED[],3,FALSE)</f>
        <v>6.15</v>
      </c>
      <c r="E1411" t="str">
        <f>VLOOKUP(A1411,MED[],4,FALSE)</f>
        <v>No</v>
      </c>
      <c r="F1411" t="str">
        <f>VLOOKUP(A1411,MED[],5,FALSE)</f>
        <v>No</v>
      </c>
      <c r="G1411" t="str">
        <f>VLOOKUP(A1411,MED[],6,FALSE)</f>
        <v>No</v>
      </c>
      <c r="H1411" t="str">
        <f>VLOOKUP(A1411,MED[],7,FALSE)</f>
        <v>0</v>
      </c>
      <c r="I1411" t="str">
        <f>VLOOKUP(A1411,MED[],8,FALSE)</f>
        <v>No</v>
      </c>
      <c r="J1411" t="str">
        <f>VLOOKUP(A1411,MED[],9,FALSE)</f>
        <v>Obesity</v>
      </c>
      <c r="K1411" t="str">
        <f>VLOOKUP(A1411,MED[],10,FALSE)</f>
        <v>Prediabetes</v>
      </c>
      <c r="L1411" t="str">
        <f>VLOOKUP(A1411,HOS[],2,FALSE)</f>
        <v>23 Aug 1994</v>
      </c>
      <c r="M1411" s="11">
        <f>VLOOKUP(A1411,HOS[],8,FALSE)</f>
        <v>10617.04</v>
      </c>
      <c r="N1411" t="str">
        <f>VLOOKUP(A1411,HOS[],9,FALSE)</f>
        <v>tier - 2</v>
      </c>
      <c r="O1411" t="str">
        <f>VLOOKUP(A1411,HOS[],10,FALSE)</f>
        <v>tier - 2</v>
      </c>
      <c r="P1411" t="str">
        <f>VLOOKUP(A1411,HOS[],11,FALSE)</f>
        <v>R1021</v>
      </c>
      <c r="Q1411">
        <f>VLOOKUP(A1411,HOS[],3,FALSE)</f>
        <v>28</v>
      </c>
    </row>
    <row r="1412" spans="1:17" ht="15.6" x14ac:dyDescent="0.3">
      <c r="A1412" s="1" t="s">
        <v>960</v>
      </c>
      <c r="B1412" t="str">
        <f>VLOOKUP(A1412,CUS[],3,FALSE)</f>
        <v>Pamela W</v>
      </c>
      <c r="C1412">
        <f>VLOOKUP(A1412,MED[],2,FALSE)</f>
        <v>28.51</v>
      </c>
      <c r="D1412">
        <f>VLOOKUP(A1412,MED[],3,FALSE)</f>
        <v>5.65</v>
      </c>
      <c r="E1412" t="str">
        <f>VLOOKUP(A1412,MED[],4,FALSE)</f>
        <v>yes</v>
      </c>
      <c r="F1412" t="str">
        <f>VLOOKUP(A1412,MED[],5,FALSE)</f>
        <v>No</v>
      </c>
      <c r="G1412" t="str">
        <f>VLOOKUP(A1412,MED[],6,FALSE)</f>
        <v>No</v>
      </c>
      <c r="H1412" t="str">
        <f>VLOOKUP(A1412,MED[],7,FALSE)</f>
        <v>1</v>
      </c>
      <c r="I1412" t="str">
        <f>VLOOKUP(A1412,MED[],8,FALSE)</f>
        <v>No</v>
      </c>
      <c r="J1412" t="str">
        <f>VLOOKUP(A1412,MED[],9,FALSE)</f>
        <v>Overweight</v>
      </c>
      <c r="K1412" t="str">
        <f>VLOOKUP(A1412,MED[],10,FALSE)</f>
        <v>Normal</v>
      </c>
      <c r="L1412" t="str">
        <f>VLOOKUP(A1412,HOS[],2,FALSE)</f>
        <v>6 Dec 1988</v>
      </c>
      <c r="M1412" s="11">
        <f>VLOOKUP(A1412,HOS[],8,FALSE)</f>
        <v>10620.26</v>
      </c>
      <c r="N1412" t="str">
        <f>VLOOKUP(A1412,HOS[],9,FALSE)</f>
        <v>tier - 2</v>
      </c>
      <c r="O1412" t="str">
        <f>VLOOKUP(A1412,HOS[],10,FALSE)</f>
        <v>tier - 2</v>
      </c>
      <c r="P1412" t="str">
        <f>VLOOKUP(A1412,HOS[],11,FALSE)</f>
        <v>R1012</v>
      </c>
      <c r="Q1412">
        <f>VLOOKUP(A1412,HOS[],3,FALSE)</f>
        <v>34</v>
      </c>
    </row>
    <row r="1413" spans="1:17" ht="15.6" x14ac:dyDescent="0.3">
      <c r="A1413" s="1" t="s">
        <v>959</v>
      </c>
      <c r="B1413" t="str">
        <f>VLOOKUP(A1413,CUS[],3,FALSE)</f>
        <v>Lindsey M.</v>
      </c>
      <c r="C1413">
        <f>VLOOKUP(A1413,MED[],2,FALSE)</f>
        <v>30.21</v>
      </c>
      <c r="D1413">
        <f>VLOOKUP(A1413,MED[],3,FALSE)</f>
        <v>5.5</v>
      </c>
      <c r="E1413" t="str">
        <f>VLOOKUP(A1413,MED[],4,FALSE)</f>
        <v>No</v>
      </c>
      <c r="F1413" t="str">
        <f>VLOOKUP(A1413,MED[],5,FALSE)</f>
        <v>No</v>
      </c>
      <c r="G1413" t="str">
        <f>VLOOKUP(A1413,MED[],6,FALSE)</f>
        <v>No</v>
      </c>
      <c r="H1413" t="str">
        <f>VLOOKUP(A1413,MED[],7,FALSE)</f>
        <v>1</v>
      </c>
      <c r="I1413" t="str">
        <f>VLOOKUP(A1413,MED[],8,FALSE)</f>
        <v>No</v>
      </c>
      <c r="J1413" t="str">
        <f>VLOOKUP(A1413,MED[],9,FALSE)</f>
        <v>Obesity</v>
      </c>
      <c r="K1413" t="str">
        <f>VLOOKUP(A1413,MED[],10,FALSE)</f>
        <v>Normal</v>
      </c>
      <c r="L1413" t="str">
        <f>VLOOKUP(A1413,HOS[],2,FALSE)</f>
        <v>8 Aug 1984</v>
      </c>
      <c r="M1413" s="11">
        <f>VLOOKUP(A1413,HOS[],8,FALSE)</f>
        <v>10627.81</v>
      </c>
      <c r="N1413" t="str">
        <f>VLOOKUP(A1413,HOS[],9,FALSE)</f>
        <v>tier - 2</v>
      </c>
      <c r="O1413" t="str">
        <f>VLOOKUP(A1413,HOS[],10,FALSE)</f>
        <v>tier - 2</v>
      </c>
      <c r="P1413" t="str">
        <f>VLOOKUP(A1413,HOS[],11,FALSE)</f>
        <v>R1012</v>
      </c>
      <c r="Q1413">
        <f>VLOOKUP(A1413,HOS[],3,FALSE)</f>
        <v>38</v>
      </c>
    </row>
    <row r="1414" spans="1:17" ht="15.6" x14ac:dyDescent="0.3">
      <c r="A1414" s="1" t="s">
        <v>958</v>
      </c>
      <c r="B1414" t="str">
        <f>VLOOKUP(A1414,CUS[],3,FALSE)</f>
        <v>Kassie</v>
      </c>
      <c r="C1414">
        <f>VLOOKUP(A1414,MED[],2,FALSE)</f>
        <v>24.33</v>
      </c>
      <c r="D1414">
        <f>VLOOKUP(A1414,MED[],3,FALSE)</f>
        <v>8</v>
      </c>
      <c r="E1414" t="str">
        <f>VLOOKUP(A1414,MED[],4,FALSE)</f>
        <v>No</v>
      </c>
      <c r="F1414" t="str">
        <f>VLOOKUP(A1414,MED[],5,FALSE)</f>
        <v>No</v>
      </c>
      <c r="G1414" t="str">
        <f>VLOOKUP(A1414,MED[],6,FALSE)</f>
        <v>No</v>
      </c>
      <c r="H1414" t="str">
        <f>VLOOKUP(A1414,MED[],7,FALSE)</f>
        <v>0</v>
      </c>
      <c r="I1414" t="str">
        <f>VLOOKUP(A1414,MED[],8,FALSE)</f>
        <v>No</v>
      </c>
      <c r="J1414" t="str">
        <f>VLOOKUP(A1414,MED[],9,FALSE)</f>
        <v>Overweight</v>
      </c>
      <c r="K1414" t="str">
        <f>VLOOKUP(A1414,MED[],10,FALSE)</f>
        <v>Diabetes</v>
      </c>
      <c r="L1414" t="str">
        <f>VLOOKUP(A1414,HOS[],2,FALSE)</f>
        <v>22 Dec 1978</v>
      </c>
      <c r="M1414" s="11">
        <f>VLOOKUP(A1414,HOS[],8,FALSE)</f>
        <v>10665.44</v>
      </c>
      <c r="N1414" t="str">
        <f>VLOOKUP(A1414,HOS[],9,FALSE)</f>
        <v>tier - 2</v>
      </c>
      <c r="O1414" t="str">
        <f>VLOOKUP(A1414,HOS[],10,FALSE)</f>
        <v>tier - 1</v>
      </c>
      <c r="P1414" t="str">
        <f>VLOOKUP(A1414,HOS[],11,FALSE)</f>
        <v>R1013</v>
      </c>
      <c r="Q1414">
        <f>VLOOKUP(A1414,HOS[],3,FALSE)</f>
        <v>44</v>
      </c>
    </row>
    <row r="1415" spans="1:17" ht="15.6" x14ac:dyDescent="0.3">
      <c r="A1415" s="1" t="s">
        <v>957</v>
      </c>
      <c r="B1415" t="str">
        <f>VLOOKUP(A1415,CUS[],3,FALSE)</f>
        <v>Matthew</v>
      </c>
      <c r="C1415">
        <f>VLOOKUP(A1415,MED[],2,FALSE)</f>
        <v>19.855</v>
      </c>
      <c r="D1415">
        <f>VLOOKUP(A1415,MED[],3,FALSE)</f>
        <v>5.71</v>
      </c>
      <c r="E1415" t="str">
        <f>VLOOKUP(A1415,MED[],4,FALSE)</f>
        <v>yes</v>
      </c>
      <c r="F1415" t="str">
        <f>VLOOKUP(A1415,MED[],5,FALSE)</f>
        <v>No</v>
      </c>
      <c r="G1415" t="str">
        <f>VLOOKUP(A1415,MED[],6,FALSE)</f>
        <v>No</v>
      </c>
      <c r="H1415" t="str">
        <f>VLOOKUP(A1415,MED[],7,FALSE)</f>
        <v>0</v>
      </c>
      <c r="I1415" t="str">
        <f>VLOOKUP(A1415,MED[],8,FALSE)</f>
        <v>No</v>
      </c>
      <c r="J1415" t="str">
        <f>VLOOKUP(A1415,MED[],9,FALSE)</f>
        <v>Overweight</v>
      </c>
      <c r="K1415" t="str">
        <f>VLOOKUP(A1415,MED[],10,FALSE)</f>
        <v>Prediabetes</v>
      </c>
      <c r="L1415" t="str">
        <f>VLOOKUP(A1415,HOS[],2,FALSE)</f>
        <v>7 Oct 1976</v>
      </c>
      <c r="M1415" s="11">
        <f>VLOOKUP(A1415,HOS[],8,FALSE)</f>
        <v>10676.83</v>
      </c>
      <c r="N1415" t="str">
        <f>VLOOKUP(A1415,HOS[],9,FALSE)</f>
        <v>tier - 3</v>
      </c>
      <c r="O1415" t="str">
        <f>VLOOKUP(A1415,HOS[],10,FALSE)</f>
        <v>tier - 1</v>
      </c>
      <c r="P1415" t="str">
        <f>VLOOKUP(A1415,HOS[],11,FALSE)</f>
        <v>R1012</v>
      </c>
      <c r="Q1415">
        <f>VLOOKUP(A1415,HOS[],3,FALSE)</f>
        <v>46</v>
      </c>
    </row>
    <row r="1416" spans="1:17" ht="15.6" x14ac:dyDescent="0.3">
      <c r="A1416" s="1" t="s">
        <v>956</v>
      </c>
      <c r="B1416" t="str">
        <f>VLOOKUP(A1416,CUS[],3,FALSE)</f>
        <v xml:space="preserve">  Ruben Dario</v>
      </c>
      <c r="C1416">
        <f>VLOOKUP(A1416,MED[],2,FALSE)</f>
        <v>25.364999999999998</v>
      </c>
      <c r="D1416">
        <f>VLOOKUP(A1416,MED[],3,FALSE)</f>
        <v>11.71</v>
      </c>
      <c r="E1416" t="str">
        <f>VLOOKUP(A1416,MED[],4,FALSE)</f>
        <v>No</v>
      </c>
      <c r="F1416" t="str">
        <f>VLOOKUP(A1416,MED[],5,FALSE)</f>
        <v>No</v>
      </c>
      <c r="G1416" t="str">
        <f>VLOOKUP(A1416,MED[],6,FALSE)</f>
        <v>No</v>
      </c>
      <c r="H1416" t="str">
        <f>VLOOKUP(A1416,MED[],7,FALSE)</f>
        <v>0</v>
      </c>
      <c r="I1416" t="str">
        <f>VLOOKUP(A1416,MED[],8,FALSE)</f>
        <v>No</v>
      </c>
      <c r="J1416" t="str">
        <f>VLOOKUP(A1416,MED[],9,FALSE)</f>
        <v>Overweight</v>
      </c>
      <c r="K1416" t="str">
        <f>VLOOKUP(A1416,MED[],10,FALSE)</f>
        <v>Diabetes</v>
      </c>
      <c r="L1416" t="str">
        <f>VLOOKUP(A1416,HOS[],2,FALSE)</f>
        <v>2 Oct 1978</v>
      </c>
      <c r="M1416" s="11">
        <f>VLOOKUP(A1416,HOS[],8,FALSE)</f>
        <v>10690.11</v>
      </c>
      <c r="N1416" t="str">
        <f>VLOOKUP(A1416,HOS[],9,FALSE)</f>
        <v>tier - 2</v>
      </c>
      <c r="O1416" t="str">
        <f>VLOOKUP(A1416,HOS[],10,FALSE)</f>
        <v>tier - 3</v>
      </c>
      <c r="P1416" t="str">
        <f>VLOOKUP(A1416,HOS[],11,FALSE)</f>
        <v>R1012</v>
      </c>
      <c r="Q1416">
        <f>VLOOKUP(A1416,HOS[],3,FALSE)</f>
        <v>44</v>
      </c>
    </row>
    <row r="1417" spans="1:17" ht="15.6" x14ac:dyDescent="0.3">
      <c r="A1417" s="1" t="s">
        <v>955</v>
      </c>
      <c r="B1417" t="str">
        <f>VLOOKUP(A1417,CUS[],3,FALSE)</f>
        <v>Kevin</v>
      </c>
      <c r="C1417">
        <f>VLOOKUP(A1417,MED[],2,FALSE)</f>
        <v>29.6</v>
      </c>
      <c r="D1417">
        <f>VLOOKUP(A1417,MED[],3,FALSE)</f>
        <v>6.17</v>
      </c>
      <c r="E1417" t="str">
        <f>VLOOKUP(A1417,MED[],4,FALSE)</f>
        <v>yes</v>
      </c>
      <c r="F1417" t="str">
        <f>VLOOKUP(A1417,MED[],5,FALSE)</f>
        <v>No</v>
      </c>
      <c r="G1417" t="str">
        <f>VLOOKUP(A1417,MED[],6,FALSE)</f>
        <v>Yes</v>
      </c>
      <c r="H1417" t="str">
        <f>VLOOKUP(A1417,MED[],7,FALSE)</f>
        <v>1</v>
      </c>
      <c r="I1417" t="str">
        <f>VLOOKUP(A1417,MED[],8,FALSE)</f>
        <v>No</v>
      </c>
      <c r="J1417" t="str">
        <f>VLOOKUP(A1417,MED[],9,FALSE)</f>
        <v>Overweight</v>
      </c>
      <c r="K1417" t="str">
        <f>VLOOKUP(A1417,MED[],10,FALSE)</f>
        <v>Prediabetes</v>
      </c>
      <c r="L1417" t="str">
        <f>VLOOKUP(A1417,HOS[],2,FALSE)</f>
        <v>30 Jul 1983</v>
      </c>
      <c r="M1417" s="11">
        <f>VLOOKUP(A1417,HOS[],8,FALSE)</f>
        <v>10698.38</v>
      </c>
      <c r="N1417" t="str">
        <f>VLOOKUP(A1417,HOS[],9,FALSE)</f>
        <v>tier - 3</v>
      </c>
      <c r="O1417" t="str">
        <f>VLOOKUP(A1417,HOS[],10,FALSE)</f>
        <v>tier - 2</v>
      </c>
      <c r="P1417" t="str">
        <f>VLOOKUP(A1417,HOS[],11,FALSE)</f>
        <v>R1011</v>
      </c>
      <c r="Q1417">
        <f>VLOOKUP(A1417,HOS[],3,FALSE)</f>
        <v>39</v>
      </c>
    </row>
    <row r="1418" spans="1:17" ht="15.6" x14ac:dyDescent="0.3">
      <c r="A1418" s="1" t="s">
        <v>954</v>
      </c>
      <c r="B1418" t="str">
        <f>VLOOKUP(A1418,CUS[],3,FALSE)</f>
        <v>Lindsay M</v>
      </c>
      <c r="C1418">
        <f>VLOOKUP(A1418,MED[],2,FALSE)</f>
        <v>39.43</v>
      </c>
      <c r="D1418">
        <f>VLOOKUP(A1418,MED[],3,FALSE)</f>
        <v>6.1</v>
      </c>
      <c r="E1418" t="str">
        <f>VLOOKUP(A1418,MED[],4,FALSE)</f>
        <v>yes</v>
      </c>
      <c r="F1418" t="str">
        <f>VLOOKUP(A1418,MED[],5,FALSE)</f>
        <v>No</v>
      </c>
      <c r="G1418" t="str">
        <f>VLOOKUP(A1418,MED[],6,FALSE)</f>
        <v>Yes</v>
      </c>
      <c r="H1418" t="str">
        <f>VLOOKUP(A1418,MED[],7,FALSE)</f>
        <v>1</v>
      </c>
      <c r="I1418" t="str">
        <f>VLOOKUP(A1418,MED[],8,FALSE)</f>
        <v>No</v>
      </c>
      <c r="J1418" t="str">
        <f>VLOOKUP(A1418,MED[],9,FALSE)</f>
        <v>Obesity</v>
      </c>
      <c r="K1418" t="str">
        <f>VLOOKUP(A1418,MED[],10,FALSE)</f>
        <v>Prediabetes</v>
      </c>
      <c r="L1418" t="str">
        <f>VLOOKUP(A1418,HOS[],2,FALSE)</f>
        <v>24 Oct 1997</v>
      </c>
      <c r="M1418" s="11">
        <f>VLOOKUP(A1418,HOS[],8,FALSE)</f>
        <v>10702.64</v>
      </c>
      <c r="N1418" t="str">
        <f>VLOOKUP(A1418,HOS[],9,FALSE)</f>
        <v>tier - 2</v>
      </c>
      <c r="O1418" t="str">
        <f>VLOOKUP(A1418,HOS[],10,FALSE)</f>
        <v>tier - 1</v>
      </c>
      <c r="P1418" t="str">
        <f>VLOOKUP(A1418,HOS[],11,FALSE)</f>
        <v>R1012</v>
      </c>
      <c r="Q1418">
        <f>VLOOKUP(A1418,HOS[],3,FALSE)</f>
        <v>25</v>
      </c>
    </row>
    <row r="1419" spans="1:17" ht="15.6" x14ac:dyDescent="0.3">
      <c r="A1419" s="1" t="s">
        <v>953</v>
      </c>
      <c r="B1419" t="str">
        <f>VLOOKUP(A1419,CUS[],3,FALSE)</f>
        <v>Amanda</v>
      </c>
      <c r="C1419">
        <f>VLOOKUP(A1419,MED[],2,FALSE)</f>
        <v>27.34</v>
      </c>
      <c r="D1419">
        <f>VLOOKUP(A1419,MED[],3,FALSE)</f>
        <v>5.19</v>
      </c>
      <c r="E1419" t="str">
        <f>VLOOKUP(A1419,MED[],4,FALSE)</f>
        <v>yes</v>
      </c>
      <c r="F1419" t="str">
        <f>VLOOKUP(A1419,MED[],5,FALSE)</f>
        <v>No</v>
      </c>
      <c r="G1419" t="str">
        <f>VLOOKUP(A1419,MED[],6,FALSE)</f>
        <v>No</v>
      </c>
      <c r="H1419" t="str">
        <f>VLOOKUP(A1419,MED[],7,FALSE)</f>
        <v>1</v>
      </c>
      <c r="I1419" t="str">
        <f>VLOOKUP(A1419,MED[],8,FALSE)</f>
        <v>No</v>
      </c>
      <c r="J1419" t="str">
        <f>VLOOKUP(A1419,MED[],9,FALSE)</f>
        <v>Overweight</v>
      </c>
      <c r="K1419" t="str">
        <f>VLOOKUP(A1419,MED[],10,FALSE)</f>
        <v>Normal</v>
      </c>
      <c r="L1419" t="str">
        <f>VLOOKUP(A1419,HOS[],2,FALSE)</f>
        <v>14 Dec 1988</v>
      </c>
      <c r="M1419" s="11">
        <f>VLOOKUP(A1419,HOS[],8,FALSE)</f>
        <v>40103.89</v>
      </c>
      <c r="N1419" t="str">
        <f>VLOOKUP(A1419,HOS[],9,FALSE)</f>
        <v>tier - 2</v>
      </c>
      <c r="O1419" t="str">
        <f>VLOOKUP(A1419,HOS[],10,FALSE)</f>
        <v>tier - 3</v>
      </c>
      <c r="P1419" t="str">
        <f>VLOOKUP(A1419,HOS[],11,FALSE)</f>
        <v>R1025</v>
      </c>
      <c r="Q1419">
        <f>VLOOKUP(A1419,HOS[],3,FALSE)</f>
        <v>34</v>
      </c>
    </row>
    <row r="1420" spans="1:17" ht="15.6" x14ac:dyDescent="0.3">
      <c r="A1420" s="1" t="s">
        <v>952</v>
      </c>
      <c r="B1420" t="str">
        <f>VLOOKUP(A1420,CUS[],3,FALSE)</f>
        <v>James</v>
      </c>
      <c r="C1420">
        <f>VLOOKUP(A1420,MED[],2,FALSE)</f>
        <v>39.01</v>
      </c>
      <c r="D1420">
        <f>VLOOKUP(A1420,MED[],3,FALSE)</f>
        <v>5.37</v>
      </c>
      <c r="E1420" t="str">
        <f>VLOOKUP(A1420,MED[],4,FALSE)</f>
        <v>yes</v>
      </c>
      <c r="F1420" t="str">
        <f>VLOOKUP(A1420,MED[],5,FALSE)</f>
        <v>No</v>
      </c>
      <c r="G1420" t="str">
        <f>VLOOKUP(A1420,MED[],6,FALSE)</f>
        <v>No</v>
      </c>
      <c r="H1420" t="str">
        <f>VLOOKUP(A1420,MED[],7,FALSE)</f>
        <v>0</v>
      </c>
      <c r="I1420" t="str">
        <f>VLOOKUP(A1420,MED[],8,FALSE)</f>
        <v>No</v>
      </c>
      <c r="J1420" t="str">
        <f>VLOOKUP(A1420,MED[],9,FALSE)</f>
        <v>Obesity</v>
      </c>
      <c r="K1420" t="str">
        <f>VLOOKUP(A1420,MED[],10,FALSE)</f>
        <v>Normal</v>
      </c>
      <c r="L1420" t="str">
        <f>VLOOKUP(A1420,HOS[],2,FALSE)</f>
        <v>6 Jun 1996</v>
      </c>
      <c r="M1420" s="11">
        <f>VLOOKUP(A1420,HOS[],8,FALSE)</f>
        <v>13063.88</v>
      </c>
      <c r="N1420" t="str">
        <f>VLOOKUP(A1420,HOS[],9,FALSE)</f>
        <v>tier - 2</v>
      </c>
      <c r="O1420" t="str">
        <f>VLOOKUP(A1420,HOS[],10,FALSE)</f>
        <v>tier - 3</v>
      </c>
      <c r="P1420" t="str">
        <f>VLOOKUP(A1420,HOS[],11,FALSE)</f>
        <v>R1012</v>
      </c>
      <c r="Q1420">
        <f>VLOOKUP(A1420,HOS[],3,FALSE)</f>
        <v>27</v>
      </c>
    </row>
    <row r="1421" spans="1:17" ht="15.6" x14ac:dyDescent="0.3">
      <c r="A1421" s="1" t="s">
        <v>951</v>
      </c>
      <c r="B1421" t="str">
        <f>VLOOKUP(A1421,CUS[],3,FALSE)</f>
        <v>Samuel H.</v>
      </c>
      <c r="C1421">
        <f>VLOOKUP(A1421,MED[],2,FALSE)</f>
        <v>18.989999999999998</v>
      </c>
      <c r="D1421">
        <f>VLOOKUP(A1421,MED[],3,FALSE)</f>
        <v>10.82</v>
      </c>
      <c r="E1421" t="str">
        <f>VLOOKUP(A1421,MED[],4,FALSE)</f>
        <v>yes</v>
      </c>
      <c r="F1421" t="str">
        <f>VLOOKUP(A1421,MED[],5,FALSE)</f>
        <v>No</v>
      </c>
      <c r="G1421" t="str">
        <f>VLOOKUP(A1421,MED[],6,FALSE)</f>
        <v>No</v>
      </c>
      <c r="H1421" t="str">
        <f>VLOOKUP(A1421,MED[],7,FALSE)</f>
        <v>0</v>
      </c>
      <c r="I1421" t="str">
        <f>VLOOKUP(A1421,MED[],8,FALSE)</f>
        <v>No</v>
      </c>
      <c r="J1421" t="str">
        <f>VLOOKUP(A1421,MED[],9,FALSE)</f>
        <v>Overweight</v>
      </c>
      <c r="K1421" t="str">
        <f>VLOOKUP(A1421,MED[],10,FALSE)</f>
        <v>Diabetes</v>
      </c>
      <c r="L1421" t="str">
        <f>VLOOKUP(A1421,HOS[],2,FALSE)</f>
        <v>30 Aug 1967</v>
      </c>
      <c r="M1421" s="11">
        <f>VLOOKUP(A1421,HOS[],8,FALSE)</f>
        <v>10704.47</v>
      </c>
      <c r="N1421" t="str">
        <f>VLOOKUP(A1421,HOS[],9,FALSE)</f>
        <v>tier - 3</v>
      </c>
      <c r="O1421" t="str">
        <f>VLOOKUP(A1421,HOS[],10,FALSE)</f>
        <v>tier - 3</v>
      </c>
      <c r="P1421" t="str">
        <f>VLOOKUP(A1421,HOS[],11,FALSE)</f>
        <v>R1013</v>
      </c>
      <c r="Q1421">
        <f>VLOOKUP(A1421,HOS[],3,FALSE)</f>
        <v>55</v>
      </c>
    </row>
    <row r="1422" spans="1:17" ht="15.6" x14ac:dyDescent="0.3">
      <c r="A1422" s="1" t="s">
        <v>950</v>
      </c>
      <c r="B1422" t="str">
        <f>VLOOKUP(A1422,CUS[],3,FALSE)</f>
        <v>Jenni</v>
      </c>
      <c r="C1422">
        <f>VLOOKUP(A1422,MED[],2,FALSE)</f>
        <v>42.3</v>
      </c>
      <c r="D1422">
        <f>VLOOKUP(A1422,MED[],3,FALSE)</f>
        <v>6.06</v>
      </c>
      <c r="E1422" t="str">
        <f>VLOOKUP(A1422,MED[],4,FALSE)</f>
        <v>yes</v>
      </c>
      <c r="F1422" t="str">
        <f>VLOOKUP(A1422,MED[],5,FALSE)</f>
        <v>No</v>
      </c>
      <c r="G1422" t="str">
        <f>VLOOKUP(A1422,MED[],6,FALSE)</f>
        <v>No</v>
      </c>
      <c r="H1422" t="str">
        <f>VLOOKUP(A1422,MED[],7,FALSE)</f>
        <v>0</v>
      </c>
      <c r="I1422" t="str">
        <f>VLOOKUP(A1422,MED[],8,FALSE)</f>
        <v>No</v>
      </c>
      <c r="J1422" t="str">
        <f>VLOOKUP(A1422,MED[],9,FALSE)</f>
        <v>Obesity</v>
      </c>
      <c r="K1422" t="str">
        <f>VLOOKUP(A1422,MED[],10,FALSE)</f>
        <v>Prediabetes</v>
      </c>
      <c r="L1422" t="str">
        <f>VLOOKUP(A1422,HOS[],2,FALSE)</f>
        <v>5 Jun 2001</v>
      </c>
      <c r="M1422" s="11">
        <f>VLOOKUP(A1422,HOS[],8,FALSE)</f>
        <v>10713.64</v>
      </c>
      <c r="N1422" t="str">
        <f>VLOOKUP(A1422,HOS[],9,FALSE)</f>
        <v>tier - 2</v>
      </c>
      <c r="O1422" t="str">
        <f>VLOOKUP(A1422,HOS[],10,FALSE)</f>
        <v>tier - 2</v>
      </c>
      <c r="P1422" t="str">
        <f>VLOOKUP(A1422,HOS[],11,FALSE)</f>
        <v>R1012</v>
      </c>
      <c r="Q1422">
        <f>VLOOKUP(A1422,HOS[],3,FALSE)</f>
        <v>22</v>
      </c>
    </row>
    <row r="1423" spans="1:17" ht="15.6" x14ac:dyDescent="0.3">
      <c r="A1423" s="1" t="s">
        <v>949</v>
      </c>
      <c r="B1423" t="str">
        <f>VLOOKUP(A1423,CUS[],3,FALSE)</f>
        <v>Estuardo F</v>
      </c>
      <c r="C1423">
        <f>VLOOKUP(A1423,MED[],2,FALSE)</f>
        <v>39.805</v>
      </c>
      <c r="D1423">
        <f>VLOOKUP(A1423,MED[],3,FALSE)</f>
        <v>5.91</v>
      </c>
      <c r="E1423" t="str">
        <f>VLOOKUP(A1423,MED[],4,FALSE)</f>
        <v>No</v>
      </c>
      <c r="F1423" t="str">
        <f>VLOOKUP(A1423,MED[],5,FALSE)</f>
        <v>No</v>
      </c>
      <c r="G1423" t="str">
        <f>VLOOKUP(A1423,MED[],6,FALSE)</f>
        <v>No</v>
      </c>
      <c r="H1423" t="str">
        <f>VLOOKUP(A1423,MED[],7,FALSE)</f>
        <v>0</v>
      </c>
      <c r="I1423" t="str">
        <f>VLOOKUP(A1423,MED[],8,FALSE)</f>
        <v>No</v>
      </c>
      <c r="J1423" t="str">
        <f>VLOOKUP(A1423,MED[],9,FALSE)</f>
        <v>Obesity</v>
      </c>
      <c r="K1423" t="str">
        <f>VLOOKUP(A1423,MED[],10,FALSE)</f>
        <v>Prediabetes</v>
      </c>
      <c r="L1423" t="str">
        <f>VLOOKUP(A1423,HOS[],2,FALSE)</f>
        <v>25 Sep 1977</v>
      </c>
      <c r="M1423" s="11">
        <f>VLOOKUP(A1423,HOS[],8,FALSE)</f>
        <v>10719.57</v>
      </c>
      <c r="N1423" t="str">
        <f>VLOOKUP(A1423,HOS[],9,FALSE)</f>
        <v>tier - 3</v>
      </c>
      <c r="O1423" t="str">
        <f>VLOOKUP(A1423,HOS[],10,FALSE)</f>
        <v>tier - 3</v>
      </c>
      <c r="P1423" t="str">
        <f>VLOOKUP(A1423,HOS[],11,FALSE)</f>
        <v>R1017</v>
      </c>
      <c r="Q1423">
        <f>VLOOKUP(A1423,HOS[],3,FALSE)</f>
        <v>45</v>
      </c>
    </row>
    <row r="1424" spans="1:17" ht="15.6" x14ac:dyDescent="0.3">
      <c r="A1424" s="1" t="s">
        <v>948</v>
      </c>
      <c r="B1424" t="str">
        <f>VLOOKUP(A1424,CUS[],3,FALSE)</f>
        <v>Brett</v>
      </c>
      <c r="C1424">
        <f>VLOOKUP(A1424,MED[],2,FALSE)</f>
        <v>33.700000000000003</v>
      </c>
      <c r="D1424">
        <f>VLOOKUP(A1424,MED[],3,FALSE)</f>
        <v>5.87</v>
      </c>
      <c r="E1424" t="str">
        <f>VLOOKUP(A1424,MED[],4,FALSE)</f>
        <v>No</v>
      </c>
      <c r="F1424" t="str">
        <f>VLOOKUP(A1424,MED[],5,FALSE)</f>
        <v>No</v>
      </c>
      <c r="G1424" t="str">
        <f>VLOOKUP(A1424,MED[],6,FALSE)</f>
        <v>No</v>
      </c>
      <c r="H1424" t="str">
        <f>VLOOKUP(A1424,MED[],7,FALSE)</f>
        <v>0</v>
      </c>
      <c r="I1424" t="str">
        <f>VLOOKUP(A1424,MED[],8,FALSE)</f>
        <v>No</v>
      </c>
      <c r="J1424" t="str">
        <f>VLOOKUP(A1424,MED[],9,FALSE)</f>
        <v>Obesity</v>
      </c>
      <c r="K1424" t="str">
        <f>VLOOKUP(A1424,MED[],10,FALSE)</f>
        <v>Prediabetes</v>
      </c>
      <c r="L1424" t="str">
        <f>VLOOKUP(A1424,HOS[],2,FALSE)</f>
        <v>9 Sep 1977</v>
      </c>
      <c r="M1424" s="11">
        <f>VLOOKUP(A1424,HOS[],8,FALSE)</f>
        <v>10736.87</v>
      </c>
      <c r="N1424" t="str">
        <f>VLOOKUP(A1424,HOS[],9,FALSE)</f>
        <v>tier - 3</v>
      </c>
      <c r="O1424" t="str">
        <f>VLOOKUP(A1424,HOS[],10,FALSE)</f>
        <v>tier - 1</v>
      </c>
      <c r="P1424" t="str">
        <f>VLOOKUP(A1424,HOS[],11,FALSE)</f>
        <v>R1011</v>
      </c>
      <c r="Q1424">
        <f>VLOOKUP(A1424,HOS[],3,FALSE)</f>
        <v>45</v>
      </c>
    </row>
    <row r="1425" spans="1:17" ht="15.6" x14ac:dyDescent="0.3">
      <c r="A1425" s="1" t="s">
        <v>947</v>
      </c>
      <c r="B1425" t="str">
        <f>VLOOKUP(A1425,CUS[],3,FALSE)</f>
        <v>Sharon E.</v>
      </c>
      <c r="C1425">
        <f>VLOOKUP(A1425,MED[],2,FALSE)</f>
        <v>36.195</v>
      </c>
      <c r="D1425">
        <f>VLOOKUP(A1425,MED[],3,FALSE)</f>
        <v>6.22</v>
      </c>
      <c r="E1425" t="str">
        <f>VLOOKUP(A1425,MED[],4,FALSE)</f>
        <v>No</v>
      </c>
      <c r="F1425" t="str">
        <f>VLOOKUP(A1425,MED[],5,FALSE)</f>
        <v>No</v>
      </c>
      <c r="G1425" t="str">
        <f>VLOOKUP(A1425,MED[],6,FALSE)</f>
        <v>No</v>
      </c>
      <c r="H1425" t="str">
        <f>VLOOKUP(A1425,MED[],7,FALSE)</f>
        <v>0</v>
      </c>
      <c r="I1425" t="str">
        <f>VLOOKUP(A1425,MED[],8,FALSE)</f>
        <v>No</v>
      </c>
      <c r="J1425" t="str">
        <f>VLOOKUP(A1425,MED[],9,FALSE)</f>
        <v>Obesity</v>
      </c>
      <c r="K1425" t="str">
        <f>VLOOKUP(A1425,MED[],10,FALSE)</f>
        <v>Prediabetes</v>
      </c>
      <c r="L1425" t="str">
        <f>VLOOKUP(A1425,HOS[],2,FALSE)</f>
        <v>29 Jul 1980</v>
      </c>
      <c r="M1425" s="11">
        <f>VLOOKUP(A1425,HOS[],8,FALSE)</f>
        <v>10749.02</v>
      </c>
      <c r="N1425" t="str">
        <f>VLOOKUP(A1425,HOS[],9,FALSE)</f>
        <v>tier - 2</v>
      </c>
      <c r="O1425" t="str">
        <f>VLOOKUP(A1425,HOS[],10,FALSE)</f>
        <v>tier - 3</v>
      </c>
      <c r="P1425" t="str">
        <f>VLOOKUP(A1425,HOS[],11,FALSE)</f>
        <v>R1012</v>
      </c>
      <c r="Q1425">
        <f>VLOOKUP(A1425,HOS[],3,FALSE)</f>
        <v>42</v>
      </c>
    </row>
    <row r="1426" spans="1:17" ht="15.6" x14ac:dyDescent="0.3">
      <c r="A1426" s="1" t="s">
        <v>946</v>
      </c>
      <c r="B1426" t="str">
        <f>VLOOKUP(A1426,CUS[],3,FALSE)</f>
        <v>Jacob W√¶ver</v>
      </c>
      <c r="C1426">
        <f>VLOOKUP(A1426,MED[],2,FALSE)</f>
        <v>32.6</v>
      </c>
      <c r="D1426">
        <f>VLOOKUP(A1426,MED[],3,FALSE)</f>
        <v>5.73</v>
      </c>
      <c r="E1426" t="str">
        <f>VLOOKUP(A1426,MED[],4,FALSE)</f>
        <v>No</v>
      </c>
      <c r="F1426" t="str">
        <f>VLOOKUP(A1426,MED[],5,FALSE)</f>
        <v>No</v>
      </c>
      <c r="G1426" t="str">
        <f>VLOOKUP(A1426,MED[],6,FALSE)</f>
        <v>Yes</v>
      </c>
      <c r="H1426" t="str">
        <f>VLOOKUP(A1426,MED[],7,FALSE)</f>
        <v>1</v>
      </c>
      <c r="I1426" t="str">
        <f>VLOOKUP(A1426,MED[],8,FALSE)</f>
        <v>No</v>
      </c>
      <c r="J1426" t="str">
        <f>VLOOKUP(A1426,MED[],9,FALSE)</f>
        <v>Obesity</v>
      </c>
      <c r="K1426" t="str">
        <f>VLOOKUP(A1426,MED[],10,FALSE)</f>
        <v>Prediabetes</v>
      </c>
      <c r="L1426" t="str">
        <f>VLOOKUP(A1426,HOS[],2,FALSE)</f>
        <v>25 Sep 1979</v>
      </c>
      <c r="M1426" s="11">
        <f>VLOOKUP(A1426,HOS[],8,FALSE)</f>
        <v>10769.75</v>
      </c>
      <c r="N1426" t="str">
        <f>VLOOKUP(A1426,HOS[],9,FALSE)</f>
        <v>tier - 3</v>
      </c>
      <c r="O1426" t="str">
        <f>VLOOKUP(A1426,HOS[],10,FALSE)</f>
        <v>tier - 2</v>
      </c>
      <c r="P1426" t="str">
        <f>VLOOKUP(A1426,HOS[],11,FALSE)</f>
        <v>R1011</v>
      </c>
      <c r="Q1426">
        <f>VLOOKUP(A1426,HOS[],3,FALSE)</f>
        <v>43</v>
      </c>
    </row>
    <row r="1427" spans="1:17" ht="15.6" x14ac:dyDescent="0.3">
      <c r="A1427" s="1" t="s">
        <v>945</v>
      </c>
      <c r="B1427" t="str">
        <f>VLOOKUP(A1427,CUS[],3,FALSE)</f>
        <v>Scott</v>
      </c>
      <c r="C1427">
        <f>VLOOKUP(A1427,MED[],2,FALSE)</f>
        <v>30.2</v>
      </c>
      <c r="D1427">
        <f>VLOOKUP(A1427,MED[],3,FALSE)</f>
        <v>5.7</v>
      </c>
      <c r="E1427" t="str">
        <f>VLOOKUP(A1427,MED[],4,FALSE)</f>
        <v>No</v>
      </c>
      <c r="F1427" t="str">
        <f>VLOOKUP(A1427,MED[],5,FALSE)</f>
        <v>No</v>
      </c>
      <c r="G1427" t="str">
        <f>VLOOKUP(A1427,MED[],6,FALSE)</f>
        <v>No</v>
      </c>
      <c r="H1427" t="str">
        <f>VLOOKUP(A1427,MED[],7,FALSE)</f>
        <v>0</v>
      </c>
      <c r="I1427" t="str">
        <f>VLOOKUP(A1427,MED[],8,FALSE)</f>
        <v>No</v>
      </c>
      <c r="J1427" t="str">
        <f>VLOOKUP(A1427,MED[],9,FALSE)</f>
        <v>Obesity</v>
      </c>
      <c r="K1427" t="str">
        <f>VLOOKUP(A1427,MED[],10,FALSE)</f>
        <v>Prediabetes</v>
      </c>
      <c r="L1427" t="str">
        <f>VLOOKUP(A1427,HOS[],2,FALSE)</f>
        <v>11 Aug 1977</v>
      </c>
      <c r="M1427" s="11">
        <f>VLOOKUP(A1427,HOS[],8,FALSE)</f>
        <v>10791.96</v>
      </c>
      <c r="N1427" t="str">
        <f>VLOOKUP(A1427,HOS[],9,FALSE)</f>
        <v>tier - 3</v>
      </c>
      <c r="O1427" t="str">
        <f>VLOOKUP(A1427,HOS[],10,FALSE)</f>
        <v>tier - 2</v>
      </c>
      <c r="P1427" t="str">
        <f>VLOOKUP(A1427,HOS[],11,FALSE)</f>
        <v>R1011</v>
      </c>
      <c r="Q1427">
        <f>VLOOKUP(A1427,HOS[],3,FALSE)</f>
        <v>45</v>
      </c>
    </row>
    <row r="1428" spans="1:17" ht="15.6" x14ac:dyDescent="0.3">
      <c r="A1428" s="1" t="s">
        <v>944</v>
      </c>
      <c r="B1428" t="str">
        <f>VLOOKUP(A1428,CUS[],3,FALSE)</f>
        <v>Brooke S.</v>
      </c>
      <c r="C1428">
        <f>VLOOKUP(A1428,MED[],2,FALSE)</f>
        <v>27.645</v>
      </c>
      <c r="D1428">
        <f>VLOOKUP(A1428,MED[],3,FALSE)</f>
        <v>9.91</v>
      </c>
      <c r="E1428" t="str">
        <f>VLOOKUP(A1428,MED[],4,FALSE)</f>
        <v>No</v>
      </c>
      <c r="F1428" t="str">
        <f>VLOOKUP(A1428,MED[],5,FALSE)</f>
        <v>No</v>
      </c>
      <c r="G1428" t="str">
        <f>VLOOKUP(A1428,MED[],6,FALSE)</f>
        <v>No</v>
      </c>
      <c r="H1428" t="str">
        <f>VLOOKUP(A1428,MED[],7,FALSE)</f>
        <v>0</v>
      </c>
      <c r="I1428" t="str">
        <f>VLOOKUP(A1428,MED[],8,FALSE)</f>
        <v>No</v>
      </c>
      <c r="J1428" t="str">
        <f>VLOOKUP(A1428,MED[],9,FALSE)</f>
        <v>Overweight</v>
      </c>
      <c r="K1428" t="str">
        <f>VLOOKUP(A1428,MED[],10,FALSE)</f>
        <v>Diabetes</v>
      </c>
      <c r="L1428" t="str">
        <f>VLOOKUP(A1428,HOS[],2,FALSE)</f>
        <v>24 Dec 1978</v>
      </c>
      <c r="M1428" s="11">
        <f>VLOOKUP(A1428,HOS[],8,FALSE)</f>
        <v>10795.94</v>
      </c>
      <c r="N1428" t="str">
        <f>VLOOKUP(A1428,HOS[],9,FALSE)</f>
        <v>tier - 2</v>
      </c>
      <c r="O1428" t="str">
        <f>VLOOKUP(A1428,HOS[],10,FALSE)</f>
        <v>tier - 3</v>
      </c>
      <c r="P1428" t="str">
        <f>VLOOKUP(A1428,HOS[],11,FALSE)</f>
        <v>R1012</v>
      </c>
      <c r="Q1428">
        <f>VLOOKUP(A1428,HOS[],3,FALSE)</f>
        <v>44</v>
      </c>
    </row>
    <row r="1429" spans="1:17" ht="15.6" x14ac:dyDescent="0.3">
      <c r="A1429" s="1" t="s">
        <v>943</v>
      </c>
      <c r="B1429" t="str">
        <f>VLOOKUP(A1429,CUS[],3,FALSE)</f>
        <v>Kaye A.</v>
      </c>
      <c r="C1429">
        <f>VLOOKUP(A1429,MED[],2,FALSE)</f>
        <v>26.41</v>
      </c>
      <c r="D1429">
        <f>VLOOKUP(A1429,MED[],3,FALSE)</f>
        <v>11.4</v>
      </c>
      <c r="E1429" t="str">
        <f>VLOOKUP(A1429,MED[],4,FALSE)</f>
        <v>No</v>
      </c>
      <c r="F1429" t="str">
        <f>VLOOKUP(A1429,MED[],5,FALSE)</f>
        <v>No</v>
      </c>
      <c r="G1429" t="str">
        <f>VLOOKUP(A1429,MED[],6,FALSE)</f>
        <v>No</v>
      </c>
      <c r="H1429" t="str">
        <f>VLOOKUP(A1429,MED[],7,FALSE)</f>
        <v>0</v>
      </c>
      <c r="I1429" t="str">
        <f>VLOOKUP(A1429,MED[],8,FALSE)</f>
        <v>No</v>
      </c>
      <c r="J1429" t="str">
        <f>VLOOKUP(A1429,MED[],9,FALSE)</f>
        <v>Overweight</v>
      </c>
      <c r="K1429" t="str">
        <f>VLOOKUP(A1429,MED[],10,FALSE)</f>
        <v>Diabetes</v>
      </c>
      <c r="L1429" t="str">
        <f>VLOOKUP(A1429,HOS[],2,FALSE)</f>
        <v>23 Nov 1978</v>
      </c>
      <c r="M1429" s="11">
        <f>VLOOKUP(A1429,HOS[],8,FALSE)</f>
        <v>10796.35</v>
      </c>
      <c r="N1429" t="str">
        <f>VLOOKUP(A1429,HOS[],9,FALSE)</f>
        <v>tier - 2</v>
      </c>
      <c r="O1429" t="str">
        <f>VLOOKUP(A1429,HOS[],10,FALSE)</f>
        <v>tier - 2</v>
      </c>
      <c r="P1429" t="str">
        <f>VLOOKUP(A1429,HOS[],11,FALSE)</f>
        <v>R1012</v>
      </c>
      <c r="Q1429">
        <f>VLOOKUP(A1429,HOS[],3,FALSE)</f>
        <v>44</v>
      </c>
    </row>
    <row r="1430" spans="1:17" ht="15.6" x14ac:dyDescent="0.3">
      <c r="A1430" s="1" t="s">
        <v>942</v>
      </c>
      <c r="B1430" t="str">
        <f>VLOOKUP(A1430,CUS[],3,FALSE)</f>
        <v>Carolyn</v>
      </c>
      <c r="C1430">
        <f>VLOOKUP(A1430,MED[],2,FALSE)</f>
        <v>34.1</v>
      </c>
      <c r="D1430">
        <f>VLOOKUP(A1430,MED[],3,FALSE)</f>
        <v>6.29</v>
      </c>
      <c r="E1430" t="str">
        <f>VLOOKUP(A1430,MED[],4,FALSE)</f>
        <v>yes</v>
      </c>
      <c r="F1430" t="str">
        <f>VLOOKUP(A1430,MED[],5,FALSE)</f>
        <v>No</v>
      </c>
      <c r="G1430" t="str">
        <f>VLOOKUP(A1430,MED[],6,FALSE)</f>
        <v>Yes</v>
      </c>
      <c r="H1430" t="str">
        <f>VLOOKUP(A1430,MED[],7,FALSE)</f>
        <v>1</v>
      </c>
      <c r="I1430" t="str">
        <f>VLOOKUP(A1430,MED[],8,FALSE)</f>
        <v>No</v>
      </c>
      <c r="J1430" t="str">
        <f>VLOOKUP(A1430,MED[],9,FALSE)</f>
        <v>Obesity</v>
      </c>
      <c r="K1430" t="str">
        <f>VLOOKUP(A1430,MED[],10,FALSE)</f>
        <v>Prediabetes</v>
      </c>
      <c r="L1430" t="str">
        <f>VLOOKUP(A1430,HOS[],2,FALSE)</f>
        <v>28 Sep 1983</v>
      </c>
      <c r="M1430" s="11">
        <f>VLOOKUP(A1430,HOS[],8,FALSE)</f>
        <v>10797.34</v>
      </c>
      <c r="N1430" t="str">
        <f>VLOOKUP(A1430,HOS[],9,FALSE)</f>
        <v>tier - 2</v>
      </c>
      <c r="O1430" t="str">
        <f>VLOOKUP(A1430,HOS[],10,FALSE)</f>
        <v>tier - 2</v>
      </c>
      <c r="P1430" t="str">
        <f>VLOOKUP(A1430,HOS[],11,FALSE)</f>
        <v>R1011</v>
      </c>
      <c r="Q1430">
        <f>VLOOKUP(A1430,HOS[],3,FALSE)</f>
        <v>39</v>
      </c>
    </row>
    <row r="1431" spans="1:17" ht="15.6" x14ac:dyDescent="0.3">
      <c r="A1431" s="1" t="s">
        <v>941</v>
      </c>
      <c r="B1431" t="str">
        <f>VLOOKUP(A1431,CUS[],3,FALSE)</f>
        <v>Daniel C.</v>
      </c>
      <c r="C1431">
        <f>VLOOKUP(A1431,MED[],2,FALSE)</f>
        <v>17.3</v>
      </c>
      <c r="D1431">
        <f>VLOOKUP(A1431,MED[],3,FALSE)</f>
        <v>9.2799999999999994</v>
      </c>
      <c r="E1431" t="str">
        <f>VLOOKUP(A1431,MED[],4,FALSE)</f>
        <v>No</v>
      </c>
      <c r="F1431" t="str">
        <f>VLOOKUP(A1431,MED[],5,FALSE)</f>
        <v>No</v>
      </c>
      <c r="G1431" t="str">
        <f>VLOOKUP(A1431,MED[],6,FALSE)</f>
        <v>No</v>
      </c>
      <c r="H1431" t="str">
        <f>VLOOKUP(A1431,MED[],7,FALSE)</f>
        <v>0</v>
      </c>
      <c r="I1431" t="str">
        <f>VLOOKUP(A1431,MED[],8,FALSE)</f>
        <v>No</v>
      </c>
      <c r="J1431" t="str">
        <f>VLOOKUP(A1431,MED[],9,FALSE)</f>
        <v>Underweight</v>
      </c>
      <c r="K1431" t="str">
        <f>VLOOKUP(A1431,MED[],10,FALSE)</f>
        <v>Diabetes</v>
      </c>
      <c r="L1431" t="str">
        <f>VLOOKUP(A1431,HOS[],2,FALSE)</f>
        <v>17 Dec 1965</v>
      </c>
      <c r="M1431" s="11">
        <f>VLOOKUP(A1431,HOS[],8,FALSE)</f>
        <v>13101.74</v>
      </c>
      <c r="N1431" t="str">
        <f>VLOOKUP(A1431,HOS[],9,FALSE)</f>
        <v>tier - 3</v>
      </c>
      <c r="O1431" t="str">
        <f>VLOOKUP(A1431,HOS[],10,FALSE)</f>
        <v>tier - 2</v>
      </c>
      <c r="P1431" t="str">
        <f>VLOOKUP(A1431,HOS[],11,FALSE)</f>
        <v>R1013</v>
      </c>
      <c r="Q1431">
        <f>VLOOKUP(A1431,HOS[],3,FALSE)</f>
        <v>57</v>
      </c>
    </row>
    <row r="1432" spans="1:17" ht="15.6" x14ac:dyDescent="0.3">
      <c r="A1432" s="1" t="s">
        <v>940</v>
      </c>
      <c r="B1432" t="str">
        <f>VLOOKUP(A1432,CUS[],3,FALSE)</f>
        <v>Laurie A</v>
      </c>
      <c r="C1432">
        <f>VLOOKUP(A1432,MED[],2,FALSE)</f>
        <v>35.020000000000003</v>
      </c>
      <c r="D1432">
        <f>VLOOKUP(A1432,MED[],3,FALSE)</f>
        <v>4.78</v>
      </c>
      <c r="E1432" t="str">
        <f>VLOOKUP(A1432,MED[],4,FALSE)</f>
        <v>No</v>
      </c>
      <c r="F1432" t="str">
        <f>VLOOKUP(A1432,MED[],5,FALSE)</f>
        <v>No</v>
      </c>
      <c r="G1432" t="str">
        <f>VLOOKUP(A1432,MED[],6,FALSE)</f>
        <v>Yes</v>
      </c>
      <c r="H1432" t="str">
        <f>VLOOKUP(A1432,MED[],7,FALSE)</f>
        <v>1</v>
      </c>
      <c r="I1432" t="str">
        <f>VLOOKUP(A1432,MED[],8,FALSE)</f>
        <v>No</v>
      </c>
      <c r="J1432" t="str">
        <f>VLOOKUP(A1432,MED[],9,FALSE)</f>
        <v>Obesity</v>
      </c>
      <c r="K1432" t="str">
        <f>VLOOKUP(A1432,MED[],10,FALSE)</f>
        <v>Normal</v>
      </c>
      <c r="L1432" t="str">
        <f>VLOOKUP(A1432,HOS[],2,FALSE)</f>
        <v>21 Jul 1993</v>
      </c>
      <c r="M1432" s="11">
        <f>VLOOKUP(A1432,HOS[],8,FALSE)</f>
        <v>40182.25</v>
      </c>
      <c r="N1432" t="str">
        <f>VLOOKUP(A1432,HOS[],9,FALSE)</f>
        <v>tier - 2</v>
      </c>
      <c r="O1432" t="str">
        <f>VLOOKUP(A1432,HOS[],10,FALSE)</f>
        <v>tier - 2</v>
      </c>
      <c r="P1432" t="str">
        <f>VLOOKUP(A1432,HOS[],11,FALSE)</f>
        <v>R1026</v>
      </c>
      <c r="Q1432">
        <f>VLOOKUP(A1432,HOS[],3,FALSE)</f>
        <v>29</v>
      </c>
    </row>
    <row r="1433" spans="1:17" ht="15.6" x14ac:dyDescent="0.3">
      <c r="A1433" s="1" t="s">
        <v>939</v>
      </c>
      <c r="B1433" t="str">
        <f>VLOOKUP(A1433,CUS[],3,FALSE)</f>
        <v>Nicole</v>
      </c>
      <c r="C1433">
        <f>VLOOKUP(A1433,MED[],2,FALSE)</f>
        <v>37.1</v>
      </c>
      <c r="D1433">
        <f>VLOOKUP(A1433,MED[],3,FALSE)</f>
        <v>8.8699999999999992</v>
      </c>
      <c r="E1433" t="str">
        <f>VLOOKUP(A1433,MED[],4,FALSE)</f>
        <v>yes</v>
      </c>
      <c r="F1433" t="str">
        <f>VLOOKUP(A1433,MED[],5,FALSE)</f>
        <v>No</v>
      </c>
      <c r="G1433" t="str">
        <f>VLOOKUP(A1433,MED[],6,FALSE)</f>
        <v>No</v>
      </c>
      <c r="H1433" t="str">
        <f>VLOOKUP(A1433,MED[],7,FALSE)</f>
        <v>0</v>
      </c>
      <c r="I1433" t="str">
        <f>VLOOKUP(A1433,MED[],8,FALSE)</f>
        <v>No</v>
      </c>
      <c r="J1433" t="str">
        <f>VLOOKUP(A1433,MED[],9,FALSE)</f>
        <v>Obesity</v>
      </c>
      <c r="K1433" t="str">
        <f>VLOOKUP(A1433,MED[],10,FALSE)</f>
        <v>Diabetes</v>
      </c>
      <c r="L1433" t="str">
        <f>VLOOKUP(A1433,HOS[],2,FALSE)</f>
        <v>2 Nov 1981</v>
      </c>
      <c r="M1433" s="11">
        <f>VLOOKUP(A1433,HOS[],8,FALSE)</f>
        <v>10807.49</v>
      </c>
      <c r="N1433" t="str">
        <f>VLOOKUP(A1433,HOS[],9,FALSE)</f>
        <v>tier - 2</v>
      </c>
      <c r="O1433" t="str">
        <f>VLOOKUP(A1433,HOS[],10,FALSE)</f>
        <v>tier - 1</v>
      </c>
      <c r="P1433" t="str">
        <f>VLOOKUP(A1433,HOS[],11,FALSE)</f>
        <v>R1011</v>
      </c>
      <c r="Q1433">
        <f>VLOOKUP(A1433,HOS[],3,FALSE)</f>
        <v>41</v>
      </c>
    </row>
    <row r="1434" spans="1:17" ht="15.6" x14ac:dyDescent="0.3">
      <c r="A1434" s="1" t="s">
        <v>938</v>
      </c>
      <c r="B1434" t="str">
        <f>VLOOKUP(A1434,CUS[],3,FALSE)</f>
        <v>Shelby</v>
      </c>
      <c r="C1434">
        <f>VLOOKUP(A1434,MED[],2,FALSE)</f>
        <v>16.79</v>
      </c>
      <c r="D1434">
        <f>VLOOKUP(A1434,MED[],3,FALSE)</f>
        <v>11.4</v>
      </c>
      <c r="E1434" t="str">
        <f>VLOOKUP(A1434,MED[],4,FALSE)</f>
        <v>No</v>
      </c>
      <c r="F1434" t="str">
        <f>VLOOKUP(A1434,MED[],5,FALSE)</f>
        <v>No</v>
      </c>
      <c r="G1434" t="str">
        <f>VLOOKUP(A1434,MED[],6,FALSE)</f>
        <v>No</v>
      </c>
      <c r="H1434" t="str">
        <f>VLOOKUP(A1434,MED[],7,FALSE)</f>
        <v>0</v>
      </c>
      <c r="I1434" t="str">
        <f>VLOOKUP(A1434,MED[],8,FALSE)</f>
        <v>No</v>
      </c>
      <c r="J1434" t="str">
        <f>VLOOKUP(A1434,MED[],9,FALSE)</f>
        <v>Underweight</v>
      </c>
      <c r="K1434" t="str">
        <f>VLOOKUP(A1434,MED[],10,FALSE)</f>
        <v>Diabetes</v>
      </c>
      <c r="L1434" t="str">
        <f>VLOOKUP(A1434,HOS[],2,FALSE)</f>
        <v>28 Dec 1965</v>
      </c>
      <c r="M1434" s="11">
        <f>VLOOKUP(A1434,HOS[],8,FALSE)</f>
        <v>10825.25</v>
      </c>
      <c r="N1434" t="str">
        <f>VLOOKUP(A1434,HOS[],9,FALSE)</f>
        <v>tier - 3</v>
      </c>
      <c r="O1434" t="str">
        <f>VLOOKUP(A1434,HOS[],10,FALSE)</f>
        <v>tier - 3</v>
      </c>
      <c r="P1434" t="str">
        <f>VLOOKUP(A1434,HOS[],11,FALSE)</f>
        <v>R1013</v>
      </c>
      <c r="Q1434">
        <f>VLOOKUP(A1434,HOS[],3,FALSE)</f>
        <v>57</v>
      </c>
    </row>
    <row r="1435" spans="1:17" ht="15.6" x14ac:dyDescent="0.3">
      <c r="A1435" s="1" t="s">
        <v>937</v>
      </c>
      <c r="B1435" t="str">
        <f>VLOOKUP(A1435,CUS[],3,FALSE)</f>
        <v>Allison</v>
      </c>
      <c r="C1435">
        <f>VLOOKUP(A1435,MED[],2,FALSE)</f>
        <v>31.635000000000002</v>
      </c>
      <c r="D1435">
        <f>VLOOKUP(A1435,MED[],3,FALSE)</f>
        <v>9.1300000000000008</v>
      </c>
      <c r="E1435" t="str">
        <f>VLOOKUP(A1435,MED[],4,FALSE)</f>
        <v>yes</v>
      </c>
      <c r="F1435" t="str">
        <f>VLOOKUP(A1435,MED[],5,FALSE)</f>
        <v>No</v>
      </c>
      <c r="G1435" t="str">
        <f>VLOOKUP(A1435,MED[],6,FALSE)</f>
        <v>No</v>
      </c>
      <c r="H1435" t="str">
        <f>VLOOKUP(A1435,MED[],7,FALSE)</f>
        <v>0</v>
      </c>
      <c r="I1435" t="str">
        <f>VLOOKUP(A1435,MED[],8,FALSE)</f>
        <v>No</v>
      </c>
      <c r="J1435" t="str">
        <f>VLOOKUP(A1435,MED[],9,FALSE)</f>
        <v>Obesity</v>
      </c>
      <c r="K1435" t="str">
        <f>VLOOKUP(A1435,MED[],10,FALSE)</f>
        <v>Diabetes</v>
      </c>
      <c r="L1435" t="str">
        <f>VLOOKUP(A1435,HOS[],2,FALSE)</f>
        <v>20 Jul 1981</v>
      </c>
      <c r="M1435" s="11">
        <f>VLOOKUP(A1435,HOS[],8,FALSE)</f>
        <v>10848.13</v>
      </c>
      <c r="N1435" t="str">
        <f>VLOOKUP(A1435,HOS[],9,FALSE)</f>
        <v>tier - 2</v>
      </c>
      <c r="O1435" t="str">
        <f>VLOOKUP(A1435,HOS[],10,FALSE)</f>
        <v>tier - 3</v>
      </c>
      <c r="P1435" t="str">
        <f>VLOOKUP(A1435,HOS[],11,FALSE)</f>
        <v>R1024</v>
      </c>
      <c r="Q1435">
        <f>VLOOKUP(A1435,HOS[],3,FALSE)</f>
        <v>41</v>
      </c>
    </row>
    <row r="1436" spans="1:17" ht="15.6" x14ac:dyDescent="0.3">
      <c r="A1436" s="1" t="s">
        <v>936</v>
      </c>
      <c r="B1436" t="str">
        <f>VLOOKUP(A1436,CUS[],3,FALSE)</f>
        <v>Leticia</v>
      </c>
      <c r="C1436">
        <f>VLOOKUP(A1436,MED[],2,FALSE)</f>
        <v>24.19</v>
      </c>
      <c r="D1436">
        <f>VLOOKUP(A1436,MED[],3,FALSE)</f>
        <v>6.22</v>
      </c>
      <c r="E1436" t="str">
        <f>VLOOKUP(A1436,MED[],4,FALSE)</f>
        <v>yes</v>
      </c>
      <c r="F1436" t="str">
        <f>VLOOKUP(A1436,MED[],5,FALSE)</f>
        <v>No</v>
      </c>
      <c r="G1436" t="str">
        <f>VLOOKUP(A1436,MED[],6,FALSE)</f>
        <v>Yes</v>
      </c>
      <c r="H1436" t="str">
        <f>VLOOKUP(A1436,MED[],7,FALSE)</f>
        <v>1</v>
      </c>
      <c r="I1436" t="str">
        <f>VLOOKUP(A1436,MED[],8,FALSE)</f>
        <v>No</v>
      </c>
      <c r="J1436" t="str">
        <f>VLOOKUP(A1436,MED[],9,FALSE)</f>
        <v>Overweight</v>
      </c>
      <c r="K1436" t="str">
        <f>VLOOKUP(A1436,MED[],10,FALSE)</f>
        <v>Prediabetes</v>
      </c>
      <c r="L1436" t="str">
        <f>VLOOKUP(A1436,HOS[],2,FALSE)</f>
        <v>6 Jun 1983</v>
      </c>
      <c r="M1436" s="11">
        <f>VLOOKUP(A1436,HOS[],8,FALSE)</f>
        <v>10886.66</v>
      </c>
      <c r="N1436" t="str">
        <f>VLOOKUP(A1436,HOS[],9,FALSE)</f>
        <v>tier - 2</v>
      </c>
      <c r="O1436" t="str">
        <f>VLOOKUP(A1436,HOS[],10,FALSE)</f>
        <v>tier - 2</v>
      </c>
      <c r="P1436" t="str">
        <f>VLOOKUP(A1436,HOS[],11,FALSE)</f>
        <v>R1012</v>
      </c>
      <c r="Q1436">
        <f>VLOOKUP(A1436,HOS[],3,FALSE)</f>
        <v>40</v>
      </c>
    </row>
    <row r="1437" spans="1:17" ht="15.6" x14ac:dyDescent="0.3">
      <c r="A1437" s="1" t="s">
        <v>935</v>
      </c>
      <c r="B1437" t="str">
        <f>VLOOKUP(A1437,CUS[],3,FALSE)</f>
        <v>John S.</v>
      </c>
      <c r="C1437">
        <f>VLOOKUP(A1437,MED[],2,FALSE)</f>
        <v>35.29</v>
      </c>
      <c r="D1437">
        <f>VLOOKUP(A1437,MED[],3,FALSE)</f>
        <v>5.9</v>
      </c>
      <c r="E1437" t="str">
        <f>VLOOKUP(A1437,MED[],4,FALSE)</f>
        <v>No</v>
      </c>
      <c r="F1437" t="str">
        <f>VLOOKUP(A1437,MED[],5,FALSE)</f>
        <v>No</v>
      </c>
      <c r="G1437" t="str">
        <f>VLOOKUP(A1437,MED[],6,FALSE)</f>
        <v>Yes</v>
      </c>
      <c r="H1437" t="str">
        <f>VLOOKUP(A1437,MED[],7,FALSE)</f>
        <v>1</v>
      </c>
      <c r="I1437" t="str">
        <f>VLOOKUP(A1437,MED[],8,FALSE)</f>
        <v>No</v>
      </c>
      <c r="J1437" t="str">
        <f>VLOOKUP(A1437,MED[],9,FALSE)</f>
        <v>Obesity</v>
      </c>
      <c r="K1437" t="str">
        <f>VLOOKUP(A1437,MED[],10,FALSE)</f>
        <v>Prediabetes</v>
      </c>
      <c r="L1437" t="str">
        <f>VLOOKUP(A1437,HOS[],2,FALSE)</f>
        <v>13 Oct 1993</v>
      </c>
      <c r="M1437" s="11">
        <f>VLOOKUP(A1437,HOS[],8,FALSE)</f>
        <v>10923.93</v>
      </c>
      <c r="N1437" t="str">
        <f>VLOOKUP(A1437,HOS[],9,FALSE)</f>
        <v>tier - 2</v>
      </c>
      <c r="O1437" t="str">
        <f>VLOOKUP(A1437,HOS[],10,FALSE)</f>
        <v>tier - 2</v>
      </c>
      <c r="P1437" t="str">
        <f>VLOOKUP(A1437,HOS[],11,FALSE)</f>
        <v>R1021</v>
      </c>
      <c r="Q1437">
        <f>VLOOKUP(A1437,HOS[],3,FALSE)</f>
        <v>29</v>
      </c>
    </row>
    <row r="1438" spans="1:17" ht="15.6" x14ac:dyDescent="0.3">
      <c r="A1438" s="1" t="s">
        <v>934</v>
      </c>
      <c r="B1438" t="str">
        <f>VLOOKUP(A1438,CUS[],3,FALSE)</f>
        <v>April</v>
      </c>
      <c r="C1438">
        <f>VLOOKUP(A1438,MED[],2,FALSE)</f>
        <v>35.299999999999997</v>
      </c>
      <c r="D1438">
        <f>VLOOKUP(A1438,MED[],3,FALSE)</f>
        <v>4.45</v>
      </c>
      <c r="E1438" t="str">
        <f>VLOOKUP(A1438,MED[],4,FALSE)</f>
        <v>No</v>
      </c>
      <c r="F1438" t="str">
        <f>VLOOKUP(A1438,MED[],5,FALSE)</f>
        <v>No</v>
      </c>
      <c r="G1438" t="str">
        <f>VLOOKUP(A1438,MED[],6,FALSE)</f>
        <v>No</v>
      </c>
      <c r="H1438" t="str">
        <f>VLOOKUP(A1438,MED[],7,FALSE)</f>
        <v>0</v>
      </c>
      <c r="I1438" t="str">
        <f>VLOOKUP(A1438,MED[],8,FALSE)</f>
        <v>No</v>
      </c>
      <c r="J1438" t="str">
        <f>VLOOKUP(A1438,MED[],9,FALSE)</f>
        <v>Obesity</v>
      </c>
      <c r="K1438" t="str">
        <f>VLOOKUP(A1438,MED[],10,FALSE)</f>
        <v>Normal</v>
      </c>
      <c r="L1438" t="str">
        <f>VLOOKUP(A1438,HOS[],2,FALSE)</f>
        <v>12 Dec 1977</v>
      </c>
      <c r="M1438" s="11">
        <f>VLOOKUP(A1438,HOS[],8,FALSE)</f>
        <v>10928.85</v>
      </c>
      <c r="N1438" t="str">
        <f>VLOOKUP(A1438,HOS[],9,FALSE)</f>
        <v>tier - 2</v>
      </c>
      <c r="O1438" t="str">
        <f>VLOOKUP(A1438,HOS[],10,FALSE)</f>
        <v>tier - 1</v>
      </c>
      <c r="P1438" t="str">
        <f>VLOOKUP(A1438,HOS[],11,FALSE)</f>
        <v>R1011</v>
      </c>
      <c r="Q1438">
        <f>VLOOKUP(A1438,HOS[],3,FALSE)</f>
        <v>45</v>
      </c>
    </row>
    <row r="1439" spans="1:17" ht="15.6" x14ac:dyDescent="0.3">
      <c r="A1439" s="1" t="s">
        <v>933</v>
      </c>
      <c r="B1439" t="str">
        <f>VLOOKUP(A1439,CUS[],3,FALSE)</f>
        <v>Ashley N.</v>
      </c>
      <c r="C1439">
        <f>VLOOKUP(A1439,MED[],2,FALSE)</f>
        <v>35.64</v>
      </c>
      <c r="D1439">
        <f>VLOOKUP(A1439,MED[],3,FALSE)</f>
        <v>6.17</v>
      </c>
      <c r="E1439" t="str">
        <f>VLOOKUP(A1439,MED[],4,FALSE)</f>
        <v>No</v>
      </c>
      <c r="F1439" t="str">
        <f>VLOOKUP(A1439,MED[],5,FALSE)</f>
        <v>No</v>
      </c>
      <c r="G1439" t="str">
        <f>VLOOKUP(A1439,MED[],6,FALSE)</f>
        <v>Yes</v>
      </c>
      <c r="H1439" t="str">
        <f>VLOOKUP(A1439,MED[],7,FALSE)</f>
        <v>1</v>
      </c>
      <c r="I1439" t="str">
        <f>VLOOKUP(A1439,MED[],8,FALSE)</f>
        <v>No</v>
      </c>
      <c r="J1439" t="str">
        <f>VLOOKUP(A1439,MED[],9,FALSE)</f>
        <v>Obesity</v>
      </c>
      <c r="K1439" t="str">
        <f>VLOOKUP(A1439,MED[],10,FALSE)</f>
        <v>Prediabetes</v>
      </c>
      <c r="L1439" t="str">
        <f>VLOOKUP(A1439,HOS[],2,FALSE)</f>
        <v>10 Jun 1979</v>
      </c>
      <c r="M1439" s="11">
        <f>VLOOKUP(A1439,HOS[],8,FALSE)</f>
        <v>10942.13</v>
      </c>
      <c r="N1439" t="str">
        <f>VLOOKUP(A1439,HOS[],9,FALSE)</f>
        <v>tier - 2</v>
      </c>
      <c r="O1439" t="str">
        <f>VLOOKUP(A1439,HOS[],10,FALSE)</f>
        <v>tier - 1</v>
      </c>
      <c r="P1439" t="str">
        <f>VLOOKUP(A1439,HOS[],11,FALSE)</f>
        <v>R1013</v>
      </c>
      <c r="Q1439">
        <f>VLOOKUP(A1439,HOS[],3,FALSE)</f>
        <v>43</v>
      </c>
    </row>
    <row r="1440" spans="1:17" ht="15.6" x14ac:dyDescent="0.3">
      <c r="A1440" s="1" t="s">
        <v>932</v>
      </c>
      <c r="B1440" t="str">
        <f>VLOOKUP(A1440,CUS[],3,FALSE)</f>
        <v>Madeleine</v>
      </c>
      <c r="C1440">
        <f>VLOOKUP(A1440,MED[],2,FALSE)</f>
        <v>33.1</v>
      </c>
      <c r="D1440">
        <f>VLOOKUP(A1440,MED[],3,FALSE)</f>
        <v>4.93</v>
      </c>
      <c r="E1440" t="str">
        <f>VLOOKUP(A1440,MED[],4,FALSE)</f>
        <v>No</v>
      </c>
      <c r="F1440" t="str">
        <f>VLOOKUP(A1440,MED[],5,FALSE)</f>
        <v>No</v>
      </c>
      <c r="G1440" t="str">
        <f>VLOOKUP(A1440,MED[],6,FALSE)</f>
        <v>No</v>
      </c>
      <c r="H1440" t="str">
        <f>VLOOKUP(A1440,MED[],7,FALSE)</f>
        <v>0</v>
      </c>
      <c r="I1440" t="str">
        <f>VLOOKUP(A1440,MED[],8,FALSE)</f>
        <v>No</v>
      </c>
      <c r="J1440" t="str">
        <f>VLOOKUP(A1440,MED[],9,FALSE)</f>
        <v>Obesity</v>
      </c>
      <c r="K1440" t="str">
        <f>VLOOKUP(A1440,MED[],10,FALSE)</f>
        <v>Normal</v>
      </c>
      <c r="L1440" t="str">
        <f>VLOOKUP(A1440,HOS[],2,FALSE)</f>
        <v>4 Dec 1977</v>
      </c>
      <c r="M1440" s="11">
        <f>VLOOKUP(A1440,HOS[],8,FALSE)</f>
        <v>10959.33</v>
      </c>
      <c r="N1440" t="str">
        <f>VLOOKUP(A1440,HOS[],9,FALSE)</f>
        <v>tier - 2</v>
      </c>
      <c r="O1440" t="str">
        <f>VLOOKUP(A1440,HOS[],10,FALSE)</f>
        <v>tier - 1</v>
      </c>
      <c r="P1440" t="str">
        <f>VLOOKUP(A1440,HOS[],11,FALSE)</f>
        <v>R1011</v>
      </c>
      <c r="Q1440">
        <f>VLOOKUP(A1440,HOS[],3,FALSE)</f>
        <v>45</v>
      </c>
    </row>
    <row r="1441" spans="1:17" ht="15.6" x14ac:dyDescent="0.3">
      <c r="A1441" s="1" t="s">
        <v>931</v>
      </c>
      <c r="B1441" t="str">
        <f>VLOOKUP(A1441,CUS[],3,FALSE)</f>
        <v>Nelly S</v>
      </c>
      <c r="C1441">
        <f>VLOOKUP(A1441,MED[],2,FALSE)</f>
        <v>26.41</v>
      </c>
      <c r="D1441">
        <f>VLOOKUP(A1441,MED[],3,FALSE)</f>
        <v>7.32</v>
      </c>
      <c r="E1441" t="str">
        <f>VLOOKUP(A1441,MED[],4,FALSE)</f>
        <v>yes</v>
      </c>
      <c r="F1441" t="str">
        <f>VLOOKUP(A1441,MED[],5,FALSE)</f>
        <v>No</v>
      </c>
      <c r="G1441" t="str">
        <f>VLOOKUP(A1441,MED[],6,FALSE)</f>
        <v>No</v>
      </c>
      <c r="H1441" t="str">
        <f>VLOOKUP(A1441,MED[],7,FALSE)</f>
        <v>1</v>
      </c>
      <c r="I1441" t="str">
        <f>VLOOKUP(A1441,MED[],8,FALSE)</f>
        <v>No</v>
      </c>
      <c r="J1441" t="str">
        <f>VLOOKUP(A1441,MED[],9,FALSE)</f>
        <v>Overweight</v>
      </c>
      <c r="K1441" t="str">
        <f>VLOOKUP(A1441,MED[],10,FALSE)</f>
        <v>Diabetes</v>
      </c>
      <c r="L1441" t="str">
        <f>VLOOKUP(A1441,HOS[],2,FALSE)</f>
        <v>14 Jun 1986</v>
      </c>
      <c r="M1441" s="11">
        <f>VLOOKUP(A1441,HOS[],8,FALSE)</f>
        <v>10959.69</v>
      </c>
      <c r="N1441" t="str">
        <f>VLOOKUP(A1441,HOS[],9,FALSE)</f>
        <v>tier - 2</v>
      </c>
      <c r="O1441" t="str">
        <f>VLOOKUP(A1441,HOS[],10,FALSE)</f>
        <v>tier - 2</v>
      </c>
      <c r="P1441" t="str">
        <f>VLOOKUP(A1441,HOS[],11,FALSE)</f>
        <v>R1012</v>
      </c>
      <c r="Q1441">
        <f>VLOOKUP(A1441,HOS[],3,FALSE)</f>
        <v>36</v>
      </c>
    </row>
    <row r="1442" spans="1:17" ht="15.6" x14ac:dyDescent="0.3">
      <c r="A1442" s="1" t="s">
        <v>930</v>
      </c>
      <c r="B1442" t="str">
        <f>VLOOKUP(A1442,CUS[],3,FALSE)</f>
        <v>Meredith S</v>
      </c>
      <c r="C1442">
        <f>VLOOKUP(A1442,MED[],2,FALSE)</f>
        <v>29.9</v>
      </c>
      <c r="D1442">
        <f>VLOOKUP(A1442,MED[],3,FALSE)</f>
        <v>5.27</v>
      </c>
      <c r="E1442" t="str">
        <f>VLOOKUP(A1442,MED[],4,FALSE)</f>
        <v>No</v>
      </c>
      <c r="F1442" t="str">
        <f>VLOOKUP(A1442,MED[],5,FALSE)</f>
        <v>No</v>
      </c>
      <c r="G1442" t="str">
        <f>VLOOKUP(A1442,MED[],6,FALSE)</f>
        <v>Yes</v>
      </c>
      <c r="H1442" t="str">
        <f>VLOOKUP(A1442,MED[],7,FALSE)</f>
        <v>1</v>
      </c>
      <c r="I1442" t="str">
        <f>VLOOKUP(A1442,MED[],8,FALSE)</f>
        <v>No</v>
      </c>
      <c r="J1442" t="str">
        <f>VLOOKUP(A1442,MED[],9,FALSE)</f>
        <v>Overweight</v>
      </c>
      <c r="K1442" t="str">
        <f>VLOOKUP(A1442,MED[],10,FALSE)</f>
        <v>Normal</v>
      </c>
      <c r="L1442" t="str">
        <f>VLOOKUP(A1442,HOS[],2,FALSE)</f>
        <v>2 Sep 1979</v>
      </c>
      <c r="M1442" s="11">
        <f>VLOOKUP(A1442,HOS[],8,FALSE)</f>
        <v>11344.32</v>
      </c>
      <c r="N1442" t="str">
        <f>VLOOKUP(A1442,HOS[],9,FALSE)</f>
        <v>tier - 2</v>
      </c>
      <c r="O1442" t="str">
        <f>VLOOKUP(A1442,HOS[],10,FALSE)</f>
        <v>tier - 3</v>
      </c>
      <c r="P1442" t="str">
        <f>VLOOKUP(A1442,HOS[],11,FALSE)</f>
        <v>R1011</v>
      </c>
      <c r="Q1442">
        <f>VLOOKUP(A1442,HOS[],3,FALSE)</f>
        <v>43</v>
      </c>
    </row>
    <row r="1443" spans="1:17" ht="15.6" x14ac:dyDescent="0.3">
      <c r="A1443" s="1" t="s">
        <v>929</v>
      </c>
      <c r="B1443" t="str">
        <f>VLOOKUP(A1443,CUS[],3,FALSE)</f>
        <v>Kevin</v>
      </c>
      <c r="C1443">
        <f>VLOOKUP(A1443,MED[],2,FALSE)</f>
        <v>25.24</v>
      </c>
      <c r="D1443">
        <f>VLOOKUP(A1443,MED[],3,FALSE)</f>
        <v>5.82</v>
      </c>
      <c r="E1443" t="str">
        <f>VLOOKUP(A1443,MED[],4,FALSE)</f>
        <v>No</v>
      </c>
      <c r="F1443" t="str">
        <f>VLOOKUP(A1443,MED[],5,FALSE)</f>
        <v>No</v>
      </c>
      <c r="G1443" t="str">
        <f>VLOOKUP(A1443,MED[],6,FALSE)</f>
        <v>No</v>
      </c>
      <c r="H1443" t="str">
        <f>VLOOKUP(A1443,MED[],7,FALSE)</f>
        <v>1</v>
      </c>
      <c r="I1443" t="str">
        <f>VLOOKUP(A1443,MED[],8,FALSE)</f>
        <v>No</v>
      </c>
      <c r="J1443" t="str">
        <f>VLOOKUP(A1443,MED[],9,FALSE)</f>
        <v>Overweight</v>
      </c>
      <c r="K1443" t="str">
        <f>VLOOKUP(A1443,MED[],10,FALSE)</f>
        <v>Prediabetes</v>
      </c>
      <c r="L1443" t="str">
        <f>VLOOKUP(A1443,HOS[],2,FALSE)</f>
        <v>30 Jul 1984</v>
      </c>
      <c r="M1443" s="11">
        <f>VLOOKUP(A1443,HOS[],8,FALSE)</f>
        <v>13110.79</v>
      </c>
      <c r="N1443" t="str">
        <f>VLOOKUP(A1443,HOS[],9,FALSE)</f>
        <v>tier - 2</v>
      </c>
      <c r="O1443" t="str">
        <f>VLOOKUP(A1443,HOS[],10,FALSE)</f>
        <v>tier - 1</v>
      </c>
      <c r="P1443" t="str">
        <f>VLOOKUP(A1443,HOS[],11,FALSE)</f>
        <v>R1012</v>
      </c>
      <c r="Q1443">
        <f>VLOOKUP(A1443,HOS[],3,FALSE)</f>
        <v>38</v>
      </c>
    </row>
    <row r="1444" spans="1:17" ht="15.6" x14ac:dyDescent="0.3">
      <c r="A1444" s="1" t="s">
        <v>928</v>
      </c>
      <c r="B1444" t="str">
        <f>VLOOKUP(A1444,CUS[],3,FALSE)</f>
        <v>Lisa</v>
      </c>
      <c r="C1444">
        <f>VLOOKUP(A1444,MED[],2,FALSE)</f>
        <v>25.08</v>
      </c>
      <c r="D1444">
        <f>VLOOKUP(A1444,MED[],3,FALSE)</f>
        <v>5.8</v>
      </c>
      <c r="E1444" t="str">
        <f>VLOOKUP(A1444,MED[],4,FALSE)</f>
        <v>No</v>
      </c>
      <c r="F1444" t="str">
        <f>VLOOKUP(A1444,MED[],5,FALSE)</f>
        <v>No</v>
      </c>
      <c r="G1444" t="str">
        <f>VLOOKUP(A1444,MED[],6,FALSE)</f>
        <v>Yes</v>
      </c>
      <c r="H1444" t="str">
        <f>VLOOKUP(A1444,MED[],7,FALSE)</f>
        <v>1</v>
      </c>
      <c r="I1444" t="str">
        <f>VLOOKUP(A1444,MED[],8,FALSE)</f>
        <v>No</v>
      </c>
      <c r="J1444" t="str">
        <f>VLOOKUP(A1444,MED[],9,FALSE)</f>
        <v>Overweight</v>
      </c>
      <c r="K1444" t="str">
        <f>VLOOKUP(A1444,MED[],10,FALSE)</f>
        <v>Prediabetes</v>
      </c>
      <c r="L1444" t="str">
        <f>VLOOKUP(A1444,HOS[],2,FALSE)</f>
        <v>18 Jun 1979</v>
      </c>
      <c r="M1444" s="11">
        <f>VLOOKUP(A1444,HOS[],8,FALSE)</f>
        <v>40204.83</v>
      </c>
      <c r="N1444" t="str">
        <f>VLOOKUP(A1444,HOS[],9,FALSE)</f>
        <v>tier - 2</v>
      </c>
      <c r="O1444" t="str">
        <f>VLOOKUP(A1444,HOS[],10,FALSE)</f>
        <v>tier - 3</v>
      </c>
      <c r="P1444" t="str">
        <f>VLOOKUP(A1444,HOS[],11,FALSE)</f>
        <v>R1024</v>
      </c>
      <c r="Q1444">
        <f>VLOOKUP(A1444,HOS[],3,FALSE)</f>
        <v>43</v>
      </c>
    </row>
    <row r="1445" spans="1:17" ht="15.6" x14ac:dyDescent="0.3">
      <c r="A1445" s="1" t="s">
        <v>927</v>
      </c>
      <c r="B1445" t="str">
        <f>VLOOKUP(A1445,CUS[],3,FALSE)</f>
        <v>Katherine A</v>
      </c>
      <c r="C1445">
        <f>VLOOKUP(A1445,MED[],2,FALSE)</f>
        <v>29.164999999999999</v>
      </c>
      <c r="D1445">
        <f>VLOOKUP(A1445,MED[],3,FALSE)</f>
        <v>4.87</v>
      </c>
      <c r="E1445" t="str">
        <f>VLOOKUP(A1445,MED[],4,FALSE)</f>
        <v>No</v>
      </c>
      <c r="F1445" t="str">
        <f>VLOOKUP(A1445,MED[],5,FALSE)</f>
        <v>yes</v>
      </c>
      <c r="G1445" t="str">
        <f>VLOOKUP(A1445,MED[],6,FALSE)</f>
        <v>No</v>
      </c>
      <c r="H1445" t="str">
        <f>VLOOKUP(A1445,MED[],7,FALSE)</f>
        <v>1</v>
      </c>
      <c r="I1445" t="str">
        <f>VLOOKUP(A1445,MED[],8,FALSE)</f>
        <v>No</v>
      </c>
      <c r="J1445" t="str">
        <f>VLOOKUP(A1445,MED[],9,FALSE)</f>
        <v>Overweight</v>
      </c>
      <c r="K1445" t="str">
        <f>VLOOKUP(A1445,MED[],10,FALSE)</f>
        <v>Normal</v>
      </c>
      <c r="L1445" t="str">
        <f>VLOOKUP(A1445,HOS[],2,FALSE)</f>
        <v>19 Nov 2004</v>
      </c>
      <c r="M1445" s="11">
        <f>VLOOKUP(A1445,HOS[],8,FALSE)</f>
        <v>10965.45</v>
      </c>
      <c r="N1445" t="str">
        <f>VLOOKUP(A1445,HOS[],9,FALSE)</f>
        <v>tier - 2</v>
      </c>
      <c r="O1445" t="str">
        <f>VLOOKUP(A1445,HOS[],10,FALSE)</f>
        <v>tier - 2</v>
      </c>
      <c r="P1445" t="str">
        <f>VLOOKUP(A1445,HOS[],11,FALSE)</f>
        <v>R1024</v>
      </c>
      <c r="Q1445">
        <f>VLOOKUP(A1445,HOS[],3,FALSE)</f>
        <v>18</v>
      </c>
    </row>
    <row r="1446" spans="1:17" ht="15.6" x14ac:dyDescent="0.3">
      <c r="A1446" s="1" t="s">
        <v>926</v>
      </c>
      <c r="B1446" t="str">
        <f>VLOOKUP(A1446,CUS[],3,FALSE)</f>
        <v>Steve</v>
      </c>
      <c r="C1446">
        <f>VLOOKUP(A1446,MED[],2,FALSE)</f>
        <v>15.05</v>
      </c>
      <c r="D1446">
        <f>VLOOKUP(A1446,MED[],3,FALSE)</f>
        <v>8.1199999999999992</v>
      </c>
      <c r="E1446" t="str">
        <f>VLOOKUP(A1446,MED[],4,FALSE)</f>
        <v>No</v>
      </c>
      <c r="F1446" t="str">
        <f>VLOOKUP(A1446,MED[],5,FALSE)</f>
        <v>No</v>
      </c>
      <c r="G1446" t="str">
        <f>VLOOKUP(A1446,MED[],6,FALSE)</f>
        <v>No</v>
      </c>
      <c r="H1446" t="str">
        <f>VLOOKUP(A1446,MED[],7,FALSE)</f>
        <v>0</v>
      </c>
      <c r="I1446" t="str">
        <f>VLOOKUP(A1446,MED[],8,FALSE)</f>
        <v>No</v>
      </c>
      <c r="J1446" t="str">
        <f>VLOOKUP(A1446,MED[],9,FALSE)</f>
        <v>Underweight</v>
      </c>
      <c r="K1446" t="str">
        <f>VLOOKUP(A1446,MED[],10,FALSE)</f>
        <v>Diabetes</v>
      </c>
      <c r="L1446" t="str">
        <f>VLOOKUP(A1446,HOS[],2,FALSE)</f>
        <v>9 Jul 1965</v>
      </c>
      <c r="M1446" s="11">
        <f>VLOOKUP(A1446,HOS[],8,FALSE)</f>
        <v>10976.25</v>
      </c>
      <c r="N1446" t="str">
        <f>VLOOKUP(A1446,HOS[],9,FALSE)</f>
        <v>tier - 3</v>
      </c>
      <c r="O1446" t="str">
        <f>VLOOKUP(A1446,HOS[],10,FALSE)</f>
        <v>tier - 3</v>
      </c>
      <c r="P1446" t="str">
        <f>VLOOKUP(A1446,HOS[],11,FALSE)</f>
        <v>R1012</v>
      </c>
      <c r="Q1446">
        <f>VLOOKUP(A1446,HOS[],3,FALSE)</f>
        <v>57</v>
      </c>
    </row>
    <row r="1447" spans="1:17" ht="15.6" x14ac:dyDescent="0.3">
      <c r="A1447" s="1" t="s">
        <v>925</v>
      </c>
      <c r="B1447" t="str">
        <f>VLOOKUP(A1447,CUS[],3,FALSE)</f>
        <v>Kate L.</v>
      </c>
      <c r="C1447">
        <f>VLOOKUP(A1447,MED[],2,FALSE)</f>
        <v>19.95</v>
      </c>
      <c r="D1447">
        <f>VLOOKUP(A1447,MED[],3,FALSE)</f>
        <v>4.3600000000000003</v>
      </c>
      <c r="E1447" t="str">
        <f>VLOOKUP(A1447,MED[],4,FALSE)</f>
        <v>No</v>
      </c>
      <c r="F1447" t="str">
        <f>VLOOKUP(A1447,MED[],5,FALSE)</f>
        <v>No</v>
      </c>
      <c r="G1447" t="str">
        <f>VLOOKUP(A1447,MED[],6,FALSE)</f>
        <v>No</v>
      </c>
      <c r="H1447" t="str">
        <f>VLOOKUP(A1447,MED[],7,FALSE)</f>
        <v>2</v>
      </c>
      <c r="I1447" t="str">
        <f>VLOOKUP(A1447,MED[],8,FALSE)</f>
        <v>No</v>
      </c>
      <c r="J1447" t="str">
        <f>VLOOKUP(A1447,MED[],9,FALSE)</f>
        <v>Overweight</v>
      </c>
      <c r="K1447" t="str">
        <f>VLOOKUP(A1447,MED[],10,FALSE)</f>
        <v>Normal</v>
      </c>
      <c r="L1447" t="str">
        <f>VLOOKUP(A1447,HOS[],2,FALSE)</f>
        <v>21 Aug 1972</v>
      </c>
      <c r="M1447" s="11">
        <f>VLOOKUP(A1447,HOS[],8,FALSE)</f>
        <v>10977.21</v>
      </c>
      <c r="N1447" t="str">
        <f>VLOOKUP(A1447,HOS[],9,FALSE)</f>
        <v>tier - 2</v>
      </c>
      <c r="O1447" t="str">
        <f>VLOOKUP(A1447,HOS[],10,FALSE)</f>
        <v>tier - 3</v>
      </c>
      <c r="P1447" t="str">
        <f>VLOOKUP(A1447,HOS[],11,FALSE)</f>
        <v>R1012</v>
      </c>
      <c r="Q1447">
        <f>VLOOKUP(A1447,HOS[],3,FALSE)</f>
        <v>50</v>
      </c>
    </row>
    <row r="1448" spans="1:17" ht="15.6" x14ac:dyDescent="0.3">
      <c r="A1448" s="1" t="s">
        <v>924</v>
      </c>
      <c r="B1448" t="str">
        <f>VLOOKUP(A1448,CUS[],3,FALSE)</f>
        <v>Beth</v>
      </c>
      <c r="C1448">
        <f>VLOOKUP(A1448,MED[],2,FALSE)</f>
        <v>16.66</v>
      </c>
      <c r="D1448">
        <f>VLOOKUP(A1448,MED[],3,FALSE)</f>
        <v>9.16</v>
      </c>
      <c r="E1448" t="str">
        <f>VLOOKUP(A1448,MED[],4,FALSE)</f>
        <v>No</v>
      </c>
      <c r="F1448" t="str">
        <f>VLOOKUP(A1448,MED[],5,FALSE)</f>
        <v>No</v>
      </c>
      <c r="G1448" t="str">
        <f>VLOOKUP(A1448,MED[],6,FALSE)</f>
        <v>No</v>
      </c>
      <c r="H1448" t="str">
        <f>VLOOKUP(A1448,MED[],7,FALSE)</f>
        <v>0</v>
      </c>
      <c r="I1448" t="str">
        <f>VLOOKUP(A1448,MED[],8,FALSE)</f>
        <v>No</v>
      </c>
      <c r="J1448" t="str">
        <f>VLOOKUP(A1448,MED[],9,FALSE)</f>
        <v>Underweight</v>
      </c>
      <c r="K1448" t="str">
        <f>VLOOKUP(A1448,MED[],10,FALSE)</f>
        <v>Diabetes</v>
      </c>
      <c r="L1448" t="str">
        <f>VLOOKUP(A1448,HOS[],2,FALSE)</f>
        <v>18 Jun 1965</v>
      </c>
      <c r="M1448" s="11">
        <f>VLOOKUP(A1448,HOS[],8,FALSE)</f>
        <v>10982.5</v>
      </c>
      <c r="N1448" t="str">
        <f>VLOOKUP(A1448,HOS[],9,FALSE)</f>
        <v>tier - 3</v>
      </c>
      <c r="O1448" t="str">
        <f>VLOOKUP(A1448,HOS[],10,FALSE)</f>
        <v>tier - 1</v>
      </c>
      <c r="P1448" t="str">
        <f>VLOOKUP(A1448,HOS[],11,FALSE)</f>
        <v>R1013</v>
      </c>
      <c r="Q1448">
        <f>VLOOKUP(A1448,HOS[],3,FALSE)</f>
        <v>57</v>
      </c>
    </row>
    <row r="1449" spans="1:17" ht="15.6" x14ac:dyDescent="0.3">
      <c r="A1449" s="1" t="s">
        <v>923</v>
      </c>
      <c r="B1449" t="str">
        <f>VLOOKUP(A1449,CUS[],3,FALSE)</f>
        <v>Katharine</v>
      </c>
      <c r="C1449">
        <f>VLOOKUP(A1449,MED[],2,FALSE)</f>
        <v>16.62</v>
      </c>
      <c r="D1449">
        <f>VLOOKUP(A1449,MED[],3,FALSE)</f>
        <v>9.14</v>
      </c>
      <c r="E1449" t="str">
        <f>VLOOKUP(A1449,MED[],4,FALSE)</f>
        <v>No</v>
      </c>
      <c r="F1449" t="str">
        <f>VLOOKUP(A1449,MED[],5,FALSE)</f>
        <v>No</v>
      </c>
      <c r="G1449" t="str">
        <f>VLOOKUP(A1449,MED[],6,FALSE)</f>
        <v>No</v>
      </c>
      <c r="H1449" t="str">
        <f>VLOOKUP(A1449,MED[],7,FALSE)</f>
        <v>0</v>
      </c>
      <c r="I1449" t="str">
        <f>VLOOKUP(A1449,MED[],8,FALSE)</f>
        <v>No</v>
      </c>
      <c r="J1449" t="str">
        <f>VLOOKUP(A1449,MED[],9,FALSE)</f>
        <v>Underweight</v>
      </c>
      <c r="K1449" t="str">
        <f>VLOOKUP(A1449,MED[],10,FALSE)</f>
        <v>Diabetes</v>
      </c>
      <c r="L1449" t="str">
        <f>VLOOKUP(A1449,HOS[],2,FALSE)</f>
        <v>17 Jun 1965</v>
      </c>
      <c r="M1449" s="11">
        <f>VLOOKUP(A1449,HOS[],8,FALSE)</f>
        <v>10991.58</v>
      </c>
      <c r="N1449" t="str">
        <f>VLOOKUP(A1449,HOS[],9,FALSE)</f>
        <v>tier - 3</v>
      </c>
      <c r="O1449" t="str">
        <f>VLOOKUP(A1449,HOS[],10,FALSE)</f>
        <v>tier - 3</v>
      </c>
      <c r="P1449" t="str">
        <f>VLOOKUP(A1449,HOS[],11,FALSE)</f>
        <v>R1013</v>
      </c>
      <c r="Q1449">
        <f>VLOOKUP(A1449,HOS[],3,FALSE)</f>
        <v>57</v>
      </c>
    </row>
    <row r="1450" spans="1:17" ht="15.6" x14ac:dyDescent="0.3">
      <c r="A1450" s="1" t="s">
        <v>922</v>
      </c>
      <c r="B1450" t="str">
        <f>VLOOKUP(A1450,CUS[],3,FALSE)</f>
        <v>Heather L</v>
      </c>
      <c r="C1450">
        <f>VLOOKUP(A1450,MED[],2,FALSE)</f>
        <v>15.36</v>
      </c>
      <c r="D1450">
        <f>VLOOKUP(A1450,MED[],3,FALSE)</f>
        <v>5.49</v>
      </c>
      <c r="E1450" t="str">
        <f>VLOOKUP(A1450,MED[],4,FALSE)</f>
        <v>yes</v>
      </c>
      <c r="F1450" t="str">
        <f>VLOOKUP(A1450,MED[],5,FALSE)</f>
        <v>No</v>
      </c>
      <c r="G1450" t="str">
        <f>VLOOKUP(A1450,MED[],6,FALSE)</f>
        <v>No</v>
      </c>
      <c r="H1450" t="str">
        <f>VLOOKUP(A1450,MED[],7,FALSE)</f>
        <v>2</v>
      </c>
      <c r="I1450" t="str">
        <f>VLOOKUP(A1450,MED[],8,FALSE)</f>
        <v>No</v>
      </c>
      <c r="J1450" t="str">
        <f>VLOOKUP(A1450,MED[],9,FALSE)</f>
        <v>Underweight</v>
      </c>
      <c r="K1450" t="str">
        <f>VLOOKUP(A1450,MED[],10,FALSE)</f>
        <v>Normal</v>
      </c>
      <c r="L1450" t="str">
        <f>VLOOKUP(A1450,HOS[],2,FALSE)</f>
        <v>24 Dec 1966</v>
      </c>
      <c r="M1450" s="11">
        <f>VLOOKUP(A1450,HOS[],8,FALSE)</f>
        <v>11013.71</v>
      </c>
      <c r="N1450" t="str">
        <f>VLOOKUP(A1450,HOS[],9,FALSE)</f>
        <v>tier - 3</v>
      </c>
      <c r="O1450" t="str">
        <f>VLOOKUP(A1450,HOS[],10,FALSE)</f>
        <v>tier - 1</v>
      </c>
      <c r="P1450" t="str">
        <f>VLOOKUP(A1450,HOS[],11,FALSE)</f>
        <v>R1012</v>
      </c>
      <c r="Q1450">
        <f>VLOOKUP(A1450,HOS[],3,FALSE)</f>
        <v>56</v>
      </c>
    </row>
    <row r="1451" spans="1:17" ht="15.6" x14ac:dyDescent="0.3">
      <c r="A1451" s="1" t="s">
        <v>921</v>
      </c>
      <c r="B1451" t="str">
        <f>VLOOKUP(A1451,CUS[],3,FALSE)</f>
        <v>Desiree</v>
      </c>
      <c r="C1451">
        <f>VLOOKUP(A1451,MED[],2,FALSE)</f>
        <v>27.74</v>
      </c>
      <c r="D1451">
        <f>VLOOKUP(A1451,MED[],3,FALSE)</f>
        <v>5.96</v>
      </c>
      <c r="E1451" t="str">
        <f>VLOOKUP(A1451,MED[],4,FALSE)</f>
        <v>yes</v>
      </c>
      <c r="F1451" t="str">
        <f>VLOOKUP(A1451,MED[],5,FALSE)</f>
        <v>No</v>
      </c>
      <c r="G1451" t="str">
        <f>VLOOKUP(A1451,MED[],6,FALSE)</f>
        <v>No</v>
      </c>
      <c r="H1451" t="str">
        <f>VLOOKUP(A1451,MED[],7,FALSE)</f>
        <v>0</v>
      </c>
      <c r="I1451" t="str">
        <f>VLOOKUP(A1451,MED[],8,FALSE)</f>
        <v>No</v>
      </c>
      <c r="J1451" t="str">
        <f>VLOOKUP(A1451,MED[],9,FALSE)</f>
        <v>Overweight</v>
      </c>
      <c r="K1451" t="str">
        <f>VLOOKUP(A1451,MED[],10,FALSE)</f>
        <v>Prediabetes</v>
      </c>
      <c r="L1451" t="str">
        <f>VLOOKUP(A1451,HOS[],2,FALSE)</f>
        <v>15 Nov 1985</v>
      </c>
      <c r="M1451" s="11">
        <f>VLOOKUP(A1451,HOS[],8,FALSE)</f>
        <v>11015.17</v>
      </c>
      <c r="N1451" t="str">
        <f>VLOOKUP(A1451,HOS[],9,FALSE)</f>
        <v>tier - 2</v>
      </c>
      <c r="O1451" t="str">
        <f>VLOOKUP(A1451,HOS[],10,FALSE)</f>
        <v>tier - 1</v>
      </c>
      <c r="P1451" t="str">
        <f>VLOOKUP(A1451,HOS[],11,FALSE)</f>
        <v>R1012</v>
      </c>
      <c r="Q1451">
        <f>VLOOKUP(A1451,HOS[],3,FALSE)</f>
        <v>37</v>
      </c>
    </row>
    <row r="1452" spans="1:17" ht="15.6" x14ac:dyDescent="0.3">
      <c r="A1452" s="1" t="s">
        <v>920</v>
      </c>
      <c r="B1452" t="str">
        <f>VLOOKUP(A1452,CUS[],3,FALSE)</f>
        <v>Peter B.</v>
      </c>
      <c r="C1452">
        <f>VLOOKUP(A1452,MED[],2,FALSE)</f>
        <v>22.44</v>
      </c>
      <c r="D1452">
        <f>VLOOKUP(A1452,MED[],3,FALSE)</f>
        <v>4.62</v>
      </c>
      <c r="E1452" t="str">
        <f>VLOOKUP(A1452,MED[],4,FALSE)</f>
        <v>yes</v>
      </c>
      <c r="F1452" t="str">
        <f>VLOOKUP(A1452,MED[],5,FALSE)</f>
        <v>No</v>
      </c>
      <c r="G1452" t="str">
        <f>VLOOKUP(A1452,MED[],6,FALSE)</f>
        <v>No</v>
      </c>
      <c r="H1452" t="str">
        <f>VLOOKUP(A1452,MED[],7,FALSE)</f>
        <v>0</v>
      </c>
      <c r="I1452" t="str">
        <f>VLOOKUP(A1452,MED[],8,FALSE)</f>
        <v>No</v>
      </c>
      <c r="J1452" t="str">
        <f>VLOOKUP(A1452,MED[],9,FALSE)</f>
        <v>Overweight</v>
      </c>
      <c r="K1452" t="str">
        <f>VLOOKUP(A1452,MED[],10,FALSE)</f>
        <v>Normal</v>
      </c>
      <c r="L1452" t="str">
        <f>VLOOKUP(A1452,HOS[],2,FALSE)</f>
        <v>26 Dec 1976</v>
      </c>
      <c r="M1452" s="11">
        <f>VLOOKUP(A1452,HOS[],8,FALSE)</f>
        <v>11018.05</v>
      </c>
      <c r="N1452" t="str">
        <f>VLOOKUP(A1452,HOS[],9,FALSE)</f>
        <v>tier - 2</v>
      </c>
      <c r="O1452" t="str">
        <f>VLOOKUP(A1452,HOS[],10,FALSE)</f>
        <v>tier - 1</v>
      </c>
      <c r="P1452" t="str">
        <f>VLOOKUP(A1452,HOS[],11,FALSE)</f>
        <v>R1013</v>
      </c>
      <c r="Q1452">
        <f>VLOOKUP(A1452,HOS[],3,FALSE)</f>
        <v>46</v>
      </c>
    </row>
    <row r="1453" spans="1:17" ht="15.6" x14ac:dyDescent="0.3">
      <c r="A1453" s="1" t="s">
        <v>919</v>
      </c>
      <c r="B1453" t="str">
        <f>VLOOKUP(A1453,CUS[],3,FALSE)</f>
        <v>Adam</v>
      </c>
      <c r="C1453">
        <f>VLOOKUP(A1453,MED[],2,FALSE)</f>
        <v>37.049999999999997</v>
      </c>
      <c r="D1453">
        <f>VLOOKUP(A1453,MED[],3,FALSE)</f>
        <v>9.9600000000000009</v>
      </c>
      <c r="E1453" t="str">
        <f>VLOOKUP(A1453,MED[],4,FALSE)</f>
        <v>yes</v>
      </c>
      <c r="F1453" t="str">
        <f>VLOOKUP(A1453,MED[],5,FALSE)</f>
        <v>No</v>
      </c>
      <c r="G1453" t="str">
        <f>VLOOKUP(A1453,MED[],6,FALSE)</f>
        <v>No</v>
      </c>
      <c r="H1453" t="str">
        <f>VLOOKUP(A1453,MED[],7,FALSE)</f>
        <v>0</v>
      </c>
      <c r="I1453" t="str">
        <f>VLOOKUP(A1453,MED[],8,FALSE)</f>
        <v>No</v>
      </c>
      <c r="J1453" t="str">
        <f>VLOOKUP(A1453,MED[],9,FALSE)</f>
        <v>Obesity</v>
      </c>
      <c r="K1453" t="str">
        <f>VLOOKUP(A1453,MED[],10,FALSE)</f>
        <v>Diabetes</v>
      </c>
      <c r="L1453" t="str">
        <f>VLOOKUP(A1453,HOS[],2,FALSE)</f>
        <v>21 Aug 1981</v>
      </c>
      <c r="M1453" s="11">
        <f>VLOOKUP(A1453,HOS[],8,FALSE)</f>
        <v>11028.56</v>
      </c>
      <c r="N1453" t="str">
        <f>VLOOKUP(A1453,HOS[],9,FALSE)</f>
        <v>tier - 3</v>
      </c>
      <c r="O1453" t="str">
        <f>VLOOKUP(A1453,HOS[],10,FALSE)</f>
        <v>tier - 3</v>
      </c>
      <c r="P1453" t="str">
        <f>VLOOKUP(A1453,HOS[],11,FALSE)</f>
        <v>R1012</v>
      </c>
      <c r="Q1453">
        <f>VLOOKUP(A1453,HOS[],3,FALSE)</f>
        <v>41</v>
      </c>
    </row>
    <row r="1454" spans="1:17" ht="15.6" x14ac:dyDescent="0.3">
      <c r="A1454" s="1" t="s">
        <v>918</v>
      </c>
      <c r="B1454" t="str">
        <f>VLOOKUP(A1454,CUS[],3,FALSE)</f>
        <v>Jeremy J</v>
      </c>
      <c r="C1454">
        <f>VLOOKUP(A1454,MED[],2,FALSE)</f>
        <v>22.95</v>
      </c>
      <c r="D1454">
        <f>VLOOKUP(A1454,MED[],3,FALSE)</f>
        <v>10.53</v>
      </c>
      <c r="E1454" t="str">
        <f>VLOOKUP(A1454,MED[],4,FALSE)</f>
        <v>No</v>
      </c>
      <c r="F1454" t="str">
        <f>VLOOKUP(A1454,MED[],5,FALSE)</f>
        <v>No</v>
      </c>
      <c r="G1454" t="str">
        <f>VLOOKUP(A1454,MED[],6,FALSE)</f>
        <v>No</v>
      </c>
      <c r="H1454" t="str">
        <f>VLOOKUP(A1454,MED[],7,FALSE)</f>
        <v>2</v>
      </c>
      <c r="I1454" t="str">
        <f>VLOOKUP(A1454,MED[],8,FALSE)</f>
        <v>No</v>
      </c>
      <c r="J1454" t="str">
        <f>VLOOKUP(A1454,MED[],9,FALSE)</f>
        <v>Overweight</v>
      </c>
      <c r="K1454" t="str">
        <f>VLOOKUP(A1454,MED[],10,FALSE)</f>
        <v>Diabetes</v>
      </c>
      <c r="L1454" t="str">
        <f>VLOOKUP(A1454,HOS[],2,FALSE)</f>
        <v>2 Oct 1973</v>
      </c>
      <c r="M1454" s="11">
        <f>VLOOKUP(A1454,HOS[],8,FALSE)</f>
        <v>13112.6</v>
      </c>
      <c r="N1454" t="str">
        <f>VLOOKUP(A1454,HOS[],9,FALSE)</f>
        <v>tier - 2</v>
      </c>
      <c r="O1454" t="str">
        <f>VLOOKUP(A1454,HOS[],10,FALSE)</f>
        <v>tier - 2</v>
      </c>
      <c r="P1454" t="str">
        <f>VLOOKUP(A1454,HOS[],11,FALSE)</f>
        <v>R1013</v>
      </c>
      <c r="Q1454">
        <f>VLOOKUP(A1454,HOS[],3,FALSE)</f>
        <v>49</v>
      </c>
    </row>
    <row r="1455" spans="1:17" ht="15.6" x14ac:dyDescent="0.3">
      <c r="A1455" s="1" t="s">
        <v>917</v>
      </c>
      <c r="B1455" t="str">
        <f>VLOOKUP(A1455,CUS[],3,FALSE)</f>
        <v>Adam C</v>
      </c>
      <c r="C1455">
        <f>VLOOKUP(A1455,MED[],2,FALSE)</f>
        <v>34.200000000000003</v>
      </c>
      <c r="D1455">
        <f>VLOOKUP(A1455,MED[],3,FALSE)</f>
        <v>6.69</v>
      </c>
      <c r="E1455" t="str">
        <f>VLOOKUP(A1455,MED[],4,FALSE)</f>
        <v>yes</v>
      </c>
      <c r="F1455" t="str">
        <f>VLOOKUP(A1455,MED[],5,FALSE)</f>
        <v>No</v>
      </c>
      <c r="G1455" t="str">
        <f>VLOOKUP(A1455,MED[],6,FALSE)</f>
        <v>No</v>
      </c>
      <c r="H1455" t="str">
        <f>VLOOKUP(A1455,MED[],7,FALSE)</f>
        <v>0</v>
      </c>
      <c r="I1455" t="str">
        <f>VLOOKUP(A1455,MED[],8,FALSE)</f>
        <v>No</v>
      </c>
      <c r="J1455" t="str">
        <f>VLOOKUP(A1455,MED[],9,FALSE)</f>
        <v>Obesity</v>
      </c>
      <c r="K1455" t="str">
        <f>VLOOKUP(A1455,MED[],10,FALSE)</f>
        <v>Diabetes</v>
      </c>
      <c r="L1455" t="str">
        <f>VLOOKUP(A1455,HOS[],2,FALSE)</f>
        <v>10 Jun 1981</v>
      </c>
      <c r="M1455" s="11">
        <f>VLOOKUP(A1455,HOS[],8,FALSE)</f>
        <v>11033.66</v>
      </c>
      <c r="N1455" t="str">
        <f>VLOOKUP(A1455,HOS[],9,FALSE)</f>
        <v>tier - 3</v>
      </c>
      <c r="O1455" t="str">
        <f>VLOOKUP(A1455,HOS[],10,FALSE)</f>
        <v>tier - 3</v>
      </c>
      <c r="P1455" t="str">
        <f>VLOOKUP(A1455,HOS[],11,FALSE)</f>
        <v>R1012</v>
      </c>
      <c r="Q1455">
        <f>VLOOKUP(A1455,HOS[],3,FALSE)</f>
        <v>41</v>
      </c>
    </row>
    <row r="1456" spans="1:17" ht="15.6" x14ac:dyDescent="0.3">
      <c r="A1456" s="1" t="s">
        <v>916</v>
      </c>
      <c r="B1456" t="str">
        <f>VLOOKUP(A1456,CUS[],3,FALSE)</f>
        <v>Jon</v>
      </c>
      <c r="C1456">
        <f>VLOOKUP(A1456,MED[],2,FALSE)</f>
        <v>30.59</v>
      </c>
      <c r="D1456">
        <f>VLOOKUP(A1456,MED[],3,FALSE)</f>
        <v>9.5500000000000007</v>
      </c>
      <c r="E1456" t="str">
        <f>VLOOKUP(A1456,MED[],4,FALSE)</f>
        <v>yes</v>
      </c>
      <c r="F1456" t="str">
        <f>VLOOKUP(A1456,MED[],5,FALSE)</f>
        <v>No</v>
      </c>
      <c r="G1456" t="str">
        <f>VLOOKUP(A1456,MED[],6,FALSE)</f>
        <v>No</v>
      </c>
      <c r="H1456" t="str">
        <f>VLOOKUP(A1456,MED[],7,FALSE)</f>
        <v>0</v>
      </c>
      <c r="I1456" t="str">
        <f>VLOOKUP(A1456,MED[],8,FALSE)</f>
        <v>No</v>
      </c>
      <c r="J1456" t="str">
        <f>VLOOKUP(A1456,MED[],9,FALSE)</f>
        <v>Obesity</v>
      </c>
      <c r="K1456" t="str">
        <f>VLOOKUP(A1456,MED[],10,FALSE)</f>
        <v>Diabetes</v>
      </c>
      <c r="L1456" t="str">
        <f>VLOOKUP(A1456,HOS[],2,FALSE)</f>
        <v>28 Aug 1981</v>
      </c>
      <c r="M1456" s="11">
        <f>VLOOKUP(A1456,HOS[],8,FALSE)</f>
        <v>40208.559999999998</v>
      </c>
      <c r="N1456" t="str">
        <f>VLOOKUP(A1456,HOS[],9,FALSE)</f>
        <v>tier - 3</v>
      </c>
      <c r="O1456" t="str">
        <f>VLOOKUP(A1456,HOS[],10,FALSE)</f>
        <v>tier - 2</v>
      </c>
      <c r="P1456" t="str">
        <f>VLOOKUP(A1456,HOS[],11,FALSE)</f>
        <v>R1012</v>
      </c>
      <c r="Q1456">
        <f>VLOOKUP(A1456,HOS[],3,FALSE)</f>
        <v>41</v>
      </c>
    </row>
    <row r="1457" spans="1:17" ht="15.6" x14ac:dyDescent="0.3">
      <c r="A1457" s="1" t="s">
        <v>915</v>
      </c>
      <c r="B1457" t="str">
        <f>VLOOKUP(A1457,CUS[],3,FALSE)</f>
        <v>Steven J</v>
      </c>
      <c r="C1457">
        <f>VLOOKUP(A1457,MED[],2,FALSE)</f>
        <v>25.51</v>
      </c>
      <c r="D1457">
        <f>VLOOKUP(A1457,MED[],3,FALSE)</f>
        <v>6.05</v>
      </c>
      <c r="E1457" t="str">
        <f>VLOOKUP(A1457,MED[],4,FALSE)</f>
        <v>No</v>
      </c>
      <c r="F1457" t="str">
        <f>VLOOKUP(A1457,MED[],5,FALSE)</f>
        <v>No</v>
      </c>
      <c r="G1457" t="str">
        <f>VLOOKUP(A1457,MED[],6,FALSE)</f>
        <v>No</v>
      </c>
      <c r="H1457" t="str">
        <f>VLOOKUP(A1457,MED[],7,FALSE)</f>
        <v>0</v>
      </c>
      <c r="I1457" t="str">
        <f>VLOOKUP(A1457,MED[],8,FALSE)</f>
        <v>No</v>
      </c>
      <c r="J1457" t="str">
        <f>VLOOKUP(A1457,MED[],9,FALSE)</f>
        <v>Overweight</v>
      </c>
      <c r="K1457" t="str">
        <f>VLOOKUP(A1457,MED[],10,FALSE)</f>
        <v>Prediabetes</v>
      </c>
      <c r="L1457" t="str">
        <f>VLOOKUP(A1457,HOS[],2,FALSE)</f>
        <v>25 Jul 1982</v>
      </c>
      <c r="M1457" s="11">
        <f>VLOOKUP(A1457,HOS[],8,FALSE)</f>
        <v>11037.51</v>
      </c>
      <c r="N1457" t="str">
        <f>VLOOKUP(A1457,HOS[],9,FALSE)</f>
        <v>tier - 2</v>
      </c>
      <c r="O1457" t="str">
        <f>VLOOKUP(A1457,HOS[],10,FALSE)</f>
        <v>tier - 1</v>
      </c>
      <c r="P1457" t="str">
        <f>VLOOKUP(A1457,HOS[],11,FALSE)</f>
        <v>R1013</v>
      </c>
      <c r="Q1457">
        <f>VLOOKUP(A1457,HOS[],3,FALSE)</f>
        <v>40</v>
      </c>
    </row>
    <row r="1458" spans="1:17" ht="15.6" x14ac:dyDescent="0.3">
      <c r="A1458" s="1" t="s">
        <v>914</v>
      </c>
      <c r="B1458" t="str">
        <f>VLOOKUP(A1458,CUS[],3,FALSE)</f>
        <v>Jessica P.</v>
      </c>
      <c r="C1458">
        <f>VLOOKUP(A1458,MED[],2,FALSE)</f>
        <v>29.04</v>
      </c>
      <c r="D1458">
        <f>VLOOKUP(A1458,MED[],3,FALSE)</f>
        <v>10.56</v>
      </c>
      <c r="E1458" t="str">
        <f>VLOOKUP(A1458,MED[],4,FALSE)</f>
        <v>yes</v>
      </c>
      <c r="F1458" t="str">
        <f>VLOOKUP(A1458,MED[],5,FALSE)</f>
        <v>No</v>
      </c>
      <c r="G1458" t="str">
        <f>VLOOKUP(A1458,MED[],6,FALSE)</f>
        <v>No</v>
      </c>
      <c r="H1458" t="str">
        <f>VLOOKUP(A1458,MED[],7,FALSE)</f>
        <v>1</v>
      </c>
      <c r="I1458" t="str">
        <f>VLOOKUP(A1458,MED[],8,FALSE)</f>
        <v>No</v>
      </c>
      <c r="J1458" t="str">
        <f>VLOOKUP(A1458,MED[],9,FALSE)</f>
        <v>Overweight</v>
      </c>
      <c r="K1458" t="str">
        <f>VLOOKUP(A1458,MED[],10,FALSE)</f>
        <v>Diabetes</v>
      </c>
      <c r="L1458" t="str">
        <f>VLOOKUP(A1458,HOS[],2,FALSE)</f>
        <v>30 Sep 1986</v>
      </c>
      <c r="M1458" s="11">
        <f>VLOOKUP(A1458,HOS[],8,FALSE)</f>
        <v>11037.85</v>
      </c>
      <c r="N1458" t="str">
        <f>VLOOKUP(A1458,HOS[],9,FALSE)</f>
        <v>tier - 2</v>
      </c>
      <c r="O1458" t="str">
        <f>VLOOKUP(A1458,HOS[],10,FALSE)</f>
        <v>tier - 3</v>
      </c>
      <c r="P1458" t="str">
        <f>VLOOKUP(A1458,HOS[],11,FALSE)</f>
        <v>R1013</v>
      </c>
      <c r="Q1458">
        <f>VLOOKUP(A1458,HOS[],3,FALSE)</f>
        <v>36</v>
      </c>
    </row>
    <row r="1459" spans="1:17" ht="15.6" x14ac:dyDescent="0.3">
      <c r="A1459" s="1" t="s">
        <v>913</v>
      </c>
      <c r="B1459" t="str">
        <f>VLOOKUP(A1459,CUS[],3,FALSE)</f>
        <v>Ashley</v>
      </c>
      <c r="C1459">
        <f>VLOOKUP(A1459,MED[],2,FALSE)</f>
        <v>22.135000000000002</v>
      </c>
      <c r="D1459">
        <f>VLOOKUP(A1459,MED[],3,FALSE)</f>
        <v>10.81</v>
      </c>
      <c r="E1459" t="str">
        <f>VLOOKUP(A1459,MED[],4,FALSE)</f>
        <v>yes</v>
      </c>
      <c r="F1459" t="str">
        <f>VLOOKUP(A1459,MED[],5,FALSE)</f>
        <v>No</v>
      </c>
      <c r="G1459" t="str">
        <f>VLOOKUP(A1459,MED[],6,FALSE)</f>
        <v>No</v>
      </c>
      <c r="H1459" t="str">
        <f>VLOOKUP(A1459,MED[],7,FALSE)</f>
        <v>1</v>
      </c>
      <c r="I1459" t="str">
        <f>VLOOKUP(A1459,MED[],8,FALSE)</f>
        <v>No</v>
      </c>
      <c r="J1459" t="str">
        <f>VLOOKUP(A1459,MED[],9,FALSE)</f>
        <v>Overweight</v>
      </c>
      <c r="K1459" t="str">
        <f>VLOOKUP(A1459,MED[],10,FALSE)</f>
        <v>Diabetes</v>
      </c>
      <c r="L1459" t="str">
        <f>VLOOKUP(A1459,HOS[],2,FALSE)</f>
        <v>17 Jul 1986</v>
      </c>
      <c r="M1459" s="11">
        <f>VLOOKUP(A1459,HOS[],8,FALSE)</f>
        <v>11046.02</v>
      </c>
      <c r="N1459" t="str">
        <f>VLOOKUP(A1459,HOS[],9,FALSE)</f>
        <v>tier - 2</v>
      </c>
      <c r="O1459" t="str">
        <f>VLOOKUP(A1459,HOS[],10,FALSE)</f>
        <v>tier - 1</v>
      </c>
      <c r="P1459" t="str">
        <f>VLOOKUP(A1459,HOS[],11,FALSE)</f>
        <v>R1024</v>
      </c>
      <c r="Q1459">
        <f>VLOOKUP(A1459,HOS[],3,FALSE)</f>
        <v>36</v>
      </c>
    </row>
    <row r="1460" spans="1:17" ht="15.6" x14ac:dyDescent="0.3">
      <c r="A1460" s="1" t="s">
        <v>912</v>
      </c>
      <c r="B1460" t="str">
        <f>VLOOKUP(A1460,CUS[],3,FALSE)</f>
        <v>Arturo H.</v>
      </c>
      <c r="C1460">
        <f>VLOOKUP(A1460,MED[],2,FALSE)</f>
        <v>21.375</v>
      </c>
      <c r="D1460">
        <f>VLOOKUP(A1460,MED[],3,FALSE)</f>
        <v>4.32</v>
      </c>
      <c r="E1460" t="str">
        <f>VLOOKUP(A1460,MED[],4,FALSE)</f>
        <v>No</v>
      </c>
      <c r="F1460" t="str">
        <f>VLOOKUP(A1460,MED[],5,FALSE)</f>
        <v>No</v>
      </c>
      <c r="G1460" t="str">
        <f>VLOOKUP(A1460,MED[],6,FALSE)</f>
        <v>No</v>
      </c>
      <c r="H1460" t="str">
        <f>VLOOKUP(A1460,MED[],7,FALSE)</f>
        <v>0</v>
      </c>
      <c r="I1460" t="str">
        <f>VLOOKUP(A1460,MED[],8,FALSE)</f>
        <v>No</v>
      </c>
      <c r="J1460" t="str">
        <f>VLOOKUP(A1460,MED[],9,FALSE)</f>
        <v>Overweight</v>
      </c>
      <c r="K1460" t="str">
        <f>VLOOKUP(A1460,MED[],10,FALSE)</f>
        <v>Normal</v>
      </c>
      <c r="L1460" t="str">
        <f>VLOOKUP(A1460,HOS[],2,FALSE)</f>
        <v>18 Sep 1977</v>
      </c>
      <c r="M1460" s="11">
        <f>VLOOKUP(A1460,HOS[],8,FALSE)</f>
        <v>11068.7</v>
      </c>
      <c r="N1460" t="str">
        <f>VLOOKUP(A1460,HOS[],9,FALSE)</f>
        <v>tier - 3</v>
      </c>
      <c r="O1460" t="str">
        <f>VLOOKUP(A1460,HOS[],10,FALSE)</f>
        <v>tier - 3</v>
      </c>
      <c r="P1460" t="str">
        <f>VLOOKUP(A1460,HOS[],11,FALSE)</f>
        <v>R1012</v>
      </c>
      <c r="Q1460">
        <f>VLOOKUP(A1460,HOS[],3,FALSE)</f>
        <v>45</v>
      </c>
    </row>
    <row r="1461" spans="1:17" ht="15.6" x14ac:dyDescent="0.3">
      <c r="A1461" s="1" t="s">
        <v>911</v>
      </c>
      <c r="B1461" t="str">
        <f>VLOOKUP(A1461,CUS[],3,FALSE)</f>
        <v>Ketil</v>
      </c>
      <c r="C1461">
        <f>VLOOKUP(A1461,MED[],2,FALSE)</f>
        <v>29.19</v>
      </c>
      <c r="D1461">
        <f>VLOOKUP(A1461,MED[],3,FALSE)</f>
        <v>4.37</v>
      </c>
      <c r="E1461" t="str">
        <f>VLOOKUP(A1461,MED[],4,FALSE)</f>
        <v>No</v>
      </c>
      <c r="F1461" t="str">
        <f>VLOOKUP(A1461,MED[],5,FALSE)</f>
        <v>No</v>
      </c>
      <c r="G1461" t="str">
        <f>VLOOKUP(A1461,MED[],6,FALSE)</f>
        <v>No</v>
      </c>
      <c r="H1461" t="str">
        <f>VLOOKUP(A1461,MED[],7,FALSE)</f>
        <v>0</v>
      </c>
      <c r="I1461" t="str">
        <f>VLOOKUP(A1461,MED[],8,FALSE)</f>
        <v>No</v>
      </c>
      <c r="J1461" t="str">
        <f>VLOOKUP(A1461,MED[],9,FALSE)</f>
        <v>Overweight</v>
      </c>
      <c r="K1461" t="str">
        <f>VLOOKUP(A1461,MED[],10,FALSE)</f>
        <v>Normal</v>
      </c>
      <c r="L1461" t="str">
        <f>VLOOKUP(A1461,HOS[],2,FALSE)</f>
        <v>9 Jun 1991</v>
      </c>
      <c r="M1461" s="11">
        <f>VLOOKUP(A1461,HOS[],8,FALSE)</f>
        <v>11068.77</v>
      </c>
      <c r="N1461" t="str">
        <f>VLOOKUP(A1461,HOS[],9,FALSE)</f>
        <v>tier - 2</v>
      </c>
      <c r="O1461" t="str">
        <f>VLOOKUP(A1461,HOS[],10,FALSE)</f>
        <v>tier - 2</v>
      </c>
      <c r="P1461" t="str">
        <f>VLOOKUP(A1461,HOS[],11,FALSE)</f>
        <v>R1021</v>
      </c>
      <c r="Q1461">
        <f>VLOOKUP(A1461,HOS[],3,FALSE)</f>
        <v>31</v>
      </c>
    </row>
    <row r="1462" spans="1:17" ht="15.6" x14ac:dyDescent="0.3">
      <c r="A1462" s="1" t="s">
        <v>910</v>
      </c>
      <c r="B1462" t="str">
        <f>VLOOKUP(A1462,CUS[],3,FALSE)</f>
        <v>Katie</v>
      </c>
      <c r="C1462">
        <f>VLOOKUP(A1462,MED[],2,FALSE)</f>
        <v>31.92</v>
      </c>
      <c r="D1462">
        <f>VLOOKUP(A1462,MED[],3,FALSE)</f>
        <v>4.8099999999999996</v>
      </c>
      <c r="E1462" t="str">
        <f>VLOOKUP(A1462,MED[],4,FALSE)</f>
        <v>yes</v>
      </c>
      <c r="F1462" t="str">
        <f>VLOOKUP(A1462,MED[],5,FALSE)</f>
        <v>No</v>
      </c>
      <c r="G1462" t="str">
        <f>VLOOKUP(A1462,MED[],6,FALSE)</f>
        <v>Yes</v>
      </c>
      <c r="H1462" t="str">
        <f>VLOOKUP(A1462,MED[],7,FALSE)</f>
        <v>1</v>
      </c>
      <c r="I1462" t="str">
        <f>VLOOKUP(A1462,MED[],8,FALSE)</f>
        <v>No</v>
      </c>
      <c r="J1462" t="str">
        <f>VLOOKUP(A1462,MED[],9,FALSE)</f>
        <v>Obesity</v>
      </c>
      <c r="K1462" t="str">
        <f>VLOOKUP(A1462,MED[],10,FALSE)</f>
        <v>Normal</v>
      </c>
      <c r="L1462" t="str">
        <f>VLOOKUP(A1462,HOS[],2,FALSE)</f>
        <v>7 Nov 1983</v>
      </c>
      <c r="M1462" s="11">
        <f>VLOOKUP(A1462,HOS[],8,FALSE)</f>
        <v>11070.54</v>
      </c>
      <c r="N1462" t="str">
        <f>VLOOKUP(A1462,HOS[],9,FALSE)</f>
        <v>tier - 2</v>
      </c>
      <c r="O1462" t="str">
        <f>VLOOKUP(A1462,HOS[],10,FALSE)</f>
        <v>tier - 3</v>
      </c>
      <c r="P1462" t="str">
        <f>VLOOKUP(A1462,HOS[],11,FALSE)</f>
        <v>R1012</v>
      </c>
      <c r="Q1462">
        <f>VLOOKUP(A1462,HOS[],3,FALSE)</f>
        <v>39</v>
      </c>
    </row>
    <row r="1463" spans="1:17" ht="15.6" x14ac:dyDescent="0.3">
      <c r="A1463" s="1" t="s">
        <v>909</v>
      </c>
      <c r="B1463" t="str">
        <f>VLOOKUP(A1463,CUS[],3,FALSE)</f>
        <v>Christi</v>
      </c>
      <c r="C1463">
        <f>VLOOKUP(A1463,MED[],2,FALSE)</f>
        <v>26.315000000000001</v>
      </c>
      <c r="D1463">
        <f>VLOOKUP(A1463,MED[],3,FALSE)</f>
        <v>4.5599999999999996</v>
      </c>
      <c r="E1463" t="str">
        <f>VLOOKUP(A1463,MED[],4,FALSE)</f>
        <v>yes</v>
      </c>
      <c r="F1463" t="str">
        <f>VLOOKUP(A1463,MED[],5,FALSE)</f>
        <v>No</v>
      </c>
      <c r="G1463" t="str">
        <f>VLOOKUP(A1463,MED[],6,FALSE)</f>
        <v>Yes</v>
      </c>
      <c r="H1463" t="str">
        <f>VLOOKUP(A1463,MED[],7,FALSE)</f>
        <v>1</v>
      </c>
      <c r="I1463" t="str">
        <f>VLOOKUP(A1463,MED[],8,FALSE)</f>
        <v>No</v>
      </c>
      <c r="J1463" t="str">
        <f>VLOOKUP(A1463,MED[],9,FALSE)</f>
        <v>Overweight</v>
      </c>
      <c r="K1463" t="str">
        <f>VLOOKUP(A1463,MED[],10,FALSE)</f>
        <v>Normal</v>
      </c>
      <c r="L1463" t="str">
        <f>VLOOKUP(A1463,HOS[],2,FALSE)</f>
        <v>20 Aug 1983</v>
      </c>
      <c r="M1463" s="11">
        <f>VLOOKUP(A1463,HOS[],8,FALSE)</f>
        <v>11073.18</v>
      </c>
      <c r="N1463" t="str">
        <f>VLOOKUP(A1463,HOS[],9,FALSE)</f>
        <v>tier - 2</v>
      </c>
      <c r="O1463" t="str">
        <f>VLOOKUP(A1463,HOS[],10,FALSE)</f>
        <v>tier - 3</v>
      </c>
      <c r="P1463" t="str">
        <f>VLOOKUP(A1463,HOS[],11,FALSE)</f>
        <v>R1012</v>
      </c>
      <c r="Q1463">
        <f>VLOOKUP(A1463,HOS[],3,FALSE)</f>
        <v>39</v>
      </c>
    </row>
    <row r="1464" spans="1:17" ht="15.6" x14ac:dyDescent="0.3">
      <c r="A1464" s="1" t="s">
        <v>908</v>
      </c>
      <c r="B1464" t="str">
        <f>VLOOKUP(A1464,CUS[],3,FALSE)</f>
        <v>Alan</v>
      </c>
      <c r="C1464">
        <f>VLOOKUP(A1464,MED[],2,FALSE)</f>
        <v>35.299999999999997</v>
      </c>
      <c r="D1464">
        <f>VLOOKUP(A1464,MED[],3,FALSE)</f>
        <v>4.3899999999999997</v>
      </c>
      <c r="E1464" t="str">
        <f>VLOOKUP(A1464,MED[],4,FALSE)</f>
        <v>No</v>
      </c>
      <c r="F1464" t="str">
        <f>VLOOKUP(A1464,MED[],5,FALSE)</f>
        <v>No</v>
      </c>
      <c r="G1464" t="str">
        <f>VLOOKUP(A1464,MED[],6,FALSE)</f>
        <v>No</v>
      </c>
      <c r="H1464" t="str">
        <f>VLOOKUP(A1464,MED[],7,FALSE)</f>
        <v>0</v>
      </c>
      <c r="I1464" t="str">
        <f>VLOOKUP(A1464,MED[],8,FALSE)</f>
        <v>No</v>
      </c>
      <c r="J1464" t="str">
        <f>VLOOKUP(A1464,MED[],9,FALSE)</f>
        <v>Obesity</v>
      </c>
      <c r="K1464" t="str">
        <f>VLOOKUP(A1464,MED[],10,FALSE)</f>
        <v>Normal</v>
      </c>
      <c r="L1464" t="str">
        <f>VLOOKUP(A1464,HOS[],2,FALSE)</f>
        <v>4 Sep 1982</v>
      </c>
      <c r="M1464" s="11">
        <f>VLOOKUP(A1464,HOS[],8,FALSE)</f>
        <v>11082.58</v>
      </c>
      <c r="N1464" t="str">
        <f>VLOOKUP(A1464,HOS[],9,FALSE)</f>
        <v>tier - 3</v>
      </c>
      <c r="O1464" t="str">
        <f>VLOOKUP(A1464,HOS[],10,FALSE)</f>
        <v>tier - 2</v>
      </c>
      <c r="P1464" t="str">
        <f>VLOOKUP(A1464,HOS[],11,FALSE)</f>
        <v>R1011</v>
      </c>
      <c r="Q1464">
        <f>VLOOKUP(A1464,HOS[],3,FALSE)</f>
        <v>40</v>
      </c>
    </row>
    <row r="1465" spans="1:17" ht="15.6" x14ac:dyDescent="0.3">
      <c r="A1465" s="1" t="s">
        <v>907</v>
      </c>
      <c r="B1465" t="str">
        <f>VLOOKUP(A1465,CUS[],3,FALSE)</f>
        <v xml:space="preserve">  Edivaldo B. Sr.</v>
      </c>
      <c r="C1465">
        <f>VLOOKUP(A1465,MED[],2,FALSE)</f>
        <v>18.91</v>
      </c>
      <c r="D1465">
        <f>VLOOKUP(A1465,MED[],3,FALSE)</f>
        <v>11.44</v>
      </c>
      <c r="E1465" t="str">
        <f>VLOOKUP(A1465,MED[],4,FALSE)</f>
        <v>No</v>
      </c>
      <c r="F1465" t="str">
        <f>VLOOKUP(A1465,MED[],5,FALSE)</f>
        <v>No</v>
      </c>
      <c r="G1465" t="str">
        <f>VLOOKUP(A1465,MED[],6,FALSE)</f>
        <v>No</v>
      </c>
      <c r="H1465" t="str">
        <f>VLOOKUP(A1465,MED[],7,FALSE)</f>
        <v>0</v>
      </c>
      <c r="I1465" t="str">
        <f>VLOOKUP(A1465,MED[],8,FALSE)</f>
        <v>No</v>
      </c>
      <c r="J1465" t="str">
        <f>VLOOKUP(A1465,MED[],9,FALSE)</f>
        <v>Overweight</v>
      </c>
      <c r="K1465" t="str">
        <f>VLOOKUP(A1465,MED[],10,FALSE)</f>
        <v>Diabetes</v>
      </c>
      <c r="L1465" t="str">
        <f>VLOOKUP(A1465,HOS[],2,FALSE)</f>
        <v>12 Aug 1968</v>
      </c>
      <c r="M1465" s="11">
        <f>VLOOKUP(A1465,HOS[],8,FALSE)</f>
        <v>13113.51</v>
      </c>
      <c r="N1465" t="str">
        <f>VLOOKUP(A1465,HOS[],9,FALSE)</f>
        <v>tier - 3</v>
      </c>
      <c r="O1465" t="str">
        <f>VLOOKUP(A1465,HOS[],10,FALSE)</f>
        <v>tier - 3</v>
      </c>
      <c r="P1465" t="str">
        <f>VLOOKUP(A1465,HOS[],11,FALSE)</f>
        <v>R1013</v>
      </c>
      <c r="Q1465">
        <f>VLOOKUP(A1465,HOS[],3,FALSE)</f>
        <v>54</v>
      </c>
    </row>
    <row r="1466" spans="1:17" ht="15.6" x14ac:dyDescent="0.3">
      <c r="A1466" s="1" t="s">
        <v>906</v>
      </c>
      <c r="B1466" t="str">
        <f>VLOOKUP(A1466,CUS[],3,FALSE)</f>
        <v>Eve</v>
      </c>
      <c r="C1466">
        <f>VLOOKUP(A1466,MED[],2,FALSE)</f>
        <v>22.41</v>
      </c>
      <c r="D1466">
        <f>VLOOKUP(A1466,MED[],3,FALSE)</f>
        <v>11.37</v>
      </c>
      <c r="E1466" t="str">
        <f>VLOOKUP(A1466,MED[],4,FALSE)</f>
        <v>yes</v>
      </c>
      <c r="F1466" t="str">
        <f>VLOOKUP(A1466,MED[],5,FALSE)</f>
        <v>No</v>
      </c>
      <c r="G1466" t="str">
        <f>VLOOKUP(A1466,MED[],6,FALSE)</f>
        <v>No</v>
      </c>
      <c r="H1466" t="str">
        <f>VLOOKUP(A1466,MED[],7,FALSE)</f>
        <v>1</v>
      </c>
      <c r="I1466" t="str">
        <f>VLOOKUP(A1466,MED[],8,FALSE)</f>
        <v>No</v>
      </c>
      <c r="J1466" t="str">
        <f>VLOOKUP(A1466,MED[],9,FALSE)</f>
        <v>Overweight</v>
      </c>
      <c r="K1466" t="str">
        <f>VLOOKUP(A1466,MED[],10,FALSE)</f>
        <v>Diabetes</v>
      </c>
      <c r="L1466" t="str">
        <f>VLOOKUP(A1466,HOS[],2,FALSE)</f>
        <v>7 Jul 1975</v>
      </c>
      <c r="M1466" s="11">
        <f>VLOOKUP(A1466,HOS[],8,FALSE)</f>
        <v>11085.59</v>
      </c>
      <c r="N1466" t="str">
        <f>VLOOKUP(A1466,HOS[],9,FALSE)</f>
        <v>tier - 2</v>
      </c>
      <c r="O1466" t="str">
        <f>VLOOKUP(A1466,HOS[],10,FALSE)</f>
        <v>tier - 3</v>
      </c>
      <c r="P1466" t="str">
        <f>VLOOKUP(A1466,HOS[],11,FALSE)</f>
        <v>R1013</v>
      </c>
      <c r="Q1466">
        <f>VLOOKUP(A1466,HOS[],3,FALSE)</f>
        <v>47</v>
      </c>
    </row>
    <row r="1467" spans="1:17" ht="15.6" x14ac:dyDescent="0.3">
      <c r="A1467" s="1" t="s">
        <v>905</v>
      </c>
      <c r="B1467" t="str">
        <f>VLOOKUP(A1467,CUS[],3,FALSE)</f>
        <v>Devin</v>
      </c>
      <c r="C1467">
        <f>VLOOKUP(A1467,MED[],2,FALSE)</f>
        <v>22.704999999999998</v>
      </c>
      <c r="D1467">
        <f>VLOOKUP(A1467,MED[],3,FALSE)</f>
        <v>6.14</v>
      </c>
      <c r="E1467" t="str">
        <f>VLOOKUP(A1467,MED[],4,FALSE)</f>
        <v>No</v>
      </c>
      <c r="F1467" t="str">
        <f>VLOOKUP(A1467,MED[],5,FALSE)</f>
        <v>No</v>
      </c>
      <c r="G1467" t="str">
        <f>VLOOKUP(A1467,MED[],6,FALSE)</f>
        <v>No</v>
      </c>
      <c r="H1467" t="str">
        <f>VLOOKUP(A1467,MED[],7,FALSE)</f>
        <v>0</v>
      </c>
      <c r="I1467" t="str">
        <f>VLOOKUP(A1467,MED[],8,FALSE)</f>
        <v>No</v>
      </c>
      <c r="J1467" t="str">
        <f>VLOOKUP(A1467,MED[],9,FALSE)</f>
        <v>Overweight</v>
      </c>
      <c r="K1467" t="str">
        <f>VLOOKUP(A1467,MED[],10,FALSE)</f>
        <v>Prediabetes</v>
      </c>
      <c r="L1467" t="str">
        <f>VLOOKUP(A1467,HOS[],2,FALSE)</f>
        <v>9 Aug 1982</v>
      </c>
      <c r="M1467" s="11">
        <f>VLOOKUP(A1467,HOS[],8,FALSE)</f>
        <v>11090.72</v>
      </c>
      <c r="N1467" t="str">
        <f>VLOOKUP(A1467,HOS[],9,FALSE)</f>
        <v>tier - 3</v>
      </c>
      <c r="O1467" t="str">
        <f>VLOOKUP(A1467,HOS[],10,FALSE)</f>
        <v>tier - 2</v>
      </c>
      <c r="P1467" t="str">
        <f>VLOOKUP(A1467,HOS[],11,FALSE)</f>
        <v>R1016</v>
      </c>
      <c r="Q1467">
        <f>VLOOKUP(A1467,HOS[],3,FALSE)</f>
        <v>40</v>
      </c>
    </row>
    <row r="1468" spans="1:17" ht="15.6" x14ac:dyDescent="0.3">
      <c r="A1468" s="1" t="s">
        <v>904</v>
      </c>
      <c r="B1468" t="str">
        <f>VLOOKUP(A1468,CUS[],3,FALSE)</f>
        <v>Shaun R</v>
      </c>
      <c r="C1468">
        <f>VLOOKUP(A1468,MED[],2,FALSE)</f>
        <v>37.18</v>
      </c>
      <c r="D1468">
        <f>VLOOKUP(A1468,MED[],3,FALSE)</f>
        <v>4.8899999999999997</v>
      </c>
      <c r="E1468" t="str">
        <f>VLOOKUP(A1468,MED[],4,FALSE)</f>
        <v>No</v>
      </c>
      <c r="F1468" t="str">
        <f>VLOOKUP(A1468,MED[],5,FALSE)</f>
        <v>No</v>
      </c>
      <c r="G1468" t="str">
        <f>VLOOKUP(A1468,MED[],6,FALSE)</f>
        <v>No</v>
      </c>
      <c r="H1468" t="str">
        <f>VLOOKUP(A1468,MED[],7,FALSE)</f>
        <v>0</v>
      </c>
      <c r="I1468" t="str">
        <f>VLOOKUP(A1468,MED[],8,FALSE)</f>
        <v>No</v>
      </c>
      <c r="J1468" t="str">
        <f>VLOOKUP(A1468,MED[],9,FALSE)</f>
        <v>Obesity</v>
      </c>
      <c r="K1468" t="str">
        <f>VLOOKUP(A1468,MED[],10,FALSE)</f>
        <v>Normal</v>
      </c>
      <c r="L1468" t="str">
        <f>VLOOKUP(A1468,HOS[],2,FALSE)</f>
        <v>4 Sep 1980</v>
      </c>
      <c r="M1468" s="11">
        <f>VLOOKUP(A1468,HOS[],8,FALSE)</f>
        <v>40273.65</v>
      </c>
      <c r="N1468" t="str">
        <f>VLOOKUP(A1468,HOS[],9,FALSE)</f>
        <v>tier - 2</v>
      </c>
      <c r="O1468" t="str">
        <f>VLOOKUP(A1468,HOS[],10,FALSE)</f>
        <v>tier - 3</v>
      </c>
      <c r="P1468" t="str">
        <f>VLOOKUP(A1468,HOS[],11,FALSE)</f>
        <v>R1013</v>
      </c>
      <c r="Q1468">
        <f>VLOOKUP(A1468,HOS[],3,FALSE)</f>
        <v>42</v>
      </c>
    </row>
    <row r="1469" spans="1:17" ht="15.6" x14ac:dyDescent="0.3">
      <c r="A1469" s="1" t="s">
        <v>903</v>
      </c>
      <c r="B1469" t="str">
        <f>VLOOKUP(A1469,CUS[],3,FALSE)</f>
        <v>Adrian</v>
      </c>
      <c r="C1469">
        <f>VLOOKUP(A1469,MED[],2,FALSE)</f>
        <v>35.97</v>
      </c>
      <c r="D1469">
        <f>VLOOKUP(A1469,MED[],3,FALSE)</f>
        <v>4.5999999999999996</v>
      </c>
      <c r="E1469" t="str">
        <f>VLOOKUP(A1469,MED[],4,FALSE)</f>
        <v>No</v>
      </c>
      <c r="F1469" t="str">
        <f>VLOOKUP(A1469,MED[],5,FALSE)</f>
        <v>No</v>
      </c>
      <c r="G1469" t="str">
        <f>VLOOKUP(A1469,MED[],6,FALSE)</f>
        <v>No</v>
      </c>
      <c r="H1469" t="str">
        <f>VLOOKUP(A1469,MED[],7,FALSE)</f>
        <v>0</v>
      </c>
      <c r="I1469" t="str">
        <f>VLOOKUP(A1469,MED[],8,FALSE)</f>
        <v>No</v>
      </c>
      <c r="J1469" t="str">
        <f>VLOOKUP(A1469,MED[],9,FALSE)</f>
        <v>Obesity</v>
      </c>
      <c r="K1469" t="str">
        <f>VLOOKUP(A1469,MED[],10,FALSE)</f>
        <v>Normal</v>
      </c>
      <c r="L1469" t="str">
        <f>VLOOKUP(A1469,HOS[],2,FALSE)</f>
        <v>5 Oct 1980</v>
      </c>
      <c r="M1469" s="11">
        <f>VLOOKUP(A1469,HOS[],8,FALSE)</f>
        <v>11093.62</v>
      </c>
      <c r="N1469" t="str">
        <f>VLOOKUP(A1469,HOS[],9,FALSE)</f>
        <v>tier - 2</v>
      </c>
      <c r="O1469" t="str">
        <f>VLOOKUP(A1469,HOS[],10,FALSE)</f>
        <v>tier - 1</v>
      </c>
      <c r="P1469" t="str">
        <f>VLOOKUP(A1469,HOS[],11,FALSE)</f>
        <v>R1013</v>
      </c>
      <c r="Q1469">
        <f>VLOOKUP(A1469,HOS[],3,FALSE)</f>
        <v>42</v>
      </c>
    </row>
    <row r="1470" spans="1:17" ht="15.6" x14ac:dyDescent="0.3">
      <c r="A1470" s="1" t="s">
        <v>902</v>
      </c>
      <c r="B1470" t="str">
        <f>VLOOKUP(A1470,CUS[],3,FALSE)</f>
        <v>Andrew</v>
      </c>
      <c r="C1470">
        <f>VLOOKUP(A1470,MED[],2,FALSE)</f>
        <v>35.799999999999997</v>
      </c>
      <c r="D1470">
        <f>VLOOKUP(A1470,MED[],3,FALSE)</f>
        <v>4.42</v>
      </c>
      <c r="E1470" t="str">
        <f>VLOOKUP(A1470,MED[],4,FALSE)</f>
        <v>No</v>
      </c>
      <c r="F1470" t="str">
        <f>VLOOKUP(A1470,MED[],5,FALSE)</f>
        <v>No</v>
      </c>
      <c r="G1470" t="str">
        <f>VLOOKUP(A1470,MED[],6,FALSE)</f>
        <v>No</v>
      </c>
      <c r="H1470" t="str">
        <f>VLOOKUP(A1470,MED[],7,FALSE)</f>
        <v>0</v>
      </c>
      <c r="I1470" t="str">
        <f>VLOOKUP(A1470,MED[],8,FALSE)</f>
        <v>No</v>
      </c>
      <c r="J1470" t="str">
        <f>VLOOKUP(A1470,MED[],9,FALSE)</f>
        <v>Obesity</v>
      </c>
      <c r="K1470" t="str">
        <f>VLOOKUP(A1470,MED[],10,FALSE)</f>
        <v>Normal</v>
      </c>
      <c r="L1470" t="str">
        <f>VLOOKUP(A1470,HOS[],2,FALSE)</f>
        <v>20 Jun 1980</v>
      </c>
      <c r="M1470" s="11">
        <f>VLOOKUP(A1470,HOS[],8,FALSE)</f>
        <v>11103.33</v>
      </c>
      <c r="N1470" t="str">
        <f>VLOOKUP(A1470,HOS[],9,FALSE)</f>
        <v>tier - 2</v>
      </c>
      <c r="O1470" t="str">
        <f>VLOOKUP(A1470,HOS[],10,FALSE)</f>
        <v>tier - 2</v>
      </c>
      <c r="P1470" t="str">
        <f>VLOOKUP(A1470,HOS[],11,FALSE)</f>
        <v>R1011</v>
      </c>
      <c r="Q1470">
        <f>VLOOKUP(A1470,HOS[],3,FALSE)</f>
        <v>42</v>
      </c>
    </row>
    <row r="1471" spans="1:17" ht="15.6" x14ac:dyDescent="0.3">
      <c r="A1471" s="1" t="s">
        <v>901</v>
      </c>
      <c r="B1471" t="str">
        <f>VLOOKUP(A1471,CUS[],3,FALSE)</f>
        <v>Mallory</v>
      </c>
      <c r="C1471">
        <f>VLOOKUP(A1471,MED[],2,FALSE)</f>
        <v>28.31</v>
      </c>
      <c r="D1471">
        <f>VLOOKUP(A1471,MED[],3,FALSE)</f>
        <v>7.48</v>
      </c>
      <c r="E1471" t="str">
        <f>VLOOKUP(A1471,MED[],4,FALSE)</f>
        <v>yes</v>
      </c>
      <c r="F1471" t="str">
        <f>VLOOKUP(A1471,MED[],5,FALSE)</f>
        <v>No</v>
      </c>
      <c r="G1471" t="str">
        <f>VLOOKUP(A1471,MED[],6,FALSE)</f>
        <v>No</v>
      </c>
      <c r="H1471" t="str">
        <f>VLOOKUP(A1471,MED[],7,FALSE)</f>
        <v>0</v>
      </c>
      <c r="I1471" t="str">
        <f>VLOOKUP(A1471,MED[],8,FALSE)</f>
        <v>No</v>
      </c>
      <c r="J1471" t="str">
        <f>VLOOKUP(A1471,MED[],9,FALSE)</f>
        <v>Overweight</v>
      </c>
      <c r="K1471" t="str">
        <f>VLOOKUP(A1471,MED[],10,FALSE)</f>
        <v>Diabetes</v>
      </c>
      <c r="L1471" t="str">
        <f>VLOOKUP(A1471,HOS[],2,FALSE)</f>
        <v>30 Jul 1981</v>
      </c>
      <c r="M1471" s="11">
        <f>VLOOKUP(A1471,HOS[],8,FALSE)</f>
        <v>11150.78</v>
      </c>
      <c r="N1471" t="str">
        <f>VLOOKUP(A1471,HOS[],9,FALSE)</f>
        <v>tier - 2</v>
      </c>
      <c r="O1471" t="str">
        <f>VLOOKUP(A1471,HOS[],10,FALSE)</f>
        <v>tier - 1</v>
      </c>
      <c r="P1471" t="str">
        <f>VLOOKUP(A1471,HOS[],11,FALSE)</f>
        <v>R1012</v>
      </c>
      <c r="Q1471">
        <f>VLOOKUP(A1471,HOS[],3,FALSE)</f>
        <v>41</v>
      </c>
    </row>
    <row r="1472" spans="1:17" ht="15.6" x14ac:dyDescent="0.3">
      <c r="A1472" s="1" t="s">
        <v>900</v>
      </c>
      <c r="B1472" t="str">
        <f>VLOOKUP(A1472,CUS[],3,FALSE)</f>
        <v>Shawn E</v>
      </c>
      <c r="C1472">
        <f>VLOOKUP(A1472,MED[],2,FALSE)</f>
        <v>38.06</v>
      </c>
      <c r="D1472">
        <f>VLOOKUP(A1472,MED[],3,FALSE)</f>
        <v>10.74</v>
      </c>
      <c r="E1472" t="str">
        <f>VLOOKUP(A1472,MED[],4,FALSE)</f>
        <v>No</v>
      </c>
      <c r="F1472" t="str">
        <f>VLOOKUP(A1472,MED[],5,FALSE)</f>
        <v>No</v>
      </c>
      <c r="G1472" t="str">
        <f>VLOOKUP(A1472,MED[],6,FALSE)</f>
        <v>No</v>
      </c>
      <c r="H1472" t="str">
        <f>VLOOKUP(A1472,MED[],7,FALSE)</f>
        <v>0</v>
      </c>
      <c r="I1472" t="str">
        <f>VLOOKUP(A1472,MED[],8,FALSE)</f>
        <v>No</v>
      </c>
      <c r="J1472" t="str">
        <f>VLOOKUP(A1472,MED[],9,FALSE)</f>
        <v>Obesity</v>
      </c>
      <c r="K1472" t="str">
        <f>VLOOKUP(A1472,MED[],10,FALSE)</f>
        <v>Diabetes</v>
      </c>
      <c r="L1472" t="str">
        <f>VLOOKUP(A1472,HOS[],2,FALSE)</f>
        <v>25 Sep 1978</v>
      </c>
      <c r="M1472" s="11">
        <f>VLOOKUP(A1472,HOS[],8,FALSE)</f>
        <v>11163.57</v>
      </c>
      <c r="N1472" t="str">
        <f>VLOOKUP(A1472,HOS[],9,FALSE)</f>
        <v>tier - 3</v>
      </c>
      <c r="O1472" t="str">
        <f>VLOOKUP(A1472,HOS[],10,FALSE)</f>
        <v>tier - 2</v>
      </c>
      <c r="P1472" t="str">
        <f>VLOOKUP(A1472,HOS[],11,FALSE)</f>
        <v>R1013</v>
      </c>
      <c r="Q1472">
        <f>VLOOKUP(A1472,HOS[],3,FALSE)</f>
        <v>44</v>
      </c>
    </row>
    <row r="1473" spans="1:17" ht="15.6" x14ac:dyDescent="0.3">
      <c r="A1473" s="1" t="s">
        <v>899</v>
      </c>
      <c r="B1473" t="str">
        <f>VLOOKUP(A1473,CUS[],3,FALSE)</f>
        <v>Sarah E</v>
      </c>
      <c r="C1473">
        <f>VLOOKUP(A1473,MED[],2,FALSE)</f>
        <v>28</v>
      </c>
      <c r="D1473">
        <f>VLOOKUP(A1473,MED[],3,FALSE)</f>
        <v>5.19</v>
      </c>
      <c r="E1473" t="str">
        <f>VLOOKUP(A1473,MED[],4,FALSE)</f>
        <v>No</v>
      </c>
      <c r="F1473" t="str">
        <f>VLOOKUP(A1473,MED[],5,FALSE)</f>
        <v>No</v>
      </c>
      <c r="G1473" t="str">
        <f>VLOOKUP(A1473,MED[],6,FALSE)</f>
        <v>No</v>
      </c>
      <c r="H1473" t="str">
        <f>VLOOKUP(A1473,MED[],7,FALSE)</f>
        <v>1</v>
      </c>
      <c r="I1473" t="str">
        <f>VLOOKUP(A1473,MED[],8,FALSE)</f>
        <v>No</v>
      </c>
      <c r="J1473" t="str">
        <f>VLOOKUP(A1473,MED[],9,FALSE)</f>
        <v>Overweight</v>
      </c>
      <c r="K1473" t="str">
        <f>VLOOKUP(A1473,MED[],10,FALSE)</f>
        <v>Normal</v>
      </c>
      <c r="L1473" t="str">
        <f>VLOOKUP(A1473,HOS[],2,FALSE)</f>
        <v>6 Jun 1984</v>
      </c>
      <c r="M1473" s="11">
        <f>VLOOKUP(A1473,HOS[],8,FALSE)</f>
        <v>11165.42</v>
      </c>
      <c r="N1473" t="str">
        <f>VLOOKUP(A1473,HOS[],9,FALSE)</f>
        <v>tier - 2</v>
      </c>
      <c r="O1473" t="str">
        <f>VLOOKUP(A1473,HOS[],10,FALSE)</f>
        <v>tier - 2</v>
      </c>
      <c r="P1473" t="str">
        <f>VLOOKUP(A1473,HOS[],11,FALSE)</f>
        <v>R1011</v>
      </c>
      <c r="Q1473">
        <f>VLOOKUP(A1473,HOS[],3,FALSE)</f>
        <v>39</v>
      </c>
    </row>
    <row r="1474" spans="1:17" ht="15.6" x14ac:dyDescent="0.3">
      <c r="A1474" s="1" t="s">
        <v>898</v>
      </c>
      <c r="B1474" t="str">
        <f>VLOOKUP(A1474,CUS[],3,FALSE)</f>
        <v>Josh</v>
      </c>
      <c r="C1474">
        <f>VLOOKUP(A1474,MED[],2,FALSE)</f>
        <v>34.32</v>
      </c>
      <c r="D1474">
        <f>VLOOKUP(A1474,MED[],3,FALSE)</f>
        <v>9.17</v>
      </c>
      <c r="E1474" t="str">
        <f>VLOOKUP(A1474,MED[],4,FALSE)</f>
        <v>No</v>
      </c>
      <c r="F1474" t="str">
        <f>VLOOKUP(A1474,MED[],5,FALSE)</f>
        <v>No</v>
      </c>
      <c r="G1474" t="str">
        <f>VLOOKUP(A1474,MED[],6,FALSE)</f>
        <v>No</v>
      </c>
      <c r="H1474" t="str">
        <f>VLOOKUP(A1474,MED[],7,FALSE)</f>
        <v>0</v>
      </c>
      <c r="I1474" t="str">
        <f>VLOOKUP(A1474,MED[],8,FALSE)</f>
        <v>No</v>
      </c>
      <c r="J1474" t="str">
        <f>VLOOKUP(A1474,MED[],9,FALSE)</f>
        <v>Obesity</v>
      </c>
      <c r="K1474" t="str">
        <f>VLOOKUP(A1474,MED[],10,FALSE)</f>
        <v>Diabetes</v>
      </c>
      <c r="L1474" t="str">
        <f>VLOOKUP(A1474,HOS[],2,FALSE)</f>
        <v>3 Jul 1978</v>
      </c>
      <c r="M1474" s="11">
        <f>VLOOKUP(A1474,HOS[],8,FALSE)</f>
        <v>11186.2</v>
      </c>
      <c r="N1474" t="str">
        <f>VLOOKUP(A1474,HOS[],9,FALSE)</f>
        <v>tier - 2</v>
      </c>
      <c r="O1474" t="str">
        <f>VLOOKUP(A1474,HOS[],10,FALSE)</f>
        <v>tier - 3</v>
      </c>
      <c r="P1474" t="str">
        <f>VLOOKUP(A1474,HOS[],11,FALSE)</f>
        <v>R1013</v>
      </c>
      <c r="Q1474">
        <f>VLOOKUP(A1474,HOS[],3,FALSE)</f>
        <v>44</v>
      </c>
    </row>
    <row r="1475" spans="1:17" ht="15.6" x14ac:dyDescent="0.3">
      <c r="A1475" s="1" t="s">
        <v>897</v>
      </c>
      <c r="B1475" t="str">
        <f>VLOOKUP(A1475,CUS[],3,FALSE)</f>
        <v>Johann A</v>
      </c>
      <c r="C1475">
        <f>VLOOKUP(A1475,MED[],2,FALSE)</f>
        <v>22.3</v>
      </c>
      <c r="D1475">
        <f>VLOOKUP(A1475,MED[],3,FALSE)</f>
        <v>4.95</v>
      </c>
      <c r="E1475" t="str">
        <f>VLOOKUP(A1475,MED[],4,FALSE)</f>
        <v>yes</v>
      </c>
      <c r="F1475" t="str">
        <f>VLOOKUP(A1475,MED[],5,FALSE)</f>
        <v>No</v>
      </c>
      <c r="G1475" t="str">
        <f>VLOOKUP(A1475,MED[],6,FALSE)</f>
        <v>No</v>
      </c>
      <c r="H1475" t="str">
        <f>VLOOKUP(A1475,MED[],7,FALSE)</f>
        <v>0</v>
      </c>
      <c r="I1475" t="str">
        <f>VLOOKUP(A1475,MED[],8,FALSE)</f>
        <v>No</v>
      </c>
      <c r="J1475" t="str">
        <f>VLOOKUP(A1475,MED[],9,FALSE)</f>
        <v>Overweight</v>
      </c>
      <c r="K1475" t="str">
        <f>VLOOKUP(A1475,MED[],10,FALSE)</f>
        <v>Normal</v>
      </c>
      <c r="L1475" t="str">
        <f>VLOOKUP(A1475,HOS[],2,FALSE)</f>
        <v>14 Jun 1976</v>
      </c>
      <c r="M1475" s="11">
        <f>VLOOKUP(A1475,HOS[],8,FALSE)</f>
        <v>11187.66</v>
      </c>
      <c r="N1475" t="str">
        <f>VLOOKUP(A1475,HOS[],9,FALSE)</f>
        <v>tier - 3</v>
      </c>
      <c r="O1475" t="str">
        <f>VLOOKUP(A1475,HOS[],10,FALSE)</f>
        <v>tier - 2</v>
      </c>
      <c r="P1475" t="str">
        <f>VLOOKUP(A1475,HOS[],11,FALSE)</f>
        <v>R1011</v>
      </c>
      <c r="Q1475">
        <f>VLOOKUP(A1475,HOS[],3,FALSE)</f>
        <v>46</v>
      </c>
    </row>
    <row r="1476" spans="1:17" ht="15.6" x14ac:dyDescent="0.3">
      <c r="A1476" s="1" t="s">
        <v>896</v>
      </c>
      <c r="B1476" t="str">
        <f>VLOOKUP(A1476,CUS[],3,FALSE)</f>
        <v>Robin M.</v>
      </c>
      <c r="C1476">
        <f>VLOOKUP(A1476,MED[],2,FALSE)</f>
        <v>27.835000000000001</v>
      </c>
      <c r="D1476">
        <f>VLOOKUP(A1476,MED[],3,FALSE)</f>
        <v>6.03</v>
      </c>
      <c r="E1476" t="str">
        <f>VLOOKUP(A1476,MED[],4,FALSE)</f>
        <v>No</v>
      </c>
      <c r="F1476" t="str">
        <f>VLOOKUP(A1476,MED[],5,FALSE)</f>
        <v>No</v>
      </c>
      <c r="G1476" t="str">
        <f>VLOOKUP(A1476,MED[],6,FALSE)</f>
        <v>No</v>
      </c>
      <c r="H1476" t="str">
        <f>VLOOKUP(A1476,MED[],7,FALSE)</f>
        <v>1</v>
      </c>
      <c r="I1476" t="str">
        <f>VLOOKUP(A1476,MED[],8,FALSE)</f>
        <v>No</v>
      </c>
      <c r="J1476" t="str">
        <f>VLOOKUP(A1476,MED[],9,FALSE)</f>
        <v>Overweight</v>
      </c>
      <c r="K1476" t="str">
        <f>VLOOKUP(A1476,MED[],10,FALSE)</f>
        <v>Prediabetes</v>
      </c>
      <c r="L1476" t="str">
        <f>VLOOKUP(A1476,HOS[],2,FALSE)</f>
        <v>14 Nov 1984</v>
      </c>
      <c r="M1476" s="11">
        <f>VLOOKUP(A1476,HOS[],8,FALSE)</f>
        <v>13116.84</v>
      </c>
      <c r="N1476" t="str">
        <f>VLOOKUP(A1476,HOS[],9,FALSE)</f>
        <v>tier - 2</v>
      </c>
      <c r="O1476" t="str">
        <f>VLOOKUP(A1476,HOS[],10,FALSE)</f>
        <v>tier - 2</v>
      </c>
      <c r="P1476" t="str">
        <f>VLOOKUP(A1476,HOS[],11,FALSE)</f>
        <v>R1024</v>
      </c>
      <c r="Q1476">
        <f>VLOOKUP(A1476,HOS[],3,FALSE)</f>
        <v>38</v>
      </c>
    </row>
    <row r="1477" spans="1:17" ht="15.6" x14ac:dyDescent="0.3">
      <c r="A1477" s="1" t="s">
        <v>895</v>
      </c>
      <c r="B1477" t="str">
        <f>VLOOKUP(A1477,CUS[],3,FALSE)</f>
        <v>Kyle K</v>
      </c>
      <c r="C1477">
        <f>VLOOKUP(A1477,MED[],2,FALSE)</f>
        <v>39.229999999999997</v>
      </c>
      <c r="D1477">
        <f>VLOOKUP(A1477,MED[],3,FALSE)</f>
        <v>5.36</v>
      </c>
      <c r="E1477" t="str">
        <f>VLOOKUP(A1477,MED[],4,FALSE)</f>
        <v>No</v>
      </c>
      <c r="F1477" t="str">
        <f>VLOOKUP(A1477,MED[],5,FALSE)</f>
        <v>No</v>
      </c>
      <c r="G1477" t="str">
        <f>VLOOKUP(A1477,MED[],6,FALSE)</f>
        <v>No</v>
      </c>
      <c r="H1477" t="str">
        <f>VLOOKUP(A1477,MED[],7,FALSE)</f>
        <v>0</v>
      </c>
      <c r="I1477" t="str">
        <f>VLOOKUP(A1477,MED[],8,FALSE)</f>
        <v>No</v>
      </c>
      <c r="J1477" t="str">
        <f>VLOOKUP(A1477,MED[],9,FALSE)</f>
        <v>Obesity</v>
      </c>
      <c r="K1477" t="str">
        <f>VLOOKUP(A1477,MED[],10,FALSE)</f>
        <v>Normal</v>
      </c>
      <c r="L1477" t="str">
        <f>VLOOKUP(A1477,HOS[],2,FALSE)</f>
        <v>28 Aug 1999</v>
      </c>
      <c r="M1477" s="11">
        <f>VLOOKUP(A1477,HOS[],8,FALSE)</f>
        <v>11217.35</v>
      </c>
      <c r="N1477" t="str">
        <f>VLOOKUP(A1477,HOS[],9,FALSE)</f>
        <v>tier - 2</v>
      </c>
      <c r="O1477" t="str">
        <f>VLOOKUP(A1477,HOS[],10,FALSE)</f>
        <v>tier - 1</v>
      </c>
      <c r="P1477" t="str">
        <f>VLOOKUP(A1477,HOS[],11,FALSE)</f>
        <v>R1022</v>
      </c>
      <c r="Q1477">
        <f>VLOOKUP(A1477,HOS[],3,FALSE)</f>
        <v>23</v>
      </c>
    </row>
    <row r="1478" spans="1:17" ht="15.6" x14ac:dyDescent="0.3">
      <c r="A1478" s="1" t="s">
        <v>894</v>
      </c>
      <c r="B1478" t="str">
        <f>VLOOKUP(A1478,CUS[],3,FALSE)</f>
        <v>Alison</v>
      </c>
      <c r="C1478">
        <f>VLOOKUP(A1478,MED[],2,FALSE)</f>
        <v>19.95</v>
      </c>
      <c r="D1478">
        <f>VLOOKUP(A1478,MED[],3,FALSE)</f>
        <v>6.11</v>
      </c>
      <c r="E1478" t="str">
        <f>VLOOKUP(A1478,MED[],4,FALSE)</f>
        <v>No</v>
      </c>
      <c r="F1478" t="str">
        <f>VLOOKUP(A1478,MED[],5,FALSE)</f>
        <v>No</v>
      </c>
      <c r="G1478" t="str">
        <f>VLOOKUP(A1478,MED[],6,FALSE)</f>
        <v>No</v>
      </c>
      <c r="H1478" t="str">
        <f>VLOOKUP(A1478,MED[],7,FALSE)</f>
        <v>1</v>
      </c>
      <c r="I1478" t="str">
        <f>VLOOKUP(A1478,MED[],8,FALSE)</f>
        <v>No</v>
      </c>
      <c r="J1478" t="str">
        <f>VLOOKUP(A1478,MED[],9,FALSE)</f>
        <v>Overweight</v>
      </c>
      <c r="K1478" t="str">
        <f>VLOOKUP(A1478,MED[],10,FALSE)</f>
        <v>Prediabetes</v>
      </c>
      <c r="L1478" t="str">
        <f>VLOOKUP(A1478,HOS[],2,FALSE)</f>
        <v>30 Jul 1984</v>
      </c>
      <c r="M1478" s="11">
        <f>VLOOKUP(A1478,HOS[],8,FALSE)</f>
        <v>11244.38</v>
      </c>
      <c r="N1478" t="str">
        <f>VLOOKUP(A1478,HOS[],9,FALSE)</f>
        <v>tier - 2</v>
      </c>
      <c r="O1478" t="str">
        <f>VLOOKUP(A1478,HOS[],10,FALSE)</f>
        <v>tier - 1</v>
      </c>
      <c r="P1478" t="str">
        <f>VLOOKUP(A1478,HOS[],11,FALSE)</f>
        <v>R1024</v>
      </c>
      <c r="Q1478">
        <f>VLOOKUP(A1478,HOS[],3,FALSE)</f>
        <v>38</v>
      </c>
    </row>
    <row r="1479" spans="1:17" ht="15.6" x14ac:dyDescent="0.3">
      <c r="A1479" s="1" t="s">
        <v>893</v>
      </c>
      <c r="B1479" t="str">
        <f>VLOOKUP(A1479,CUS[],3,FALSE)</f>
        <v>Michael A.</v>
      </c>
      <c r="C1479">
        <f>VLOOKUP(A1479,MED[],2,FALSE)</f>
        <v>34.64</v>
      </c>
      <c r="D1479">
        <f>VLOOKUP(A1479,MED[],3,FALSE)</f>
        <v>4.88</v>
      </c>
      <c r="E1479" t="str">
        <f>VLOOKUP(A1479,MED[],4,FALSE)</f>
        <v>No</v>
      </c>
      <c r="F1479" t="str">
        <f>VLOOKUP(A1479,MED[],5,FALSE)</f>
        <v>No</v>
      </c>
      <c r="G1479" t="str">
        <f>VLOOKUP(A1479,MED[],6,FALSE)</f>
        <v>Yes</v>
      </c>
      <c r="H1479" t="str">
        <f>VLOOKUP(A1479,MED[],7,FALSE)</f>
        <v>1</v>
      </c>
      <c r="I1479" t="str">
        <f>VLOOKUP(A1479,MED[],8,FALSE)</f>
        <v>No</v>
      </c>
      <c r="J1479" t="str">
        <f>VLOOKUP(A1479,MED[],9,FALSE)</f>
        <v>Obesity</v>
      </c>
      <c r="K1479" t="str">
        <f>VLOOKUP(A1479,MED[],10,FALSE)</f>
        <v>Normal</v>
      </c>
      <c r="L1479" t="str">
        <f>VLOOKUP(A1479,HOS[],2,FALSE)</f>
        <v>17 Aug 1993</v>
      </c>
      <c r="M1479" s="11">
        <f>VLOOKUP(A1479,HOS[],8,FALSE)</f>
        <v>11250.43</v>
      </c>
      <c r="N1479" t="str">
        <f>VLOOKUP(A1479,HOS[],9,FALSE)</f>
        <v>tier - 2</v>
      </c>
      <c r="O1479" t="str">
        <f>VLOOKUP(A1479,HOS[],10,FALSE)</f>
        <v>tier - 2</v>
      </c>
      <c r="P1479" t="str">
        <f>VLOOKUP(A1479,HOS[],11,FALSE)</f>
        <v>R1021</v>
      </c>
      <c r="Q1479">
        <f>VLOOKUP(A1479,HOS[],3,FALSE)</f>
        <v>29</v>
      </c>
    </row>
    <row r="1480" spans="1:17" ht="15.6" x14ac:dyDescent="0.3">
      <c r="A1480" s="1" t="s">
        <v>892</v>
      </c>
      <c r="B1480" t="str">
        <f>VLOOKUP(A1480,CUS[],3,FALSE)</f>
        <v>Byron A</v>
      </c>
      <c r="C1480">
        <f>VLOOKUP(A1480,MED[],2,FALSE)</f>
        <v>18.75</v>
      </c>
      <c r="D1480">
        <f>VLOOKUP(A1480,MED[],3,FALSE)</f>
        <v>6.72</v>
      </c>
      <c r="E1480" t="str">
        <f>VLOOKUP(A1480,MED[],4,FALSE)</f>
        <v>No</v>
      </c>
      <c r="F1480" t="str">
        <f>VLOOKUP(A1480,MED[],5,FALSE)</f>
        <v>No</v>
      </c>
      <c r="G1480" t="str">
        <f>VLOOKUP(A1480,MED[],6,FALSE)</f>
        <v>No</v>
      </c>
      <c r="H1480" t="str">
        <f>VLOOKUP(A1480,MED[],7,FALSE)</f>
        <v>0</v>
      </c>
      <c r="I1480" t="str">
        <f>VLOOKUP(A1480,MED[],8,FALSE)</f>
        <v>No</v>
      </c>
      <c r="J1480" t="str">
        <f>VLOOKUP(A1480,MED[],9,FALSE)</f>
        <v>Overweight</v>
      </c>
      <c r="K1480" t="str">
        <f>VLOOKUP(A1480,MED[],10,FALSE)</f>
        <v>Diabetes</v>
      </c>
      <c r="L1480" t="str">
        <f>VLOOKUP(A1480,HOS[],2,FALSE)</f>
        <v>27 Jun 1968</v>
      </c>
      <c r="M1480" s="11">
        <f>VLOOKUP(A1480,HOS[],8,FALSE)</f>
        <v>40284.379999999997</v>
      </c>
      <c r="N1480" t="str">
        <f>VLOOKUP(A1480,HOS[],9,FALSE)</f>
        <v>tier - 3</v>
      </c>
      <c r="O1480" t="str">
        <f>VLOOKUP(A1480,HOS[],10,FALSE)</f>
        <v>tier - 2</v>
      </c>
      <c r="P1480" t="str">
        <f>VLOOKUP(A1480,HOS[],11,FALSE)</f>
        <v>R1013</v>
      </c>
      <c r="Q1480">
        <f>VLOOKUP(A1480,HOS[],3,FALSE)</f>
        <v>54</v>
      </c>
    </row>
    <row r="1481" spans="1:17" ht="15.6" x14ac:dyDescent="0.3">
      <c r="A1481" s="1" t="s">
        <v>891</v>
      </c>
      <c r="B1481" t="str">
        <f>VLOOKUP(A1481,CUS[],3,FALSE)</f>
        <v>Carine A</v>
      </c>
      <c r="C1481">
        <f>VLOOKUP(A1481,MED[],2,FALSE)</f>
        <v>26.48</v>
      </c>
      <c r="D1481">
        <f>VLOOKUP(A1481,MED[],3,FALSE)</f>
        <v>4.2</v>
      </c>
      <c r="E1481" t="str">
        <f>VLOOKUP(A1481,MED[],4,FALSE)</f>
        <v>No</v>
      </c>
      <c r="F1481" t="str">
        <f>VLOOKUP(A1481,MED[],5,FALSE)</f>
        <v>No</v>
      </c>
      <c r="G1481" t="str">
        <f>VLOOKUP(A1481,MED[],6,FALSE)</f>
        <v>No</v>
      </c>
      <c r="H1481" t="str">
        <f>VLOOKUP(A1481,MED[],7,FALSE)</f>
        <v>1</v>
      </c>
      <c r="I1481" t="str">
        <f>VLOOKUP(A1481,MED[],8,FALSE)</f>
        <v>No</v>
      </c>
      <c r="J1481" t="str">
        <f>VLOOKUP(A1481,MED[],9,FALSE)</f>
        <v>Overweight</v>
      </c>
      <c r="K1481" t="str">
        <f>VLOOKUP(A1481,MED[],10,FALSE)</f>
        <v>Normal</v>
      </c>
      <c r="L1481" t="str">
        <f>VLOOKUP(A1481,HOS[],2,FALSE)</f>
        <v>29 Aug 1987</v>
      </c>
      <c r="M1481" s="11">
        <f>VLOOKUP(A1481,HOS[],8,FALSE)</f>
        <v>48885.14</v>
      </c>
      <c r="N1481" t="str">
        <f>VLOOKUP(A1481,HOS[],9,FALSE)</f>
        <v>tier - 2</v>
      </c>
      <c r="O1481" t="str">
        <f>VLOOKUP(A1481,HOS[],10,FALSE)</f>
        <v>tier - 1</v>
      </c>
      <c r="P1481" t="str">
        <f>VLOOKUP(A1481,HOS[],11,FALSE)</f>
        <v>R1012</v>
      </c>
      <c r="Q1481">
        <f>VLOOKUP(A1481,HOS[],3,FALSE)</f>
        <v>35</v>
      </c>
    </row>
    <row r="1482" spans="1:17" ht="15.6" x14ac:dyDescent="0.3">
      <c r="A1482" s="1" t="s">
        <v>890</v>
      </c>
      <c r="B1482" t="str">
        <f>VLOOKUP(A1482,CUS[],3,FALSE)</f>
        <v>Nathaniel</v>
      </c>
      <c r="C1482">
        <f>VLOOKUP(A1482,MED[],2,FALSE)</f>
        <v>34.83</v>
      </c>
      <c r="D1482">
        <f>VLOOKUP(A1482,MED[],3,FALSE)</f>
        <v>5.79</v>
      </c>
      <c r="E1482" t="str">
        <f>VLOOKUP(A1482,MED[],4,FALSE)</f>
        <v>No</v>
      </c>
      <c r="F1482" t="str">
        <f>VLOOKUP(A1482,MED[],5,FALSE)</f>
        <v>No</v>
      </c>
      <c r="G1482" t="str">
        <f>VLOOKUP(A1482,MED[],6,FALSE)</f>
        <v>No</v>
      </c>
      <c r="H1482" t="str">
        <f>VLOOKUP(A1482,MED[],7,FALSE)</f>
        <v>1</v>
      </c>
      <c r="I1482" t="str">
        <f>VLOOKUP(A1482,MED[],8,FALSE)</f>
        <v>No</v>
      </c>
      <c r="J1482" t="str">
        <f>VLOOKUP(A1482,MED[],9,FALSE)</f>
        <v>Obesity</v>
      </c>
      <c r="K1482" t="str">
        <f>VLOOKUP(A1482,MED[],10,FALSE)</f>
        <v>Prediabetes</v>
      </c>
      <c r="L1482" t="str">
        <f>VLOOKUP(A1482,HOS[],2,FALSE)</f>
        <v>12 Jun 1992</v>
      </c>
      <c r="M1482" s="11">
        <f>VLOOKUP(A1482,HOS[],8,FALSE)</f>
        <v>63770.43</v>
      </c>
      <c r="N1482" t="str">
        <f>VLOOKUP(A1482,HOS[],9,FALSE)</f>
        <v>tier - 2</v>
      </c>
      <c r="O1482" t="str">
        <f>VLOOKUP(A1482,HOS[],10,FALSE)</f>
        <v>tier - 2</v>
      </c>
      <c r="P1482" t="str">
        <f>VLOOKUP(A1482,HOS[],11,FALSE)</f>
        <v>R1012</v>
      </c>
      <c r="Q1482">
        <f>VLOOKUP(A1482,HOS[],3,FALSE)</f>
        <v>30</v>
      </c>
    </row>
    <row r="1483" spans="1:17" ht="15.6" x14ac:dyDescent="0.3">
      <c r="A1483" s="1" t="s">
        <v>889</v>
      </c>
      <c r="B1483" t="str">
        <f>VLOOKUP(A1483,CUS[],3,FALSE)</f>
        <v>Lindsay A.</v>
      </c>
      <c r="C1483">
        <f>VLOOKUP(A1483,MED[],2,FALSE)</f>
        <v>25.46</v>
      </c>
      <c r="D1483">
        <f>VLOOKUP(A1483,MED[],3,FALSE)</f>
        <v>4.29</v>
      </c>
      <c r="E1483" t="str">
        <f>VLOOKUP(A1483,MED[],4,FALSE)</f>
        <v>No</v>
      </c>
      <c r="F1483" t="str">
        <f>VLOOKUP(A1483,MED[],5,FALSE)</f>
        <v>No</v>
      </c>
      <c r="G1483" t="str">
        <f>VLOOKUP(A1483,MED[],6,FALSE)</f>
        <v>No</v>
      </c>
      <c r="H1483" t="str">
        <f>VLOOKUP(A1483,MED[],7,FALSE)</f>
        <v>0</v>
      </c>
      <c r="I1483" t="str">
        <f>VLOOKUP(A1483,MED[],8,FALSE)</f>
        <v>No</v>
      </c>
      <c r="J1483" t="str">
        <f>VLOOKUP(A1483,MED[],9,FALSE)</f>
        <v>Overweight</v>
      </c>
      <c r="K1483" t="str">
        <f>VLOOKUP(A1483,MED[],10,FALSE)</f>
        <v>Normal</v>
      </c>
      <c r="L1483" t="str">
        <f>VLOOKUP(A1483,HOS[],2,FALSE)</f>
        <v>16 Oct 1982</v>
      </c>
      <c r="M1483" s="11">
        <f>VLOOKUP(A1483,HOS[],8,FALSE)</f>
        <v>13126.68</v>
      </c>
      <c r="N1483" t="str">
        <f>VLOOKUP(A1483,HOS[],9,FALSE)</f>
        <v>tier - 2</v>
      </c>
      <c r="O1483" t="str">
        <f>VLOOKUP(A1483,HOS[],10,FALSE)</f>
        <v>tier - 3</v>
      </c>
      <c r="P1483" t="str">
        <f>VLOOKUP(A1483,HOS[],11,FALSE)</f>
        <v>R1024</v>
      </c>
      <c r="Q1483">
        <f>VLOOKUP(A1483,HOS[],3,FALSE)</f>
        <v>40</v>
      </c>
    </row>
    <row r="1484" spans="1:17" ht="15.6" x14ac:dyDescent="0.3">
      <c r="A1484" s="1" t="s">
        <v>888</v>
      </c>
      <c r="B1484" t="str">
        <f>VLOOKUP(A1484,CUS[],3,FALSE)</f>
        <v>Justin R</v>
      </c>
      <c r="C1484">
        <f>VLOOKUP(A1484,MED[],2,FALSE)</f>
        <v>23.31</v>
      </c>
      <c r="D1484">
        <f>VLOOKUP(A1484,MED[],3,FALSE)</f>
        <v>8.27</v>
      </c>
      <c r="E1484" t="str">
        <f>VLOOKUP(A1484,MED[],4,FALSE)</f>
        <v>No</v>
      </c>
      <c r="F1484" t="str">
        <f>VLOOKUP(A1484,MED[],5,FALSE)</f>
        <v>No</v>
      </c>
      <c r="G1484" t="str">
        <f>VLOOKUP(A1484,MED[],6,FALSE)</f>
        <v>No</v>
      </c>
      <c r="H1484" t="str">
        <f>VLOOKUP(A1484,MED[],7,FALSE)</f>
        <v>0</v>
      </c>
      <c r="I1484" t="str">
        <f>VLOOKUP(A1484,MED[],8,FALSE)</f>
        <v>No</v>
      </c>
      <c r="J1484" t="str">
        <f>VLOOKUP(A1484,MED[],9,FALSE)</f>
        <v>Overweight</v>
      </c>
      <c r="K1484" t="str">
        <f>VLOOKUP(A1484,MED[],10,FALSE)</f>
        <v>Diabetes</v>
      </c>
      <c r="L1484" t="str">
        <f>VLOOKUP(A1484,HOS[],2,FALSE)</f>
        <v>7 Jun 1978</v>
      </c>
      <c r="M1484" s="11">
        <f>VLOOKUP(A1484,HOS[],8,FALSE)</f>
        <v>13129.6</v>
      </c>
      <c r="N1484" t="str">
        <f>VLOOKUP(A1484,HOS[],9,FALSE)</f>
        <v>tier - 2</v>
      </c>
      <c r="O1484" t="str">
        <f>VLOOKUP(A1484,HOS[],10,FALSE)</f>
        <v>tier - 2</v>
      </c>
      <c r="P1484" t="str">
        <f>VLOOKUP(A1484,HOS[],11,FALSE)</f>
        <v>R1013</v>
      </c>
      <c r="Q1484">
        <f>VLOOKUP(A1484,HOS[],3,FALSE)</f>
        <v>45</v>
      </c>
    </row>
    <row r="1485" spans="1:17" ht="15.6" x14ac:dyDescent="0.3">
      <c r="A1485" s="1" t="s">
        <v>887</v>
      </c>
      <c r="B1485" t="str">
        <f>VLOOKUP(A1485,CUS[],3,FALSE)</f>
        <v>Casey</v>
      </c>
      <c r="C1485">
        <f>VLOOKUP(A1485,MED[],2,FALSE)</f>
        <v>29</v>
      </c>
      <c r="D1485">
        <f>VLOOKUP(A1485,MED[],3,FALSE)</f>
        <v>4.5599999999999996</v>
      </c>
      <c r="E1485" t="str">
        <f>VLOOKUP(A1485,MED[],4,FALSE)</f>
        <v>No</v>
      </c>
      <c r="F1485" t="str">
        <f>VLOOKUP(A1485,MED[],5,FALSE)</f>
        <v>No</v>
      </c>
      <c r="G1485" t="str">
        <f>VLOOKUP(A1485,MED[],6,FALSE)</f>
        <v>No</v>
      </c>
      <c r="H1485" t="str">
        <f>VLOOKUP(A1485,MED[],7,FALSE)</f>
        <v>0</v>
      </c>
      <c r="I1485" t="str">
        <f>VLOOKUP(A1485,MED[],8,FALSE)</f>
        <v>No</v>
      </c>
      <c r="J1485" t="str">
        <f>VLOOKUP(A1485,MED[],9,FALSE)</f>
        <v>Overweight</v>
      </c>
      <c r="K1485" t="str">
        <f>VLOOKUP(A1485,MED[],10,FALSE)</f>
        <v>Normal</v>
      </c>
      <c r="L1485" t="str">
        <f>VLOOKUP(A1485,HOS[],2,FALSE)</f>
        <v>22 Jun 1980</v>
      </c>
      <c r="M1485" s="11">
        <f>VLOOKUP(A1485,HOS[],8,FALSE)</f>
        <v>41505.15</v>
      </c>
      <c r="N1485" t="str">
        <f>VLOOKUP(A1485,HOS[],9,FALSE)</f>
        <v>tier - 2</v>
      </c>
      <c r="O1485" t="str">
        <f>VLOOKUP(A1485,HOS[],10,FALSE)</f>
        <v>tier - 3</v>
      </c>
      <c r="P1485" t="str">
        <f>VLOOKUP(A1485,HOS[],11,FALSE)</f>
        <v>R1011</v>
      </c>
      <c r="Q1485">
        <f>VLOOKUP(A1485,HOS[],3,FALSE)</f>
        <v>42</v>
      </c>
    </row>
    <row r="1486" spans="1:17" ht="15.6" x14ac:dyDescent="0.3">
      <c r="A1486" s="1" t="s">
        <v>886</v>
      </c>
      <c r="B1486" t="str">
        <f>VLOOKUP(A1486,CUS[],3,FALSE)</f>
        <v>Amanda L</v>
      </c>
      <c r="C1486">
        <f>VLOOKUP(A1486,MED[],2,FALSE)</f>
        <v>32.869999999999997</v>
      </c>
      <c r="D1486">
        <f>VLOOKUP(A1486,MED[],3,FALSE)</f>
        <v>5.33</v>
      </c>
      <c r="E1486" t="str">
        <f>VLOOKUP(A1486,MED[],4,FALSE)</f>
        <v>No</v>
      </c>
      <c r="F1486" t="str">
        <f>VLOOKUP(A1486,MED[],5,FALSE)</f>
        <v>No</v>
      </c>
      <c r="G1486" t="str">
        <f>VLOOKUP(A1486,MED[],6,FALSE)</f>
        <v>No</v>
      </c>
      <c r="H1486" t="str">
        <f>VLOOKUP(A1486,MED[],7,FALSE)</f>
        <v>0</v>
      </c>
      <c r="I1486" t="str">
        <f>VLOOKUP(A1486,MED[],8,FALSE)</f>
        <v>No</v>
      </c>
      <c r="J1486" t="str">
        <f>VLOOKUP(A1486,MED[],9,FALSE)</f>
        <v>Obesity</v>
      </c>
      <c r="K1486" t="str">
        <f>VLOOKUP(A1486,MED[],10,FALSE)</f>
        <v>Normal</v>
      </c>
      <c r="L1486" t="str">
        <f>VLOOKUP(A1486,HOS[],2,FALSE)</f>
        <v>6 Jul 1980</v>
      </c>
      <c r="M1486" s="11">
        <f>VLOOKUP(A1486,HOS[],8,FALSE)</f>
        <v>13143.34</v>
      </c>
      <c r="N1486" t="str">
        <f>VLOOKUP(A1486,HOS[],9,FALSE)</f>
        <v>tier - 2</v>
      </c>
      <c r="O1486" t="str">
        <f>VLOOKUP(A1486,HOS[],10,FALSE)</f>
        <v>tier - 1</v>
      </c>
      <c r="P1486" t="str">
        <f>VLOOKUP(A1486,HOS[],11,FALSE)</f>
        <v>R1024</v>
      </c>
      <c r="Q1486">
        <f>VLOOKUP(A1486,HOS[],3,FALSE)</f>
        <v>42</v>
      </c>
    </row>
    <row r="1487" spans="1:17" ht="15.6" x14ac:dyDescent="0.3">
      <c r="A1487" s="1" t="s">
        <v>885</v>
      </c>
      <c r="B1487" t="str">
        <f>VLOOKUP(A1487,CUS[],3,FALSE)</f>
        <v>Ayako N.</v>
      </c>
      <c r="C1487">
        <f>VLOOKUP(A1487,MED[],2,FALSE)</f>
        <v>26.18</v>
      </c>
      <c r="D1487">
        <f>VLOOKUP(A1487,MED[],3,FALSE)</f>
        <v>5.63</v>
      </c>
      <c r="E1487" t="str">
        <f>VLOOKUP(A1487,MED[],4,FALSE)</f>
        <v>No</v>
      </c>
      <c r="F1487" t="str">
        <f>VLOOKUP(A1487,MED[],5,FALSE)</f>
        <v>No</v>
      </c>
      <c r="G1487" t="str">
        <f>VLOOKUP(A1487,MED[],6,FALSE)</f>
        <v>No</v>
      </c>
      <c r="H1487" t="str">
        <f>VLOOKUP(A1487,MED[],7,FALSE)</f>
        <v>0</v>
      </c>
      <c r="I1487" t="str">
        <f>VLOOKUP(A1487,MED[],8,FALSE)</f>
        <v>No</v>
      </c>
      <c r="J1487" t="str">
        <f>VLOOKUP(A1487,MED[],9,FALSE)</f>
        <v>Overweight</v>
      </c>
      <c r="K1487" t="str">
        <f>VLOOKUP(A1487,MED[],10,FALSE)</f>
        <v>Normal</v>
      </c>
      <c r="L1487" t="str">
        <f>VLOOKUP(A1487,HOS[],2,FALSE)</f>
        <v>6 Oct 1980</v>
      </c>
      <c r="M1487" s="11">
        <f>VLOOKUP(A1487,HOS[],8,FALSE)</f>
        <v>13143.86</v>
      </c>
      <c r="N1487" t="str">
        <f>VLOOKUP(A1487,HOS[],9,FALSE)</f>
        <v>tier - 2</v>
      </c>
      <c r="O1487" t="str">
        <f>VLOOKUP(A1487,HOS[],10,FALSE)</f>
        <v>tier - 3</v>
      </c>
      <c r="P1487" t="str">
        <f>VLOOKUP(A1487,HOS[],11,FALSE)</f>
        <v>R1013</v>
      </c>
      <c r="Q1487">
        <f>VLOOKUP(A1487,HOS[],3,FALSE)</f>
        <v>42</v>
      </c>
    </row>
    <row r="1488" spans="1:17" ht="15.6" x14ac:dyDescent="0.3">
      <c r="A1488" s="1" t="s">
        <v>884</v>
      </c>
      <c r="B1488" t="str">
        <f>VLOOKUP(A1488,CUS[],3,FALSE)</f>
        <v>Emilee</v>
      </c>
      <c r="C1488">
        <f>VLOOKUP(A1488,MED[],2,FALSE)</f>
        <v>25.3</v>
      </c>
      <c r="D1488">
        <f>VLOOKUP(A1488,MED[],3,FALSE)</f>
        <v>5.12</v>
      </c>
      <c r="E1488" t="str">
        <f>VLOOKUP(A1488,MED[],4,FALSE)</f>
        <v>No</v>
      </c>
      <c r="F1488" t="str">
        <f>VLOOKUP(A1488,MED[],5,FALSE)</f>
        <v>No</v>
      </c>
      <c r="G1488" t="str">
        <f>VLOOKUP(A1488,MED[],6,FALSE)</f>
        <v>No</v>
      </c>
      <c r="H1488" t="str">
        <f>VLOOKUP(A1488,MED[],7,FALSE)</f>
        <v>0</v>
      </c>
      <c r="I1488" t="str">
        <f>VLOOKUP(A1488,MED[],8,FALSE)</f>
        <v>No</v>
      </c>
      <c r="J1488" t="str">
        <f>VLOOKUP(A1488,MED[],9,FALSE)</f>
        <v>Overweight</v>
      </c>
      <c r="K1488" t="str">
        <f>VLOOKUP(A1488,MED[],10,FALSE)</f>
        <v>Normal</v>
      </c>
      <c r="L1488" t="str">
        <f>VLOOKUP(A1488,HOS[],2,FALSE)</f>
        <v>5 Jul 1980</v>
      </c>
      <c r="M1488" s="11">
        <f>VLOOKUP(A1488,HOS[],8,FALSE)</f>
        <v>13204.29</v>
      </c>
      <c r="N1488" t="str">
        <f>VLOOKUP(A1488,HOS[],9,FALSE)</f>
        <v>tier - 2</v>
      </c>
      <c r="O1488" t="str">
        <f>VLOOKUP(A1488,HOS[],10,FALSE)</f>
        <v>tier - 1</v>
      </c>
      <c r="P1488" t="str">
        <f>VLOOKUP(A1488,HOS[],11,FALSE)</f>
        <v>R1011</v>
      </c>
      <c r="Q1488">
        <f>VLOOKUP(A1488,HOS[],3,FALSE)</f>
        <v>42</v>
      </c>
    </row>
    <row r="1489" spans="1:17" ht="15.6" x14ac:dyDescent="0.3">
      <c r="A1489" s="1" t="s">
        <v>883</v>
      </c>
      <c r="B1489" t="str">
        <f>VLOOKUP(A1489,CUS[],3,FALSE)</f>
        <v>Stephen M</v>
      </c>
      <c r="C1489">
        <f>VLOOKUP(A1489,MED[],2,FALSE)</f>
        <v>36.94</v>
      </c>
      <c r="D1489">
        <f>VLOOKUP(A1489,MED[],3,FALSE)</f>
        <v>5.15</v>
      </c>
      <c r="E1489" t="str">
        <f>VLOOKUP(A1489,MED[],4,FALSE)</f>
        <v>yes</v>
      </c>
      <c r="F1489" t="str">
        <f>VLOOKUP(A1489,MED[],5,FALSE)</f>
        <v>No</v>
      </c>
      <c r="G1489" t="str">
        <f>VLOOKUP(A1489,MED[],6,FALSE)</f>
        <v>No</v>
      </c>
      <c r="H1489" t="str">
        <f>VLOOKUP(A1489,MED[],7,FALSE)</f>
        <v>1</v>
      </c>
      <c r="I1489" t="str">
        <f>VLOOKUP(A1489,MED[],8,FALSE)</f>
        <v>No</v>
      </c>
      <c r="J1489" t="str">
        <f>VLOOKUP(A1489,MED[],9,FALSE)</f>
        <v>Obesity</v>
      </c>
      <c r="K1489" t="str">
        <f>VLOOKUP(A1489,MED[],10,FALSE)</f>
        <v>Normal</v>
      </c>
      <c r="L1489" t="str">
        <f>VLOOKUP(A1489,HOS[],2,FALSE)</f>
        <v>12 Oct 1995</v>
      </c>
      <c r="M1489" s="11">
        <f>VLOOKUP(A1489,HOS[],8,FALSE)</f>
        <v>11345.52</v>
      </c>
      <c r="N1489" t="str">
        <f>VLOOKUP(A1489,HOS[],9,FALSE)</f>
        <v>tier - 2</v>
      </c>
      <c r="O1489" t="str">
        <f>VLOOKUP(A1489,HOS[],10,FALSE)</f>
        <v>tier - 3</v>
      </c>
      <c r="P1489" t="str">
        <f>VLOOKUP(A1489,HOS[],11,FALSE)</f>
        <v>R1012</v>
      </c>
      <c r="Q1489">
        <f>VLOOKUP(A1489,HOS[],3,FALSE)</f>
        <v>27</v>
      </c>
    </row>
    <row r="1490" spans="1:17" ht="15.6" x14ac:dyDescent="0.3">
      <c r="A1490" s="1" t="s">
        <v>882</v>
      </c>
      <c r="B1490" t="str">
        <f>VLOOKUP(A1490,CUS[],3,FALSE)</f>
        <v>Annemarie A</v>
      </c>
      <c r="C1490">
        <f>VLOOKUP(A1490,MED[],2,FALSE)</f>
        <v>22.86</v>
      </c>
      <c r="D1490">
        <f>VLOOKUP(A1490,MED[],3,FALSE)</f>
        <v>7.5</v>
      </c>
      <c r="E1490" t="str">
        <f>VLOOKUP(A1490,MED[],4,FALSE)</f>
        <v>No</v>
      </c>
      <c r="F1490" t="str">
        <f>VLOOKUP(A1490,MED[],5,FALSE)</f>
        <v>No</v>
      </c>
      <c r="G1490" t="str">
        <f>VLOOKUP(A1490,MED[],6,FALSE)</f>
        <v>No</v>
      </c>
      <c r="H1490" t="str">
        <f>VLOOKUP(A1490,MED[],7,FALSE)</f>
        <v>0</v>
      </c>
      <c r="I1490" t="str">
        <f>VLOOKUP(A1490,MED[],8,FALSE)</f>
        <v>No</v>
      </c>
      <c r="J1490" t="str">
        <f>VLOOKUP(A1490,MED[],9,FALSE)</f>
        <v>Overweight</v>
      </c>
      <c r="K1490" t="str">
        <f>VLOOKUP(A1490,MED[],10,FALSE)</f>
        <v>Diabetes</v>
      </c>
      <c r="L1490" t="str">
        <f>VLOOKUP(A1490,HOS[],2,FALSE)</f>
        <v>15 Jun 1978</v>
      </c>
      <c r="M1490" s="11">
        <f>VLOOKUP(A1490,HOS[],8,FALSE)</f>
        <v>13214.43</v>
      </c>
      <c r="N1490" t="str">
        <f>VLOOKUP(A1490,HOS[],9,FALSE)</f>
        <v>tier - 2</v>
      </c>
      <c r="O1490" t="str">
        <f>VLOOKUP(A1490,HOS[],10,FALSE)</f>
        <v>tier - 2</v>
      </c>
      <c r="P1490" t="str">
        <f>VLOOKUP(A1490,HOS[],11,FALSE)</f>
        <v>R1013</v>
      </c>
      <c r="Q1490">
        <f>VLOOKUP(A1490,HOS[],3,FALSE)</f>
        <v>44</v>
      </c>
    </row>
    <row r="1491" spans="1:17" ht="15.6" x14ac:dyDescent="0.3">
      <c r="A1491" s="1" t="s">
        <v>881</v>
      </c>
      <c r="B1491" t="str">
        <f>VLOOKUP(A1491,CUS[],3,FALSE)</f>
        <v>Ashley R</v>
      </c>
      <c r="C1491">
        <f>VLOOKUP(A1491,MED[],2,FALSE)</f>
        <v>18.760000000000002</v>
      </c>
      <c r="D1491">
        <f>VLOOKUP(A1491,MED[],3,FALSE)</f>
        <v>4.88</v>
      </c>
      <c r="E1491" t="str">
        <f>VLOOKUP(A1491,MED[],4,FALSE)</f>
        <v>yes</v>
      </c>
      <c r="F1491" t="str">
        <f>VLOOKUP(A1491,MED[],5,FALSE)</f>
        <v>No</v>
      </c>
      <c r="G1491" t="str">
        <f>VLOOKUP(A1491,MED[],6,FALSE)</f>
        <v>Yes</v>
      </c>
      <c r="H1491" t="str">
        <f>VLOOKUP(A1491,MED[],7,FALSE)</f>
        <v>1</v>
      </c>
      <c r="I1491" t="str">
        <f>VLOOKUP(A1491,MED[],8,FALSE)</f>
        <v>No</v>
      </c>
      <c r="J1491" t="str">
        <f>VLOOKUP(A1491,MED[],9,FALSE)</f>
        <v>Overweight</v>
      </c>
      <c r="K1491" t="str">
        <f>VLOOKUP(A1491,MED[],10,FALSE)</f>
        <v>Normal</v>
      </c>
      <c r="L1491" t="str">
        <f>VLOOKUP(A1491,HOS[],2,FALSE)</f>
        <v>7 Jul 1969</v>
      </c>
      <c r="M1491" s="11">
        <f>VLOOKUP(A1491,HOS[],8,FALSE)</f>
        <v>13217.09</v>
      </c>
      <c r="N1491" t="str">
        <f>VLOOKUP(A1491,HOS[],9,FALSE)</f>
        <v>tier - 2</v>
      </c>
      <c r="O1491" t="str">
        <f>VLOOKUP(A1491,HOS[],10,FALSE)</f>
        <v>tier - 3</v>
      </c>
      <c r="P1491" t="str">
        <f>VLOOKUP(A1491,HOS[],11,FALSE)</f>
        <v>R1013</v>
      </c>
      <c r="Q1491">
        <f>VLOOKUP(A1491,HOS[],3,FALSE)</f>
        <v>53</v>
      </c>
    </row>
    <row r="1492" spans="1:17" ht="15.6" x14ac:dyDescent="0.3">
      <c r="A1492" s="1" t="s">
        <v>880</v>
      </c>
      <c r="B1492" t="str">
        <f>VLOOKUP(A1492,CUS[],3,FALSE)</f>
        <v>Leslie A</v>
      </c>
      <c r="C1492">
        <f>VLOOKUP(A1492,MED[],2,FALSE)</f>
        <v>24.36</v>
      </c>
      <c r="D1492">
        <f>VLOOKUP(A1492,MED[],3,FALSE)</f>
        <v>5.57</v>
      </c>
      <c r="E1492" t="str">
        <f>VLOOKUP(A1492,MED[],4,FALSE)</f>
        <v>No</v>
      </c>
      <c r="F1492" t="str">
        <f>VLOOKUP(A1492,MED[],5,FALSE)</f>
        <v>No</v>
      </c>
      <c r="G1492" t="str">
        <f>VLOOKUP(A1492,MED[],6,FALSE)</f>
        <v>No</v>
      </c>
      <c r="H1492" t="str">
        <f>VLOOKUP(A1492,MED[],7,FALSE)</f>
        <v>0</v>
      </c>
      <c r="I1492" t="str">
        <f>VLOOKUP(A1492,MED[],8,FALSE)</f>
        <v>No</v>
      </c>
      <c r="J1492" t="str">
        <f>VLOOKUP(A1492,MED[],9,FALSE)</f>
        <v>Overweight</v>
      </c>
      <c r="K1492" t="str">
        <f>VLOOKUP(A1492,MED[],10,FALSE)</f>
        <v>Normal</v>
      </c>
      <c r="L1492" t="str">
        <f>VLOOKUP(A1492,HOS[],2,FALSE)</f>
        <v>24 Sep 1982</v>
      </c>
      <c r="M1492" s="11">
        <f>VLOOKUP(A1492,HOS[],8,FALSE)</f>
        <v>13224.69</v>
      </c>
      <c r="N1492" t="str">
        <f>VLOOKUP(A1492,HOS[],9,FALSE)</f>
        <v>tier - 2</v>
      </c>
      <c r="O1492" t="str">
        <f>VLOOKUP(A1492,HOS[],10,FALSE)</f>
        <v>tier - 1</v>
      </c>
      <c r="P1492" t="str">
        <f>VLOOKUP(A1492,HOS[],11,FALSE)</f>
        <v>R1013</v>
      </c>
      <c r="Q1492">
        <f>VLOOKUP(A1492,HOS[],3,FALSE)</f>
        <v>40</v>
      </c>
    </row>
    <row r="1493" spans="1:17" ht="15.6" x14ac:dyDescent="0.3">
      <c r="A1493" s="1" t="s">
        <v>879</v>
      </c>
      <c r="B1493" t="str">
        <f>VLOOKUP(A1493,CUS[],3,FALSE)</f>
        <v xml:space="preserve">  Mauricio J. Sr.</v>
      </c>
      <c r="C1493">
        <f>VLOOKUP(A1493,MED[],2,FALSE)</f>
        <v>32.299999999999997</v>
      </c>
      <c r="D1493">
        <f>VLOOKUP(A1493,MED[],3,FALSE)</f>
        <v>5.31</v>
      </c>
      <c r="E1493" t="str">
        <f>VLOOKUP(A1493,MED[],4,FALSE)</f>
        <v>No</v>
      </c>
      <c r="F1493" t="str">
        <f>VLOOKUP(A1493,MED[],5,FALSE)</f>
        <v>No</v>
      </c>
      <c r="G1493" t="str">
        <f>VLOOKUP(A1493,MED[],6,FALSE)</f>
        <v>No</v>
      </c>
      <c r="H1493" t="str">
        <f>VLOOKUP(A1493,MED[],7,FALSE)</f>
        <v>0</v>
      </c>
      <c r="I1493" t="str">
        <f>VLOOKUP(A1493,MED[],8,FALSE)</f>
        <v>No</v>
      </c>
      <c r="J1493" t="str">
        <f>VLOOKUP(A1493,MED[],9,FALSE)</f>
        <v>Obesity</v>
      </c>
      <c r="K1493" t="str">
        <f>VLOOKUP(A1493,MED[],10,FALSE)</f>
        <v>Normal</v>
      </c>
      <c r="L1493" t="str">
        <f>VLOOKUP(A1493,HOS[],2,FALSE)</f>
        <v>11 Oct 1982</v>
      </c>
      <c r="M1493" s="11">
        <f>VLOOKUP(A1493,HOS[],8,FALSE)</f>
        <v>13228.85</v>
      </c>
      <c r="N1493" t="str">
        <f>VLOOKUP(A1493,HOS[],9,FALSE)</f>
        <v>tier - 3</v>
      </c>
      <c r="O1493" t="str">
        <f>VLOOKUP(A1493,HOS[],10,FALSE)</f>
        <v>tier - 1</v>
      </c>
      <c r="P1493" t="str">
        <f>VLOOKUP(A1493,HOS[],11,FALSE)</f>
        <v>R1012</v>
      </c>
      <c r="Q1493">
        <f>VLOOKUP(A1493,HOS[],3,FALSE)</f>
        <v>40</v>
      </c>
    </row>
    <row r="1494" spans="1:17" ht="15.6" x14ac:dyDescent="0.3">
      <c r="A1494" s="1" t="s">
        <v>878</v>
      </c>
      <c r="B1494" t="str">
        <f>VLOOKUP(A1494,CUS[],3,FALSE)</f>
        <v>Kieran</v>
      </c>
      <c r="C1494">
        <f>VLOOKUP(A1494,MED[],2,FALSE)</f>
        <v>22.704999999999998</v>
      </c>
      <c r="D1494">
        <f>VLOOKUP(A1494,MED[],3,FALSE)</f>
        <v>4.57</v>
      </c>
      <c r="E1494" t="str">
        <f>VLOOKUP(A1494,MED[],4,FALSE)</f>
        <v>yes</v>
      </c>
      <c r="F1494" t="str">
        <f>VLOOKUP(A1494,MED[],5,FALSE)</f>
        <v>No</v>
      </c>
      <c r="G1494" t="str">
        <f>VLOOKUP(A1494,MED[],6,FALSE)</f>
        <v>No</v>
      </c>
      <c r="H1494" t="str">
        <f>VLOOKUP(A1494,MED[],7,FALSE)</f>
        <v>0</v>
      </c>
      <c r="I1494" t="str">
        <f>VLOOKUP(A1494,MED[],8,FALSE)</f>
        <v>No</v>
      </c>
      <c r="J1494" t="str">
        <f>VLOOKUP(A1494,MED[],9,FALSE)</f>
        <v>Overweight</v>
      </c>
      <c r="K1494" t="str">
        <f>VLOOKUP(A1494,MED[],10,FALSE)</f>
        <v>Normal</v>
      </c>
      <c r="L1494" t="str">
        <f>VLOOKUP(A1494,HOS[],2,FALSE)</f>
        <v>1 Dec 1985</v>
      </c>
      <c r="M1494" s="11">
        <f>VLOOKUP(A1494,HOS[],8,FALSE)</f>
        <v>13292.52</v>
      </c>
      <c r="N1494" t="str">
        <f>VLOOKUP(A1494,HOS[],9,FALSE)</f>
        <v>tier - 2</v>
      </c>
      <c r="O1494" t="str">
        <f>VLOOKUP(A1494,HOS[],10,FALSE)</f>
        <v>tier - 2</v>
      </c>
      <c r="P1494" t="str">
        <f>VLOOKUP(A1494,HOS[],11,FALSE)</f>
        <v>R1019</v>
      </c>
      <c r="Q1494">
        <f>VLOOKUP(A1494,HOS[],3,FALSE)</f>
        <v>37</v>
      </c>
    </row>
    <row r="1495" spans="1:17" ht="15.6" x14ac:dyDescent="0.3">
      <c r="A1495" s="1" t="s">
        <v>877</v>
      </c>
      <c r="B1495" t="str">
        <f>VLOOKUP(A1495,CUS[],3,FALSE)</f>
        <v>Elizabeth A</v>
      </c>
      <c r="C1495">
        <f>VLOOKUP(A1495,MED[],2,FALSE)</f>
        <v>21.79</v>
      </c>
      <c r="D1495">
        <f>VLOOKUP(A1495,MED[],3,FALSE)</f>
        <v>8.6999999999999993</v>
      </c>
      <c r="E1495" t="str">
        <f>VLOOKUP(A1495,MED[],4,FALSE)</f>
        <v>yes</v>
      </c>
      <c r="F1495" t="str">
        <f>VLOOKUP(A1495,MED[],5,FALSE)</f>
        <v>No</v>
      </c>
      <c r="G1495" t="str">
        <f>VLOOKUP(A1495,MED[],6,FALSE)</f>
        <v>No</v>
      </c>
      <c r="H1495" t="str">
        <f>VLOOKUP(A1495,MED[],7,FALSE)</f>
        <v>1</v>
      </c>
      <c r="I1495" t="str">
        <f>VLOOKUP(A1495,MED[],8,FALSE)</f>
        <v>No</v>
      </c>
      <c r="J1495" t="str">
        <f>VLOOKUP(A1495,MED[],9,FALSE)</f>
        <v>Overweight</v>
      </c>
      <c r="K1495" t="str">
        <f>VLOOKUP(A1495,MED[],10,FALSE)</f>
        <v>Diabetes</v>
      </c>
      <c r="L1495" t="str">
        <f>VLOOKUP(A1495,HOS[],2,FALSE)</f>
        <v>12 Jun 1975</v>
      </c>
      <c r="M1495" s="11">
        <f>VLOOKUP(A1495,HOS[],8,FALSE)</f>
        <v>17337.580000000002</v>
      </c>
      <c r="N1495" t="str">
        <f>VLOOKUP(A1495,HOS[],9,FALSE)</f>
        <v>tier - 2</v>
      </c>
      <c r="O1495" t="str">
        <f>VLOOKUP(A1495,HOS[],10,FALSE)</f>
        <v>tier - 3</v>
      </c>
      <c r="P1495" t="str">
        <f>VLOOKUP(A1495,HOS[],11,FALSE)</f>
        <v>R1013</v>
      </c>
      <c r="Q1495">
        <f>VLOOKUP(A1495,HOS[],3,FALSE)</f>
        <v>47</v>
      </c>
    </row>
    <row r="1496" spans="1:17" ht="15.6" x14ac:dyDescent="0.3">
      <c r="A1496" s="1" t="s">
        <v>876</v>
      </c>
      <c r="B1496" t="str">
        <f>VLOOKUP(A1496,CUS[],3,FALSE)</f>
        <v>Zeke M.</v>
      </c>
      <c r="C1496">
        <f>VLOOKUP(A1496,MED[],2,FALSE)</f>
        <v>24.52</v>
      </c>
      <c r="D1496">
        <f>VLOOKUP(A1496,MED[],3,FALSE)</f>
        <v>4.76</v>
      </c>
      <c r="E1496" t="str">
        <f>VLOOKUP(A1496,MED[],4,FALSE)</f>
        <v>No</v>
      </c>
      <c r="F1496" t="str">
        <f>VLOOKUP(A1496,MED[],5,FALSE)</f>
        <v>No</v>
      </c>
      <c r="G1496" t="str">
        <f>VLOOKUP(A1496,MED[],6,FALSE)</f>
        <v>No</v>
      </c>
      <c r="H1496" t="str">
        <f>VLOOKUP(A1496,MED[],7,FALSE)</f>
        <v>0</v>
      </c>
      <c r="I1496" t="str">
        <f>VLOOKUP(A1496,MED[],8,FALSE)</f>
        <v>No</v>
      </c>
      <c r="J1496" t="str">
        <f>VLOOKUP(A1496,MED[],9,FALSE)</f>
        <v>Overweight</v>
      </c>
      <c r="K1496" t="str">
        <f>VLOOKUP(A1496,MED[],10,FALSE)</f>
        <v>Normal</v>
      </c>
      <c r="L1496" t="str">
        <f>VLOOKUP(A1496,HOS[],2,FALSE)</f>
        <v>23 Aug 1980</v>
      </c>
      <c r="M1496" s="11">
        <f>VLOOKUP(A1496,HOS[],8,FALSE)</f>
        <v>13333.71</v>
      </c>
      <c r="N1496" t="str">
        <f>VLOOKUP(A1496,HOS[],9,FALSE)</f>
        <v>tier - 2</v>
      </c>
      <c r="O1496" t="str">
        <f>VLOOKUP(A1496,HOS[],10,FALSE)</f>
        <v>tier - 2</v>
      </c>
      <c r="P1496" t="str">
        <f>VLOOKUP(A1496,HOS[],11,FALSE)</f>
        <v>R1013</v>
      </c>
      <c r="Q1496">
        <f>VLOOKUP(A1496,HOS[],3,FALSE)</f>
        <v>42</v>
      </c>
    </row>
    <row r="1497" spans="1:17" ht="15.6" x14ac:dyDescent="0.3">
      <c r="A1497" s="1" t="s">
        <v>875</v>
      </c>
      <c r="B1497" t="str">
        <f>VLOOKUP(A1497,CUS[],3,FALSE)</f>
        <v>Chip</v>
      </c>
      <c r="C1497">
        <f>VLOOKUP(A1497,MED[],2,FALSE)</f>
        <v>39.520000000000003</v>
      </c>
      <c r="D1497">
        <f>VLOOKUP(A1497,MED[],3,FALSE)</f>
        <v>11.81</v>
      </c>
      <c r="E1497" t="str">
        <f>VLOOKUP(A1497,MED[],4,FALSE)</f>
        <v>No</v>
      </c>
      <c r="F1497" t="str">
        <f>VLOOKUP(A1497,MED[],5,FALSE)</f>
        <v>No</v>
      </c>
      <c r="G1497" t="str">
        <f>VLOOKUP(A1497,MED[],6,FALSE)</f>
        <v>No</v>
      </c>
      <c r="H1497" t="str">
        <f>VLOOKUP(A1497,MED[],7,FALSE)</f>
        <v>0</v>
      </c>
      <c r="I1497" t="str">
        <f>VLOOKUP(A1497,MED[],8,FALSE)</f>
        <v>No</v>
      </c>
      <c r="J1497" t="str">
        <f>VLOOKUP(A1497,MED[],9,FALSE)</f>
        <v>Obesity</v>
      </c>
      <c r="K1497" t="str">
        <f>VLOOKUP(A1497,MED[],10,FALSE)</f>
        <v>Diabetes</v>
      </c>
      <c r="L1497" t="str">
        <f>VLOOKUP(A1497,HOS[],2,FALSE)</f>
        <v>24 Dec 1978</v>
      </c>
      <c r="M1497" s="11">
        <f>VLOOKUP(A1497,HOS[],8,FALSE)</f>
        <v>41636.199999999997</v>
      </c>
      <c r="N1497" t="str">
        <f>VLOOKUP(A1497,HOS[],9,FALSE)</f>
        <v>tier - 1</v>
      </c>
      <c r="O1497" t="str">
        <f>VLOOKUP(A1497,HOS[],10,FALSE)</f>
        <v>tier - 2</v>
      </c>
      <c r="P1497" t="str">
        <f>VLOOKUP(A1497,HOS[],11,FALSE)</f>
        <v>R1012</v>
      </c>
      <c r="Q1497">
        <f>VLOOKUP(A1497,HOS[],3,FALSE)</f>
        <v>44</v>
      </c>
    </row>
    <row r="1498" spans="1:17" ht="15.6" x14ac:dyDescent="0.3">
      <c r="A1498" s="1" t="s">
        <v>874</v>
      </c>
      <c r="B1498" t="str">
        <f>VLOOKUP(A1498,CUS[],3,FALSE)</f>
        <v xml:space="preserve">  Miguel Angel Sr.</v>
      </c>
      <c r="C1498">
        <f>VLOOKUP(A1498,MED[],2,FALSE)</f>
        <v>24.49</v>
      </c>
      <c r="D1498">
        <f>VLOOKUP(A1498,MED[],3,FALSE)</f>
        <v>4.67</v>
      </c>
      <c r="E1498" t="str">
        <f>VLOOKUP(A1498,MED[],4,FALSE)</f>
        <v>No</v>
      </c>
      <c r="F1498" t="str">
        <f>VLOOKUP(A1498,MED[],5,FALSE)</f>
        <v>No</v>
      </c>
      <c r="G1498" t="str">
        <f>VLOOKUP(A1498,MED[],6,FALSE)</f>
        <v>No</v>
      </c>
      <c r="H1498" t="str">
        <f>VLOOKUP(A1498,MED[],7,FALSE)</f>
        <v>0</v>
      </c>
      <c r="I1498" t="str">
        <f>VLOOKUP(A1498,MED[],8,FALSE)</f>
        <v>No</v>
      </c>
      <c r="J1498" t="str">
        <f>VLOOKUP(A1498,MED[],9,FALSE)</f>
        <v>Overweight</v>
      </c>
      <c r="K1498" t="str">
        <f>VLOOKUP(A1498,MED[],10,FALSE)</f>
        <v>Normal</v>
      </c>
      <c r="L1498" t="str">
        <f>VLOOKUP(A1498,HOS[],2,FALSE)</f>
        <v>11 Oct 1980</v>
      </c>
      <c r="M1498" s="11">
        <f>VLOOKUP(A1498,HOS[],8,FALSE)</f>
        <v>13352.1</v>
      </c>
      <c r="N1498" t="str">
        <f>VLOOKUP(A1498,HOS[],9,FALSE)</f>
        <v>tier - 2</v>
      </c>
      <c r="O1498" t="str">
        <f>VLOOKUP(A1498,HOS[],10,FALSE)</f>
        <v>tier - 3</v>
      </c>
      <c r="P1498" t="str">
        <f>VLOOKUP(A1498,HOS[],11,FALSE)</f>
        <v>R1013</v>
      </c>
      <c r="Q1498">
        <f>VLOOKUP(A1498,HOS[],3,FALSE)</f>
        <v>42</v>
      </c>
    </row>
    <row r="1499" spans="1:17" ht="15.6" x14ac:dyDescent="0.3">
      <c r="A1499" s="1" t="s">
        <v>873</v>
      </c>
      <c r="B1499" t="str">
        <f>VLOOKUP(A1499,CUS[],3,FALSE)</f>
        <v>Brian</v>
      </c>
      <c r="C1499">
        <f>VLOOKUP(A1499,MED[],2,FALSE)</f>
        <v>26.315000000000001</v>
      </c>
      <c r="D1499">
        <f>VLOOKUP(A1499,MED[],3,FALSE)</f>
        <v>6.02</v>
      </c>
      <c r="E1499" t="str">
        <f>VLOOKUP(A1499,MED[],4,FALSE)</f>
        <v>No</v>
      </c>
      <c r="F1499" t="str">
        <f>VLOOKUP(A1499,MED[],5,FALSE)</f>
        <v>No</v>
      </c>
      <c r="G1499" t="str">
        <f>VLOOKUP(A1499,MED[],6,FALSE)</f>
        <v>No</v>
      </c>
      <c r="H1499" t="str">
        <f>VLOOKUP(A1499,MED[],7,FALSE)</f>
        <v>0</v>
      </c>
      <c r="I1499" t="str">
        <f>VLOOKUP(A1499,MED[],8,FALSE)</f>
        <v>No</v>
      </c>
      <c r="J1499" t="str">
        <f>VLOOKUP(A1499,MED[],9,FALSE)</f>
        <v>Overweight</v>
      </c>
      <c r="K1499" t="str">
        <f>VLOOKUP(A1499,MED[],10,FALSE)</f>
        <v>Prediabetes</v>
      </c>
      <c r="L1499" t="str">
        <f>VLOOKUP(A1499,HOS[],2,FALSE)</f>
        <v>2 Aug 1980</v>
      </c>
      <c r="M1499" s="11">
        <f>VLOOKUP(A1499,HOS[],8,FALSE)</f>
        <v>13360.94</v>
      </c>
      <c r="N1499" t="str">
        <f>VLOOKUP(A1499,HOS[],9,FALSE)</f>
        <v>tier - 2</v>
      </c>
      <c r="O1499" t="str">
        <f>VLOOKUP(A1499,HOS[],10,FALSE)</f>
        <v>tier - 2</v>
      </c>
      <c r="P1499" t="str">
        <f>VLOOKUP(A1499,HOS[],11,FALSE)</f>
        <v>R1012</v>
      </c>
      <c r="Q1499">
        <f>VLOOKUP(A1499,HOS[],3,FALSE)</f>
        <v>42</v>
      </c>
    </row>
    <row r="1500" spans="1:17" ht="15.6" x14ac:dyDescent="0.3">
      <c r="A1500" s="1" t="s">
        <v>872</v>
      </c>
      <c r="B1500" t="str">
        <f>VLOOKUP(A1500,CUS[],3,FALSE)</f>
        <v>Meghan</v>
      </c>
      <c r="C1500">
        <f>VLOOKUP(A1500,MED[],2,FALSE)</f>
        <v>22.58</v>
      </c>
      <c r="D1500">
        <f>VLOOKUP(A1500,MED[],3,FALSE)</f>
        <v>7.46</v>
      </c>
      <c r="E1500" t="str">
        <f>VLOOKUP(A1500,MED[],4,FALSE)</f>
        <v>No</v>
      </c>
      <c r="F1500" t="str">
        <f>VLOOKUP(A1500,MED[],5,FALSE)</f>
        <v>No</v>
      </c>
      <c r="G1500" t="str">
        <f>VLOOKUP(A1500,MED[],6,FALSE)</f>
        <v>No</v>
      </c>
      <c r="H1500" t="str">
        <f>VLOOKUP(A1500,MED[],7,FALSE)</f>
        <v>0</v>
      </c>
      <c r="I1500" t="str">
        <f>VLOOKUP(A1500,MED[],8,FALSE)</f>
        <v>No</v>
      </c>
      <c r="J1500" t="str">
        <f>VLOOKUP(A1500,MED[],9,FALSE)</f>
        <v>Overweight</v>
      </c>
      <c r="K1500" t="str">
        <f>VLOOKUP(A1500,MED[],10,FALSE)</f>
        <v>Diabetes</v>
      </c>
      <c r="L1500" t="str">
        <f>VLOOKUP(A1500,HOS[],2,FALSE)</f>
        <v>24 Nov 1978</v>
      </c>
      <c r="M1500" s="11">
        <f>VLOOKUP(A1500,HOS[],8,FALSE)</f>
        <v>13375.76</v>
      </c>
      <c r="N1500" t="str">
        <f>VLOOKUP(A1500,HOS[],9,FALSE)</f>
        <v>tier - 2</v>
      </c>
      <c r="O1500" t="str">
        <f>VLOOKUP(A1500,HOS[],10,FALSE)</f>
        <v>tier - 2</v>
      </c>
      <c r="P1500" t="str">
        <f>VLOOKUP(A1500,HOS[],11,FALSE)</f>
        <v>R1013</v>
      </c>
      <c r="Q1500">
        <f>VLOOKUP(A1500,HOS[],3,FALSE)</f>
        <v>44</v>
      </c>
    </row>
    <row r="1501" spans="1:17" ht="15.6" x14ac:dyDescent="0.3">
      <c r="A1501" s="1" t="s">
        <v>871</v>
      </c>
      <c r="B1501" t="str">
        <f>VLOOKUP(A1501,CUS[],3,FALSE)</f>
        <v>Meredith L.</v>
      </c>
      <c r="C1501">
        <f>VLOOKUP(A1501,MED[],2,FALSE)</f>
        <v>19.475000000000001</v>
      </c>
      <c r="D1501">
        <f>VLOOKUP(A1501,MED[],3,FALSE)</f>
        <v>4.74</v>
      </c>
      <c r="E1501" t="str">
        <f>VLOOKUP(A1501,MED[],4,FALSE)</f>
        <v>No</v>
      </c>
      <c r="F1501" t="str">
        <f>VLOOKUP(A1501,MED[],5,FALSE)</f>
        <v>No</v>
      </c>
      <c r="G1501" t="str">
        <f>VLOOKUP(A1501,MED[],6,FALSE)</f>
        <v>No</v>
      </c>
      <c r="H1501" t="str">
        <f>VLOOKUP(A1501,MED[],7,FALSE)</f>
        <v>1</v>
      </c>
      <c r="I1501" t="str">
        <f>VLOOKUP(A1501,MED[],8,FALSE)</f>
        <v>No</v>
      </c>
      <c r="J1501" t="str">
        <f>VLOOKUP(A1501,MED[],9,FALSE)</f>
        <v>Overweight</v>
      </c>
      <c r="K1501" t="str">
        <f>VLOOKUP(A1501,MED[],10,FALSE)</f>
        <v>Normal</v>
      </c>
      <c r="L1501" t="str">
        <f>VLOOKUP(A1501,HOS[],2,FALSE)</f>
        <v>29 Sep 1984</v>
      </c>
      <c r="M1501" s="11">
        <f>VLOOKUP(A1501,HOS[],8,FALSE)</f>
        <v>11353.23</v>
      </c>
      <c r="N1501" t="str">
        <f>VLOOKUP(A1501,HOS[],9,FALSE)</f>
        <v>tier - 2</v>
      </c>
      <c r="O1501" t="str">
        <f>VLOOKUP(A1501,HOS[],10,FALSE)</f>
        <v>tier - 3</v>
      </c>
      <c r="P1501" t="str">
        <f>VLOOKUP(A1501,HOS[],11,FALSE)</f>
        <v>R1012</v>
      </c>
      <c r="Q1501">
        <f>VLOOKUP(A1501,HOS[],3,FALSE)</f>
        <v>38</v>
      </c>
    </row>
    <row r="1502" spans="1:17" ht="15.6" x14ac:dyDescent="0.3">
      <c r="A1502" s="1" t="s">
        <v>870</v>
      </c>
      <c r="B1502" t="str">
        <f>VLOOKUP(A1502,CUS[],3,FALSE)</f>
        <v>Millicent M</v>
      </c>
      <c r="C1502">
        <f>VLOOKUP(A1502,MED[],2,FALSE)</f>
        <v>26.33</v>
      </c>
      <c r="D1502">
        <f>VLOOKUP(A1502,MED[],3,FALSE)</f>
        <v>4.79</v>
      </c>
      <c r="E1502" t="str">
        <f>VLOOKUP(A1502,MED[],4,FALSE)</f>
        <v>No</v>
      </c>
      <c r="F1502" t="str">
        <f>VLOOKUP(A1502,MED[],5,FALSE)</f>
        <v>No</v>
      </c>
      <c r="G1502" t="str">
        <f>VLOOKUP(A1502,MED[],6,FALSE)</f>
        <v>No</v>
      </c>
      <c r="H1502" t="str">
        <f>VLOOKUP(A1502,MED[],7,FALSE)</f>
        <v>0</v>
      </c>
      <c r="I1502" t="str">
        <f>VLOOKUP(A1502,MED[],8,FALSE)</f>
        <v>No</v>
      </c>
      <c r="J1502" t="str">
        <f>VLOOKUP(A1502,MED[],9,FALSE)</f>
        <v>Overweight</v>
      </c>
      <c r="K1502" t="str">
        <f>VLOOKUP(A1502,MED[],10,FALSE)</f>
        <v>Normal</v>
      </c>
      <c r="L1502" t="str">
        <f>VLOOKUP(A1502,HOS[],2,FALSE)</f>
        <v>30 Dec 1989</v>
      </c>
      <c r="M1502" s="11">
        <f>VLOOKUP(A1502,HOS[],8,FALSE)</f>
        <v>13377.41</v>
      </c>
      <c r="N1502" t="str">
        <f>VLOOKUP(A1502,HOS[],9,FALSE)</f>
        <v>tier - 2</v>
      </c>
      <c r="O1502" t="str">
        <f>VLOOKUP(A1502,HOS[],10,FALSE)</f>
        <v>tier - 3</v>
      </c>
      <c r="P1502" t="str">
        <f>VLOOKUP(A1502,HOS[],11,FALSE)</f>
        <v>R1024</v>
      </c>
      <c r="Q1502">
        <f>VLOOKUP(A1502,HOS[],3,FALSE)</f>
        <v>33</v>
      </c>
    </row>
    <row r="1503" spans="1:17" ht="15.6" x14ac:dyDescent="0.3">
      <c r="A1503" s="1" t="s">
        <v>869</v>
      </c>
      <c r="B1503" t="str">
        <f>VLOOKUP(A1503,CUS[],3,FALSE)</f>
        <v>Kathleen</v>
      </c>
      <c r="C1503">
        <f>VLOOKUP(A1503,MED[],2,FALSE)</f>
        <v>17.29</v>
      </c>
      <c r="D1503">
        <f>VLOOKUP(A1503,MED[],3,FALSE)</f>
        <v>5.35</v>
      </c>
      <c r="E1503" t="str">
        <f>VLOOKUP(A1503,MED[],4,FALSE)</f>
        <v>yes</v>
      </c>
      <c r="F1503" t="str">
        <f>VLOOKUP(A1503,MED[],5,FALSE)</f>
        <v>No</v>
      </c>
      <c r="G1503" t="str">
        <f>VLOOKUP(A1503,MED[],6,FALSE)</f>
        <v>No</v>
      </c>
      <c r="H1503" t="str">
        <f>VLOOKUP(A1503,MED[],7,FALSE)</f>
        <v>0</v>
      </c>
      <c r="I1503" t="str">
        <f>VLOOKUP(A1503,MED[],8,FALSE)</f>
        <v>No</v>
      </c>
      <c r="J1503" t="str">
        <f>VLOOKUP(A1503,MED[],9,FALSE)</f>
        <v>Underweight</v>
      </c>
      <c r="K1503" t="str">
        <f>VLOOKUP(A1503,MED[],10,FALSE)</f>
        <v>Normal</v>
      </c>
      <c r="L1503" t="str">
        <f>VLOOKUP(A1503,HOS[],2,FALSE)</f>
        <v>6 Sep 1985</v>
      </c>
      <c r="M1503" s="11">
        <f>VLOOKUP(A1503,HOS[],8,FALSE)</f>
        <v>13383.67</v>
      </c>
      <c r="N1503" t="str">
        <f>VLOOKUP(A1503,HOS[],9,FALSE)</f>
        <v>tier - 2</v>
      </c>
      <c r="O1503" t="str">
        <f>VLOOKUP(A1503,HOS[],10,FALSE)</f>
        <v>tier - 1</v>
      </c>
      <c r="P1503" t="str">
        <f>VLOOKUP(A1503,HOS[],11,FALSE)</f>
        <v>R1024</v>
      </c>
      <c r="Q1503">
        <f>VLOOKUP(A1503,HOS[],3,FALSE)</f>
        <v>37</v>
      </c>
    </row>
    <row r="1504" spans="1:17" ht="15.6" x14ac:dyDescent="0.3">
      <c r="A1504" s="1" t="s">
        <v>868</v>
      </c>
      <c r="B1504" t="str">
        <f>VLOOKUP(A1504,CUS[],3,FALSE)</f>
        <v>Kimberly K</v>
      </c>
      <c r="C1504">
        <f>VLOOKUP(A1504,MED[],2,FALSE)</f>
        <v>42.88</v>
      </c>
      <c r="D1504">
        <f>VLOOKUP(A1504,MED[],3,FALSE)</f>
        <v>4.87</v>
      </c>
      <c r="E1504" t="str">
        <f>VLOOKUP(A1504,MED[],4,FALSE)</f>
        <v>No</v>
      </c>
      <c r="F1504" t="str">
        <f>VLOOKUP(A1504,MED[],5,FALSE)</f>
        <v>yes</v>
      </c>
      <c r="G1504" t="str">
        <f>VLOOKUP(A1504,MED[],6,FALSE)</f>
        <v>No</v>
      </c>
      <c r="H1504" t="str">
        <f>VLOOKUP(A1504,MED[],7,FALSE)</f>
        <v>1</v>
      </c>
      <c r="I1504" t="str">
        <f>VLOOKUP(A1504,MED[],8,FALSE)</f>
        <v>No</v>
      </c>
      <c r="J1504" t="str">
        <f>VLOOKUP(A1504,MED[],9,FALSE)</f>
        <v>Obesity</v>
      </c>
      <c r="K1504" t="str">
        <f>VLOOKUP(A1504,MED[],10,FALSE)</f>
        <v>Normal</v>
      </c>
      <c r="L1504" t="str">
        <f>VLOOKUP(A1504,HOS[],2,FALSE)</f>
        <v>9 Dec 2004</v>
      </c>
      <c r="M1504" s="11">
        <f>VLOOKUP(A1504,HOS[],8,FALSE)</f>
        <v>13390.56</v>
      </c>
      <c r="N1504" t="str">
        <f>VLOOKUP(A1504,HOS[],9,FALSE)</f>
        <v>tier - 2</v>
      </c>
      <c r="O1504" t="str">
        <f>VLOOKUP(A1504,HOS[],10,FALSE)</f>
        <v>tier - 1</v>
      </c>
      <c r="P1504" t="str">
        <f>VLOOKUP(A1504,HOS[],11,FALSE)</f>
        <v>R1012</v>
      </c>
      <c r="Q1504">
        <f>VLOOKUP(A1504,HOS[],3,FALSE)</f>
        <v>18</v>
      </c>
    </row>
    <row r="1505" spans="1:17" ht="15.6" x14ac:dyDescent="0.3">
      <c r="A1505" s="1" t="s">
        <v>867</v>
      </c>
      <c r="B1505" t="str">
        <f>VLOOKUP(A1505,CUS[],3,FALSE)</f>
        <v>Justin C</v>
      </c>
      <c r="C1505">
        <f>VLOOKUP(A1505,MED[],2,FALSE)</f>
        <v>32.200000000000003</v>
      </c>
      <c r="D1505">
        <f>VLOOKUP(A1505,MED[],3,FALSE)</f>
        <v>10.09</v>
      </c>
      <c r="E1505" t="str">
        <f>VLOOKUP(A1505,MED[],4,FALSE)</f>
        <v>yes</v>
      </c>
      <c r="F1505" t="str">
        <f>VLOOKUP(A1505,MED[],5,FALSE)</f>
        <v>No</v>
      </c>
      <c r="G1505" t="str">
        <f>VLOOKUP(A1505,MED[],6,FALSE)</f>
        <v>No</v>
      </c>
      <c r="H1505" t="str">
        <f>VLOOKUP(A1505,MED[],7,FALSE)</f>
        <v>0</v>
      </c>
      <c r="I1505" t="str">
        <f>VLOOKUP(A1505,MED[],8,FALSE)</f>
        <v>No</v>
      </c>
      <c r="J1505" t="str">
        <f>VLOOKUP(A1505,MED[],9,FALSE)</f>
        <v>Obesity</v>
      </c>
      <c r="K1505" t="str">
        <f>VLOOKUP(A1505,MED[],10,FALSE)</f>
        <v>Diabetes</v>
      </c>
      <c r="L1505" t="str">
        <f>VLOOKUP(A1505,HOS[],2,FALSE)</f>
        <v>25 Jun 1981</v>
      </c>
      <c r="M1505" s="11">
        <f>VLOOKUP(A1505,HOS[],8,FALSE)</f>
        <v>13393.76</v>
      </c>
      <c r="N1505" t="str">
        <f>VLOOKUP(A1505,HOS[],9,FALSE)</f>
        <v>tier - 2</v>
      </c>
      <c r="O1505" t="str">
        <f>VLOOKUP(A1505,HOS[],10,FALSE)</f>
        <v>tier - 2</v>
      </c>
      <c r="P1505" t="str">
        <f>VLOOKUP(A1505,HOS[],11,FALSE)</f>
        <v>R1011</v>
      </c>
      <c r="Q1505">
        <f>VLOOKUP(A1505,HOS[],3,FALSE)</f>
        <v>41</v>
      </c>
    </row>
    <row r="1506" spans="1:17" ht="15.6" x14ac:dyDescent="0.3">
      <c r="A1506" s="1" t="s">
        <v>866</v>
      </c>
      <c r="B1506" t="str">
        <f>VLOOKUP(A1506,CUS[],3,FALSE)</f>
        <v>Tristan P.</v>
      </c>
      <c r="C1506">
        <f>VLOOKUP(A1506,MED[],2,FALSE)</f>
        <v>18.75</v>
      </c>
      <c r="D1506">
        <f>VLOOKUP(A1506,MED[],3,FALSE)</f>
        <v>5.47</v>
      </c>
      <c r="E1506" t="str">
        <f>VLOOKUP(A1506,MED[],4,FALSE)</f>
        <v>yes</v>
      </c>
      <c r="F1506" t="str">
        <f>VLOOKUP(A1506,MED[],5,FALSE)</f>
        <v>No</v>
      </c>
      <c r="G1506" t="str">
        <f>VLOOKUP(A1506,MED[],6,FALSE)</f>
        <v>Yes</v>
      </c>
      <c r="H1506" t="str">
        <f>VLOOKUP(A1506,MED[],7,FALSE)</f>
        <v>1</v>
      </c>
      <c r="I1506" t="str">
        <f>VLOOKUP(A1506,MED[],8,FALSE)</f>
        <v>No</v>
      </c>
      <c r="J1506" t="str">
        <f>VLOOKUP(A1506,MED[],9,FALSE)</f>
        <v>Overweight</v>
      </c>
      <c r="K1506" t="str">
        <f>VLOOKUP(A1506,MED[],10,FALSE)</f>
        <v>Normal</v>
      </c>
      <c r="L1506" t="str">
        <f>VLOOKUP(A1506,HOS[],2,FALSE)</f>
        <v>20 Oct 1969</v>
      </c>
      <c r="M1506" s="11">
        <f>VLOOKUP(A1506,HOS[],8,FALSE)</f>
        <v>13405.39</v>
      </c>
      <c r="N1506" t="str">
        <f>VLOOKUP(A1506,HOS[],9,FALSE)</f>
        <v>tier - 2</v>
      </c>
      <c r="O1506" t="str">
        <f>VLOOKUP(A1506,HOS[],10,FALSE)</f>
        <v>tier - 2</v>
      </c>
      <c r="P1506" t="str">
        <f>VLOOKUP(A1506,HOS[],11,FALSE)</f>
        <v>R1013</v>
      </c>
      <c r="Q1506">
        <f>VLOOKUP(A1506,HOS[],3,FALSE)</f>
        <v>53</v>
      </c>
    </row>
    <row r="1507" spans="1:17" ht="15.6" x14ac:dyDescent="0.3">
      <c r="A1507" s="1" t="s">
        <v>865</v>
      </c>
      <c r="B1507" t="str">
        <f>VLOOKUP(A1507,CUS[],3,FALSE)</f>
        <v>Traci A</v>
      </c>
      <c r="C1507">
        <f>VLOOKUP(A1507,MED[],2,FALSE)</f>
        <v>22.36</v>
      </c>
      <c r="D1507">
        <f>VLOOKUP(A1507,MED[],3,FALSE)</f>
        <v>8.6</v>
      </c>
      <c r="E1507" t="str">
        <f>VLOOKUP(A1507,MED[],4,FALSE)</f>
        <v>No</v>
      </c>
      <c r="F1507" t="str">
        <f>VLOOKUP(A1507,MED[],5,FALSE)</f>
        <v>No</v>
      </c>
      <c r="G1507" t="str">
        <f>VLOOKUP(A1507,MED[],6,FALSE)</f>
        <v>No</v>
      </c>
      <c r="H1507" t="str">
        <f>VLOOKUP(A1507,MED[],7,FALSE)</f>
        <v>0</v>
      </c>
      <c r="I1507" t="str">
        <f>VLOOKUP(A1507,MED[],8,FALSE)</f>
        <v>No</v>
      </c>
      <c r="J1507" t="str">
        <f>VLOOKUP(A1507,MED[],9,FALSE)</f>
        <v>Overweight</v>
      </c>
      <c r="K1507" t="str">
        <f>VLOOKUP(A1507,MED[],10,FALSE)</f>
        <v>Diabetes</v>
      </c>
      <c r="L1507" t="str">
        <f>VLOOKUP(A1507,HOS[],2,FALSE)</f>
        <v>19 Aug 1978</v>
      </c>
      <c r="M1507" s="11">
        <f>VLOOKUP(A1507,HOS[],8,FALSE)</f>
        <v>13412.97</v>
      </c>
      <c r="N1507" t="str">
        <f>VLOOKUP(A1507,HOS[],9,FALSE)</f>
        <v>tier - 2</v>
      </c>
      <c r="O1507" t="str">
        <f>VLOOKUP(A1507,HOS[],10,FALSE)</f>
        <v>tier - 1</v>
      </c>
      <c r="P1507" t="str">
        <f>VLOOKUP(A1507,HOS[],11,FALSE)</f>
        <v>R1013</v>
      </c>
      <c r="Q1507">
        <f>VLOOKUP(A1507,HOS[],3,FALSE)</f>
        <v>44</v>
      </c>
    </row>
    <row r="1508" spans="1:17" ht="15.6" x14ac:dyDescent="0.3">
      <c r="A1508" s="1" t="s">
        <v>864</v>
      </c>
      <c r="B1508" t="str">
        <f>VLOOKUP(A1508,CUS[],3,FALSE)</f>
        <v>Justin P</v>
      </c>
      <c r="C1508">
        <f>VLOOKUP(A1508,MED[],2,FALSE)</f>
        <v>23.94</v>
      </c>
      <c r="D1508">
        <f>VLOOKUP(A1508,MED[],3,FALSE)</f>
        <v>10.74</v>
      </c>
      <c r="E1508" t="str">
        <f>VLOOKUP(A1508,MED[],4,FALSE)</f>
        <v>yes</v>
      </c>
      <c r="F1508" t="str">
        <f>VLOOKUP(A1508,MED[],5,FALSE)</f>
        <v>No</v>
      </c>
      <c r="G1508" t="str">
        <f>VLOOKUP(A1508,MED[],6,FALSE)</f>
        <v>No</v>
      </c>
      <c r="H1508" t="str">
        <f>VLOOKUP(A1508,MED[],7,FALSE)</f>
        <v>0</v>
      </c>
      <c r="I1508" t="str">
        <f>VLOOKUP(A1508,MED[],8,FALSE)</f>
        <v>No</v>
      </c>
      <c r="J1508" t="str">
        <f>VLOOKUP(A1508,MED[],9,FALSE)</f>
        <v>Overweight</v>
      </c>
      <c r="K1508" t="str">
        <f>VLOOKUP(A1508,MED[],10,FALSE)</f>
        <v>Diabetes</v>
      </c>
      <c r="L1508" t="str">
        <f>VLOOKUP(A1508,HOS[],2,FALSE)</f>
        <v>22 Jun 1981</v>
      </c>
      <c r="M1508" s="11">
        <f>VLOOKUP(A1508,HOS[],8,FALSE)</f>
        <v>13415.04</v>
      </c>
      <c r="N1508" t="str">
        <f>VLOOKUP(A1508,HOS[],9,FALSE)</f>
        <v>tier - 2</v>
      </c>
      <c r="O1508" t="str">
        <f>VLOOKUP(A1508,HOS[],10,FALSE)</f>
        <v>tier - 2</v>
      </c>
      <c r="P1508" t="str">
        <f>VLOOKUP(A1508,HOS[],11,FALSE)</f>
        <v>R1019</v>
      </c>
      <c r="Q1508">
        <f>VLOOKUP(A1508,HOS[],3,FALSE)</f>
        <v>41</v>
      </c>
    </row>
    <row r="1509" spans="1:17" ht="15.6" x14ac:dyDescent="0.3">
      <c r="A1509" s="1" t="s">
        <v>863</v>
      </c>
      <c r="B1509" t="str">
        <f>VLOOKUP(A1509,CUS[],3,FALSE)</f>
        <v>Logan M</v>
      </c>
      <c r="C1509">
        <f>VLOOKUP(A1509,MED[],2,FALSE)</f>
        <v>30.1</v>
      </c>
      <c r="D1509">
        <f>VLOOKUP(A1509,MED[],3,FALSE)</f>
        <v>4.3899999999999997</v>
      </c>
      <c r="E1509" t="str">
        <f>VLOOKUP(A1509,MED[],4,FALSE)</f>
        <v>No</v>
      </c>
      <c r="F1509" t="str">
        <f>VLOOKUP(A1509,MED[],5,FALSE)</f>
        <v>No</v>
      </c>
      <c r="G1509" t="str">
        <f>VLOOKUP(A1509,MED[],6,FALSE)</f>
        <v>Yes</v>
      </c>
      <c r="H1509" t="str">
        <f>VLOOKUP(A1509,MED[],7,FALSE)</f>
        <v>1</v>
      </c>
      <c r="I1509" t="str">
        <f>VLOOKUP(A1509,MED[],8,FALSE)</f>
        <v>No</v>
      </c>
      <c r="J1509" t="str">
        <f>VLOOKUP(A1509,MED[],9,FALSE)</f>
        <v>Obesity</v>
      </c>
      <c r="K1509" t="str">
        <f>VLOOKUP(A1509,MED[],10,FALSE)</f>
        <v>Normal</v>
      </c>
      <c r="L1509" t="str">
        <f>VLOOKUP(A1509,HOS[],2,FALSE)</f>
        <v>29 Nov 1979</v>
      </c>
      <c r="M1509" s="11">
        <f>VLOOKUP(A1509,HOS[],8,FALSE)</f>
        <v>41661.599999999999</v>
      </c>
      <c r="N1509" t="str">
        <f>VLOOKUP(A1509,HOS[],9,FALSE)</f>
        <v>tier - 2</v>
      </c>
      <c r="O1509" t="str">
        <f>VLOOKUP(A1509,HOS[],10,FALSE)</f>
        <v>tier - 2</v>
      </c>
      <c r="P1509" t="str">
        <f>VLOOKUP(A1509,HOS[],11,FALSE)</f>
        <v>R1011</v>
      </c>
      <c r="Q1509">
        <f>VLOOKUP(A1509,HOS[],3,FALSE)</f>
        <v>43</v>
      </c>
    </row>
    <row r="1510" spans="1:17" ht="15.6" x14ac:dyDescent="0.3">
      <c r="A1510" s="1" t="s">
        <v>862</v>
      </c>
      <c r="B1510" t="str">
        <f>VLOOKUP(A1510,CUS[],3,FALSE)</f>
        <v>Sebastien</v>
      </c>
      <c r="C1510">
        <f>VLOOKUP(A1510,MED[],2,FALSE)</f>
        <v>21.93</v>
      </c>
      <c r="D1510">
        <f>VLOOKUP(A1510,MED[],3,FALSE)</f>
        <v>6.3</v>
      </c>
      <c r="E1510" t="str">
        <f>VLOOKUP(A1510,MED[],4,FALSE)</f>
        <v>No</v>
      </c>
      <c r="F1510" t="str">
        <f>VLOOKUP(A1510,MED[],5,FALSE)</f>
        <v>No</v>
      </c>
      <c r="G1510" t="str">
        <f>VLOOKUP(A1510,MED[],6,FALSE)</f>
        <v>No</v>
      </c>
      <c r="H1510" t="str">
        <f>VLOOKUP(A1510,MED[],7,FALSE)</f>
        <v>0</v>
      </c>
      <c r="I1510" t="str">
        <f>VLOOKUP(A1510,MED[],8,FALSE)</f>
        <v>No</v>
      </c>
      <c r="J1510" t="str">
        <f>VLOOKUP(A1510,MED[],9,FALSE)</f>
        <v>Overweight</v>
      </c>
      <c r="K1510" t="str">
        <f>VLOOKUP(A1510,MED[],10,FALSE)</f>
        <v>Prediabetes</v>
      </c>
      <c r="L1510" t="str">
        <f>VLOOKUP(A1510,HOS[],2,FALSE)</f>
        <v>17 Jun 1977</v>
      </c>
      <c r="M1510" s="11">
        <f>VLOOKUP(A1510,HOS[],8,FALSE)</f>
        <v>13417.05</v>
      </c>
      <c r="N1510" t="str">
        <f>VLOOKUP(A1510,HOS[],9,FALSE)</f>
        <v>tier - 2</v>
      </c>
      <c r="O1510" t="str">
        <f>VLOOKUP(A1510,HOS[],10,FALSE)</f>
        <v>tier - 1</v>
      </c>
      <c r="P1510" t="str">
        <f>VLOOKUP(A1510,HOS[],11,FALSE)</f>
        <v>R1013</v>
      </c>
      <c r="Q1510">
        <f>VLOOKUP(A1510,HOS[],3,FALSE)</f>
        <v>45</v>
      </c>
    </row>
    <row r="1511" spans="1:17" ht="15.6" x14ac:dyDescent="0.3">
      <c r="A1511" s="1" t="s">
        <v>861</v>
      </c>
      <c r="B1511" t="str">
        <f>VLOOKUP(A1511,CUS[],3,FALSE)</f>
        <v>Tiffany A</v>
      </c>
      <c r="C1511">
        <f>VLOOKUP(A1511,MED[],2,FALSE)</f>
        <v>39.75</v>
      </c>
      <c r="D1511">
        <f>VLOOKUP(A1511,MED[],3,FALSE)</f>
        <v>5.41</v>
      </c>
      <c r="E1511" t="str">
        <f>VLOOKUP(A1511,MED[],4,FALSE)</f>
        <v>No</v>
      </c>
      <c r="F1511" t="str">
        <f>VLOOKUP(A1511,MED[],5,FALSE)</f>
        <v>yes</v>
      </c>
      <c r="G1511" t="str">
        <f>VLOOKUP(A1511,MED[],6,FALSE)</f>
        <v>No</v>
      </c>
      <c r="H1511" t="str">
        <f>VLOOKUP(A1511,MED[],7,FALSE)</f>
        <v>1</v>
      </c>
      <c r="I1511" t="str">
        <f>VLOOKUP(A1511,MED[],8,FALSE)</f>
        <v>No</v>
      </c>
      <c r="J1511" t="str">
        <f>VLOOKUP(A1511,MED[],9,FALSE)</f>
        <v>Obesity</v>
      </c>
      <c r="K1511" t="str">
        <f>VLOOKUP(A1511,MED[],10,FALSE)</f>
        <v>Normal</v>
      </c>
      <c r="L1511" t="str">
        <f>VLOOKUP(A1511,HOS[],2,FALSE)</f>
        <v>3 Nov 2000</v>
      </c>
      <c r="M1511" s="11">
        <f>VLOOKUP(A1511,HOS[],8,FALSE)</f>
        <v>13429.04</v>
      </c>
      <c r="N1511" t="str">
        <f>VLOOKUP(A1511,HOS[],9,FALSE)</f>
        <v>tier - 2</v>
      </c>
      <c r="O1511" t="str">
        <f>VLOOKUP(A1511,HOS[],10,FALSE)</f>
        <v>tier - 1</v>
      </c>
      <c r="P1511" t="str">
        <f>VLOOKUP(A1511,HOS[],11,FALSE)</f>
        <v>R1012</v>
      </c>
      <c r="Q1511">
        <f>VLOOKUP(A1511,HOS[],3,FALSE)</f>
        <v>22</v>
      </c>
    </row>
    <row r="1512" spans="1:17" ht="15.6" x14ac:dyDescent="0.3">
      <c r="A1512" s="1" t="s">
        <v>860</v>
      </c>
      <c r="B1512" t="str">
        <f>VLOOKUP(A1512,CUS[],3,FALSE)</f>
        <v>Matthew</v>
      </c>
      <c r="C1512">
        <f>VLOOKUP(A1512,MED[],2,FALSE)</f>
        <v>26.03</v>
      </c>
      <c r="D1512">
        <f>VLOOKUP(A1512,MED[],3,FALSE)</f>
        <v>4.47</v>
      </c>
      <c r="E1512" t="str">
        <f>VLOOKUP(A1512,MED[],4,FALSE)</f>
        <v>No</v>
      </c>
      <c r="F1512" t="str">
        <f>VLOOKUP(A1512,MED[],5,FALSE)</f>
        <v>No</v>
      </c>
      <c r="G1512" t="str">
        <f>VLOOKUP(A1512,MED[],6,FALSE)</f>
        <v>Yes</v>
      </c>
      <c r="H1512" t="str">
        <f>VLOOKUP(A1512,MED[],7,FALSE)</f>
        <v>1</v>
      </c>
      <c r="I1512" t="str">
        <f>VLOOKUP(A1512,MED[],8,FALSE)</f>
        <v>No</v>
      </c>
      <c r="J1512" t="str">
        <f>VLOOKUP(A1512,MED[],9,FALSE)</f>
        <v>Overweight</v>
      </c>
      <c r="K1512" t="str">
        <f>VLOOKUP(A1512,MED[],10,FALSE)</f>
        <v>Normal</v>
      </c>
      <c r="L1512" t="str">
        <f>VLOOKUP(A1512,HOS[],2,FALSE)</f>
        <v>26 Jul 1979</v>
      </c>
      <c r="M1512" s="11">
        <f>VLOOKUP(A1512,HOS[],8,FALSE)</f>
        <v>11356.66</v>
      </c>
      <c r="N1512" t="str">
        <f>VLOOKUP(A1512,HOS[],9,FALSE)</f>
        <v>tier - 3</v>
      </c>
      <c r="O1512" t="str">
        <f>VLOOKUP(A1512,HOS[],10,FALSE)</f>
        <v>tier - 1</v>
      </c>
      <c r="P1512" t="str">
        <f>VLOOKUP(A1512,HOS[],11,FALSE)</f>
        <v>R1016</v>
      </c>
      <c r="Q1512">
        <f>VLOOKUP(A1512,HOS[],3,FALSE)</f>
        <v>43</v>
      </c>
    </row>
    <row r="1513" spans="1:17" ht="15.6" x14ac:dyDescent="0.3">
      <c r="A1513" s="1" t="s">
        <v>859</v>
      </c>
      <c r="B1513" t="str">
        <f>VLOOKUP(A1513,CUS[],3,FALSE)</f>
        <v>Luke</v>
      </c>
      <c r="C1513">
        <f>VLOOKUP(A1513,MED[],2,FALSE)</f>
        <v>34.51</v>
      </c>
      <c r="D1513">
        <f>VLOOKUP(A1513,MED[],3,FALSE)</f>
        <v>6.26</v>
      </c>
      <c r="E1513" t="str">
        <f>VLOOKUP(A1513,MED[],4,FALSE)</f>
        <v>No</v>
      </c>
      <c r="F1513" t="str">
        <f>VLOOKUP(A1513,MED[],5,FALSE)</f>
        <v>No</v>
      </c>
      <c r="G1513" t="str">
        <f>VLOOKUP(A1513,MED[],6,FALSE)</f>
        <v>No</v>
      </c>
      <c r="H1513" t="str">
        <f>VLOOKUP(A1513,MED[],7,FALSE)</f>
        <v>0</v>
      </c>
      <c r="I1513" t="str">
        <f>VLOOKUP(A1513,MED[],8,FALSE)</f>
        <v>No</v>
      </c>
      <c r="J1513" t="str">
        <f>VLOOKUP(A1513,MED[],9,FALSE)</f>
        <v>Obesity</v>
      </c>
      <c r="K1513" t="str">
        <f>VLOOKUP(A1513,MED[],10,FALSE)</f>
        <v>Prediabetes</v>
      </c>
      <c r="L1513" t="str">
        <f>VLOOKUP(A1513,HOS[],2,FALSE)</f>
        <v>14 Jul 1994</v>
      </c>
      <c r="M1513" s="11">
        <f>VLOOKUP(A1513,HOS[],8,FALSE)</f>
        <v>13430.27</v>
      </c>
      <c r="N1513" t="str">
        <f>VLOOKUP(A1513,HOS[],9,FALSE)</f>
        <v>tier - 2</v>
      </c>
      <c r="O1513" t="str">
        <f>VLOOKUP(A1513,HOS[],10,FALSE)</f>
        <v>tier - 2</v>
      </c>
      <c r="P1513" t="str">
        <f>VLOOKUP(A1513,HOS[],11,FALSE)</f>
        <v>R1021</v>
      </c>
      <c r="Q1513">
        <f>VLOOKUP(A1513,HOS[],3,FALSE)</f>
        <v>28</v>
      </c>
    </row>
    <row r="1514" spans="1:17" ht="15.6" x14ac:dyDescent="0.3">
      <c r="A1514" s="1" t="s">
        <v>858</v>
      </c>
      <c r="B1514" t="str">
        <f>VLOOKUP(A1514,CUS[],3,FALSE)</f>
        <v>Leigh</v>
      </c>
      <c r="C1514">
        <f>VLOOKUP(A1514,MED[],2,FALSE)</f>
        <v>19.32</v>
      </c>
      <c r="D1514">
        <f>VLOOKUP(A1514,MED[],3,FALSE)</f>
        <v>11.58</v>
      </c>
      <c r="E1514" t="str">
        <f>VLOOKUP(A1514,MED[],4,FALSE)</f>
        <v>yes</v>
      </c>
      <c r="F1514" t="str">
        <f>VLOOKUP(A1514,MED[],5,FALSE)</f>
        <v>No</v>
      </c>
      <c r="G1514" t="str">
        <f>VLOOKUP(A1514,MED[],6,FALSE)</f>
        <v>No</v>
      </c>
      <c r="H1514" t="str">
        <f>VLOOKUP(A1514,MED[],7,FALSE)</f>
        <v>1</v>
      </c>
      <c r="I1514" t="str">
        <f>VLOOKUP(A1514,MED[],8,FALSE)</f>
        <v>No</v>
      </c>
      <c r="J1514" t="str">
        <f>VLOOKUP(A1514,MED[],9,FALSE)</f>
        <v>Overweight</v>
      </c>
      <c r="K1514" t="str">
        <f>VLOOKUP(A1514,MED[],10,FALSE)</f>
        <v>Diabetes</v>
      </c>
      <c r="L1514" t="str">
        <f>VLOOKUP(A1514,HOS[],2,FALSE)</f>
        <v>29 Aug 1975</v>
      </c>
      <c r="M1514" s="11">
        <f>VLOOKUP(A1514,HOS[],8,FALSE)</f>
        <v>13440.7</v>
      </c>
      <c r="N1514" t="str">
        <f>VLOOKUP(A1514,HOS[],9,FALSE)</f>
        <v>tier - 2</v>
      </c>
      <c r="O1514" t="str">
        <f>VLOOKUP(A1514,HOS[],10,FALSE)</f>
        <v>tier - 1</v>
      </c>
      <c r="P1514" t="str">
        <f>VLOOKUP(A1514,HOS[],11,FALSE)</f>
        <v>R1012</v>
      </c>
      <c r="Q1514">
        <f>VLOOKUP(A1514,HOS[],3,FALSE)</f>
        <v>47</v>
      </c>
    </row>
    <row r="1515" spans="1:17" ht="15.6" x14ac:dyDescent="0.3">
      <c r="A1515" s="1" t="s">
        <v>857</v>
      </c>
      <c r="B1515" t="str">
        <f>VLOOKUP(A1515,CUS[],3,FALSE)</f>
        <v>Yosuke</v>
      </c>
      <c r="C1515">
        <f>VLOOKUP(A1515,MED[],2,FALSE)</f>
        <v>28.5</v>
      </c>
      <c r="D1515">
        <f>VLOOKUP(A1515,MED[],3,FALSE)</f>
        <v>4.3600000000000003</v>
      </c>
      <c r="E1515" t="str">
        <f>VLOOKUP(A1515,MED[],4,FALSE)</f>
        <v>No</v>
      </c>
      <c r="F1515" t="str">
        <f>VLOOKUP(A1515,MED[],5,FALSE)</f>
        <v>No</v>
      </c>
      <c r="G1515" t="str">
        <f>VLOOKUP(A1515,MED[],6,FALSE)</f>
        <v>No</v>
      </c>
      <c r="H1515" t="str">
        <f>VLOOKUP(A1515,MED[],7,FALSE)</f>
        <v>0</v>
      </c>
      <c r="I1515" t="str">
        <f>VLOOKUP(A1515,MED[],8,FALSE)</f>
        <v>No</v>
      </c>
      <c r="J1515" t="str">
        <f>VLOOKUP(A1515,MED[],9,FALSE)</f>
        <v>Overweight</v>
      </c>
      <c r="K1515" t="str">
        <f>VLOOKUP(A1515,MED[],10,FALSE)</f>
        <v>Normal</v>
      </c>
      <c r="L1515" t="str">
        <f>VLOOKUP(A1515,HOS[],2,FALSE)</f>
        <v>13 Jun 1991</v>
      </c>
      <c r="M1515" s="11">
        <f>VLOOKUP(A1515,HOS[],8,FALSE)</f>
        <v>13451.12</v>
      </c>
      <c r="N1515" t="str">
        <f>VLOOKUP(A1515,HOS[],9,FALSE)</f>
        <v>tier - 1</v>
      </c>
      <c r="O1515" t="str">
        <f>VLOOKUP(A1515,HOS[],10,FALSE)</f>
        <v>tier - 2</v>
      </c>
      <c r="P1515" t="str">
        <f>VLOOKUP(A1515,HOS[],11,FALSE)</f>
        <v>R1014</v>
      </c>
      <c r="Q1515">
        <f>VLOOKUP(A1515,HOS[],3,FALSE)</f>
        <v>31</v>
      </c>
    </row>
    <row r="1516" spans="1:17" ht="15.6" x14ac:dyDescent="0.3">
      <c r="A1516" s="1" t="s">
        <v>856</v>
      </c>
      <c r="B1516" t="str">
        <f>VLOOKUP(A1516,CUS[],3,FALSE)</f>
        <v>Matthew</v>
      </c>
      <c r="C1516">
        <f>VLOOKUP(A1516,MED[],2,FALSE)</f>
        <v>30.875</v>
      </c>
      <c r="D1516">
        <f>VLOOKUP(A1516,MED[],3,FALSE)</f>
        <v>4.1399999999999997</v>
      </c>
      <c r="E1516" t="str">
        <f>VLOOKUP(A1516,MED[],4,FALSE)</f>
        <v>yes</v>
      </c>
      <c r="F1516" t="str">
        <f>VLOOKUP(A1516,MED[],5,FALSE)</f>
        <v>No</v>
      </c>
      <c r="G1516" t="str">
        <f>VLOOKUP(A1516,MED[],6,FALSE)</f>
        <v>No</v>
      </c>
      <c r="H1516" t="str">
        <f>VLOOKUP(A1516,MED[],7,FALSE)</f>
        <v>0</v>
      </c>
      <c r="I1516" t="str">
        <f>VLOOKUP(A1516,MED[],8,FALSE)</f>
        <v>No</v>
      </c>
      <c r="J1516" t="str">
        <f>VLOOKUP(A1516,MED[],9,FALSE)</f>
        <v>Obesity</v>
      </c>
      <c r="K1516" t="str">
        <f>VLOOKUP(A1516,MED[],10,FALSE)</f>
        <v>Normal</v>
      </c>
      <c r="L1516" t="str">
        <f>VLOOKUP(A1516,HOS[],2,FALSE)</f>
        <v>11 Dec 1985</v>
      </c>
      <c r="M1516" s="11">
        <f>VLOOKUP(A1516,HOS[],8,FALSE)</f>
        <v>13457.96</v>
      </c>
      <c r="N1516" t="str">
        <f>VLOOKUP(A1516,HOS[],9,FALSE)</f>
        <v>tier - 3</v>
      </c>
      <c r="O1516" t="str">
        <f>VLOOKUP(A1516,HOS[],10,FALSE)</f>
        <v>tier - 3</v>
      </c>
      <c r="P1516" t="str">
        <f>VLOOKUP(A1516,HOS[],11,FALSE)</f>
        <v>R1012</v>
      </c>
      <c r="Q1516">
        <f>VLOOKUP(A1516,HOS[],3,FALSE)</f>
        <v>37</v>
      </c>
    </row>
    <row r="1517" spans="1:17" ht="15.6" x14ac:dyDescent="0.3">
      <c r="A1517" s="1" t="s">
        <v>855</v>
      </c>
      <c r="B1517" t="str">
        <f>VLOOKUP(A1517,CUS[],3,FALSE)</f>
        <v xml:space="preserve">  Jacob</v>
      </c>
      <c r="C1517">
        <f>VLOOKUP(A1517,MED[],2,FALSE)</f>
        <v>24.02</v>
      </c>
      <c r="D1517">
        <f>VLOOKUP(A1517,MED[],3,FALSE)</f>
        <v>4.38</v>
      </c>
      <c r="E1517" t="str">
        <f>VLOOKUP(A1517,MED[],4,FALSE)</f>
        <v>No</v>
      </c>
      <c r="F1517" t="str">
        <f>VLOOKUP(A1517,MED[],5,FALSE)</f>
        <v>No</v>
      </c>
      <c r="G1517" t="str">
        <f>VLOOKUP(A1517,MED[],6,FALSE)</f>
        <v>No</v>
      </c>
      <c r="H1517" t="str">
        <f>VLOOKUP(A1517,MED[],7,FALSE)</f>
        <v>0</v>
      </c>
      <c r="I1517" t="str">
        <f>VLOOKUP(A1517,MED[],8,FALSE)</f>
        <v>No</v>
      </c>
      <c r="J1517" t="str">
        <f>VLOOKUP(A1517,MED[],9,FALSE)</f>
        <v>Overweight</v>
      </c>
      <c r="K1517" t="str">
        <f>VLOOKUP(A1517,MED[],10,FALSE)</f>
        <v>Normal</v>
      </c>
      <c r="L1517" t="str">
        <f>VLOOKUP(A1517,HOS[],2,FALSE)</f>
        <v>16 Nov 1980</v>
      </c>
      <c r="M1517" s="11">
        <f>VLOOKUP(A1517,HOS[],8,FALSE)</f>
        <v>13462.52</v>
      </c>
      <c r="N1517" t="str">
        <f>VLOOKUP(A1517,HOS[],9,FALSE)</f>
        <v>tier - 2</v>
      </c>
      <c r="O1517" t="str">
        <f>VLOOKUP(A1517,HOS[],10,FALSE)</f>
        <v>tier - 2</v>
      </c>
      <c r="P1517" t="str">
        <f>VLOOKUP(A1517,HOS[],11,FALSE)</f>
        <v>R1013</v>
      </c>
      <c r="Q1517">
        <f>VLOOKUP(A1517,HOS[],3,FALSE)</f>
        <v>42</v>
      </c>
    </row>
    <row r="1518" spans="1:17" ht="15.6" x14ac:dyDescent="0.3">
      <c r="A1518" s="1" t="s">
        <v>854</v>
      </c>
      <c r="B1518" t="str">
        <f>VLOOKUP(A1518,CUS[],3,FALSE)</f>
        <v>Jodi</v>
      </c>
      <c r="C1518">
        <f>VLOOKUP(A1518,MED[],2,FALSE)</f>
        <v>36.08</v>
      </c>
      <c r="D1518">
        <f>VLOOKUP(A1518,MED[],3,FALSE)</f>
        <v>11.61</v>
      </c>
      <c r="E1518" t="str">
        <f>VLOOKUP(A1518,MED[],4,FALSE)</f>
        <v>yes</v>
      </c>
      <c r="F1518" t="str">
        <f>VLOOKUP(A1518,MED[],5,FALSE)</f>
        <v>No</v>
      </c>
      <c r="G1518" t="str">
        <f>VLOOKUP(A1518,MED[],6,FALSE)</f>
        <v>No</v>
      </c>
      <c r="H1518" t="str">
        <f>VLOOKUP(A1518,MED[],7,FALSE)</f>
        <v>0</v>
      </c>
      <c r="I1518" t="str">
        <f>VLOOKUP(A1518,MED[],8,FALSE)</f>
        <v>No</v>
      </c>
      <c r="J1518" t="str">
        <f>VLOOKUP(A1518,MED[],9,FALSE)</f>
        <v>Obesity</v>
      </c>
      <c r="K1518" t="str">
        <f>VLOOKUP(A1518,MED[],10,FALSE)</f>
        <v>Diabetes</v>
      </c>
      <c r="L1518" t="str">
        <f>VLOOKUP(A1518,HOS[],2,FALSE)</f>
        <v>19 Oct 1981</v>
      </c>
      <c r="M1518" s="11">
        <f>VLOOKUP(A1518,HOS[],8,FALSE)</f>
        <v>13465.8</v>
      </c>
      <c r="N1518" t="str">
        <f>VLOOKUP(A1518,HOS[],9,FALSE)</f>
        <v>tier - 2</v>
      </c>
      <c r="O1518" t="str">
        <f>VLOOKUP(A1518,HOS[],10,FALSE)</f>
        <v>tier - 1</v>
      </c>
      <c r="P1518" t="str">
        <f>VLOOKUP(A1518,HOS[],11,FALSE)</f>
        <v>R1013</v>
      </c>
      <c r="Q1518">
        <f>VLOOKUP(A1518,HOS[],3,FALSE)</f>
        <v>41</v>
      </c>
    </row>
    <row r="1519" spans="1:17" ht="15.6" x14ac:dyDescent="0.3">
      <c r="A1519" s="1" t="s">
        <v>853</v>
      </c>
      <c r="B1519" t="str">
        <f>VLOOKUP(A1519,CUS[],3,FALSE)</f>
        <v>Lauren</v>
      </c>
      <c r="C1519">
        <f>VLOOKUP(A1519,MED[],2,FALSE)</f>
        <v>32.200000000000003</v>
      </c>
      <c r="D1519">
        <f>VLOOKUP(A1519,MED[],3,FALSE)</f>
        <v>10.59</v>
      </c>
      <c r="E1519" t="str">
        <f>VLOOKUP(A1519,MED[],4,FALSE)</f>
        <v>yes</v>
      </c>
      <c r="F1519" t="str">
        <f>VLOOKUP(A1519,MED[],5,FALSE)</f>
        <v>No</v>
      </c>
      <c r="G1519" t="str">
        <f>VLOOKUP(A1519,MED[],6,FALSE)</f>
        <v>No</v>
      </c>
      <c r="H1519" t="str">
        <f>VLOOKUP(A1519,MED[],7,FALSE)</f>
        <v>0</v>
      </c>
      <c r="I1519" t="str">
        <f>VLOOKUP(A1519,MED[],8,FALSE)</f>
        <v>No</v>
      </c>
      <c r="J1519" t="str">
        <f>VLOOKUP(A1519,MED[],9,FALSE)</f>
        <v>Obesity</v>
      </c>
      <c r="K1519" t="str">
        <f>VLOOKUP(A1519,MED[],10,FALSE)</f>
        <v>Diabetes</v>
      </c>
      <c r="L1519" t="str">
        <f>VLOOKUP(A1519,HOS[],2,FALSE)</f>
        <v>28 Sep 1981</v>
      </c>
      <c r="M1519" s="11">
        <f>VLOOKUP(A1519,HOS[],8,FALSE)</f>
        <v>13470.8</v>
      </c>
      <c r="N1519" t="str">
        <f>VLOOKUP(A1519,HOS[],9,FALSE)</f>
        <v>tier - 2</v>
      </c>
      <c r="O1519" t="str">
        <f>VLOOKUP(A1519,HOS[],10,FALSE)</f>
        <v>tier - 3</v>
      </c>
      <c r="P1519" t="str">
        <f>VLOOKUP(A1519,HOS[],11,FALSE)</f>
        <v>R1011</v>
      </c>
      <c r="Q1519">
        <f>VLOOKUP(A1519,HOS[],3,FALSE)</f>
        <v>41</v>
      </c>
    </row>
    <row r="1520" spans="1:17" ht="15.6" x14ac:dyDescent="0.3">
      <c r="A1520" s="1" t="s">
        <v>852</v>
      </c>
      <c r="B1520" t="str">
        <f>VLOOKUP(A1520,CUS[],3,FALSE)</f>
        <v>Misti C</v>
      </c>
      <c r="C1520">
        <f>VLOOKUP(A1520,MED[],2,FALSE)</f>
        <v>28.05</v>
      </c>
      <c r="D1520">
        <f>VLOOKUP(A1520,MED[],3,FALSE)</f>
        <v>11.85</v>
      </c>
      <c r="E1520" t="str">
        <f>VLOOKUP(A1520,MED[],4,FALSE)</f>
        <v>yes</v>
      </c>
      <c r="F1520" t="str">
        <f>VLOOKUP(A1520,MED[],5,FALSE)</f>
        <v>No</v>
      </c>
      <c r="G1520" t="str">
        <f>VLOOKUP(A1520,MED[],6,FALSE)</f>
        <v>No</v>
      </c>
      <c r="H1520" t="str">
        <f>VLOOKUP(A1520,MED[],7,FALSE)</f>
        <v>0</v>
      </c>
      <c r="I1520" t="str">
        <f>VLOOKUP(A1520,MED[],8,FALSE)</f>
        <v>No</v>
      </c>
      <c r="J1520" t="str">
        <f>VLOOKUP(A1520,MED[],9,FALSE)</f>
        <v>Overweight</v>
      </c>
      <c r="K1520" t="str">
        <f>VLOOKUP(A1520,MED[],10,FALSE)</f>
        <v>Diabetes</v>
      </c>
      <c r="L1520" t="str">
        <f>VLOOKUP(A1520,HOS[],2,FALSE)</f>
        <v>24 Sep 1981</v>
      </c>
      <c r="M1520" s="11">
        <f>VLOOKUP(A1520,HOS[],8,FALSE)</f>
        <v>13470.86</v>
      </c>
      <c r="N1520" t="str">
        <f>VLOOKUP(A1520,HOS[],9,FALSE)</f>
        <v>tier - 2</v>
      </c>
      <c r="O1520" t="str">
        <f>VLOOKUP(A1520,HOS[],10,FALSE)</f>
        <v>tier - 3</v>
      </c>
      <c r="P1520" t="str">
        <f>VLOOKUP(A1520,HOS[],11,FALSE)</f>
        <v>R1013</v>
      </c>
      <c r="Q1520">
        <f>VLOOKUP(A1520,HOS[],3,FALSE)</f>
        <v>41</v>
      </c>
    </row>
    <row r="1521" spans="1:17" ht="15.6" x14ac:dyDescent="0.3">
      <c r="A1521" s="1" t="s">
        <v>851</v>
      </c>
      <c r="B1521" t="str">
        <f>VLOOKUP(A1521,CUS[],3,FALSE)</f>
        <v>Angela J</v>
      </c>
      <c r="C1521">
        <f>VLOOKUP(A1521,MED[],2,FALSE)</f>
        <v>19</v>
      </c>
      <c r="D1521">
        <f>VLOOKUP(A1521,MED[],3,FALSE)</f>
        <v>5.46</v>
      </c>
      <c r="E1521" t="str">
        <f>VLOOKUP(A1521,MED[],4,FALSE)</f>
        <v>yes</v>
      </c>
      <c r="F1521" t="str">
        <f>VLOOKUP(A1521,MED[],5,FALSE)</f>
        <v>No</v>
      </c>
      <c r="G1521" t="str">
        <f>VLOOKUP(A1521,MED[],6,FALSE)</f>
        <v>No</v>
      </c>
      <c r="H1521" t="str">
        <f>VLOOKUP(A1521,MED[],7,FALSE)</f>
        <v>1</v>
      </c>
      <c r="I1521" t="str">
        <f>VLOOKUP(A1521,MED[],8,FALSE)</f>
        <v>No</v>
      </c>
      <c r="J1521" t="str">
        <f>VLOOKUP(A1521,MED[],9,FALSE)</f>
        <v>Overweight</v>
      </c>
      <c r="K1521" t="str">
        <f>VLOOKUP(A1521,MED[],10,FALSE)</f>
        <v>Normal</v>
      </c>
      <c r="L1521" t="str">
        <f>VLOOKUP(A1521,HOS[],2,FALSE)</f>
        <v>14 Oct 1988</v>
      </c>
      <c r="M1521" s="11">
        <f>VLOOKUP(A1521,HOS[],8,FALSE)</f>
        <v>41676.080000000002</v>
      </c>
      <c r="N1521" t="str">
        <f>VLOOKUP(A1521,HOS[],9,FALSE)</f>
        <v>tier - 2</v>
      </c>
      <c r="O1521" t="str">
        <f>VLOOKUP(A1521,HOS[],10,FALSE)</f>
        <v>tier - 2</v>
      </c>
      <c r="P1521" t="str">
        <f>VLOOKUP(A1521,HOS[],11,FALSE)</f>
        <v>R1024</v>
      </c>
      <c r="Q1521">
        <f>VLOOKUP(A1521,HOS[],3,FALSE)</f>
        <v>34</v>
      </c>
    </row>
    <row r="1522" spans="1:17" ht="15.6" x14ac:dyDescent="0.3">
      <c r="A1522" s="1" t="s">
        <v>850</v>
      </c>
      <c r="B1522" t="str">
        <f>VLOOKUP(A1522,CUS[],3,FALSE)</f>
        <v>Jonathan D.</v>
      </c>
      <c r="C1522">
        <f>VLOOKUP(A1522,MED[],2,FALSE)</f>
        <v>16.13</v>
      </c>
      <c r="D1522">
        <f>VLOOKUP(A1522,MED[],3,FALSE)</f>
        <v>4.54</v>
      </c>
      <c r="E1522" t="str">
        <f>VLOOKUP(A1522,MED[],4,FALSE)</f>
        <v>yes</v>
      </c>
      <c r="F1522" t="str">
        <f>VLOOKUP(A1522,MED[],5,FALSE)</f>
        <v>No</v>
      </c>
      <c r="G1522" t="str">
        <f>VLOOKUP(A1522,MED[],6,FALSE)</f>
        <v>No</v>
      </c>
      <c r="H1522" t="str">
        <f>VLOOKUP(A1522,MED[],7,FALSE)</f>
        <v>2</v>
      </c>
      <c r="I1522" t="str">
        <f>VLOOKUP(A1522,MED[],8,FALSE)</f>
        <v>No</v>
      </c>
      <c r="J1522" t="str">
        <f>VLOOKUP(A1522,MED[],9,FALSE)</f>
        <v>Underweight</v>
      </c>
      <c r="K1522" t="str">
        <f>VLOOKUP(A1522,MED[],10,FALSE)</f>
        <v>Normal</v>
      </c>
      <c r="L1522" t="str">
        <f>VLOOKUP(A1522,HOS[],2,FALSE)</f>
        <v>7 Dec 1966</v>
      </c>
      <c r="M1522" s="11">
        <f>VLOOKUP(A1522,HOS[],8,FALSE)</f>
        <v>13472.19</v>
      </c>
      <c r="N1522" t="str">
        <f>VLOOKUP(A1522,HOS[],9,FALSE)</f>
        <v>tier - 3</v>
      </c>
      <c r="O1522" t="str">
        <f>VLOOKUP(A1522,HOS[],10,FALSE)</f>
        <v>tier - 2</v>
      </c>
      <c r="P1522" t="str">
        <f>VLOOKUP(A1522,HOS[],11,FALSE)</f>
        <v>R1013</v>
      </c>
      <c r="Q1522">
        <f>VLOOKUP(A1522,HOS[],3,FALSE)</f>
        <v>56</v>
      </c>
    </row>
    <row r="1523" spans="1:17" ht="15.6" x14ac:dyDescent="0.3">
      <c r="A1523" s="1" t="s">
        <v>849</v>
      </c>
      <c r="B1523" t="str">
        <f>VLOOKUP(A1523,CUS[],3,FALSE)</f>
        <v>Victoria</v>
      </c>
      <c r="C1523">
        <f>VLOOKUP(A1523,MED[],2,FALSE)</f>
        <v>18.77</v>
      </c>
      <c r="D1523">
        <f>VLOOKUP(A1523,MED[],3,FALSE)</f>
        <v>11.98</v>
      </c>
      <c r="E1523" t="str">
        <f>VLOOKUP(A1523,MED[],4,FALSE)</f>
        <v>yes</v>
      </c>
      <c r="F1523" t="str">
        <f>VLOOKUP(A1523,MED[],5,FALSE)</f>
        <v>No</v>
      </c>
      <c r="G1523" t="str">
        <f>VLOOKUP(A1523,MED[],6,FALSE)</f>
        <v>No</v>
      </c>
      <c r="H1523" t="str">
        <f>VLOOKUP(A1523,MED[],7,FALSE)</f>
        <v>2</v>
      </c>
      <c r="I1523" t="str">
        <f>VLOOKUP(A1523,MED[],8,FALSE)</f>
        <v>No</v>
      </c>
      <c r="J1523" t="str">
        <f>VLOOKUP(A1523,MED[],9,FALSE)</f>
        <v>Overweight</v>
      </c>
      <c r="K1523" t="str">
        <f>VLOOKUP(A1523,MED[],10,FALSE)</f>
        <v>Diabetes</v>
      </c>
      <c r="L1523" t="str">
        <f>VLOOKUP(A1523,HOS[],2,FALSE)</f>
        <v>4 Jun 1970</v>
      </c>
      <c r="M1523" s="11">
        <f>VLOOKUP(A1523,HOS[],8,FALSE)</f>
        <v>11362.76</v>
      </c>
      <c r="N1523" t="str">
        <f>VLOOKUP(A1523,HOS[],9,FALSE)</f>
        <v>tier - 2</v>
      </c>
      <c r="O1523" t="str">
        <f>VLOOKUP(A1523,HOS[],10,FALSE)</f>
        <v>tier - 1</v>
      </c>
      <c r="P1523" t="str">
        <f>VLOOKUP(A1523,HOS[],11,FALSE)</f>
        <v>R1013</v>
      </c>
      <c r="Q1523">
        <f>VLOOKUP(A1523,HOS[],3,FALSE)</f>
        <v>53</v>
      </c>
    </row>
    <row r="1524" spans="1:17" ht="15.6" x14ac:dyDescent="0.3">
      <c r="A1524" s="1" t="s">
        <v>848</v>
      </c>
      <c r="B1524" t="str">
        <f>VLOOKUP(A1524,CUS[],3,FALSE)</f>
        <v>Adrian R.</v>
      </c>
      <c r="C1524">
        <f>VLOOKUP(A1524,MED[],2,FALSE)</f>
        <v>28.88</v>
      </c>
      <c r="D1524">
        <f>VLOOKUP(A1524,MED[],3,FALSE)</f>
        <v>6.59</v>
      </c>
      <c r="E1524" t="str">
        <f>VLOOKUP(A1524,MED[],4,FALSE)</f>
        <v>yes</v>
      </c>
      <c r="F1524" t="str">
        <f>VLOOKUP(A1524,MED[],5,FALSE)</f>
        <v>No</v>
      </c>
      <c r="G1524" t="str">
        <f>VLOOKUP(A1524,MED[],6,FALSE)</f>
        <v>No</v>
      </c>
      <c r="H1524" t="str">
        <f>VLOOKUP(A1524,MED[],7,FALSE)</f>
        <v>1</v>
      </c>
      <c r="I1524" t="str">
        <f>VLOOKUP(A1524,MED[],8,FALSE)</f>
        <v>No</v>
      </c>
      <c r="J1524" t="str">
        <f>VLOOKUP(A1524,MED[],9,FALSE)</f>
        <v>Overweight</v>
      </c>
      <c r="K1524" t="str">
        <f>VLOOKUP(A1524,MED[],10,FALSE)</f>
        <v>Diabetes</v>
      </c>
      <c r="L1524" t="str">
        <f>VLOOKUP(A1524,HOS[],2,FALSE)</f>
        <v>30 Jun 1986</v>
      </c>
      <c r="M1524" s="11">
        <f>VLOOKUP(A1524,HOS[],8,FALSE)</f>
        <v>13480.83</v>
      </c>
      <c r="N1524" t="str">
        <f>VLOOKUP(A1524,HOS[],9,FALSE)</f>
        <v>tier - 3</v>
      </c>
      <c r="O1524" t="str">
        <f>VLOOKUP(A1524,HOS[],10,FALSE)</f>
        <v>tier - 1</v>
      </c>
      <c r="P1524" t="str">
        <f>VLOOKUP(A1524,HOS[],11,FALSE)</f>
        <v>R1016</v>
      </c>
      <c r="Q1524">
        <f>VLOOKUP(A1524,HOS[],3,FALSE)</f>
        <v>36</v>
      </c>
    </row>
    <row r="1525" spans="1:17" ht="15.6" x14ac:dyDescent="0.3">
      <c r="A1525" s="1" t="s">
        <v>847</v>
      </c>
      <c r="B1525" t="str">
        <f>VLOOKUP(A1525,CUS[],3,FALSE)</f>
        <v>Andrew</v>
      </c>
      <c r="C1525">
        <f>VLOOKUP(A1525,MED[],2,FALSE)</f>
        <v>27.55</v>
      </c>
      <c r="D1525">
        <f>VLOOKUP(A1525,MED[],3,FALSE)</f>
        <v>10.83</v>
      </c>
      <c r="E1525" t="str">
        <f>VLOOKUP(A1525,MED[],4,FALSE)</f>
        <v>yes</v>
      </c>
      <c r="F1525" t="str">
        <f>VLOOKUP(A1525,MED[],5,FALSE)</f>
        <v>No</v>
      </c>
      <c r="G1525" t="str">
        <f>VLOOKUP(A1525,MED[],6,FALSE)</f>
        <v>No</v>
      </c>
      <c r="H1525" t="str">
        <f>VLOOKUP(A1525,MED[],7,FALSE)</f>
        <v>1</v>
      </c>
      <c r="I1525" t="str">
        <f>VLOOKUP(A1525,MED[],8,FALSE)</f>
        <v>No</v>
      </c>
      <c r="J1525" t="str">
        <f>VLOOKUP(A1525,MED[],9,FALSE)</f>
        <v>Overweight</v>
      </c>
      <c r="K1525" t="str">
        <f>VLOOKUP(A1525,MED[],10,FALSE)</f>
        <v>Diabetes</v>
      </c>
      <c r="L1525" t="str">
        <f>VLOOKUP(A1525,HOS[],2,FALSE)</f>
        <v>14 Aug 1986</v>
      </c>
      <c r="M1525" s="11">
        <f>VLOOKUP(A1525,HOS[],8,FALSE)</f>
        <v>13511.28</v>
      </c>
      <c r="N1525" t="str">
        <f>VLOOKUP(A1525,HOS[],9,FALSE)</f>
        <v>tier - 3</v>
      </c>
      <c r="O1525" t="str">
        <f>VLOOKUP(A1525,HOS[],10,FALSE)</f>
        <v>tier - 2</v>
      </c>
      <c r="P1525" t="str">
        <f>VLOOKUP(A1525,HOS[],11,FALSE)</f>
        <v>R1016</v>
      </c>
      <c r="Q1525">
        <f>VLOOKUP(A1525,HOS[],3,FALSE)</f>
        <v>36</v>
      </c>
    </row>
    <row r="1526" spans="1:17" ht="15.6" x14ac:dyDescent="0.3">
      <c r="A1526" s="1" t="s">
        <v>846</v>
      </c>
      <c r="B1526" t="str">
        <f>VLOOKUP(A1526,CUS[],3,FALSE)</f>
        <v>Jason A.</v>
      </c>
      <c r="C1526">
        <f>VLOOKUP(A1526,MED[],2,FALSE)</f>
        <v>15.6</v>
      </c>
      <c r="D1526">
        <f>VLOOKUP(A1526,MED[],3,FALSE)</f>
        <v>8.6</v>
      </c>
      <c r="E1526" t="str">
        <f>VLOOKUP(A1526,MED[],4,FALSE)</f>
        <v>No</v>
      </c>
      <c r="F1526" t="str">
        <f>VLOOKUP(A1526,MED[],5,FALSE)</f>
        <v>No</v>
      </c>
      <c r="G1526" t="str">
        <f>VLOOKUP(A1526,MED[],6,FALSE)</f>
        <v>No</v>
      </c>
      <c r="H1526" t="str">
        <f>VLOOKUP(A1526,MED[],7,FALSE)</f>
        <v>0</v>
      </c>
      <c r="I1526" t="str">
        <f>VLOOKUP(A1526,MED[],8,FALSE)</f>
        <v>No</v>
      </c>
      <c r="J1526" t="str">
        <f>VLOOKUP(A1526,MED[],9,FALSE)</f>
        <v>Underweight</v>
      </c>
      <c r="K1526" t="str">
        <f>VLOOKUP(A1526,MED[],10,FALSE)</f>
        <v>Diabetes</v>
      </c>
      <c r="L1526" t="str">
        <f>VLOOKUP(A1526,HOS[],2,FALSE)</f>
        <v>11 Jul 1968</v>
      </c>
      <c r="M1526" s="11">
        <f>VLOOKUP(A1526,HOS[],8,FALSE)</f>
        <v>13555</v>
      </c>
      <c r="N1526" t="str">
        <f>VLOOKUP(A1526,HOS[],9,FALSE)</f>
        <v>tier - 3</v>
      </c>
      <c r="O1526" t="str">
        <f>VLOOKUP(A1526,HOS[],10,FALSE)</f>
        <v>tier - 1</v>
      </c>
      <c r="P1526" t="str">
        <f>VLOOKUP(A1526,HOS[],11,FALSE)</f>
        <v>R1012</v>
      </c>
      <c r="Q1526">
        <f>VLOOKUP(A1526,HOS[],3,FALSE)</f>
        <v>54</v>
      </c>
    </row>
    <row r="1527" spans="1:17" ht="15.6" x14ac:dyDescent="0.3">
      <c r="A1527" s="1" t="s">
        <v>845</v>
      </c>
      <c r="B1527" t="str">
        <f>VLOOKUP(A1527,CUS[],3,FALSE)</f>
        <v>Rachel</v>
      </c>
      <c r="C1527">
        <f>VLOOKUP(A1527,MED[],2,FALSE)</f>
        <v>21.99</v>
      </c>
      <c r="D1527">
        <f>VLOOKUP(A1527,MED[],3,FALSE)</f>
        <v>11.17</v>
      </c>
      <c r="E1527" t="str">
        <f>VLOOKUP(A1527,MED[],4,FALSE)</f>
        <v>No</v>
      </c>
      <c r="F1527" t="str">
        <f>VLOOKUP(A1527,MED[],5,FALSE)</f>
        <v>No</v>
      </c>
      <c r="G1527" t="str">
        <f>VLOOKUP(A1527,MED[],6,FALSE)</f>
        <v>No</v>
      </c>
      <c r="H1527" t="str">
        <f>VLOOKUP(A1527,MED[],7,FALSE)</f>
        <v>0</v>
      </c>
      <c r="I1527" t="str">
        <f>VLOOKUP(A1527,MED[],8,FALSE)</f>
        <v>No</v>
      </c>
      <c r="J1527" t="str">
        <f>VLOOKUP(A1527,MED[],9,FALSE)</f>
        <v>Overweight</v>
      </c>
      <c r="K1527" t="str">
        <f>VLOOKUP(A1527,MED[],10,FALSE)</f>
        <v>Diabetes</v>
      </c>
      <c r="L1527" t="str">
        <f>VLOOKUP(A1527,HOS[],2,FALSE)</f>
        <v>15 Oct 1978</v>
      </c>
      <c r="M1527" s="11">
        <f>VLOOKUP(A1527,HOS[],8,FALSE)</f>
        <v>13566.04</v>
      </c>
      <c r="N1527" t="str">
        <f>VLOOKUP(A1527,HOS[],9,FALSE)</f>
        <v>tier - 2</v>
      </c>
      <c r="O1527" t="str">
        <f>VLOOKUP(A1527,HOS[],10,FALSE)</f>
        <v>tier - 3</v>
      </c>
      <c r="P1527" t="str">
        <f>VLOOKUP(A1527,HOS[],11,FALSE)</f>
        <v>R1013</v>
      </c>
      <c r="Q1527">
        <f>VLOOKUP(A1527,HOS[],3,FALSE)</f>
        <v>44</v>
      </c>
    </row>
    <row r="1528" spans="1:17" ht="15.6" x14ac:dyDescent="0.3">
      <c r="A1528" s="1" t="s">
        <v>844</v>
      </c>
      <c r="B1528" t="str">
        <f>VLOOKUP(A1528,CUS[],3,FALSE)</f>
        <v>Susan</v>
      </c>
      <c r="C1528">
        <f>VLOOKUP(A1528,MED[],2,FALSE)</f>
        <v>34.85</v>
      </c>
      <c r="D1528">
        <f>VLOOKUP(A1528,MED[],3,FALSE)</f>
        <v>5.75</v>
      </c>
      <c r="E1528" t="str">
        <f>VLOOKUP(A1528,MED[],4,FALSE)</f>
        <v>No</v>
      </c>
      <c r="F1528" t="str">
        <f>VLOOKUP(A1528,MED[],5,FALSE)</f>
        <v>No</v>
      </c>
      <c r="G1528" t="str">
        <f>VLOOKUP(A1528,MED[],6,FALSE)</f>
        <v>No</v>
      </c>
      <c r="H1528" t="str">
        <f>VLOOKUP(A1528,MED[],7,FALSE)</f>
        <v>0</v>
      </c>
      <c r="I1528" t="str">
        <f>VLOOKUP(A1528,MED[],8,FALSE)</f>
        <v>No</v>
      </c>
      <c r="J1528" t="str">
        <f>VLOOKUP(A1528,MED[],9,FALSE)</f>
        <v>Obesity</v>
      </c>
      <c r="K1528" t="str">
        <f>VLOOKUP(A1528,MED[],10,FALSE)</f>
        <v>Prediabetes</v>
      </c>
      <c r="L1528" t="str">
        <f>VLOOKUP(A1528,HOS[],2,FALSE)</f>
        <v>14 Jun 1994</v>
      </c>
      <c r="M1528" s="11">
        <f>VLOOKUP(A1528,HOS[],8,FALSE)</f>
        <v>13588.17</v>
      </c>
      <c r="N1528" t="str">
        <f>VLOOKUP(A1528,HOS[],9,FALSE)</f>
        <v>tier - 2</v>
      </c>
      <c r="O1528" t="str">
        <f>VLOOKUP(A1528,HOS[],10,FALSE)</f>
        <v>tier - 1</v>
      </c>
      <c r="P1528" t="str">
        <f>VLOOKUP(A1528,HOS[],11,FALSE)</f>
        <v>R1012</v>
      </c>
      <c r="Q1528">
        <f>VLOOKUP(A1528,HOS[],3,FALSE)</f>
        <v>28</v>
      </c>
    </row>
    <row r="1529" spans="1:17" ht="15.6" x14ac:dyDescent="0.3">
      <c r="A1529" s="1" t="s">
        <v>843</v>
      </c>
      <c r="B1529" t="str">
        <f>VLOOKUP(A1529,CUS[],3,FALSE)</f>
        <v>Cameron M.</v>
      </c>
      <c r="C1529">
        <f>VLOOKUP(A1529,MED[],2,FALSE)</f>
        <v>24.51</v>
      </c>
      <c r="D1529">
        <f>VLOOKUP(A1529,MED[],3,FALSE)</f>
        <v>4.83</v>
      </c>
      <c r="E1529" t="str">
        <f>VLOOKUP(A1529,MED[],4,FALSE)</f>
        <v>yes</v>
      </c>
      <c r="F1529" t="str">
        <f>VLOOKUP(A1529,MED[],5,FALSE)</f>
        <v>No</v>
      </c>
      <c r="G1529" t="str">
        <f>VLOOKUP(A1529,MED[],6,FALSE)</f>
        <v>Yes</v>
      </c>
      <c r="H1529" t="str">
        <f>VLOOKUP(A1529,MED[],7,FALSE)</f>
        <v>1</v>
      </c>
      <c r="I1529" t="str">
        <f>VLOOKUP(A1529,MED[],8,FALSE)</f>
        <v>No</v>
      </c>
      <c r="J1529" t="str">
        <f>VLOOKUP(A1529,MED[],9,FALSE)</f>
        <v>Overweight</v>
      </c>
      <c r="K1529" t="str">
        <f>VLOOKUP(A1529,MED[],10,FALSE)</f>
        <v>Normal</v>
      </c>
      <c r="L1529" t="str">
        <f>VLOOKUP(A1529,HOS[],2,FALSE)</f>
        <v>10 Jun 1983</v>
      </c>
      <c r="M1529" s="11">
        <f>VLOOKUP(A1529,HOS[],8,FALSE)</f>
        <v>13607.37</v>
      </c>
      <c r="N1529" t="str">
        <f>VLOOKUP(A1529,HOS[],9,FALSE)</f>
        <v>tier - 3</v>
      </c>
      <c r="O1529" t="str">
        <f>VLOOKUP(A1529,HOS[],10,FALSE)</f>
        <v>tier - 3</v>
      </c>
      <c r="P1529" t="str">
        <f>VLOOKUP(A1529,HOS[],11,FALSE)</f>
        <v>R1012</v>
      </c>
      <c r="Q1529">
        <f>VLOOKUP(A1529,HOS[],3,FALSE)</f>
        <v>39</v>
      </c>
    </row>
    <row r="1530" spans="1:17" ht="15.6" x14ac:dyDescent="0.3">
      <c r="A1530" s="1" t="s">
        <v>842</v>
      </c>
      <c r="B1530" t="str">
        <f>VLOOKUP(A1530,CUS[],3,FALSE)</f>
        <v>Claudia A.</v>
      </c>
      <c r="C1530">
        <f>VLOOKUP(A1530,MED[],2,FALSE)</f>
        <v>19.399999999999999</v>
      </c>
      <c r="D1530">
        <f>VLOOKUP(A1530,MED[],3,FALSE)</f>
        <v>11.93</v>
      </c>
      <c r="E1530" t="str">
        <f>VLOOKUP(A1530,MED[],4,FALSE)</f>
        <v>No</v>
      </c>
      <c r="F1530" t="str">
        <f>VLOOKUP(A1530,MED[],5,FALSE)</f>
        <v>No</v>
      </c>
      <c r="G1530" t="str">
        <f>VLOOKUP(A1530,MED[],6,FALSE)</f>
        <v>No</v>
      </c>
      <c r="H1530" t="str">
        <f>VLOOKUP(A1530,MED[],7,FALSE)</f>
        <v>0</v>
      </c>
      <c r="I1530" t="str">
        <f>VLOOKUP(A1530,MED[],8,FALSE)</f>
        <v>No</v>
      </c>
      <c r="J1530" t="str">
        <f>VLOOKUP(A1530,MED[],9,FALSE)</f>
        <v>Overweight</v>
      </c>
      <c r="K1530" t="str">
        <f>VLOOKUP(A1530,MED[],10,FALSE)</f>
        <v>Diabetes</v>
      </c>
      <c r="L1530" t="str">
        <f>VLOOKUP(A1530,HOS[],2,FALSE)</f>
        <v>18 Dec 1971</v>
      </c>
      <c r="M1530" s="11">
        <f>VLOOKUP(A1530,HOS[],8,FALSE)</f>
        <v>13616.36</v>
      </c>
      <c r="N1530" t="str">
        <f>VLOOKUP(A1530,HOS[],9,FALSE)</f>
        <v>tier - 2</v>
      </c>
      <c r="O1530" t="str">
        <f>VLOOKUP(A1530,HOS[],10,FALSE)</f>
        <v>tier - 1</v>
      </c>
      <c r="P1530" t="str">
        <f>VLOOKUP(A1530,HOS[],11,FALSE)</f>
        <v>R1013</v>
      </c>
      <c r="Q1530">
        <f>VLOOKUP(A1530,HOS[],3,FALSE)</f>
        <v>51</v>
      </c>
    </row>
    <row r="1531" spans="1:17" ht="15.6" x14ac:dyDescent="0.3">
      <c r="A1531" s="1" t="s">
        <v>841</v>
      </c>
      <c r="B1531" t="str">
        <f>VLOOKUP(A1531,CUS[],3,FALSE)</f>
        <v>Kate</v>
      </c>
      <c r="C1531">
        <f>VLOOKUP(A1531,MED[],2,FALSE)</f>
        <v>15.1</v>
      </c>
      <c r="D1531">
        <f>VLOOKUP(A1531,MED[],3,FALSE)</f>
        <v>8.41</v>
      </c>
      <c r="E1531" t="str">
        <f>VLOOKUP(A1531,MED[],4,FALSE)</f>
        <v>No</v>
      </c>
      <c r="F1531" t="str">
        <f>VLOOKUP(A1531,MED[],5,FALSE)</f>
        <v>No</v>
      </c>
      <c r="G1531" t="str">
        <f>VLOOKUP(A1531,MED[],6,FALSE)</f>
        <v>No</v>
      </c>
      <c r="H1531" t="str">
        <f>VLOOKUP(A1531,MED[],7,FALSE)</f>
        <v>0</v>
      </c>
      <c r="I1531" t="str">
        <f>VLOOKUP(A1531,MED[],8,FALSE)</f>
        <v>No</v>
      </c>
      <c r="J1531" t="str">
        <f>VLOOKUP(A1531,MED[],9,FALSE)</f>
        <v>Underweight</v>
      </c>
      <c r="K1531" t="str">
        <f>VLOOKUP(A1531,MED[],10,FALSE)</f>
        <v>Diabetes</v>
      </c>
      <c r="L1531" t="str">
        <f>VLOOKUP(A1531,HOS[],2,FALSE)</f>
        <v>26 Jul 1968</v>
      </c>
      <c r="M1531" s="11">
        <f>VLOOKUP(A1531,HOS[],8,FALSE)</f>
        <v>13622.01</v>
      </c>
      <c r="N1531" t="str">
        <f>VLOOKUP(A1531,HOS[],9,FALSE)</f>
        <v>tier - 3</v>
      </c>
      <c r="O1531" t="str">
        <f>VLOOKUP(A1531,HOS[],10,FALSE)</f>
        <v>tier - 1</v>
      </c>
      <c r="P1531" t="str">
        <f>VLOOKUP(A1531,HOS[],11,FALSE)</f>
        <v>R1012</v>
      </c>
      <c r="Q1531">
        <f>VLOOKUP(A1531,HOS[],3,FALSE)</f>
        <v>54</v>
      </c>
    </row>
    <row r="1532" spans="1:17" ht="15.6" x14ac:dyDescent="0.3">
      <c r="A1532" s="1" t="s">
        <v>840</v>
      </c>
      <c r="B1532" t="str">
        <f>VLOOKUP(A1532,CUS[],3,FALSE)</f>
        <v>Nicole M.</v>
      </c>
      <c r="C1532">
        <f>VLOOKUP(A1532,MED[],2,FALSE)</f>
        <v>23.37</v>
      </c>
      <c r="D1532">
        <f>VLOOKUP(A1532,MED[],3,FALSE)</f>
        <v>5.59</v>
      </c>
      <c r="E1532" t="str">
        <f>VLOOKUP(A1532,MED[],4,FALSE)</f>
        <v>yes</v>
      </c>
      <c r="F1532" t="str">
        <f>VLOOKUP(A1532,MED[],5,FALSE)</f>
        <v>No</v>
      </c>
      <c r="G1532" t="str">
        <f>VLOOKUP(A1532,MED[],6,FALSE)</f>
        <v>No</v>
      </c>
      <c r="H1532" t="str">
        <f>VLOOKUP(A1532,MED[],7,FALSE)</f>
        <v>0</v>
      </c>
      <c r="I1532" t="str">
        <f>VLOOKUP(A1532,MED[],8,FALSE)</f>
        <v>No</v>
      </c>
      <c r="J1532" t="str">
        <f>VLOOKUP(A1532,MED[],9,FALSE)</f>
        <v>Overweight</v>
      </c>
      <c r="K1532" t="str">
        <f>VLOOKUP(A1532,MED[],10,FALSE)</f>
        <v>Normal</v>
      </c>
      <c r="L1532" t="str">
        <f>VLOOKUP(A1532,HOS[],2,FALSE)</f>
        <v>24 Jul 1985</v>
      </c>
      <c r="M1532" s="11">
        <f>VLOOKUP(A1532,HOS[],8,FALSE)</f>
        <v>13635.64</v>
      </c>
      <c r="N1532" t="str">
        <f>VLOOKUP(A1532,HOS[],9,FALSE)</f>
        <v>tier - 2</v>
      </c>
      <c r="O1532" t="str">
        <f>VLOOKUP(A1532,HOS[],10,FALSE)</f>
        <v>tier - 3</v>
      </c>
      <c r="P1532" t="str">
        <f>VLOOKUP(A1532,HOS[],11,FALSE)</f>
        <v>R1012</v>
      </c>
      <c r="Q1532">
        <f>VLOOKUP(A1532,HOS[],3,FALSE)</f>
        <v>37</v>
      </c>
    </row>
    <row r="1533" spans="1:17" ht="15.6" x14ac:dyDescent="0.3">
      <c r="A1533" s="1" t="s">
        <v>839</v>
      </c>
      <c r="B1533" t="str">
        <f>VLOOKUP(A1533,CUS[],3,FALSE)</f>
        <v>Jack</v>
      </c>
      <c r="C1533">
        <f>VLOOKUP(A1533,MED[],2,FALSE)</f>
        <v>42.4</v>
      </c>
      <c r="D1533">
        <f>VLOOKUP(A1533,MED[],3,FALSE)</f>
        <v>4.0599999999999996</v>
      </c>
      <c r="E1533" t="str">
        <f>VLOOKUP(A1533,MED[],4,FALSE)</f>
        <v>No</v>
      </c>
      <c r="F1533" t="str">
        <f>VLOOKUP(A1533,MED[],5,FALSE)</f>
        <v>No</v>
      </c>
      <c r="G1533" t="str">
        <f>VLOOKUP(A1533,MED[],6,FALSE)</f>
        <v>No</v>
      </c>
      <c r="H1533" t="str">
        <f>VLOOKUP(A1533,MED[],7,FALSE)</f>
        <v>0</v>
      </c>
      <c r="I1533" t="str">
        <f>VLOOKUP(A1533,MED[],8,FALSE)</f>
        <v>No</v>
      </c>
      <c r="J1533" t="str">
        <f>VLOOKUP(A1533,MED[],9,FALSE)</f>
        <v>Obesity</v>
      </c>
      <c r="K1533" t="str">
        <f>VLOOKUP(A1533,MED[],10,FALSE)</f>
        <v>Normal</v>
      </c>
      <c r="L1533" t="str">
        <f>VLOOKUP(A1533,HOS[],2,FALSE)</f>
        <v>29 Oct 1989</v>
      </c>
      <c r="M1533" s="11">
        <f>VLOOKUP(A1533,HOS[],8,FALSE)</f>
        <v>41681.86</v>
      </c>
      <c r="N1533" t="str">
        <f>VLOOKUP(A1533,HOS[],9,FALSE)</f>
        <v>tier - 3</v>
      </c>
      <c r="O1533" t="str">
        <f>VLOOKUP(A1533,HOS[],10,FALSE)</f>
        <v>tier - 1</v>
      </c>
      <c r="P1533" t="str">
        <f>VLOOKUP(A1533,HOS[],11,FALSE)</f>
        <v>R1011</v>
      </c>
      <c r="Q1533">
        <f>VLOOKUP(A1533,HOS[],3,FALSE)</f>
        <v>33</v>
      </c>
    </row>
    <row r="1534" spans="1:17" ht="15.6" x14ac:dyDescent="0.3">
      <c r="A1534" s="1" t="s">
        <v>838</v>
      </c>
      <c r="B1534" t="str">
        <f>VLOOKUP(A1534,CUS[],3,FALSE)</f>
        <v>Gregory</v>
      </c>
      <c r="C1534">
        <f>VLOOKUP(A1534,MED[],2,FALSE)</f>
        <v>28.405000000000001</v>
      </c>
      <c r="D1534">
        <f>VLOOKUP(A1534,MED[],3,FALSE)</f>
        <v>7.02</v>
      </c>
      <c r="E1534" t="str">
        <f>VLOOKUP(A1534,MED[],4,FALSE)</f>
        <v>yes</v>
      </c>
      <c r="F1534" t="str">
        <f>VLOOKUP(A1534,MED[],5,FALSE)</f>
        <v>No</v>
      </c>
      <c r="G1534" t="str">
        <f>VLOOKUP(A1534,MED[],6,FALSE)</f>
        <v>No</v>
      </c>
      <c r="H1534" t="str">
        <f>VLOOKUP(A1534,MED[],7,FALSE)</f>
        <v>0</v>
      </c>
      <c r="I1534" t="str">
        <f>VLOOKUP(A1534,MED[],8,FALSE)</f>
        <v>No</v>
      </c>
      <c r="J1534" t="str">
        <f>VLOOKUP(A1534,MED[],9,FALSE)</f>
        <v>Overweight</v>
      </c>
      <c r="K1534" t="str">
        <f>VLOOKUP(A1534,MED[],10,FALSE)</f>
        <v>Diabetes</v>
      </c>
      <c r="L1534" t="str">
        <f>VLOOKUP(A1534,HOS[],2,FALSE)</f>
        <v>12 Sep 1981</v>
      </c>
      <c r="M1534" s="11">
        <f>VLOOKUP(A1534,HOS[],8,FALSE)</f>
        <v>40373.74</v>
      </c>
      <c r="N1534" t="str">
        <f>VLOOKUP(A1534,HOS[],9,FALSE)</f>
        <v>tier - 3</v>
      </c>
      <c r="O1534" t="str">
        <f>VLOOKUP(A1534,HOS[],10,FALSE)</f>
        <v>tier - 1</v>
      </c>
      <c r="P1534" t="str">
        <f>VLOOKUP(A1534,HOS[],11,FALSE)</f>
        <v>R1012</v>
      </c>
      <c r="Q1534">
        <f>VLOOKUP(A1534,HOS[],3,FALSE)</f>
        <v>41</v>
      </c>
    </row>
    <row r="1535" spans="1:17" ht="15.6" x14ac:dyDescent="0.3">
      <c r="A1535" s="1" t="s">
        <v>837</v>
      </c>
      <c r="B1535" t="str">
        <f>VLOOKUP(A1535,CUS[],3,FALSE)</f>
        <v>Rebecca</v>
      </c>
      <c r="C1535">
        <f>VLOOKUP(A1535,MED[],2,FALSE)</f>
        <v>23.4</v>
      </c>
      <c r="D1535">
        <f>VLOOKUP(A1535,MED[],3,FALSE)</f>
        <v>4.47</v>
      </c>
      <c r="E1535" t="str">
        <f>VLOOKUP(A1535,MED[],4,FALSE)</f>
        <v>No</v>
      </c>
      <c r="F1535" t="str">
        <f>VLOOKUP(A1535,MED[],5,FALSE)</f>
        <v>No</v>
      </c>
      <c r="G1535" t="str">
        <f>VLOOKUP(A1535,MED[],6,FALSE)</f>
        <v>No</v>
      </c>
      <c r="H1535" t="str">
        <f>VLOOKUP(A1535,MED[],7,FALSE)</f>
        <v>0</v>
      </c>
      <c r="I1535" t="str">
        <f>VLOOKUP(A1535,MED[],8,FALSE)</f>
        <v>No</v>
      </c>
      <c r="J1535" t="str">
        <f>VLOOKUP(A1535,MED[],9,FALSE)</f>
        <v>Overweight</v>
      </c>
      <c r="K1535" t="str">
        <f>VLOOKUP(A1535,MED[],10,FALSE)</f>
        <v>Normal</v>
      </c>
      <c r="L1535" t="str">
        <f>VLOOKUP(A1535,HOS[],2,FALSE)</f>
        <v>20 Sep 1982</v>
      </c>
      <c r="M1535" s="11">
        <f>VLOOKUP(A1535,HOS[],8,FALSE)</f>
        <v>13638.06</v>
      </c>
      <c r="N1535" t="str">
        <f>VLOOKUP(A1535,HOS[],9,FALSE)</f>
        <v>tier - 2</v>
      </c>
      <c r="O1535" t="str">
        <f>VLOOKUP(A1535,HOS[],10,FALSE)</f>
        <v>tier - 2</v>
      </c>
      <c r="P1535" t="str">
        <f>VLOOKUP(A1535,HOS[],11,FALSE)</f>
        <v>R1013</v>
      </c>
      <c r="Q1535">
        <f>VLOOKUP(A1535,HOS[],3,FALSE)</f>
        <v>40</v>
      </c>
    </row>
    <row r="1536" spans="1:17" ht="15.6" x14ac:dyDescent="0.3">
      <c r="A1536" s="1" t="s">
        <v>836</v>
      </c>
      <c r="B1536" t="str">
        <f>VLOOKUP(A1536,CUS[],3,FALSE)</f>
        <v>Adam</v>
      </c>
      <c r="C1536">
        <f>VLOOKUP(A1536,MED[],2,FALSE)</f>
        <v>33.44</v>
      </c>
      <c r="D1536">
        <f>VLOOKUP(A1536,MED[],3,FALSE)</f>
        <v>4.54</v>
      </c>
      <c r="E1536" t="str">
        <f>VLOOKUP(A1536,MED[],4,FALSE)</f>
        <v>No</v>
      </c>
      <c r="F1536" t="str">
        <f>VLOOKUP(A1536,MED[],5,FALSE)</f>
        <v>No</v>
      </c>
      <c r="G1536" t="str">
        <f>VLOOKUP(A1536,MED[],6,FALSE)</f>
        <v>No</v>
      </c>
      <c r="H1536" t="str">
        <f>VLOOKUP(A1536,MED[],7,FALSE)</f>
        <v>0</v>
      </c>
      <c r="I1536" t="str">
        <f>VLOOKUP(A1536,MED[],8,FALSE)</f>
        <v>No</v>
      </c>
      <c r="J1536" t="str">
        <f>VLOOKUP(A1536,MED[],9,FALSE)</f>
        <v>Obesity</v>
      </c>
      <c r="K1536" t="str">
        <f>VLOOKUP(A1536,MED[],10,FALSE)</f>
        <v>Normal</v>
      </c>
      <c r="L1536" t="str">
        <f>VLOOKUP(A1536,HOS[],2,FALSE)</f>
        <v>4 Nov 1989</v>
      </c>
      <c r="M1536" s="11">
        <f>VLOOKUP(A1536,HOS[],8,FALSE)</f>
        <v>13677.68</v>
      </c>
      <c r="N1536" t="str">
        <f>VLOOKUP(A1536,HOS[],9,FALSE)</f>
        <v>tier - 2</v>
      </c>
      <c r="O1536" t="str">
        <f>VLOOKUP(A1536,HOS[],10,FALSE)</f>
        <v>tier - 1</v>
      </c>
      <c r="P1536" t="str">
        <f>VLOOKUP(A1536,HOS[],11,FALSE)</f>
        <v>R1013</v>
      </c>
      <c r="Q1536">
        <f>VLOOKUP(A1536,HOS[],3,FALSE)</f>
        <v>33</v>
      </c>
    </row>
    <row r="1537" spans="1:17" ht="15.6" x14ac:dyDescent="0.3">
      <c r="A1537" s="1" t="s">
        <v>835</v>
      </c>
      <c r="B1537" t="str">
        <f>VLOOKUP(A1537,CUS[],3,FALSE)</f>
        <v>Ryan</v>
      </c>
      <c r="C1537">
        <f>VLOOKUP(A1537,MED[],2,FALSE)</f>
        <v>21.12</v>
      </c>
      <c r="D1537">
        <f>VLOOKUP(A1537,MED[],3,FALSE)</f>
        <v>4.99</v>
      </c>
      <c r="E1537" t="str">
        <f>VLOOKUP(A1537,MED[],4,FALSE)</f>
        <v>No</v>
      </c>
      <c r="F1537" t="str">
        <f>VLOOKUP(A1537,MED[],5,FALSE)</f>
        <v>No</v>
      </c>
      <c r="G1537" t="str">
        <f>VLOOKUP(A1537,MED[],6,FALSE)</f>
        <v>No</v>
      </c>
      <c r="H1537" t="str">
        <f>VLOOKUP(A1537,MED[],7,FALSE)</f>
        <v>1</v>
      </c>
      <c r="I1537" t="str">
        <f>VLOOKUP(A1537,MED[],8,FALSE)</f>
        <v>No</v>
      </c>
      <c r="J1537" t="str">
        <f>VLOOKUP(A1537,MED[],9,FALSE)</f>
        <v>Overweight</v>
      </c>
      <c r="K1537" t="str">
        <f>VLOOKUP(A1537,MED[],10,FALSE)</f>
        <v>Normal</v>
      </c>
      <c r="L1537" t="str">
        <f>VLOOKUP(A1537,HOS[],2,FALSE)</f>
        <v>14 Jul 1984</v>
      </c>
      <c r="M1537" s="11">
        <f>VLOOKUP(A1537,HOS[],8,FALSE)</f>
        <v>13685.51</v>
      </c>
      <c r="N1537" t="str">
        <f>VLOOKUP(A1537,HOS[],9,FALSE)</f>
        <v>tier - 3</v>
      </c>
      <c r="O1537" t="str">
        <f>VLOOKUP(A1537,HOS[],10,FALSE)</f>
        <v>tier - 2</v>
      </c>
      <c r="P1537" t="str">
        <f>VLOOKUP(A1537,HOS[],11,FALSE)</f>
        <v>R1013</v>
      </c>
      <c r="Q1537">
        <f>VLOOKUP(A1537,HOS[],3,FALSE)</f>
        <v>38</v>
      </c>
    </row>
    <row r="1538" spans="1:17" ht="15.6" x14ac:dyDescent="0.3">
      <c r="A1538" s="1" t="s">
        <v>834</v>
      </c>
      <c r="B1538" t="str">
        <f>VLOOKUP(A1538,CUS[],3,FALSE)</f>
        <v>Jackie K.</v>
      </c>
      <c r="C1538">
        <f>VLOOKUP(A1538,MED[],2,FALSE)</f>
        <v>18.48</v>
      </c>
      <c r="D1538">
        <f>VLOOKUP(A1538,MED[],3,FALSE)</f>
        <v>10.84</v>
      </c>
      <c r="E1538" t="str">
        <f>VLOOKUP(A1538,MED[],4,FALSE)</f>
        <v>yes</v>
      </c>
      <c r="F1538" t="str">
        <f>VLOOKUP(A1538,MED[],5,FALSE)</f>
        <v>No</v>
      </c>
      <c r="G1538" t="str">
        <f>VLOOKUP(A1538,MED[],6,FALSE)</f>
        <v>No</v>
      </c>
      <c r="H1538" t="str">
        <f>VLOOKUP(A1538,MED[],7,FALSE)</f>
        <v>2</v>
      </c>
      <c r="I1538" t="str">
        <f>VLOOKUP(A1538,MED[],8,FALSE)</f>
        <v>No</v>
      </c>
      <c r="J1538" t="str">
        <f>VLOOKUP(A1538,MED[],9,FALSE)</f>
        <v>Underweight</v>
      </c>
      <c r="K1538" t="str">
        <f>VLOOKUP(A1538,MED[],10,FALSE)</f>
        <v>Diabetes</v>
      </c>
      <c r="L1538" t="str">
        <f>VLOOKUP(A1538,HOS[],2,FALSE)</f>
        <v>24 Nov 1970</v>
      </c>
      <c r="M1538" s="11">
        <f>VLOOKUP(A1538,HOS[],8,FALSE)</f>
        <v>13714.55</v>
      </c>
      <c r="N1538" t="str">
        <f>VLOOKUP(A1538,HOS[],9,FALSE)</f>
        <v>tier - 2</v>
      </c>
      <c r="O1538" t="str">
        <f>VLOOKUP(A1538,HOS[],10,FALSE)</f>
        <v>tier - 3</v>
      </c>
      <c r="P1538" t="str">
        <f>VLOOKUP(A1538,HOS[],11,FALSE)</f>
        <v>R1013</v>
      </c>
      <c r="Q1538">
        <f>VLOOKUP(A1538,HOS[],3,FALSE)</f>
        <v>52</v>
      </c>
    </row>
    <row r="1539" spans="1:17" ht="15.6" x14ac:dyDescent="0.3">
      <c r="A1539" s="1" t="s">
        <v>833</v>
      </c>
      <c r="B1539" t="str">
        <f>VLOOKUP(A1539,CUS[],3,FALSE)</f>
        <v>Chris</v>
      </c>
      <c r="C1539">
        <f>VLOOKUP(A1539,MED[],2,FALSE)</f>
        <v>16.815000000000001</v>
      </c>
      <c r="D1539">
        <f>VLOOKUP(A1539,MED[],3,FALSE)</f>
        <v>5.63</v>
      </c>
      <c r="E1539" t="str">
        <f>VLOOKUP(A1539,MED[],4,FALSE)</f>
        <v>No</v>
      </c>
      <c r="F1539" t="str">
        <f>VLOOKUP(A1539,MED[],5,FALSE)</f>
        <v>No</v>
      </c>
      <c r="G1539" t="str">
        <f>VLOOKUP(A1539,MED[],6,FALSE)</f>
        <v>No</v>
      </c>
      <c r="H1539" t="str">
        <f>VLOOKUP(A1539,MED[],7,FALSE)</f>
        <v>1</v>
      </c>
      <c r="I1539" t="str">
        <f>VLOOKUP(A1539,MED[],8,FALSE)</f>
        <v>No</v>
      </c>
      <c r="J1539" t="str">
        <f>VLOOKUP(A1539,MED[],9,FALSE)</f>
        <v>Underweight</v>
      </c>
      <c r="K1539" t="str">
        <f>VLOOKUP(A1539,MED[],10,FALSE)</f>
        <v>Normal</v>
      </c>
      <c r="L1539" t="str">
        <f>VLOOKUP(A1539,HOS[],2,FALSE)</f>
        <v>2 Dec 1984</v>
      </c>
      <c r="M1539" s="11">
        <f>VLOOKUP(A1539,HOS[],8,FALSE)</f>
        <v>13725.47</v>
      </c>
      <c r="N1539" t="str">
        <f>VLOOKUP(A1539,HOS[],9,FALSE)</f>
        <v>tier - 2</v>
      </c>
      <c r="O1539" t="str">
        <f>VLOOKUP(A1539,HOS[],10,FALSE)</f>
        <v>tier - 3</v>
      </c>
      <c r="P1539" t="str">
        <f>VLOOKUP(A1539,HOS[],11,FALSE)</f>
        <v>R1019</v>
      </c>
      <c r="Q1539">
        <f>VLOOKUP(A1539,HOS[],3,FALSE)</f>
        <v>38</v>
      </c>
    </row>
    <row r="1540" spans="1:17" ht="15.6" x14ac:dyDescent="0.3">
      <c r="A1540" s="1" t="s">
        <v>832</v>
      </c>
      <c r="B1540" t="str">
        <f>VLOOKUP(A1540,CUS[],3,FALSE)</f>
        <v>Tyler C</v>
      </c>
      <c r="C1540">
        <f>VLOOKUP(A1540,MED[],2,FALSE)</f>
        <v>26.72</v>
      </c>
      <c r="D1540">
        <f>VLOOKUP(A1540,MED[],3,FALSE)</f>
        <v>4.1399999999999997</v>
      </c>
      <c r="E1540" t="str">
        <f>VLOOKUP(A1540,MED[],4,FALSE)</f>
        <v>No</v>
      </c>
      <c r="F1540" t="str">
        <f>VLOOKUP(A1540,MED[],5,FALSE)</f>
        <v>No</v>
      </c>
      <c r="G1540" t="str">
        <f>VLOOKUP(A1540,MED[],6,FALSE)</f>
        <v>No</v>
      </c>
      <c r="H1540" t="str">
        <f>VLOOKUP(A1540,MED[],7,FALSE)</f>
        <v>0</v>
      </c>
      <c r="I1540" t="str">
        <f>VLOOKUP(A1540,MED[],8,FALSE)</f>
        <v>No</v>
      </c>
      <c r="J1540" t="str">
        <f>VLOOKUP(A1540,MED[],9,FALSE)</f>
        <v>Overweight</v>
      </c>
      <c r="K1540" t="str">
        <f>VLOOKUP(A1540,MED[],10,FALSE)</f>
        <v>Normal</v>
      </c>
      <c r="L1540" t="str">
        <f>VLOOKUP(A1540,HOS[],2,FALSE)</f>
        <v>29 Jun 1990</v>
      </c>
      <c r="M1540" s="11">
        <f>VLOOKUP(A1540,HOS[],8,FALSE)</f>
        <v>13726.21</v>
      </c>
      <c r="N1540" t="str">
        <f>VLOOKUP(A1540,HOS[],9,FALSE)</f>
        <v>tier - 2</v>
      </c>
      <c r="O1540" t="str">
        <f>VLOOKUP(A1540,HOS[],10,FALSE)</f>
        <v>tier - 2</v>
      </c>
      <c r="P1540" t="str">
        <f>VLOOKUP(A1540,HOS[],11,FALSE)</f>
        <v>R1021</v>
      </c>
      <c r="Q1540">
        <f>VLOOKUP(A1540,HOS[],3,FALSE)</f>
        <v>32</v>
      </c>
    </row>
    <row r="1541" spans="1:17" ht="15.6" x14ac:dyDescent="0.3">
      <c r="A1541" s="1" t="s">
        <v>831</v>
      </c>
      <c r="B1541" t="str">
        <f>VLOOKUP(A1541,CUS[],3,FALSE)</f>
        <v>Yoshie</v>
      </c>
      <c r="C1541">
        <f>VLOOKUP(A1541,MED[],2,FALSE)</f>
        <v>41.42</v>
      </c>
      <c r="D1541">
        <f>VLOOKUP(A1541,MED[],3,FALSE)</f>
        <v>5.17</v>
      </c>
      <c r="E1541" t="str">
        <f>VLOOKUP(A1541,MED[],4,FALSE)</f>
        <v>No</v>
      </c>
      <c r="F1541" t="str">
        <f>VLOOKUP(A1541,MED[],5,FALSE)</f>
        <v>No</v>
      </c>
      <c r="G1541" t="str">
        <f>VLOOKUP(A1541,MED[],6,FALSE)</f>
        <v>Yes</v>
      </c>
      <c r="H1541" t="str">
        <f>VLOOKUP(A1541,MED[],7,FALSE)</f>
        <v>1</v>
      </c>
      <c r="I1541" t="str">
        <f>VLOOKUP(A1541,MED[],8,FALSE)</f>
        <v>No</v>
      </c>
      <c r="J1541" t="str">
        <f>VLOOKUP(A1541,MED[],9,FALSE)</f>
        <v>Obesity</v>
      </c>
      <c r="K1541" t="str">
        <f>VLOOKUP(A1541,MED[],10,FALSE)</f>
        <v>Normal</v>
      </c>
      <c r="L1541" t="str">
        <f>VLOOKUP(A1541,HOS[],2,FALSE)</f>
        <v>23 Sep 2003</v>
      </c>
      <c r="M1541" s="11">
        <f>VLOOKUP(A1541,HOS[],8,FALSE)</f>
        <v>13746.74</v>
      </c>
      <c r="N1541" t="str">
        <f>VLOOKUP(A1541,HOS[],9,FALSE)</f>
        <v>tier - 2</v>
      </c>
      <c r="O1541" t="str">
        <f>VLOOKUP(A1541,HOS[],10,FALSE)</f>
        <v>tier - 1</v>
      </c>
      <c r="P1541" t="str">
        <f>VLOOKUP(A1541,HOS[],11,FALSE)</f>
        <v>R1012</v>
      </c>
      <c r="Q1541">
        <f>VLOOKUP(A1541,HOS[],3,FALSE)</f>
        <v>19</v>
      </c>
    </row>
    <row r="1542" spans="1:17" ht="15.6" x14ac:dyDescent="0.3">
      <c r="A1542" s="1" t="s">
        <v>830</v>
      </c>
      <c r="B1542" t="str">
        <f>VLOOKUP(A1542,CUS[],3,FALSE)</f>
        <v>Lauren A</v>
      </c>
      <c r="C1542">
        <f>VLOOKUP(A1542,MED[],2,FALSE)</f>
        <v>20.69</v>
      </c>
      <c r="D1542">
        <f>VLOOKUP(A1542,MED[],3,FALSE)</f>
        <v>6.93</v>
      </c>
      <c r="E1542" t="str">
        <f>VLOOKUP(A1542,MED[],4,FALSE)</f>
        <v>No</v>
      </c>
      <c r="F1542" t="str">
        <f>VLOOKUP(A1542,MED[],5,FALSE)</f>
        <v>No</v>
      </c>
      <c r="G1542" t="str">
        <f>VLOOKUP(A1542,MED[],6,FALSE)</f>
        <v>No</v>
      </c>
      <c r="H1542" t="str">
        <f>VLOOKUP(A1542,MED[],7,FALSE)</f>
        <v>2</v>
      </c>
      <c r="I1542" t="str">
        <f>VLOOKUP(A1542,MED[],8,FALSE)</f>
        <v>No</v>
      </c>
      <c r="J1542" t="str">
        <f>VLOOKUP(A1542,MED[],9,FALSE)</f>
        <v>Overweight</v>
      </c>
      <c r="K1542" t="str">
        <f>VLOOKUP(A1542,MED[],10,FALSE)</f>
        <v>Diabetes</v>
      </c>
      <c r="L1542" t="str">
        <f>VLOOKUP(A1542,HOS[],2,FALSE)</f>
        <v>16 Aug 1973</v>
      </c>
      <c r="M1542" s="11">
        <f>VLOOKUP(A1542,HOS[],8,FALSE)</f>
        <v>13747.87</v>
      </c>
      <c r="N1542" t="str">
        <f>VLOOKUP(A1542,HOS[],9,FALSE)</f>
        <v>tier - 2</v>
      </c>
      <c r="O1542" t="str">
        <f>VLOOKUP(A1542,HOS[],10,FALSE)</f>
        <v>tier - 1</v>
      </c>
      <c r="P1542" t="str">
        <f>VLOOKUP(A1542,HOS[],11,FALSE)</f>
        <v>R1013</v>
      </c>
      <c r="Q1542">
        <f>VLOOKUP(A1542,HOS[],3,FALSE)</f>
        <v>49</v>
      </c>
    </row>
    <row r="1543" spans="1:17" ht="15.6" x14ac:dyDescent="0.3">
      <c r="A1543" s="1" t="s">
        <v>829</v>
      </c>
      <c r="B1543" t="str">
        <f>VLOOKUP(A1543,CUS[],3,FALSE)</f>
        <v>Mason D.</v>
      </c>
      <c r="C1543">
        <f>VLOOKUP(A1543,MED[],2,FALSE)</f>
        <v>41.23</v>
      </c>
      <c r="D1543">
        <f>VLOOKUP(A1543,MED[],3,FALSE)</f>
        <v>4.24</v>
      </c>
      <c r="E1543" t="str">
        <f>VLOOKUP(A1543,MED[],4,FALSE)</f>
        <v>No</v>
      </c>
      <c r="F1543" t="str">
        <f>VLOOKUP(A1543,MED[],5,FALSE)</f>
        <v>No</v>
      </c>
      <c r="G1543" t="str">
        <f>VLOOKUP(A1543,MED[],6,FALSE)</f>
        <v>No</v>
      </c>
      <c r="H1543" t="str">
        <f>VLOOKUP(A1543,MED[],7,FALSE)</f>
        <v>0</v>
      </c>
      <c r="I1543" t="str">
        <f>VLOOKUP(A1543,MED[],8,FALSE)</f>
        <v>No</v>
      </c>
      <c r="J1543" t="str">
        <f>VLOOKUP(A1543,MED[],9,FALSE)</f>
        <v>Obesity</v>
      </c>
      <c r="K1543" t="str">
        <f>VLOOKUP(A1543,MED[],10,FALSE)</f>
        <v>Normal</v>
      </c>
      <c r="L1543" t="str">
        <f>VLOOKUP(A1543,HOS[],2,FALSE)</f>
        <v>6 Aug 1982</v>
      </c>
      <c r="M1543" s="11">
        <f>VLOOKUP(A1543,HOS[],8,FALSE)</f>
        <v>13770.1</v>
      </c>
      <c r="N1543" t="str">
        <f>VLOOKUP(A1543,HOS[],9,FALSE)</f>
        <v>tier - 3</v>
      </c>
      <c r="O1543" t="str">
        <f>VLOOKUP(A1543,HOS[],10,FALSE)</f>
        <v>tier - 2</v>
      </c>
      <c r="P1543" t="str">
        <f>VLOOKUP(A1543,HOS[],11,FALSE)</f>
        <v>R1015</v>
      </c>
      <c r="Q1543">
        <f>VLOOKUP(A1543,HOS[],3,FALSE)</f>
        <v>40</v>
      </c>
    </row>
    <row r="1544" spans="1:17" ht="15.6" x14ac:dyDescent="0.3">
      <c r="A1544" s="1" t="s">
        <v>828</v>
      </c>
      <c r="B1544" t="str">
        <f>VLOOKUP(A1544,CUS[],3,FALSE)</f>
        <v>Ryan</v>
      </c>
      <c r="C1544">
        <f>VLOOKUP(A1544,MED[],2,FALSE)</f>
        <v>29.9</v>
      </c>
      <c r="D1544">
        <f>VLOOKUP(A1544,MED[],3,FALSE)</f>
        <v>5.91</v>
      </c>
      <c r="E1544" t="str">
        <f>VLOOKUP(A1544,MED[],4,FALSE)</f>
        <v>No</v>
      </c>
      <c r="F1544" t="str">
        <f>VLOOKUP(A1544,MED[],5,FALSE)</f>
        <v>No</v>
      </c>
      <c r="G1544" t="str">
        <f>VLOOKUP(A1544,MED[],6,FALSE)</f>
        <v>No</v>
      </c>
      <c r="H1544" t="str">
        <f>VLOOKUP(A1544,MED[],7,FALSE)</f>
        <v>0</v>
      </c>
      <c r="I1544" t="str">
        <f>VLOOKUP(A1544,MED[],8,FALSE)</f>
        <v>No</v>
      </c>
      <c r="J1544" t="str">
        <f>VLOOKUP(A1544,MED[],9,FALSE)</f>
        <v>Overweight</v>
      </c>
      <c r="K1544" t="str">
        <f>VLOOKUP(A1544,MED[],10,FALSE)</f>
        <v>Prediabetes</v>
      </c>
      <c r="L1544" t="str">
        <f>VLOOKUP(A1544,HOS[],2,FALSE)</f>
        <v>10 Nov 1982</v>
      </c>
      <c r="M1544" s="11">
        <f>VLOOKUP(A1544,HOS[],8,FALSE)</f>
        <v>13801.61</v>
      </c>
      <c r="N1544" t="str">
        <f>VLOOKUP(A1544,HOS[],9,FALSE)</f>
        <v>tier - 2</v>
      </c>
      <c r="O1544" t="str">
        <f>VLOOKUP(A1544,HOS[],10,FALSE)</f>
        <v>tier - 3</v>
      </c>
      <c r="P1544" t="str">
        <f>VLOOKUP(A1544,HOS[],11,FALSE)</f>
        <v>R1011</v>
      </c>
      <c r="Q1544">
        <f>VLOOKUP(A1544,HOS[],3,FALSE)</f>
        <v>40</v>
      </c>
    </row>
    <row r="1545" spans="1:17" ht="15.6" x14ac:dyDescent="0.3">
      <c r="A1545" s="1" t="s">
        <v>827</v>
      </c>
      <c r="B1545" t="str">
        <f>VLOOKUP(A1545,CUS[],3,FALSE)</f>
        <v xml:space="preserve">  Arturo</v>
      </c>
      <c r="C1545">
        <f>VLOOKUP(A1545,MED[],2,FALSE)</f>
        <v>34.104999999999997</v>
      </c>
      <c r="D1545">
        <f>VLOOKUP(A1545,MED[],3,FALSE)</f>
        <v>5.93</v>
      </c>
      <c r="E1545" t="str">
        <f>VLOOKUP(A1545,MED[],4,FALSE)</f>
        <v>No</v>
      </c>
      <c r="F1545" t="str">
        <f>VLOOKUP(A1545,MED[],5,FALSE)</f>
        <v>No</v>
      </c>
      <c r="G1545" t="str">
        <f>VLOOKUP(A1545,MED[],6,FALSE)</f>
        <v>No</v>
      </c>
      <c r="H1545" t="str">
        <f>VLOOKUP(A1545,MED[],7,FALSE)</f>
        <v>0</v>
      </c>
      <c r="I1545" t="str">
        <f>VLOOKUP(A1545,MED[],8,FALSE)</f>
        <v>No</v>
      </c>
      <c r="J1545" t="str">
        <f>VLOOKUP(A1545,MED[],9,FALSE)</f>
        <v>Obesity</v>
      </c>
      <c r="K1545" t="str">
        <f>VLOOKUP(A1545,MED[],10,FALSE)</f>
        <v>Prediabetes</v>
      </c>
      <c r="L1545" t="str">
        <f>VLOOKUP(A1545,HOS[],2,FALSE)</f>
        <v>3 Dec 1982</v>
      </c>
      <c r="M1545" s="11">
        <f>VLOOKUP(A1545,HOS[],8,FALSE)</f>
        <v>11363.28</v>
      </c>
      <c r="N1545" t="str">
        <f>VLOOKUP(A1545,HOS[],9,FALSE)</f>
        <v>tier - 3</v>
      </c>
      <c r="O1545" t="str">
        <f>VLOOKUP(A1545,HOS[],10,FALSE)</f>
        <v>tier - 2</v>
      </c>
      <c r="P1545" t="str">
        <f>VLOOKUP(A1545,HOS[],11,FALSE)</f>
        <v>R1016</v>
      </c>
      <c r="Q1545">
        <f>VLOOKUP(A1545,HOS[],3,FALSE)</f>
        <v>40</v>
      </c>
    </row>
    <row r="1546" spans="1:17" ht="15.6" x14ac:dyDescent="0.3">
      <c r="A1546" s="1" t="s">
        <v>826</v>
      </c>
      <c r="B1546" t="str">
        <f>VLOOKUP(A1546,CUS[],3,FALSE)</f>
        <v>Jake</v>
      </c>
      <c r="C1546">
        <f>VLOOKUP(A1546,MED[],2,FALSE)</f>
        <v>24.97</v>
      </c>
      <c r="D1546">
        <f>VLOOKUP(A1546,MED[],3,FALSE)</f>
        <v>5.66</v>
      </c>
      <c r="E1546" t="str">
        <f>VLOOKUP(A1546,MED[],4,FALSE)</f>
        <v>No</v>
      </c>
      <c r="F1546" t="str">
        <f>VLOOKUP(A1546,MED[],5,FALSE)</f>
        <v>No</v>
      </c>
      <c r="G1546" t="str">
        <f>VLOOKUP(A1546,MED[],6,FALSE)</f>
        <v>No</v>
      </c>
      <c r="H1546" t="str">
        <f>VLOOKUP(A1546,MED[],7,FALSE)</f>
        <v>0</v>
      </c>
      <c r="I1546" t="str">
        <f>VLOOKUP(A1546,MED[],8,FALSE)</f>
        <v>No</v>
      </c>
      <c r="J1546" t="str">
        <f>VLOOKUP(A1546,MED[],9,FALSE)</f>
        <v>Overweight</v>
      </c>
      <c r="K1546" t="str">
        <f>VLOOKUP(A1546,MED[],10,FALSE)</f>
        <v>Normal</v>
      </c>
      <c r="L1546" t="str">
        <f>VLOOKUP(A1546,HOS[],2,FALSE)</f>
        <v>22 Nov 1982</v>
      </c>
      <c r="M1546" s="11">
        <f>VLOOKUP(A1546,HOS[],8,FALSE)</f>
        <v>41794.629999999997</v>
      </c>
      <c r="N1546" t="str">
        <f>VLOOKUP(A1546,HOS[],9,FALSE)</f>
        <v>tier - 2</v>
      </c>
      <c r="O1546" t="str">
        <f>VLOOKUP(A1546,HOS[],10,FALSE)</f>
        <v>tier - 1</v>
      </c>
      <c r="P1546" t="str">
        <f>VLOOKUP(A1546,HOS[],11,FALSE)</f>
        <v>R1013</v>
      </c>
      <c r="Q1546">
        <f>VLOOKUP(A1546,HOS[],3,FALSE)</f>
        <v>40</v>
      </c>
    </row>
    <row r="1547" spans="1:17" ht="15.6" x14ac:dyDescent="0.3">
      <c r="A1547" s="1" t="s">
        <v>825</v>
      </c>
      <c r="B1547" t="str">
        <f>VLOOKUP(A1547,CUS[],3,FALSE)</f>
        <v>Sarah E</v>
      </c>
      <c r="C1547">
        <f>VLOOKUP(A1547,MED[],2,FALSE)</f>
        <v>34.799999999999997</v>
      </c>
      <c r="D1547">
        <f>VLOOKUP(A1547,MED[],3,FALSE)</f>
        <v>4.1900000000000004</v>
      </c>
      <c r="E1547" t="str">
        <f>VLOOKUP(A1547,MED[],4,FALSE)</f>
        <v>No</v>
      </c>
      <c r="F1547" t="str">
        <f>VLOOKUP(A1547,MED[],5,FALSE)</f>
        <v>No</v>
      </c>
      <c r="G1547" t="str">
        <f>VLOOKUP(A1547,MED[],6,FALSE)</f>
        <v>No</v>
      </c>
      <c r="H1547" t="str">
        <f>VLOOKUP(A1547,MED[],7,FALSE)</f>
        <v>1</v>
      </c>
      <c r="I1547" t="str">
        <f>VLOOKUP(A1547,MED[],8,FALSE)</f>
        <v>No</v>
      </c>
      <c r="J1547" t="str">
        <f>VLOOKUP(A1547,MED[],9,FALSE)</f>
        <v>Obesity</v>
      </c>
      <c r="K1547" t="str">
        <f>VLOOKUP(A1547,MED[],10,FALSE)</f>
        <v>Normal</v>
      </c>
      <c r="L1547" t="str">
        <f>VLOOKUP(A1547,HOS[],2,FALSE)</f>
        <v>8 Oct 1984</v>
      </c>
      <c r="M1547" s="11">
        <f>VLOOKUP(A1547,HOS[],8,FALSE)</f>
        <v>13819.49</v>
      </c>
      <c r="N1547" t="str">
        <f>VLOOKUP(A1547,HOS[],9,FALSE)</f>
        <v>tier - 2</v>
      </c>
      <c r="O1547" t="str">
        <f>VLOOKUP(A1547,HOS[],10,FALSE)</f>
        <v>tier - 3</v>
      </c>
      <c r="P1547" t="str">
        <f>VLOOKUP(A1547,HOS[],11,FALSE)</f>
        <v>R1011</v>
      </c>
      <c r="Q1547">
        <f>VLOOKUP(A1547,HOS[],3,FALSE)</f>
        <v>38</v>
      </c>
    </row>
    <row r="1548" spans="1:17" ht="15.6" x14ac:dyDescent="0.3">
      <c r="A1548" s="1" t="s">
        <v>824</v>
      </c>
      <c r="B1548" t="str">
        <f>VLOOKUP(A1548,CUS[],3,FALSE)</f>
        <v>Alison L.</v>
      </c>
      <c r="C1548">
        <f>VLOOKUP(A1548,MED[],2,FALSE)</f>
        <v>32.965000000000003</v>
      </c>
      <c r="D1548">
        <f>VLOOKUP(A1548,MED[],3,FALSE)</f>
        <v>9.2100000000000009</v>
      </c>
      <c r="E1548" t="str">
        <f>VLOOKUP(A1548,MED[],4,FALSE)</f>
        <v>yes</v>
      </c>
      <c r="F1548" t="str">
        <f>VLOOKUP(A1548,MED[],5,FALSE)</f>
        <v>No</v>
      </c>
      <c r="G1548" t="str">
        <f>VLOOKUP(A1548,MED[],6,FALSE)</f>
        <v>No</v>
      </c>
      <c r="H1548" t="str">
        <f>VLOOKUP(A1548,MED[],7,FALSE)</f>
        <v>0</v>
      </c>
      <c r="I1548" t="str">
        <f>VLOOKUP(A1548,MED[],8,FALSE)</f>
        <v>No</v>
      </c>
      <c r="J1548" t="str">
        <f>VLOOKUP(A1548,MED[],9,FALSE)</f>
        <v>Obesity</v>
      </c>
      <c r="K1548" t="str">
        <f>VLOOKUP(A1548,MED[],10,FALSE)</f>
        <v>Diabetes</v>
      </c>
      <c r="L1548" t="str">
        <f>VLOOKUP(A1548,HOS[],2,FALSE)</f>
        <v>25 Jul 1981</v>
      </c>
      <c r="M1548" s="11">
        <f>VLOOKUP(A1548,HOS[],8,FALSE)</f>
        <v>13822.8</v>
      </c>
      <c r="N1548" t="str">
        <f>VLOOKUP(A1548,HOS[],9,FALSE)</f>
        <v>tier - 2</v>
      </c>
      <c r="O1548" t="str">
        <f>VLOOKUP(A1548,HOS[],10,FALSE)</f>
        <v>tier - 1</v>
      </c>
      <c r="P1548" t="str">
        <f>VLOOKUP(A1548,HOS[],11,FALSE)</f>
        <v>R1012</v>
      </c>
      <c r="Q1548">
        <f>VLOOKUP(A1548,HOS[],3,FALSE)</f>
        <v>41</v>
      </c>
    </row>
    <row r="1549" spans="1:17" ht="15.6" x14ac:dyDescent="0.3">
      <c r="A1549" s="1" t="s">
        <v>823</v>
      </c>
      <c r="B1549" t="str">
        <f>VLOOKUP(A1549,CUS[],3,FALSE)</f>
        <v>Karen A.</v>
      </c>
      <c r="C1549">
        <f>VLOOKUP(A1549,MED[],2,FALSE)</f>
        <v>27.265000000000001</v>
      </c>
      <c r="D1549">
        <f>VLOOKUP(A1549,MED[],3,FALSE)</f>
        <v>5.51</v>
      </c>
      <c r="E1549" t="str">
        <f>VLOOKUP(A1549,MED[],4,FALSE)</f>
        <v>No</v>
      </c>
      <c r="F1549" t="str">
        <f>VLOOKUP(A1549,MED[],5,FALSE)</f>
        <v>No</v>
      </c>
      <c r="G1549" t="str">
        <f>VLOOKUP(A1549,MED[],6,FALSE)</f>
        <v>No</v>
      </c>
      <c r="H1549" t="str">
        <f>VLOOKUP(A1549,MED[],7,FALSE)</f>
        <v>1</v>
      </c>
      <c r="I1549" t="str">
        <f>VLOOKUP(A1549,MED[],8,FALSE)</f>
        <v>No</v>
      </c>
      <c r="J1549" t="str">
        <f>VLOOKUP(A1549,MED[],9,FALSE)</f>
        <v>Overweight</v>
      </c>
      <c r="K1549" t="str">
        <f>VLOOKUP(A1549,MED[],10,FALSE)</f>
        <v>Normal</v>
      </c>
      <c r="L1549" t="str">
        <f>VLOOKUP(A1549,HOS[],2,FALSE)</f>
        <v>10 Sep 1984</v>
      </c>
      <c r="M1549" s="11">
        <f>VLOOKUP(A1549,HOS[],8,FALSE)</f>
        <v>13831.12</v>
      </c>
      <c r="N1549" t="str">
        <f>VLOOKUP(A1549,HOS[],9,FALSE)</f>
        <v>tier - 2</v>
      </c>
      <c r="O1549" t="str">
        <f>VLOOKUP(A1549,HOS[],10,FALSE)</f>
        <v>tier - 2</v>
      </c>
      <c r="P1549" t="str">
        <f>VLOOKUP(A1549,HOS[],11,FALSE)</f>
        <v>R1024</v>
      </c>
      <c r="Q1549">
        <f>VLOOKUP(A1549,HOS[],3,FALSE)</f>
        <v>38</v>
      </c>
    </row>
    <row r="1550" spans="1:17" ht="15.6" x14ac:dyDescent="0.3">
      <c r="A1550" s="1" t="s">
        <v>822</v>
      </c>
      <c r="B1550" t="str">
        <f>VLOOKUP(A1550,CUS[],3,FALSE)</f>
        <v>Thomas R. Jr.</v>
      </c>
      <c r="C1550">
        <f>VLOOKUP(A1550,MED[],2,FALSE)</f>
        <v>17.059999999999999</v>
      </c>
      <c r="D1550">
        <f>VLOOKUP(A1550,MED[],3,FALSE)</f>
        <v>8.5</v>
      </c>
      <c r="E1550" t="str">
        <f>VLOOKUP(A1550,MED[],4,FALSE)</f>
        <v>No</v>
      </c>
      <c r="F1550" t="str">
        <f>VLOOKUP(A1550,MED[],5,FALSE)</f>
        <v>No</v>
      </c>
      <c r="G1550" t="str">
        <f>VLOOKUP(A1550,MED[],6,FALSE)</f>
        <v>No</v>
      </c>
      <c r="H1550" t="str">
        <f>VLOOKUP(A1550,MED[],7,FALSE)</f>
        <v>0</v>
      </c>
      <c r="I1550" t="str">
        <f>VLOOKUP(A1550,MED[],8,FALSE)</f>
        <v>No</v>
      </c>
      <c r="J1550" t="str">
        <f>VLOOKUP(A1550,MED[],9,FALSE)</f>
        <v>Underweight</v>
      </c>
      <c r="K1550" t="str">
        <f>VLOOKUP(A1550,MED[],10,FALSE)</f>
        <v>Diabetes</v>
      </c>
      <c r="L1550" t="str">
        <f>VLOOKUP(A1550,HOS[],2,FALSE)</f>
        <v>7 Dec 1968</v>
      </c>
      <c r="M1550" s="11">
        <f>VLOOKUP(A1550,HOS[],8,FALSE)</f>
        <v>13844.51</v>
      </c>
      <c r="N1550" t="str">
        <f>VLOOKUP(A1550,HOS[],9,FALSE)</f>
        <v>tier - 3</v>
      </c>
      <c r="O1550" t="str">
        <f>VLOOKUP(A1550,HOS[],10,FALSE)</f>
        <v>tier - 2</v>
      </c>
      <c r="P1550" t="str">
        <f>VLOOKUP(A1550,HOS[],11,FALSE)</f>
        <v>R1013</v>
      </c>
      <c r="Q1550">
        <f>VLOOKUP(A1550,HOS[],3,FALSE)</f>
        <v>54</v>
      </c>
    </row>
    <row r="1551" spans="1:17" ht="15.6" x14ac:dyDescent="0.3">
      <c r="A1551" s="1" t="s">
        <v>821</v>
      </c>
      <c r="B1551" t="str">
        <f>VLOOKUP(A1551,CUS[],3,FALSE)</f>
        <v>Stephanie W.</v>
      </c>
      <c r="C1551">
        <f>VLOOKUP(A1551,MED[],2,FALSE)</f>
        <v>36.29</v>
      </c>
      <c r="D1551">
        <f>VLOOKUP(A1551,MED[],3,FALSE)</f>
        <v>6.23</v>
      </c>
      <c r="E1551" t="str">
        <f>VLOOKUP(A1551,MED[],4,FALSE)</f>
        <v>No</v>
      </c>
      <c r="F1551" t="str">
        <f>VLOOKUP(A1551,MED[],5,FALSE)</f>
        <v>No</v>
      </c>
      <c r="G1551" t="str">
        <f>VLOOKUP(A1551,MED[],6,FALSE)</f>
        <v>No</v>
      </c>
      <c r="H1551" t="str">
        <f>VLOOKUP(A1551,MED[],7,FALSE)</f>
        <v>0</v>
      </c>
      <c r="I1551" t="str">
        <f>VLOOKUP(A1551,MED[],8,FALSE)</f>
        <v>No</v>
      </c>
      <c r="J1551" t="str">
        <f>VLOOKUP(A1551,MED[],9,FALSE)</f>
        <v>Obesity</v>
      </c>
      <c r="K1551" t="str">
        <f>VLOOKUP(A1551,MED[],10,FALSE)</f>
        <v>Prediabetes</v>
      </c>
      <c r="L1551" t="str">
        <f>VLOOKUP(A1551,HOS[],2,FALSE)</f>
        <v>21 Aug 1989</v>
      </c>
      <c r="M1551" s="11">
        <f>VLOOKUP(A1551,HOS[],8,FALSE)</f>
        <v>13844.8</v>
      </c>
      <c r="N1551" t="str">
        <f>VLOOKUP(A1551,HOS[],9,FALSE)</f>
        <v>tier - 2</v>
      </c>
      <c r="O1551" t="str">
        <f>VLOOKUP(A1551,HOS[],10,FALSE)</f>
        <v>tier - 2</v>
      </c>
      <c r="P1551" t="str">
        <f>VLOOKUP(A1551,HOS[],11,FALSE)</f>
        <v>R1024</v>
      </c>
      <c r="Q1551">
        <f>VLOOKUP(A1551,HOS[],3,FALSE)</f>
        <v>33</v>
      </c>
    </row>
    <row r="1552" spans="1:17" ht="15.6" x14ac:dyDescent="0.3">
      <c r="A1552" s="1" t="s">
        <v>820</v>
      </c>
      <c r="B1552" t="str">
        <f>VLOOKUP(A1552,CUS[],3,FALSE)</f>
        <v>Ezra</v>
      </c>
      <c r="C1552">
        <f>VLOOKUP(A1552,MED[],2,FALSE)</f>
        <v>28.594999999999999</v>
      </c>
      <c r="D1552">
        <f>VLOOKUP(A1552,MED[],3,FALSE)</f>
        <v>8.5299999999999994</v>
      </c>
      <c r="E1552" t="str">
        <f>VLOOKUP(A1552,MED[],4,FALSE)</f>
        <v>yes</v>
      </c>
      <c r="F1552" t="str">
        <f>VLOOKUP(A1552,MED[],5,FALSE)</f>
        <v>No</v>
      </c>
      <c r="G1552" t="str">
        <f>VLOOKUP(A1552,MED[],6,FALSE)</f>
        <v>No</v>
      </c>
      <c r="H1552" t="str">
        <f>VLOOKUP(A1552,MED[],7,FALSE)</f>
        <v>1</v>
      </c>
      <c r="I1552" t="str">
        <f>VLOOKUP(A1552,MED[],8,FALSE)</f>
        <v>No</v>
      </c>
      <c r="J1552" t="str">
        <f>VLOOKUP(A1552,MED[],9,FALSE)</f>
        <v>Overweight</v>
      </c>
      <c r="K1552" t="str">
        <f>VLOOKUP(A1552,MED[],10,FALSE)</f>
        <v>Diabetes</v>
      </c>
      <c r="L1552" t="str">
        <f>VLOOKUP(A1552,HOS[],2,FALSE)</f>
        <v>19 Dec 1986</v>
      </c>
      <c r="M1552" s="11">
        <f>VLOOKUP(A1552,HOS[],8,FALSE)</f>
        <v>13874.89</v>
      </c>
      <c r="N1552" t="str">
        <f>VLOOKUP(A1552,HOS[],9,FALSE)</f>
        <v>tier - 2</v>
      </c>
      <c r="O1552" t="str">
        <f>VLOOKUP(A1552,HOS[],10,FALSE)</f>
        <v>tier - 3</v>
      </c>
      <c r="P1552" t="str">
        <f>VLOOKUP(A1552,HOS[],11,FALSE)</f>
        <v>R1012</v>
      </c>
      <c r="Q1552">
        <f>VLOOKUP(A1552,HOS[],3,FALSE)</f>
        <v>36</v>
      </c>
    </row>
    <row r="1553" spans="1:17" ht="15.6" x14ac:dyDescent="0.3">
      <c r="A1553" s="1" t="s">
        <v>819</v>
      </c>
      <c r="B1553" t="str">
        <f>VLOOKUP(A1553,CUS[],3,FALSE)</f>
        <v>Jim</v>
      </c>
      <c r="C1553">
        <f>VLOOKUP(A1553,MED[],2,FALSE)</f>
        <v>17.8</v>
      </c>
      <c r="D1553">
        <f>VLOOKUP(A1553,MED[],3,FALSE)</f>
        <v>5.75</v>
      </c>
      <c r="E1553" t="str">
        <f>VLOOKUP(A1553,MED[],4,FALSE)</f>
        <v>yes</v>
      </c>
      <c r="F1553" t="str">
        <f>VLOOKUP(A1553,MED[],5,FALSE)</f>
        <v>No</v>
      </c>
      <c r="G1553" t="str">
        <f>VLOOKUP(A1553,MED[],6,FALSE)</f>
        <v>Yes</v>
      </c>
      <c r="H1553" t="str">
        <f>VLOOKUP(A1553,MED[],7,FALSE)</f>
        <v>1</v>
      </c>
      <c r="I1553" t="str">
        <f>VLOOKUP(A1553,MED[],8,FALSE)</f>
        <v>No</v>
      </c>
      <c r="J1553" t="str">
        <f>VLOOKUP(A1553,MED[],9,FALSE)</f>
        <v>Underweight</v>
      </c>
      <c r="K1553" t="str">
        <f>VLOOKUP(A1553,MED[],10,FALSE)</f>
        <v>Prediabetes</v>
      </c>
      <c r="L1553" t="str">
        <f>VLOOKUP(A1553,HOS[],2,FALSE)</f>
        <v>5 Dec 1969</v>
      </c>
      <c r="M1553" s="11">
        <f>VLOOKUP(A1553,HOS[],8,FALSE)</f>
        <v>13880.95</v>
      </c>
      <c r="N1553" t="str">
        <f>VLOOKUP(A1553,HOS[],9,FALSE)</f>
        <v>tier - 2</v>
      </c>
      <c r="O1553" t="str">
        <f>VLOOKUP(A1553,HOS[],10,FALSE)</f>
        <v>tier - 3</v>
      </c>
      <c r="P1553" t="str">
        <f>VLOOKUP(A1553,HOS[],11,FALSE)</f>
        <v>R1013</v>
      </c>
      <c r="Q1553">
        <f>VLOOKUP(A1553,HOS[],3,FALSE)</f>
        <v>53</v>
      </c>
    </row>
    <row r="1554" spans="1:17" ht="15.6" x14ac:dyDescent="0.3">
      <c r="A1554" s="1" t="s">
        <v>818</v>
      </c>
      <c r="B1554" t="str">
        <f>VLOOKUP(A1554,CUS[],3,FALSE)</f>
        <v>Ari L.</v>
      </c>
      <c r="C1554">
        <f>VLOOKUP(A1554,MED[],2,FALSE)</f>
        <v>21.4</v>
      </c>
      <c r="D1554">
        <f>VLOOKUP(A1554,MED[],3,FALSE)</f>
        <v>5.6</v>
      </c>
      <c r="E1554" t="str">
        <f>VLOOKUP(A1554,MED[],4,FALSE)</f>
        <v>No</v>
      </c>
      <c r="F1554" t="str">
        <f>VLOOKUP(A1554,MED[],5,FALSE)</f>
        <v>No</v>
      </c>
      <c r="G1554" t="str">
        <f>VLOOKUP(A1554,MED[],6,FALSE)</f>
        <v>No</v>
      </c>
      <c r="H1554" t="str">
        <f>VLOOKUP(A1554,MED[],7,FALSE)</f>
        <v>0</v>
      </c>
      <c r="I1554" t="str">
        <f>VLOOKUP(A1554,MED[],8,FALSE)</f>
        <v>No</v>
      </c>
      <c r="J1554" t="str">
        <f>VLOOKUP(A1554,MED[],9,FALSE)</f>
        <v>Overweight</v>
      </c>
      <c r="K1554" t="str">
        <f>VLOOKUP(A1554,MED[],10,FALSE)</f>
        <v>Normal</v>
      </c>
      <c r="L1554" t="str">
        <f>VLOOKUP(A1554,HOS[],2,FALSE)</f>
        <v>25 Oct 1982</v>
      </c>
      <c r="M1554" s="11">
        <f>VLOOKUP(A1554,HOS[],8,FALSE)</f>
        <v>13886.4</v>
      </c>
      <c r="N1554" t="str">
        <f>VLOOKUP(A1554,HOS[],9,FALSE)</f>
        <v>tier - 2</v>
      </c>
      <c r="O1554" t="str">
        <f>VLOOKUP(A1554,HOS[],10,FALSE)</f>
        <v>tier - 2</v>
      </c>
      <c r="P1554" t="str">
        <f>VLOOKUP(A1554,HOS[],11,FALSE)</f>
        <v>R1012</v>
      </c>
      <c r="Q1554">
        <f>VLOOKUP(A1554,HOS[],3,FALSE)</f>
        <v>40</v>
      </c>
    </row>
    <row r="1555" spans="1:17" ht="15.6" x14ac:dyDescent="0.3">
      <c r="A1555" s="1" t="s">
        <v>817</v>
      </c>
      <c r="B1555" t="str">
        <f>VLOOKUP(A1555,CUS[],3,FALSE)</f>
        <v>Fanny</v>
      </c>
      <c r="C1555">
        <f>VLOOKUP(A1555,MED[],2,FALSE)</f>
        <v>23.01</v>
      </c>
      <c r="D1555">
        <f>VLOOKUP(A1555,MED[],3,FALSE)</f>
        <v>4.68</v>
      </c>
      <c r="E1555" t="str">
        <f>VLOOKUP(A1555,MED[],4,FALSE)</f>
        <v>No</v>
      </c>
      <c r="F1555" t="str">
        <f>VLOOKUP(A1555,MED[],5,FALSE)</f>
        <v>No</v>
      </c>
      <c r="G1555" t="str">
        <f>VLOOKUP(A1555,MED[],6,FALSE)</f>
        <v>No</v>
      </c>
      <c r="H1555" t="str">
        <f>VLOOKUP(A1555,MED[],7,FALSE)</f>
        <v>0</v>
      </c>
      <c r="I1555" t="str">
        <f>VLOOKUP(A1555,MED[],8,FALSE)</f>
        <v>No</v>
      </c>
      <c r="J1555" t="str">
        <f>VLOOKUP(A1555,MED[],9,FALSE)</f>
        <v>Overweight</v>
      </c>
      <c r="K1555" t="str">
        <f>VLOOKUP(A1555,MED[],10,FALSE)</f>
        <v>Normal</v>
      </c>
      <c r="L1555" t="str">
        <f>VLOOKUP(A1555,HOS[],2,FALSE)</f>
        <v>29 Aug 1982</v>
      </c>
      <c r="M1555" s="11">
        <f>VLOOKUP(A1555,HOS[],8,FALSE)</f>
        <v>13887.2</v>
      </c>
      <c r="N1555" t="str">
        <f>VLOOKUP(A1555,HOS[],9,FALSE)</f>
        <v>tier - 2</v>
      </c>
      <c r="O1555" t="str">
        <f>VLOOKUP(A1555,HOS[],10,FALSE)</f>
        <v>tier - 1</v>
      </c>
      <c r="P1555" t="str">
        <f>VLOOKUP(A1555,HOS[],11,FALSE)</f>
        <v>R1013</v>
      </c>
      <c r="Q1555">
        <f>VLOOKUP(A1555,HOS[],3,FALSE)</f>
        <v>40</v>
      </c>
    </row>
    <row r="1556" spans="1:17" ht="15.6" x14ac:dyDescent="0.3">
      <c r="A1556" s="1" t="s">
        <v>816</v>
      </c>
      <c r="B1556" t="str">
        <f>VLOOKUP(A1556,CUS[],3,FALSE)</f>
        <v xml:space="preserve">  Heather</v>
      </c>
      <c r="C1556">
        <f>VLOOKUP(A1556,MED[],2,FALSE)</f>
        <v>19.86</v>
      </c>
      <c r="D1556">
        <f>VLOOKUP(A1556,MED[],3,FALSE)</f>
        <v>5.62</v>
      </c>
      <c r="E1556" t="str">
        <f>VLOOKUP(A1556,MED[],4,FALSE)</f>
        <v>yes</v>
      </c>
      <c r="F1556" t="str">
        <f>VLOOKUP(A1556,MED[],5,FALSE)</f>
        <v>No</v>
      </c>
      <c r="G1556" t="str">
        <f>VLOOKUP(A1556,MED[],6,FALSE)</f>
        <v>No</v>
      </c>
      <c r="H1556" t="str">
        <f>VLOOKUP(A1556,MED[],7,FALSE)</f>
        <v>0</v>
      </c>
      <c r="I1556" t="str">
        <f>VLOOKUP(A1556,MED[],8,FALSE)</f>
        <v>No</v>
      </c>
      <c r="J1556" t="str">
        <f>VLOOKUP(A1556,MED[],9,FALSE)</f>
        <v>Overweight</v>
      </c>
      <c r="K1556" t="str">
        <f>VLOOKUP(A1556,MED[],10,FALSE)</f>
        <v>Normal</v>
      </c>
      <c r="L1556" t="str">
        <f>VLOOKUP(A1556,HOS[],2,FALSE)</f>
        <v>13 Oct 1976</v>
      </c>
      <c r="M1556" s="11">
        <f>VLOOKUP(A1556,HOS[],8,FALSE)</f>
        <v>35585.58</v>
      </c>
      <c r="N1556" t="str">
        <f>VLOOKUP(A1556,HOS[],9,FALSE)</f>
        <v>tier - 2</v>
      </c>
      <c r="O1556" t="str">
        <f>VLOOKUP(A1556,HOS[],10,FALSE)</f>
        <v>tier - 1</v>
      </c>
      <c r="P1556" t="str">
        <f>VLOOKUP(A1556,HOS[],11,FALSE)</f>
        <v>R1013</v>
      </c>
      <c r="Q1556">
        <f>VLOOKUP(A1556,HOS[],3,FALSE)</f>
        <v>46</v>
      </c>
    </row>
    <row r="1557" spans="1:17" ht="15.6" x14ac:dyDescent="0.3">
      <c r="A1557" s="1" t="s">
        <v>815</v>
      </c>
      <c r="B1557" t="str">
        <f>VLOOKUP(A1557,CUS[],3,FALSE)</f>
        <v>Peter W. Sr.</v>
      </c>
      <c r="C1557">
        <f>VLOOKUP(A1557,MED[],2,FALSE)</f>
        <v>33.58</v>
      </c>
      <c r="D1557">
        <f>VLOOKUP(A1557,MED[],3,FALSE)</f>
        <v>5.08</v>
      </c>
      <c r="E1557" t="str">
        <f>VLOOKUP(A1557,MED[],4,FALSE)</f>
        <v>No</v>
      </c>
      <c r="F1557" t="str">
        <f>VLOOKUP(A1557,MED[],5,FALSE)</f>
        <v>No</v>
      </c>
      <c r="G1557" t="str">
        <f>VLOOKUP(A1557,MED[],6,FALSE)</f>
        <v>No</v>
      </c>
      <c r="H1557" t="str">
        <f>VLOOKUP(A1557,MED[],7,FALSE)</f>
        <v>0</v>
      </c>
      <c r="I1557" t="str">
        <f>VLOOKUP(A1557,MED[],8,FALSE)</f>
        <v>No</v>
      </c>
      <c r="J1557" t="str">
        <f>VLOOKUP(A1557,MED[],9,FALSE)</f>
        <v>Obesity</v>
      </c>
      <c r="K1557" t="str">
        <f>VLOOKUP(A1557,MED[],10,FALSE)</f>
        <v>Normal</v>
      </c>
      <c r="L1557" t="str">
        <f>VLOOKUP(A1557,HOS[],2,FALSE)</f>
        <v>13 Jul 1994</v>
      </c>
      <c r="M1557" s="11">
        <f>VLOOKUP(A1557,HOS[],8,FALSE)</f>
        <v>11365.95</v>
      </c>
      <c r="N1557" t="str">
        <f>VLOOKUP(A1557,HOS[],9,FALSE)</f>
        <v>tier - 2</v>
      </c>
      <c r="O1557" t="str">
        <f>VLOOKUP(A1557,HOS[],10,FALSE)</f>
        <v>tier - 1</v>
      </c>
      <c r="P1557" t="str">
        <f>VLOOKUP(A1557,HOS[],11,FALSE)</f>
        <v>R1021</v>
      </c>
      <c r="Q1557">
        <f>VLOOKUP(A1557,HOS[],3,FALSE)</f>
        <v>28</v>
      </c>
    </row>
    <row r="1558" spans="1:17" ht="15.6" x14ac:dyDescent="0.3">
      <c r="A1558" s="1" t="s">
        <v>814</v>
      </c>
      <c r="B1558" t="str">
        <f>VLOOKUP(A1558,CUS[],3,FALSE)</f>
        <v>Catherine A</v>
      </c>
      <c r="C1558">
        <f>VLOOKUP(A1558,MED[],2,FALSE)</f>
        <v>29.81</v>
      </c>
      <c r="D1558">
        <f>VLOOKUP(A1558,MED[],3,FALSE)</f>
        <v>5.28</v>
      </c>
      <c r="E1558" t="str">
        <f>VLOOKUP(A1558,MED[],4,FALSE)</f>
        <v>No</v>
      </c>
      <c r="F1558" t="str">
        <f>VLOOKUP(A1558,MED[],5,FALSE)</f>
        <v>No</v>
      </c>
      <c r="G1558" t="str">
        <f>VLOOKUP(A1558,MED[],6,FALSE)</f>
        <v>No</v>
      </c>
      <c r="H1558" t="str">
        <f>VLOOKUP(A1558,MED[],7,FALSE)</f>
        <v>0</v>
      </c>
      <c r="I1558" t="str">
        <f>VLOOKUP(A1558,MED[],8,FALSE)</f>
        <v>No</v>
      </c>
      <c r="J1558" t="str">
        <f>VLOOKUP(A1558,MED[],9,FALSE)</f>
        <v>Overweight</v>
      </c>
      <c r="K1558" t="str">
        <f>VLOOKUP(A1558,MED[],10,FALSE)</f>
        <v>Normal</v>
      </c>
      <c r="L1558" t="str">
        <f>VLOOKUP(A1558,HOS[],2,FALSE)</f>
        <v>7 Aug 1982</v>
      </c>
      <c r="M1558" s="11">
        <f>VLOOKUP(A1558,HOS[],8,FALSE)</f>
        <v>13887.97</v>
      </c>
      <c r="N1558" t="str">
        <f>VLOOKUP(A1558,HOS[],9,FALSE)</f>
        <v>tier - 2</v>
      </c>
      <c r="O1558" t="str">
        <f>VLOOKUP(A1558,HOS[],10,FALSE)</f>
        <v>tier - 2</v>
      </c>
      <c r="P1558" t="str">
        <f>VLOOKUP(A1558,HOS[],11,FALSE)</f>
        <v>R1013</v>
      </c>
      <c r="Q1558">
        <f>VLOOKUP(A1558,HOS[],3,FALSE)</f>
        <v>40</v>
      </c>
    </row>
    <row r="1559" spans="1:17" ht="15.6" x14ac:dyDescent="0.3">
      <c r="A1559" s="1" t="s">
        <v>813</v>
      </c>
      <c r="B1559" t="str">
        <f>VLOOKUP(A1559,CUS[],3,FALSE)</f>
        <v>Kelly A</v>
      </c>
      <c r="C1559">
        <f>VLOOKUP(A1559,MED[],2,FALSE)</f>
        <v>27.4</v>
      </c>
      <c r="D1559">
        <f>VLOOKUP(A1559,MED[],3,FALSE)</f>
        <v>4.6100000000000003</v>
      </c>
      <c r="E1559" t="str">
        <f>VLOOKUP(A1559,MED[],4,FALSE)</f>
        <v>No</v>
      </c>
      <c r="F1559" t="str">
        <f>VLOOKUP(A1559,MED[],5,FALSE)</f>
        <v>No</v>
      </c>
      <c r="G1559" t="str">
        <f>VLOOKUP(A1559,MED[],6,FALSE)</f>
        <v>No</v>
      </c>
      <c r="H1559" t="str">
        <f>VLOOKUP(A1559,MED[],7,FALSE)</f>
        <v>0</v>
      </c>
      <c r="I1559" t="str">
        <f>VLOOKUP(A1559,MED[],8,FALSE)</f>
        <v>No</v>
      </c>
      <c r="J1559" t="str">
        <f>VLOOKUP(A1559,MED[],9,FALSE)</f>
        <v>Overweight</v>
      </c>
      <c r="K1559" t="str">
        <f>VLOOKUP(A1559,MED[],10,FALSE)</f>
        <v>Normal</v>
      </c>
      <c r="L1559" t="str">
        <f>VLOOKUP(A1559,HOS[],2,FALSE)</f>
        <v>21 Oct 1982</v>
      </c>
      <c r="M1559" s="11">
        <f>VLOOKUP(A1559,HOS[],8,FALSE)</f>
        <v>41886.54</v>
      </c>
      <c r="N1559" t="str">
        <f>VLOOKUP(A1559,HOS[],9,FALSE)</f>
        <v>tier - 2</v>
      </c>
      <c r="O1559" t="str">
        <f>VLOOKUP(A1559,HOS[],10,FALSE)</f>
        <v>tier - 3</v>
      </c>
      <c r="P1559" t="str">
        <f>VLOOKUP(A1559,HOS[],11,FALSE)</f>
        <v>R1011</v>
      </c>
      <c r="Q1559">
        <f>VLOOKUP(A1559,HOS[],3,FALSE)</f>
        <v>40</v>
      </c>
    </row>
    <row r="1560" spans="1:17" ht="15.6" x14ac:dyDescent="0.3">
      <c r="A1560" s="1" t="s">
        <v>812</v>
      </c>
      <c r="B1560" t="str">
        <f>VLOOKUP(A1560,CUS[],3,FALSE)</f>
        <v>Janel N.</v>
      </c>
      <c r="C1560">
        <f>VLOOKUP(A1560,MED[],2,FALSE)</f>
        <v>17.98</v>
      </c>
      <c r="D1560">
        <f>VLOOKUP(A1560,MED[],3,FALSE)</f>
        <v>6.57</v>
      </c>
      <c r="E1560" t="str">
        <f>VLOOKUP(A1560,MED[],4,FALSE)</f>
        <v>yes</v>
      </c>
      <c r="F1560" t="str">
        <f>VLOOKUP(A1560,MED[],5,FALSE)</f>
        <v>No</v>
      </c>
      <c r="G1560" t="str">
        <f>VLOOKUP(A1560,MED[],6,FALSE)</f>
        <v>No</v>
      </c>
      <c r="H1560" t="str">
        <f>VLOOKUP(A1560,MED[],7,FALSE)</f>
        <v>2</v>
      </c>
      <c r="I1560" t="str">
        <f>VLOOKUP(A1560,MED[],8,FALSE)</f>
        <v>No</v>
      </c>
      <c r="J1560" t="str">
        <f>VLOOKUP(A1560,MED[],9,FALSE)</f>
        <v>Underweight</v>
      </c>
      <c r="K1560" t="str">
        <f>VLOOKUP(A1560,MED[],10,FALSE)</f>
        <v>Diabetes</v>
      </c>
      <c r="L1560" t="str">
        <f>VLOOKUP(A1560,HOS[],2,FALSE)</f>
        <v>27 Dec 1970</v>
      </c>
      <c r="M1560" s="11">
        <f>VLOOKUP(A1560,HOS[],8,FALSE)</f>
        <v>13919.82</v>
      </c>
      <c r="N1560" t="str">
        <f>VLOOKUP(A1560,HOS[],9,FALSE)</f>
        <v>tier - 2</v>
      </c>
      <c r="O1560" t="str">
        <f>VLOOKUP(A1560,HOS[],10,FALSE)</f>
        <v>tier - 2</v>
      </c>
      <c r="P1560" t="str">
        <f>VLOOKUP(A1560,HOS[],11,FALSE)</f>
        <v>R1013</v>
      </c>
      <c r="Q1560">
        <f>VLOOKUP(A1560,HOS[],3,FALSE)</f>
        <v>52</v>
      </c>
    </row>
    <row r="1561" spans="1:17" ht="15.6" x14ac:dyDescent="0.3">
      <c r="A1561" s="1" t="s">
        <v>811</v>
      </c>
      <c r="B1561" t="str">
        <f>VLOOKUP(A1561,CUS[],3,FALSE)</f>
        <v>Yann Kai</v>
      </c>
      <c r="C1561">
        <f>VLOOKUP(A1561,MED[],2,FALSE)</f>
        <v>37.9</v>
      </c>
      <c r="D1561">
        <f>VLOOKUP(A1561,MED[],3,FALSE)</f>
        <v>5.83</v>
      </c>
      <c r="E1561" t="str">
        <f>VLOOKUP(A1561,MED[],4,FALSE)</f>
        <v>No</v>
      </c>
      <c r="F1561" t="str">
        <f>VLOOKUP(A1561,MED[],5,FALSE)</f>
        <v>No</v>
      </c>
      <c r="G1561" t="str">
        <f>VLOOKUP(A1561,MED[],6,FALSE)</f>
        <v>No</v>
      </c>
      <c r="H1561" t="str">
        <f>VLOOKUP(A1561,MED[],7,FALSE)</f>
        <v>0</v>
      </c>
      <c r="I1561" t="str">
        <f>VLOOKUP(A1561,MED[],8,FALSE)</f>
        <v>No</v>
      </c>
      <c r="J1561" t="str">
        <f>VLOOKUP(A1561,MED[],9,FALSE)</f>
        <v>Obesity</v>
      </c>
      <c r="K1561" t="str">
        <f>VLOOKUP(A1561,MED[],10,FALSE)</f>
        <v>Prediabetes</v>
      </c>
      <c r="L1561" t="str">
        <f>VLOOKUP(A1561,HOS[],2,FALSE)</f>
        <v>18 Jun 1980</v>
      </c>
      <c r="M1561" s="11">
        <f>VLOOKUP(A1561,HOS[],8,FALSE)</f>
        <v>13937.67</v>
      </c>
      <c r="N1561" t="str">
        <f>VLOOKUP(A1561,HOS[],9,FALSE)</f>
        <v>tier - 2</v>
      </c>
      <c r="O1561" t="str">
        <f>VLOOKUP(A1561,HOS[],10,FALSE)</f>
        <v>tier - 3</v>
      </c>
      <c r="P1561" t="str">
        <f>VLOOKUP(A1561,HOS[],11,FALSE)</f>
        <v>R1011</v>
      </c>
      <c r="Q1561">
        <f>VLOOKUP(A1561,HOS[],3,FALSE)</f>
        <v>42</v>
      </c>
    </row>
    <row r="1562" spans="1:17" ht="15.6" x14ac:dyDescent="0.3">
      <c r="A1562" s="1" t="s">
        <v>810</v>
      </c>
      <c r="B1562" t="str">
        <f>VLOOKUP(A1562,CUS[],3,FALSE)</f>
        <v>Zachary R.</v>
      </c>
      <c r="C1562">
        <f>VLOOKUP(A1562,MED[],2,FALSE)</f>
        <v>25.27</v>
      </c>
      <c r="D1562">
        <f>VLOOKUP(A1562,MED[],3,FALSE)</f>
        <v>6.98</v>
      </c>
      <c r="E1562" t="str">
        <f>VLOOKUP(A1562,MED[],4,FALSE)</f>
        <v>yes</v>
      </c>
      <c r="F1562" t="str">
        <f>VLOOKUP(A1562,MED[],5,FALSE)</f>
        <v>No</v>
      </c>
      <c r="G1562" t="str">
        <f>VLOOKUP(A1562,MED[],6,FALSE)</f>
        <v>No</v>
      </c>
      <c r="H1562" t="str">
        <f>VLOOKUP(A1562,MED[],7,FALSE)</f>
        <v>0</v>
      </c>
      <c r="I1562" t="str">
        <f>VLOOKUP(A1562,MED[],8,FALSE)</f>
        <v>No</v>
      </c>
      <c r="J1562" t="str">
        <f>VLOOKUP(A1562,MED[],9,FALSE)</f>
        <v>Overweight</v>
      </c>
      <c r="K1562" t="str">
        <f>VLOOKUP(A1562,MED[],10,FALSE)</f>
        <v>Diabetes</v>
      </c>
      <c r="L1562" t="str">
        <f>VLOOKUP(A1562,HOS[],2,FALSE)</f>
        <v>29 Jul 1981</v>
      </c>
      <c r="M1562" s="11">
        <f>VLOOKUP(A1562,HOS[],8,FALSE)</f>
        <v>13974.46</v>
      </c>
      <c r="N1562" t="str">
        <f>VLOOKUP(A1562,HOS[],9,FALSE)</f>
        <v>tier - 2</v>
      </c>
      <c r="O1562" t="str">
        <f>VLOOKUP(A1562,HOS[],10,FALSE)</f>
        <v>tier - 2</v>
      </c>
      <c r="P1562" t="str">
        <f>VLOOKUP(A1562,HOS[],11,FALSE)</f>
        <v>R1013</v>
      </c>
      <c r="Q1562">
        <f>VLOOKUP(A1562,HOS[],3,FALSE)</f>
        <v>41</v>
      </c>
    </row>
    <row r="1563" spans="1:17" ht="15.6" x14ac:dyDescent="0.3">
      <c r="A1563" s="1" t="s">
        <v>809</v>
      </c>
      <c r="B1563" t="str">
        <f>VLOOKUP(A1563,CUS[],3,FALSE)</f>
        <v xml:space="preserve">  Alejandro Sr.</v>
      </c>
      <c r="C1563">
        <f>VLOOKUP(A1563,MED[],2,FALSE)</f>
        <v>29.26</v>
      </c>
      <c r="D1563">
        <f>VLOOKUP(A1563,MED[],3,FALSE)</f>
        <v>4.03</v>
      </c>
      <c r="E1563" t="str">
        <f>VLOOKUP(A1563,MED[],4,FALSE)</f>
        <v>No</v>
      </c>
      <c r="F1563" t="str">
        <f>VLOOKUP(A1563,MED[],5,FALSE)</f>
        <v>No</v>
      </c>
      <c r="G1563" t="str">
        <f>VLOOKUP(A1563,MED[],6,FALSE)</f>
        <v>No</v>
      </c>
      <c r="H1563" t="str">
        <f>VLOOKUP(A1563,MED[],7,FALSE)</f>
        <v>1</v>
      </c>
      <c r="I1563" t="str">
        <f>VLOOKUP(A1563,MED[],8,FALSE)</f>
        <v>No</v>
      </c>
      <c r="J1563" t="str">
        <f>VLOOKUP(A1563,MED[],9,FALSE)</f>
        <v>Overweight</v>
      </c>
      <c r="K1563" t="str">
        <f>VLOOKUP(A1563,MED[],10,FALSE)</f>
        <v>Normal</v>
      </c>
      <c r="L1563" t="str">
        <f>VLOOKUP(A1563,HOS[],2,FALSE)</f>
        <v>13 Nov 1984</v>
      </c>
      <c r="M1563" s="11">
        <f>VLOOKUP(A1563,HOS[],8,FALSE)</f>
        <v>13979.45</v>
      </c>
      <c r="N1563" t="str">
        <f>VLOOKUP(A1563,HOS[],9,FALSE)</f>
        <v>tier - 2</v>
      </c>
      <c r="O1563" t="str">
        <f>VLOOKUP(A1563,HOS[],10,FALSE)</f>
        <v>tier - 3</v>
      </c>
      <c r="P1563" t="str">
        <f>VLOOKUP(A1563,HOS[],11,FALSE)</f>
        <v>R1012</v>
      </c>
      <c r="Q1563">
        <f>VLOOKUP(A1563,HOS[],3,FALSE)</f>
        <v>38</v>
      </c>
    </row>
    <row r="1564" spans="1:17" ht="15.6" x14ac:dyDescent="0.3">
      <c r="A1564" s="1" t="s">
        <v>808</v>
      </c>
      <c r="B1564" t="str">
        <f>VLOOKUP(A1564,CUS[],3,FALSE)</f>
        <v>Nicholas R.</v>
      </c>
      <c r="C1564">
        <f>VLOOKUP(A1564,MED[],2,FALSE)</f>
        <v>27.835000000000001</v>
      </c>
      <c r="D1564">
        <f>VLOOKUP(A1564,MED[],3,FALSE)</f>
        <v>4.5599999999999996</v>
      </c>
      <c r="E1564" t="str">
        <f>VLOOKUP(A1564,MED[],4,FALSE)</f>
        <v>No</v>
      </c>
      <c r="F1564" t="str">
        <f>VLOOKUP(A1564,MED[],5,FALSE)</f>
        <v>No</v>
      </c>
      <c r="G1564" t="str">
        <f>VLOOKUP(A1564,MED[],6,FALSE)</f>
        <v>No</v>
      </c>
      <c r="H1564" t="str">
        <f>VLOOKUP(A1564,MED[],7,FALSE)</f>
        <v>1</v>
      </c>
      <c r="I1564" t="str">
        <f>VLOOKUP(A1564,MED[],8,FALSE)</f>
        <v>No</v>
      </c>
      <c r="J1564" t="str">
        <f>VLOOKUP(A1564,MED[],9,FALSE)</f>
        <v>Overweight</v>
      </c>
      <c r="K1564" t="str">
        <f>VLOOKUP(A1564,MED[],10,FALSE)</f>
        <v>Normal</v>
      </c>
      <c r="L1564" t="str">
        <f>VLOOKUP(A1564,HOS[],2,FALSE)</f>
        <v>6 Aug 1984</v>
      </c>
      <c r="M1564" s="11">
        <f>VLOOKUP(A1564,HOS[],8,FALSE)</f>
        <v>13981.85</v>
      </c>
      <c r="N1564" t="str">
        <f>VLOOKUP(A1564,HOS[],9,FALSE)</f>
        <v>tier - 3</v>
      </c>
      <c r="O1564" t="str">
        <f>VLOOKUP(A1564,HOS[],10,FALSE)</f>
        <v>tier - 3</v>
      </c>
      <c r="P1564" t="str">
        <f>VLOOKUP(A1564,HOS[],11,FALSE)</f>
        <v>R1012</v>
      </c>
      <c r="Q1564">
        <f>VLOOKUP(A1564,HOS[],3,FALSE)</f>
        <v>38</v>
      </c>
    </row>
    <row r="1565" spans="1:17" ht="15.6" x14ac:dyDescent="0.3">
      <c r="A1565" s="1" t="s">
        <v>807</v>
      </c>
      <c r="B1565" t="str">
        <f>VLOOKUP(A1565,CUS[],3,FALSE)</f>
        <v>Paul</v>
      </c>
      <c r="C1565">
        <f>VLOOKUP(A1565,MED[],2,FALSE)</f>
        <v>46.53</v>
      </c>
      <c r="D1565">
        <f>VLOOKUP(A1565,MED[],3,FALSE)</f>
        <v>5.38</v>
      </c>
      <c r="E1565" t="str">
        <f>VLOOKUP(A1565,MED[],4,FALSE)</f>
        <v>yes</v>
      </c>
      <c r="F1565" t="str">
        <f>VLOOKUP(A1565,MED[],5,FALSE)</f>
        <v>No</v>
      </c>
      <c r="G1565" t="str">
        <f>VLOOKUP(A1565,MED[],6,FALSE)</f>
        <v>No</v>
      </c>
      <c r="H1565" t="str">
        <f>VLOOKUP(A1565,MED[],7,FALSE)</f>
        <v>0</v>
      </c>
      <c r="I1565" t="str">
        <f>VLOOKUP(A1565,MED[],8,FALSE)</f>
        <v>No</v>
      </c>
      <c r="J1565" t="str">
        <f>VLOOKUP(A1565,MED[],9,FALSE)</f>
        <v>Obesity</v>
      </c>
      <c r="K1565" t="str">
        <f>VLOOKUP(A1565,MED[],10,FALSE)</f>
        <v>Normal</v>
      </c>
      <c r="L1565" t="str">
        <f>VLOOKUP(A1565,HOS[],2,FALSE)</f>
        <v>23 Jul 1985</v>
      </c>
      <c r="M1565" s="11">
        <f>VLOOKUP(A1565,HOS[],8,FALSE)</f>
        <v>14001.13</v>
      </c>
      <c r="N1565" t="str">
        <f>VLOOKUP(A1565,HOS[],9,FALSE)</f>
        <v>tier - 3</v>
      </c>
      <c r="O1565" t="str">
        <f>VLOOKUP(A1565,HOS[],10,FALSE)</f>
        <v>tier - 2</v>
      </c>
      <c r="P1565" t="str">
        <f>VLOOKUP(A1565,HOS[],11,FALSE)</f>
        <v>R1013</v>
      </c>
      <c r="Q1565">
        <f>VLOOKUP(A1565,HOS[],3,FALSE)</f>
        <v>37</v>
      </c>
    </row>
    <row r="1566" spans="1:17" ht="15.6" x14ac:dyDescent="0.3">
      <c r="A1566" s="1" t="s">
        <v>806</v>
      </c>
      <c r="B1566" t="str">
        <f>VLOOKUP(A1566,CUS[],3,FALSE)</f>
        <v>Michael D</v>
      </c>
      <c r="C1566">
        <f>VLOOKUP(A1566,MED[],2,FALSE)</f>
        <v>20.58</v>
      </c>
      <c r="D1566">
        <f>VLOOKUP(A1566,MED[],3,FALSE)</f>
        <v>11.04</v>
      </c>
      <c r="E1566" t="str">
        <f>VLOOKUP(A1566,MED[],4,FALSE)</f>
        <v>yes</v>
      </c>
      <c r="F1566" t="str">
        <f>VLOOKUP(A1566,MED[],5,FALSE)</f>
        <v>No</v>
      </c>
      <c r="G1566" t="str">
        <f>VLOOKUP(A1566,MED[],6,FALSE)</f>
        <v>No</v>
      </c>
      <c r="H1566" t="str">
        <f>VLOOKUP(A1566,MED[],7,FALSE)</f>
        <v>1</v>
      </c>
      <c r="I1566" t="str">
        <f>VLOOKUP(A1566,MED[],8,FALSE)</f>
        <v>No</v>
      </c>
      <c r="J1566" t="str">
        <f>VLOOKUP(A1566,MED[],9,FALSE)</f>
        <v>Overweight</v>
      </c>
      <c r="K1566" t="str">
        <f>VLOOKUP(A1566,MED[],10,FALSE)</f>
        <v>Diabetes</v>
      </c>
      <c r="L1566" t="str">
        <f>VLOOKUP(A1566,HOS[],2,FALSE)</f>
        <v>6 Aug 1975</v>
      </c>
      <c r="M1566" s="11">
        <f>VLOOKUP(A1566,HOS[],8,FALSE)</f>
        <v>14001.29</v>
      </c>
      <c r="N1566" t="str">
        <f>VLOOKUP(A1566,HOS[],9,FALSE)</f>
        <v>tier - 2</v>
      </c>
      <c r="O1566" t="str">
        <f>VLOOKUP(A1566,HOS[],10,FALSE)</f>
        <v>tier - 3</v>
      </c>
      <c r="P1566" t="str">
        <f>VLOOKUP(A1566,HOS[],11,FALSE)</f>
        <v>R1013</v>
      </c>
      <c r="Q1566">
        <f>VLOOKUP(A1566,HOS[],3,FALSE)</f>
        <v>47</v>
      </c>
    </row>
    <row r="1567" spans="1:17" ht="15.6" x14ac:dyDescent="0.3">
      <c r="A1567" s="1" t="s">
        <v>805</v>
      </c>
      <c r="B1567" t="str">
        <f>VLOOKUP(A1567,CUS[],3,FALSE)</f>
        <v>Marina</v>
      </c>
      <c r="C1567">
        <f>VLOOKUP(A1567,MED[],2,FALSE)</f>
        <v>19.53</v>
      </c>
      <c r="D1567">
        <f>VLOOKUP(A1567,MED[],3,FALSE)</f>
        <v>6.09</v>
      </c>
      <c r="E1567" t="str">
        <f>VLOOKUP(A1567,MED[],4,FALSE)</f>
        <v>yes</v>
      </c>
      <c r="F1567" t="str">
        <f>VLOOKUP(A1567,MED[],5,FALSE)</f>
        <v>No</v>
      </c>
      <c r="G1567" t="str">
        <f>VLOOKUP(A1567,MED[],6,FALSE)</f>
        <v>No</v>
      </c>
      <c r="H1567" t="str">
        <f>VLOOKUP(A1567,MED[],7,FALSE)</f>
        <v>0</v>
      </c>
      <c r="I1567" t="str">
        <f>VLOOKUP(A1567,MED[],8,FALSE)</f>
        <v>No</v>
      </c>
      <c r="J1567" t="str">
        <f>VLOOKUP(A1567,MED[],9,FALSE)</f>
        <v>Overweight</v>
      </c>
      <c r="K1567" t="str">
        <f>VLOOKUP(A1567,MED[],10,FALSE)</f>
        <v>Prediabetes</v>
      </c>
      <c r="L1567" t="str">
        <f>VLOOKUP(A1567,HOS[],2,FALSE)</f>
        <v>8 Dec 1976</v>
      </c>
      <c r="M1567" s="11">
        <f>VLOOKUP(A1567,HOS[],8,FALSE)</f>
        <v>14007.22</v>
      </c>
      <c r="N1567" t="str">
        <f>VLOOKUP(A1567,HOS[],9,FALSE)</f>
        <v>tier - 2</v>
      </c>
      <c r="O1567" t="str">
        <f>VLOOKUP(A1567,HOS[],10,FALSE)</f>
        <v>tier - 3</v>
      </c>
      <c r="P1567" t="str">
        <f>VLOOKUP(A1567,HOS[],11,FALSE)</f>
        <v>R1013</v>
      </c>
      <c r="Q1567">
        <f>VLOOKUP(A1567,HOS[],3,FALSE)</f>
        <v>46</v>
      </c>
    </row>
    <row r="1568" spans="1:17" ht="15.6" x14ac:dyDescent="0.3">
      <c r="A1568" s="1" t="s">
        <v>804</v>
      </c>
      <c r="B1568" t="str">
        <f>VLOOKUP(A1568,CUS[],3,FALSE)</f>
        <v>Caroline</v>
      </c>
      <c r="C1568">
        <f>VLOOKUP(A1568,MED[],2,FALSE)</f>
        <v>27.7</v>
      </c>
      <c r="D1568">
        <f>VLOOKUP(A1568,MED[],3,FALSE)</f>
        <v>4.71</v>
      </c>
      <c r="E1568" t="str">
        <f>VLOOKUP(A1568,MED[],4,FALSE)</f>
        <v>No</v>
      </c>
      <c r="F1568" t="str">
        <f>VLOOKUP(A1568,MED[],5,FALSE)</f>
        <v>No</v>
      </c>
      <c r="G1568" t="str">
        <f>VLOOKUP(A1568,MED[],6,FALSE)</f>
        <v>No</v>
      </c>
      <c r="H1568" t="str">
        <f>VLOOKUP(A1568,MED[],7,FALSE)</f>
        <v>1</v>
      </c>
      <c r="I1568" t="str">
        <f>VLOOKUP(A1568,MED[],8,FALSE)</f>
        <v>No</v>
      </c>
      <c r="J1568" t="str">
        <f>VLOOKUP(A1568,MED[],9,FALSE)</f>
        <v>Overweight</v>
      </c>
      <c r="K1568" t="str">
        <f>VLOOKUP(A1568,MED[],10,FALSE)</f>
        <v>Normal</v>
      </c>
      <c r="L1568" t="str">
        <f>VLOOKUP(A1568,HOS[],2,FALSE)</f>
        <v>7 Sep 1987</v>
      </c>
      <c r="M1568" s="11">
        <f>VLOOKUP(A1568,HOS[],8,FALSE)</f>
        <v>11369.39</v>
      </c>
      <c r="N1568" t="str">
        <f>VLOOKUP(A1568,HOS[],9,FALSE)</f>
        <v>tier - 2</v>
      </c>
      <c r="O1568" t="str">
        <f>VLOOKUP(A1568,HOS[],10,FALSE)</f>
        <v>tier - 2</v>
      </c>
      <c r="P1568" t="str">
        <f>VLOOKUP(A1568,HOS[],11,FALSE)</f>
        <v>R1011</v>
      </c>
      <c r="Q1568">
        <f>VLOOKUP(A1568,HOS[],3,FALSE)</f>
        <v>35</v>
      </c>
    </row>
    <row r="1569" spans="1:17" ht="15.6" x14ac:dyDescent="0.3">
      <c r="A1569" s="1" t="s">
        <v>803</v>
      </c>
      <c r="B1569" t="str">
        <f>VLOOKUP(A1569,CUS[],3,FALSE)</f>
        <v>Ross P</v>
      </c>
      <c r="C1569">
        <f>VLOOKUP(A1569,MED[],2,FALSE)</f>
        <v>18.920000000000002</v>
      </c>
      <c r="D1569">
        <f>VLOOKUP(A1569,MED[],3,FALSE)</f>
        <v>8.18</v>
      </c>
      <c r="E1569" t="str">
        <f>VLOOKUP(A1569,MED[],4,FALSE)</f>
        <v>No</v>
      </c>
      <c r="F1569" t="str">
        <f>VLOOKUP(A1569,MED[],5,FALSE)</f>
        <v>No</v>
      </c>
      <c r="G1569" t="str">
        <f>VLOOKUP(A1569,MED[],6,FALSE)</f>
        <v>No</v>
      </c>
      <c r="H1569" t="str">
        <f>VLOOKUP(A1569,MED[],7,FALSE)</f>
        <v>0</v>
      </c>
      <c r="I1569" t="str">
        <f>VLOOKUP(A1569,MED[],8,FALSE)</f>
        <v>No</v>
      </c>
      <c r="J1569" t="str">
        <f>VLOOKUP(A1569,MED[],9,FALSE)</f>
        <v>Overweight</v>
      </c>
      <c r="K1569" t="str">
        <f>VLOOKUP(A1569,MED[],10,FALSE)</f>
        <v>Diabetes</v>
      </c>
      <c r="L1569" t="str">
        <f>VLOOKUP(A1569,HOS[],2,FALSE)</f>
        <v>8 Aug 1971</v>
      </c>
      <c r="M1569" s="11">
        <f>VLOOKUP(A1569,HOS[],8,FALSE)</f>
        <v>14043.48</v>
      </c>
      <c r="N1569" t="str">
        <f>VLOOKUP(A1569,HOS[],9,FALSE)</f>
        <v>tier - 2</v>
      </c>
      <c r="O1569" t="str">
        <f>VLOOKUP(A1569,HOS[],10,FALSE)</f>
        <v>tier - 3</v>
      </c>
      <c r="P1569" t="str">
        <f>VLOOKUP(A1569,HOS[],11,FALSE)</f>
        <v>R1013</v>
      </c>
      <c r="Q1569">
        <f>VLOOKUP(A1569,HOS[],3,FALSE)</f>
        <v>51</v>
      </c>
    </row>
    <row r="1570" spans="1:17" ht="15.6" x14ac:dyDescent="0.3">
      <c r="A1570" s="1" t="s">
        <v>802</v>
      </c>
      <c r="B1570" t="str">
        <f>VLOOKUP(A1570,CUS[],3,FALSE)</f>
        <v>Aoife</v>
      </c>
      <c r="C1570">
        <f>VLOOKUP(A1570,MED[],2,FALSE)</f>
        <v>17.760000000000002</v>
      </c>
      <c r="D1570">
        <f>VLOOKUP(A1570,MED[],3,FALSE)</f>
        <v>11.18</v>
      </c>
      <c r="E1570" t="str">
        <f>VLOOKUP(A1570,MED[],4,FALSE)</f>
        <v>yes</v>
      </c>
      <c r="F1570" t="str">
        <f>VLOOKUP(A1570,MED[],5,FALSE)</f>
        <v>No</v>
      </c>
      <c r="G1570" t="str">
        <f>VLOOKUP(A1570,MED[],6,FALSE)</f>
        <v>No</v>
      </c>
      <c r="H1570" t="str">
        <f>VLOOKUP(A1570,MED[],7,FALSE)</f>
        <v>2</v>
      </c>
      <c r="I1570" t="str">
        <f>VLOOKUP(A1570,MED[],8,FALSE)</f>
        <v>No</v>
      </c>
      <c r="J1570" t="str">
        <f>VLOOKUP(A1570,MED[],9,FALSE)</f>
        <v>Underweight</v>
      </c>
      <c r="K1570" t="str">
        <f>VLOOKUP(A1570,MED[],10,FALSE)</f>
        <v>Diabetes</v>
      </c>
      <c r="L1570" t="str">
        <f>VLOOKUP(A1570,HOS[],2,FALSE)</f>
        <v>12 Aug 1970</v>
      </c>
      <c r="M1570" s="11">
        <f>VLOOKUP(A1570,HOS[],8,FALSE)</f>
        <v>14081.93</v>
      </c>
      <c r="N1570" t="str">
        <f>VLOOKUP(A1570,HOS[],9,FALSE)</f>
        <v>tier - 2</v>
      </c>
      <c r="O1570" t="str">
        <f>VLOOKUP(A1570,HOS[],10,FALSE)</f>
        <v>tier - 1</v>
      </c>
      <c r="P1570" t="str">
        <f>VLOOKUP(A1570,HOS[],11,FALSE)</f>
        <v>R1013</v>
      </c>
      <c r="Q1570">
        <f>VLOOKUP(A1570,HOS[],3,FALSE)</f>
        <v>52</v>
      </c>
    </row>
    <row r="1571" spans="1:17" ht="15.6" x14ac:dyDescent="0.3">
      <c r="A1571" s="1" t="s">
        <v>801</v>
      </c>
      <c r="B1571" t="str">
        <f>VLOOKUP(A1571,CUS[],3,FALSE)</f>
        <v>Wesley</v>
      </c>
      <c r="C1571">
        <f>VLOOKUP(A1571,MED[],2,FALSE)</f>
        <v>29.83</v>
      </c>
      <c r="D1571">
        <f>VLOOKUP(A1571,MED[],3,FALSE)</f>
        <v>5.03</v>
      </c>
      <c r="E1571" t="str">
        <f>VLOOKUP(A1571,MED[],4,FALSE)</f>
        <v>yes</v>
      </c>
      <c r="F1571" t="str">
        <f>VLOOKUP(A1571,MED[],5,FALSE)</f>
        <v>No</v>
      </c>
      <c r="G1571" t="str">
        <f>VLOOKUP(A1571,MED[],6,FALSE)</f>
        <v>No</v>
      </c>
      <c r="H1571" t="str">
        <f>VLOOKUP(A1571,MED[],7,FALSE)</f>
        <v>0</v>
      </c>
      <c r="I1571" t="str">
        <f>VLOOKUP(A1571,MED[],8,FALSE)</f>
        <v>No</v>
      </c>
      <c r="J1571" t="str">
        <f>VLOOKUP(A1571,MED[],9,FALSE)</f>
        <v>Overweight</v>
      </c>
      <c r="K1571" t="str">
        <f>VLOOKUP(A1571,MED[],10,FALSE)</f>
        <v>Normal</v>
      </c>
      <c r="L1571" t="str">
        <f>VLOOKUP(A1571,HOS[],2,FALSE)</f>
        <v>8 Dec 1985</v>
      </c>
      <c r="M1571" s="11">
        <f>VLOOKUP(A1571,HOS[],8,FALSE)</f>
        <v>41919.1</v>
      </c>
      <c r="N1571" t="str">
        <f>VLOOKUP(A1571,HOS[],9,FALSE)</f>
        <v>tier - 1</v>
      </c>
      <c r="O1571" t="str">
        <f>VLOOKUP(A1571,HOS[],10,FALSE)</f>
        <v>tier - 3</v>
      </c>
      <c r="P1571" t="str">
        <f>VLOOKUP(A1571,HOS[],11,FALSE)</f>
        <v>R1014</v>
      </c>
      <c r="Q1571">
        <f>VLOOKUP(A1571,HOS[],3,FALSE)</f>
        <v>37</v>
      </c>
    </row>
    <row r="1572" spans="1:17" ht="15.6" x14ac:dyDescent="0.3">
      <c r="A1572" s="1" t="s">
        <v>800</v>
      </c>
      <c r="B1572" t="str">
        <f>VLOOKUP(A1572,CUS[],3,FALSE)</f>
        <v>Rebecca J</v>
      </c>
      <c r="C1572">
        <f>VLOOKUP(A1572,MED[],2,FALSE)</f>
        <v>23.465</v>
      </c>
      <c r="D1572">
        <f>VLOOKUP(A1572,MED[],3,FALSE)</f>
        <v>5.56</v>
      </c>
      <c r="E1572" t="str">
        <f>VLOOKUP(A1572,MED[],4,FALSE)</f>
        <v>No</v>
      </c>
      <c r="F1572" t="str">
        <f>VLOOKUP(A1572,MED[],5,FALSE)</f>
        <v>No</v>
      </c>
      <c r="G1572" t="str">
        <f>VLOOKUP(A1572,MED[],6,FALSE)</f>
        <v>No</v>
      </c>
      <c r="H1572" t="str">
        <f>VLOOKUP(A1572,MED[],7,FALSE)</f>
        <v>1</v>
      </c>
      <c r="I1572" t="str">
        <f>VLOOKUP(A1572,MED[],8,FALSE)</f>
        <v>No</v>
      </c>
      <c r="J1572" t="str">
        <f>VLOOKUP(A1572,MED[],9,FALSE)</f>
        <v>Overweight</v>
      </c>
      <c r="K1572" t="str">
        <f>VLOOKUP(A1572,MED[],10,FALSE)</f>
        <v>Normal</v>
      </c>
      <c r="L1572" t="str">
        <f>VLOOKUP(A1572,HOS[],2,FALSE)</f>
        <v>26 Sep 1987</v>
      </c>
      <c r="M1572" s="11">
        <f>VLOOKUP(A1572,HOS[],8,FALSE)</f>
        <v>14098.07</v>
      </c>
      <c r="N1572" t="str">
        <f>VLOOKUP(A1572,HOS[],9,FALSE)</f>
        <v>tier - 2</v>
      </c>
      <c r="O1572" t="str">
        <f>VLOOKUP(A1572,HOS[],10,FALSE)</f>
        <v>tier - 3</v>
      </c>
      <c r="P1572" t="str">
        <f>VLOOKUP(A1572,HOS[],11,FALSE)</f>
        <v>R1024</v>
      </c>
      <c r="Q1572">
        <f>VLOOKUP(A1572,HOS[],3,FALSE)</f>
        <v>35</v>
      </c>
    </row>
    <row r="1573" spans="1:17" ht="15.6" x14ac:dyDescent="0.3">
      <c r="A1573" s="1" t="s">
        <v>799</v>
      </c>
      <c r="B1573" t="str">
        <f>VLOOKUP(A1573,CUS[],3,FALSE)</f>
        <v>Barry P.</v>
      </c>
      <c r="C1573">
        <f>VLOOKUP(A1573,MED[],2,FALSE)</f>
        <v>29.355</v>
      </c>
      <c r="D1573">
        <f>VLOOKUP(A1573,MED[],3,FALSE)</f>
        <v>4.33</v>
      </c>
      <c r="E1573" t="str">
        <f>VLOOKUP(A1573,MED[],4,FALSE)</f>
        <v>No</v>
      </c>
      <c r="F1573" t="str">
        <f>VLOOKUP(A1573,MED[],5,FALSE)</f>
        <v>No</v>
      </c>
      <c r="G1573" t="str">
        <f>VLOOKUP(A1573,MED[],6,FALSE)</f>
        <v>No</v>
      </c>
      <c r="H1573" t="str">
        <f>VLOOKUP(A1573,MED[],7,FALSE)</f>
        <v>0</v>
      </c>
      <c r="I1573" t="str">
        <f>VLOOKUP(A1573,MED[],8,FALSE)</f>
        <v>No</v>
      </c>
      <c r="J1573" t="str">
        <f>VLOOKUP(A1573,MED[],9,FALSE)</f>
        <v>Overweight</v>
      </c>
      <c r="K1573" t="str">
        <f>VLOOKUP(A1573,MED[],10,FALSE)</f>
        <v>Normal</v>
      </c>
      <c r="L1573" t="str">
        <f>VLOOKUP(A1573,HOS[],2,FALSE)</f>
        <v>14 Oct 1982</v>
      </c>
      <c r="M1573" s="11">
        <f>VLOOKUP(A1573,HOS[],8,FALSE)</f>
        <v>14119.62</v>
      </c>
      <c r="N1573" t="str">
        <f>VLOOKUP(A1573,HOS[],9,FALSE)</f>
        <v>tier - 2</v>
      </c>
      <c r="O1573" t="str">
        <f>VLOOKUP(A1573,HOS[],10,FALSE)</f>
        <v>tier - 1</v>
      </c>
      <c r="P1573" t="str">
        <f>VLOOKUP(A1573,HOS[],11,FALSE)</f>
        <v>R1012</v>
      </c>
      <c r="Q1573">
        <f>VLOOKUP(A1573,HOS[],3,FALSE)</f>
        <v>40</v>
      </c>
    </row>
    <row r="1574" spans="1:17" ht="15.6" x14ac:dyDescent="0.3">
      <c r="A1574" s="1" t="s">
        <v>798</v>
      </c>
      <c r="B1574" t="str">
        <f>VLOOKUP(A1574,CUS[],3,FALSE)</f>
        <v>Maciej</v>
      </c>
      <c r="C1574">
        <f>VLOOKUP(A1574,MED[],2,FALSE)</f>
        <v>35.49</v>
      </c>
      <c r="D1574">
        <f>VLOOKUP(A1574,MED[],3,FALSE)</f>
        <v>5.21</v>
      </c>
      <c r="E1574" t="str">
        <f>VLOOKUP(A1574,MED[],4,FALSE)</f>
        <v>yes</v>
      </c>
      <c r="F1574" t="str">
        <f>VLOOKUP(A1574,MED[],5,FALSE)</f>
        <v>No</v>
      </c>
      <c r="G1574" t="str">
        <f>VLOOKUP(A1574,MED[],6,FALSE)</f>
        <v>Yes</v>
      </c>
      <c r="H1574" t="str">
        <f>VLOOKUP(A1574,MED[],7,FALSE)</f>
        <v>1</v>
      </c>
      <c r="I1574" t="str">
        <f>VLOOKUP(A1574,MED[],8,FALSE)</f>
        <v>No</v>
      </c>
      <c r="J1574" t="str">
        <f>VLOOKUP(A1574,MED[],9,FALSE)</f>
        <v>Obesity</v>
      </c>
      <c r="K1574" t="str">
        <f>VLOOKUP(A1574,MED[],10,FALSE)</f>
        <v>Normal</v>
      </c>
      <c r="L1574" t="str">
        <f>VLOOKUP(A1574,HOS[],2,FALSE)</f>
        <v>6 Aug 1997</v>
      </c>
      <c r="M1574" s="11">
        <f>VLOOKUP(A1574,HOS[],8,FALSE)</f>
        <v>14133.04</v>
      </c>
      <c r="N1574" t="str">
        <f>VLOOKUP(A1574,HOS[],9,FALSE)</f>
        <v>tier - 2</v>
      </c>
      <c r="O1574" t="str">
        <f>VLOOKUP(A1574,HOS[],10,FALSE)</f>
        <v>tier - 2</v>
      </c>
      <c r="P1574" t="str">
        <f>VLOOKUP(A1574,HOS[],11,FALSE)</f>
        <v>R1021</v>
      </c>
      <c r="Q1574">
        <f>VLOOKUP(A1574,HOS[],3,FALSE)</f>
        <v>25</v>
      </c>
    </row>
    <row r="1575" spans="1:17" ht="15.6" x14ac:dyDescent="0.3">
      <c r="A1575" s="1" t="s">
        <v>797</v>
      </c>
      <c r="B1575" t="str">
        <f>VLOOKUP(A1575,CUS[],3,FALSE)</f>
        <v>Jerry D.</v>
      </c>
      <c r="C1575">
        <f>VLOOKUP(A1575,MED[],2,FALSE)</f>
        <v>26.315000000000001</v>
      </c>
      <c r="D1575">
        <f>VLOOKUP(A1575,MED[],3,FALSE)</f>
        <v>5.89</v>
      </c>
      <c r="E1575" t="str">
        <f>VLOOKUP(A1575,MED[],4,FALSE)</f>
        <v>No</v>
      </c>
      <c r="F1575" t="str">
        <f>VLOOKUP(A1575,MED[],5,FALSE)</f>
        <v>No</v>
      </c>
      <c r="G1575" t="str">
        <f>VLOOKUP(A1575,MED[],6,FALSE)</f>
        <v>No</v>
      </c>
      <c r="H1575" t="str">
        <f>VLOOKUP(A1575,MED[],7,FALSE)</f>
        <v>0</v>
      </c>
      <c r="I1575" t="str">
        <f>VLOOKUP(A1575,MED[],8,FALSE)</f>
        <v>No</v>
      </c>
      <c r="J1575" t="str">
        <f>VLOOKUP(A1575,MED[],9,FALSE)</f>
        <v>Overweight</v>
      </c>
      <c r="K1575" t="str">
        <f>VLOOKUP(A1575,MED[],10,FALSE)</f>
        <v>Prediabetes</v>
      </c>
      <c r="L1575" t="str">
        <f>VLOOKUP(A1575,HOS[],2,FALSE)</f>
        <v>7 Aug 1982</v>
      </c>
      <c r="M1575" s="11">
        <f>VLOOKUP(A1575,HOS[],8,FALSE)</f>
        <v>14152.46</v>
      </c>
      <c r="N1575" t="str">
        <f>VLOOKUP(A1575,HOS[],9,FALSE)</f>
        <v>tier - 1</v>
      </c>
      <c r="O1575" t="str">
        <f>VLOOKUP(A1575,HOS[],10,FALSE)</f>
        <v>tier - 2</v>
      </c>
      <c r="P1575" t="str">
        <f>VLOOKUP(A1575,HOS[],11,FALSE)</f>
        <v>R1012</v>
      </c>
      <c r="Q1575">
        <f>VLOOKUP(A1575,HOS[],3,FALSE)</f>
        <v>40</v>
      </c>
    </row>
    <row r="1576" spans="1:17" ht="15.6" x14ac:dyDescent="0.3">
      <c r="A1576" s="1" t="s">
        <v>796</v>
      </c>
      <c r="B1576" t="str">
        <f>VLOOKUP(A1576,CUS[],3,FALSE)</f>
        <v>Eric A.</v>
      </c>
      <c r="C1576">
        <f>VLOOKUP(A1576,MED[],2,FALSE)</f>
        <v>19.79</v>
      </c>
      <c r="D1576">
        <f>VLOOKUP(A1576,MED[],3,FALSE)</f>
        <v>4.8099999999999996</v>
      </c>
      <c r="E1576" t="str">
        <f>VLOOKUP(A1576,MED[],4,FALSE)</f>
        <v>yes</v>
      </c>
      <c r="F1576" t="str">
        <f>VLOOKUP(A1576,MED[],5,FALSE)</f>
        <v>No</v>
      </c>
      <c r="G1576" t="str">
        <f>VLOOKUP(A1576,MED[],6,FALSE)</f>
        <v>No</v>
      </c>
      <c r="H1576" t="str">
        <f>VLOOKUP(A1576,MED[],7,FALSE)</f>
        <v>0</v>
      </c>
      <c r="I1576" t="str">
        <f>VLOOKUP(A1576,MED[],8,FALSE)</f>
        <v>No</v>
      </c>
      <c r="J1576" t="str">
        <f>VLOOKUP(A1576,MED[],9,FALSE)</f>
        <v>Overweight</v>
      </c>
      <c r="K1576" t="str">
        <f>VLOOKUP(A1576,MED[],10,FALSE)</f>
        <v>Normal</v>
      </c>
      <c r="L1576" t="str">
        <f>VLOOKUP(A1576,HOS[],2,FALSE)</f>
        <v>25 Nov 1976</v>
      </c>
      <c r="M1576" s="11">
        <f>VLOOKUP(A1576,HOS[],8,FALSE)</f>
        <v>14193.55</v>
      </c>
      <c r="N1576" t="str">
        <f>VLOOKUP(A1576,HOS[],9,FALSE)</f>
        <v>tier - 2</v>
      </c>
      <c r="O1576" t="str">
        <f>VLOOKUP(A1576,HOS[],10,FALSE)</f>
        <v>tier - 2</v>
      </c>
      <c r="P1576" t="str">
        <f>VLOOKUP(A1576,HOS[],11,FALSE)</f>
        <v>R1013</v>
      </c>
      <c r="Q1576">
        <f>VLOOKUP(A1576,HOS[],3,FALSE)</f>
        <v>46</v>
      </c>
    </row>
    <row r="1577" spans="1:17" ht="15.6" x14ac:dyDescent="0.3">
      <c r="A1577" s="1" t="s">
        <v>795</v>
      </c>
      <c r="B1577" t="str">
        <f>VLOOKUP(A1577,CUS[],3,FALSE)</f>
        <v>Cathi</v>
      </c>
      <c r="C1577">
        <f>VLOOKUP(A1577,MED[],2,FALSE)</f>
        <v>40.564999999999998</v>
      </c>
      <c r="D1577">
        <f>VLOOKUP(A1577,MED[],3,FALSE)</f>
        <v>5.66</v>
      </c>
      <c r="E1577" t="str">
        <f>VLOOKUP(A1577,MED[],4,FALSE)</f>
        <v>No</v>
      </c>
      <c r="F1577" t="str">
        <f>VLOOKUP(A1577,MED[],5,FALSE)</f>
        <v>No</v>
      </c>
      <c r="G1577" t="str">
        <f>VLOOKUP(A1577,MED[],6,FALSE)</f>
        <v>No</v>
      </c>
      <c r="H1577" t="str">
        <f>VLOOKUP(A1577,MED[],7,FALSE)</f>
        <v>1</v>
      </c>
      <c r="I1577" t="str">
        <f>VLOOKUP(A1577,MED[],8,FALSE)</f>
        <v>No</v>
      </c>
      <c r="J1577" t="str">
        <f>VLOOKUP(A1577,MED[],9,FALSE)</f>
        <v>Obesity</v>
      </c>
      <c r="K1577" t="str">
        <f>VLOOKUP(A1577,MED[],10,FALSE)</f>
        <v>Normal</v>
      </c>
      <c r="L1577" t="str">
        <f>VLOOKUP(A1577,HOS[],2,FALSE)</f>
        <v>17 Aug 1984</v>
      </c>
      <c r="M1577" s="11">
        <f>VLOOKUP(A1577,HOS[],8,FALSE)</f>
        <v>14209.4</v>
      </c>
      <c r="N1577" t="str">
        <f>VLOOKUP(A1577,HOS[],9,FALSE)</f>
        <v>tier - 2</v>
      </c>
      <c r="O1577" t="str">
        <f>VLOOKUP(A1577,HOS[],10,FALSE)</f>
        <v>tier - 1</v>
      </c>
      <c r="P1577" t="str">
        <f>VLOOKUP(A1577,HOS[],11,FALSE)</f>
        <v>R1012</v>
      </c>
      <c r="Q1577">
        <f>VLOOKUP(A1577,HOS[],3,FALSE)</f>
        <v>38</v>
      </c>
    </row>
    <row r="1578" spans="1:17" ht="15.6" x14ac:dyDescent="0.3">
      <c r="A1578" s="1" t="s">
        <v>794</v>
      </c>
      <c r="B1578" t="str">
        <f>VLOOKUP(A1578,CUS[],3,FALSE)</f>
        <v>Alex M</v>
      </c>
      <c r="C1578">
        <f>VLOOKUP(A1578,MED[],2,FALSE)</f>
        <v>18.03</v>
      </c>
      <c r="D1578">
        <f>VLOOKUP(A1578,MED[],3,FALSE)</f>
        <v>10.66</v>
      </c>
      <c r="E1578" t="str">
        <f>VLOOKUP(A1578,MED[],4,FALSE)</f>
        <v>yes</v>
      </c>
      <c r="F1578" t="str">
        <f>VLOOKUP(A1578,MED[],5,FALSE)</f>
        <v>No</v>
      </c>
      <c r="G1578" t="str">
        <f>VLOOKUP(A1578,MED[],6,FALSE)</f>
        <v>No</v>
      </c>
      <c r="H1578" t="str">
        <f>VLOOKUP(A1578,MED[],7,FALSE)</f>
        <v>2</v>
      </c>
      <c r="I1578" t="str">
        <f>VLOOKUP(A1578,MED[],8,FALSE)</f>
        <v>No</v>
      </c>
      <c r="J1578" t="str">
        <f>VLOOKUP(A1578,MED[],9,FALSE)</f>
        <v>Underweight</v>
      </c>
      <c r="K1578" t="str">
        <f>VLOOKUP(A1578,MED[],10,FALSE)</f>
        <v>Diabetes</v>
      </c>
      <c r="L1578" t="str">
        <f>VLOOKUP(A1578,HOS[],2,FALSE)</f>
        <v>21 Nov 1970</v>
      </c>
      <c r="M1578" s="11">
        <f>VLOOKUP(A1578,HOS[],8,FALSE)</f>
        <v>14210.54</v>
      </c>
      <c r="N1578" t="str">
        <f>VLOOKUP(A1578,HOS[],9,FALSE)</f>
        <v>tier - 2</v>
      </c>
      <c r="O1578" t="str">
        <f>VLOOKUP(A1578,HOS[],10,FALSE)</f>
        <v>tier - 1</v>
      </c>
      <c r="P1578" t="str">
        <f>VLOOKUP(A1578,HOS[],11,FALSE)</f>
        <v>R1013</v>
      </c>
      <c r="Q1578">
        <f>VLOOKUP(A1578,HOS[],3,FALSE)</f>
        <v>52</v>
      </c>
    </row>
    <row r="1579" spans="1:17" ht="15.6" x14ac:dyDescent="0.3">
      <c r="A1579" s="1" t="s">
        <v>793</v>
      </c>
      <c r="B1579" t="str">
        <f>VLOOKUP(A1579,CUS[],3,FALSE)</f>
        <v>Liang</v>
      </c>
      <c r="C1579">
        <f>VLOOKUP(A1579,MED[],2,FALSE)</f>
        <v>34.65</v>
      </c>
      <c r="D1579">
        <f>VLOOKUP(A1579,MED[],3,FALSE)</f>
        <v>5.98</v>
      </c>
      <c r="E1579" t="str">
        <f>VLOOKUP(A1579,MED[],4,FALSE)</f>
        <v>yes</v>
      </c>
      <c r="F1579" t="str">
        <f>VLOOKUP(A1579,MED[],5,FALSE)</f>
        <v>No</v>
      </c>
      <c r="G1579" t="str">
        <f>VLOOKUP(A1579,MED[],6,FALSE)</f>
        <v>No</v>
      </c>
      <c r="H1579" t="str">
        <f>VLOOKUP(A1579,MED[],7,FALSE)</f>
        <v>0</v>
      </c>
      <c r="I1579" t="str">
        <f>VLOOKUP(A1579,MED[],8,FALSE)</f>
        <v>No</v>
      </c>
      <c r="J1579" t="str">
        <f>VLOOKUP(A1579,MED[],9,FALSE)</f>
        <v>Obesity</v>
      </c>
      <c r="K1579" t="str">
        <f>VLOOKUP(A1579,MED[],10,FALSE)</f>
        <v>Prediabetes</v>
      </c>
      <c r="L1579" t="str">
        <f>VLOOKUP(A1579,HOS[],2,FALSE)</f>
        <v>6 Jul 1996</v>
      </c>
      <c r="M1579" s="11">
        <f>VLOOKUP(A1579,HOS[],8,FALSE)</f>
        <v>11378.57</v>
      </c>
      <c r="N1579" t="str">
        <f>VLOOKUP(A1579,HOS[],9,FALSE)</f>
        <v>tier - 2</v>
      </c>
      <c r="O1579" t="str">
        <f>VLOOKUP(A1579,HOS[],10,FALSE)</f>
        <v>tier - 3</v>
      </c>
      <c r="P1579" t="str">
        <f>VLOOKUP(A1579,HOS[],11,FALSE)</f>
        <v>R1021</v>
      </c>
      <c r="Q1579">
        <f>VLOOKUP(A1579,HOS[],3,FALSE)</f>
        <v>26</v>
      </c>
    </row>
    <row r="1580" spans="1:17" ht="15.6" x14ac:dyDescent="0.3">
      <c r="A1580" s="1" t="s">
        <v>792</v>
      </c>
      <c r="B1580" t="str">
        <f>VLOOKUP(A1580,CUS[],3,FALSE)</f>
        <v>Lexy</v>
      </c>
      <c r="C1580">
        <f>VLOOKUP(A1580,MED[],2,FALSE)</f>
        <v>42.94</v>
      </c>
      <c r="D1580">
        <f>VLOOKUP(A1580,MED[],3,FALSE)</f>
        <v>4.34</v>
      </c>
      <c r="E1580" t="str">
        <f>VLOOKUP(A1580,MED[],4,FALSE)</f>
        <v>No</v>
      </c>
      <c r="F1580" t="str">
        <f>VLOOKUP(A1580,MED[],5,FALSE)</f>
        <v>No</v>
      </c>
      <c r="G1580" t="str">
        <f>VLOOKUP(A1580,MED[],6,FALSE)</f>
        <v>No</v>
      </c>
      <c r="H1580" t="str">
        <f>VLOOKUP(A1580,MED[],7,FALSE)</f>
        <v>0</v>
      </c>
      <c r="I1580" t="str">
        <f>VLOOKUP(A1580,MED[],8,FALSE)</f>
        <v>No</v>
      </c>
      <c r="J1580" t="str">
        <f>VLOOKUP(A1580,MED[],9,FALSE)</f>
        <v>Obesity</v>
      </c>
      <c r="K1580" t="str">
        <f>VLOOKUP(A1580,MED[],10,FALSE)</f>
        <v>Normal</v>
      </c>
      <c r="L1580" t="str">
        <f>VLOOKUP(A1580,HOS[],2,FALSE)</f>
        <v>25 Jun 1989</v>
      </c>
      <c r="M1580" s="11">
        <f>VLOOKUP(A1580,HOS[],8,FALSE)</f>
        <v>14235.07</v>
      </c>
      <c r="N1580" t="str">
        <f>VLOOKUP(A1580,HOS[],9,FALSE)</f>
        <v>tier - 2</v>
      </c>
      <c r="O1580" t="str">
        <f>VLOOKUP(A1580,HOS[],10,FALSE)</f>
        <v>tier - 2</v>
      </c>
      <c r="P1580" t="str">
        <f>VLOOKUP(A1580,HOS[],11,FALSE)</f>
        <v>R1012</v>
      </c>
      <c r="Q1580">
        <f>VLOOKUP(A1580,HOS[],3,FALSE)</f>
        <v>33</v>
      </c>
    </row>
    <row r="1581" spans="1:17" ht="15.6" x14ac:dyDescent="0.3">
      <c r="A1581" s="1" t="s">
        <v>791</v>
      </c>
      <c r="B1581" t="str">
        <f>VLOOKUP(A1581,CUS[],3,FALSE)</f>
        <v>Michael</v>
      </c>
      <c r="C1581">
        <f>VLOOKUP(A1581,MED[],2,FALSE)</f>
        <v>31.254999999999999</v>
      </c>
      <c r="D1581">
        <f>VLOOKUP(A1581,MED[],3,FALSE)</f>
        <v>5.17</v>
      </c>
      <c r="E1581" t="str">
        <f>VLOOKUP(A1581,MED[],4,FALSE)</f>
        <v>No</v>
      </c>
      <c r="F1581" t="str">
        <f>VLOOKUP(A1581,MED[],5,FALSE)</f>
        <v>No</v>
      </c>
      <c r="G1581" t="str">
        <f>VLOOKUP(A1581,MED[],6,FALSE)</f>
        <v>No</v>
      </c>
      <c r="H1581" t="str">
        <f>VLOOKUP(A1581,MED[],7,FALSE)</f>
        <v>0</v>
      </c>
      <c r="I1581" t="str">
        <f>VLOOKUP(A1581,MED[],8,FALSE)</f>
        <v>No</v>
      </c>
      <c r="J1581" t="str">
        <f>VLOOKUP(A1581,MED[],9,FALSE)</f>
        <v>Obesity</v>
      </c>
      <c r="K1581" t="str">
        <f>VLOOKUP(A1581,MED[],10,FALSE)</f>
        <v>Normal</v>
      </c>
      <c r="L1581" t="str">
        <f>VLOOKUP(A1581,HOS[],2,FALSE)</f>
        <v>10 Oct 1980</v>
      </c>
      <c r="M1581" s="11">
        <f>VLOOKUP(A1581,HOS[],8,FALSE)</f>
        <v>14254.61</v>
      </c>
      <c r="N1581" t="str">
        <f>VLOOKUP(A1581,HOS[],9,FALSE)</f>
        <v>tier - 2</v>
      </c>
      <c r="O1581" t="str">
        <f>VLOOKUP(A1581,HOS[],10,FALSE)</f>
        <v>tier - 1</v>
      </c>
      <c r="P1581" t="str">
        <f>VLOOKUP(A1581,HOS[],11,FALSE)</f>
        <v>R1012</v>
      </c>
      <c r="Q1581">
        <f>VLOOKUP(A1581,HOS[],3,FALSE)</f>
        <v>42</v>
      </c>
    </row>
    <row r="1582" spans="1:17" ht="15.6" x14ac:dyDescent="0.3">
      <c r="A1582" s="1" t="s">
        <v>790</v>
      </c>
      <c r="B1582" t="str">
        <f>VLOOKUP(A1582,CUS[],3,FALSE)</f>
        <v>Samuel L</v>
      </c>
      <c r="C1582">
        <f>VLOOKUP(A1582,MED[],2,FALSE)</f>
        <v>45.43</v>
      </c>
      <c r="D1582">
        <f>VLOOKUP(A1582,MED[],3,FALSE)</f>
        <v>4.2300000000000004</v>
      </c>
      <c r="E1582" t="str">
        <f>VLOOKUP(A1582,MED[],4,FALSE)</f>
        <v>yes</v>
      </c>
      <c r="F1582" t="str">
        <f>VLOOKUP(A1582,MED[],5,FALSE)</f>
        <v>No</v>
      </c>
      <c r="G1582" t="str">
        <f>VLOOKUP(A1582,MED[],6,FALSE)</f>
        <v>Yes</v>
      </c>
      <c r="H1582" t="str">
        <f>VLOOKUP(A1582,MED[],7,FALSE)</f>
        <v>1</v>
      </c>
      <c r="I1582" t="str">
        <f>VLOOKUP(A1582,MED[],8,FALSE)</f>
        <v>No</v>
      </c>
      <c r="J1582" t="str">
        <f>VLOOKUP(A1582,MED[],9,FALSE)</f>
        <v>Obesity</v>
      </c>
      <c r="K1582" t="str">
        <f>VLOOKUP(A1582,MED[],10,FALSE)</f>
        <v>Normal</v>
      </c>
      <c r="L1582" t="str">
        <f>VLOOKUP(A1582,HOS[],2,FALSE)</f>
        <v>8 Aug 1983</v>
      </c>
      <c r="M1582" s="11">
        <f>VLOOKUP(A1582,HOS[],8,FALSE)</f>
        <v>14256.19</v>
      </c>
      <c r="N1582" t="str">
        <f>VLOOKUP(A1582,HOS[],9,FALSE)</f>
        <v>tier - 3</v>
      </c>
      <c r="O1582" t="str">
        <f>VLOOKUP(A1582,HOS[],10,FALSE)</f>
        <v>tier - 2</v>
      </c>
      <c r="P1582" t="str">
        <f>VLOOKUP(A1582,HOS[],11,FALSE)</f>
        <v>R1013</v>
      </c>
      <c r="Q1582">
        <f>VLOOKUP(A1582,HOS[],3,FALSE)</f>
        <v>39</v>
      </c>
    </row>
    <row r="1583" spans="1:17" ht="15.6" x14ac:dyDescent="0.3">
      <c r="A1583" s="1" t="s">
        <v>789</v>
      </c>
      <c r="B1583" t="str">
        <f>VLOOKUP(A1583,CUS[],3,FALSE)</f>
        <v>Spencer A.</v>
      </c>
      <c r="C1583">
        <f>VLOOKUP(A1583,MED[],2,FALSE)</f>
        <v>32.340000000000003</v>
      </c>
      <c r="D1583">
        <f>VLOOKUP(A1583,MED[],3,FALSE)</f>
        <v>4.88</v>
      </c>
      <c r="E1583" t="str">
        <f>VLOOKUP(A1583,MED[],4,FALSE)</f>
        <v>yes</v>
      </c>
      <c r="F1583" t="str">
        <f>VLOOKUP(A1583,MED[],5,FALSE)</f>
        <v>No</v>
      </c>
      <c r="G1583" t="str">
        <f>VLOOKUP(A1583,MED[],6,FALSE)</f>
        <v>Yes</v>
      </c>
      <c r="H1583" t="str">
        <f>VLOOKUP(A1583,MED[],7,FALSE)</f>
        <v>1</v>
      </c>
      <c r="I1583" t="str">
        <f>VLOOKUP(A1583,MED[],8,FALSE)</f>
        <v>No</v>
      </c>
      <c r="J1583" t="str">
        <f>VLOOKUP(A1583,MED[],9,FALSE)</f>
        <v>Obesity</v>
      </c>
      <c r="K1583" t="str">
        <f>VLOOKUP(A1583,MED[],10,FALSE)</f>
        <v>Normal</v>
      </c>
      <c r="L1583" t="str">
        <f>VLOOKUP(A1583,HOS[],2,FALSE)</f>
        <v>10 Oct 1983</v>
      </c>
      <c r="M1583" s="11">
        <f>VLOOKUP(A1583,HOS[],8,FALSE)</f>
        <v>41949.24</v>
      </c>
      <c r="N1583" t="str">
        <f>VLOOKUP(A1583,HOS[],9,FALSE)</f>
        <v>tier - 2</v>
      </c>
      <c r="O1583" t="str">
        <f>VLOOKUP(A1583,HOS[],10,FALSE)</f>
        <v>tier - 1</v>
      </c>
      <c r="P1583" t="str">
        <f>VLOOKUP(A1583,HOS[],11,FALSE)</f>
        <v>R1013</v>
      </c>
      <c r="Q1583">
        <f>VLOOKUP(A1583,HOS[],3,FALSE)</f>
        <v>39</v>
      </c>
    </row>
    <row r="1584" spans="1:17" ht="15.6" x14ac:dyDescent="0.3">
      <c r="A1584" s="1" t="s">
        <v>788</v>
      </c>
      <c r="B1584" t="str">
        <f>VLOOKUP(A1584,CUS[],3,FALSE)</f>
        <v>Rochelle</v>
      </c>
      <c r="C1584">
        <f>VLOOKUP(A1584,MED[],2,FALSE)</f>
        <v>25.46</v>
      </c>
      <c r="D1584">
        <f>VLOOKUP(A1584,MED[],3,FALSE)</f>
        <v>9.7100000000000009</v>
      </c>
      <c r="E1584" t="str">
        <f>VLOOKUP(A1584,MED[],4,FALSE)</f>
        <v>yes</v>
      </c>
      <c r="F1584" t="str">
        <f>VLOOKUP(A1584,MED[],5,FALSE)</f>
        <v>No</v>
      </c>
      <c r="G1584" t="str">
        <f>VLOOKUP(A1584,MED[],6,FALSE)</f>
        <v>No</v>
      </c>
      <c r="H1584" t="str">
        <f>VLOOKUP(A1584,MED[],7,FALSE)</f>
        <v>1</v>
      </c>
      <c r="I1584" t="str">
        <f>VLOOKUP(A1584,MED[],8,FALSE)</f>
        <v>No</v>
      </c>
      <c r="J1584" t="str">
        <f>VLOOKUP(A1584,MED[],9,FALSE)</f>
        <v>Overweight</v>
      </c>
      <c r="K1584" t="str">
        <f>VLOOKUP(A1584,MED[],10,FALSE)</f>
        <v>Diabetes</v>
      </c>
      <c r="L1584" t="str">
        <f>VLOOKUP(A1584,HOS[],2,FALSE)</f>
        <v>26 Sep 1986</v>
      </c>
      <c r="M1584" s="11">
        <f>VLOOKUP(A1584,HOS[],8,FALSE)</f>
        <v>14256.79</v>
      </c>
      <c r="N1584" t="str">
        <f>VLOOKUP(A1584,HOS[],9,FALSE)</f>
        <v>tier - 2</v>
      </c>
      <c r="O1584" t="str">
        <f>VLOOKUP(A1584,HOS[],10,FALSE)</f>
        <v>tier - 2</v>
      </c>
      <c r="P1584" t="str">
        <f>VLOOKUP(A1584,HOS[],11,FALSE)</f>
        <v>R1013</v>
      </c>
      <c r="Q1584">
        <f>VLOOKUP(A1584,HOS[],3,FALSE)</f>
        <v>36</v>
      </c>
    </row>
    <row r="1585" spans="1:17" ht="15.6" x14ac:dyDescent="0.3">
      <c r="A1585" s="1" t="s">
        <v>787</v>
      </c>
      <c r="B1585" t="str">
        <f>VLOOKUP(A1585,CUS[],3,FALSE)</f>
        <v>Paula</v>
      </c>
      <c r="C1585">
        <f>VLOOKUP(A1585,MED[],2,FALSE)</f>
        <v>37.145000000000003</v>
      </c>
      <c r="D1585">
        <f>VLOOKUP(A1585,MED[],3,FALSE)</f>
        <v>5.32</v>
      </c>
      <c r="E1585" t="str">
        <f>VLOOKUP(A1585,MED[],4,FALSE)</f>
        <v>No</v>
      </c>
      <c r="F1585" t="str">
        <f>VLOOKUP(A1585,MED[],5,FALSE)</f>
        <v>No</v>
      </c>
      <c r="G1585" t="str">
        <f>VLOOKUP(A1585,MED[],6,FALSE)</f>
        <v>No</v>
      </c>
      <c r="H1585" t="str">
        <f>VLOOKUP(A1585,MED[],7,FALSE)</f>
        <v>0</v>
      </c>
      <c r="I1585" t="str">
        <f>VLOOKUP(A1585,MED[],8,FALSE)</f>
        <v>No</v>
      </c>
      <c r="J1585" t="str">
        <f>VLOOKUP(A1585,MED[],9,FALSE)</f>
        <v>Obesity</v>
      </c>
      <c r="K1585" t="str">
        <f>VLOOKUP(A1585,MED[],10,FALSE)</f>
        <v>Normal</v>
      </c>
      <c r="L1585" t="str">
        <f>VLOOKUP(A1585,HOS[],2,FALSE)</f>
        <v>13 Aug 1990</v>
      </c>
      <c r="M1585" s="11">
        <f>VLOOKUP(A1585,HOS[],8,FALSE)</f>
        <v>14258.33</v>
      </c>
      <c r="N1585" t="str">
        <f>VLOOKUP(A1585,HOS[],9,FALSE)</f>
        <v>tier - 2</v>
      </c>
      <c r="O1585" t="str">
        <f>VLOOKUP(A1585,HOS[],10,FALSE)</f>
        <v>tier - 2</v>
      </c>
      <c r="P1585" t="str">
        <f>VLOOKUP(A1585,HOS[],11,FALSE)</f>
        <v>R1024</v>
      </c>
      <c r="Q1585">
        <f>VLOOKUP(A1585,HOS[],3,FALSE)</f>
        <v>32</v>
      </c>
    </row>
    <row r="1586" spans="1:17" ht="15.6" x14ac:dyDescent="0.3">
      <c r="A1586" s="1" t="s">
        <v>786</v>
      </c>
      <c r="B1586" t="str">
        <f>VLOOKUP(A1586,CUS[],3,FALSE)</f>
        <v>Madeline E.</v>
      </c>
      <c r="C1586">
        <f>VLOOKUP(A1586,MED[],2,FALSE)</f>
        <v>30.8</v>
      </c>
      <c r="D1586">
        <f>VLOOKUP(A1586,MED[],3,FALSE)</f>
        <v>5.83</v>
      </c>
      <c r="E1586" t="str">
        <f>VLOOKUP(A1586,MED[],4,FALSE)</f>
        <v>yes</v>
      </c>
      <c r="F1586" t="str">
        <f>VLOOKUP(A1586,MED[],5,FALSE)</f>
        <v>No</v>
      </c>
      <c r="G1586" t="str">
        <f>VLOOKUP(A1586,MED[],6,FALSE)</f>
        <v>No</v>
      </c>
      <c r="H1586" t="str">
        <f>VLOOKUP(A1586,MED[],7,FALSE)</f>
        <v>0</v>
      </c>
      <c r="I1586" t="str">
        <f>VLOOKUP(A1586,MED[],8,FALSE)</f>
        <v>No</v>
      </c>
      <c r="J1586" t="str">
        <f>VLOOKUP(A1586,MED[],9,FALSE)</f>
        <v>Obesity</v>
      </c>
      <c r="K1586" t="str">
        <f>VLOOKUP(A1586,MED[],10,FALSE)</f>
        <v>Prediabetes</v>
      </c>
      <c r="L1586" t="str">
        <f>VLOOKUP(A1586,HOS[],2,FALSE)</f>
        <v>6 Dec 1985</v>
      </c>
      <c r="M1586" s="11">
        <f>VLOOKUP(A1586,HOS[],8,FALSE)</f>
        <v>14283.46</v>
      </c>
      <c r="N1586" t="str">
        <f>VLOOKUP(A1586,HOS[],9,FALSE)</f>
        <v>tier - 2</v>
      </c>
      <c r="O1586" t="str">
        <f>VLOOKUP(A1586,HOS[],10,FALSE)</f>
        <v>tier - 1</v>
      </c>
      <c r="P1586" t="str">
        <f>VLOOKUP(A1586,HOS[],11,FALSE)</f>
        <v>R1013</v>
      </c>
      <c r="Q1586">
        <f>VLOOKUP(A1586,HOS[],3,FALSE)</f>
        <v>37</v>
      </c>
    </row>
    <row r="1587" spans="1:17" ht="15.6" x14ac:dyDescent="0.3">
      <c r="A1587" s="1" t="s">
        <v>785</v>
      </c>
      <c r="B1587" t="str">
        <f>VLOOKUP(A1587,CUS[],3,FALSE)</f>
        <v>Maria Isabel</v>
      </c>
      <c r="C1587">
        <f>VLOOKUP(A1587,MED[],2,FALSE)</f>
        <v>29.5</v>
      </c>
      <c r="D1587">
        <f>VLOOKUP(A1587,MED[],3,FALSE)</f>
        <v>5.54</v>
      </c>
      <c r="E1587" t="str">
        <f>VLOOKUP(A1587,MED[],4,FALSE)</f>
        <v>yes</v>
      </c>
      <c r="F1587" t="str">
        <f>VLOOKUP(A1587,MED[],5,FALSE)</f>
        <v>No</v>
      </c>
      <c r="G1587" t="str">
        <f>VLOOKUP(A1587,MED[],6,FALSE)</f>
        <v>No</v>
      </c>
      <c r="H1587" t="str">
        <f>VLOOKUP(A1587,MED[],7,FALSE)</f>
        <v>0</v>
      </c>
      <c r="I1587" t="str">
        <f>VLOOKUP(A1587,MED[],8,FALSE)</f>
        <v>No</v>
      </c>
      <c r="J1587" t="str">
        <f>VLOOKUP(A1587,MED[],9,FALSE)</f>
        <v>Overweight</v>
      </c>
      <c r="K1587" t="str">
        <f>VLOOKUP(A1587,MED[],10,FALSE)</f>
        <v>Normal</v>
      </c>
      <c r="L1587" t="str">
        <f>VLOOKUP(A1587,HOS[],2,FALSE)</f>
        <v>15 Nov 1985</v>
      </c>
      <c r="M1587" s="11">
        <f>VLOOKUP(A1587,HOS[],8,FALSE)</f>
        <v>14285.9</v>
      </c>
      <c r="N1587" t="str">
        <f>VLOOKUP(A1587,HOS[],9,FALSE)</f>
        <v>tier - 2</v>
      </c>
      <c r="O1587" t="str">
        <f>VLOOKUP(A1587,HOS[],10,FALSE)</f>
        <v>tier - 1</v>
      </c>
      <c r="P1587" t="str">
        <f>VLOOKUP(A1587,HOS[],11,FALSE)</f>
        <v>R1011</v>
      </c>
      <c r="Q1587">
        <f>VLOOKUP(A1587,HOS[],3,FALSE)</f>
        <v>37</v>
      </c>
    </row>
    <row r="1588" spans="1:17" ht="15.6" x14ac:dyDescent="0.3">
      <c r="A1588" s="1" t="s">
        <v>784</v>
      </c>
      <c r="B1588" t="str">
        <f>VLOOKUP(A1588,CUS[],3,FALSE)</f>
        <v>Arthur M.</v>
      </c>
      <c r="C1588">
        <f>VLOOKUP(A1588,MED[],2,FALSE)</f>
        <v>43.39</v>
      </c>
      <c r="D1588">
        <f>VLOOKUP(A1588,MED[],3,FALSE)</f>
        <v>5.85</v>
      </c>
      <c r="E1588" t="str">
        <f>VLOOKUP(A1588,MED[],4,FALSE)</f>
        <v>No</v>
      </c>
      <c r="F1588" t="str">
        <f>VLOOKUP(A1588,MED[],5,FALSE)</f>
        <v>yes</v>
      </c>
      <c r="G1588" t="str">
        <f>VLOOKUP(A1588,MED[],6,FALSE)</f>
        <v>No</v>
      </c>
      <c r="H1588" t="str">
        <f>VLOOKUP(A1588,MED[],7,FALSE)</f>
        <v>1</v>
      </c>
      <c r="I1588" t="str">
        <f>VLOOKUP(A1588,MED[],8,FALSE)</f>
        <v>No</v>
      </c>
      <c r="J1588" t="str">
        <f>VLOOKUP(A1588,MED[],9,FALSE)</f>
        <v>Obesity</v>
      </c>
      <c r="K1588" t="str">
        <f>VLOOKUP(A1588,MED[],10,FALSE)</f>
        <v>Prediabetes</v>
      </c>
      <c r="L1588" t="str">
        <f>VLOOKUP(A1588,HOS[],2,FALSE)</f>
        <v>15 Jul 2004</v>
      </c>
      <c r="M1588" s="11">
        <f>VLOOKUP(A1588,HOS[],8,FALSE)</f>
        <v>14313.85</v>
      </c>
      <c r="N1588" t="str">
        <f>VLOOKUP(A1588,HOS[],9,FALSE)</f>
        <v>tier - 2</v>
      </c>
      <c r="O1588" t="str">
        <f>VLOOKUP(A1588,HOS[],10,FALSE)</f>
        <v>tier - 2</v>
      </c>
      <c r="P1588" t="str">
        <f>VLOOKUP(A1588,HOS[],11,FALSE)</f>
        <v>R1011</v>
      </c>
      <c r="Q1588">
        <f>VLOOKUP(A1588,HOS[],3,FALSE)</f>
        <v>18</v>
      </c>
    </row>
    <row r="1589" spans="1:17" ht="15.6" x14ac:dyDescent="0.3">
      <c r="A1589" s="1" t="s">
        <v>783</v>
      </c>
      <c r="B1589" t="str">
        <f>VLOOKUP(A1589,CUS[],3,FALSE)</f>
        <v>Joseph R.</v>
      </c>
      <c r="C1589">
        <f>VLOOKUP(A1589,MED[],2,FALSE)</f>
        <v>15.08</v>
      </c>
      <c r="D1589">
        <f>VLOOKUP(A1589,MED[],3,FALSE)</f>
        <v>4.8499999999999996</v>
      </c>
      <c r="E1589" t="str">
        <f>VLOOKUP(A1589,MED[],4,FALSE)</f>
        <v>yes</v>
      </c>
      <c r="F1589" t="str">
        <f>VLOOKUP(A1589,MED[],5,FALSE)</f>
        <v>No</v>
      </c>
      <c r="G1589" t="str">
        <f>VLOOKUP(A1589,MED[],6,FALSE)</f>
        <v>Yes</v>
      </c>
      <c r="H1589" t="str">
        <f>VLOOKUP(A1589,MED[],7,FALSE)</f>
        <v>1</v>
      </c>
      <c r="I1589" t="str">
        <f>VLOOKUP(A1589,MED[],8,FALSE)</f>
        <v>No</v>
      </c>
      <c r="J1589" t="str">
        <f>VLOOKUP(A1589,MED[],9,FALSE)</f>
        <v>Underweight</v>
      </c>
      <c r="K1589" t="str">
        <f>VLOOKUP(A1589,MED[],10,FALSE)</f>
        <v>Normal</v>
      </c>
      <c r="L1589" t="str">
        <f>VLOOKUP(A1589,HOS[],2,FALSE)</f>
        <v>10 Sep 1969</v>
      </c>
      <c r="M1589" s="11">
        <f>VLOOKUP(A1589,HOS[],8,FALSE)</f>
        <v>14319.03</v>
      </c>
      <c r="N1589" t="str">
        <f>VLOOKUP(A1589,HOS[],9,FALSE)</f>
        <v>tier - 2</v>
      </c>
      <c r="O1589" t="str">
        <f>VLOOKUP(A1589,HOS[],10,FALSE)</f>
        <v>tier - 2</v>
      </c>
      <c r="P1589" t="str">
        <f>VLOOKUP(A1589,HOS[],11,FALSE)</f>
        <v>R1012</v>
      </c>
      <c r="Q1589">
        <f>VLOOKUP(A1589,HOS[],3,FALSE)</f>
        <v>53</v>
      </c>
    </row>
    <row r="1590" spans="1:17" ht="15.6" x14ac:dyDescent="0.3">
      <c r="A1590" s="1" t="s">
        <v>782</v>
      </c>
      <c r="B1590" t="str">
        <f>VLOOKUP(A1590,CUS[],3,FALSE)</f>
        <v>Sachiko</v>
      </c>
      <c r="C1590">
        <f>VLOOKUP(A1590,MED[],2,FALSE)</f>
        <v>20.48</v>
      </c>
      <c r="D1590">
        <f>VLOOKUP(A1590,MED[],3,FALSE)</f>
        <v>11.09</v>
      </c>
      <c r="E1590" t="str">
        <f>VLOOKUP(A1590,MED[],4,FALSE)</f>
        <v>No</v>
      </c>
      <c r="F1590" t="str">
        <f>VLOOKUP(A1590,MED[],5,FALSE)</f>
        <v>No</v>
      </c>
      <c r="G1590" t="str">
        <f>VLOOKUP(A1590,MED[],6,FALSE)</f>
        <v>No</v>
      </c>
      <c r="H1590" t="str">
        <f>VLOOKUP(A1590,MED[],7,FALSE)</f>
        <v>0</v>
      </c>
      <c r="I1590" t="str">
        <f>VLOOKUP(A1590,MED[],8,FALSE)</f>
        <v>No</v>
      </c>
      <c r="J1590" t="str">
        <f>VLOOKUP(A1590,MED[],9,FALSE)</f>
        <v>Overweight</v>
      </c>
      <c r="K1590" t="str">
        <f>VLOOKUP(A1590,MED[],10,FALSE)</f>
        <v>Diabetes</v>
      </c>
      <c r="L1590" t="str">
        <f>VLOOKUP(A1590,HOS[],2,FALSE)</f>
        <v>13 Sep 1974</v>
      </c>
      <c r="M1590" s="11">
        <f>VLOOKUP(A1590,HOS[],8,FALSE)</f>
        <v>11381.33</v>
      </c>
      <c r="N1590" t="str">
        <f>VLOOKUP(A1590,HOS[],9,FALSE)</f>
        <v>tier - 2</v>
      </c>
      <c r="O1590" t="str">
        <f>VLOOKUP(A1590,HOS[],10,FALSE)</f>
        <v>tier - 1</v>
      </c>
      <c r="P1590" t="str">
        <f>VLOOKUP(A1590,HOS[],11,FALSE)</f>
        <v>R1013</v>
      </c>
      <c r="Q1590">
        <f>VLOOKUP(A1590,HOS[],3,FALSE)</f>
        <v>48</v>
      </c>
    </row>
    <row r="1591" spans="1:17" ht="15.6" x14ac:dyDescent="0.3">
      <c r="A1591" s="1" t="s">
        <v>781</v>
      </c>
      <c r="B1591" t="str">
        <f>VLOOKUP(A1591,CUS[],3,FALSE)</f>
        <v>Christopher</v>
      </c>
      <c r="C1591">
        <f>VLOOKUP(A1591,MED[],2,FALSE)</f>
        <v>34.450000000000003</v>
      </c>
      <c r="D1591">
        <f>VLOOKUP(A1591,MED[],3,FALSE)</f>
        <v>5.58</v>
      </c>
      <c r="E1591" t="str">
        <f>VLOOKUP(A1591,MED[],4,FALSE)</f>
        <v>yes</v>
      </c>
      <c r="F1591" t="str">
        <f>VLOOKUP(A1591,MED[],5,FALSE)</f>
        <v>No</v>
      </c>
      <c r="G1591" t="str">
        <f>VLOOKUP(A1591,MED[],6,FALSE)</f>
        <v>No</v>
      </c>
      <c r="H1591" t="str">
        <f>VLOOKUP(A1591,MED[],7,FALSE)</f>
        <v>0</v>
      </c>
      <c r="I1591" t="str">
        <f>VLOOKUP(A1591,MED[],8,FALSE)</f>
        <v>No</v>
      </c>
      <c r="J1591" t="str">
        <f>VLOOKUP(A1591,MED[],9,FALSE)</f>
        <v>Obesity</v>
      </c>
      <c r="K1591" t="str">
        <f>VLOOKUP(A1591,MED[],10,FALSE)</f>
        <v>Normal</v>
      </c>
      <c r="L1591" t="str">
        <f>VLOOKUP(A1591,HOS[],2,FALSE)</f>
        <v>26 Jul 1996</v>
      </c>
      <c r="M1591" s="11">
        <f>VLOOKUP(A1591,HOS[],8,FALSE)</f>
        <v>14337.91</v>
      </c>
      <c r="N1591" t="str">
        <f>VLOOKUP(A1591,HOS[],9,FALSE)</f>
        <v>tier - 2</v>
      </c>
      <c r="O1591" t="str">
        <f>VLOOKUP(A1591,HOS[],10,FALSE)</f>
        <v>tier - 3</v>
      </c>
      <c r="P1591" t="str">
        <f>VLOOKUP(A1591,HOS[],11,FALSE)</f>
        <v>R1021</v>
      </c>
      <c r="Q1591">
        <f>VLOOKUP(A1591,HOS[],3,FALSE)</f>
        <v>26</v>
      </c>
    </row>
    <row r="1592" spans="1:17" ht="15.6" x14ac:dyDescent="0.3">
      <c r="A1592" s="1" t="s">
        <v>780</v>
      </c>
      <c r="B1592" t="str">
        <f>VLOOKUP(A1592,CUS[],3,FALSE)</f>
        <v>Joseph</v>
      </c>
      <c r="C1592">
        <f>VLOOKUP(A1592,MED[],2,FALSE)</f>
        <v>34.21</v>
      </c>
      <c r="D1592">
        <f>VLOOKUP(A1592,MED[],3,FALSE)</f>
        <v>9.7200000000000006</v>
      </c>
      <c r="E1592" t="str">
        <f>VLOOKUP(A1592,MED[],4,FALSE)</f>
        <v>yes</v>
      </c>
      <c r="F1592" t="str">
        <f>VLOOKUP(A1592,MED[],5,FALSE)</f>
        <v>No</v>
      </c>
      <c r="G1592" t="str">
        <f>VLOOKUP(A1592,MED[],6,FALSE)</f>
        <v>No</v>
      </c>
      <c r="H1592" t="str">
        <f>VLOOKUP(A1592,MED[],7,FALSE)</f>
        <v>0</v>
      </c>
      <c r="I1592" t="str">
        <f>VLOOKUP(A1592,MED[],8,FALSE)</f>
        <v>No</v>
      </c>
      <c r="J1592" t="str">
        <f>VLOOKUP(A1592,MED[],9,FALSE)</f>
        <v>Obesity</v>
      </c>
      <c r="K1592" t="str">
        <f>VLOOKUP(A1592,MED[],10,FALSE)</f>
        <v>Diabetes</v>
      </c>
      <c r="L1592" t="str">
        <f>VLOOKUP(A1592,HOS[],2,FALSE)</f>
        <v>24 Aug 1981</v>
      </c>
      <c r="M1592" s="11">
        <f>VLOOKUP(A1592,HOS[],8,FALSE)</f>
        <v>14349.85</v>
      </c>
      <c r="N1592" t="str">
        <f>VLOOKUP(A1592,HOS[],9,FALSE)</f>
        <v>tier - 2</v>
      </c>
      <c r="O1592" t="str">
        <f>VLOOKUP(A1592,HOS[],10,FALSE)</f>
        <v>tier - 3</v>
      </c>
      <c r="P1592" t="str">
        <f>VLOOKUP(A1592,HOS[],11,FALSE)</f>
        <v>R1013</v>
      </c>
      <c r="Q1592">
        <f>VLOOKUP(A1592,HOS[],3,FALSE)</f>
        <v>41</v>
      </c>
    </row>
    <row r="1593" spans="1:17" ht="15.6" x14ac:dyDescent="0.3">
      <c r="A1593" s="1" t="s">
        <v>779</v>
      </c>
      <c r="B1593" t="str">
        <f>VLOOKUP(A1593,CUS[],3,FALSE)</f>
        <v>Lawrence</v>
      </c>
      <c r="C1593">
        <f>VLOOKUP(A1593,MED[],2,FALSE)</f>
        <v>28.8</v>
      </c>
      <c r="D1593">
        <f>VLOOKUP(A1593,MED[],3,FALSE)</f>
        <v>11.41</v>
      </c>
      <c r="E1593" t="str">
        <f>VLOOKUP(A1593,MED[],4,FALSE)</f>
        <v>yes</v>
      </c>
      <c r="F1593" t="str">
        <f>VLOOKUP(A1593,MED[],5,FALSE)</f>
        <v>No</v>
      </c>
      <c r="G1593" t="str">
        <f>VLOOKUP(A1593,MED[],6,FALSE)</f>
        <v>No</v>
      </c>
      <c r="H1593" t="str">
        <f>VLOOKUP(A1593,MED[],7,FALSE)</f>
        <v>0</v>
      </c>
      <c r="I1593" t="str">
        <f>VLOOKUP(A1593,MED[],8,FALSE)</f>
        <v>No</v>
      </c>
      <c r="J1593" t="str">
        <f>VLOOKUP(A1593,MED[],9,FALSE)</f>
        <v>Overweight</v>
      </c>
      <c r="K1593" t="str">
        <f>VLOOKUP(A1593,MED[],10,FALSE)</f>
        <v>Diabetes</v>
      </c>
      <c r="L1593" t="str">
        <f>VLOOKUP(A1593,HOS[],2,FALSE)</f>
        <v>10 Nov 1981</v>
      </c>
      <c r="M1593" s="11">
        <f>VLOOKUP(A1593,HOS[],8,FALSE)</f>
        <v>14355.43</v>
      </c>
      <c r="N1593" t="str">
        <f>VLOOKUP(A1593,HOS[],9,FALSE)</f>
        <v>tier - 2</v>
      </c>
      <c r="O1593" t="str">
        <f>VLOOKUP(A1593,HOS[],10,FALSE)</f>
        <v>tier - 1</v>
      </c>
      <c r="P1593" t="str">
        <f>VLOOKUP(A1593,HOS[],11,FALSE)</f>
        <v>R1011</v>
      </c>
      <c r="Q1593">
        <f>VLOOKUP(A1593,HOS[],3,FALSE)</f>
        <v>41</v>
      </c>
    </row>
    <row r="1594" spans="1:17" ht="15.6" x14ac:dyDescent="0.3">
      <c r="A1594" s="1" t="s">
        <v>778</v>
      </c>
      <c r="B1594" t="str">
        <f>VLOOKUP(A1594,CUS[],3,FALSE)</f>
        <v>Katie</v>
      </c>
      <c r="C1594">
        <f>VLOOKUP(A1594,MED[],2,FALSE)</f>
        <v>31.74</v>
      </c>
      <c r="D1594">
        <f>VLOOKUP(A1594,MED[],3,FALSE)</f>
        <v>4.46</v>
      </c>
      <c r="E1594" t="str">
        <f>VLOOKUP(A1594,MED[],4,FALSE)</f>
        <v>No</v>
      </c>
      <c r="F1594" t="str">
        <f>VLOOKUP(A1594,MED[],5,FALSE)</f>
        <v>No</v>
      </c>
      <c r="G1594" t="str">
        <f>VLOOKUP(A1594,MED[],6,FALSE)</f>
        <v>Yes</v>
      </c>
      <c r="H1594" t="str">
        <f>VLOOKUP(A1594,MED[],7,FALSE)</f>
        <v>1</v>
      </c>
      <c r="I1594" t="str">
        <f>VLOOKUP(A1594,MED[],8,FALSE)</f>
        <v>No</v>
      </c>
      <c r="J1594" t="str">
        <f>VLOOKUP(A1594,MED[],9,FALSE)</f>
        <v>Obesity</v>
      </c>
      <c r="K1594" t="str">
        <f>VLOOKUP(A1594,MED[],10,FALSE)</f>
        <v>Normal</v>
      </c>
      <c r="L1594" t="str">
        <f>VLOOKUP(A1594,HOS[],2,FALSE)</f>
        <v>16 Oct 1993</v>
      </c>
      <c r="M1594" s="11">
        <f>VLOOKUP(A1594,HOS[],8,FALSE)</f>
        <v>14358.36</v>
      </c>
      <c r="N1594" t="str">
        <f>VLOOKUP(A1594,HOS[],9,FALSE)</f>
        <v>tier - 2</v>
      </c>
      <c r="O1594" t="str">
        <f>VLOOKUP(A1594,HOS[],10,FALSE)</f>
        <v>tier - 1</v>
      </c>
      <c r="P1594" t="str">
        <f>VLOOKUP(A1594,HOS[],11,FALSE)</f>
        <v>R1025</v>
      </c>
      <c r="Q1594">
        <f>VLOOKUP(A1594,HOS[],3,FALSE)</f>
        <v>29</v>
      </c>
    </row>
    <row r="1595" spans="1:17" ht="15.6" x14ac:dyDescent="0.3">
      <c r="A1595" s="1" t="s">
        <v>777</v>
      </c>
      <c r="B1595" t="str">
        <f>VLOOKUP(A1595,CUS[],3,FALSE)</f>
        <v>Ruben</v>
      </c>
      <c r="C1595">
        <f>VLOOKUP(A1595,MED[],2,FALSE)</f>
        <v>21.78</v>
      </c>
      <c r="D1595">
        <f>VLOOKUP(A1595,MED[],3,FALSE)</f>
        <v>9.31</v>
      </c>
      <c r="E1595" t="str">
        <f>VLOOKUP(A1595,MED[],4,FALSE)</f>
        <v>yes</v>
      </c>
      <c r="F1595" t="str">
        <f>VLOOKUP(A1595,MED[],5,FALSE)</f>
        <v>No</v>
      </c>
      <c r="G1595" t="str">
        <f>VLOOKUP(A1595,MED[],6,FALSE)</f>
        <v>No</v>
      </c>
      <c r="H1595" t="str">
        <f>VLOOKUP(A1595,MED[],7,FALSE)</f>
        <v>0</v>
      </c>
      <c r="I1595" t="str">
        <f>VLOOKUP(A1595,MED[],8,FALSE)</f>
        <v>No</v>
      </c>
      <c r="J1595" t="str">
        <f>VLOOKUP(A1595,MED[],9,FALSE)</f>
        <v>Overweight</v>
      </c>
      <c r="K1595" t="str">
        <f>VLOOKUP(A1595,MED[],10,FALSE)</f>
        <v>Diabetes</v>
      </c>
      <c r="L1595" t="str">
        <f>VLOOKUP(A1595,HOS[],2,FALSE)</f>
        <v>19 Jun 1981</v>
      </c>
      <c r="M1595" s="11">
        <f>VLOOKUP(A1595,HOS[],8,FALSE)</f>
        <v>41999.519999999997</v>
      </c>
      <c r="N1595" t="str">
        <f>VLOOKUP(A1595,HOS[],9,FALSE)</f>
        <v>tier - 1</v>
      </c>
      <c r="O1595" t="str">
        <f>VLOOKUP(A1595,HOS[],10,FALSE)</f>
        <v>tier - 3</v>
      </c>
      <c r="P1595" t="str">
        <f>VLOOKUP(A1595,HOS[],11,FALSE)</f>
        <v>R1013</v>
      </c>
      <c r="Q1595">
        <f>VLOOKUP(A1595,HOS[],3,FALSE)</f>
        <v>41</v>
      </c>
    </row>
    <row r="1596" spans="1:17" ht="15.6" x14ac:dyDescent="0.3">
      <c r="A1596" s="1" t="s">
        <v>776</v>
      </c>
      <c r="B1596" t="str">
        <f>VLOOKUP(A1596,CUS[],3,FALSE)</f>
        <v>Sarah</v>
      </c>
      <c r="C1596">
        <f>VLOOKUP(A1596,MED[],2,FALSE)</f>
        <v>23.75</v>
      </c>
      <c r="D1596">
        <f>VLOOKUP(A1596,MED[],3,FALSE)</f>
        <v>5.03</v>
      </c>
      <c r="E1596" t="str">
        <f>VLOOKUP(A1596,MED[],4,FALSE)</f>
        <v>No</v>
      </c>
      <c r="F1596" t="str">
        <f>VLOOKUP(A1596,MED[],5,FALSE)</f>
        <v>No</v>
      </c>
      <c r="G1596" t="str">
        <f>VLOOKUP(A1596,MED[],6,FALSE)</f>
        <v>No</v>
      </c>
      <c r="H1596" t="str">
        <f>VLOOKUP(A1596,MED[],7,FALSE)</f>
        <v>1</v>
      </c>
      <c r="I1596" t="str">
        <f>VLOOKUP(A1596,MED[],8,FALSE)</f>
        <v>No</v>
      </c>
      <c r="J1596" t="str">
        <f>VLOOKUP(A1596,MED[],9,FALSE)</f>
        <v>Overweight</v>
      </c>
      <c r="K1596" t="str">
        <f>VLOOKUP(A1596,MED[],10,FALSE)</f>
        <v>Normal</v>
      </c>
      <c r="L1596" t="str">
        <f>VLOOKUP(A1596,HOS[],2,FALSE)</f>
        <v>27 Sep 1984</v>
      </c>
      <c r="M1596" s="11">
        <f>VLOOKUP(A1596,HOS[],8,FALSE)</f>
        <v>51194.559999999998</v>
      </c>
      <c r="N1596" t="str">
        <f>VLOOKUP(A1596,HOS[],9,FALSE)</f>
        <v>tier - 2</v>
      </c>
      <c r="O1596" t="str">
        <f>VLOOKUP(A1596,HOS[],10,FALSE)</f>
        <v>tier - 1</v>
      </c>
      <c r="P1596" t="str">
        <f>VLOOKUP(A1596,HOS[],11,FALSE)</f>
        <v>R1013</v>
      </c>
      <c r="Q1596">
        <f>VLOOKUP(A1596,HOS[],3,FALSE)</f>
        <v>38</v>
      </c>
    </row>
    <row r="1597" spans="1:17" ht="15.6" x14ac:dyDescent="0.3">
      <c r="A1597" s="1" t="s">
        <v>775</v>
      </c>
      <c r="B1597" t="str">
        <f>VLOOKUP(A1597,CUS[],3,FALSE)</f>
        <v>Angela R.</v>
      </c>
      <c r="C1597">
        <f>VLOOKUP(A1597,MED[],2,FALSE)</f>
        <v>33.21</v>
      </c>
      <c r="D1597">
        <f>VLOOKUP(A1597,MED[],3,FALSE)</f>
        <v>5.07</v>
      </c>
      <c r="E1597" t="str">
        <f>VLOOKUP(A1597,MED[],4,FALSE)</f>
        <v>yes</v>
      </c>
      <c r="F1597" t="str">
        <f>VLOOKUP(A1597,MED[],5,FALSE)</f>
        <v>No</v>
      </c>
      <c r="G1597" t="str">
        <f>VLOOKUP(A1597,MED[],6,FALSE)</f>
        <v>No</v>
      </c>
      <c r="H1597" t="str">
        <f>VLOOKUP(A1597,MED[],7,FALSE)</f>
        <v>1</v>
      </c>
      <c r="I1597" t="str">
        <f>VLOOKUP(A1597,MED[],8,FALSE)</f>
        <v>No</v>
      </c>
      <c r="J1597" t="str">
        <f>VLOOKUP(A1597,MED[],9,FALSE)</f>
        <v>Obesity</v>
      </c>
      <c r="K1597" t="str">
        <f>VLOOKUP(A1597,MED[],10,FALSE)</f>
        <v>Normal</v>
      </c>
      <c r="L1597" t="str">
        <f>VLOOKUP(A1597,HOS[],2,FALSE)</f>
        <v>16 Oct 1995</v>
      </c>
      <c r="M1597" s="11">
        <f>VLOOKUP(A1597,HOS[],8,FALSE)</f>
        <v>14382.71</v>
      </c>
      <c r="N1597" t="str">
        <f>VLOOKUP(A1597,HOS[],9,FALSE)</f>
        <v>tier - 2</v>
      </c>
      <c r="O1597" t="str">
        <f>VLOOKUP(A1597,HOS[],10,FALSE)</f>
        <v>tier - 1</v>
      </c>
      <c r="P1597" t="str">
        <f>VLOOKUP(A1597,HOS[],11,FALSE)</f>
        <v>R1026</v>
      </c>
      <c r="Q1597">
        <f>VLOOKUP(A1597,HOS[],3,FALSE)</f>
        <v>27</v>
      </c>
    </row>
    <row r="1598" spans="1:17" ht="15.6" x14ac:dyDescent="0.3">
      <c r="A1598" s="1" t="s">
        <v>774</v>
      </c>
      <c r="B1598" t="str">
        <f>VLOOKUP(A1598,CUS[],3,FALSE)</f>
        <v>Chatham</v>
      </c>
      <c r="C1598">
        <f>VLOOKUP(A1598,MED[],2,FALSE)</f>
        <v>17.7</v>
      </c>
      <c r="D1598">
        <f>VLOOKUP(A1598,MED[],3,FALSE)</f>
        <v>10.42</v>
      </c>
      <c r="E1598" t="str">
        <f>VLOOKUP(A1598,MED[],4,FALSE)</f>
        <v>yes</v>
      </c>
      <c r="F1598" t="str">
        <f>VLOOKUP(A1598,MED[],5,FALSE)</f>
        <v>No</v>
      </c>
      <c r="G1598" t="str">
        <f>VLOOKUP(A1598,MED[],6,FALSE)</f>
        <v>No</v>
      </c>
      <c r="H1598" t="str">
        <f>VLOOKUP(A1598,MED[],7,FALSE)</f>
        <v>2</v>
      </c>
      <c r="I1598" t="str">
        <f>VLOOKUP(A1598,MED[],8,FALSE)</f>
        <v>No</v>
      </c>
      <c r="J1598" t="str">
        <f>VLOOKUP(A1598,MED[],9,FALSE)</f>
        <v>Underweight</v>
      </c>
      <c r="K1598" t="str">
        <f>VLOOKUP(A1598,MED[],10,FALSE)</f>
        <v>Diabetes</v>
      </c>
      <c r="L1598" t="str">
        <f>VLOOKUP(A1598,HOS[],2,FALSE)</f>
        <v>22 Oct 1970</v>
      </c>
      <c r="M1598" s="11">
        <f>VLOOKUP(A1598,HOS[],8,FALSE)</f>
        <v>14394.4</v>
      </c>
      <c r="N1598" t="str">
        <f>VLOOKUP(A1598,HOS[],9,FALSE)</f>
        <v>tier - 2</v>
      </c>
      <c r="O1598" t="str">
        <f>VLOOKUP(A1598,HOS[],10,FALSE)</f>
        <v>tier - 2</v>
      </c>
      <c r="P1598" t="str">
        <f>VLOOKUP(A1598,HOS[],11,FALSE)</f>
        <v>R1013</v>
      </c>
      <c r="Q1598">
        <f>VLOOKUP(A1598,HOS[],3,FALSE)</f>
        <v>52</v>
      </c>
    </row>
    <row r="1599" spans="1:17" ht="15.6" x14ac:dyDescent="0.3">
      <c r="A1599" s="1" t="s">
        <v>773</v>
      </c>
      <c r="B1599" t="str">
        <f>VLOOKUP(A1599,CUS[],3,FALSE)</f>
        <v>Derek</v>
      </c>
      <c r="C1599">
        <f>VLOOKUP(A1599,MED[],2,FALSE)</f>
        <v>17.2</v>
      </c>
      <c r="D1599">
        <f>VLOOKUP(A1599,MED[],3,FALSE)</f>
        <v>6.45</v>
      </c>
      <c r="E1599" t="str">
        <f>VLOOKUP(A1599,MED[],4,FALSE)</f>
        <v>No</v>
      </c>
      <c r="F1599" t="str">
        <f>VLOOKUP(A1599,MED[],5,FALSE)</f>
        <v>No</v>
      </c>
      <c r="G1599" t="str">
        <f>VLOOKUP(A1599,MED[],6,FALSE)</f>
        <v>No</v>
      </c>
      <c r="H1599" t="str">
        <f>VLOOKUP(A1599,MED[],7,FALSE)</f>
        <v>2</v>
      </c>
      <c r="I1599" t="str">
        <f>VLOOKUP(A1599,MED[],8,FALSE)</f>
        <v>No</v>
      </c>
      <c r="J1599" t="str">
        <f>VLOOKUP(A1599,MED[],9,FALSE)</f>
        <v>Underweight</v>
      </c>
      <c r="K1599" t="str">
        <f>VLOOKUP(A1599,MED[],10,FALSE)</f>
        <v>Prediabetes</v>
      </c>
      <c r="L1599" t="str">
        <f>VLOOKUP(A1599,HOS[],2,FALSE)</f>
        <v>14 Sep 1972</v>
      </c>
      <c r="M1599" s="11">
        <f>VLOOKUP(A1599,HOS[],8,FALSE)</f>
        <v>14394.56</v>
      </c>
      <c r="N1599" t="str">
        <f>VLOOKUP(A1599,HOS[],9,FALSE)</f>
        <v>tier - 2</v>
      </c>
      <c r="O1599" t="str">
        <f>VLOOKUP(A1599,HOS[],10,FALSE)</f>
        <v>tier - 2</v>
      </c>
      <c r="P1599" t="str">
        <f>VLOOKUP(A1599,HOS[],11,FALSE)</f>
        <v>R1012</v>
      </c>
      <c r="Q1599">
        <f>VLOOKUP(A1599,HOS[],3,FALSE)</f>
        <v>50</v>
      </c>
    </row>
    <row r="1600" spans="1:17" ht="15.6" x14ac:dyDescent="0.3">
      <c r="A1600" s="1" t="s">
        <v>772</v>
      </c>
      <c r="B1600" t="str">
        <f>VLOOKUP(A1600,CUS[],3,FALSE)</f>
        <v>Kalvin J.</v>
      </c>
      <c r="C1600">
        <f>VLOOKUP(A1600,MED[],2,FALSE)</f>
        <v>19.21</v>
      </c>
      <c r="D1600">
        <f>VLOOKUP(A1600,MED[],3,FALSE)</f>
        <v>5.52</v>
      </c>
      <c r="E1600" t="str">
        <f>VLOOKUP(A1600,MED[],4,FALSE)</f>
        <v>No</v>
      </c>
      <c r="F1600" t="str">
        <f>VLOOKUP(A1600,MED[],5,FALSE)</f>
        <v>No</v>
      </c>
      <c r="G1600" t="str">
        <f>VLOOKUP(A1600,MED[],6,FALSE)</f>
        <v>No</v>
      </c>
      <c r="H1600" t="str">
        <f>VLOOKUP(A1600,MED[],7,FALSE)</f>
        <v>2</v>
      </c>
      <c r="I1600" t="str">
        <f>VLOOKUP(A1600,MED[],8,FALSE)</f>
        <v>No</v>
      </c>
      <c r="J1600" t="str">
        <f>VLOOKUP(A1600,MED[],9,FALSE)</f>
        <v>Overweight</v>
      </c>
      <c r="K1600" t="str">
        <f>VLOOKUP(A1600,MED[],10,FALSE)</f>
        <v>Normal</v>
      </c>
      <c r="L1600" t="str">
        <f>VLOOKUP(A1600,HOS[],2,FALSE)</f>
        <v>29 Nov 1972</v>
      </c>
      <c r="M1600" s="11">
        <f>VLOOKUP(A1600,HOS[],8,FALSE)</f>
        <v>14410.93</v>
      </c>
      <c r="N1600" t="str">
        <f>VLOOKUP(A1600,HOS[],9,FALSE)</f>
        <v>tier - 2</v>
      </c>
      <c r="O1600" t="str">
        <f>VLOOKUP(A1600,HOS[],10,FALSE)</f>
        <v>tier - 2</v>
      </c>
      <c r="P1600" t="str">
        <f>VLOOKUP(A1600,HOS[],11,FALSE)</f>
        <v>R1013</v>
      </c>
      <c r="Q1600">
        <f>VLOOKUP(A1600,HOS[],3,FALSE)</f>
        <v>50</v>
      </c>
    </row>
    <row r="1601" spans="1:17" ht="15.6" x14ac:dyDescent="0.3">
      <c r="A1601" s="1" t="s">
        <v>771</v>
      </c>
      <c r="B1601" t="str">
        <f>VLOOKUP(A1601,CUS[],3,FALSE)</f>
        <v>Dave</v>
      </c>
      <c r="C1601">
        <f>VLOOKUP(A1601,MED[],2,FALSE)</f>
        <v>23.2</v>
      </c>
      <c r="D1601">
        <f>VLOOKUP(A1601,MED[],3,FALSE)</f>
        <v>4.41</v>
      </c>
      <c r="E1601" t="str">
        <f>VLOOKUP(A1601,MED[],4,FALSE)</f>
        <v>No</v>
      </c>
      <c r="F1601" t="str">
        <f>VLOOKUP(A1601,MED[],5,FALSE)</f>
        <v>No</v>
      </c>
      <c r="G1601" t="str">
        <f>VLOOKUP(A1601,MED[],6,FALSE)</f>
        <v>Yes</v>
      </c>
      <c r="H1601" t="str">
        <f>VLOOKUP(A1601,MED[],7,FALSE)</f>
        <v>1</v>
      </c>
      <c r="I1601" t="str">
        <f>VLOOKUP(A1601,MED[],8,FALSE)</f>
        <v>No</v>
      </c>
      <c r="J1601" t="str">
        <f>VLOOKUP(A1601,MED[],9,FALSE)</f>
        <v>Overweight</v>
      </c>
      <c r="K1601" t="str">
        <f>VLOOKUP(A1601,MED[],10,FALSE)</f>
        <v>Normal</v>
      </c>
      <c r="L1601" t="str">
        <f>VLOOKUP(A1601,HOS[],2,FALSE)</f>
        <v>28 Oct 1979</v>
      </c>
      <c r="M1601" s="11">
        <f>VLOOKUP(A1601,HOS[],8,FALSE)</f>
        <v>11388.27</v>
      </c>
      <c r="N1601" t="str">
        <f>VLOOKUP(A1601,HOS[],9,FALSE)</f>
        <v>tier - 2</v>
      </c>
      <c r="O1601" t="str">
        <f>VLOOKUP(A1601,HOS[],10,FALSE)</f>
        <v>tier - 1</v>
      </c>
      <c r="P1601" t="str">
        <f>VLOOKUP(A1601,HOS[],11,FALSE)</f>
        <v>R1011</v>
      </c>
      <c r="Q1601">
        <f>VLOOKUP(A1601,HOS[],3,FALSE)</f>
        <v>43</v>
      </c>
    </row>
    <row r="1602" spans="1:17" ht="15.6" x14ac:dyDescent="0.3">
      <c r="A1602" s="1" t="s">
        <v>770</v>
      </c>
      <c r="B1602" t="str">
        <f>VLOOKUP(A1602,CUS[],3,FALSE)</f>
        <v>Barbara G.</v>
      </c>
      <c r="C1602">
        <f>VLOOKUP(A1602,MED[],2,FALSE)</f>
        <v>32.5</v>
      </c>
      <c r="D1602">
        <f>VLOOKUP(A1602,MED[],3,FALSE)</f>
        <v>4.6900000000000004</v>
      </c>
      <c r="E1602" t="str">
        <f>VLOOKUP(A1602,MED[],4,FALSE)</f>
        <v>yes</v>
      </c>
      <c r="F1602" t="str">
        <f>VLOOKUP(A1602,MED[],5,FALSE)</f>
        <v>No</v>
      </c>
      <c r="G1602" t="str">
        <f>VLOOKUP(A1602,MED[],6,FALSE)</f>
        <v>Yes</v>
      </c>
      <c r="H1602" t="str">
        <f>VLOOKUP(A1602,MED[],7,FALSE)</f>
        <v>1</v>
      </c>
      <c r="I1602" t="str">
        <f>VLOOKUP(A1602,MED[],8,FALSE)</f>
        <v>No</v>
      </c>
      <c r="J1602" t="str">
        <f>VLOOKUP(A1602,MED[],9,FALSE)</f>
        <v>Obesity</v>
      </c>
      <c r="K1602" t="str">
        <f>VLOOKUP(A1602,MED[],10,FALSE)</f>
        <v>Normal</v>
      </c>
      <c r="L1602" t="str">
        <f>VLOOKUP(A1602,HOS[],2,FALSE)</f>
        <v>20 Aug 1983</v>
      </c>
      <c r="M1602" s="11">
        <f>VLOOKUP(A1602,HOS[],8,FALSE)</f>
        <v>14418.28</v>
      </c>
      <c r="N1602" t="str">
        <f>VLOOKUP(A1602,HOS[],9,FALSE)</f>
        <v>tier - 2</v>
      </c>
      <c r="O1602" t="str">
        <f>VLOOKUP(A1602,HOS[],10,FALSE)</f>
        <v>tier - 1</v>
      </c>
      <c r="P1602" t="str">
        <f>VLOOKUP(A1602,HOS[],11,FALSE)</f>
        <v>R1011</v>
      </c>
      <c r="Q1602">
        <f>VLOOKUP(A1602,HOS[],3,FALSE)</f>
        <v>39</v>
      </c>
    </row>
    <row r="1603" spans="1:17" ht="15.6" x14ac:dyDescent="0.3">
      <c r="A1603" s="1" t="s">
        <v>769</v>
      </c>
      <c r="B1603" t="str">
        <f>VLOOKUP(A1603,CUS[],3,FALSE)</f>
        <v>Skylar</v>
      </c>
      <c r="C1603">
        <f>VLOOKUP(A1603,MED[],2,FALSE)</f>
        <v>20.9</v>
      </c>
      <c r="D1603">
        <f>VLOOKUP(A1603,MED[],3,FALSE)</f>
        <v>6.94</v>
      </c>
      <c r="E1603" t="str">
        <f>VLOOKUP(A1603,MED[],4,FALSE)</f>
        <v>No</v>
      </c>
      <c r="F1603" t="str">
        <f>VLOOKUP(A1603,MED[],5,FALSE)</f>
        <v>No</v>
      </c>
      <c r="G1603" t="str">
        <f>VLOOKUP(A1603,MED[],6,FALSE)</f>
        <v>No</v>
      </c>
      <c r="H1603" t="str">
        <f>VLOOKUP(A1603,MED[],7,FALSE)</f>
        <v>0</v>
      </c>
      <c r="I1603" t="str">
        <f>VLOOKUP(A1603,MED[],8,FALSE)</f>
        <v>No</v>
      </c>
      <c r="J1603" t="str">
        <f>VLOOKUP(A1603,MED[],9,FALSE)</f>
        <v>Overweight</v>
      </c>
      <c r="K1603" t="str">
        <f>VLOOKUP(A1603,MED[],10,FALSE)</f>
        <v>Diabetes</v>
      </c>
      <c r="L1603" t="str">
        <f>VLOOKUP(A1603,HOS[],2,FALSE)</f>
        <v>10 Sep 1978</v>
      </c>
      <c r="M1603" s="11">
        <f>VLOOKUP(A1603,HOS[],8,FALSE)</f>
        <v>14426.07</v>
      </c>
      <c r="N1603" t="str">
        <f>VLOOKUP(A1603,HOS[],9,FALSE)</f>
        <v>tier - 2</v>
      </c>
      <c r="O1603" t="str">
        <f>VLOOKUP(A1603,HOS[],10,FALSE)</f>
        <v>tier - 2</v>
      </c>
      <c r="P1603" t="str">
        <f>VLOOKUP(A1603,HOS[],11,FALSE)</f>
        <v>R1013</v>
      </c>
      <c r="Q1603">
        <f>VLOOKUP(A1603,HOS[],3,FALSE)</f>
        <v>44</v>
      </c>
    </row>
    <row r="1604" spans="1:17" ht="15.6" x14ac:dyDescent="0.3">
      <c r="A1604" s="1" t="s">
        <v>768</v>
      </c>
      <c r="B1604" t="str">
        <f>VLOOKUP(A1604,CUS[],3,FALSE)</f>
        <v>Nick</v>
      </c>
      <c r="C1604">
        <f>VLOOKUP(A1604,MED[],2,FALSE)</f>
        <v>19.11</v>
      </c>
      <c r="D1604">
        <f>VLOOKUP(A1604,MED[],3,FALSE)</f>
        <v>4.3499999999999996</v>
      </c>
      <c r="E1604" t="str">
        <f>VLOOKUP(A1604,MED[],4,FALSE)</f>
        <v>No</v>
      </c>
      <c r="F1604" t="str">
        <f>VLOOKUP(A1604,MED[],5,FALSE)</f>
        <v>No</v>
      </c>
      <c r="G1604" t="str">
        <f>VLOOKUP(A1604,MED[],6,FALSE)</f>
        <v>No</v>
      </c>
      <c r="H1604" t="str">
        <f>VLOOKUP(A1604,MED[],7,FALSE)</f>
        <v>2</v>
      </c>
      <c r="I1604" t="str">
        <f>VLOOKUP(A1604,MED[],8,FALSE)</f>
        <v>No</v>
      </c>
      <c r="J1604" t="str">
        <f>VLOOKUP(A1604,MED[],9,FALSE)</f>
        <v>Overweight</v>
      </c>
      <c r="K1604" t="str">
        <f>VLOOKUP(A1604,MED[],10,FALSE)</f>
        <v>Normal</v>
      </c>
      <c r="L1604" t="str">
        <f>VLOOKUP(A1604,HOS[],2,FALSE)</f>
        <v>15 Jun 1972</v>
      </c>
      <c r="M1604" s="11">
        <f>VLOOKUP(A1604,HOS[],8,FALSE)</f>
        <v>14426.66</v>
      </c>
      <c r="N1604" t="str">
        <f>VLOOKUP(A1604,HOS[],9,FALSE)</f>
        <v>tier - 2</v>
      </c>
      <c r="O1604" t="str">
        <f>VLOOKUP(A1604,HOS[],10,FALSE)</f>
        <v>tier - 2</v>
      </c>
      <c r="P1604" t="str">
        <f>VLOOKUP(A1604,HOS[],11,FALSE)</f>
        <v>R1013</v>
      </c>
      <c r="Q1604">
        <f>VLOOKUP(A1604,HOS[],3,FALSE)</f>
        <v>50</v>
      </c>
    </row>
    <row r="1605" spans="1:17" ht="15.6" x14ac:dyDescent="0.3">
      <c r="A1605" s="1" t="s">
        <v>767</v>
      </c>
      <c r="B1605" t="str">
        <f>VLOOKUP(A1605,CUS[],3,FALSE)</f>
        <v>Sunny S</v>
      </c>
      <c r="C1605">
        <f>VLOOKUP(A1605,MED[],2,FALSE)</f>
        <v>31.17</v>
      </c>
      <c r="D1605">
        <f>VLOOKUP(A1605,MED[],3,FALSE)</f>
        <v>5.28</v>
      </c>
      <c r="E1605" t="str">
        <f>VLOOKUP(A1605,MED[],4,FALSE)</f>
        <v>No</v>
      </c>
      <c r="F1605" t="str">
        <f>VLOOKUP(A1605,MED[],5,FALSE)</f>
        <v>No</v>
      </c>
      <c r="G1605" t="str">
        <f>VLOOKUP(A1605,MED[],6,FALSE)</f>
        <v>No</v>
      </c>
      <c r="H1605" t="str">
        <f>VLOOKUP(A1605,MED[],7,FALSE)</f>
        <v>1</v>
      </c>
      <c r="I1605" t="str">
        <f>VLOOKUP(A1605,MED[],8,FALSE)</f>
        <v>No</v>
      </c>
      <c r="J1605" t="str">
        <f>VLOOKUP(A1605,MED[],9,FALSE)</f>
        <v>Obesity</v>
      </c>
      <c r="K1605" t="str">
        <f>VLOOKUP(A1605,MED[],10,FALSE)</f>
        <v>Normal</v>
      </c>
      <c r="L1605" t="str">
        <f>VLOOKUP(A1605,HOS[],2,FALSE)</f>
        <v>4 Aug 1992</v>
      </c>
      <c r="M1605" s="11">
        <f>VLOOKUP(A1605,HOS[],8,FALSE)</f>
        <v>14427.63</v>
      </c>
      <c r="N1605" t="str">
        <f>VLOOKUP(A1605,HOS[],9,FALSE)</f>
        <v>tier - 2</v>
      </c>
      <c r="O1605" t="str">
        <f>VLOOKUP(A1605,HOS[],10,FALSE)</f>
        <v>tier - 1</v>
      </c>
      <c r="P1605" t="str">
        <f>VLOOKUP(A1605,HOS[],11,FALSE)</f>
        <v>R1021</v>
      </c>
      <c r="Q1605">
        <f>VLOOKUP(A1605,HOS[],3,FALSE)</f>
        <v>30</v>
      </c>
    </row>
    <row r="1606" spans="1:17" ht="15.6" x14ac:dyDescent="0.3">
      <c r="A1606" s="1" t="s">
        <v>766</v>
      </c>
      <c r="B1606" t="str">
        <f>VLOOKUP(A1606,CUS[],3,FALSE)</f>
        <v>Anne-Marie</v>
      </c>
      <c r="C1606">
        <f>VLOOKUP(A1606,MED[],2,FALSE)</f>
        <v>36.08</v>
      </c>
      <c r="D1606">
        <f>VLOOKUP(A1606,MED[],3,FALSE)</f>
        <v>4.29</v>
      </c>
      <c r="E1606" t="str">
        <f>VLOOKUP(A1606,MED[],4,FALSE)</f>
        <v>No</v>
      </c>
      <c r="F1606" t="str">
        <f>VLOOKUP(A1606,MED[],5,FALSE)</f>
        <v>No</v>
      </c>
      <c r="G1606" t="str">
        <f>VLOOKUP(A1606,MED[],6,FALSE)</f>
        <v>No</v>
      </c>
      <c r="H1606" t="str">
        <f>VLOOKUP(A1606,MED[],7,FALSE)</f>
        <v>0</v>
      </c>
      <c r="I1606" t="str">
        <f>VLOOKUP(A1606,MED[],8,FALSE)</f>
        <v>No</v>
      </c>
      <c r="J1606" t="str">
        <f>VLOOKUP(A1606,MED[],9,FALSE)</f>
        <v>Obesity</v>
      </c>
      <c r="K1606" t="str">
        <f>VLOOKUP(A1606,MED[],10,FALSE)</f>
        <v>Normal</v>
      </c>
      <c r="L1606" t="str">
        <f>VLOOKUP(A1606,HOS[],2,FALSE)</f>
        <v>29 Sep 1999</v>
      </c>
      <c r="M1606" s="11">
        <f>VLOOKUP(A1606,HOS[],8,FALSE)</f>
        <v>14449.85</v>
      </c>
      <c r="N1606" t="str">
        <f>VLOOKUP(A1606,HOS[],9,FALSE)</f>
        <v>tier - 2</v>
      </c>
      <c r="O1606" t="str">
        <f>VLOOKUP(A1606,HOS[],10,FALSE)</f>
        <v>tier - 2</v>
      </c>
      <c r="P1606" t="str">
        <f>VLOOKUP(A1606,HOS[],11,FALSE)</f>
        <v>R1026</v>
      </c>
      <c r="Q1606">
        <f>VLOOKUP(A1606,HOS[],3,FALSE)</f>
        <v>23</v>
      </c>
    </row>
    <row r="1607" spans="1:17" ht="15.6" x14ac:dyDescent="0.3">
      <c r="A1607" s="1" t="s">
        <v>765</v>
      </c>
      <c r="B1607" t="str">
        <f>VLOOKUP(A1607,CUS[],3,FALSE)</f>
        <v>Nicholas</v>
      </c>
      <c r="C1607">
        <f>VLOOKUP(A1607,MED[],2,FALSE)</f>
        <v>28.024999999999999</v>
      </c>
      <c r="D1607">
        <f>VLOOKUP(A1607,MED[],3,FALSE)</f>
        <v>5.69</v>
      </c>
      <c r="E1607" t="str">
        <f>VLOOKUP(A1607,MED[],4,FALSE)</f>
        <v>yes</v>
      </c>
      <c r="F1607" t="str">
        <f>VLOOKUP(A1607,MED[],5,FALSE)</f>
        <v>No</v>
      </c>
      <c r="G1607" t="str">
        <f>VLOOKUP(A1607,MED[],6,FALSE)</f>
        <v>No</v>
      </c>
      <c r="H1607" t="str">
        <f>VLOOKUP(A1607,MED[],7,FALSE)</f>
        <v>0</v>
      </c>
      <c r="I1607" t="str">
        <f>VLOOKUP(A1607,MED[],8,FALSE)</f>
        <v>No</v>
      </c>
      <c r="J1607" t="str">
        <f>VLOOKUP(A1607,MED[],9,FALSE)</f>
        <v>Overweight</v>
      </c>
      <c r="K1607" t="str">
        <f>VLOOKUP(A1607,MED[],10,FALSE)</f>
        <v>Normal</v>
      </c>
      <c r="L1607" t="str">
        <f>VLOOKUP(A1607,HOS[],2,FALSE)</f>
        <v>13 Sep 1985</v>
      </c>
      <c r="M1607" s="11">
        <f>VLOOKUP(A1607,HOS[],8,FALSE)</f>
        <v>13224.06</v>
      </c>
      <c r="N1607" t="str">
        <f>VLOOKUP(A1607,HOS[],9,FALSE)</f>
        <v>tier - 2</v>
      </c>
      <c r="O1607" t="str">
        <f>VLOOKUP(A1607,HOS[],10,FALSE)</f>
        <v>tier - 2</v>
      </c>
      <c r="P1607" t="str">
        <f>VLOOKUP(A1607,HOS[],11,FALSE)</f>
        <v>R1012</v>
      </c>
      <c r="Q1607">
        <f>VLOOKUP(A1607,HOS[],3,FALSE)</f>
        <v>37</v>
      </c>
    </row>
    <row r="1608" spans="1:17" ht="15.6" x14ac:dyDescent="0.3">
      <c r="A1608" s="1" t="s">
        <v>764</v>
      </c>
      <c r="B1608" t="str">
        <f>VLOOKUP(A1608,CUS[],3,FALSE)</f>
        <v>Scott M.</v>
      </c>
      <c r="C1608">
        <f>VLOOKUP(A1608,MED[],2,FALSE)</f>
        <v>24.32</v>
      </c>
      <c r="D1608">
        <f>VLOOKUP(A1608,MED[],3,FALSE)</f>
        <v>5.56</v>
      </c>
      <c r="E1608" t="str">
        <f>VLOOKUP(A1608,MED[],4,FALSE)</f>
        <v>yes</v>
      </c>
      <c r="F1608" t="str">
        <f>VLOOKUP(A1608,MED[],5,FALSE)</f>
        <v>No</v>
      </c>
      <c r="G1608" t="str">
        <f>VLOOKUP(A1608,MED[],6,FALSE)</f>
        <v>No</v>
      </c>
      <c r="H1608" t="str">
        <f>VLOOKUP(A1608,MED[],7,FALSE)</f>
        <v>0</v>
      </c>
      <c r="I1608" t="str">
        <f>VLOOKUP(A1608,MED[],8,FALSE)</f>
        <v>No</v>
      </c>
      <c r="J1608" t="str">
        <f>VLOOKUP(A1608,MED[],9,FALSE)</f>
        <v>Overweight</v>
      </c>
      <c r="K1608" t="str">
        <f>VLOOKUP(A1608,MED[],10,FALSE)</f>
        <v>Normal</v>
      </c>
      <c r="L1608" t="str">
        <f>VLOOKUP(A1608,HOS[],2,FALSE)</f>
        <v>28 Jul 1985</v>
      </c>
      <c r="M1608" s="11">
        <f>VLOOKUP(A1608,HOS[],8,FALSE)</f>
        <v>42111.66</v>
      </c>
      <c r="N1608" t="str">
        <f>VLOOKUP(A1608,HOS[],9,FALSE)</f>
        <v>tier - 2</v>
      </c>
      <c r="O1608" t="str">
        <f>VLOOKUP(A1608,HOS[],10,FALSE)</f>
        <v>tier - 1</v>
      </c>
      <c r="P1608" t="str">
        <f>VLOOKUP(A1608,HOS[],11,FALSE)</f>
        <v>R1012</v>
      </c>
      <c r="Q1608">
        <f>VLOOKUP(A1608,HOS[],3,FALSE)</f>
        <v>37</v>
      </c>
    </row>
    <row r="1609" spans="1:17" ht="15.6" x14ac:dyDescent="0.3">
      <c r="A1609" s="1" t="s">
        <v>763</v>
      </c>
      <c r="B1609" t="str">
        <f>VLOOKUP(A1609,CUS[],3,FALSE)</f>
        <v>Marisa A</v>
      </c>
      <c r="C1609">
        <f>VLOOKUP(A1609,MED[],2,FALSE)</f>
        <v>38</v>
      </c>
      <c r="D1609">
        <f>VLOOKUP(A1609,MED[],3,FALSE)</f>
        <v>5.41</v>
      </c>
      <c r="E1609" t="str">
        <f>VLOOKUP(A1609,MED[],4,FALSE)</f>
        <v>yes</v>
      </c>
      <c r="F1609" t="str">
        <f>VLOOKUP(A1609,MED[],5,FALSE)</f>
        <v>No</v>
      </c>
      <c r="G1609" t="str">
        <f>VLOOKUP(A1609,MED[],6,FALSE)</f>
        <v>No</v>
      </c>
      <c r="H1609" t="str">
        <f>VLOOKUP(A1609,MED[],7,FALSE)</f>
        <v>1</v>
      </c>
      <c r="I1609" t="str">
        <f>VLOOKUP(A1609,MED[],8,FALSE)</f>
        <v>No</v>
      </c>
      <c r="J1609" t="str">
        <f>VLOOKUP(A1609,MED[],9,FALSE)</f>
        <v>Obesity</v>
      </c>
      <c r="K1609" t="str">
        <f>VLOOKUP(A1609,MED[],10,FALSE)</f>
        <v>Normal</v>
      </c>
      <c r="L1609" t="str">
        <f>VLOOKUP(A1609,HOS[],2,FALSE)</f>
        <v>10 Oct 1988</v>
      </c>
      <c r="M1609" s="11">
        <f>VLOOKUP(A1609,HOS[],8,FALSE)</f>
        <v>14455.64</v>
      </c>
      <c r="N1609" t="str">
        <f>VLOOKUP(A1609,HOS[],9,FALSE)</f>
        <v>tier - 2</v>
      </c>
      <c r="O1609" t="str">
        <f>VLOOKUP(A1609,HOS[],10,FALSE)</f>
        <v>tier - 1</v>
      </c>
      <c r="P1609" t="str">
        <f>VLOOKUP(A1609,HOS[],11,FALSE)</f>
        <v>R1011</v>
      </c>
      <c r="Q1609">
        <f>VLOOKUP(A1609,HOS[],3,FALSE)</f>
        <v>34</v>
      </c>
    </row>
    <row r="1610" spans="1:17" ht="15.6" x14ac:dyDescent="0.3">
      <c r="A1610" s="1" t="s">
        <v>762</v>
      </c>
      <c r="B1610" t="str">
        <f>VLOOKUP(A1610,CUS[],3,FALSE)</f>
        <v>Katie</v>
      </c>
      <c r="C1610">
        <f>VLOOKUP(A1610,MED[],2,FALSE)</f>
        <v>31.6</v>
      </c>
      <c r="D1610">
        <f>VLOOKUP(A1610,MED[],3,FALSE)</f>
        <v>10.85</v>
      </c>
      <c r="E1610" t="str">
        <f>VLOOKUP(A1610,MED[],4,FALSE)</f>
        <v>yes</v>
      </c>
      <c r="F1610" t="str">
        <f>VLOOKUP(A1610,MED[],5,FALSE)</f>
        <v>No</v>
      </c>
      <c r="G1610" t="str">
        <f>VLOOKUP(A1610,MED[],6,FALSE)</f>
        <v>No</v>
      </c>
      <c r="H1610" t="str">
        <f>VLOOKUP(A1610,MED[],7,FALSE)</f>
        <v>0</v>
      </c>
      <c r="I1610" t="str">
        <f>VLOOKUP(A1610,MED[],8,FALSE)</f>
        <v>No</v>
      </c>
      <c r="J1610" t="str">
        <f>VLOOKUP(A1610,MED[],9,FALSE)</f>
        <v>Obesity</v>
      </c>
      <c r="K1610" t="str">
        <f>VLOOKUP(A1610,MED[],10,FALSE)</f>
        <v>Diabetes</v>
      </c>
      <c r="L1610" t="str">
        <f>VLOOKUP(A1610,HOS[],2,FALSE)</f>
        <v>27 Oct 1981</v>
      </c>
      <c r="M1610" s="11">
        <f>VLOOKUP(A1610,HOS[],8,FALSE)</f>
        <v>14470.01</v>
      </c>
      <c r="N1610" t="str">
        <f>VLOOKUP(A1610,HOS[],9,FALSE)</f>
        <v>tier - 2</v>
      </c>
      <c r="O1610" t="str">
        <f>VLOOKUP(A1610,HOS[],10,FALSE)</f>
        <v>tier - 3</v>
      </c>
      <c r="P1610" t="str">
        <f>VLOOKUP(A1610,HOS[],11,FALSE)</f>
        <v>R1011</v>
      </c>
      <c r="Q1610">
        <f>VLOOKUP(A1610,HOS[],3,FALSE)</f>
        <v>41</v>
      </c>
    </row>
    <row r="1611" spans="1:17" ht="15.6" x14ac:dyDescent="0.3">
      <c r="A1611" s="1" t="s">
        <v>761</v>
      </c>
      <c r="B1611" t="str">
        <f>VLOOKUP(A1611,CUS[],3,FALSE)</f>
        <v>Amy L</v>
      </c>
      <c r="C1611">
        <f>VLOOKUP(A1611,MED[],2,FALSE)</f>
        <v>31.02</v>
      </c>
      <c r="D1611">
        <f>VLOOKUP(A1611,MED[],3,FALSE)</f>
        <v>11.63</v>
      </c>
      <c r="E1611" t="str">
        <f>VLOOKUP(A1611,MED[],4,FALSE)</f>
        <v>yes</v>
      </c>
      <c r="F1611" t="str">
        <f>VLOOKUP(A1611,MED[],5,FALSE)</f>
        <v>No</v>
      </c>
      <c r="G1611" t="str">
        <f>VLOOKUP(A1611,MED[],6,FALSE)</f>
        <v>No</v>
      </c>
      <c r="H1611" t="str">
        <f>VLOOKUP(A1611,MED[],7,FALSE)</f>
        <v>0</v>
      </c>
      <c r="I1611" t="str">
        <f>VLOOKUP(A1611,MED[],8,FALSE)</f>
        <v>No</v>
      </c>
      <c r="J1611" t="str">
        <f>VLOOKUP(A1611,MED[],9,FALSE)</f>
        <v>Obesity</v>
      </c>
      <c r="K1611" t="str">
        <f>VLOOKUP(A1611,MED[],10,FALSE)</f>
        <v>Diabetes</v>
      </c>
      <c r="L1611" t="str">
        <f>VLOOKUP(A1611,HOS[],2,FALSE)</f>
        <v>20 Nov 1981</v>
      </c>
      <c r="M1611" s="11">
        <f>VLOOKUP(A1611,HOS[],8,FALSE)</f>
        <v>14474.68</v>
      </c>
      <c r="N1611" t="str">
        <f>VLOOKUP(A1611,HOS[],9,FALSE)</f>
        <v>tier - 2</v>
      </c>
      <c r="O1611" t="str">
        <f>VLOOKUP(A1611,HOS[],10,FALSE)</f>
        <v>tier - 1</v>
      </c>
      <c r="P1611" t="str">
        <f>VLOOKUP(A1611,HOS[],11,FALSE)</f>
        <v>R1013</v>
      </c>
      <c r="Q1611">
        <f>VLOOKUP(A1611,HOS[],3,FALSE)</f>
        <v>41</v>
      </c>
    </row>
    <row r="1612" spans="1:17" ht="15.6" x14ac:dyDescent="0.3">
      <c r="A1612" s="1" t="s">
        <v>760</v>
      </c>
      <c r="B1612" t="str">
        <f>VLOOKUP(A1612,CUS[],3,FALSE)</f>
        <v>Jenna M</v>
      </c>
      <c r="C1612">
        <f>VLOOKUP(A1612,MED[],2,FALSE)</f>
        <v>29.26</v>
      </c>
      <c r="D1612">
        <f>VLOOKUP(A1612,MED[],3,FALSE)</f>
        <v>5.68</v>
      </c>
      <c r="E1612" t="str">
        <f>VLOOKUP(A1612,MED[],4,FALSE)</f>
        <v>yes</v>
      </c>
      <c r="F1612" t="str">
        <f>VLOOKUP(A1612,MED[],5,FALSE)</f>
        <v>No</v>
      </c>
      <c r="G1612" t="str">
        <f>VLOOKUP(A1612,MED[],6,FALSE)</f>
        <v>No</v>
      </c>
      <c r="H1612" t="str">
        <f>VLOOKUP(A1612,MED[],7,FALSE)</f>
        <v>1</v>
      </c>
      <c r="I1612" t="str">
        <f>VLOOKUP(A1612,MED[],8,FALSE)</f>
        <v>No</v>
      </c>
      <c r="J1612" t="str">
        <f>VLOOKUP(A1612,MED[],9,FALSE)</f>
        <v>Overweight</v>
      </c>
      <c r="K1612" t="str">
        <f>VLOOKUP(A1612,MED[],10,FALSE)</f>
        <v>Normal</v>
      </c>
      <c r="L1612" t="str">
        <f>VLOOKUP(A1612,HOS[],2,FALSE)</f>
        <v>19 Nov 1988</v>
      </c>
      <c r="M1612" s="11">
        <f>VLOOKUP(A1612,HOS[],8,FALSE)</f>
        <v>11394.07</v>
      </c>
      <c r="N1612" t="str">
        <f>VLOOKUP(A1612,HOS[],9,FALSE)</f>
        <v>tier - 2</v>
      </c>
      <c r="O1612" t="str">
        <f>VLOOKUP(A1612,HOS[],10,FALSE)</f>
        <v>tier - 3</v>
      </c>
      <c r="P1612" t="str">
        <f>VLOOKUP(A1612,HOS[],11,FALSE)</f>
        <v>R1013</v>
      </c>
      <c r="Q1612">
        <f>VLOOKUP(A1612,HOS[],3,FALSE)</f>
        <v>34</v>
      </c>
    </row>
    <row r="1613" spans="1:17" ht="15.6" x14ac:dyDescent="0.3">
      <c r="A1613" s="1" t="s">
        <v>759</v>
      </c>
      <c r="B1613" t="str">
        <f>VLOOKUP(A1613,CUS[],3,FALSE)</f>
        <v>Elizabeth M.</v>
      </c>
      <c r="C1613">
        <f>VLOOKUP(A1613,MED[],2,FALSE)</f>
        <v>15.09</v>
      </c>
      <c r="D1613">
        <f>VLOOKUP(A1613,MED[],3,FALSE)</f>
        <v>7.59</v>
      </c>
      <c r="E1613" t="str">
        <f>VLOOKUP(A1613,MED[],4,FALSE)</f>
        <v>yes</v>
      </c>
      <c r="F1613" t="str">
        <f>VLOOKUP(A1613,MED[],5,FALSE)</f>
        <v>No</v>
      </c>
      <c r="G1613" t="str">
        <f>VLOOKUP(A1613,MED[],6,FALSE)</f>
        <v>No</v>
      </c>
      <c r="H1613" t="str">
        <f>VLOOKUP(A1613,MED[],7,FALSE)</f>
        <v>2</v>
      </c>
      <c r="I1613" t="str">
        <f>VLOOKUP(A1613,MED[],8,FALSE)</f>
        <v>No</v>
      </c>
      <c r="J1613" t="str">
        <f>VLOOKUP(A1613,MED[],9,FALSE)</f>
        <v>Underweight</v>
      </c>
      <c r="K1613" t="str">
        <f>VLOOKUP(A1613,MED[],10,FALSE)</f>
        <v>Diabetes</v>
      </c>
      <c r="L1613" t="str">
        <f>VLOOKUP(A1613,HOS[],2,FALSE)</f>
        <v>20 Oct 1970</v>
      </c>
      <c r="M1613" s="11">
        <f>VLOOKUP(A1613,HOS[],8,FALSE)</f>
        <v>14478.33</v>
      </c>
      <c r="N1613" t="str">
        <f>VLOOKUP(A1613,HOS[],9,FALSE)</f>
        <v>tier - 2</v>
      </c>
      <c r="O1613" t="str">
        <f>VLOOKUP(A1613,HOS[],10,FALSE)</f>
        <v>tier - 2</v>
      </c>
      <c r="P1613" t="str">
        <f>VLOOKUP(A1613,HOS[],11,FALSE)</f>
        <v>R1012</v>
      </c>
      <c r="Q1613">
        <f>VLOOKUP(A1613,HOS[],3,FALSE)</f>
        <v>52</v>
      </c>
    </row>
    <row r="1614" spans="1:17" ht="15.6" x14ac:dyDescent="0.3">
      <c r="A1614" s="1" t="s">
        <v>758</v>
      </c>
      <c r="B1614" t="str">
        <f>VLOOKUP(A1614,CUS[],3,FALSE)</f>
        <v>Lyazid</v>
      </c>
      <c r="C1614">
        <f>VLOOKUP(A1614,MED[],2,FALSE)</f>
        <v>22.63</v>
      </c>
      <c r="D1614">
        <f>VLOOKUP(A1614,MED[],3,FALSE)</f>
        <v>5.09</v>
      </c>
      <c r="E1614" t="str">
        <f>VLOOKUP(A1614,MED[],4,FALSE)</f>
        <v>yes</v>
      </c>
      <c r="F1614" t="str">
        <f>VLOOKUP(A1614,MED[],5,FALSE)</f>
        <v>No</v>
      </c>
      <c r="G1614" t="str">
        <f>VLOOKUP(A1614,MED[],6,FALSE)</f>
        <v>No</v>
      </c>
      <c r="H1614" t="str">
        <f>VLOOKUP(A1614,MED[],7,FALSE)</f>
        <v>0</v>
      </c>
      <c r="I1614" t="str">
        <f>VLOOKUP(A1614,MED[],8,FALSE)</f>
        <v>No</v>
      </c>
      <c r="J1614" t="str">
        <f>VLOOKUP(A1614,MED[],9,FALSE)</f>
        <v>Overweight</v>
      </c>
      <c r="K1614" t="str">
        <f>VLOOKUP(A1614,MED[],10,FALSE)</f>
        <v>Normal</v>
      </c>
      <c r="L1614" t="str">
        <f>VLOOKUP(A1614,HOS[],2,FALSE)</f>
        <v>22 Aug 1985</v>
      </c>
      <c r="M1614" s="11">
        <f>VLOOKUP(A1614,HOS[],8,FALSE)</f>
        <v>14507.46</v>
      </c>
      <c r="N1614" t="str">
        <f>VLOOKUP(A1614,HOS[],9,FALSE)</f>
        <v>tier - 2</v>
      </c>
      <c r="O1614" t="str">
        <f>VLOOKUP(A1614,HOS[],10,FALSE)</f>
        <v>tier - 2</v>
      </c>
      <c r="P1614" t="str">
        <f>VLOOKUP(A1614,HOS[],11,FALSE)</f>
        <v>R1012</v>
      </c>
      <c r="Q1614">
        <f>VLOOKUP(A1614,HOS[],3,FALSE)</f>
        <v>37</v>
      </c>
    </row>
    <row r="1615" spans="1:17" ht="15.6" x14ac:dyDescent="0.3">
      <c r="A1615" s="1" t="s">
        <v>757</v>
      </c>
      <c r="B1615" t="str">
        <f>VLOOKUP(A1615,CUS[],3,FALSE)</f>
        <v>Lindsey A.</v>
      </c>
      <c r="C1615">
        <f>VLOOKUP(A1615,MED[],2,FALSE)</f>
        <v>23.46</v>
      </c>
      <c r="D1615">
        <f>VLOOKUP(A1615,MED[],3,FALSE)</f>
        <v>4.21</v>
      </c>
      <c r="E1615" t="str">
        <f>VLOOKUP(A1615,MED[],4,FALSE)</f>
        <v>No</v>
      </c>
      <c r="F1615" t="str">
        <f>VLOOKUP(A1615,MED[],5,FALSE)</f>
        <v>No</v>
      </c>
      <c r="G1615" t="str">
        <f>VLOOKUP(A1615,MED[],6,FALSE)</f>
        <v>No</v>
      </c>
      <c r="H1615" t="str">
        <f>VLOOKUP(A1615,MED[],7,FALSE)</f>
        <v>1</v>
      </c>
      <c r="I1615" t="str">
        <f>VLOOKUP(A1615,MED[],8,FALSE)</f>
        <v>No</v>
      </c>
      <c r="J1615" t="str">
        <f>VLOOKUP(A1615,MED[],9,FALSE)</f>
        <v>Overweight</v>
      </c>
      <c r="K1615" t="str">
        <f>VLOOKUP(A1615,MED[],10,FALSE)</f>
        <v>Normal</v>
      </c>
      <c r="L1615" t="str">
        <f>VLOOKUP(A1615,HOS[],2,FALSE)</f>
        <v>14 Oct 1984</v>
      </c>
      <c r="M1615" s="11">
        <f>VLOOKUP(A1615,HOS[],8,FALSE)</f>
        <v>14547.26</v>
      </c>
      <c r="N1615" t="str">
        <f>VLOOKUP(A1615,HOS[],9,FALSE)</f>
        <v>tier - 2</v>
      </c>
      <c r="O1615" t="str">
        <f>VLOOKUP(A1615,HOS[],10,FALSE)</f>
        <v>tier - 1</v>
      </c>
      <c r="P1615" t="str">
        <f>VLOOKUP(A1615,HOS[],11,FALSE)</f>
        <v>R1013</v>
      </c>
      <c r="Q1615">
        <f>VLOOKUP(A1615,HOS[],3,FALSE)</f>
        <v>38</v>
      </c>
    </row>
    <row r="1616" spans="1:17" ht="15.6" x14ac:dyDescent="0.3">
      <c r="A1616" s="1" t="s">
        <v>756</v>
      </c>
      <c r="B1616" t="str">
        <f>VLOOKUP(A1616,CUS[],3,FALSE)</f>
        <v>Chris</v>
      </c>
      <c r="C1616">
        <f>VLOOKUP(A1616,MED[],2,FALSE)</f>
        <v>22.56</v>
      </c>
      <c r="D1616">
        <f>VLOOKUP(A1616,MED[],3,FALSE)</f>
        <v>4.34</v>
      </c>
      <c r="E1616" t="str">
        <f>VLOOKUP(A1616,MED[],4,FALSE)</f>
        <v>yes</v>
      </c>
      <c r="F1616" t="str">
        <f>VLOOKUP(A1616,MED[],5,FALSE)</f>
        <v>No</v>
      </c>
      <c r="G1616" t="str">
        <f>VLOOKUP(A1616,MED[],6,FALSE)</f>
        <v>No</v>
      </c>
      <c r="H1616" t="str">
        <f>VLOOKUP(A1616,MED[],7,FALSE)</f>
        <v>0</v>
      </c>
      <c r="I1616" t="str">
        <f>VLOOKUP(A1616,MED[],8,FALSE)</f>
        <v>No</v>
      </c>
      <c r="J1616" t="str">
        <f>VLOOKUP(A1616,MED[],9,FALSE)</f>
        <v>Overweight</v>
      </c>
      <c r="K1616" t="str">
        <f>VLOOKUP(A1616,MED[],10,FALSE)</f>
        <v>Normal</v>
      </c>
      <c r="L1616" t="str">
        <f>VLOOKUP(A1616,HOS[],2,FALSE)</f>
        <v>12 Oct 1985</v>
      </c>
      <c r="M1616" s="11">
        <f>VLOOKUP(A1616,HOS[],8,FALSE)</f>
        <v>14571.89</v>
      </c>
      <c r="N1616" t="str">
        <f>VLOOKUP(A1616,HOS[],9,FALSE)</f>
        <v>tier - 2</v>
      </c>
      <c r="O1616" t="str">
        <f>VLOOKUP(A1616,HOS[],10,FALSE)</f>
        <v>tier - 1</v>
      </c>
      <c r="P1616" t="str">
        <f>VLOOKUP(A1616,HOS[],11,FALSE)</f>
        <v>R1012</v>
      </c>
      <c r="Q1616">
        <f>VLOOKUP(A1616,HOS[],3,FALSE)</f>
        <v>37</v>
      </c>
    </row>
    <row r="1617" spans="1:17" ht="15.6" x14ac:dyDescent="0.3">
      <c r="A1617" s="1" t="s">
        <v>755</v>
      </c>
      <c r="B1617" t="str">
        <f>VLOOKUP(A1617,CUS[],3,FALSE)</f>
        <v>Jennifer A</v>
      </c>
      <c r="C1617">
        <f>VLOOKUP(A1617,MED[],2,FALSE)</f>
        <v>19.28</v>
      </c>
      <c r="D1617">
        <f>VLOOKUP(A1617,MED[],3,FALSE)</f>
        <v>11.85</v>
      </c>
      <c r="E1617" t="str">
        <f>VLOOKUP(A1617,MED[],4,FALSE)</f>
        <v>No</v>
      </c>
      <c r="F1617" t="str">
        <f>VLOOKUP(A1617,MED[],5,FALSE)</f>
        <v>No</v>
      </c>
      <c r="G1617" t="str">
        <f>VLOOKUP(A1617,MED[],6,FALSE)</f>
        <v>No</v>
      </c>
      <c r="H1617" t="str">
        <f>VLOOKUP(A1617,MED[],7,FALSE)</f>
        <v>2</v>
      </c>
      <c r="I1617" t="str">
        <f>VLOOKUP(A1617,MED[],8,FALSE)</f>
        <v>No</v>
      </c>
      <c r="J1617" t="str">
        <f>VLOOKUP(A1617,MED[],9,FALSE)</f>
        <v>Overweight</v>
      </c>
      <c r="K1617" t="str">
        <f>VLOOKUP(A1617,MED[],10,FALSE)</f>
        <v>Diabetes</v>
      </c>
      <c r="L1617" t="str">
        <f>VLOOKUP(A1617,HOS[],2,FALSE)</f>
        <v>3 Nov 1973</v>
      </c>
      <c r="M1617" s="11">
        <f>VLOOKUP(A1617,HOS[],8,FALSE)</f>
        <v>14574.64</v>
      </c>
      <c r="N1617" t="str">
        <f>VLOOKUP(A1617,HOS[],9,FALSE)</f>
        <v>tier - 2</v>
      </c>
      <c r="O1617" t="str">
        <f>VLOOKUP(A1617,HOS[],10,FALSE)</f>
        <v>tier - 3</v>
      </c>
      <c r="P1617" t="str">
        <f>VLOOKUP(A1617,HOS[],11,FALSE)</f>
        <v>R1013</v>
      </c>
      <c r="Q1617">
        <f>VLOOKUP(A1617,HOS[],3,FALSE)</f>
        <v>49</v>
      </c>
    </row>
    <row r="1618" spans="1:17" ht="15.6" x14ac:dyDescent="0.3">
      <c r="A1618" s="1" t="s">
        <v>754</v>
      </c>
      <c r="B1618" t="str">
        <f>VLOOKUP(A1618,CUS[],3,FALSE)</f>
        <v>Leif S.</v>
      </c>
      <c r="C1618">
        <f>VLOOKUP(A1618,MED[],2,FALSE)</f>
        <v>15.37</v>
      </c>
      <c r="D1618">
        <f>VLOOKUP(A1618,MED[],3,FALSE)</f>
        <v>9.61</v>
      </c>
      <c r="E1618" t="str">
        <f>VLOOKUP(A1618,MED[],4,FALSE)</f>
        <v>yes</v>
      </c>
      <c r="F1618" t="str">
        <f>VLOOKUP(A1618,MED[],5,FALSE)</f>
        <v>No</v>
      </c>
      <c r="G1618" t="str">
        <f>VLOOKUP(A1618,MED[],6,FALSE)</f>
        <v>No</v>
      </c>
      <c r="H1618" t="str">
        <f>VLOOKUP(A1618,MED[],7,FALSE)</f>
        <v>2</v>
      </c>
      <c r="I1618" t="str">
        <f>VLOOKUP(A1618,MED[],8,FALSE)</f>
        <v>No</v>
      </c>
      <c r="J1618" t="str">
        <f>VLOOKUP(A1618,MED[],9,FALSE)</f>
        <v>Underweight</v>
      </c>
      <c r="K1618" t="str">
        <f>VLOOKUP(A1618,MED[],10,FALSE)</f>
        <v>Diabetes</v>
      </c>
      <c r="L1618" t="str">
        <f>VLOOKUP(A1618,HOS[],2,FALSE)</f>
        <v>14 Oct 1970</v>
      </c>
      <c r="M1618" s="11">
        <f>VLOOKUP(A1618,HOS[],8,FALSE)</f>
        <v>14590.63</v>
      </c>
      <c r="N1618" t="str">
        <f>VLOOKUP(A1618,HOS[],9,FALSE)</f>
        <v>tier - 2</v>
      </c>
      <c r="O1618" t="str">
        <f>VLOOKUP(A1618,HOS[],10,FALSE)</f>
        <v>tier - 3</v>
      </c>
      <c r="P1618" t="str">
        <f>VLOOKUP(A1618,HOS[],11,FALSE)</f>
        <v>R1012</v>
      </c>
      <c r="Q1618">
        <f>VLOOKUP(A1618,HOS[],3,FALSE)</f>
        <v>52</v>
      </c>
    </row>
    <row r="1619" spans="1:17" ht="15.6" x14ac:dyDescent="0.3">
      <c r="A1619" s="1" t="s">
        <v>753</v>
      </c>
      <c r="B1619" t="str">
        <f>VLOOKUP(A1619,CUS[],3,FALSE)</f>
        <v>Stephanie A</v>
      </c>
      <c r="C1619">
        <f>VLOOKUP(A1619,MED[],2,FALSE)</f>
        <v>18.71</v>
      </c>
      <c r="D1619">
        <f>VLOOKUP(A1619,MED[],3,FALSE)</f>
        <v>5.29</v>
      </c>
      <c r="E1619" t="str">
        <f>VLOOKUP(A1619,MED[],4,FALSE)</f>
        <v>yes</v>
      </c>
      <c r="F1619" t="str">
        <f>VLOOKUP(A1619,MED[],5,FALSE)</f>
        <v>No</v>
      </c>
      <c r="G1619" t="str">
        <f>VLOOKUP(A1619,MED[],6,FALSE)</f>
        <v>No</v>
      </c>
      <c r="H1619" t="str">
        <f>VLOOKUP(A1619,MED[],7,FALSE)</f>
        <v>0</v>
      </c>
      <c r="I1619" t="str">
        <f>VLOOKUP(A1619,MED[],8,FALSE)</f>
        <v>No</v>
      </c>
      <c r="J1619" t="str">
        <f>VLOOKUP(A1619,MED[],9,FALSE)</f>
        <v>Overweight</v>
      </c>
      <c r="K1619" t="str">
        <f>VLOOKUP(A1619,MED[],10,FALSE)</f>
        <v>Normal</v>
      </c>
      <c r="L1619" t="str">
        <f>VLOOKUP(A1619,HOS[],2,FALSE)</f>
        <v>18 Dec 1976</v>
      </c>
      <c r="M1619" s="11">
        <f>VLOOKUP(A1619,HOS[],8,FALSE)</f>
        <v>14600.62</v>
      </c>
      <c r="N1619" t="str">
        <f>VLOOKUP(A1619,HOS[],9,FALSE)</f>
        <v>tier - 2</v>
      </c>
      <c r="O1619" t="str">
        <f>VLOOKUP(A1619,HOS[],10,FALSE)</f>
        <v>tier - 3</v>
      </c>
      <c r="P1619" t="str">
        <f>VLOOKUP(A1619,HOS[],11,FALSE)</f>
        <v>R1013</v>
      </c>
      <c r="Q1619">
        <f>VLOOKUP(A1619,HOS[],3,FALSE)</f>
        <v>46</v>
      </c>
    </row>
    <row r="1620" spans="1:17" ht="15.6" x14ac:dyDescent="0.3">
      <c r="A1620" s="1" t="s">
        <v>752</v>
      </c>
      <c r="B1620" t="str">
        <f>VLOOKUP(A1620,CUS[],3,FALSE)</f>
        <v>Bo</v>
      </c>
      <c r="C1620">
        <f>VLOOKUP(A1620,MED[],2,FALSE)</f>
        <v>20.61</v>
      </c>
      <c r="D1620">
        <f>VLOOKUP(A1620,MED[],3,FALSE)</f>
        <v>6.89</v>
      </c>
      <c r="E1620" t="str">
        <f>VLOOKUP(A1620,MED[],4,FALSE)</f>
        <v>No</v>
      </c>
      <c r="F1620" t="str">
        <f>VLOOKUP(A1620,MED[],5,FALSE)</f>
        <v>No</v>
      </c>
      <c r="G1620" t="str">
        <f>VLOOKUP(A1620,MED[],6,FALSE)</f>
        <v>No</v>
      </c>
      <c r="H1620" t="str">
        <f>VLOOKUP(A1620,MED[],7,FALSE)</f>
        <v>0</v>
      </c>
      <c r="I1620" t="str">
        <f>VLOOKUP(A1620,MED[],8,FALSE)</f>
        <v>No</v>
      </c>
      <c r="J1620" t="str">
        <f>VLOOKUP(A1620,MED[],9,FALSE)</f>
        <v>Overweight</v>
      </c>
      <c r="K1620" t="str">
        <f>VLOOKUP(A1620,MED[],10,FALSE)</f>
        <v>Diabetes</v>
      </c>
      <c r="L1620" t="str">
        <f>VLOOKUP(A1620,HOS[],2,FALSE)</f>
        <v>9 Sep 1978</v>
      </c>
      <c r="M1620" s="11">
        <f>VLOOKUP(A1620,HOS[],8,FALSE)</f>
        <v>42112.24</v>
      </c>
      <c r="N1620" t="str">
        <f>VLOOKUP(A1620,HOS[],9,FALSE)</f>
        <v>tier - 2</v>
      </c>
      <c r="O1620" t="str">
        <f>VLOOKUP(A1620,HOS[],10,FALSE)</f>
        <v>tier - 1</v>
      </c>
      <c r="P1620" t="str">
        <f>VLOOKUP(A1620,HOS[],11,FALSE)</f>
        <v>R1013</v>
      </c>
      <c r="Q1620">
        <f>VLOOKUP(A1620,HOS[],3,FALSE)</f>
        <v>44</v>
      </c>
    </row>
    <row r="1621" spans="1:17" ht="15.6" x14ac:dyDescent="0.3">
      <c r="A1621" s="1" t="s">
        <v>751</v>
      </c>
      <c r="B1621" t="str">
        <f>VLOOKUP(A1621,CUS[],3,FALSE)</f>
        <v>Leah</v>
      </c>
      <c r="C1621">
        <f>VLOOKUP(A1621,MED[],2,FALSE)</f>
        <v>15.99</v>
      </c>
      <c r="D1621">
        <f>VLOOKUP(A1621,MED[],3,FALSE)</f>
        <v>4.57</v>
      </c>
      <c r="E1621" t="str">
        <f>VLOOKUP(A1621,MED[],4,FALSE)</f>
        <v>yes</v>
      </c>
      <c r="F1621" t="str">
        <f>VLOOKUP(A1621,MED[],5,FALSE)</f>
        <v>No</v>
      </c>
      <c r="G1621" t="str">
        <f>VLOOKUP(A1621,MED[],6,FALSE)</f>
        <v>Yes</v>
      </c>
      <c r="H1621" t="str">
        <f>VLOOKUP(A1621,MED[],7,FALSE)</f>
        <v>1</v>
      </c>
      <c r="I1621" t="str">
        <f>VLOOKUP(A1621,MED[],8,FALSE)</f>
        <v>No</v>
      </c>
      <c r="J1621" t="str">
        <f>VLOOKUP(A1621,MED[],9,FALSE)</f>
        <v>Underweight</v>
      </c>
      <c r="K1621" t="str">
        <f>VLOOKUP(A1621,MED[],10,FALSE)</f>
        <v>Normal</v>
      </c>
      <c r="L1621" t="str">
        <f>VLOOKUP(A1621,HOS[],2,FALSE)</f>
        <v>8 Nov 1969</v>
      </c>
      <c r="M1621" s="11">
        <f>VLOOKUP(A1621,HOS[],8,FALSE)</f>
        <v>14612.33</v>
      </c>
      <c r="N1621" t="str">
        <f>VLOOKUP(A1621,HOS[],9,FALSE)</f>
        <v>tier - 2</v>
      </c>
      <c r="O1621" t="str">
        <f>VLOOKUP(A1621,HOS[],10,FALSE)</f>
        <v>tier - 2</v>
      </c>
      <c r="P1621" t="str">
        <f>VLOOKUP(A1621,HOS[],11,FALSE)</f>
        <v>R1011</v>
      </c>
      <c r="Q1621">
        <f>VLOOKUP(A1621,HOS[],3,FALSE)</f>
        <v>53</v>
      </c>
    </row>
    <row r="1622" spans="1:17" ht="15.6" x14ac:dyDescent="0.3">
      <c r="A1622" s="1" t="s">
        <v>750</v>
      </c>
      <c r="B1622" t="str">
        <f>VLOOKUP(A1622,CUS[],3,FALSE)</f>
        <v>Kara Lynne</v>
      </c>
      <c r="C1622">
        <f>VLOOKUP(A1622,MED[],2,FALSE)</f>
        <v>33.155000000000001</v>
      </c>
      <c r="D1622">
        <f>VLOOKUP(A1622,MED[],3,FALSE)</f>
        <v>4.32</v>
      </c>
      <c r="E1622" t="str">
        <f>VLOOKUP(A1622,MED[],4,FALSE)</f>
        <v>No</v>
      </c>
      <c r="F1622" t="str">
        <f>VLOOKUP(A1622,MED[],5,FALSE)</f>
        <v>No</v>
      </c>
      <c r="G1622" t="str">
        <f>VLOOKUP(A1622,MED[],6,FALSE)</f>
        <v>No</v>
      </c>
      <c r="H1622" t="str">
        <f>VLOOKUP(A1622,MED[],7,FALSE)</f>
        <v>0</v>
      </c>
      <c r="I1622" t="str">
        <f>VLOOKUP(A1622,MED[],8,FALSE)</f>
        <v>No</v>
      </c>
      <c r="J1622" t="str">
        <f>VLOOKUP(A1622,MED[],9,FALSE)</f>
        <v>Obesity</v>
      </c>
      <c r="K1622" t="str">
        <f>VLOOKUP(A1622,MED[],10,FALSE)</f>
        <v>Normal</v>
      </c>
      <c r="L1622" t="str">
        <f>VLOOKUP(A1622,HOS[],2,FALSE)</f>
        <v>21 Aug 1990</v>
      </c>
      <c r="M1622" s="11">
        <f>VLOOKUP(A1622,HOS[],8,FALSE)</f>
        <v>14630.52</v>
      </c>
      <c r="N1622" t="str">
        <f>VLOOKUP(A1622,HOS[],9,FALSE)</f>
        <v>tier - 2</v>
      </c>
      <c r="O1622" t="str">
        <f>VLOOKUP(A1622,HOS[],10,FALSE)</f>
        <v>tier - 3</v>
      </c>
      <c r="P1622" t="str">
        <f>VLOOKUP(A1622,HOS[],11,FALSE)</f>
        <v>R1012</v>
      </c>
      <c r="Q1622">
        <f>VLOOKUP(A1622,HOS[],3,FALSE)</f>
        <v>32</v>
      </c>
    </row>
    <row r="1623" spans="1:17" ht="15.6" x14ac:dyDescent="0.3">
      <c r="A1623" s="1" t="s">
        <v>749</v>
      </c>
      <c r="B1623" t="str">
        <f>VLOOKUP(A1623,CUS[],3,FALSE)</f>
        <v>Jeffrey</v>
      </c>
      <c r="C1623">
        <f>VLOOKUP(A1623,MED[],2,FALSE)</f>
        <v>26.22</v>
      </c>
      <c r="D1623">
        <f>VLOOKUP(A1623,MED[],3,FALSE)</f>
        <v>5.57</v>
      </c>
      <c r="E1623" t="str">
        <f>VLOOKUP(A1623,MED[],4,FALSE)</f>
        <v>yes</v>
      </c>
      <c r="F1623" t="str">
        <f>VLOOKUP(A1623,MED[],5,FALSE)</f>
        <v>No</v>
      </c>
      <c r="G1623" t="str">
        <f>VLOOKUP(A1623,MED[],6,FALSE)</f>
        <v>Yes</v>
      </c>
      <c r="H1623" t="str">
        <f>VLOOKUP(A1623,MED[],7,FALSE)</f>
        <v>1</v>
      </c>
      <c r="I1623" t="str">
        <f>VLOOKUP(A1623,MED[],8,FALSE)</f>
        <v>No</v>
      </c>
      <c r="J1623" t="str">
        <f>VLOOKUP(A1623,MED[],9,FALSE)</f>
        <v>Overweight</v>
      </c>
      <c r="K1623" t="str">
        <f>VLOOKUP(A1623,MED[],10,FALSE)</f>
        <v>Normal</v>
      </c>
      <c r="L1623" t="str">
        <f>VLOOKUP(A1623,HOS[],2,FALSE)</f>
        <v>2 Nov 1983</v>
      </c>
      <c r="M1623" s="11">
        <f>VLOOKUP(A1623,HOS[],8,FALSE)</f>
        <v>11396.9</v>
      </c>
      <c r="N1623" t="str">
        <f>VLOOKUP(A1623,HOS[],9,FALSE)</f>
        <v>tier - 3</v>
      </c>
      <c r="O1623" t="str">
        <f>VLOOKUP(A1623,HOS[],10,FALSE)</f>
        <v>tier - 2</v>
      </c>
      <c r="P1623" t="str">
        <f>VLOOKUP(A1623,HOS[],11,FALSE)</f>
        <v>R1012</v>
      </c>
      <c r="Q1623">
        <f>VLOOKUP(A1623,HOS[],3,FALSE)</f>
        <v>39</v>
      </c>
    </row>
    <row r="1624" spans="1:17" ht="15.6" x14ac:dyDescent="0.3">
      <c r="A1624" s="1" t="s">
        <v>748</v>
      </c>
      <c r="B1624" t="str">
        <f>VLOOKUP(A1624,CUS[],3,FALSE)</f>
        <v>Justin</v>
      </c>
      <c r="C1624">
        <f>VLOOKUP(A1624,MED[],2,FALSE)</f>
        <v>21.85</v>
      </c>
      <c r="D1624">
        <f>VLOOKUP(A1624,MED[],3,FALSE)</f>
        <v>5.26</v>
      </c>
      <c r="E1624" t="str">
        <f>VLOOKUP(A1624,MED[],4,FALSE)</f>
        <v>yes</v>
      </c>
      <c r="F1624" t="str">
        <f>VLOOKUP(A1624,MED[],5,FALSE)</f>
        <v>No</v>
      </c>
      <c r="G1624" t="str">
        <f>VLOOKUP(A1624,MED[],6,FALSE)</f>
        <v>Yes</v>
      </c>
      <c r="H1624" t="str">
        <f>VLOOKUP(A1624,MED[],7,FALSE)</f>
        <v>1</v>
      </c>
      <c r="I1624" t="str">
        <f>VLOOKUP(A1624,MED[],8,FALSE)</f>
        <v>No</v>
      </c>
      <c r="J1624" t="str">
        <f>VLOOKUP(A1624,MED[],9,FALSE)</f>
        <v>Overweight</v>
      </c>
      <c r="K1624" t="str">
        <f>VLOOKUP(A1624,MED[],10,FALSE)</f>
        <v>Normal</v>
      </c>
      <c r="L1624" t="str">
        <f>VLOOKUP(A1624,HOS[],2,FALSE)</f>
        <v>1 Aug 1983</v>
      </c>
      <c r="M1624" s="11">
        <f>VLOOKUP(A1624,HOS[],8,FALSE)</f>
        <v>14640.35</v>
      </c>
      <c r="N1624" t="str">
        <f>VLOOKUP(A1624,HOS[],9,FALSE)</f>
        <v>tier - 2</v>
      </c>
      <c r="O1624" t="str">
        <f>VLOOKUP(A1624,HOS[],10,FALSE)</f>
        <v>tier - 3</v>
      </c>
      <c r="P1624" t="str">
        <f>VLOOKUP(A1624,HOS[],11,FALSE)</f>
        <v>R1012</v>
      </c>
      <c r="Q1624">
        <f>VLOOKUP(A1624,HOS[],3,FALSE)</f>
        <v>39</v>
      </c>
    </row>
    <row r="1625" spans="1:17" ht="15.6" x14ac:dyDescent="0.3">
      <c r="A1625" s="1" t="s">
        <v>747</v>
      </c>
      <c r="B1625" t="str">
        <f>VLOOKUP(A1625,CUS[],3,FALSE)</f>
        <v>Emily</v>
      </c>
      <c r="C1625">
        <f>VLOOKUP(A1625,MED[],2,FALSE)</f>
        <v>30.495000000000001</v>
      </c>
      <c r="D1625">
        <f>VLOOKUP(A1625,MED[],3,FALSE)</f>
        <v>6.25</v>
      </c>
      <c r="E1625" t="str">
        <f>VLOOKUP(A1625,MED[],4,FALSE)</f>
        <v>No</v>
      </c>
      <c r="F1625" t="str">
        <f>VLOOKUP(A1625,MED[],5,FALSE)</f>
        <v>No</v>
      </c>
      <c r="G1625" t="str">
        <f>VLOOKUP(A1625,MED[],6,FALSE)</f>
        <v>No</v>
      </c>
      <c r="H1625" t="str">
        <f>VLOOKUP(A1625,MED[],7,FALSE)</f>
        <v>0</v>
      </c>
      <c r="I1625" t="str">
        <f>VLOOKUP(A1625,MED[],8,FALSE)</f>
        <v>No</v>
      </c>
      <c r="J1625" t="str">
        <f>VLOOKUP(A1625,MED[],9,FALSE)</f>
        <v>Obesity</v>
      </c>
      <c r="K1625" t="str">
        <f>VLOOKUP(A1625,MED[],10,FALSE)</f>
        <v>Prediabetes</v>
      </c>
      <c r="L1625" t="str">
        <f>VLOOKUP(A1625,HOS[],2,FALSE)</f>
        <v>13 Jul 1991</v>
      </c>
      <c r="M1625" s="11">
        <f>VLOOKUP(A1625,HOS[],8,FALSE)</f>
        <v>14657.2</v>
      </c>
      <c r="N1625" t="str">
        <f>VLOOKUP(A1625,HOS[],9,FALSE)</f>
        <v>tier - 2</v>
      </c>
      <c r="O1625" t="str">
        <f>VLOOKUP(A1625,HOS[],10,FALSE)</f>
        <v>tier - 2</v>
      </c>
      <c r="P1625" t="str">
        <f>VLOOKUP(A1625,HOS[],11,FALSE)</f>
        <v>R1024</v>
      </c>
      <c r="Q1625">
        <f>VLOOKUP(A1625,HOS[],3,FALSE)</f>
        <v>31</v>
      </c>
    </row>
    <row r="1626" spans="1:17" ht="15.6" x14ac:dyDescent="0.3">
      <c r="A1626" s="1" t="s">
        <v>746</v>
      </c>
      <c r="B1626" t="str">
        <f>VLOOKUP(A1626,CUS[],3,FALSE)</f>
        <v>Rebecca</v>
      </c>
      <c r="C1626">
        <f>VLOOKUP(A1626,MED[],2,FALSE)</f>
        <v>34.104999999999997</v>
      </c>
      <c r="D1626">
        <f>VLOOKUP(A1626,MED[],3,FALSE)</f>
        <v>5.67</v>
      </c>
      <c r="E1626" t="str">
        <f>VLOOKUP(A1626,MED[],4,FALSE)</f>
        <v>yes</v>
      </c>
      <c r="F1626" t="str">
        <f>VLOOKUP(A1626,MED[],5,FALSE)</f>
        <v>No</v>
      </c>
      <c r="G1626" t="str">
        <f>VLOOKUP(A1626,MED[],6,FALSE)</f>
        <v>No</v>
      </c>
      <c r="H1626" t="str">
        <f>VLOOKUP(A1626,MED[],7,FALSE)</f>
        <v>0</v>
      </c>
      <c r="I1626" t="str">
        <f>VLOOKUP(A1626,MED[],8,FALSE)</f>
        <v>No</v>
      </c>
      <c r="J1626" t="str">
        <f>VLOOKUP(A1626,MED[],9,FALSE)</f>
        <v>Obesity</v>
      </c>
      <c r="K1626" t="str">
        <f>VLOOKUP(A1626,MED[],10,FALSE)</f>
        <v>Normal</v>
      </c>
      <c r="L1626" t="str">
        <f>VLOOKUP(A1626,HOS[],2,FALSE)</f>
        <v>20 Jul 1985</v>
      </c>
      <c r="M1626" s="11">
        <f>VLOOKUP(A1626,HOS[],8,FALSE)</f>
        <v>14665.75</v>
      </c>
      <c r="N1626" t="str">
        <f>VLOOKUP(A1626,HOS[],9,FALSE)</f>
        <v>tier - 2</v>
      </c>
      <c r="O1626" t="str">
        <f>VLOOKUP(A1626,HOS[],10,FALSE)</f>
        <v>tier - 1</v>
      </c>
      <c r="P1626" t="str">
        <f>VLOOKUP(A1626,HOS[],11,FALSE)</f>
        <v>R1012</v>
      </c>
      <c r="Q1626">
        <f>VLOOKUP(A1626,HOS[],3,FALSE)</f>
        <v>37</v>
      </c>
    </row>
    <row r="1627" spans="1:17" ht="15.6" x14ac:dyDescent="0.3">
      <c r="A1627" s="1" t="s">
        <v>745</v>
      </c>
      <c r="B1627" t="str">
        <f>VLOOKUP(A1627,CUS[],3,FALSE)</f>
        <v>Allie</v>
      </c>
      <c r="C1627">
        <f>VLOOKUP(A1627,MED[],2,FALSE)</f>
        <v>32.770000000000003</v>
      </c>
      <c r="D1627">
        <f>VLOOKUP(A1627,MED[],3,FALSE)</f>
        <v>4.42</v>
      </c>
      <c r="E1627" t="str">
        <f>VLOOKUP(A1627,MED[],4,FALSE)</f>
        <v>yes</v>
      </c>
      <c r="F1627" t="str">
        <f>VLOOKUP(A1627,MED[],5,FALSE)</f>
        <v>No</v>
      </c>
      <c r="G1627" t="str">
        <f>VLOOKUP(A1627,MED[],6,FALSE)</f>
        <v>No</v>
      </c>
      <c r="H1627" t="str">
        <f>VLOOKUP(A1627,MED[],7,FALSE)</f>
        <v>1</v>
      </c>
      <c r="I1627" t="str">
        <f>VLOOKUP(A1627,MED[],8,FALSE)</f>
        <v>No</v>
      </c>
      <c r="J1627" t="str">
        <f>VLOOKUP(A1627,MED[],9,FALSE)</f>
        <v>Obesity</v>
      </c>
      <c r="K1627" t="str">
        <f>VLOOKUP(A1627,MED[],10,FALSE)</f>
        <v>Normal</v>
      </c>
      <c r="L1627" t="str">
        <f>VLOOKUP(A1627,HOS[],2,FALSE)</f>
        <v>23 Sep 1995</v>
      </c>
      <c r="M1627" s="11">
        <f>VLOOKUP(A1627,HOS[],8,FALSE)</f>
        <v>14692.67</v>
      </c>
      <c r="N1627" t="str">
        <f>VLOOKUP(A1627,HOS[],9,FALSE)</f>
        <v>tier - 2</v>
      </c>
      <c r="O1627" t="str">
        <f>VLOOKUP(A1627,HOS[],10,FALSE)</f>
        <v>tier - 3</v>
      </c>
      <c r="P1627" t="str">
        <f>VLOOKUP(A1627,HOS[],11,FALSE)</f>
        <v>R1026</v>
      </c>
      <c r="Q1627">
        <f>VLOOKUP(A1627,HOS[],3,FALSE)</f>
        <v>27</v>
      </c>
    </row>
    <row r="1628" spans="1:17" ht="15.6" x14ac:dyDescent="0.3">
      <c r="A1628" s="1" t="s">
        <v>744</v>
      </c>
      <c r="B1628" t="str">
        <f>VLOOKUP(A1628,CUS[],3,FALSE)</f>
        <v>Trasi</v>
      </c>
      <c r="C1628">
        <f>VLOOKUP(A1628,MED[],2,FALSE)</f>
        <v>16.850000000000001</v>
      </c>
      <c r="D1628">
        <f>VLOOKUP(A1628,MED[],3,FALSE)</f>
        <v>11.75</v>
      </c>
      <c r="E1628" t="str">
        <f>VLOOKUP(A1628,MED[],4,FALSE)</f>
        <v>yes</v>
      </c>
      <c r="F1628" t="str">
        <f>VLOOKUP(A1628,MED[],5,FALSE)</f>
        <v>No</v>
      </c>
      <c r="G1628" t="str">
        <f>VLOOKUP(A1628,MED[],6,FALSE)</f>
        <v>No</v>
      </c>
      <c r="H1628" t="str">
        <f>VLOOKUP(A1628,MED[],7,FALSE)</f>
        <v>2</v>
      </c>
      <c r="I1628" t="str">
        <f>VLOOKUP(A1628,MED[],8,FALSE)</f>
        <v>No</v>
      </c>
      <c r="J1628" t="str">
        <f>VLOOKUP(A1628,MED[],9,FALSE)</f>
        <v>Underweight</v>
      </c>
      <c r="K1628" t="str">
        <f>VLOOKUP(A1628,MED[],10,FALSE)</f>
        <v>Diabetes</v>
      </c>
      <c r="L1628" t="str">
        <f>VLOOKUP(A1628,HOS[],2,FALSE)</f>
        <v>4 Jun 1970</v>
      </c>
      <c r="M1628" s="11">
        <f>VLOOKUP(A1628,HOS[],8,FALSE)</f>
        <v>14696.77</v>
      </c>
      <c r="N1628" t="str">
        <f>VLOOKUP(A1628,HOS[],9,FALSE)</f>
        <v>tier - 2</v>
      </c>
      <c r="O1628" t="str">
        <f>VLOOKUP(A1628,HOS[],10,FALSE)</f>
        <v>tier - 2</v>
      </c>
      <c r="P1628" t="str">
        <f>VLOOKUP(A1628,HOS[],11,FALSE)</f>
        <v>R1013</v>
      </c>
      <c r="Q1628">
        <f>VLOOKUP(A1628,HOS[],3,FALSE)</f>
        <v>53</v>
      </c>
    </row>
    <row r="1629" spans="1:17" ht="15.6" x14ac:dyDescent="0.3">
      <c r="A1629" s="1" t="s">
        <v>743</v>
      </c>
      <c r="B1629" t="str">
        <f>VLOOKUP(A1629,CUS[],3,FALSE)</f>
        <v>Kevin</v>
      </c>
      <c r="C1629">
        <f>VLOOKUP(A1629,MED[],2,FALSE)</f>
        <v>34.700000000000003</v>
      </c>
      <c r="D1629">
        <f>VLOOKUP(A1629,MED[],3,FALSE)</f>
        <v>6.06</v>
      </c>
      <c r="E1629" t="str">
        <f>VLOOKUP(A1629,MED[],4,FALSE)</f>
        <v>No</v>
      </c>
      <c r="F1629" t="str">
        <f>VLOOKUP(A1629,MED[],5,FALSE)</f>
        <v>No</v>
      </c>
      <c r="G1629" t="str">
        <f>VLOOKUP(A1629,MED[],6,FALSE)</f>
        <v>No</v>
      </c>
      <c r="H1629" t="str">
        <f>VLOOKUP(A1629,MED[],7,FALSE)</f>
        <v>1</v>
      </c>
      <c r="I1629" t="str">
        <f>VLOOKUP(A1629,MED[],8,FALSE)</f>
        <v>No</v>
      </c>
      <c r="J1629" t="str">
        <f>VLOOKUP(A1629,MED[],9,FALSE)</f>
        <v>Obesity</v>
      </c>
      <c r="K1629" t="str">
        <f>VLOOKUP(A1629,MED[],10,FALSE)</f>
        <v>Prediabetes</v>
      </c>
      <c r="L1629" t="str">
        <f>VLOOKUP(A1629,HOS[],2,FALSE)</f>
        <v>24 Jul 1984</v>
      </c>
      <c r="M1629" s="11">
        <f>VLOOKUP(A1629,HOS[],8,FALSE)</f>
        <v>14711.74</v>
      </c>
      <c r="N1629" t="str">
        <f>VLOOKUP(A1629,HOS[],9,FALSE)</f>
        <v>tier - 1</v>
      </c>
      <c r="O1629" t="str">
        <f>VLOOKUP(A1629,HOS[],10,FALSE)</f>
        <v>tier - 2</v>
      </c>
      <c r="P1629" t="str">
        <f>VLOOKUP(A1629,HOS[],11,FALSE)</f>
        <v>R1011</v>
      </c>
      <c r="Q1629">
        <f>VLOOKUP(A1629,HOS[],3,FALSE)</f>
        <v>38</v>
      </c>
    </row>
    <row r="1630" spans="1:17" ht="15.6" x14ac:dyDescent="0.3">
      <c r="A1630" s="1" t="s">
        <v>742</v>
      </c>
      <c r="B1630" t="str">
        <f>VLOOKUP(A1630,CUS[],3,FALSE)</f>
        <v>Fernando</v>
      </c>
      <c r="C1630">
        <f>VLOOKUP(A1630,MED[],2,FALSE)</f>
        <v>37.049999999999997</v>
      </c>
      <c r="D1630">
        <f>VLOOKUP(A1630,MED[],3,FALSE)</f>
        <v>5.48</v>
      </c>
      <c r="E1630" t="str">
        <f>VLOOKUP(A1630,MED[],4,FALSE)</f>
        <v>No</v>
      </c>
      <c r="F1630" t="str">
        <f>VLOOKUP(A1630,MED[],5,FALSE)</f>
        <v>No</v>
      </c>
      <c r="G1630" t="str">
        <f>VLOOKUP(A1630,MED[],6,FALSE)</f>
        <v>No</v>
      </c>
      <c r="H1630" t="str">
        <f>VLOOKUP(A1630,MED[],7,FALSE)</f>
        <v>1</v>
      </c>
      <c r="I1630" t="str">
        <f>VLOOKUP(A1630,MED[],8,FALSE)</f>
        <v>No</v>
      </c>
      <c r="J1630" t="str">
        <f>VLOOKUP(A1630,MED[],9,FALSE)</f>
        <v>Obesity</v>
      </c>
      <c r="K1630" t="str">
        <f>VLOOKUP(A1630,MED[],10,FALSE)</f>
        <v>Normal</v>
      </c>
      <c r="L1630" t="str">
        <f>VLOOKUP(A1630,HOS[],2,FALSE)</f>
        <v>29 Oct 1984</v>
      </c>
      <c r="M1630" s="11">
        <f>VLOOKUP(A1630,HOS[],8,FALSE)</f>
        <v>14738.43</v>
      </c>
      <c r="N1630" t="str">
        <f>VLOOKUP(A1630,HOS[],9,FALSE)</f>
        <v>tier - 1</v>
      </c>
      <c r="O1630" t="str">
        <f>VLOOKUP(A1630,HOS[],10,FALSE)</f>
        <v>tier - 1</v>
      </c>
      <c r="P1630" t="str">
        <f>VLOOKUP(A1630,HOS[],11,FALSE)</f>
        <v>R1014</v>
      </c>
      <c r="Q1630">
        <f>VLOOKUP(A1630,HOS[],3,FALSE)</f>
        <v>38</v>
      </c>
    </row>
    <row r="1631" spans="1:17" ht="15.6" x14ac:dyDescent="0.3">
      <c r="A1631" s="1" t="s">
        <v>741</v>
      </c>
      <c r="B1631" t="str">
        <f>VLOOKUP(A1631,CUS[],3,FALSE)</f>
        <v>Ieva</v>
      </c>
      <c r="C1631">
        <f>VLOOKUP(A1631,MED[],2,FALSE)</f>
        <v>18.78</v>
      </c>
      <c r="D1631">
        <f>VLOOKUP(A1631,MED[],3,FALSE)</f>
        <v>4.45</v>
      </c>
      <c r="E1631" t="str">
        <f>VLOOKUP(A1631,MED[],4,FALSE)</f>
        <v>No</v>
      </c>
      <c r="F1631" t="str">
        <f>VLOOKUP(A1631,MED[],5,FALSE)</f>
        <v>No</v>
      </c>
      <c r="G1631" t="str">
        <f>VLOOKUP(A1631,MED[],6,FALSE)</f>
        <v>Yes</v>
      </c>
      <c r="H1631" t="str">
        <f>VLOOKUP(A1631,MED[],7,FALSE)</f>
        <v>1</v>
      </c>
      <c r="I1631" t="str">
        <f>VLOOKUP(A1631,MED[],8,FALSE)</f>
        <v>No</v>
      </c>
      <c r="J1631" t="str">
        <f>VLOOKUP(A1631,MED[],9,FALSE)</f>
        <v>Overweight</v>
      </c>
      <c r="K1631" t="str">
        <f>VLOOKUP(A1631,MED[],10,FALSE)</f>
        <v>Normal</v>
      </c>
      <c r="L1631" t="str">
        <f>VLOOKUP(A1631,HOS[],2,FALSE)</f>
        <v>27 Aug 1979</v>
      </c>
      <c r="M1631" s="11">
        <f>VLOOKUP(A1631,HOS[],8,FALSE)</f>
        <v>14750.42</v>
      </c>
      <c r="N1631" t="str">
        <f>VLOOKUP(A1631,HOS[],9,FALSE)</f>
        <v>tier - 2</v>
      </c>
      <c r="O1631" t="str">
        <f>VLOOKUP(A1631,HOS[],10,FALSE)</f>
        <v>tier - 2</v>
      </c>
      <c r="P1631" t="str">
        <f>VLOOKUP(A1631,HOS[],11,FALSE)</f>
        <v>R1012</v>
      </c>
      <c r="Q1631">
        <f>VLOOKUP(A1631,HOS[],3,FALSE)</f>
        <v>43</v>
      </c>
    </row>
    <row r="1632" spans="1:17" ht="15.6" x14ac:dyDescent="0.3">
      <c r="A1632" s="1" t="s">
        <v>740</v>
      </c>
      <c r="B1632" t="str">
        <f>VLOOKUP(A1632,CUS[],3,FALSE)</f>
        <v>Chris</v>
      </c>
      <c r="C1632">
        <f>VLOOKUP(A1632,MED[],2,FALSE)</f>
        <v>28.024999999999999</v>
      </c>
      <c r="D1632">
        <f>VLOOKUP(A1632,MED[],3,FALSE)</f>
        <v>5</v>
      </c>
      <c r="E1632" t="str">
        <f>VLOOKUP(A1632,MED[],4,FALSE)</f>
        <v>No</v>
      </c>
      <c r="F1632" t="str">
        <f>VLOOKUP(A1632,MED[],5,FALSE)</f>
        <v>No</v>
      </c>
      <c r="G1632" t="str">
        <f>VLOOKUP(A1632,MED[],6,FALSE)</f>
        <v>No</v>
      </c>
      <c r="H1632" t="str">
        <f>VLOOKUP(A1632,MED[],7,FALSE)</f>
        <v>1</v>
      </c>
      <c r="I1632" t="str">
        <f>VLOOKUP(A1632,MED[],8,FALSE)</f>
        <v>No</v>
      </c>
      <c r="J1632" t="str">
        <f>VLOOKUP(A1632,MED[],9,FALSE)</f>
        <v>Overweight</v>
      </c>
      <c r="K1632" t="str">
        <f>VLOOKUP(A1632,MED[],10,FALSE)</f>
        <v>Normal</v>
      </c>
      <c r="L1632" t="str">
        <f>VLOOKUP(A1632,HOS[],2,FALSE)</f>
        <v>3 Sep 1984</v>
      </c>
      <c r="M1632" s="11">
        <f>VLOOKUP(A1632,HOS[],8,FALSE)</f>
        <v>42124.52</v>
      </c>
      <c r="N1632" t="str">
        <f>VLOOKUP(A1632,HOS[],9,FALSE)</f>
        <v>tier - 3</v>
      </c>
      <c r="O1632" t="str">
        <f>VLOOKUP(A1632,HOS[],10,FALSE)</f>
        <v>tier - 1</v>
      </c>
      <c r="P1632" t="str">
        <f>VLOOKUP(A1632,HOS[],11,FALSE)</f>
        <v>R1016</v>
      </c>
      <c r="Q1632">
        <f>VLOOKUP(A1632,HOS[],3,FALSE)</f>
        <v>38</v>
      </c>
    </row>
    <row r="1633" spans="1:17" ht="15.6" x14ac:dyDescent="0.3">
      <c r="A1633" s="1" t="s">
        <v>739</v>
      </c>
      <c r="B1633" t="str">
        <f>VLOOKUP(A1633,CUS[],3,FALSE)</f>
        <v>Drew L.</v>
      </c>
      <c r="C1633">
        <f>VLOOKUP(A1633,MED[],2,FALSE)</f>
        <v>35.090000000000003</v>
      </c>
      <c r="D1633">
        <f>VLOOKUP(A1633,MED[],3,FALSE)</f>
        <v>5.84</v>
      </c>
      <c r="E1633" t="str">
        <f>VLOOKUP(A1633,MED[],4,FALSE)</f>
        <v>No</v>
      </c>
      <c r="F1633" t="str">
        <f>VLOOKUP(A1633,MED[],5,FALSE)</f>
        <v>No</v>
      </c>
      <c r="G1633" t="str">
        <f>VLOOKUP(A1633,MED[],6,FALSE)</f>
        <v>No</v>
      </c>
      <c r="H1633" t="str">
        <f>VLOOKUP(A1633,MED[],7,FALSE)</f>
        <v>0</v>
      </c>
      <c r="I1633" t="str">
        <f>VLOOKUP(A1633,MED[],8,FALSE)</f>
        <v>No</v>
      </c>
      <c r="J1633" t="str">
        <f>VLOOKUP(A1633,MED[],9,FALSE)</f>
        <v>Obesity</v>
      </c>
      <c r="K1633" t="str">
        <f>VLOOKUP(A1633,MED[],10,FALSE)</f>
        <v>Prediabetes</v>
      </c>
      <c r="L1633" t="str">
        <f>VLOOKUP(A1633,HOS[],2,FALSE)</f>
        <v>10 Nov 1994</v>
      </c>
      <c r="M1633" s="11">
        <f>VLOOKUP(A1633,HOS[],8,FALSE)</f>
        <v>14819</v>
      </c>
      <c r="N1633" t="str">
        <f>VLOOKUP(A1633,HOS[],9,FALSE)</f>
        <v>tier - 2</v>
      </c>
      <c r="O1633" t="str">
        <f>VLOOKUP(A1633,HOS[],10,FALSE)</f>
        <v>tier - 2</v>
      </c>
      <c r="P1633" t="str">
        <f>VLOOKUP(A1633,HOS[],11,FALSE)</f>
        <v>R1011</v>
      </c>
      <c r="Q1633">
        <f>VLOOKUP(A1633,HOS[],3,FALSE)</f>
        <v>28</v>
      </c>
    </row>
    <row r="1634" spans="1:17" ht="15.6" x14ac:dyDescent="0.3">
      <c r="A1634" s="1" t="s">
        <v>738</v>
      </c>
      <c r="B1634" t="str">
        <f>VLOOKUP(A1634,CUS[],3,FALSE)</f>
        <v>Christina</v>
      </c>
      <c r="C1634">
        <f>VLOOKUP(A1634,MED[],2,FALSE)</f>
        <v>34.42</v>
      </c>
      <c r="D1634">
        <f>VLOOKUP(A1634,MED[],3,FALSE)</f>
        <v>5.21</v>
      </c>
      <c r="E1634" t="str">
        <f>VLOOKUP(A1634,MED[],4,FALSE)</f>
        <v>yes</v>
      </c>
      <c r="F1634" t="str">
        <f>VLOOKUP(A1634,MED[],5,FALSE)</f>
        <v>No</v>
      </c>
      <c r="G1634" t="str">
        <f>VLOOKUP(A1634,MED[],6,FALSE)</f>
        <v>No</v>
      </c>
      <c r="H1634" t="str">
        <f>VLOOKUP(A1634,MED[],7,FALSE)</f>
        <v>0</v>
      </c>
      <c r="I1634" t="str">
        <f>VLOOKUP(A1634,MED[],8,FALSE)</f>
        <v>No</v>
      </c>
      <c r="J1634" t="str">
        <f>VLOOKUP(A1634,MED[],9,FALSE)</f>
        <v>Obesity</v>
      </c>
      <c r="K1634" t="str">
        <f>VLOOKUP(A1634,MED[],10,FALSE)</f>
        <v>Normal</v>
      </c>
      <c r="L1634" t="str">
        <f>VLOOKUP(A1634,HOS[],2,FALSE)</f>
        <v>7 Jul 1996</v>
      </c>
      <c r="M1634" s="11">
        <f>VLOOKUP(A1634,HOS[],8,FALSE)</f>
        <v>11411.69</v>
      </c>
      <c r="N1634" t="str">
        <f>VLOOKUP(A1634,HOS[],9,FALSE)</f>
        <v>tier - 2</v>
      </c>
      <c r="O1634" t="str">
        <f>VLOOKUP(A1634,HOS[],10,FALSE)</f>
        <v>tier - 3</v>
      </c>
      <c r="P1634" t="str">
        <f>VLOOKUP(A1634,HOS[],11,FALSE)</f>
        <v>R1012</v>
      </c>
      <c r="Q1634">
        <f>VLOOKUP(A1634,HOS[],3,FALSE)</f>
        <v>26</v>
      </c>
    </row>
    <row r="1635" spans="1:17" ht="15.6" x14ac:dyDescent="0.3">
      <c r="A1635" s="1" t="s">
        <v>737</v>
      </c>
      <c r="B1635" t="str">
        <f>VLOOKUP(A1635,CUS[],3,FALSE)</f>
        <v>Alexander G</v>
      </c>
      <c r="C1635">
        <f>VLOOKUP(A1635,MED[],2,FALSE)</f>
        <v>29.4</v>
      </c>
      <c r="D1635">
        <f>VLOOKUP(A1635,MED[],3,FALSE)</f>
        <v>4.26</v>
      </c>
      <c r="E1635" t="str">
        <f>VLOOKUP(A1635,MED[],4,FALSE)</f>
        <v>No</v>
      </c>
      <c r="F1635" t="str">
        <f>VLOOKUP(A1635,MED[],5,FALSE)</f>
        <v>No</v>
      </c>
      <c r="G1635" t="str">
        <f>VLOOKUP(A1635,MED[],6,FALSE)</f>
        <v>No</v>
      </c>
      <c r="H1635" t="str">
        <f>VLOOKUP(A1635,MED[],7,FALSE)</f>
        <v>0</v>
      </c>
      <c r="I1635" t="str">
        <f>VLOOKUP(A1635,MED[],8,FALSE)</f>
        <v>No</v>
      </c>
      <c r="J1635" t="str">
        <f>VLOOKUP(A1635,MED[],9,FALSE)</f>
        <v>Overweight</v>
      </c>
      <c r="K1635" t="str">
        <f>VLOOKUP(A1635,MED[],10,FALSE)</f>
        <v>Normal</v>
      </c>
      <c r="L1635" t="str">
        <f>VLOOKUP(A1635,HOS[],2,FALSE)</f>
        <v>18 Aug 1989</v>
      </c>
      <c r="M1635" s="11">
        <f>VLOOKUP(A1635,HOS[],8,FALSE)</f>
        <v>14839.34</v>
      </c>
      <c r="N1635" t="str">
        <f>VLOOKUP(A1635,HOS[],9,FALSE)</f>
        <v>tier - 2</v>
      </c>
      <c r="O1635" t="str">
        <f>VLOOKUP(A1635,HOS[],10,FALSE)</f>
        <v>tier - 1</v>
      </c>
      <c r="P1635" t="str">
        <f>VLOOKUP(A1635,HOS[],11,FALSE)</f>
        <v>R1011</v>
      </c>
      <c r="Q1635">
        <f>VLOOKUP(A1635,HOS[],3,FALSE)</f>
        <v>33</v>
      </c>
    </row>
    <row r="1636" spans="1:17" ht="15.6" x14ac:dyDescent="0.3">
      <c r="A1636" s="1" t="s">
        <v>736</v>
      </c>
      <c r="B1636" t="str">
        <f>VLOOKUP(A1636,CUS[],3,FALSE)</f>
        <v>Meaghan</v>
      </c>
      <c r="C1636">
        <f>VLOOKUP(A1636,MED[],2,FALSE)</f>
        <v>21.31</v>
      </c>
      <c r="D1636">
        <f>VLOOKUP(A1636,MED[],3,FALSE)</f>
        <v>4.17</v>
      </c>
      <c r="E1636" t="str">
        <f>VLOOKUP(A1636,MED[],4,FALSE)</f>
        <v>No</v>
      </c>
      <c r="F1636" t="str">
        <f>VLOOKUP(A1636,MED[],5,FALSE)</f>
        <v>No</v>
      </c>
      <c r="G1636" t="str">
        <f>VLOOKUP(A1636,MED[],6,FALSE)</f>
        <v>No</v>
      </c>
      <c r="H1636" t="str">
        <f>VLOOKUP(A1636,MED[],7,FALSE)</f>
        <v>0</v>
      </c>
      <c r="I1636" t="str">
        <f>VLOOKUP(A1636,MED[],8,FALSE)</f>
        <v>No</v>
      </c>
      <c r="J1636" t="str">
        <f>VLOOKUP(A1636,MED[],9,FALSE)</f>
        <v>Overweight</v>
      </c>
      <c r="K1636" t="str">
        <f>VLOOKUP(A1636,MED[],10,FALSE)</f>
        <v>Normal</v>
      </c>
      <c r="L1636" t="str">
        <f>VLOOKUP(A1636,HOS[],2,FALSE)</f>
        <v>5 Aug 1980</v>
      </c>
      <c r="M1636" s="11">
        <f>VLOOKUP(A1636,HOS[],8,FALSE)</f>
        <v>14843.96</v>
      </c>
      <c r="N1636" t="str">
        <f>VLOOKUP(A1636,HOS[],9,FALSE)</f>
        <v>tier - 2</v>
      </c>
      <c r="O1636" t="str">
        <f>VLOOKUP(A1636,HOS[],10,FALSE)</f>
        <v>tier - 3</v>
      </c>
      <c r="P1636" t="str">
        <f>VLOOKUP(A1636,HOS[],11,FALSE)</f>
        <v>R1013</v>
      </c>
      <c r="Q1636">
        <f>VLOOKUP(A1636,HOS[],3,FALSE)</f>
        <v>42</v>
      </c>
    </row>
    <row r="1637" spans="1:17" ht="15.6" x14ac:dyDescent="0.3">
      <c r="A1637" s="1" t="s">
        <v>735</v>
      </c>
      <c r="B1637" t="str">
        <f>VLOOKUP(A1637,CUS[],3,FALSE)</f>
        <v>Kristin</v>
      </c>
      <c r="C1637">
        <f>VLOOKUP(A1637,MED[],2,FALSE)</f>
        <v>19.559999999999999</v>
      </c>
      <c r="D1637">
        <f>VLOOKUP(A1637,MED[],3,FALSE)</f>
        <v>11.96</v>
      </c>
      <c r="E1637" t="str">
        <f>VLOOKUP(A1637,MED[],4,FALSE)</f>
        <v>No</v>
      </c>
      <c r="F1637" t="str">
        <f>VLOOKUP(A1637,MED[],5,FALSE)</f>
        <v>No</v>
      </c>
      <c r="G1637" t="str">
        <f>VLOOKUP(A1637,MED[],6,FALSE)</f>
        <v>No</v>
      </c>
      <c r="H1637" t="str">
        <f>VLOOKUP(A1637,MED[],7,FALSE)</f>
        <v>0</v>
      </c>
      <c r="I1637" t="str">
        <f>VLOOKUP(A1637,MED[],8,FALSE)</f>
        <v>No</v>
      </c>
      <c r="J1637" t="str">
        <f>VLOOKUP(A1637,MED[],9,FALSE)</f>
        <v>Overweight</v>
      </c>
      <c r="K1637" t="str">
        <f>VLOOKUP(A1637,MED[],10,FALSE)</f>
        <v>Diabetes</v>
      </c>
      <c r="L1637" t="str">
        <f>VLOOKUP(A1637,HOS[],2,FALSE)</f>
        <v>11 Aug 1974</v>
      </c>
      <c r="M1637" s="11">
        <f>VLOOKUP(A1637,HOS[],8,FALSE)</f>
        <v>14847.63</v>
      </c>
      <c r="N1637" t="str">
        <f>VLOOKUP(A1637,HOS[],9,FALSE)</f>
        <v>tier - 2</v>
      </c>
      <c r="O1637" t="str">
        <f>VLOOKUP(A1637,HOS[],10,FALSE)</f>
        <v>tier - 2</v>
      </c>
      <c r="P1637" t="str">
        <f>VLOOKUP(A1637,HOS[],11,FALSE)</f>
        <v>R1013</v>
      </c>
      <c r="Q1637">
        <f>VLOOKUP(A1637,HOS[],3,FALSE)</f>
        <v>48</v>
      </c>
    </row>
    <row r="1638" spans="1:17" ht="15.6" x14ac:dyDescent="0.3">
      <c r="A1638" s="1" t="s">
        <v>734</v>
      </c>
      <c r="B1638" t="str">
        <f>VLOOKUP(A1638,CUS[],3,FALSE)</f>
        <v>Andrea K.</v>
      </c>
      <c r="C1638">
        <f>VLOOKUP(A1638,MED[],2,FALSE)</f>
        <v>37.335000000000001</v>
      </c>
      <c r="D1638">
        <f>VLOOKUP(A1638,MED[],3,FALSE)</f>
        <v>6.26</v>
      </c>
      <c r="E1638" t="str">
        <f>VLOOKUP(A1638,MED[],4,FALSE)</f>
        <v>yes</v>
      </c>
      <c r="F1638" t="str">
        <f>VLOOKUP(A1638,MED[],5,FALSE)</f>
        <v>No</v>
      </c>
      <c r="G1638" t="str">
        <f>VLOOKUP(A1638,MED[],6,FALSE)</f>
        <v>No</v>
      </c>
      <c r="H1638" t="str">
        <f>VLOOKUP(A1638,MED[],7,FALSE)</f>
        <v>1</v>
      </c>
      <c r="I1638" t="str">
        <f>VLOOKUP(A1638,MED[],8,FALSE)</f>
        <v>No</v>
      </c>
      <c r="J1638" t="str">
        <f>VLOOKUP(A1638,MED[],9,FALSE)</f>
        <v>Obesity</v>
      </c>
      <c r="K1638" t="str">
        <f>VLOOKUP(A1638,MED[],10,FALSE)</f>
        <v>Prediabetes</v>
      </c>
      <c r="L1638" t="str">
        <f>VLOOKUP(A1638,HOS[],2,FALSE)</f>
        <v>17 Jun 1988</v>
      </c>
      <c r="M1638" s="11">
        <f>VLOOKUP(A1638,HOS[],8,FALSE)</f>
        <v>14901.52</v>
      </c>
      <c r="N1638" t="str">
        <f>VLOOKUP(A1638,HOS[],9,FALSE)</f>
        <v>tier - 2</v>
      </c>
      <c r="O1638" t="str">
        <f>VLOOKUP(A1638,HOS[],10,FALSE)</f>
        <v>tier - 1</v>
      </c>
      <c r="P1638" t="str">
        <f>VLOOKUP(A1638,HOS[],11,FALSE)</f>
        <v>R1012</v>
      </c>
      <c r="Q1638">
        <f>VLOOKUP(A1638,HOS[],3,FALSE)</f>
        <v>34</v>
      </c>
    </row>
    <row r="1639" spans="1:17" ht="15.6" x14ac:dyDescent="0.3">
      <c r="A1639" s="1" t="s">
        <v>733</v>
      </c>
      <c r="B1639" t="str">
        <f>VLOOKUP(A1639,CUS[],3,FALSE)</f>
        <v>Kris</v>
      </c>
      <c r="C1639">
        <f>VLOOKUP(A1639,MED[],2,FALSE)</f>
        <v>19.53</v>
      </c>
      <c r="D1639">
        <f>VLOOKUP(A1639,MED[],3,FALSE)</f>
        <v>11.68</v>
      </c>
      <c r="E1639" t="str">
        <f>VLOOKUP(A1639,MED[],4,FALSE)</f>
        <v>No</v>
      </c>
      <c r="F1639" t="str">
        <f>VLOOKUP(A1639,MED[],5,FALSE)</f>
        <v>No</v>
      </c>
      <c r="G1639" t="str">
        <f>VLOOKUP(A1639,MED[],6,FALSE)</f>
        <v>No</v>
      </c>
      <c r="H1639" t="str">
        <f>VLOOKUP(A1639,MED[],7,FALSE)</f>
        <v>0</v>
      </c>
      <c r="I1639" t="str">
        <f>VLOOKUP(A1639,MED[],8,FALSE)</f>
        <v>No</v>
      </c>
      <c r="J1639" t="str">
        <f>VLOOKUP(A1639,MED[],9,FALSE)</f>
        <v>Overweight</v>
      </c>
      <c r="K1639" t="str">
        <f>VLOOKUP(A1639,MED[],10,FALSE)</f>
        <v>Diabetes</v>
      </c>
      <c r="L1639" t="str">
        <f>VLOOKUP(A1639,HOS[],2,FALSE)</f>
        <v>4 Oct 1974</v>
      </c>
      <c r="M1639" s="11">
        <f>VLOOKUP(A1639,HOS[],8,FALSE)</f>
        <v>14908.27</v>
      </c>
      <c r="N1639" t="str">
        <f>VLOOKUP(A1639,HOS[],9,FALSE)</f>
        <v>tier - 2</v>
      </c>
      <c r="O1639" t="str">
        <f>VLOOKUP(A1639,HOS[],10,FALSE)</f>
        <v>tier - 3</v>
      </c>
      <c r="P1639" t="str">
        <f>VLOOKUP(A1639,HOS[],11,FALSE)</f>
        <v>R1013</v>
      </c>
      <c r="Q1639">
        <f>VLOOKUP(A1639,HOS[],3,FALSE)</f>
        <v>48</v>
      </c>
    </row>
    <row r="1640" spans="1:17" ht="15.6" x14ac:dyDescent="0.3">
      <c r="A1640" s="1" t="s">
        <v>732</v>
      </c>
      <c r="B1640" t="str">
        <f>VLOOKUP(A1640,CUS[],3,FALSE)</f>
        <v>Alden W</v>
      </c>
      <c r="C1640">
        <f>VLOOKUP(A1640,MED[],2,FALSE)</f>
        <v>34.1</v>
      </c>
      <c r="D1640">
        <f>VLOOKUP(A1640,MED[],3,FALSE)</f>
        <v>5.16</v>
      </c>
      <c r="E1640" t="str">
        <f>VLOOKUP(A1640,MED[],4,FALSE)</f>
        <v>No</v>
      </c>
      <c r="F1640" t="str">
        <f>VLOOKUP(A1640,MED[],5,FALSE)</f>
        <v>No</v>
      </c>
      <c r="G1640" t="str">
        <f>VLOOKUP(A1640,MED[],6,FALSE)</f>
        <v>No</v>
      </c>
      <c r="H1640" t="str">
        <f>VLOOKUP(A1640,MED[],7,FALSE)</f>
        <v>0</v>
      </c>
      <c r="I1640" t="str">
        <f>VLOOKUP(A1640,MED[],8,FALSE)</f>
        <v>No</v>
      </c>
      <c r="J1640" t="str">
        <f>VLOOKUP(A1640,MED[],9,FALSE)</f>
        <v>Obesity</v>
      </c>
      <c r="K1640" t="str">
        <f>VLOOKUP(A1640,MED[],10,FALSE)</f>
        <v>Normal</v>
      </c>
      <c r="L1640" t="str">
        <f>VLOOKUP(A1640,HOS[],2,FALSE)</f>
        <v>8 Oct 1980</v>
      </c>
      <c r="M1640" s="11">
        <f>VLOOKUP(A1640,HOS[],8,FALSE)</f>
        <v>14926.97</v>
      </c>
      <c r="N1640" t="str">
        <f>VLOOKUP(A1640,HOS[],9,FALSE)</f>
        <v>tier - 2</v>
      </c>
      <c r="O1640" t="str">
        <f>VLOOKUP(A1640,HOS[],10,FALSE)</f>
        <v>tier - 2</v>
      </c>
      <c r="P1640" t="str">
        <f>VLOOKUP(A1640,HOS[],11,FALSE)</f>
        <v>R1011</v>
      </c>
      <c r="Q1640">
        <f>VLOOKUP(A1640,HOS[],3,FALSE)</f>
        <v>42</v>
      </c>
    </row>
    <row r="1641" spans="1:17" ht="15.6" x14ac:dyDescent="0.3">
      <c r="A1641" s="1" t="s">
        <v>731</v>
      </c>
      <c r="B1641" t="str">
        <f>VLOOKUP(A1641,CUS[],3,FALSE)</f>
        <v>Suzanne M</v>
      </c>
      <c r="C1641">
        <f>VLOOKUP(A1641,MED[],2,FALSE)</f>
        <v>16.5</v>
      </c>
      <c r="D1641">
        <f>VLOOKUP(A1641,MED[],3,FALSE)</f>
        <v>6.9</v>
      </c>
      <c r="E1641" t="str">
        <f>VLOOKUP(A1641,MED[],4,FALSE)</f>
        <v>yes</v>
      </c>
      <c r="F1641" t="str">
        <f>VLOOKUP(A1641,MED[],5,FALSE)</f>
        <v>No</v>
      </c>
      <c r="G1641" t="str">
        <f>VLOOKUP(A1641,MED[],6,FALSE)</f>
        <v>No</v>
      </c>
      <c r="H1641" t="str">
        <f>VLOOKUP(A1641,MED[],7,FALSE)</f>
        <v>2</v>
      </c>
      <c r="I1641" t="str">
        <f>VLOOKUP(A1641,MED[],8,FALSE)</f>
        <v>No</v>
      </c>
      <c r="J1641" t="str">
        <f>VLOOKUP(A1641,MED[],9,FALSE)</f>
        <v>Underweight</v>
      </c>
      <c r="K1641" t="str">
        <f>VLOOKUP(A1641,MED[],10,FALSE)</f>
        <v>Diabetes</v>
      </c>
      <c r="L1641" t="str">
        <f>VLOOKUP(A1641,HOS[],2,FALSE)</f>
        <v>29 Jun 1970</v>
      </c>
      <c r="M1641" s="11">
        <f>VLOOKUP(A1641,HOS[],8,FALSE)</f>
        <v>14945.34</v>
      </c>
      <c r="N1641" t="str">
        <f>VLOOKUP(A1641,HOS[],9,FALSE)</f>
        <v>tier - 2</v>
      </c>
      <c r="O1641" t="str">
        <f>VLOOKUP(A1641,HOS[],10,FALSE)</f>
        <v>tier - 3</v>
      </c>
      <c r="P1641" t="str">
        <f>VLOOKUP(A1641,HOS[],11,FALSE)</f>
        <v>R1013</v>
      </c>
      <c r="Q1641">
        <f>VLOOKUP(A1641,HOS[],3,FALSE)</f>
        <v>52</v>
      </c>
    </row>
    <row r="1642" spans="1:17" ht="15.6" x14ac:dyDescent="0.3">
      <c r="A1642" s="1" t="s">
        <v>730</v>
      </c>
      <c r="B1642" t="str">
        <f>VLOOKUP(A1642,CUS[],3,FALSE)</f>
        <v>Heidi Z.</v>
      </c>
      <c r="C1642">
        <f>VLOOKUP(A1642,MED[],2,FALSE)</f>
        <v>30.69</v>
      </c>
      <c r="D1642">
        <f>VLOOKUP(A1642,MED[],3,FALSE)</f>
        <v>4.83</v>
      </c>
      <c r="E1642" t="str">
        <f>VLOOKUP(A1642,MED[],4,FALSE)</f>
        <v>No</v>
      </c>
      <c r="F1642" t="str">
        <f>VLOOKUP(A1642,MED[],5,FALSE)</f>
        <v>No</v>
      </c>
      <c r="G1642" t="str">
        <f>VLOOKUP(A1642,MED[],6,FALSE)</f>
        <v>No</v>
      </c>
      <c r="H1642" t="str">
        <f>VLOOKUP(A1642,MED[],7,FALSE)</f>
        <v>1</v>
      </c>
      <c r="I1642" t="str">
        <f>VLOOKUP(A1642,MED[],8,FALSE)</f>
        <v>No</v>
      </c>
      <c r="J1642" t="str">
        <f>VLOOKUP(A1642,MED[],9,FALSE)</f>
        <v>Obesity</v>
      </c>
      <c r="K1642" t="str">
        <f>VLOOKUP(A1642,MED[],10,FALSE)</f>
        <v>Normal</v>
      </c>
      <c r="L1642" t="str">
        <f>VLOOKUP(A1642,HOS[],2,FALSE)</f>
        <v>29 Nov 1984</v>
      </c>
      <c r="M1642" s="11">
        <f>VLOOKUP(A1642,HOS[],8,FALSE)</f>
        <v>14988.43</v>
      </c>
      <c r="N1642" t="str">
        <f>VLOOKUP(A1642,HOS[],9,FALSE)</f>
        <v>tier - 2</v>
      </c>
      <c r="O1642" t="str">
        <f>VLOOKUP(A1642,HOS[],10,FALSE)</f>
        <v>tier - 2</v>
      </c>
      <c r="P1642" t="str">
        <f>VLOOKUP(A1642,HOS[],11,FALSE)</f>
        <v>R1013</v>
      </c>
      <c r="Q1642">
        <f>VLOOKUP(A1642,HOS[],3,FALSE)</f>
        <v>38</v>
      </c>
    </row>
    <row r="1643" spans="1:17" ht="15.6" x14ac:dyDescent="0.3">
      <c r="A1643" s="1" t="s">
        <v>729</v>
      </c>
      <c r="B1643" t="str">
        <f>VLOOKUP(A1643,CUS[],3,FALSE)</f>
        <v>Carolyn</v>
      </c>
      <c r="C1643">
        <f>VLOOKUP(A1643,MED[],2,FALSE)</f>
        <v>28.93</v>
      </c>
      <c r="D1643">
        <f>VLOOKUP(A1643,MED[],3,FALSE)</f>
        <v>4.87</v>
      </c>
      <c r="E1643" t="str">
        <f>VLOOKUP(A1643,MED[],4,FALSE)</f>
        <v>No</v>
      </c>
      <c r="F1643" t="str">
        <f>VLOOKUP(A1643,MED[],5,FALSE)</f>
        <v>No</v>
      </c>
      <c r="G1643" t="str">
        <f>VLOOKUP(A1643,MED[],6,FALSE)</f>
        <v>No</v>
      </c>
      <c r="H1643" t="str">
        <f>VLOOKUP(A1643,MED[],7,FALSE)</f>
        <v>1</v>
      </c>
      <c r="I1643" t="str">
        <f>VLOOKUP(A1643,MED[],8,FALSE)</f>
        <v>No</v>
      </c>
      <c r="J1643" t="str">
        <f>VLOOKUP(A1643,MED[],9,FALSE)</f>
        <v>Overweight</v>
      </c>
      <c r="K1643" t="str">
        <f>VLOOKUP(A1643,MED[],10,FALSE)</f>
        <v>Normal</v>
      </c>
      <c r="L1643" t="str">
        <f>VLOOKUP(A1643,HOS[],2,FALSE)</f>
        <v>2 Sep 1984</v>
      </c>
      <c r="M1643" s="11">
        <f>VLOOKUP(A1643,HOS[],8,FALSE)</f>
        <v>15006.58</v>
      </c>
      <c r="N1643" t="str">
        <f>VLOOKUP(A1643,HOS[],9,FALSE)</f>
        <v>tier - 2</v>
      </c>
      <c r="O1643" t="str">
        <f>VLOOKUP(A1643,HOS[],10,FALSE)</f>
        <v>tier - 3</v>
      </c>
      <c r="P1643" t="str">
        <f>VLOOKUP(A1643,HOS[],11,FALSE)</f>
        <v>R1013</v>
      </c>
      <c r="Q1643">
        <f>VLOOKUP(A1643,HOS[],3,FALSE)</f>
        <v>38</v>
      </c>
    </row>
    <row r="1644" spans="1:17" ht="15.6" x14ac:dyDescent="0.3">
      <c r="A1644" s="1" t="s">
        <v>728</v>
      </c>
      <c r="B1644" t="str">
        <f>VLOOKUP(A1644,CUS[],3,FALSE)</f>
        <v xml:space="preserve">  Sabine</v>
      </c>
      <c r="C1644">
        <f>VLOOKUP(A1644,MED[],2,FALSE)</f>
        <v>38.9</v>
      </c>
      <c r="D1644">
        <f>VLOOKUP(A1644,MED[],3,FALSE)</f>
        <v>4.28</v>
      </c>
      <c r="E1644" t="str">
        <f>VLOOKUP(A1644,MED[],4,FALSE)</f>
        <v>No</v>
      </c>
      <c r="F1644" t="str">
        <f>VLOOKUP(A1644,MED[],5,FALSE)</f>
        <v>No</v>
      </c>
      <c r="G1644" t="str">
        <f>VLOOKUP(A1644,MED[],6,FALSE)</f>
        <v>No</v>
      </c>
      <c r="H1644" t="str">
        <f>VLOOKUP(A1644,MED[],7,FALSE)</f>
        <v>0</v>
      </c>
      <c r="I1644" t="str">
        <f>VLOOKUP(A1644,MED[],8,FALSE)</f>
        <v>No</v>
      </c>
      <c r="J1644" t="str">
        <f>VLOOKUP(A1644,MED[],9,FALSE)</f>
        <v>Obesity</v>
      </c>
      <c r="K1644" t="str">
        <f>VLOOKUP(A1644,MED[],10,FALSE)</f>
        <v>Normal</v>
      </c>
      <c r="L1644" t="str">
        <f>VLOOKUP(A1644,HOS[],2,FALSE)</f>
        <v>18 Jul 1989</v>
      </c>
      <c r="M1644" s="11">
        <f>VLOOKUP(A1644,HOS[],8,FALSE)</f>
        <v>42188.15</v>
      </c>
      <c r="N1644" t="str">
        <f>VLOOKUP(A1644,HOS[],9,FALSE)</f>
        <v>tier - 2</v>
      </c>
      <c r="O1644" t="str">
        <f>VLOOKUP(A1644,HOS[],10,FALSE)</f>
        <v>tier - 2</v>
      </c>
      <c r="P1644" t="str">
        <f>VLOOKUP(A1644,HOS[],11,FALSE)</f>
        <v>R1011</v>
      </c>
      <c r="Q1644">
        <f>VLOOKUP(A1644,HOS[],3,FALSE)</f>
        <v>33</v>
      </c>
    </row>
    <row r="1645" spans="1:17" ht="15.6" x14ac:dyDescent="0.3">
      <c r="A1645" s="1" t="s">
        <v>727</v>
      </c>
      <c r="B1645" t="str">
        <f>VLOOKUP(A1645,CUS[],3,FALSE)</f>
        <v>Bobby</v>
      </c>
      <c r="C1645">
        <f>VLOOKUP(A1645,MED[],2,FALSE)</f>
        <v>26.9</v>
      </c>
      <c r="D1645">
        <f>VLOOKUP(A1645,MED[],3,FALSE)</f>
        <v>4.07</v>
      </c>
      <c r="E1645" t="str">
        <f>VLOOKUP(A1645,MED[],4,FALSE)</f>
        <v>No</v>
      </c>
      <c r="F1645" t="str">
        <f>VLOOKUP(A1645,MED[],5,FALSE)</f>
        <v>No</v>
      </c>
      <c r="G1645" t="str">
        <f>VLOOKUP(A1645,MED[],6,FALSE)</f>
        <v>No</v>
      </c>
      <c r="H1645" t="str">
        <f>VLOOKUP(A1645,MED[],7,FALSE)</f>
        <v>0</v>
      </c>
      <c r="I1645" t="str">
        <f>VLOOKUP(A1645,MED[],8,FALSE)</f>
        <v>No</v>
      </c>
      <c r="J1645" t="str">
        <f>VLOOKUP(A1645,MED[],9,FALSE)</f>
        <v>Overweight</v>
      </c>
      <c r="K1645" t="str">
        <f>VLOOKUP(A1645,MED[],10,FALSE)</f>
        <v>Normal</v>
      </c>
      <c r="L1645" t="str">
        <f>VLOOKUP(A1645,HOS[],2,FALSE)</f>
        <v>23 Jul 1980</v>
      </c>
      <c r="M1645" s="11">
        <f>VLOOKUP(A1645,HOS[],8,FALSE)</f>
        <v>11412.02</v>
      </c>
      <c r="N1645" t="str">
        <f>VLOOKUP(A1645,HOS[],9,FALSE)</f>
        <v>tier - 3</v>
      </c>
      <c r="O1645" t="str">
        <f>VLOOKUP(A1645,HOS[],10,FALSE)</f>
        <v>tier - 3</v>
      </c>
      <c r="P1645" t="str">
        <f>VLOOKUP(A1645,HOS[],11,FALSE)</f>
        <v>R1011</v>
      </c>
      <c r="Q1645">
        <f>VLOOKUP(A1645,HOS[],3,FALSE)</f>
        <v>42</v>
      </c>
    </row>
    <row r="1646" spans="1:17" ht="15.6" x14ac:dyDescent="0.3">
      <c r="A1646" s="1" t="s">
        <v>726</v>
      </c>
      <c r="B1646" t="str">
        <f>VLOOKUP(A1646,CUS[],3,FALSE)</f>
        <v>Fan</v>
      </c>
      <c r="C1646">
        <f>VLOOKUP(A1646,MED[],2,FALSE)</f>
        <v>24.86</v>
      </c>
      <c r="D1646">
        <f>VLOOKUP(A1646,MED[],3,FALSE)</f>
        <v>6.23</v>
      </c>
      <c r="E1646" t="str">
        <f>VLOOKUP(A1646,MED[],4,FALSE)</f>
        <v>No</v>
      </c>
      <c r="F1646" t="str">
        <f>VLOOKUP(A1646,MED[],5,FALSE)</f>
        <v>No</v>
      </c>
      <c r="G1646" t="str">
        <f>VLOOKUP(A1646,MED[],6,FALSE)</f>
        <v>No</v>
      </c>
      <c r="H1646" t="str">
        <f>VLOOKUP(A1646,MED[],7,FALSE)</f>
        <v>0</v>
      </c>
      <c r="I1646" t="str">
        <f>VLOOKUP(A1646,MED[],8,FALSE)</f>
        <v>No</v>
      </c>
      <c r="J1646" t="str">
        <f>VLOOKUP(A1646,MED[],9,FALSE)</f>
        <v>Overweight</v>
      </c>
      <c r="K1646" t="str">
        <f>VLOOKUP(A1646,MED[],10,FALSE)</f>
        <v>Prediabetes</v>
      </c>
      <c r="L1646" t="str">
        <f>VLOOKUP(A1646,HOS[],2,FALSE)</f>
        <v>8 Aug 1980</v>
      </c>
      <c r="M1646" s="11">
        <f>VLOOKUP(A1646,HOS[],8,FALSE)</f>
        <v>15019.76</v>
      </c>
      <c r="N1646" t="str">
        <f>VLOOKUP(A1646,HOS[],9,FALSE)</f>
        <v>tier - 2</v>
      </c>
      <c r="O1646" t="str">
        <f>VLOOKUP(A1646,HOS[],10,FALSE)</f>
        <v>tier - 3</v>
      </c>
      <c r="P1646" t="str">
        <f>VLOOKUP(A1646,HOS[],11,FALSE)</f>
        <v>R1013</v>
      </c>
      <c r="Q1646">
        <f>VLOOKUP(A1646,HOS[],3,FALSE)</f>
        <v>42</v>
      </c>
    </row>
    <row r="1647" spans="1:17" ht="15.6" x14ac:dyDescent="0.3">
      <c r="A1647" s="1" t="s">
        <v>725</v>
      </c>
      <c r="B1647" t="str">
        <f>VLOOKUP(A1647,CUS[],3,FALSE)</f>
        <v>Rachel M</v>
      </c>
      <c r="C1647">
        <f>VLOOKUP(A1647,MED[],2,FALSE)</f>
        <v>39.14</v>
      </c>
      <c r="D1647">
        <f>VLOOKUP(A1647,MED[],3,FALSE)</f>
        <v>6.24</v>
      </c>
      <c r="E1647" t="str">
        <f>VLOOKUP(A1647,MED[],4,FALSE)</f>
        <v>No</v>
      </c>
      <c r="F1647" t="str">
        <f>VLOOKUP(A1647,MED[],5,FALSE)</f>
        <v>yes</v>
      </c>
      <c r="G1647" t="str">
        <f>VLOOKUP(A1647,MED[],6,FALSE)</f>
        <v>No</v>
      </c>
      <c r="H1647" t="str">
        <f>VLOOKUP(A1647,MED[],7,FALSE)</f>
        <v>1</v>
      </c>
      <c r="I1647" t="str">
        <f>VLOOKUP(A1647,MED[],8,FALSE)</f>
        <v>No</v>
      </c>
      <c r="J1647" t="str">
        <f>VLOOKUP(A1647,MED[],9,FALSE)</f>
        <v>Obesity</v>
      </c>
      <c r="K1647" t="str">
        <f>VLOOKUP(A1647,MED[],10,FALSE)</f>
        <v>Prediabetes</v>
      </c>
      <c r="L1647" t="str">
        <f>VLOOKUP(A1647,HOS[],2,FALSE)</f>
        <v>25 Jul 2004</v>
      </c>
      <c r="M1647" s="11">
        <f>VLOOKUP(A1647,HOS[],8,FALSE)</f>
        <v>15025.76</v>
      </c>
      <c r="N1647" t="str">
        <f>VLOOKUP(A1647,HOS[],9,FALSE)</f>
        <v>tier - 2</v>
      </c>
      <c r="O1647" t="str">
        <f>VLOOKUP(A1647,HOS[],10,FALSE)</f>
        <v>tier - 1</v>
      </c>
      <c r="P1647" t="str">
        <f>VLOOKUP(A1647,HOS[],11,FALSE)</f>
        <v>R1026</v>
      </c>
      <c r="Q1647">
        <f>VLOOKUP(A1647,HOS[],3,FALSE)</f>
        <v>18</v>
      </c>
    </row>
    <row r="1648" spans="1:17" ht="15.6" x14ac:dyDescent="0.3">
      <c r="A1648" s="1" t="s">
        <v>724</v>
      </c>
      <c r="B1648" t="str">
        <f>VLOOKUP(A1648,CUS[],3,FALSE)</f>
        <v>Greg</v>
      </c>
      <c r="C1648">
        <f>VLOOKUP(A1648,MED[],2,FALSE)</f>
        <v>39.799999999999997</v>
      </c>
      <c r="D1648">
        <f>VLOOKUP(A1648,MED[],3,FALSE)</f>
        <v>6.17</v>
      </c>
      <c r="E1648" t="str">
        <f>VLOOKUP(A1648,MED[],4,FALSE)</f>
        <v>No</v>
      </c>
      <c r="F1648" t="str">
        <f>VLOOKUP(A1648,MED[],5,FALSE)</f>
        <v>No</v>
      </c>
      <c r="G1648" t="str">
        <f>VLOOKUP(A1648,MED[],6,FALSE)</f>
        <v>Yes</v>
      </c>
      <c r="H1648" t="str">
        <f>VLOOKUP(A1648,MED[],7,FALSE)</f>
        <v>1</v>
      </c>
      <c r="I1648" t="str">
        <f>VLOOKUP(A1648,MED[],8,FALSE)</f>
        <v>No</v>
      </c>
      <c r="J1648" t="str">
        <f>VLOOKUP(A1648,MED[],9,FALSE)</f>
        <v>Obesity</v>
      </c>
      <c r="K1648" t="str">
        <f>VLOOKUP(A1648,MED[],10,FALSE)</f>
        <v>Prediabetes</v>
      </c>
      <c r="L1648" t="str">
        <f>VLOOKUP(A1648,HOS[],2,FALSE)</f>
        <v>11 Aug 2003</v>
      </c>
      <c r="M1648" s="11">
        <f>VLOOKUP(A1648,HOS[],8,FALSE)</f>
        <v>15026.3</v>
      </c>
      <c r="N1648" t="str">
        <f>VLOOKUP(A1648,HOS[],9,FALSE)</f>
        <v>tier - 2</v>
      </c>
      <c r="O1648" t="str">
        <f>VLOOKUP(A1648,HOS[],10,FALSE)</f>
        <v>tier - 2</v>
      </c>
      <c r="P1648" t="str">
        <f>VLOOKUP(A1648,HOS[],11,FALSE)</f>
        <v>R1012</v>
      </c>
      <c r="Q1648">
        <f>VLOOKUP(A1648,HOS[],3,FALSE)</f>
        <v>19</v>
      </c>
    </row>
    <row r="1649" spans="1:17" ht="15.6" x14ac:dyDescent="0.3">
      <c r="A1649" s="1" t="s">
        <v>723</v>
      </c>
      <c r="B1649" t="str">
        <f>VLOOKUP(A1649,CUS[],3,FALSE)</f>
        <v>Dan</v>
      </c>
      <c r="C1649">
        <f>VLOOKUP(A1649,MED[],2,FALSE)</f>
        <v>34.32</v>
      </c>
      <c r="D1649">
        <f>VLOOKUP(A1649,MED[],3,FALSE)</f>
        <v>5.16</v>
      </c>
      <c r="E1649" t="str">
        <f>VLOOKUP(A1649,MED[],4,FALSE)</f>
        <v>No</v>
      </c>
      <c r="F1649" t="str">
        <f>VLOOKUP(A1649,MED[],5,FALSE)</f>
        <v>No</v>
      </c>
      <c r="G1649" t="str">
        <f>VLOOKUP(A1649,MED[],6,FALSE)</f>
        <v>No</v>
      </c>
      <c r="H1649" t="str">
        <f>VLOOKUP(A1649,MED[],7,FALSE)</f>
        <v>1</v>
      </c>
      <c r="I1649" t="str">
        <f>VLOOKUP(A1649,MED[],8,FALSE)</f>
        <v>No</v>
      </c>
      <c r="J1649" t="str">
        <f>VLOOKUP(A1649,MED[],9,FALSE)</f>
        <v>Obesity</v>
      </c>
      <c r="K1649" t="str">
        <f>VLOOKUP(A1649,MED[],10,FALSE)</f>
        <v>Normal</v>
      </c>
      <c r="L1649" t="str">
        <f>VLOOKUP(A1649,HOS[],2,FALSE)</f>
        <v>15 Jul 1987</v>
      </c>
      <c r="M1649" s="11">
        <f>VLOOKUP(A1649,HOS[],8,FALSE)</f>
        <v>15038.51</v>
      </c>
      <c r="N1649" t="str">
        <f>VLOOKUP(A1649,HOS[],9,FALSE)</f>
        <v>tier - 3</v>
      </c>
      <c r="O1649" t="str">
        <f>VLOOKUP(A1649,HOS[],10,FALSE)</f>
        <v>tier - 2</v>
      </c>
      <c r="P1649" t="str">
        <f>VLOOKUP(A1649,HOS[],11,FALSE)</f>
        <v>R1013</v>
      </c>
      <c r="Q1649">
        <f>VLOOKUP(A1649,HOS[],3,FALSE)</f>
        <v>35</v>
      </c>
    </row>
    <row r="1650" spans="1:17" ht="15.6" x14ac:dyDescent="0.3">
      <c r="A1650" s="1" t="s">
        <v>722</v>
      </c>
      <c r="B1650" t="str">
        <f>VLOOKUP(A1650,CUS[],3,FALSE)</f>
        <v>Jennifer A</v>
      </c>
      <c r="C1650">
        <f>VLOOKUP(A1650,MED[],2,FALSE)</f>
        <v>32.51</v>
      </c>
      <c r="D1650">
        <f>VLOOKUP(A1650,MED[],3,FALSE)</f>
        <v>4.3</v>
      </c>
      <c r="E1650" t="str">
        <f>VLOOKUP(A1650,MED[],4,FALSE)</f>
        <v>No</v>
      </c>
      <c r="F1650" t="str">
        <f>VLOOKUP(A1650,MED[],5,FALSE)</f>
        <v>No</v>
      </c>
      <c r="G1650" t="str">
        <f>VLOOKUP(A1650,MED[],6,FALSE)</f>
        <v>No</v>
      </c>
      <c r="H1650" t="str">
        <f>VLOOKUP(A1650,MED[],7,FALSE)</f>
        <v>0</v>
      </c>
      <c r="I1650" t="str">
        <f>VLOOKUP(A1650,MED[],8,FALSE)</f>
        <v>No</v>
      </c>
      <c r="J1650" t="str">
        <f>VLOOKUP(A1650,MED[],9,FALSE)</f>
        <v>Obesity</v>
      </c>
      <c r="K1650" t="str">
        <f>VLOOKUP(A1650,MED[],10,FALSE)</f>
        <v>Normal</v>
      </c>
      <c r="L1650" t="str">
        <f>VLOOKUP(A1650,HOS[],2,FALSE)</f>
        <v>12 Jul 1994</v>
      </c>
      <c r="M1650" s="11">
        <f>VLOOKUP(A1650,HOS[],8,FALSE)</f>
        <v>15052.68</v>
      </c>
      <c r="N1650" t="str">
        <f>VLOOKUP(A1650,HOS[],9,FALSE)</f>
        <v>tier - 2</v>
      </c>
      <c r="O1650" t="str">
        <f>VLOOKUP(A1650,HOS[],10,FALSE)</f>
        <v>tier - 1</v>
      </c>
      <c r="P1650" t="str">
        <f>VLOOKUP(A1650,HOS[],11,FALSE)</f>
        <v>R1012</v>
      </c>
      <c r="Q1650">
        <f>VLOOKUP(A1650,HOS[],3,FALSE)</f>
        <v>28</v>
      </c>
    </row>
    <row r="1651" spans="1:17" ht="15.6" x14ac:dyDescent="0.3">
      <c r="A1651" s="1" t="s">
        <v>721</v>
      </c>
      <c r="B1651" t="str">
        <f>VLOOKUP(A1651,CUS[],3,FALSE)</f>
        <v>Jessica</v>
      </c>
      <c r="C1651">
        <f>VLOOKUP(A1651,MED[],2,FALSE)</f>
        <v>30.71</v>
      </c>
      <c r="D1651">
        <f>VLOOKUP(A1651,MED[],3,FALSE)</f>
        <v>6.14</v>
      </c>
      <c r="E1651" t="str">
        <f>VLOOKUP(A1651,MED[],4,FALSE)</f>
        <v>No</v>
      </c>
      <c r="F1651" t="str">
        <f>VLOOKUP(A1651,MED[],5,FALSE)</f>
        <v>No</v>
      </c>
      <c r="G1651" t="str">
        <f>VLOOKUP(A1651,MED[],6,FALSE)</f>
        <v>Yes</v>
      </c>
      <c r="H1651" t="str">
        <f>VLOOKUP(A1651,MED[],7,FALSE)</f>
        <v>1</v>
      </c>
      <c r="I1651" t="str">
        <f>VLOOKUP(A1651,MED[],8,FALSE)</f>
        <v>No</v>
      </c>
      <c r="J1651" t="str">
        <f>VLOOKUP(A1651,MED[],9,FALSE)</f>
        <v>Obesity</v>
      </c>
      <c r="K1651" t="str">
        <f>VLOOKUP(A1651,MED[],10,FALSE)</f>
        <v>Prediabetes</v>
      </c>
      <c r="L1651" t="str">
        <f>VLOOKUP(A1651,HOS[],2,FALSE)</f>
        <v>26 Aug 1993</v>
      </c>
      <c r="M1651" s="11">
        <f>VLOOKUP(A1651,HOS[],8,FALSE)</f>
        <v>15090.35</v>
      </c>
      <c r="N1651" t="str">
        <f>VLOOKUP(A1651,HOS[],9,FALSE)</f>
        <v>tier - 2</v>
      </c>
      <c r="O1651" t="str">
        <f>VLOOKUP(A1651,HOS[],10,FALSE)</f>
        <v>tier - 2</v>
      </c>
      <c r="P1651" t="str">
        <f>VLOOKUP(A1651,HOS[],11,FALSE)</f>
        <v>R1025</v>
      </c>
      <c r="Q1651">
        <f>VLOOKUP(A1651,HOS[],3,FALSE)</f>
        <v>29</v>
      </c>
    </row>
    <row r="1652" spans="1:17" ht="15.6" x14ac:dyDescent="0.3">
      <c r="A1652" s="1" t="s">
        <v>720</v>
      </c>
      <c r="B1652" t="str">
        <f>VLOOKUP(A1652,CUS[],3,FALSE)</f>
        <v>Chaiwat</v>
      </c>
      <c r="C1652">
        <f>VLOOKUP(A1652,MED[],2,FALSE)</f>
        <v>28.9</v>
      </c>
      <c r="D1652">
        <f>VLOOKUP(A1652,MED[],3,FALSE)</f>
        <v>5.36</v>
      </c>
      <c r="E1652" t="str">
        <f>VLOOKUP(A1652,MED[],4,FALSE)</f>
        <v>No</v>
      </c>
      <c r="F1652" t="str">
        <f>VLOOKUP(A1652,MED[],5,FALSE)</f>
        <v>No</v>
      </c>
      <c r="G1652" t="str">
        <f>VLOOKUP(A1652,MED[],6,FALSE)</f>
        <v>No</v>
      </c>
      <c r="H1652" t="str">
        <f>VLOOKUP(A1652,MED[],7,FALSE)</f>
        <v>1</v>
      </c>
      <c r="I1652" t="str">
        <f>VLOOKUP(A1652,MED[],8,FALSE)</f>
        <v>No</v>
      </c>
      <c r="J1652" t="str">
        <f>VLOOKUP(A1652,MED[],9,FALSE)</f>
        <v>Overweight</v>
      </c>
      <c r="K1652" t="str">
        <f>VLOOKUP(A1652,MED[],10,FALSE)</f>
        <v>Normal</v>
      </c>
      <c r="L1652" t="str">
        <f>VLOOKUP(A1652,HOS[],2,FALSE)</f>
        <v>7 Jul 1987</v>
      </c>
      <c r="M1652" s="11">
        <f>VLOOKUP(A1652,HOS[],8,FALSE)</f>
        <v>15103.69</v>
      </c>
      <c r="N1652" t="str">
        <f>VLOOKUP(A1652,HOS[],9,FALSE)</f>
        <v>tier - 3</v>
      </c>
      <c r="O1652" t="str">
        <f>VLOOKUP(A1652,HOS[],10,FALSE)</f>
        <v>tier - 3</v>
      </c>
      <c r="P1652" t="str">
        <f>VLOOKUP(A1652,HOS[],11,FALSE)</f>
        <v>R1011</v>
      </c>
      <c r="Q1652">
        <f>VLOOKUP(A1652,HOS[],3,FALSE)</f>
        <v>35</v>
      </c>
    </row>
    <row r="1653" spans="1:17" ht="15.6" x14ac:dyDescent="0.3">
      <c r="A1653" s="1" t="s">
        <v>719</v>
      </c>
      <c r="B1653" t="str">
        <f>VLOOKUP(A1653,CUS[],3,FALSE)</f>
        <v>Kerri</v>
      </c>
      <c r="C1653">
        <f>VLOOKUP(A1653,MED[],2,FALSE)</f>
        <v>36.19</v>
      </c>
      <c r="D1653">
        <f>VLOOKUP(A1653,MED[],3,FALSE)</f>
        <v>4.3</v>
      </c>
      <c r="E1653" t="str">
        <f>VLOOKUP(A1653,MED[],4,FALSE)</f>
        <v>No</v>
      </c>
      <c r="F1653" t="str">
        <f>VLOOKUP(A1653,MED[],5,FALSE)</f>
        <v>No</v>
      </c>
      <c r="G1653" t="str">
        <f>VLOOKUP(A1653,MED[],6,FALSE)</f>
        <v>No</v>
      </c>
      <c r="H1653" t="str">
        <f>VLOOKUP(A1653,MED[],7,FALSE)</f>
        <v>0</v>
      </c>
      <c r="I1653" t="str">
        <f>VLOOKUP(A1653,MED[],8,FALSE)</f>
        <v>No</v>
      </c>
      <c r="J1653" t="str">
        <f>VLOOKUP(A1653,MED[],9,FALSE)</f>
        <v>Obesity</v>
      </c>
      <c r="K1653" t="str">
        <f>VLOOKUP(A1653,MED[],10,FALSE)</f>
        <v>Normal</v>
      </c>
      <c r="L1653" t="str">
        <f>VLOOKUP(A1653,HOS[],2,FALSE)</f>
        <v>5 Dec 1982</v>
      </c>
      <c r="M1653" s="11">
        <f>VLOOKUP(A1653,HOS[],8,FALSE)</f>
        <v>15123.19</v>
      </c>
      <c r="N1653" t="str">
        <f>VLOOKUP(A1653,HOS[],9,FALSE)</f>
        <v>tier - 2</v>
      </c>
      <c r="O1653" t="str">
        <f>VLOOKUP(A1653,HOS[],10,FALSE)</f>
        <v>tier - 1</v>
      </c>
      <c r="P1653" t="str">
        <f>VLOOKUP(A1653,HOS[],11,FALSE)</f>
        <v>R1013</v>
      </c>
      <c r="Q1653">
        <f>VLOOKUP(A1653,HOS[],3,FALSE)</f>
        <v>40</v>
      </c>
    </row>
    <row r="1654" spans="1:17" ht="15.6" x14ac:dyDescent="0.3">
      <c r="A1654" s="1" t="s">
        <v>718</v>
      </c>
      <c r="B1654" t="str">
        <f>VLOOKUP(A1654,CUS[],3,FALSE)</f>
        <v>Lisa</v>
      </c>
      <c r="C1654">
        <f>VLOOKUP(A1654,MED[],2,FALSE)</f>
        <v>29.6</v>
      </c>
      <c r="D1654">
        <f>VLOOKUP(A1654,MED[],3,FALSE)</f>
        <v>4.09</v>
      </c>
      <c r="E1654" t="str">
        <f>VLOOKUP(A1654,MED[],4,FALSE)</f>
        <v>No</v>
      </c>
      <c r="F1654" t="str">
        <f>VLOOKUP(A1654,MED[],5,FALSE)</f>
        <v>No</v>
      </c>
      <c r="G1654" t="str">
        <f>VLOOKUP(A1654,MED[],6,FALSE)</f>
        <v>No</v>
      </c>
      <c r="H1654" t="str">
        <f>VLOOKUP(A1654,MED[],7,FALSE)</f>
        <v>0</v>
      </c>
      <c r="I1654" t="str">
        <f>VLOOKUP(A1654,MED[],8,FALSE)</f>
        <v>No</v>
      </c>
      <c r="J1654" t="str">
        <f>VLOOKUP(A1654,MED[],9,FALSE)</f>
        <v>Overweight</v>
      </c>
      <c r="K1654" t="str">
        <f>VLOOKUP(A1654,MED[],10,FALSE)</f>
        <v>Normal</v>
      </c>
      <c r="L1654" t="str">
        <f>VLOOKUP(A1654,HOS[],2,FALSE)</f>
        <v>25 Jul 1982</v>
      </c>
      <c r="M1654" s="11">
        <f>VLOOKUP(A1654,HOS[],8,FALSE)</f>
        <v>15150.44</v>
      </c>
      <c r="N1654" t="str">
        <f>VLOOKUP(A1654,HOS[],9,FALSE)</f>
        <v>tier - 2</v>
      </c>
      <c r="O1654" t="str">
        <f>VLOOKUP(A1654,HOS[],10,FALSE)</f>
        <v>tier - 1</v>
      </c>
      <c r="P1654" t="str">
        <f>VLOOKUP(A1654,HOS[],11,FALSE)</f>
        <v>R1011</v>
      </c>
      <c r="Q1654">
        <f>VLOOKUP(A1654,HOS[],3,FALSE)</f>
        <v>40</v>
      </c>
    </row>
    <row r="1655" spans="1:17" ht="15.6" x14ac:dyDescent="0.3">
      <c r="A1655" s="1" t="s">
        <v>717</v>
      </c>
      <c r="B1655" t="str">
        <f>VLOOKUP(A1655,CUS[],3,FALSE)</f>
        <v>Nicholas G</v>
      </c>
      <c r="C1655">
        <f>VLOOKUP(A1655,MED[],2,FALSE)</f>
        <v>30.95</v>
      </c>
      <c r="D1655">
        <f>VLOOKUP(A1655,MED[],3,FALSE)</f>
        <v>6.27</v>
      </c>
      <c r="E1655" t="str">
        <f>VLOOKUP(A1655,MED[],4,FALSE)</f>
        <v>No</v>
      </c>
      <c r="F1655" t="str">
        <f>VLOOKUP(A1655,MED[],5,FALSE)</f>
        <v>No</v>
      </c>
      <c r="G1655" t="str">
        <f>VLOOKUP(A1655,MED[],6,FALSE)</f>
        <v>Yes</v>
      </c>
      <c r="H1655" t="str">
        <f>VLOOKUP(A1655,MED[],7,FALSE)</f>
        <v>1</v>
      </c>
      <c r="I1655" t="str">
        <f>VLOOKUP(A1655,MED[],8,FALSE)</f>
        <v>No</v>
      </c>
      <c r="J1655" t="str">
        <f>VLOOKUP(A1655,MED[],9,FALSE)</f>
        <v>Obesity</v>
      </c>
      <c r="K1655" t="str">
        <f>VLOOKUP(A1655,MED[],10,FALSE)</f>
        <v>Prediabetes</v>
      </c>
      <c r="L1655" t="str">
        <f>VLOOKUP(A1655,HOS[],2,FALSE)</f>
        <v>25 Oct 1993</v>
      </c>
      <c r="M1655" s="11">
        <f>VLOOKUP(A1655,HOS[],8,FALSE)</f>
        <v>15161.25</v>
      </c>
      <c r="N1655" t="str">
        <f>VLOOKUP(A1655,HOS[],9,FALSE)</f>
        <v>tier - 2</v>
      </c>
      <c r="O1655" t="str">
        <f>VLOOKUP(A1655,HOS[],10,FALSE)</f>
        <v>tier - 2</v>
      </c>
      <c r="P1655" t="str">
        <f>VLOOKUP(A1655,HOS[],11,FALSE)</f>
        <v>R1021</v>
      </c>
      <c r="Q1655">
        <f>VLOOKUP(A1655,HOS[],3,FALSE)</f>
        <v>29</v>
      </c>
    </row>
    <row r="1656" spans="1:17" ht="15.6" x14ac:dyDescent="0.3">
      <c r="A1656" s="1" t="s">
        <v>716</v>
      </c>
      <c r="B1656" t="str">
        <f>VLOOKUP(A1656,CUS[],3,FALSE)</f>
        <v>Vasilis S</v>
      </c>
      <c r="C1656">
        <f>VLOOKUP(A1656,MED[],2,FALSE)</f>
        <v>19.95</v>
      </c>
      <c r="D1656">
        <f>VLOOKUP(A1656,MED[],3,FALSE)</f>
        <v>5.39</v>
      </c>
      <c r="E1656" t="str">
        <f>VLOOKUP(A1656,MED[],4,FALSE)</f>
        <v>No</v>
      </c>
      <c r="F1656" t="str">
        <f>VLOOKUP(A1656,MED[],5,FALSE)</f>
        <v>No</v>
      </c>
      <c r="G1656" t="str">
        <f>VLOOKUP(A1656,MED[],6,FALSE)</f>
        <v>No</v>
      </c>
      <c r="H1656" t="str">
        <f>VLOOKUP(A1656,MED[],7,FALSE)</f>
        <v>1</v>
      </c>
      <c r="I1656" t="str">
        <f>VLOOKUP(A1656,MED[],8,FALSE)</f>
        <v>No</v>
      </c>
      <c r="J1656" t="str">
        <f>VLOOKUP(A1656,MED[],9,FALSE)</f>
        <v>Overweight</v>
      </c>
      <c r="K1656" t="str">
        <f>VLOOKUP(A1656,MED[],10,FALSE)</f>
        <v>Normal</v>
      </c>
      <c r="L1656" t="str">
        <f>VLOOKUP(A1656,HOS[],2,FALSE)</f>
        <v>3 Nov 1984</v>
      </c>
      <c r="M1656" s="11">
        <f>VLOOKUP(A1656,HOS[],8,FALSE)</f>
        <v>40419.019999999997</v>
      </c>
      <c r="N1656" t="str">
        <f>VLOOKUP(A1656,HOS[],9,FALSE)</f>
        <v>tier - 2</v>
      </c>
      <c r="O1656" t="str">
        <f>VLOOKUP(A1656,HOS[],10,FALSE)</f>
        <v>tier - 3</v>
      </c>
      <c r="P1656" t="str">
        <f>VLOOKUP(A1656,HOS[],11,FALSE)</f>
        <v>R1012</v>
      </c>
      <c r="Q1656">
        <f>VLOOKUP(A1656,HOS[],3,FALSE)</f>
        <v>38</v>
      </c>
    </row>
    <row r="1657" spans="1:17" ht="15.6" x14ac:dyDescent="0.3">
      <c r="A1657" s="1" t="s">
        <v>715</v>
      </c>
      <c r="B1657" t="str">
        <f>VLOOKUP(A1657,CUS[],3,FALSE)</f>
        <v>Michael P</v>
      </c>
      <c r="C1657">
        <f>VLOOKUP(A1657,MED[],2,FALSE)</f>
        <v>23.65</v>
      </c>
      <c r="D1657">
        <f>VLOOKUP(A1657,MED[],3,FALSE)</f>
        <v>5.75</v>
      </c>
      <c r="E1657" t="str">
        <f>VLOOKUP(A1657,MED[],4,FALSE)</f>
        <v>yes</v>
      </c>
      <c r="F1657" t="str">
        <f>VLOOKUP(A1657,MED[],5,FALSE)</f>
        <v>No</v>
      </c>
      <c r="G1657" t="str">
        <f>VLOOKUP(A1657,MED[],6,FALSE)</f>
        <v>No</v>
      </c>
      <c r="H1657" t="str">
        <f>VLOOKUP(A1657,MED[],7,FALSE)</f>
        <v>0</v>
      </c>
      <c r="I1657" t="str">
        <f>VLOOKUP(A1657,MED[],8,FALSE)</f>
        <v>No</v>
      </c>
      <c r="J1657" t="str">
        <f>VLOOKUP(A1657,MED[],9,FALSE)</f>
        <v>Overweight</v>
      </c>
      <c r="K1657" t="str">
        <f>VLOOKUP(A1657,MED[],10,FALSE)</f>
        <v>Prediabetes</v>
      </c>
      <c r="L1657" t="str">
        <f>VLOOKUP(A1657,HOS[],2,FALSE)</f>
        <v>15 Jun 1985</v>
      </c>
      <c r="M1657" s="11">
        <f>VLOOKUP(A1657,HOS[],8,FALSE)</f>
        <v>42211.14</v>
      </c>
      <c r="N1657" t="str">
        <f>VLOOKUP(A1657,HOS[],9,FALSE)</f>
        <v>tier - 2</v>
      </c>
      <c r="O1657" t="str">
        <f>VLOOKUP(A1657,HOS[],10,FALSE)</f>
        <v>tier - 1</v>
      </c>
      <c r="P1657" t="str">
        <f>VLOOKUP(A1657,HOS[],11,FALSE)</f>
        <v>R1013</v>
      </c>
      <c r="Q1657">
        <f>VLOOKUP(A1657,HOS[],3,FALSE)</f>
        <v>37</v>
      </c>
    </row>
    <row r="1658" spans="1:17" ht="15.6" x14ac:dyDescent="0.3">
      <c r="A1658" s="1" t="s">
        <v>714</v>
      </c>
      <c r="B1658" t="str">
        <f>VLOOKUP(A1658,CUS[],3,FALSE)</f>
        <v>Colleen C.</v>
      </c>
      <c r="C1658">
        <f>VLOOKUP(A1658,MED[],2,FALSE)</f>
        <v>43.34</v>
      </c>
      <c r="D1658">
        <f>VLOOKUP(A1658,MED[],3,FALSE)</f>
        <v>4.91</v>
      </c>
      <c r="E1658" t="str">
        <f>VLOOKUP(A1658,MED[],4,FALSE)</f>
        <v>No</v>
      </c>
      <c r="F1658" t="str">
        <f>VLOOKUP(A1658,MED[],5,FALSE)</f>
        <v>No</v>
      </c>
      <c r="G1658" t="str">
        <f>VLOOKUP(A1658,MED[],6,FALSE)</f>
        <v>No</v>
      </c>
      <c r="H1658" t="str">
        <f>VLOOKUP(A1658,MED[],7,FALSE)</f>
        <v>1</v>
      </c>
      <c r="I1658" t="str">
        <f>VLOOKUP(A1658,MED[],8,FALSE)</f>
        <v>No</v>
      </c>
      <c r="J1658" t="str">
        <f>VLOOKUP(A1658,MED[],9,FALSE)</f>
        <v>Obesity</v>
      </c>
      <c r="K1658" t="str">
        <f>VLOOKUP(A1658,MED[],10,FALSE)</f>
        <v>Normal</v>
      </c>
      <c r="L1658" t="str">
        <f>VLOOKUP(A1658,HOS[],2,FALSE)</f>
        <v>4 Sep 1987</v>
      </c>
      <c r="M1658" s="11">
        <f>VLOOKUP(A1658,HOS[],8,FALSE)</f>
        <v>15161.53</v>
      </c>
      <c r="N1658" t="str">
        <f>VLOOKUP(A1658,HOS[],9,FALSE)</f>
        <v>tier - 2</v>
      </c>
      <c r="O1658" t="str">
        <f>VLOOKUP(A1658,HOS[],10,FALSE)</f>
        <v>tier - 2</v>
      </c>
      <c r="P1658" t="str">
        <f>VLOOKUP(A1658,HOS[],11,FALSE)</f>
        <v>R1013</v>
      </c>
      <c r="Q1658">
        <f>VLOOKUP(A1658,HOS[],3,FALSE)</f>
        <v>35</v>
      </c>
    </row>
    <row r="1659" spans="1:17" ht="15.6" x14ac:dyDescent="0.3">
      <c r="A1659" s="1" t="s">
        <v>713</v>
      </c>
      <c r="B1659" t="str">
        <f>VLOOKUP(A1659,CUS[],3,FALSE)</f>
        <v>Annika</v>
      </c>
      <c r="C1659">
        <f>VLOOKUP(A1659,MED[],2,FALSE)</f>
        <v>31.98</v>
      </c>
      <c r="D1659">
        <f>VLOOKUP(A1659,MED[],3,FALSE)</f>
        <v>4.46</v>
      </c>
      <c r="E1659" t="str">
        <f>VLOOKUP(A1659,MED[],4,FALSE)</f>
        <v>yes</v>
      </c>
      <c r="F1659" t="str">
        <f>VLOOKUP(A1659,MED[],5,FALSE)</f>
        <v>No</v>
      </c>
      <c r="G1659" t="str">
        <f>VLOOKUP(A1659,MED[],6,FALSE)</f>
        <v>No</v>
      </c>
      <c r="H1659" t="str">
        <f>VLOOKUP(A1659,MED[],7,FALSE)</f>
        <v>1</v>
      </c>
      <c r="I1659" t="str">
        <f>VLOOKUP(A1659,MED[],8,FALSE)</f>
        <v>No</v>
      </c>
      <c r="J1659" t="str">
        <f>VLOOKUP(A1659,MED[],9,FALSE)</f>
        <v>Obesity</v>
      </c>
      <c r="K1659" t="str">
        <f>VLOOKUP(A1659,MED[],10,FALSE)</f>
        <v>Normal</v>
      </c>
      <c r="L1659" t="str">
        <f>VLOOKUP(A1659,HOS[],2,FALSE)</f>
        <v>3 Aug 1995</v>
      </c>
      <c r="M1659" s="11">
        <f>VLOOKUP(A1659,HOS[],8,FALSE)</f>
        <v>15170.07</v>
      </c>
      <c r="N1659" t="str">
        <f>VLOOKUP(A1659,HOS[],9,FALSE)</f>
        <v>tier - 2</v>
      </c>
      <c r="O1659" t="str">
        <f>VLOOKUP(A1659,HOS[],10,FALSE)</f>
        <v>tier - 2</v>
      </c>
      <c r="P1659" t="str">
        <f>VLOOKUP(A1659,HOS[],11,FALSE)</f>
        <v>R1025</v>
      </c>
      <c r="Q1659">
        <f>VLOOKUP(A1659,HOS[],3,FALSE)</f>
        <v>27</v>
      </c>
    </row>
    <row r="1660" spans="1:17" ht="15.6" x14ac:dyDescent="0.3">
      <c r="A1660" s="1" t="s">
        <v>712</v>
      </c>
      <c r="B1660" t="str">
        <f>VLOOKUP(A1660,CUS[],3,FALSE)</f>
        <v>Kelly</v>
      </c>
      <c r="C1660">
        <f>VLOOKUP(A1660,MED[],2,FALSE)</f>
        <v>35.86</v>
      </c>
      <c r="D1660">
        <f>VLOOKUP(A1660,MED[],3,FALSE)</f>
        <v>6.22</v>
      </c>
      <c r="E1660" t="str">
        <f>VLOOKUP(A1660,MED[],4,FALSE)</f>
        <v>No</v>
      </c>
      <c r="F1660" t="str">
        <f>VLOOKUP(A1660,MED[],5,FALSE)</f>
        <v>No</v>
      </c>
      <c r="G1660" t="str">
        <f>VLOOKUP(A1660,MED[],6,FALSE)</f>
        <v>No</v>
      </c>
      <c r="H1660" t="str">
        <f>VLOOKUP(A1660,MED[],7,FALSE)</f>
        <v>1</v>
      </c>
      <c r="I1660" t="str">
        <f>VLOOKUP(A1660,MED[],8,FALSE)</f>
        <v>No</v>
      </c>
      <c r="J1660" t="str">
        <f>VLOOKUP(A1660,MED[],9,FALSE)</f>
        <v>Obesity</v>
      </c>
      <c r="K1660" t="str">
        <f>VLOOKUP(A1660,MED[],10,FALSE)</f>
        <v>Prediabetes</v>
      </c>
      <c r="L1660" t="str">
        <f>VLOOKUP(A1660,HOS[],2,FALSE)</f>
        <v>17 Jul 1987</v>
      </c>
      <c r="M1660" s="11">
        <f>VLOOKUP(A1660,HOS[],8,FALSE)</f>
        <v>15174.81</v>
      </c>
      <c r="N1660" t="str">
        <f>VLOOKUP(A1660,HOS[],9,FALSE)</f>
        <v>tier - 2</v>
      </c>
      <c r="O1660" t="str">
        <f>VLOOKUP(A1660,HOS[],10,FALSE)</f>
        <v>tier - 3</v>
      </c>
      <c r="P1660" t="str">
        <f>VLOOKUP(A1660,HOS[],11,FALSE)</f>
        <v>R1013</v>
      </c>
      <c r="Q1660">
        <f>VLOOKUP(A1660,HOS[],3,FALSE)</f>
        <v>35</v>
      </c>
    </row>
    <row r="1661" spans="1:17" ht="15.6" x14ac:dyDescent="0.3">
      <c r="A1661" s="1" t="s">
        <v>711</v>
      </c>
      <c r="B1661" t="str">
        <f>VLOOKUP(A1661,CUS[],3,FALSE)</f>
        <v>Nicholas C.</v>
      </c>
      <c r="C1661">
        <f>VLOOKUP(A1661,MED[],2,FALSE)</f>
        <v>15.2</v>
      </c>
      <c r="D1661">
        <f>VLOOKUP(A1661,MED[],3,FALSE)</f>
        <v>8.82</v>
      </c>
      <c r="E1661" t="str">
        <f>VLOOKUP(A1661,MED[],4,FALSE)</f>
        <v>No</v>
      </c>
      <c r="F1661" t="str">
        <f>VLOOKUP(A1661,MED[],5,FALSE)</f>
        <v>No</v>
      </c>
      <c r="G1661" t="str">
        <f>VLOOKUP(A1661,MED[],6,FALSE)</f>
        <v>No</v>
      </c>
      <c r="H1661" t="str">
        <f>VLOOKUP(A1661,MED[],7,FALSE)</f>
        <v>0</v>
      </c>
      <c r="I1661" t="str">
        <f>VLOOKUP(A1661,MED[],8,FALSE)</f>
        <v>No</v>
      </c>
      <c r="J1661" t="str">
        <f>VLOOKUP(A1661,MED[],9,FALSE)</f>
        <v>Underweight</v>
      </c>
      <c r="K1661" t="str">
        <f>VLOOKUP(A1661,MED[],10,FALSE)</f>
        <v>Diabetes</v>
      </c>
      <c r="L1661" t="str">
        <f>VLOOKUP(A1661,HOS[],2,FALSE)</f>
        <v>23 Sep 1971</v>
      </c>
      <c r="M1661" s="11">
        <f>VLOOKUP(A1661,HOS[],8,FALSE)</f>
        <v>15207.92</v>
      </c>
      <c r="N1661" t="str">
        <f>VLOOKUP(A1661,HOS[],9,FALSE)</f>
        <v>tier - 2</v>
      </c>
      <c r="O1661" t="str">
        <f>VLOOKUP(A1661,HOS[],10,FALSE)</f>
        <v>tier - 3</v>
      </c>
      <c r="P1661" t="str">
        <f>VLOOKUP(A1661,HOS[],11,FALSE)</f>
        <v>R1012</v>
      </c>
      <c r="Q1661">
        <f>VLOOKUP(A1661,HOS[],3,FALSE)</f>
        <v>51</v>
      </c>
    </row>
    <row r="1662" spans="1:17" ht="15.6" x14ac:dyDescent="0.3">
      <c r="A1662" s="1" t="s">
        <v>710</v>
      </c>
      <c r="B1662" t="str">
        <f>VLOOKUP(A1662,CUS[],3,FALSE)</f>
        <v>Kelly K</v>
      </c>
      <c r="C1662">
        <f>VLOOKUP(A1662,MED[],2,FALSE)</f>
        <v>37.200000000000003</v>
      </c>
      <c r="D1662">
        <f>VLOOKUP(A1662,MED[],3,FALSE)</f>
        <v>10.14</v>
      </c>
      <c r="E1662" t="str">
        <f>VLOOKUP(A1662,MED[],4,FALSE)</f>
        <v>No</v>
      </c>
      <c r="F1662" t="str">
        <f>VLOOKUP(A1662,MED[],5,FALSE)</f>
        <v>No</v>
      </c>
      <c r="G1662" t="str">
        <f>VLOOKUP(A1662,MED[],6,FALSE)</f>
        <v>No</v>
      </c>
      <c r="H1662" t="str">
        <f>VLOOKUP(A1662,MED[],7,FALSE)</f>
        <v>0</v>
      </c>
      <c r="I1662" t="str">
        <f>VLOOKUP(A1662,MED[],8,FALSE)</f>
        <v>No</v>
      </c>
      <c r="J1662" t="str">
        <f>VLOOKUP(A1662,MED[],9,FALSE)</f>
        <v>Obesity</v>
      </c>
      <c r="K1662" t="str">
        <f>VLOOKUP(A1662,MED[],10,FALSE)</f>
        <v>Diabetes</v>
      </c>
      <c r="L1662" t="str">
        <f>VLOOKUP(A1662,HOS[],2,FALSE)</f>
        <v>25 Jul 2002</v>
      </c>
      <c r="M1662" s="11">
        <f>VLOOKUP(A1662,HOS[],8,FALSE)</f>
        <v>15230.32</v>
      </c>
      <c r="N1662" t="str">
        <f>VLOOKUP(A1662,HOS[],9,FALSE)</f>
        <v>tier - 2</v>
      </c>
      <c r="O1662" t="str">
        <f>VLOOKUP(A1662,HOS[],10,FALSE)</f>
        <v>tier - 2</v>
      </c>
      <c r="P1662" t="str">
        <f>VLOOKUP(A1662,HOS[],11,FALSE)</f>
        <v>R1026</v>
      </c>
      <c r="Q1662">
        <f>VLOOKUP(A1662,HOS[],3,FALSE)</f>
        <v>20</v>
      </c>
    </row>
    <row r="1663" spans="1:17" ht="15.6" x14ac:dyDescent="0.3">
      <c r="A1663" s="1" t="s">
        <v>709</v>
      </c>
      <c r="B1663" t="str">
        <f>VLOOKUP(A1663,CUS[],3,FALSE)</f>
        <v>Andrew</v>
      </c>
      <c r="C1663">
        <f>VLOOKUP(A1663,MED[],2,FALSE)</f>
        <v>17.91</v>
      </c>
      <c r="D1663">
        <f>VLOOKUP(A1663,MED[],3,FALSE)</f>
        <v>4.66</v>
      </c>
      <c r="E1663" t="str">
        <f>VLOOKUP(A1663,MED[],4,FALSE)</f>
        <v>No</v>
      </c>
      <c r="F1663" t="str">
        <f>VLOOKUP(A1663,MED[],5,FALSE)</f>
        <v>No</v>
      </c>
      <c r="G1663" t="str">
        <f>VLOOKUP(A1663,MED[],6,FALSE)</f>
        <v>No</v>
      </c>
      <c r="H1663" t="str">
        <f>VLOOKUP(A1663,MED[],7,FALSE)</f>
        <v>2</v>
      </c>
      <c r="I1663" t="str">
        <f>VLOOKUP(A1663,MED[],8,FALSE)</f>
        <v>No</v>
      </c>
      <c r="J1663" t="str">
        <f>VLOOKUP(A1663,MED[],9,FALSE)</f>
        <v>Underweight</v>
      </c>
      <c r="K1663" t="str">
        <f>VLOOKUP(A1663,MED[],10,FALSE)</f>
        <v>Normal</v>
      </c>
      <c r="L1663" t="str">
        <f>VLOOKUP(A1663,HOS[],2,FALSE)</f>
        <v>16 Nov 1972</v>
      </c>
      <c r="M1663" s="11">
        <f>VLOOKUP(A1663,HOS[],8,FALSE)</f>
        <v>15260.52</v>
      </c>
      <c r="N1663" t="str">
        <f>VLOOKUP(A1663,HOS[],9,FALSE)</f>
        <v>tier - 2</v>
      </c>
      <c r="O1663" t="str">
        <f>VLOOKUP(A1663,HOS[],10,FALSE)</f>
        <v>tier - 2</v>
      </c>
      <c r="P1663" t="str">
        <f>VLOOKUP(A1663,HOS[],11,FALSE)</f>
        <v>R1013</v>
      </c>
      <c r="Q1663">
        <f>VLOOKUP(A1663,HOS[],3,FALSE)</f>
        <v>50</v>
      </c>
    </row>
    <row r="1664" spans="1:17" ht="15.6" x14ac:dyDescent="0.3">
      <c r="A1664" s="1" t="s">
        <v>708</v>
      </c>
      <c r="B1664" t="str">
        <f>VLOOKUP(A1664,CUS[],3,FALSE)</f>
        <v>Hannah</v>
      </c>
      <c r="C1664">
        <f>VLOOKUP(A1664,MED[],2,FALSE)</f>
        <v>20.76</v>
      </c>
      <c r="D1664">
        <f>VLOOKUP(A1664,MED[],3,FALSE)</f>
        <v>6.26</v>
      </c>
      <c r="E1664" t="str">
        <f>VLOOKUP(A1664,MED[],4,FALSE)</f>
        <v>No</v>
      </c>
      <c r="F1664" t="str">
        <f>VLOOKUP(A1664,MED[],5,FALSE)</f>
        <v>No</v>
      </c>
      <c r="G1664" t="str">
        <f>VLOOKUP(A1664,MED[],6,FALSE)</f>
        <v>No</v>
      </c>
      <c r="H1664" t="str">
        <f>VLOOKUP(A1664,MED[],7,FALSE)</f>
        <v>0</v>
      </c>
      <c r="I1664" t="str">
        <f>VLOOKUP(A1664,MED[],8,FALSE)</f>
        <v>No</v>
      </c>
      <c r="J1664" t="str">
        <f>VLOOKUP(A1664,MED[],9,FALSE)</f>
        <v>Overweight</v>
      </c>
      <c r="K1664" t="str">
        <f>VLOOKUP(A1664,MED[],10,FALSE)</f>
        <v>Prediabetes</v>
      </c>
      <c r="L1664" t="str">
        <f>VLOOKUP(A1664,HOS[],2,FALSE)</f>
        <v>13 Sep 1980</v>
      </c>
      <c r="M1664" s="11">
        <f>VLOOKUP(A1664,HOS[],8,FALSE)</f>
        <v>15322.77</v>
      </c>
      <c r="N1664" t="str">
        <f>VLOOKUP(A1664,HOS[],9,FALSE)</f>
        <v>tier - 2</v>
      </c>
      <c r="O1664" t="str">
        <f>VLOOKUP(A1664,HOS[],10,FALSE)</f>
        <v>tier - 3</v>
      </c>
      <c r="P1664" t="str">
        <f>VLOOKUP(A1664,HOS[],11,FALSE)</f>
        <v>R1013</v>
      </c>
      <c r="Q1664">
        <f>VLOOKUP(A1664,HOS[],3,FALSE)</f>
        <v>42</v>
      </c>
    </row>
    <row r="1665" spans="1:17" ht="15.6" x14ac:dyDescent="0.3">
      <c r="A1665" s="1" t="s">
        <v>707</v>
      </c>
      <c r="B1665" t="str">
        <f>VLOOKUP(A1665,CUS[],3,FALSE)</f>
        <v>Patricio Sr.</v>
      </c>
      <c r="C1665">
        <f>VLOOKUP(A1665,MED[],2,FALSE)</f>
        <v>38.99</v>
      </c>
      <c r="D1665">
        <f>VLOOKUP(A1665,MED[],3,FALSE)</f>
        <v>5.21</v>
      </c>
      <c r="E1665" t="str">
        <f>VLOOKUP(A1665,MED[],4,FALSE)</f>
        <v>No</v>
      </c>
      <c r="F1665" t="str">
        <f>VLOOKUP(A1665,MED[],5,FALSE)</f>
        <v>yes</v>
      </c>
      <c r="G1665" t="str">
        <f>VLOOKUP(A1665,MED[],6,FALSE)</f>
        <v>No</v>
      </c>
      <c r="H1665" t="str">
        <f>VLOOKUP(A1665,MED[],7,FALSE)</f>
        <v>1</v>
      </c>
      <c r="I1665" t="str">
        <f>VLOOKUP(A1665,MED[],8,FALSE)</f>
        <v>No</v>
      </c>
      <c r="J1665" t="str">
        <f>VLOOKUP(A1665,MED[],9,FALSE)</f>
        <v>Obesity</v>
      </c>
      <c r="K1665" t="str">
        <f>VLOOKUP(A1665,MED[],10,FALSE)</f>
        <v>Normal</v>
      </c>
      <c r="L1665" t="str">
        <f>VLOOKUP(A1665,HOS[],2,FALSE)</f>
        <v>14 Nov 2004</v>
      </c>
      <c r="M1665" s="11">
        <f>VLOOKUP(A1665,HOS[],8,FALSE)</f>
        <v>15359.1</v>
      </c>
      <c r="N1665" t="str">
        <f>VLOOKUP(A1665,HOS[],9,FALSE)</f>
        <v>tier - 2</v>
      </c>
      <c r="O1665" t="str">
        <f>VLOOKUP(A1665,HOS[],10,FALSE)</f>
        <v>tier - 3</v>
      </c>
      <c r="P1665" t="str">
        <f>VLOOKUP(A1665,HOS[],11,FALSE)</f>
        <v>R1022</v>
      </c>
      <c r="Q1665">
        <f>VLOOKUP(A1665,HOS[],3,FALSE)</f>
        <v>18</v>
      </c>
    </row>
    <row r="1666" spans="1:17" ht="15.6" x14ac:dyDescent="0.3">
      <c r="A1666" s="1" t="s">
        <v>706</v>
      </c>
      <c r="B1666" t="str">
        <f>VLOOKUP(A1666,CUS[],3,FALSE)</f>
        <v>Robert B</v>
      </c>
      <c r="C1666">
        <f>VLOOKUP(A1666,MED[],2,FALSE)</f>
        <v>42.655000000000001</v>
      </c>
      <c r="D1666">
        <f>VLOOKUP(A1666,MED[],3,FALSE)</f>
        <v>5.94</v>
      </c>
      <c r="E1666" t="str">
        <f>VLOOKUP(A1666,MED[],4,FALSE)</f>
        <v>yes</v>
      </c>
      <c r="F1666" t="str">
        <f>VLOOKUP(A1666,MED[],5,FALSE)</f>
        <v>No</v>
      </c>
      <c r="G1666" t="str">
        <f>VLOOKUP(A1666,MED[],6,FALSE)</f>
        <v>Yes</v>
      </c>
      <c r="H1666" t="str">
        <f>VLOOKUP(A1666,MED[],7,FALSE)</f>
        <v>1</v>
      </c>
      <c r="I1666" t="str">
        <f>VLOOKUP(A1666,MED[],8,FALSE)</f>
        <v>No</v>
      </c>
      <c r="J1666" t="str">
        <f>VLOOKUP(A1666,MED[],9,FALSE)</f>
        <v>Obesity</v>
      </c>
      <c r="K1666" t="str">
        <f>VLOOKUP(A1666,MED[],10,FALSE)</f>
        <v>Prediabetes</v>
      </c>
      <c r="L1666" t="str">
        <f>VLOOKUP(A1666,HOS[],2,FALSE)</f>
        <v>17 Aug 1983</v>
      </c>
      <c r="M1666" s="11">
        <f>VLOOKUP(A1666,HOS[],8,FALSE)</f>
        <v>15361.5</v>
      </c>
      <c r="N1666" t="str">
        <f>VLOOKUP(A1666,HOS[],9,FALSE)</f>
        <v>tier - 2</v>
      </c>
      <c r="O1666" t="str">
        <f>VLOOKUP(A1666,HOS[],10,FALSE)</f>
        <v>tier - 3</v>
      </c>
      <c r="P1666" t="str">
        <f>VLOOKUP(A1666,HOS[],11,FALSE)</f>
        <v>R1019</v>
      </c>
      <c r="Q1666">
        <f>VLOOKUP(A1666,HOS[],3,FALSE)</f>
        <v>39</v>
      </c>
    </row>
    <row r="1667" spans="1:17" ht="15.6" x14ac:dyDescent="0.3">
      <c r="A1667" s="1" t="s">
        <v>705</v>
      </c>
      <c r="B1667" t="str">
        <f>VLOOKUP(A1667,CUS[],3,FALSE)</f>
        <v>Benjamin M</v>
      </c>
      <c r="C1667">
        <f>VLOOKUP(A1667,MED[],2,FALSE)</f>
        <v>30.57</v>
      </c>
      <c r="D1667">
        <f>VLOOKUP(A1667,MED[],3,FALSE)</f>
        <v>5.34</v>
      </c>
      <c r="E1667" t="str">
        <f>VLOOKUP(A1667,MED[],4,FALSE)</f>
        <v>No</v>
      </c>
      <c r="F1667" t="str">
        <f>VLOOKUP(A1667,MED[],5,FALSE)</f>
        <v>No</v>
      </c>
      <c r="G1667" t="str">
        <f>VLOOKUP(A1667,MED[],6,FALSE)</f>
        <v>Yes</v>
      </c>
      <c r="H1667" t="str">
        <f>VLOOKUP(A1667,MED[],7,FALSE)</f>
        <v>1</v>
      </c>
      <c r="I1667" t="str">
        <f>VLOOKUP(A1667,MED[],8,FALSE)</f>
        <v>No</v>
      </c>
      <c r="J1667" t="str">
        <f>VLOOKUP(A1667,MED[],9,FALSE)</f>
        <v>Obesity</v>
      </c>
      <c r="K1667" t="str">
        <f>VLOOKUP(A1667,MED[],10,FALSE)</f>
        <v>Normal</v>
      </c>
      <c r="L1667" t="str">
        <f>VLOOKUP(A1667,HOS[],2,FALSE)</f>
        <v>20 Jun 1993</v>
      </c>
      <c r="M1667" s="11">
        <f>VLOOKUP(A1667,HOS[],8,FALSE)</f>
        <v>6203.9</v>
      </c>
      <c r="N1667" t="str">
        <f>VLOOKUP(A1667,HOS[],9,FALSE)</f>
        <v>tier - 2</v>
      </c>
      <c r="O1667" t="str">
        <f>VLOOKUP(A1667,HOS[],10,FALSE)</f>
        <v>tier - 1</v>
      </c>
      <c r="P1667" t="str">
        <f>VLOOKUP(A1667,HOS[],11,FALSE)</f>
        <v>R1021</v>
      </c>
      <c r="Q1667">
        <f>VLOOKUP(A1667,HOS[],3,FALSE)</f>
        <v>29</v>
      </c>
    </row>
    <row r="1668" spans="1:17" ht="15.6" x14ac:dyDescent="0.3">
      <c r="A1668" s="1" t="s">
        <v>704</v>
      </c>
      <c r="B1668" t="str">
        <f>VLOOKUP(A1668,CUS[],3,FALSE)</f>
        <v>Robert</v>
      </c>
      <c r="C1668">
        <f>VLOOKUP(A1668,MED[],2,FALSE)</f>
        <v>17.7</v>
      </c>
      <c r="D1668">
        <f>VLOOKUP(A1668,MED[],3,FALSE)</f>
        <v>6.38</v>
      </c>
      <c r="E1668" t="str">
        <f>VLOOKUP(A1668,MED[],4,FALSE)</f>
        <v>No</v>
      </c>
      <c r="F1668" t="str">
        <f>VLOOKUP(A1668,MED[],5,FALSE)</f>
        <v>No</v>
      </c>
      <c r="G1668" t="str">
        <f>VLOOKUP(A1668,MED[],6,FALSE)</f>
        <v>No</v>
      </c>
      <c r="H1668" t="str">
        <f>VLOOKUP(A1668,MED[],7,FALSE)</f>
        <v>2</v>
      </c>
      <c r="I1668" t="str">
        <f>VLOOKUP(A1668,MED[],8,FALSE)</f>
        <v>No</v>
      </c>
      <c r="J1668" t="str">
        <f>VLOOKUP(A1668,MED[],9,FALSE)</f>
        <v>Underweight</v>
      </c>
      <c r="K1668" t="str">
        <f>VLOOKUP(A1668,MED[],10,FALSE)</f>
        <v>Prediabetes</v>
      </c>
      <c r="L1668" t="str">
        <f>VLOOKUP(A1668,HOS[],2,FALSE)</f>
        <v>9 Aug 1972</v>
      </c>
      <c r="M1668" s="11">
        <f>VLOOKUP(A1668,HOS[],8,FALSE)</f>
        <v>11419.49</v>
      </c>
      <c r="N1668" t="str">
        <f>VLOOKUP(A1668,HOS[],9,FALSE)</f>
        <v>tier - 2</v>
      </c>
      <c r="O1668" t="str">
        <f>VLOOKUP(A1668,HOS[],10,FALSE)</f>
        <v>tier - 3</v>
      </c>
      <c r="P1668" t="str">
        <f>VLOOKUP(A1668,HOS[],11,FALSE)</f>
        <v>R1013</v>
      </c>
      <c r="Q1668">
        <f>VLOOKUP(A1668,HOS[],3,FALSE)</f>
        <v>50</v>
      </c>
    </row>
    <row r="1669" spans="1:17" ht="15.6" x14ac:dyDescent="0.3">
      <c r="A1669" s="1" t="s">
        <v>703</v>
      </c>
      <c r="B1669" t="str">
        <f>VLOOKUP(A1669,CUS[],3,FALSE)</f>
        <v>Eric R.</v>
      </c>
      <c r="C1669">
        <f>VLOOKUP(A1669,MED[],2,FALSE)</f>
        <v>34.770000000000003</v>
      </c>
      <c r="D1669">
        <f>VLOOKUP(A1669,MED[],3,FALSE)</f>
        <v>4.47</v>
      </c>
      <c r="E1669" t="str">
        <f>VLOOKUP(A1669,MED[],4,FALSE)</f>
        <v>No</v>
      </c>
      <c r="F1669" t="str">
        <f>VLOOKUP(A1669,MED[],5,FALSE)</f>
        <v>No</v>
      </c>
      <c r="G1669" t="str">
        <f>VLOOKUP(A1669,MED[],6,FALSE)</f>
        <v>No</v>
      </c>
      <c r="H1669" t="str">
        <f>VLOOKUP(A1669,MED[],7,FALSE)</f>
        <v>1</v>
      </c>
      <c r="I1669" t="str">
        <f>VLOOKUP(A1669,MED[],8,FALSE)</f>
        <v>No</v>
      </c>
      <c r="J1669" t="str">
        <f>VLOOKUP(A1669,MED[],9,FALSE)</f>
        <v>Obesity</v>
      </c>
      <c r="K1669" t="str">
        <f>VLOOKUP(A1669,MED[],10,FALSE)</f>
        <v>Normal</v>
      </c>
      <c r="L1669" t="str">
        <f>VLOOKUP(A1669,HOS[],2,FALSE)</f>
        <v>18 Oct 1987</v>
      </c>
      <c r="M1669" s="11">
        <f>VLOOKUP(A1669,HOS[],8,FALSE)</f>
        <v>15363.77</v>
      </c>
      <c r="N1669" t="str">
        <f>VLOOKUP(A1669,HOS[],9,FALSE)</f>
        <v>tier - 1</v>
      </c>
      <c r="O1669" t="str">
        <f>VLOOKUP(A1669,HOS[],10,FALSE)</f>
        <v>tier - 2</v>
      </c>
      <c r="P1669" t="str">
        <f>VLOOKUP(A1669,HOS[],11,FALSE)</f>
        <v>R1012</v>
      </c>
      <c r="Q1669">
        <f>VLOOKUP(A1669,HOS[],3,FALSE)</f>
        <v>35</v>
      </c>
    </row>
    <row r="1670" spans="1:17" ht="15.6" x14ac:dyDescent="0.3">
      <c r="A1670" s="1" t="s">
        <v>702</v>
      </c>
      <c r="B1670" t="str">
        <f>VLOOKUP(A1670,CUS[],3,FALSE)</f>
        <v>Matthew</v>
      </c>
      <c r="C1670">
        <f>VLOOKUP(A1670,MED[],2,FALSE)</f>
        <v>16.88</v>
      </c>
      <c r="D1670">
        <f>VLOOKUP(A1670,MED[],3,FALSE)</f>
        <v>9.9600000000000009</v>
      </c>
      <c r="E1670" t="str">
        <f>VLOOKUP(A1670,MED[],4,FALSE)</f>
        <v>No</v>
      </c>
      <c r="F1670" t="str">
        <f>VLOOKUP(A1670,MED[],5,FALSE)</f>
        <v>No</v>
      </c>
      <c r="G1670" t="str">
        <f>VLOOKUP(A1670,MED[],6,FALSE)</f>
        <v>No</v>
      </c>
      <c r="H1670" t="str">
        <f>VLOOKUP(A1670,MED[],7,FALSE)</f>
        <v>0</v>
      </c>
      <c r="I1670" t="str">
        <f>VLOOKUP(A1670,MED[],8,FALSE)</f>
        <v>No</v>
      </c>
      <c r="J1670" t="str">
        <f>VLOOKUP(A1670,MED[],9,FALSE)</f>
        <v>Underweight</v>
      </c>
      <c r="K1670" t="str">
        <f>VLOOKUP(A1670,MED[],10,FALSE)</f>
        <v>Diabetes</v>
      </c>
      <c r="L1670" t="str">
        <f>VLOOKUP(A1670,HOS[],2,FALSE)</f>
        <v>28 Dec 1971</v>
      </c>
      <c r="M1670" s="11">
        <f>VLOOKUP(A1670,HOS[],8,FALSE)</f>
        <v>42303.69</v>
      </c>
      <c r="N1670" t="str">
        <f>VLOOKUP(A1670,HOS[],9,FALSE)</f>
        <v>tier - 2</v>
      </c>
      <c r="O1670" t="str">
        <f>VLOOKUP(A1670,HOS[],10,FALSE)</f>
        <v>tier - 1</v>
      </c>
      <c r="P1670" t="str">
        <f>VLOOKUP(A1670,HOS[],11,FALSE)</f>
        <v>R1013</v>
      </c>
      <c r="Q1670">
        <f>VLOOKUP(A1670,HOS[],3,FALSE)</f>
        <v>51</v>
      </c>
    </row>
    <row r="1671" spans="1:17" ht="15.6" x14ac:dyDescent="0.3">
      <c r="A1671" s="1" t="s">
        <v>701</v>
      </c>
      <c r="B1671" t="str">
        <f>VLOOKUP(A1671,CUS[],3,FALSE)</f>
        <v>Bob R</v>
      </c>
      <c r="C1671">
        <f>VLOOKUP(A1671,MED[],2,FALSE)</f>
        <v>40.26</v>
      </c>
      <c r="D1671">
        <f>VLOOKUP(A1671,MED[],3,FALSE)</f>
        <v>9.92</v>
      </c>
      <c r="E1671" t="str">
        <f>VLOOKUP(A1671,MED[],4,FALSE)</f>
        <v>yes</v>
      </c>
      <c r="F1671" t="str">
        <f>VLOOKUP(A1671,MED[],5,FALSE)</f>
        <v>No</v>
      </c>
      <c r="G1671" t="str">
        <f>VLOOKUP(A1671,MED[],6,FALSE)</f>
        <v>No</v>
      </c>
      <c r="H1671" t="str">
        <f>VLOOKUP(A1671,MED[],7,FALSE)</f>
        <v>0</v>
      </c>
      <c r="I1671" t="str">
        <f>VLOOKUP(A1671,MED[],8,FALSE)</f>
        <v>No</v>
      </c>
      <c r="J1671" t="str">
        <f>VLOOKUP(A1671,MED[],9,FALSE)</f>
        <v>Obesity</v>
      </c>
      <c r="K1671" t="str">
        <f>VLOOKUP(A1671,MED[],10,FALSE)</f>
        <v>Diabetes</v>
      </c>
      <c r="L1671" t="str">
        <f>VLOOKUP(A1671,HOS[],2,FALSE)</f>
        <v>6 Aug 1981</v>
      </c>
      <c r="M1671" s="11">
        <f>VLOOKUP(A1671,HOS[],8,FALSE)</f>
        <v>15368.22</v>
      </c>
      <c r="N1671" t="str">
        <f>VLOOKUP(A1671,HOS[],9,FALSE)</f>
        <v>tier - 3</v>
      </c>
      <c r="O1671" t="str">
        <f>VLOOKUP(A1671,HOS[],10,FALSE)</f>
        <v>tier - 3</v>
      </c>
      <c r="P1671" t="str">
        <f>VLOOKUP(A1671,HOS[],11,FALSE)</f>
        <v>R1013</v>
      </c>
      <c r="Q1671">
        <f>VLOOKUP(A1671,HOS[],3,FALSE)</f>
        <v>41</v>
      </c>
    </row>
    <row r="1672" spans="1:17" ht="15.6" x14ac:dyDescent="0.3">
      <c r="A1672" s="1" t="s">
        <v>700</v>
      </c>
      <c r="B1672" t="str">
        <f>VLOOKUP(A1672,CUS[],3,FALSE)</f>
        <v>Stephanie J.</v>
      </c>
      <c r="C1672">
        <f>VLOOKUP(A1672,MED[],2,FALSE)</f>
        <v>25.6</v>
      </c>
      <c r="D1672">
        <f>VLOOKUP(A1672,MED[],3,FALSE)</f>
        <v>6.03</v>
      </c>
      <c r="E1672" t="str">
        <f>VLOOKUP(A1672,MED[],4,FALSE)</f>
        <v>No</v>
      </c>
      <c r="F1672" t="str">
        <f>VLOOKUP(A1672,MED[],5,FALSE)</f>
        <v>No</v>
      </c>
      <c r="G1672" t="str">
        <f>VLOOKUP(A1672,MED[],6,FALSE)</f>
        <v>Yes</v>
      </c>
      <c r="H1672" t="str">
        <f>VLOOKUP(A1672,MED[],7,FALSE)</f>
        <v>1</v>
      </c>
      <c r="I1672" t="str">
        <f>VLOOKUP(A1672,MED[],8,FALSE)</f>
        <v>No</v>
      </c>
      <c r="J1672" t="str">
        <f>VLOOKUP(A1672,MED[],9,FALSE)</f>
        <v>Overweight</v>
      </c>
      <c r="K1672" t="str">
        <f>VLOOKUP(A1672,MED[],10,FALSE)</f>
        <v>Prediabetes</v>
      </c>
      <c r="L1672" t="str">
        <f>VLOOKUP(A1672,HOS[],2,FALSE)</f>
        <v>4 Nov 1993</v>
      </c>
      <c r="M1672" s="11">
        <f>VLOOKUP(A1672,HOS[],8,FALSE)</f>
        <v>15377.77</v>
      </c>
      <c r="N1672" t="str">
        <f>VLOOKUP(A1672,HOS[],9,FALSE)</f>
        <v>tier - 2</v>
      </c>
      <c r="O1672" t="str">
        <f>VLOOKUP(A1672,HOS[],10,FALSE)</f>
        <v>tier - 1</v>
      </c>
      <c r="P1672" t="str">
        <f>VLOOKUP(A1672,HOS[],11,FALSE)</f>
        <v>R1011</v>
      </c>
      <c r="Q1672">
        <f>VLOOKUP(A1672,HOS[],3,FALSE)</f>
        <v>29</v>
      </c>
    </row>
    <row r="1673" spans="1:17" ht="15.6" x14ac:dyDescent="0.3">
      <c r="A1673" s="1" t="s">
        <v>699</v>
      </c>
      <c r="B1673" t="str">
        <f>VLOOKUP(A1673,CUS[],3,FALSE)</f>
        <v>Jake</v>
      </c>
      <c r="C1673">
        <f>VLOOKUP(A1673,MED[],2,FALSE)</f>
        <v>33.549999999999997</v>
      </c>
      <c r="D1673">
        <f>VLOOKUP(A1673,MED[],3,FALSE)</f>
        <v>10.9</v>
      </c>
      <c r="E1673" t="str">
        <f>VLOOKUP(A1673,MED[],4,FALSE)</f>
        <v>yes</v>
      </c>
      <c r="F1673" t="str">
        <f>VLOOKUP(A1673,MED[],5,FALSE)</f>
        <v>No</v>
      </c>
      <c r="G1673" t="str">
        <f>VLOOKUP(A1673,MED[],6,FALSE)</f>
        <v>No</v>
      </c>
      <c r="H1673" t="str">
        <f>VLOOKUP(A1673,MED[],7,FALSE)</f>
        <v>0</v>
      </c>
      <c r="I1673" t="str">
        <f>VLOOKUP(A1673,MED[],8,FALSE)</f>
        <v>No</v>
      </c>
      <c r="J1673" t="str">
        <f>VLOOKUP(A1673,MED[],9,FALSE)</f>
        <v>Obesity</v>
      </c>
      <c r="K1673" t="str">
        <f>VLOOKUP(A1673,MED[],10,FALSE)</f>
        <v>Diabetes</v>
      </c>
      <c r="L1673" t="str">
        <f>VLOOKUP(A1673,HOS[],2,FALSE)</f>
        <v>25 Jun 1981</v>
      </c>
      <c r="M1673" s="11">
        <f>VLOOKUP(A1673,HOS[],8,FALSE)</f>
        <v>15440.2</v>
      </c>
      <c r="N1673" t="str">
        <f>VLOOKUP(A1673,HOS[],9,FALSE)</f>
        <v>tier - 2</v>
      </c>
      <c r="O1673" t="str">
        <f>VLOOKUP(A1673,HOS[],10,FALSE)</f>
        <v>tier - 3</v>
      </c>
      <c r="P1673" t="str">
        <f>VLOOKUP(A1673,HOS[],11,FALSE)</f>
        <v>R1013</v>
      </c>
      <c r="Q1673">
        <f>VLOOKUP(A1673,HOS[],3,FALSE)</f>
        <v>41</v>
      </c>
    </row>
    <row r="1674" spans="1:17" ht="15.6" x14ac:dyDescent="0.3">
      <c r="A1674" s="1" t="s">
        <v>698</v>
      </c>
      <c r="B1674" t="str">
        <f>VLOOKUP(A1674,CUS[],3,FALSE)</f>
        <v>Alison L.</v>
      </c>
      <c r="C1674">
        <f>VLOOKUP(A1674,MED[],2,FALSE)</f>
        <v>16.690000000000001</v>
      </c>
      <c r="D1674">
        <f>VLOOKUP(A1674,MED[],3,FALSE)</f>
        <v>10.66</v>
      </c>
      <c r="E1674" t="str">
        <f>VLOOKUP(A1674,MED[],4,FALSE)</f>
        <v>No</v>
      </c>
      <c r="F1674" t="str">
        <f>VLOOKUP(A1674,MED[],5,FALSE)</f>
        <v>No</v>
      </c>
      <c r="G1674" t="str">
        <f>VLOOKUP(A1674,MED[],6,FALSE)</f>
        <v>No</v>
      </c>
      <c r="H1674" t="str">
        <f>VLOOKUP(A1674,MED[],7,FALSE)</f>
        <v>0</v>
      </c>
      <c r="I1674" t="str">
        <f>VLOOKUP(A1674,MED[],8,FALSE)</f>
        <v>No</v>
      </c>
      <c r="J1674" t="str">
        <f>VLOOKUP(A1674,MED[],9,FALSE)</f>
        <v>Underweight</v>
      </c>
      <c r="K1674" t="str">
        <f>VLOOKUP(A1674,MED[],10,FALSE)</f>
        <v>Diabetes</v>
      </c>
      <c r="L1674" t="str">
        <f>VLOOKUP(A1674,HOS[],2,FALSE)</f>
        <v>20 Jul 1974</v>
      </c>
      <c r="M1674" s="11">
        <f>VLOOKUP(A1674,HOS[],8,FALSE)</f>
        <v>15450.48</v>
      </c>
      <c r="N1674" t="str">
        <f>VLOOKUP(A1674,HOS[],9,FALSE)</f>
        <v>tier - 2</v>
      </c>
      <c r="O1674" t="str">
        <f>VLOOKUP(A1674,HOS[],10,FALSE)</f>
        <v>tier - 2</v>
      </c>
      <c r="P1674" t="str">
        <f>VLOOKUP(A1674,HOS[],11,FALSE)</f>
        <v>R1012</v>
      </c>
      <c r="Q1674">
        <f>VLOOKUP(A1674,HOS[],3,FALSE)</f>
        <v>48</v>
      </c>
    </row>
    <row r="1675" spans="1:17" ht="15.6" x14ac:dyDescent="0.3">
      <c r="A1675" s="1" t="s">
        <v>697</v>
      </c>
      <c r="B1675" t="str">
        <f>VLOOKUP(A1675,CUS[],3,FALSE)</f>
        <v>Lindsay M</v>
      </c>
      <c r="C1675">
        <f>VLOOKUP(A1675,MED[],2,FALSE)</f>
        <v>19.95</v>
      </c>
      <c r="D1675">
        <f>VLOOKUP(A1675,MED[],3,FALSE)</f>
        <v>4.05</v>
      </c>
      <c r="E1675" t="str">
        <f>VLOOKUP(A1675,MED[],4,FALSE)</f>
        <v>No</v>
      </c>
      <c r="F1675" t="str">
        <f>VLOOKUP(A1675,MED[],5,FALSE)</f>
        <v>No</v>
      </c>
      <c r="G1675" t="str">
        <f>VLOOKUP(A1675,MED[],6,FALSE)</f>
        <v>No</v>
      </c>
      <c r="H1675" t="str">
        <f>VLOOKUP(A1675,MED[],7,FALSE)</f>
        <v>1</v>
      </c>
      <c r="I1675" t="str">
        <f>VLOOKUP(A1675,MED[],8,FALSE)</f>
        <v>No</v>
      </c>
      <c r="J1675" t="str">
        <f>VLOOKUP(A1675,MED[],9,FALSE)</f>
        <v>Overweight</v>
      </c>
      <c r="K1675" t="str">
        <f>VLOOKUP(A1675,MED[],10,FALSE)</f>
        <v>Normal</v>
      </c>
      <c r="L1675" t="str">
        <f>VLOOKUP(A1675,HOS[],2,FALSE)</f>
        <v>17 Nov 1992</v>
      </c>
      <c r="M1675" s="11">
        <f>VLOOKUP(A1675,HOS[],8,FALSE)</f>
        <v>15518.18</v>
      </c>
      <c r="N1675" t="str">
        <f>VLOOKUP(A1675,HOS[],9,FALSE)</f>
        <v>tier - 2</v>
      </c>
      <c r="O1675" t="str">
        <f>VLOOKUP(A1675,HOS[],10,FALSE)</f>
        <v>tier - 3</v>
      </c>
      <c r="P1675" t="str">
        <f>VLOOKUP(A1675,HOS[],11,FALSE)</f>
        <v>R1012</v>
      </c>
      <c r="Q1675">
        <f>VLOOKUP(A1675,HOS[],3,FALSE)</f>
        <v>30</v>
      </c>
    </row>
    <row r="1676" spans="1:17" ht="15.6" x14ac:dyDescent="0.3">
      <c r="A1676" s="1" t="s">
        <v>696</v>
      </c>
      <c r="B1676" t="str">
        <f>VLOOKUP(A1676,CUS[],3,FALSE)</f>
        <v>Guillaume</v>
      </c>
      <c r="C1676">
        <f>VLOOKUP(A1676,MED[],2,FALSE)</f>
        <v>17.55</v>
      </c>
      <c r="D1676">
        <f>VLOOKUP(A1676,MED[],3,FALSE)</f>
        <v>4.2300000000000004</v>
      </c>
      <c r="E1676" t="str">
        <f>VLOOKUP(A1676,MED[],4,FALSE)</f>
        <v>No</v>
      </c>
      <c r="F1676" t="str">
        <f>VLOOKUP(A1676,MED[],5,FALSE)</f>
        <v>No</v>
      </c>
      <c r="G1676" t="str">
        <f>VLOOKUP(A1676,MED[],6,FALSE)</f>
        <v>No</v>
      </c>
      <c r="H1676" t="str">
        <f>VLOOKUP(A1676,MED[],7,FALSE)</f>
        <v>2</v>
      </c>
      <c r="I1676" t="str">
        <f>VLOOKUP(A1676,MED[],8,FALSE)</f>
        <v>No</v>
      </c>
      <c r="J1676" t="str">
        <f>VLOOKUP(A1676,MED[],9,FALSE)</f>
        <v>Underweight</v>
      </c>
      <c r="K1676" t="str">
        <f>VLOOKUP(A1676,MED[],10,FALSE)</f>
        <v>Normal</v>
      </c>
      <c r="L1676" t="str">
        <f>VLOOKUP(A1676,HOS[],2,FALSE)</f>
        <v>28 Oct 1972</v>
      </c>
      <c r="M1676" s="11">
        <f>VLOOKUP(A1676,HOS[],8,FALSE)</f>
        <v>15532.16</v>
      </c>
      <c r="N1676" t="str">
        <f>VLOOKUP(A1676,HOS[],9,FALSE)</f>
        <v>tier - 2</v>
      </c>
      <c r="O1676" t="str">
        <f>VLOOKUP(A1676,HOS[],10,FALSE)</f>
        <v>tier - 1</v>
      </c>
      <c r="P1676" t="str">
        <f>VLOOKUP(A1676,HOS[],11,FALSE)</f>
        <v>R1013</v>
      </c>
      <c r="Q1676">
        <f>VLOOKUP(A1676,HOS[],3,FALSE)</f>
        <v>50</v>
      </c>
    </row>
    <row r="1677" spans="1:17" ht="15.6" x14ac:dyDescent="0.3">
      <c r="A1677" s="1" t="s">
        <v>695</v>
      </c>
      <c r="B1677" t="str">
        <f>VLOOKUP(A1677,CUS[],3,FALSE)</f>
        <v>Kaylee</v>
      </c>
      <c r="C1677">
        <f>VLOOKUP(A1677,MED[],2,FALSE)</f>
        <v>22.01</v>
      </c>
      <c r="D1677">
        <f>VLOOKUP(A1677,MED[],3,FALSE)</f>
        <v>5.01</v>
      </c>
      <c r="E1677" t="str">
        <f>VLOOKUP(A1677,MED[],4,FALSE)</f>
        <v>No</v>
      </c>
      <c r="F1677" t="str">
        <f>VLOOKUP(A1677,MED[],5,FALSE)</f>
        <v>No</v>
      </c>
      <c r="G1677" t="str">
        <f>VLOOKUP(A1677,MED[],6,FALSE)</f>
        <v>No</v>
      </c>
      <c r="H1677" t="str">
        <f>VLOOKUP(A1677,MED[],7,FALSE)</f>
        <v>1</v>
      </c>
      <c r="I1677" t="str">
        <f>VLOOKUP(A1677,MED[],8,FALSE)</f>
        <v>No</v>
      </c>
      <c r="J1677" t="str">
        <f>VLOOKUP(A1677,MED[],9,FALSE)</f>
        <v>Overweight</v>
      </c>
      <c r="K1677" t="str">
        <f>VLOOKUP(A1677,MED[],10,FALSE)</f>
        <v>Normal</v>
      </c>
      <c r="L1677" t="str">
        <f>VLOOKUP(A1677,HOS[],2,FALSE)</f>
        <v>2 Aug 1984</v>
      </c>
      <c r="M1677" s="11">
        <f>VLOOKUP(A1677,HOS[],8,FALSE)</f>
        <v>15555.19</v>
      </c>
      <c r="N1677" t="str">
        <f>VLOOKUP(A1677,HOS[],9,FALSE)</f>
        <v>tier - 2</v>
      </c>
      <c r="O1677" t="str">
        <f>VLOOKUP(A1677,HOS[],10,FALSE)</f>
        <v>tier - 2</v>
      </c>
      <c r="P1677" t="str">
        <f>VLOOKUP(A1677,HOS[],11,FALSE)</f>
        <v>R1013</v>
      </c>
      <c r="Q1677">
        <f>VLOOKUP(A1677,HOS[],3,FALSE)</f>
        <v>38</v>
      </c>
    </row>
    <row r="1678" spans="1:17" ht="15.6" x14ac:dyDescent="0.3">
      <c r="A1678" s="1" t="s">
        <v>694</v>
      </c>
      <c r="B1678" t="str">
        <f>VLOOKUP(A1678,CUS[],3,FALSE)</f>
        <v>Theresa</v>
      </c>
      <c r="C1678">
        <f>VLOOKUP(A1678,MED[],2,FALSE)</f>
        <v>41.8</v>
      </c>
      <c r="D1678">
        <f>VLOOKUP(A1678,MED[],3,FALSE)</f>
        <v>5.82</v>
      </c>
      <c r="E1678" t="str">
        <f>VLOOKUP(A1678,MED[],4,FALSE)</f>
        <v>yes</v>
      </c>
      <c r="F1678" t="str">
        <f>VLOOKUP(A1678,MED[],5,FALSE)</f>
        <v>No</v>
      </c>
      <c r="G1678" t="str">
        <f>VLOOKUP(A1678,MED[],6,FALSE)</f>
        <v>Yes</v>
      </c>
      <c r="H1678" t="str">
        <f>VLOOKUP(A1678,MED[],7,FALSE)</f>
        <v>1</v>
      </c>
      <c r="I1678" t="str">
        <f>VLOOKUP(A1678,MED[],8,FALSE)</f>
        <v>No</v>
      </c>
      <c r="J1678" t="str">
        <f>VLOOKUP(A1678,MED[],9,FALSE)</f>
        <v>Obesity</v>
      </c>
      <c r="K1678" t="str">
        <f>VLOOKUP(A1678,MED[],10,FALSE)</f>
        <v>Prediabetes</v>
      </c>
      <c r="L1678" t="str">
        <f>VLOOKUP(A1678,HOS[],2,FALSE)</f>
        <v>30 Sep 1983</v>
      </c>
      <c r="M1678" s="11">
        <f>VLOOKUP(A1678,HOS[],8,FALSE)</f>
        <v>15556.67</v>
      </c>
      <c r="N1678" t="str">
        <f>VLOOKUP(A1678,HOS[],9,FALSE)</f>
        <v>tier - 2</v>
      </c>
      <c r="O1678" t="str">
        <f>VLOOKUP(A1678,HOS[],10,FALSE)</f>
        <v>tier - 1</v>
      </c>
      <c r="P1678" t="str">
        <f>VLOOKUP(A1678,HOS[],11,FALSE)</f>
        <v>R1013</v>
      </c>
      <c r="Q1678">
        <f>VLOOKUP(A1678,HOS[],3,FALSE)</f>
        <v>39</v>
      </c>
    </row>
    <row r="1679" spans="1:17" ht="15.6" x14ac:dyDescent="0.3">
      <c r="A1679" s="1" t="s">
        <v>693</v>
      </c>
      <c r="B1679" t="str">
        <f>VLOOKUP(A1679,CUS[],3,FALSE)</f>
        <v xml:space="preserve">  Travis G.</v>
      </c>
      <c r="C1679">
        <f>VLOOKUP(A1679,MED[],2,FALSE)</f>
        <v>19.170000000000002</v>
      </c>
      <c r="D1679">
        <f>VLOOKUP(A1679,MED[],3,FALSE)</f>
        <v>7.94</v>
      </c>
      <c r="E1679" t="str">
        <f>VLOOKUP(A1679,MED[],4,FALSE)</f>
        <v>No</v>
      </c>
      <c r="F1679" t="str">
        <f>VLOOKUP(A1679,MED[],5,FALSE)</f>
        <v>No</v>
      </c>
      <c r="G1679" t="str">
        <f>VLOOKUP(A1679,MED[],6,FALSE)</f>
        <v>No</v>
      </c>
      <c r="H1679" t="str">
        <f>VLOOKUP(A1679,MED[],7,FALSE)</f>
        <v>0</v>
      </c>
      <c r="I1679" t="str">
        <f>VLOOKUP(A1679,MED[],8,FALSE)</f>
        <v>No</v>
      </c>
      <c r="J1679" t="str">
        <f>VLOOKUP(A1679,MED[],9,FALSE)</f>
        <v>Overweight</v>
      </c>
      <c r="K1679" t="str">
        <f>VLOOKUP(A1679,MED[],10,FALSE)</f>
        <v>Diabetes</v>
      </c>
      <c r="L1679" t="str">
        <f>VLOOKUP(A1679,HOS[],2,FALSE)</f>
        <v>17 Sep 1978</v>
      </c>
      <c r="M1679" s="11">
        <f>VLOOKUP(A1679,HOS[],8,FALSE)</f>
        <v>11435.74</v>
      </c>
      <c r="N1679" t="str">
        <f>VLOOKUP(A1679,HOS[],9,FALSE)</f>
        <v>tier - 2</v>
      </c>
      <c r="O1679" t="str">
        <f>VLOOKUP(A1679,HOS[],10,FALSE)</f>
        <v>tier - 1</v>
      </c>
      <c r="P1679" t="str">
        <f>VLOOKUP(A1679,HOS[],11,FALSE)</f>
        <v>R1013</v>
      </c>
      <c r="Q1679">
        <f>VLOOKUP(A1679,HOS[],3,FALSE)</f>
        <v>44</v>
      </c>
    </row>
    <row r="1680" spans="1:17" ht="15.6" x14ac:dyDescent="0.3">
      <c r="A1680" s="1" t="s">
        <v>692</v>
      </c>
      <c r="B1680" t="str">
        <f>VLOOKUP(A1680,CUS[],3,FALSE)</f>
        <v>Emma L.</v>
      </c>
      <c r="C1680">
        <f>VLOOKUP(A1680,MED[],2,FALSE)</f>
        <v>32.799999999999997</v>
      </c>
      <c r="D1680">
        <f>VLOOKUP(A1680,MED[],3,FALSE)</f>
        <v>6.16</v>
      </c>
      <c r="E1680" t="str">
        <f>VLOOKUP(A1680,MED[],4,FALSE)</f>
        <v>yes</v>
      </c>
      <c r="F1680" t="str">
        <f>VLOOKUP(A1680,MED[],5,FALSE)</f>
        <v>No</v>
      </c>
      <c r="G1680" t="str">
        <f>VLOOKUP(A1680,MED[],6,FALSE)</f>
        <v>Yes</v>
      </c>
      <c r="H1680" t="str">
        <f>VLOOKUP(A1680,MED[],7,FALSE)</f>
        <v>1</v>
      </c>
      <c r="I1680" t="str">
        <f>VLOOKUP(A1680,MED[],8,FALSE)</f>
        <v>No</v>
      </c>
      <c r="J1680" t="str">
        <f>VLOOKUP(A1680,MED[],9,FALSE)</f>
        <v>Obesity</v>
      </c>
      <c r="K1680" t="str">
        <f>VLOOKUP(A1680,MED[],10,FALSE)</f>
        <v>Prediabetes</v>
      </c>
      <c r="L1680" t="str">
        <f>VLOOKUP(A1680,HOS[],2,FALSE)</f>
        <v>28 Jun 1983</v>
      </c>
      <c r="M1680" s="11">
        <f>VLOOKUP(A1680,HOS[],8,FALSE)</f>
        <v>15608.58</v>
      </c>
      <c r="N1680" t="str">
        <f>VLOOKUP(A1680,HOS[],9,FALSE)</f>
        <v>tier - 2</v>
      </c>
      <c r="O1680" t="str">
        <f>VLOOKUP(A1680,HOS[],10,FALSE)</f>
        <v>tier - 3</v>
      </c>
      <c r="P1680" t="str">
        <f>VLOOKUP(A1680,HOS[],11,FALSE)</f>
        <v>R1011</v>
      </c>
      <c r="Q1680">
        <f>VLOOKUP(A1680,HOS[],3,FALSE)</f>
        <v>39</v>
      </c>
    </row>
    <row r="1681" spans="1:17" ht="15.6" x14ac:dyDescent="0.3">
      <c r="A1681" s="1" t="s">
        <v>691</v>
      </c>
      <c r="B1681" t="str">
        <f>VLOOKUP(A1681,CUS[],3,FALSE)</f>
        <v>Linda</v>
      </c>
      <c r="C1681">
        <f>VLOOKUP(A1681,MED[],2,FALSE)</f>
        <v>35.814999999999998</v>
      </c>
      <c r="D1681">
        <f>VLOOKUP(A1681,MED[],3,FALSE)</f>
        <v>4.1500000000000004</v>
      </c>
      <c r="E1681" t="str">
        <f>VLOOKUP(A1681,MED[],4,FALSE)</f>
        <v>No</v>
      </c>
      <c r="F1681" t="str">
        <f>VLOOKUP(A1681,MED[],5,FALSE)</f>
        <v>No</v>
      </c>
      <c r="G1681" t="str">
        <f>VLOOKUP(A1681,MED[],6,FALSE)</f>
        <v>No</v>
      </c>
      <c r="H1681" t="str">
        <f>VLOOKUP(A1681,MED[],7,FALSE)</f>
        <v>1</v>
      </c>
      <c r="I1681" t="str">
        <f>VLOOKUP(A1681,MED[],8,FALSE)</f>
        <v>No</v>
      </c>
      <c r="J1681" t="str">
        <f>VLOOKUP(A1681,MED[],9,FALSE)</f>
        <v>Obesity</v>
      </c>
      <c r="K1681" t="str">
        <f>VLOOKUP(A1681,MED[],10,FALSE)</f>
        <v>Normal</v>
      </c>
      <c r="L1681" t="str">
        <f>VLOOKUP(A1681,HOS[],2,FALSE)</f>
        <v>6 Dec 1987</v>
      </c>
      <c r="M1681" s="11">
        <f>VLOOKUP(A1681,HOS[],8,FALSE)</f>
        <v>15612.19</v>
      </c>
      <c r="N1681" t="str">
        <f>VLOOKUP(A1681,HOS[],9,FALSE)</f>
        <v>tier - 2</v>
      </c>
      <c r="O1681" t="str">
        <f>VLOOKUP(A1681,HOS[],10,FALSE)</f>
        <v>tier - 3</v>
      </c>
      <c r="P1681" t="str">
        <f>VLOOKUP(A1681,HOS[],11,FALSE)</f>
        <v>R1012</v>
      </c>
      <c r="Q1681">
        <f>VLOOKUP(A1681,HOS[],3,FALSE)</f>
        <v>35</v>
      </c>
    </row>
    <row r="1682" spans="1:17" ht="15.6" x14ac:dyDescent="0.3">
      <c r="A1682" s="1" t="s">
        <v>690</v>
      </c>
      <c r="B1682" t="str">
        <f>VLOOKUP(A1682,CUS[],3,FALSE)</f>
        <v>Owen R</v>
      </c>
      <c r="C1682">
        <f>VLOOKUP(A1682,MED[],2,FALSE)</f>
        <v>24.3</v>
      </c>
      <c r="D1682">
        <f>VLOOKUP(A1682,MED[],3,FALSE)</f>
        <v>6.23</v>
      </c>
      <c r="E1682" t="str">
        <f>VLOOKUP(A1682,MED[],4,FALSE)</f>
        <v>No</v>
      </c>
      <c r="F1682" t="str">
        <f>VLOOKUP(A1682,MED[],5,FALSE)</f>
        <v>No</v>
      </c>
      <c r="G1682" t="str">
        <f>VLOOKUP(A1682,MED[],6,FALSE)</f>
        <v>No</v>
      </c>
      <c r="H1682" t="str">
        <f>VLOOKUP(A1682,MED[],7,FALSE)</f>
        <v>0</v>
      </c>
      <c r="I1682" t="str">
        <f>VLOOKUP(A1682,MED[],8,FALSE)</f>
        <v>No</v>
      </c>
      <c r="J1682" t="str">
        <f>VLOOKUP(A1682,MED[],9,FALSE)</f>
        <v>Overweight</v>
      </c>
      <c r="K1682" t="str">
        <f>VLOOKUP(A1682,MED[],10,FALSE)</f>
        <v>Prediabetes</v>
      </c>
      <c r="L1682" t="str">
        <f>VLOOKUP(A1682,HOS[],2,FALSE)</f>
        <v>3 Nov 1994</v>
      </c>
      <c r="M1682" s="11">
        <f>VLOOKUP(A1682,HOS[],8,FALSE)</f>
        <v>42478.6</v>
      </c>
      <c r="N1682" t="str">
        <f>VLOOKUP(A1682,HOS[],9,FALSE)</f>
        <v>tier - 2</v>
      </c>
      <c r="O1682" t="str">
        <f>VLOOKUP(A1682,HOS[],10,FALSE)</f>
        <v>tier - 3</v>
      </c>
      <c r="P1682" t="str">
        <f>VLOOKUP(A1682,HOS[],11,FALSE)</f>
        <v>R1011</v>
      </c>
      <c r="Q1682">
        <f>VLOOKUP(A1682,HOS[],3,FALSE)</f>
        <v>28</v>
      </c>
    </row>
    <row r="1683" spans="1:17" ht="15.6" x14ac:dyDescent="0.3">
      <c r="A1683" s="1" t="s">
        <v>689</v>
      </c>
      <c r="B1683" t="str">
        <f>VLOOKUP(A1683,CUS[],3,FALSE)</f>
        <v>Jacob</v>
      </c>
      <c r="C1683">
        <f>VLOOKUP(A1683,MED[],2,FALSE)</f>
        <v>19.059999999999999</v>
      </c>
      <c r="D1683">
        <f>VLOOKUP(A1683,MED[],3,FALSE)</f>
        <v>7.41</v>
      </c>
      <c r="E1683" t="str">
        <f>VLOOKUP(A1683,MED[],4,FALSE)</f>
        <v>No</v>
      </c>
      <c r="F1683" t="str">
        <f>VLOOKUP(A1683,MED[],5,FALSE)</f>
        <v>No</v>
      </c>
      <c r="G1683" t="str">
        <f>VLOOKUP(A1683,MED[],6,FALSE)</f>
        <v>No</v>
      </c>
      <c r="H1683" t="str">
        <f>VLOOKUP(A1683,MED[],7,FALSE)</f>
        <v>0</v>
      </c>
      <c r="I1683" t="str">
        <f>VLOOKUP(A1683,MED[],8,FALSE)</f>
        <v>No</v>
      </c>
      <c r="J1683" t="str">
        <f>VLOOKUP(A1683,MED[],9,FALSE)</f>
        <v>Overweight</v>
      </c>
      <c r="K1683" t="str">
        <f>VLOOKUP(A1683,MED[],10,FALSE)</f>
        <v>Diabetes</v>
      </c>
      <c r="L1683" t="str">
        <f>VLOOKUP(A1683,HOS[],2,FALSE)</f>
        <v>22 Sep 1978</v>
      </c>
      <c r="M1683" s="11">
        <f>VLOOKUP(A1683,HOS[],8,FALSE)</f>
        <v>15646.28</v>
      </c>
      <c r="N1683" t="str">
        <f>VLOOKUP(A1683,HOS[],9,FALSE)</f>
        <v>tier - 2</v>
      </c>
      <c r="O1683" t="str">
        <f>VLOOKUP(A1683,HOS[],10,FALSE)</f>
        <v>tier - 3</v>
      </c>
      <c r="P1683" t="str">
        <f>VLOOKUP(A1683,HOS[],11,FALSE)</f>
        <v>R1013</v>
      </c>
      <c r="Q1683">
        <f>VLOOKUP(A1683,HOS[],3,FALSE)</f>
        <v>44</v>
      </c>
    </row>
    <row r="1684" spans="1:17" ht="15.6" x14ac:dyDescent="0.3">
      <c r="A1684" s="1" t="s">
        <v>688</v>
      </c>
      <c r="B1684" t="str">
        <f>VLOOKUP(A1684,CUS[],3,FALSE)</f>
        <v>Jacqueline</v>
      </c>
      <c r="C1684">
        <f>VLOOKUP(A1684,MED[],2,FALSE)</f>
        <v>33.25</v>
      </c>
      <c r="D1684">
        <f>VLOOKUP(A1684,MED[],3,FALSE)</f>
        <v>5.62</v>
      </c>
      <c r="E1684" t="str">
        <f>VLOOKUP(A1684,MED[],4,FALSE)</f>
        <v>yes</v>
      </c>
      <c r="F1684" t="str">
        <f>VLOOKUP(A1684,MED[],5,FALSE)</f>
        <v>No</v>
      </c>
      <c r="G1684" t="str">
        <f>VLOOKUP(A1684,MED[],6,FALSE)</f>
        <v>No</v>
      </c>
      <c r="H1684" t="str">
        <f>VLOOKUP(A1684,MED[],7,FALSE)</f>
        <v>1</v>
      </c>
      <c r="I1684" t="str">
        <f>VLOOKUP(A1684,MED[],8,FALSE)</f>
        <v>No</v>
      </c>
      <c r="J1684" t="str">
        <f>VLOOKUP(A1684,MED[],9,FALSE)</f>
        <v>Obesity</v>
      </c>
      <c r="K1684" t="str">
        <f>VLOOKUP(A1684,MED[],10,FALSE)</f>
        <v>Normal</v>
      </c>
      <c r="L1684" t="str">
        <f>VLOOKUP(A1684,HOS[],2,FALSE)</f>
        <v>26 Nov 1988</v>
      </c>
      <c r="M1684" s="11">
        <f>VLOOKUP(A1684,HOS[],8,FALSE)</f>
        <v>15670.3</v>
      </c>
      <c r="N1684" t="str">
        <f>VLOOKUP(A1684,HOS[],9,FALSE)</f>
        <v>tier - 2</v>
      </c>
      <c r="O1684" t="str">
        <f>VLOOKUP(A1684,HOS[],10,FALSE)</f>
        <v>tier - 3</v>
      </c>
      <c r="P1684" t="str">
        <f>VLOOKUP(A1684,HOS[],11,FALSE)</f>
        <v>R1024</v>
      </c>
      <c r="Q1684">
        <f>VLOOKUP(A1684,HOS[],3,FALSE)</f>
        <v>34</v>
      </c>
    </row>
    <row r="1685" spans="1:17" ht="15.6" x14ac:dyDescent="0.3">
      <c r="A1685" s="1" t="s">
        <v>687</v>
      </c>
      <c r="B1685" t="str">
        <f>VLOOKUP(A1685,CUS[],3,FALSE)</f>
        <v>Yefeng</v>
      </c>
      <c r="C1685">
        <f>VLOOKUP(A1685,MED[],2,FALSE)</f>
        <v>21.37</v>
      </c>
      <c r="D1685">
        <f>VLOOKUP(A1685,MED[],3,FALSE)</f>
        <v>4.54</v>
      </c>
      <c r="E1685" t="str">
        <f>VLOOKUP(A1685,MED[],4,FALSE)</f>
        <v>yes</v>
      </c>
      <c r="F1685" t="str">
        <f>VLOOKUP(A1685,MED[],5,FALSE)</f>
        <v>No</v>
      </c>
      <c r="G1685" t="str">
        <f>VLOOKUP(A1685,MED[],6,FALSE)</f>
        <v>Yes</v>
      </c>
      <c r="H1685" t="str">
        <f>VLOOKUP(A1685,MED[],7,FALSE)</f>
        <v>1</v>
      </c>
      <c r="I1685" t="str">
        <f>VLOOKUP(A1685,MED[],8,FALSE)</f>
        <v>No</v>
      </c>
      <c r="J1685" t="str">
        <f>VLOOKUP(A1685,MED[],9,FALSE)</f>
        <v>Overweight</v>
      </c>
      <c r="K1685" t="str">
        <f>VLOOKUP(A1685,MED[],10,FALSE)</f>
        <v>Normal</v>
      </c>
      <c r="L1685" t="str">
        <f>VLOOKUP(A1685,HOS[],2,FALSE)</f>
        <v>20 Oct 1983</v>
      </c>
      <c r="M1685" s="11">
        <f>VLOOKUP(A1685,HOS[],8,FALSE)</f>
        <v>15698.86</v>
      </c>
      <c r="N1685" t="str">
        <f>VLOOKUP(A1685,HOS[],9,FALSE)</f>
        <v>tier - 2</v>
      </c>
      <c r="O1685" t="str">
        <f>VLOOKUP(A1685,HOS[],10,FALSE)</f>
        <v>tier - 1</v>
      </c>
      <c r="P1685" t="str">
        <f>VLOOKUP(A1685,HOS[],11,FALSE)</f>
        <v>R1013</v>
      </c>
      <c r="Q1685">
        <f>VLOOKUP(A1685,HOS[],3,FALSE)</f>
        <v>39</v>
      </c>
    </row>
    <row r="1686" spans="1:17" ht="15.6" x14ac:dyDescent="0.3">
      <c r="A1686" s="1" t="s">
        <v>686</v>
      </c>
      <c r="B1686" t="str">
        <f>VLOOKUP(A1686,CUS[],3,FALSE)</f>
        <v>Thomas J</v>
      </c>
      <c r="C1686">
        <f>VLOOKUP(A1686,MED[],2,FALSE)</f>
        <v>34.43</v>
      </c>
      <c r="D1686">
        <f>VLOOKUP(A1686,MED[],3,FALSE)</f>
        <v>8.6199999999999992</v>
      </c>
      <c r="E1686" t="str">
        <f>VLOOKUP(A1686,MED[],4,FALSE)</f>
        <v>yes</v>
      </c>
      <c r="F1686" t="str">
        <f>VLOOKUP(A1686,MED[],5,FALSE)</f>
        <v>No</v>
      </c>
      <c r="G1686" t="str">
        <f>VLOOKUP(A1686,MED[],6,FALSE)</f>
        <v>No</v>
      </c>
      <c r="H1686" t="str">
        <f>VLOOKUP(A1686,MED[],7,FALSE)</f>
        <v>1</v>
      </c>
      <c r="I1686" t="str">
        <f>VLOOKUP(A1686,MED[],8,FALSE)</f>
        <v>No</v>
      </c>
      <c r="J1686" t="str">
        <f>VLOOKUP(A1686,MED[],9,FALSE)</f>
        <v>Obesity</v>
      </c>
      <c r="K1686" t="str">
        <f>VLOOKUP(A1686,MED[],10,FALSE)</f>
        <v>Diabetes</v>
      </c>
      <c r="L1686" t="str">
        <f>VLOOKUP(A1686,HOS[],2,FALSE)</f>
        <v>29 Nov 1986</v>
      </c>
      <c r="M1686" s="11">
        <f>VLOOKUP(A1686,HOS[],8,FALSE)</f>
        <v>15746.62</v>
      </c>
      <c r="N1686" t="str">
        <f>VLOOKUP(A1686,HOS[],9,FALSE)</f>
        <v>tier - 3</v>
      </c>
      <c r="O1686" t="str">
        <f>VLOOKUP(A1686,HOS[],10,FALSE)</f>
        <v>tier - 1</v>
      </c>
      <c r="P1686" t="str">
        <f>VLOOKUP(A1686,HOS[],11,FALSE)</f>
        <v>R1013</v>
      </c>
      <c r="Q1686">
        <f>VLOOKUP(A1686,HOS[],3,FALSE)</f>
        <v>36</v>
      </c>
    </row>
    <row r="1687" spans="1:17" ht="15.6" x14ac:dyDescent="0.3">
      <c r="A1687" s="1" t="s">
        <v>685</v>
      </c>
      <c r="B1687" t="str">
        <f>VLOOKUP(A1687,CUS[],3,FALSE)</f>
        <v>Ken</v>
      </c>
      <c r="C1687">
        <f>VLOOKUP(A1687,MED[],2,FALSE)</f>
        <v>20.86</v>
      </c>
      <c r="D1687">
        <f>VLOOKUP(A1687,MED[],3,FALSE)</f>
        <v>4.3600000000000003</v>
      </c>
      <c r="E1687" t="str">
        <f>VLOOKUP(A1687,MED[],4,FALSE)</f>
        <v>yes</v>
      </c>
      <c r="F1687" t="str">
        <f>VLOOKUP(A1687,MED[],5,FALSE)</f>
        <v>No</v>
      </c>
      <c r="G1687" t="str">
        <f>VLOOKUP(A1687,MED[],6,FALSE)</f>
        <v>No</v>
      </c>
      <c r="H1687" t="str">
        <f>VLOOKUP(A1687,MED[],7,FALSE)</f>
        <v>0</v>
      </c>
      <c r="I1687" t="str">
        <f>VLOOKUP(A1687,MED[],8,FALSE)</f>
        <v>No</v>
      </c>
      <c r="J1687" t="str">
        <f>VLOOKUP(A1687,MED[],9,FALSE)</f>
        <v>Overweight</v>
      </c>
      <c r="K1687" t="str">
        <f>VLOOKUP(A1687,MED[],10,FALSE)</f>
        <v>Normal</v>
      </c>
      <c r="L1687" t="str">
        <f>VLOOKUP(A1687,HOS[],2,FALSE)</f>
        <v>9 Sep 1985</v>
      </c>
      <c r="M1687" s="11">
        <f>VLOOKUP(A1687,HOS[],8,FALSE)</f>
        <v>15817.99</v>
      </c>
      <c r="N1687" t="str">
        <f>VLOOKUP(A1687,HOS[],9,FALSE)</f>
        <v>tier - 2</v>
      </c>
      <c r="O1687" t="str">
        <f>VLOOKUP(A1687,HOS[],10,FALSE)</f>
        <v>tier - 1</v>
      </c>
      <c r="P1687" t="str">
        <f>VLOOKUP(A1687,HOS[],11,FALSE)</f>
        <v>R1012</v>
      </c>
      <c r="Q1687">
        <f>VLOOKUP(A1687,HOS[],3,FALSE)</f>
        <v>37</v>
      </c>
    </row>
    <row r="1688" spans="1:17" ht="15.6" x14ac:dyDescent="0.3">
      <c r="A1688" s="1" t="s">
        <v>684</v>
      </c>
      <c r="B1688" t="str">
        <f>VLOOKUP(A1688,CUS[],3,FALSE)</f>
        <v>Annie E</v>
      </c>
      <c r="C1688">
        <f>VLOOKUP(A1688,MED[],2,FALSE)</f>
        <v>18.34</v>
      </c>
      <c r="D1688">
        <f>VLOOKUP(A1688,MED[],3,FALSE)</f>
        <v>10.01</v>
      </c>
      <c r="E1688" t="str">
        <f>VLOOKUP(A1688,MED[],4,FALSE)</f>
        <v>No</v>
      </c>
      <c r="F1688" t="str">
        <f>VLOOKUP(A1688,MED[],5,FALSE)</f>
        <v>No</v>
      </c>
      <c r="G1688" t="str">
        <f>VLOOKUP(A1688,MED[],6,FALSE)</f>
        <v>No</v>
      </c>
      <c r="H1688" t="str">
        <f>VLOOKUP(A1688,MED[],7,FALSE)</f>
        <v>0</v>
      </c>
      <c r="I1688" t="str">
        <f>VLOOKUP(A1688,MED[],8,FALSE)</f>
        <v>No</v>
      </c>
      <c r="J1688" t="str">
        <f>VLOOKUP(A1688,MED[],9,FALSE)</f>
        <v>Underweight</v>
      </c>
      <c r="K1688" t="str">
        <f>VLOOKUP(A1688,MED[],10,FALSE)</f>
        <v>Diabetes</v>
      </c>
      <c r="L1688" t="str">
        <f>VLOOKUP(A1688,HOS[],2,FALSE)</f>
        <v>26 Sep 1974</v>
      </c>
      <c r="M1688" s="11">
        <f>VLOOKUP(A1688,HOS[],8,FALSE)</f>
        <v>15820.7</v>
      </c>
      <c r="N1688" t="str">
        <f>VLOOKUP(A1688,HOS[],9,FALSE)</f>
        <v>tier - 2</v>
      </c>
      <c r="O1688" t="str">
        <f>VLOOKUP(A1688,HOS[],10,FALSE)</f>
        <v>tier - 3</v>
      </c>
      <c r="P1688" t="str">
        <f>VLOOKUP(A1688,HOS[],11,FALSE)</f>
        <v>R1013</v>
      </c>
      <c r="Q1688">
        <f>VLOOKUP(A1688,HOS[],3,FALSE)</f>
        <v>48</v>
      </c>
    </row>
    <row r="1689" spans="1:17" ht="15.6" x14ac:dyDescent="0.3">
      <c r="A1689" s="1" t="s">
        <v>683</v>
      </c>
      <c r="B1689" t="str">
        <f>VLOOKUP(A1689,CUS[],3,FALSE)</f>
        <v>Noel K.</v>
      </c>
      <c r="C1689">
        <f>VLOOKUP(A1689,MED[],2,FALSE)</f>
        <v>34.15</v>
      </c>
      <c r="D1689">
        <f>VLOOKUP(A1689,MED[],3,FALSE)</f>
        <v>5.42</v>
      </c>
      <c r="E1689" t="str">
        <f>VLOOKUP(A1689,MED[],4,FALSE)</f>
        <v>No</v>
      </c>
      <c r="F1689" t="str">
        <f>VLOOKUP(A1689,MED[],5,FALSE)</f>
        <v>No</v>
      </c>
      <c r="G1689" t="str">
        <f>VLOOKUP(A1689,MED[],6,FALSE)</f>
        <v>No</v>
      </c>
      <c r="H1689" t="str">
        <f>VLOOKUP(A1689,MED[],7,FALSE)</f>
        <v>0</v>
      </c>
      <c r="I1689" t="str">
        <f>VLOOKUP(A1689,MED[],8,FALSE)</f>
        <v>No</v>
      </c>
      <c r="J1689" t="str">
        <f>VLOOKUP(A1689,MED[],9,FALSE)</f>
        <v>Obesity</v>
      </c>
      <c r="K1689" t="str">
        <f>VLOOKUP(A1689,MED[],10,FALSE)</f>
        <v>Normal</v>
      </c>
      <c r="L1689" t="str">
        <f>VLOOKUP(A1689,HOS[],2,FALSE)</f>
        <v>11 Sep 1999</v>
      </c>
      <c r="M1689" s="11">
        <f>VLOOKUP(A1689,HOS[],8,FALSE)</f>
        <v>15828.82</v>
      </c>
      <c r="N1689" t="str">
        <f>VLOOKUP(A1689,HOS[],9,FALSE)</f>
        <v>tier - 2</v>
      </c>
      <c r="O1689" t="str">
        <f>VLOOKUP(A1689,HOS[],10,FALSE)</f>
        <v>tier - 3</v>
      </c>
      <c r="P1689" t="str">
        <f>VLOOKUP(A1689,HOS[],11,FALSE)</f>
        <v>R1026</v>
      </c>
      <c r="Q1689">
        <f>VLOOKUP(A1689,HOS[],3,FALSE)</f>
        <v>23</v>
      </c>
    </row>
    <row r="1690" spans="1:17" ht="15.6" x14ac:dyDescent="0.3">
      <c r="A1690" s="1" t="s">
        <v>682</v>
      </c>
      <c r="B1690" t="str">
        <f>VLOOKUP(A1690,CUS[],3,FALSE)</f>
        <v>Mark S</v>
      </c>
      <c r="C1690">
        <f>VLOOKUP(A1690,MED[],2,FALSE)</f>
        <v>18.350000000000001</v>
      </c>
      <c r="D1690">
        <f>VLOOKUP(A1690,MED[],3,FALSE)</f>
        <v>5.12</v>
      </c>
      <c r="E1690" t="str">
        <f>VLOOKUP(A1690,MED[],4,FALSE)</f>
        <v>No</v>
      </c>
      <c r="F1690" t="str">
        <f>VLOOKUP(A1690,MED[],5,FALSE)</f>
        <v>No</v>
      </c>
      <c r="G1690" t="str">
        <f>VLOOKUP(A1690,MED[],6,FALSE)</f>
        <v>No</v>
      </c>
      <c r="H1690" t="str">
        <f>VLOOKUP(A1690,MED[],7,FALSE)</f>
        <v>0</v>
      </c>
      <c r="I1690" t="str">
        <f>VLOOKUP(A1690,MED[],8,FALSE)</f>
        <v>No</v>
      </c>
      <c r="J1690" t="str">
        <f>VLOOKUP(A1690,MED[],9,FALSE)</f>
        <v>Underweight</v>
      </c>
      <c r="K1690" t="str">
        <f>VLOOKUP(A1690,MED[],10,FALSE)</f>
        <v>Normal</v>
      </c>
      <c r="L1690" t="str">
        <f>VLOOKUP(A1690,HOS[],2,FALSE)</f>
        <v>12 Dec 1980</v>
      </c>
      <c r="M1690" s="11">
        <f>VLOOKUP(A1690,HOS[],8,FALSE)</f>
        <v>11436.74</v>
      </c>
      <c r="N1690" t="str">
        <f>VLOOKUP(A1690,HOS[],9,FALSE)</f>
        <v>tier - 2</v>
      </c>
      <c r="O1690" t="str">
        <f>VLOOKUP(A1690,HOS[],10,FALSE)</f>
        <v>tier - 2</v>
      </c>
      <c r="P1690" t="str">
        <f>VLOOKUP(A1690,HOS[],11,FALSE)</f>
        <v>R1012</v>
      </c>
      <c r="Q1690">
        <f>VLOOKUP(A1690,HOS[],3,FALSE)</f>
        <v>42</v>
      </c>
    </row>
    <row r="1691" spans="1:17" ht="15.6" x14ac:dyDescent="0.3">
      <c r="A1691" s="1" t="s">
        <v>681</v>
      </c>
      <c r="B1691" t="str">
        <f>VLOOKUP(A1691,CUS[],3,FALSE)</f>
        <v>Federica</v>
      </c>
      <c r="C1691">
        <f>VLOOKUP(A1691,MED[],2,FALSE)</f>
        <v>22.13</v>
      </c>
      <c r="D1691">
        <f>VLOOKUP(A1691,MED[],3,FALSE)</f>
        <v>9.1999999999999993</v>
      </c>
      <c r="E1691" t="str">
        <f>VLOOKUP(A1691,MED[],4,FALSE)</f>
        <v>yes</v>
      </c>
      <c r="F1691" t="str">
        <f>VLOOKUP(A1691,MED[],5,FALSE)</f>
        <v>No</v>
      </c>
      <c r="G1691" t="str">
        <f>VLOOKUP(A1691,MED[],6,FALSE)</f>
        <v>No</v>
      </c>
      <c r="H1691" t="str">
        <f>VLOOKUP(A1691,MED[],7,FALSE)</f>
        <v>0</v>
      </c>
      <c r="I1691" t="str">
        <f>VLOOKUP(A1691,MED[],8,FALSE)</f>
        <v>No</v>
      </c>
      <c r="J1691" t="str">
        <f>VLOOKUP(A1691,MED[],9,FALSE)</f>
        <v>Overweight</v>
      </c>
      <c r="K1691" t="str">
        <f>VLOOKUP(A1691,MED[],10,FALSE)</f>
        <v>Diabetes</v>
      </c>
      <c r="L1691" t="str">
        <f>VLOOKUP(A1691,HOS[],2,FALSE)</f>
        <v>25 Nov 1981</v>
      </c>
      <c r="M1691" s="11">
        <f>VLOOKUP(A1691,HOS[],8,FALSE)</f>
        <v>15840.81</v>
      </c>
      <c r="N1691" t="str">
        <f>VLOOKUP(A1691,HOS[],9,FALSE)</f>
        <v>tier - 2</v>
      </c>
      <c r="O1691" t="str">
        <f>VLOOKUP(A1691,HOS[],10,FALSE)</f>
        <v>tier - 2</v>
      </c>
      <c r="P1691" t="str">
        <f>VLOOKUP(A1691,HOS[],11,FALSE)</f>
        <v>R1013</v>
      </c>
      <c r="Q1691">
        <f>VLOOKUP(A1691,HOS[],3,FALSE)</f>
        <v>41</v>
      </c>
    </row>
    <row r="1692" spans="1:17" ht="15.6" x14ac:dyDescent="0.3">
      <c r="A1692" s="1" t="s">
        <v>680</v>
      </c>
      <c r="B1692" t="str">
        <f>VLOOKUP(A1692,CUS[],3,FALSE)</f>
        <v>Pamela L</v>
      </c>
      <c r="C1692">
        <f>VLOOKUP(A1692,MED[],2,FALSE)</f>
        <v>22.51</v>
      </c>
      <c r="D1692">
        <f>VLOOKUP(A1692,MED[],3,FALSE)</f>
        <v>6.08</v>
      </c>
      <c r="E1692" t="str">
        <f>VLOOKUP(A1692,MED[],4,FALSE)</f>
        <v>yes</v>
      </c>
      <c r="F1692" t="str">
        <f>VLOOKUP(A1692,MED[],5,FALSE)</f>
        <v>No</v>
      </c>
      <c r="G1692" t="str">
        <f>VLOOKUP(A1692,MED[],6,FALSE)</f>
        <v>No</v>
      </c>
      <c r="H1692" t="str">
        <f>VLOOKUP(A1692,MED[],7,FALSE)</f>
        <v>1</v>
      </c>
      <c r="I1692" t="str">
        <f>VLOOKUP(A1692,MED[],8,FALSE)</f>
        <v>No</v>
      </c>
      <c r="J1692" t="str">
        <f>VLOOKUP(A1692,MED[],9,FALSE)</f>
        <v>Overweight</v>
      </c>
      <c r="K1692" t="str">
        <f>VLOOKUP(A1692,MED[],10,FALSE)</f>
        <v>Prediabetes</v>
      </c>
      <c r="L1692" t="str">
        <f>VLOOKUP(A1692,HOS[],2,FALSE)</f>
        <v>12 Jul 1988</v>
      </c>
      <c r="M1692" s="11">
        <f>VLOOKUP(A1692,HOS[],8,FALSE)</f>
        <v>15922.29</v>
      </c>
      <c r="N1692" t="str">
        <f>VLOOKUP(A1692,HOS[],9,FALSE)</f>
        <v>tier - 2</v>
      </c>
      <c r="O1692" t="str">
        <f>VLOOKUP(A1692,HOS[],10,FALSE)</f>
        <v>tier - 2</v>
      </c>
      <c r="P1692" t="str">
        <f>VLOOKUP(A1692,HOS[],11,FALSE)</f>
        <v>R1012</v>
      </c>
      <c r="Q1692">
        <f>VLOOKUP(A1692,HOS[],3,FALSE)</f>
        <v>34</v>
      </c>
    </row>
    <row r="1693" spans="1:17" ht="15.6" x14ac:dyDescent="0.3">
      <c r="A1693" s="1" t="s">
        <v>679</v>
      </c>
      <c r="B1693" t="str">
        <f>VLOOKUP(A1693,CUS[],3,FALSE)</f>
        <v>Andrew W.</v>
      </c>
      <c r="C1693">
        <f>VLOOKUP(A1693,MED[],2,FALSE)</f>
        <v>31</v>
      </c>
      <c r="D1693">
        <f>VLOOKUP(A1693,MED[],3,FALSE)</f>
        <v>4.7699999999999996</v>
      </c>
      <c r="E1693" t="str">
        <f>VLOOKUP(A1693,MED[],4,FALSE)</f>
        <v>No</v>
      </c>
      <c r="F1693" t="str">
        <f>VLOOKUP(A1693,MED[],5,FALSE)</f>
        <v>No</v>
      </c>
      <c r="G1693" t="str">
        <f>VLOOKUP(A1693,MED[],6,FALSE)</f>
        <v>No</v>
      </c>
      <c r="H1693" t="str">
        <f>VLOOKUP(A1693,MED[],7,FALSE)</f>
        <v>1</v>
      </c>
      <c r="I1693" t="str">
        <f>VLOOKUP(A1693,MED[],8,FALSE)</f>
        <v>No</v>
      </c>
      <c r="J1693" t="str">
        <f>VLOOKUP(A1693,MED[],9,FALSE)</f>
        <v>Obesity</v>
      </c>
      <c r="K1693" t="str">
        <f>VLOOKUP(A1693,MED[],10,FALSE)</f>
        <v>Normal</v>
      </c>
      <c r="L1693" t="str">
        <f>VLOOKUP(A1693,HOS[],2,FALSE)</f>
        <v>24 Aug 1984</v>
      </c>
      <c r="M1693" s="11">
        <f>VLOOKUP(A1693,HOS[],8,FALSE)</f>
        <v>15965.29</v>
      </c>
      <c r="N1693" t="str">
        <f>VLOOKUP(A1693,HOS[],9,FALSE)</f>
        <v>tier - 2</v>
      </c>
      <c r="O1693" t="str">
        <f>VLOOKUP(A1693,HOS[],10,FALSE)</f>
        <v>tier - 3</v>
      </c>
      <c r="P1693" t="str">
        <f>VLOOKUP(A1693,HOS[],11,FALSE)</f>
        <v>R1011</v>
      </c>
      <c r="Q1693">
        <f>VLOOKUP(A1693,HOS[],3,FALSE)</f>
        <v>38</v>
      </c>
    </row>
    <row r="1694" spans="1:17" ht="15.6" x14ac:dyDescent="0.3">
      <c r="A1694" s="1" t="s">
        <v>678</v>
      </c>
      <c r="B1694" t="str">
        <f>VLOOKUP(A1694,CUS[],3,FALSE)</f>
        <v>Randall</v>
      </c>
      <c r="C1694">
        <f>VLOOKUP(A1694,MED[],2,FALSE)</f>
        <v>28.27</v>
      </c>
      <c r="D1694">
        <f>VLOOKUP(A1694,MED[],3,FALSE)</f>
        <v>4.62</v>
      </c>
      <c r="E1694" t="str">
        <f>VLOOKUP(A1694,MED[],4,FALSE)</f>
        <v>No</v>
      </c>
      <c r="F1694" t="str">
        <f>VLOOKUP(A1694,MED[],5,FALSE)</f>
        <v>No</v>
      </c>
      <c r="G1694" t="str">
        <f>VLOOKUP(A1694,MED[],6,FALSE)</f>
        <v>No</v>
      </c>
      <c r="H1694" t="str">
        <f>VLOOKUP(A1694,MED[],7,FALSE)</f>
        <v>1</v>
      </c>
      <c r="I1694" t="str">
        <f>VLOOKUP(A1694,MED[],8,FALSE)</f>
        <v>No</v>
      </c>
      <c r="J1694" t="str">
        <f>VLOOKUP(A1694,MED[],9,FALSE)</f>
        <v>Overweight</v>
      </c>
      <c r="K1694" t="str">
        <f>VLOOKUP(A1694,MED[],10,FALSE)</f>
        <v>Normal</v>
      </c>
      <c r="L1694" t="str">
        <f>VLOOKUP(A1694,HOS[],2,FALSE)</f>
        <v>27 Aug 1984</v>
      </c>
      <c r="M1694" s="11">
        <f>VLOOKUP(A1694,HOS[],8,FALSE)</f>
        <v>42538.720000000001</v>
      </c>
      <c r="N1694" t="str">
        <f>VLOOKUP(A1694,HOS[],9,FALSE)</f>
        <v>tier - 2</v>
      </c>
      <c r="O1694" t="str">
        <f>VLOOKUP(A1694,HOS[],10,FALSE)</f>
        <v>tier - 2</v>
      </c>
      <c r="P1694" t="str">
        <f>VLOOKUP(A1694,HOS[],11,FALSE)</f>
        <v>R1013</v>
      </c>
      <c r="Q1694">
        <f>VLOOKUP(A1694,HOS[],3,FALSE)</f>
        <v>38</v>
      </c>
    </row>
    <row r="1695" spans="1:17" ht="15.6" x14ac:dyDescent="0.3">
      <c r="A1695" s="1" t="s">
        <v>677</v>
      </c>
      <c r="B1695" t="str">
        <f>VLOOKUP(A1695,CUS[],3,FALSE)</f>
        <v>Tracy L</v>
      </c>
      <c r="C1695">
        <f>VLOOKUP(A1695,MED[],2,FALSE)</f>
        <v>29.92</v>
      </c>
      <c r="D1695">
        <f>VLOOKUP(A1695,MED[],3,FALSE)</f>
        <v>9.07</v>
      </c>
      <c r="E1695" t="str">
        <f>VLOOKUP(A1695,MED[],4,FALSE)</f>
        <v>yes</v>
      </c>
      <c r="F1695" t="str">
        <f>VLOOKUP(A1695,MED[],5,FALSE)</f>
        <v>No</v>
      </c>
      <c r="G1695" t="str">
        <f>VLOOKUP(A1695,MED[],6,FALSE)</f>
        <v>No</v>
      </c>
      <c r="H1695" t="str">
        <f>VLOOKUP(A1695,MED[],7,FALSE)</f>
        <v>1</v>
      </c>
      <c r="I1695" t="str">
        <f>VLOOKUP(A1695,MED[],8,FALSE)</f>
        <v>No</v>
      </c>
      <c r="J1695" t="str">
        <f>VLOOKUP(A1695,MED[],9,FALSE)</f>
        <v>Overweight</v>
      </c>
      <c r="K1695" t="str">
        <f>VLOOKUP(A1695,MED[],10,FALSE)</f>
        <v>Diabetes</v>
      </c>
      <c r="L1695" t="str">
        <f>VLOOKUP(A1695,HOS[],2,FALSE)</f>
        <v>19 Sep 1986</v>
      </c>
      <c r="M1695" s="11">
        <f>VLOOKUP(A1695,HOS[],8,FALSE)</f>
        <v>15966.19</v>
      </c>
      <c r="N1695" t="str">
        <f>VLOOKUP(A1695,HOS[],9,FALSE)</f>
        <v>tier - 2</v>
      </c>
      <c r="O1695" t="str">
        <f>VLOOKUP(A1695,HOS[],10,FALSE)</f>
        <v>tier - 3</v>
      </c>
      <c r="P1695" t="str">
        <f>VLOOKUP(A1695,HOS[],11,FALSE)</f>
        <v>R1013</v>
      </c>
      <c r="Q1695">
        <f>VLOOKUP(A1695,HOS[],3,FALSE)</f>
        <v>36</v>
      </c>
    </row>
    <row r="1696" spans="1:17" ht="15.6" x14ac:dyDescent="0.3">
      <c r="A1696" s="1" t="s">
        <v>676</v>
      </c>
      <c r="B1696" t="str">
        <f>VLOOKUP(A1696,CUS[],3,FALSE)</f>
        <v>Azelie</v>
      </c>
      <c r="C1696">
        <f>VLOOKUP(A1696,MED[],2,FALSE)</f>
        <v>25.9</v>
      </c>
      <c r="D1696">
        <f>VLOOKUP(A1696,MED[],3,FALSE)</f>
        <v>9.1199999999999992</v>
      </c>
      <c r="E1696" t="str">
        <f>VLOOKUP(A1696,MED[],4,FALSE)</f>
        <v>yes</v>
      </c>
      <c r="F1696" t="str">
        <f>VLOOKUP(A1696,MED[],5,FALSE)</f>
        <v>No</v>
      </c>
      <c r="G1696" t="str">
        <f>VLOOKUP(A1696,MED[],6,FALSE)</f>
        <v>No</v>
      </c>
      <c r="H1696" t="str">
        <f>VLOOKUP(A1696,MED[],7,FALSE)</f>
        <v>1</v>
      </c>
      <c r="I1696" t="str">
        <f>VLOOKUP(A1696,MED[],8,FALSE)</f>
        <v>No</v>
      </c>
      <c r="J1696" t="str">
        <f>VLOOKUP(A1696,MED[],9,FALSE)</f>
        <v>Overweight</v>
      </c>
      <c r="K1696" t="str">
        <f>VLOOKUP(A1696,MED[],10,FALSE)</f>
        <v>Diabetes</v>
      </c>
      <c r="L1696" t="str">
        <f>VLOOKUP(A1696,HOS[],2,FALSE)</f>
        <v>5 Jul 1986</v>
      </c>
      <c r="M1696" s="11">
        <f>VLOOKUP(A1696,HOS[],8,FALSE)</f>
        <v>16059.06</v>
      </c>
      <c r="N1696" t="str">
        <f>VLOOKUP(A1696,HOS[],9,FALSE)</f>
        <v>tier - 2</v>
      </c>
      <c r="O1696" t="str">
        <f>VLOOKUP(A1696,HOS[],10,FALSE)</f>
        <v>tier - 3</v>
      </c>
      <c r="P1696" t="str">
        <f>VLOOKUP(A1696,HOS[],11,FALSE)</f>
        <v>R1011</v>
      </c>
      <c r="Q1696">
        <f>VLOOKUP(A1696,HOS[],3,FALSE)</f>
        <v>36</v>
      </c>
    </row>
    <row r="1697" spans="1:17" ht="15.6" x14ac:dyDescent="0.3">
      <c r="A1697" s="1" t="s">
        <v>675</v>
      </c>
      <c r="B1697" t="str">
        <f>VLOOKUP(A1697,CUS[],3,FALSE)</f>
        <v>Monica M.</v>
      </c>
      <c r="C1697">
        <f>VLOOKUP(A1697,MED[],2,FALSE)</f>
        <v>27.74</v>
      </c>
      <c r="D1697">
        <f>VLOOKUP(A1697,MED[],3,FALSE)</f>
        <v>7.32</v>
      </c>
      <c r="E1697" t="str">
        <f>VLOOKUP(A1697,MED[],4,FALSE)</f>
        <v>yes</v>
      </c>
      <c r="F1697" t="str">
        <f>VLOOKUP(A1697,MED[],5,FALSE)</f>
        <v>No</v>
      </c>
      <c r="G1697" t="str">
        <f>VLOOKUP(A1697,MED[],6,FALSE)</f>
        <v>No</v>
      </c>
      <c r="H1697" t="str">
        <f>VLOOKUP(A1697,MED[],7,FALSE)</f>
        <v>1</v>
      </c>
      <c r="I1697" t="str">
        <f>VLOOKUP(A1697,MED[],8,FALSE)</f>
        <v>No</v>
      </c>
      <c r="J1697" t="str">
        <f>VLOOKUP(A1697,MED[],9,FALSE)</f>
        <v>Overweight</v>
      </c>
      <c r="K1697" t="str">
        <f>VLOOKUP(A1697,MED[],10,FALSE)</f>
        <v>Diabetes</v>
      </c>
      <c r="L1697" t="str">
        <f>VLOOKUP(A1697,HOS[],2,FALSE)</f>
        <v>16 Dec 1986</v>
      </c>
      <c r="M1697" s="11">
        <f>VLOOKUP(A1697,HOS[],8,FALSE)</f>
        <v>16062.89</v>
      </c>
      <c r="N1697" t="str">
        <f>VLOOKUP(A1697,HOS[],9,FALSE)</f>
        <v>tier - 2</v>
      </c>
      <c r="O1697" t="str">
        <f>VLOOKUP(A1697,HOS[],10,FALSE)</f>
        <v>tier - 2</v>
      </c>
      <c r="P1697" t="str">
        <f>VLOOKUP(A1697,HOS[],11,FALSE)</f>
        <v>R1024</v>
      </c>
      <c r="Q1697">
        <f>VLOOKUP(A1697,HOS[],3,FALSE)</f>
        <v>36</v>
      </c>
    </row>
    <row r="1698" spans="1:17" ht="15.6" x14ac:dyDescent="0.3">
      <c r="A1698" s="1" t="s">
        <v>674</v>
      </c>
      <c r="B1698" t="str">
        <f>VLOOKUP(A1698,CUS[],3,FALSE)</f>
        <v>Katarina K.</v>
      </c>
      <c r="C1698">
        <f>VLOOKUP(A1698,MED[],2,FALSE)</f>
        <v>17.260000000000002</v>
      </c>
      <c r="D1698">
        <f>VLOOKUP(A1698,MED[],3,FALSE)</f>
        <v>11.73</v>
      </c>
      <c r="E1698" t="str">
        <f>VLOOKUP(A1698,MED[],4,FALSE)</f>
        <v>No</v>
      </c>
      <c r="F1698" t="str">
        <f>VLOOKUP(A1698,MED[],5,FALSE)</f>
        <v>No</v>
      </c>
      <c r="G1698" t="str">
        <f>VLOOKUP(A1698,MED[],6,FALSE)</f>
        <v>No</v>
      </c>
      <c r="H1698" t="str">
        <f>VLOOKUP(A1698,MED[],7,FALSE)</f>
        <v>2</v>
      </c>
      <c r="I1698" t="str">
        <f>VLOOKUP(A1698,MED[],8,FALSE)</f>
        <v>No</v>
      </c>
      <c r="J1698" t="str">
        <f>VLOOKUP(A1698,MED[],9,FALSE)</f>
        <v>Underweight</v>
      </c>
      <c r="K1698" t="str">
        <f>VLOOKUP(A1698,MED[],10,FALSE)</f>
        <v>Diabetes</v>
      </c>
      <c r="L1698" t="str">
        <f>VLOOKUP(A1698,HOS[],2,FALSE)</f>
        <v>22 Oct 1973</v>
      </c>
      <c r="M1698" s="11">
        <f>VLOOKUP(A1698,HOS[],8,FALSE)</f>
        <v>16069.08</v>
      </c>
      <c r="N1698" t="str">
        <f>VLOOKUP(A1698,HOS[],9,FALSE)</f>
        <v>tier - 2</v>
      </c>
      <c r="O1698" t="str">
        <f>VLOOKUP(A1698,HOS[],10,FALSE)</f>
        <v>tier - 2</v>
      </c>
      <c r="P1698" t="str">
        <f>VLOOKUP(A1698,HOS[],11,FALSE)</f>
        <v>R1013</v>
      </c>
      <c r="Q1698">
        <f>VLOOKUP(A1698,HOS[],3,FALSE)</f>
        <v>49</v>
      </c>
    </row>
    <row r="1699" spans="1:17" ht="15.6" x14ac:dyDescent="0.3">
      <c r="A1699" s="1" t="s">
        <v>673</v>
      </c>
      <c r="B1699" t="str">
        <f>VLOOKUP(A1699,CUS[],3,FALSE)</f>
        <v>Jamie L.</v>
      </c>
      <c r="C1699">
        <f>VLOOKUP(A1699,MED[],2,FALSE)</f>
        <v>19.855</v>
      </c>
      <c r="D1699">
        <f>VLOOKUP(A1699,MED[],3,FALSE)</f>
        <v>6.64</v>
      </c>
      <c r="E1699" t="str">
        <f>VLOOKUP(A1699,MED[],4,FALSE)</f>
        <v>yes</v>
      </c>
      <c r="F1699" t="str">
        <f>VLOOKUP(A1699,MED[],5,FALSE)</f>
        <v>No</v>
      </c>
      <c r="G1699" t="str">
        <f>VLOOKUP(A1699,MED[],6,FALSE)</f>
        <v>No</v>
      </c>
      <c r="H1699" t="str">
        <f>VLOOKUP(A1699,MED[],7,FALSE)</f>
        <v>1</v>
      </c>
      <c r="I1699" t="str">
        <f>VLOOKUP(A1699,MED[],8,FALSE)</f>
        <v>No</v>
      </c>
      <c r="J1699" t="str">
        <f>VLOOKUP(A1699,MED[],9,FALSE)</f>
        <v>Overweight</v>
      </c>
      <c r="K1699" t="str">
        <f>VLOOKUP(A1699,MED[],10,FALSE)</f>
        <v>Diabetes</v>
      </c>
      <c r="L1699" t="str">
        <f>VLOOKUP(A1699,HOS[],2,FALSE)</f>
        <v>21 Dec 1986</v>
      </c>
      <c r="M1699" s="11">
        <f>VLOOKUP(A1699,HOS[],8,FALSE)</f>
        <v>16085.13</v>
      </c>
      <c r="N1699" t="str">
        <f>VLOOKUP(A1699,HOS[],9,FALSE)</f>
        <v>tier - 2</v>
      </c>
      <c r="O1699" t="str">
        <f>VLOOKUP(A1699,HOS[],10,FALSE)</f>
        <v>tier - 2</v>
      </c>
      <c r="P1699" t="str">
        <f>VLOOKUP(A1699,HOS[],11,FALSE)</f>
        <v>R1024</v>
      </c>
      <c r="Q1699">
        <f>VLOOKUP(A1699,HOS[],3,FALSE)</f>
        <v>36</v>
      </c>
    </row>
    <row r="1700" spans="1:17" ht="15.6" x14ac:dyDescent="0.3">
      <c r="A1700" s="1" t="s">
        <v>672</v>
      </c>
      <c r="B1700" t="str">
        <f>VLOOKUP(A1700,CUS[],3,FALSE)</f>
        <v>Brian</v>
      </c>
      <c r="C1700">
        <f>VLOOKUP(A1700,MED[],2,FALSE)</f>
        <v>41.69</v>
      </c>
      <c r="D1700">
        <f>VLOOKUP(A1700,MED[],3,FALSE)</f>
        <v>5.78</v>
      </c>
      <c r="E1700" t="str">
        <f>VLOOKUP(A1700,MED[],4,FALSE)</f>
        <v>No</v>
      </c>
      <c r="F1700" t="str">
        <f>VLOOKUP(A1700,MED[],5,FALSE)</f>
        <v>No</v>
      </c>
      <c r="G1700" t="str">
        <f>VLOOKUP(A1700,MED[],6,FALSE)</f>
        <v>No</v>
      </c>
      <c r="H1700" t="str">
        <f>VLOOKUP(A1700,MED[],7,FALSE)</f>
        <v>0</v>
      </c>
      <c r="I1700" t="str">
        <f>VLOOKUP(A1700,MED[],8,FALSE)</f>
        <v>No</v>
      </c>
      <c r="J1700" t="str">
        <f>VLOOKUP(A1700,MED[],9,FALSE)</f>
        <v>Obesity</v>
      </c>
      <c r="K1700" t="str">
        <f>VLOOKUP(A1700,MED[],10,FALSE)</f>
        <v>Prediabetes</v>
      </c>
      <c r="L1700" t="str">
        <f>VLOOKUP(A1700,HOS[],2,FALSE)</f>
        <v>27 Aug 1982</v>
      </c>
      <c r="M1700" s="11">
        <f>VLOOKUP(A1700,HOS[],8,FALSE)</f>
        <v>16097.94</v>
      </c>
      <c r="N1700" t="str">
        <f>VLOOKUP(A1700,HOS[],9,FALSE)</f>
        <v>tier - 3</v>
      </c>
      <c r="O1700" t="str">
        <f>VLOOKUP(A1700,HOS[],10,FALSE)</f>
        <v>tier - 2</v>
      </c>
      <c r="P1700" t="str">
        <f>VLOOKUP(A1700,HOS[],11,FALSE)</f>
        <v>R1013</v>
      </c>
      <c r="Q1700">
        <f>VLOOKUP(A1700,HOS[],3,FALSE)</f>
        <v>40</v>
      </c>
    </row>
    <row r="1701" spans="1:17" ht="15.6" x14ac:dyDescent="0.3">
      <c r="A1701" s="1" t="s">
        <v>671</v>
      </c>
      <c r="B1701" t="str">
        <f>VLOOKUP(A1701,CUS[],3,FALSE)</f>
        <v>Stacey L.</v>
      </c>
      <c r="C1701">
        <f>VLOOKUP(A1701,MED[],2,FALSE)</f>
        <v>16.12</v>
      </c>
      <c r="D1701">
        <f>VLOOKUP(A1701,MED[],3,FALSE)</f>
        <v>10.45</v>
      </c>
      <c r="E1701" t="str">
        <f>VLOOKUP(A1701,MED[],4,FALSE)</f>
        <v>No</v>
      </c>
      <c r="F1701" t="str">
        <f>VLOOKUP(A1701,MED[],5,FALSE)</f>
        <v>No</v>
      </c>
      <c r="G1701" t="str">
        <f>VLOOKUP(A1701,MED[],6,FALSE)</f>
        <v>No</v>
      </c>
      <c r="H1701" t="str">
        <f>VLOOKUP(A1701,MED[],7,FALSE)</f>
        <v>0</v>
      </c>
      <c r="I1701" t="str">
        <f>VLOOKUP(A1701,MED[],8,FALSE)</f>
        <v>No</v>
      </c>
      <c r="J1701" t="str">
        <f>VLOOKUP(A1701,MED[],9,FALSE)</f>
        <v>Underweight</v>
      </c>
      <c r="K1701" t="str">
        <f>VLOOKUP(A1701,MED[],10,FALSE)</f>
        <v>Diabetes</v>
      </c>
      <c r="L1701" t="str">
        <f>VLOOKUP(A1701,HOS[],2,FALSE)</f>
        <v>14 Jun 1978</v>
      </c>
      <c r="M1701" s="11">
        <f>VLOOKUP(A1701,HOS[],8,FALSE)</f>
        <v>11454.02</v>
      </c>
      <c r="N1701" t="str">
        <f>VLOOKUP(A1701,HOS[],9,FALSE)</f>
        <v>tier - 2</v>
      </c>
      <c r="O1701" t="str">
        <f>VLOOKUP(A1701,HOS[],10,FALSE)</f>
        <v>tier - 2</v>
      </c>
      <c r="P1701" t="str">
        <f>VLOOKUP(A1701,HOS[],11,FALSE)</f>
        <v>R1012</v>
      </c>
      <c r="Q1701">
        <f>VLOOKUP(A1701,HOS[],3,FALSE)</f>
        <v>44</v>
      </c>
    </row>
    <row r="1702" spans="1:17" ht="15.6" x14ac:dyDescent="0.3">
      <c r="A1702" s="1" t="s">
        <v>670</v>
      </c>
      <c r="B1702" t="str">
        <f>VLOOKUP(A1702,CUS[],3,FALSE)</f>
        <v>Stephen</v>
      </c>
      <c r="C1702">
        <f>VLOOKUP(A1702,MED[],2,FALSE)</f>
        <v>37.43</v>
      </c>
      <c r="D1702">
        <f>VLOOKUP(A1702,MED[],3,FALSE)</f>
        <v>4.5199999999999996</v>
      </c>
      <c r="E1702" t="str">
        <f>VLOOKUP(A1702,MED[],4,FALSE)</f>
        <v>No</v>
      </c>
      <c r="F1702" t="str">
        <f>VLOOKUP(A1702,MED[],5,FALSE)</f>
        <v>No</v>
      </c>
      <c r="G1702" t="str">
        <f>VLOOKUP(A1702,MED[],6,FALSE)</f>
        <v>No</v>
      </c>
      <c r="H1702" t="str">
        <f>VLOOKUP(A1702,MED[],7,FALSE)</f>
        <v>1</v>
      </c>
      <c r="I1702" t="str">
        <f>VLOOKUP(A1702,MED[],8,FALSE)</f>
        <v>No</v>
      </c>
      <c r="J1702" t="str">
        <f>VLOOKUP(A1702,MED[],9,FALSE)</f>
        <v>Obesity</v>
      </c>
      <c r="K1702" t="str">
        <f>VLOOKUP(A1702,MED[],10,FALSE)</f>
        <v>Normal</v>
      </c>
      <c r="L1702" t="str">
        <f>VLOOKUP(A1702,HOS[],2,FALSE)</f>
        <v>8 Sep 1992</v>
      </c>
      <c r="M1702" s="11">
        <f>VLOOKUP(A1702,HOS[],8,FALSE)</f>
        <v>16115.3</v>
      </c>
      <c r="N1702" t="str">
        <f>VLOOKUP(A1702,HOS[],9,FALSE)</f>
        <v>tier - 3</v>
      </c>
      <c r="O1702" t="str">
        <f>VLOOKUP(A1702,HOS[],10,FALSE)</f>
        <v>tier - 1</v>
      </c>
      <c r="P1702" t="str">
        <f>VLOOKUP(A1702,HOS[],11,FALSE)</f>
        <v>R1017</v>
      </c>
      <c r="Q1702">
        <f>VLOOKUP(A1702,HOS[],3,FALSE)</f>
        <v>30</v>
      </c>
    </row>
    <row r="1703" spans="1:17" ht="15.6" x14ac:dyDescent="0.3">
      <c r="A1703" s="1" t="s">
        <v>669</v>
      </c>
      <c r="B1703" t="str">
        <f>VLOOKUP(A1703,CUS[],3,FALSE)</f>
        <v>Joshua</v>
      </c>
      <c r="C1703">
        <f>VLOOKUP(A1703,MED[],2,FALSE)</f>
        <v>31.065000000000001</v>
      </c>
      <c r="D1703">
        <f>VLOOKUP(A1703,MED[],3,FALSE)</f>
        <v>5.71</v>
      </c>
      <c r="E1703" t="str">
        <f>VLOOKUP(A1703,MED[],4,FALSE)</f>
        <v>No</v>
      </c>
      <c r="F1703" t="str">
        <f>VLOOKUP(A1703,MED[],5,FALSE)</f>
        <v>No</v>
      </c>
      <c r="G1703" t="str">
        <f>VLOOKUP(A1703,MED[],6,FALSE)</f>
        <v>No</v>
      </c>
      <c r="H1703" t="str">
        <f>VLOOKUP(A1703,MED[],7,FALSE)</f>
        <v>0</v>
      </c>
      <c r="I1703" t="str">
        <f>VLOOKUP(A1703,MED[],8,FALSE)</f>
        <v>No</v>
      </c>
      <c r="J1703" t="str">
        <f>VLOOKUP(A1703,MED[],9,FALSE)</f>
        <v>Obesity</v>
      </c>
      <c r="K1703" t="str">
        <f>VLOOKUP(A1703,MED[],10,FALSE)</f>
        <v>Prediabetes</v>
      </c>
      <c r="L1703" t="str">
        <f>VLOOKUP(A1703,HOS[],2,FALSE)</f>
        <v>6 Jul 1991</v>
      </c>
      <c r="M1703" s="11">
        <f>VLOOKUP(A1703,HOS[],8,FALSE)</f>
        <v>16122.65</v>
      </c>
      <c r="N1703" t="str">
        <f>VLOOKUP(A1703,HOS[],9,FALSE)</f>
        <v>tier - 2</v>
      </c>
      <c r="O1703" t="str">
        <f>VLOOKUP(A1703,HOS[],10,FALSE)</f>
        <v>tier - 1</v>
      </c>
      <c r="P1703" t="str">
        <f>VLOOKUP(A1703,HOS[],11,FALSE)</f>
        <v>R1012</v>
      </c>
      <c r="Q1703">
        <f>VLOOKUP(A1703,HOS[],3,FALSE)</f>
        <v>31</v>
      </c>
    </row>
    <row r="1704" spans="1:17" ht="15.6" x14ac:dyDescent="0.3">
      <c r="A1704" s="1" t="s">
        <v>668</v>
      </c>
      <c r="B1704" t="str">
        <f>VLOOKUP(A1704,CUS[],3,FALSE)</f>
        <v>Josh</v>
      </c>
      <c r="C1704">
        <f>VLOOKUP(A1704,MED[],2,FALSE)</f>
        <v>25.08</v>
      </c>
      <c r="D1704">
        <f>VLOOKUP(A1704,MED[],3,FALSE)</f>
        <v>4.7699999999999996</v>
      </c>
      <c r="E1704" t="str">
        <f>VLOOKUP(A1704,MED[],4,FALSE)</f>
        <v>No</v>
      </c>
      <c r="F1704" t="str">
        <f>VLOOKUP(A1704,MED[],5,FALSE)</f>
        <v>No</v>
      </c>
      <c r="G1704" t="str">
        <f>VLOOKUP(A1704,MED[],6,FALSE)</f>
        <v>No</v>
      </c>
      <c r="H1704" t="str">
        <f>VLOOKUP(A1704,MED[],7,FALSE)</f>
        <v>0</v>
      </c>
      <c r="I1704" t="str">
        <f>VLOOKUP(A1704,MED[],8,FALSE)</f>
        <v>No</v>
      </c>
      <c r="J1704" t="str">
        <f>VLOOKUP(A1704,MED[],9,FALSE)</f>
        <v>Overweight</v>
      </c>
      <c r="K1704" t="str">
        <f>VLOOKUP(A1704,MED[],10,FALSE)</f>
        <v>Normal</v>
      </c>
      <c r="L1704" t="str">
        <f>VLOOKUP(A1704,HOS[],2,FALSE)</f>
        <v>12 Sep 1982</v>
      </c>
      <c r="M1704" s="11">
        <f>VLOOKUP(A1704,HOS[],8,FALSE)</f>
        <v>16138.76</v>
      </c>
      <c r="N1704" t="str">
        <f>VLOOKUP(A1704,HOS[],9,FALSE)</f>
        <v>tier - 2</v>
      </c>
      <c r="O1704" t="str">
        <f>VLOOKUP(A1704,HOS[],10,FALSE)</f>
        <v>tier - 3</v>
      </c>
      <c r="P1704" t="str">
        <f>VLOOKUP(A1704,HOS[],11,FALSE)</f>
        <v>R1013</v>
      </c>
      <c r="Q1704">
        <f>VLOOKUP(A1704,HOS[],3,FALSE)</f>
        <v>40</v>
      </c>
    </row>
    <row r="1705" spans="1:17" ht="15.6" x14ac:dyDescent="0.3">
      <c r="A1705" s="1" t="s">
        <v>667</v>
      </c>
      <c r="B1705" t="str">
        <f>VLOOKUP(A1705,CUS[],3,FALSE)</f>
        <v>Heather</v>
      </c>
      <c r="C1705">
        <f>VLOOKUP(A1705,MED[],2,FALSE)</f>
        <v>15.2</v>
      </c>
      <c r="D1705">
        <f>VLOOKUP(A1705,MED[],3,FALSE)</f>
        <v>7.81</v>
      </c>
      <c r="E1705" t="str">
        <f>VLOOKUP(A1705,MED[],4,FALSE)</f>
        <v>yes</v>
      </c>
      <c r="F1705" t="str">
        <f>VLOOKUP(A1705,MED[],5,FALSE)</f>
        <v>No</v>
      </c>
      <c r="G1705" t="str">
        <f>VLOOKUP(A1705,MED[],6,FALSE)</f>
        <v>No</v>
      </c>
      <c r="H1705" t="str">
        <f>VLOOKUP(A1705,MED[],7,FALSE)</f>
        <v>1</v>
      </c>
      <c r="I1705" t="str">
        <f>VLOOKUP(A1705,MED[],8,FALSE)</f>
        <v>No</v>
      </c>
      <c r="J1705" t="str">
        <f>VLOOKUP(A1705,MED[],9,FALSE)</f>
        <v>Underweight</v>
      </c>
      <c r="K1705" t="str">
        <f>VLOOKUP(A1705,MED[],10,FALSE)</f>
        <v>Diabetes</v>
      </c>
      <c r="L1705" t="str">
        <f>VLOOKUP(A1705,HOS[],2,FALSE)</f>
        <v>6 Sep 1975</v>
      </c>
      <c r="M1705" s="11">
        <f>VLOOKUP(A1705,HOS[],8,FALSE)</f>
        <v>16152.04</v>
      </c>
      <c r="N1705" t="str">
        <f>VLOOKUP(A1705,HOS[],9,FALSE)</f>
        <v>tier - 2</v>
      </c>
      <c r="O1705" t="str">
        <f>VLOOKUP(A1705,HOS[],10,FALSE)</f>
        <v>tier - 3</v>
      </c>
      <c r="P1705" t="str">
        <f>VLOOKUP(A1705,HOS[],11,FALSE)</f>
        <v>R1012</v>
      </c>
      <c r="Q1705">
        <f>VLOOKUP(A1705,HOS[],3,FALSE)</f>
        <v>47</v>
      </c>
    </row>
    <row r="1706" spans="1:17" ht="15.6" x14ac:dyDescent="0.3">
      <c r="A1706" s="1" t="s">
        <v>666</v>
      </c>
      <c r="B1706" t="str">
        <f>VLOOKUP(A1706,CUS[],3,FALSE)</f>
        <v>James C.</v>
      </c>
      <c r="C1706">
        <f>VLOOKUP(A1706,MED[],2,FALSE)</f>
        <v>22.34</v>
      </c>
      <c r="D1706">
        <f>VLOOKUP(A1706,MED[],3,FALSE)</f>
        <v>5.19</v>
      </c>
      <c r="E1706" t="str">
        <f>VLOOKUP(A1706,MED[],4,FALSE)</f>
        <v>yes</v>
      </c>
      <c r="F1706" t="str">
        <f>VLOOKUP(A1706,MED[],5,FALSE)</f>
        <v>No</v>
      </c>
      <c r="G1706" t="str">
        <f>VLOOKUP(A1706,MED[],6,FALSE)</f>
        <v>No</v>
      </c>
      <c r="H1706" t="str">
        <f>VLOOKUP(A1706,MED[],7,FALSE)</f>
        <v>0</v>
      </c>
      <c r="I1706" t="str">
        <f>VLOOKUP(A1706,MED[],8,FALSE)</f>
        <v>No</v>
      </c>
      <c r="J1706" t="str">
        <f>VLOOKUP(A1706,MED[],9,FALSE)</f>
        <v>Overweight</v>
      </c>
      <c r="K1706" t="str">
        <f>VLOOKUP(A1706,MED[],10,FALSE)</f>
        <v>Normal</v>
      </c>
      <c r="L1706" t="str">
        <f>VLOOKUP(A1706,HOS[],2,FALSE)</f>
        <v>27 Dec 1985</v>
      </c>
      <c r="M1706" s="11">
        <f>VLOOKUP(A1706,HOS[],8,FALSE)</f>
        <v>42560.43</v>
      </c>
      <c r="N1706" t="str">
        <f>VLOOKUP(A1706,HOS[],9,FALSE)</f>
        <v>tier - 2</v>
      </c>
      <c r="O1706" t="str">
        <f>VLOOKUP(A1706,HOS[],10,FALSE)</f>
        <v>tier - 1</v>
      </c>
      <c r="P1706" t="str">
        <f>VLOOKUP(A1706,HOS[],11,FALSE)</f>
        <v>R1013</v>
      </c>
      <c r="Q1706">
        <f>VLOOKUP(A1706,HOS[],3,FALSE)</f>
        <v>37</v>
      </c>
    </row>
    <row r="1707" spans="1:17" ht="15.6" x14ac:dyDescent="0.3">
      <c r="A1707" s="1" t="s">
        <v>665</v>
      </c>
      <c r="B1707" t="str">
        <f>VLOOKUP(A1707,CUS[],3,FALSE)</f>
        <v>Kim</v>
      </c>
      <c r="C1707">
        <f>VLOOKUP(A1707,MED[],2,FALSE)</f>
        <v>40.15</v>
      </c>
      <c r="D1707">
        <f>VLOOKUP(A1707,MED[],3,FALSE)</f>
        <v>5.93</v>
      </c>
      <c r="E1707" t="str">
        <f>VLOOKUP(A1707,MED[],4,FALSE)</f>
        <v>No</v>
      </c>
      <c r="F1707" t="str">
        <f>VLOOKUP(A1707,MED[],5,FALSE)</f>
        <v>No</v>
      </c>
      <c r="G1707" t="str">
        <f>VLOOKUP(A1707,MED[],6,FALSE)</f>
        <v>No</v>
      </c>
      <c r="H1707" t="str">
        <f>VLOOKUP(A1707,MED[],7,FALSE)</f>
        <v>1</v>
      </c>
      <c r="I1707" t="str">
        <f>VLOOKUP(A1707,MED[],8,FALSE)</f>
        <v>No</v>
      </c>
      <c r="J1707" t="str">
        <f>VLOOKUP(A1707,MED[],9,FALSE)</f>
        <v>Obesity</v>
      </c>
      <c r="K1707" t="str">
        <f>VLOOKUP(A1707,MED[],10,FALSE)</f>
        <v>Prediabetes</v>
      </c>
      <c r="L1707" t="str">
        <f>VLOOKUP(A1707,HOS[],2,FALSE)</f>
        <v>11 Aug 1984</v>
      </c>
      <c r="M1707" s="11">
        <f>VLOOKUP(A1707,HOS[],8,FALSE)</f>
        <v>16190.97</v>
      </c>
      <c r="N1707" t="str">
        <f>VLOOKUP(A1707,HOS[],9,FALSE)</f>
        <v>tier - 2</v>
      </c>
      <c r="O1707" t="str">
        <f>VLOOKUP(A1707,HOS[],10,FALSE)</f>
        <v>tier - 2</v>
      </c>
      <c r="P1707" t="str">
        <f>VLOOKUP(A1707,HOS[],11,FALSE)</f>
        <v>R1013</v>
      </c>
      <c r="Q1707">
        <f>VLOOKUP(A1707,HOS[],3,FALSE)</f>
        <v>38</v>
      </c>
    </row>
    <row r="1708" spans="1:17" ht="15.6" x14ac:dyDescent="0.3">
      <c r="A1708" s="1" t="s">
        <v>664</v>
      </c>
      <c r="B1708" t="str">
        <f>VLOOKUP(A1708,CUS[],3,FALSE)</f>
        <v>Marie E.</v>
      </c>
      <c r="C1708">
        <f>VLOOKUP(A1708,MED[],2,FALSE)</f>
        <v>37.729999999999997</v>
      </c>
      <c r="D1708">
        <f>VLOOKUP(A1708,MED[],3,FALSE)</f>
        <v>6.29</v>
      </c>
      <c r="E1708" t="str">
        <f>VLOOKUP(A1708,MED[],4,FALSE)</f>
        <v>No</v>
      </c>
      <c r="F1708" t="str">
        <f>VLOOKUP(A1708,MED[],5,FALSE)</f>
        <v>No</v>
      </c>
      <c r="G1708" t="str">
        <f>VLOOKUP(A1708,MED[],6,FALSE)</f>
        <v>No</v>
      </c>
      <c r="H1708" t="str">
        <f>VLOOKUP(A1708,MED[],7,FALSE)</f>
        <v>1</v>
      </c>
      <c r="I1708" t="str">
        <f>VLOOKUP(A1708,MED[],8,FALSE)</f>
        <v>No</v>
      </c>
      <c r="J1708" t="str">
        <f>VLOOKUP(A1708,MED[],9,FALSE)</f>
        <v>Obesity</v>
      </c>
      <c r="K1708" t="str">
        <f>VLOOKUP(A1708,MED[],10,FALSE)</f>
        <v>Prediabetes</v>
      </c>
      <c r="L1708" t="str">
        <f>VLOOKUP(A1708,HOS[],2,FALSE)</f>
        <v>6 Sep 1984</v>
      </c>
      <c r="M1708" s="11">
        <f>VLOOKUP(A1708,HOS[],8,FALSE)</f>
        <v>16199.1</v>
      </c>
      <c r="N1708" t="str">
        <f>VLOOKUP(A1708,HOS[],9,FALSE)</f>
        <v>tier - 2</v>
      </c>
      <c r="O1708" t="str">
        <f>VLOOKUP(A1708,HOS[],10,FALSE)</f>
        <v>tier - 2</v>
      </c>
      <c r="P1708" t="str">
        <f>VLOOKUP(A1708,HOS[],11,FALSE)</f>
        <v>R1013</v>
      </c>
      <c r="Q1708">
        <f>VLOOKUP(A1708,HOS[],3,FALSE)</f>
        <v>38</v>
      </c>
    </row>
    <row r="1709" spans="1:17" ht="15.6" x14ac:dyDescent="0.3">
      <c r="A1709" s="1" t="s">
        <v>663</v>
      </c>
      <c r="B1709" t="str">
        <f>VLOOKUP(A1709,CUS[],3,FALSE)</f>
        <v>Dariusz</v>
      </c>
      <c r="C1709">
        <f>VLOOKUP(A1709,MED[],2,FALSE)</f>
        <v>25.35</v>
      </c>
      <c r="D1709">
        <f>VLOOKUP(A1709,MED[],3,FALSE)</f>
        <v>4.9000000000000004</v>
      </c>
      <c r="E1709" t="str">
        <f>VLOOKUP(A1709,MED[],4,FALSE)</f>
        <v>No</v>
      </c>
      <c r="F1709" t="str">
        <f>VLOOKUP(A1709,MED[],5,FALSE)</f>
        <v>No</v>
      </c>
      <c r="G1709" t="str">
        <f>VLOOKUP(A1709,MED[],6,FALSE)</f>
        <v>No</v>
      </c>
      <c r="H1709" t="str">
        <f>VLOOKUP(A1709,MED[],7,FALSE)</f>
        <v>0</v>
      </c>
      <c r="I1709" t="str">
        <f>VLOOKUP(A1709,MED[],8,FALSE)</f>
        <v>No</v>
      </c>
      <c r="J1709" t="str">
        <f>VLOOKUP(A1709,MED[],9,FALSE)</f>
        <v>Overweight</v>
      </c>
      <c r="K1709" t="str">
        <f>VLOOKUP(A1709,MED[],10,FALSE)</f>
        <v>Normal</v>
      </c>
      <c r="L1709" t="str">
        <f>VLOOKUP(A1709,HOS[],2,FALSE)</f>
        <v>21 Nov 1989</v>
      </c>
      <c r="M1709" s="11">
        <f>VLOOKUP(A1709,HOS[],8,FALSE)</f>
        <v>16205.88</v>
      </c>
      <c r="N1709" t="str">
        <f>VLOOKUP(A1709,HOS[],9,FALSE)</f>
        <v>tier - 2</v>
      </c>
      <c r="O1709" t="str">
        <f>VLOOKUP(A1709,HOS[],10,FALSE)</f>
        <v>tier - 3</v>
      </c>
      <c r="P1709" t="str">
        <f>VLOOKUP(A1709,HOS[],11,FALSE)</f>
        <v>R1013</v>
      </c>
      <c r="Q1709">
        <f>VLOOKUP(A1709,HOS[],3,FALSE)</f>
        <v>33</v>
      </c>
    </row>
    <row r="1710" spans="1:17" ht="15.6" x14ac:dyDescent="0.3">
      <c r="A1710" s="1" t="s">
        <v>662</v>
      </c>
      <c r="B1710" t="str">
        <f>VLOOKUP(A1710,CUS[],3,FALSE)</f>
        <v>Jessica E.</v>
      </c>
      <c r="C1710">
        <f>VLOOKUP(A1710,MED[],2,FALSE)</f>
        <v>26.41</v>
      </c>
      <c r="D1710">
        <f>VLOOKUP(A1710,MED[],3,FALSE)</f>
        <v>5.07</v>
      </c>
      <c r="E1710" t="str">
        <f>VLOOKUP(A1710,MED[],4,FALSE)</f>
        <v>yes</v>
      </c>
      <c r="F1710" t="str">
        <f>VLOOKUP(A1710,MED[],5,FALSE)</f>
        <v>No</v>
      </c>
      <c r="G1710" t="str">
        <f>VLOOKUP(A1710,MED[],6,FALSE)</f>
        <v>No</v>
      </c>
      <c r="H1710" t="str">
        <f>VLOOKUP(A1710,MED[],7,FALSE)</f>
        <v>1</v>
      </c>
      <c r="I1710" t="str">
        <f>VLOOKUP(A1710,MED[],8,FALSE)</f>
        <v>No</v>
      </c>
      <c r="J1710" t="str">
        <f>VLOOKUP(A1710,MED[],9,FALSE)</f>
        <v>Overweight</v>
      </c>
      <c r="K1710" t="str">
        <f>VLOOKUP(A1710,MED[],10,FALSE)</f>
        <v>Normal</v>
      </c>
      <c r="L1710" t="str">
        <f>VLOOKUP(A1710,HOS[],2,FALSE)</f>
        <v>8 Aug 1988</v>
      </c>
      <c r="M1710" s="11">
        <f>VLOOKUP(A1710,HOS[],8,FALSE)</f>
        <v>16232.85</v>
      </c>
      <c r="N1710" t="str">
        <f>VLOOKUP(A1710,HOS[],9,FALSE)</f>
        <v>tier - 2</v>
      </c>
      <c r="O1710" t="str">
        <f>VLOOKUP(A1710,HOS[],10,FALSE)</f>
        <v>tier - 3</v>
      </c>
      <c r="P1710" t="str">
        <f>VLOOKUP(A1710,HOS[],11,FALSE)</f>
        <v>R1012</v>
      </c>
      <c r="Q1710">
        <f>VLOOKUP(A1710,HOS[],3,FALSE)</f>
        <v>34</v>
      </c>
    </row>
    <row r="1711" spans="1:17" ht="15.6" x14ac:dyDescent="0.3">
      <c r="A1711" s="1" t="s">
        <v>661</v>
      </c>
      <c r="B1711" t="str">
        <f>VLOOKUP(A1711,CUS[],3,FALSE)</f>
        <v>Kristen</v>
      </c>
      <c r="C1711">
        <f>VLOOKUP(A1711,MED[],2,FALSE)</f>
        <v>27.6</v>
      </c>
      <c r="D1711">
        <f>VLOOKUP(A1711,MED[],3,FALSE)</f>
        <v>5.33</v>
      </c>
      <c r="E1711" t="str">
        <f>VLOOKUP(A1711,MED[],4,FALSE)</f>
        <v>No</v>
      </c>
      <c r="F1711" t="str">
        <f>VLOOKUP(A1711,MED[],5,FALSE)</f>
        <v>No</v>
      </c>
      <c r="G1711" t="str">
        <f>VLOOKUP(A1711,MED[],6,FALSE)</f>
        <v>No</v>
      </c>
      <c r="H1711" t="str">
        <f>VLOOKUP(A1711,MED[],7,FALSE)</f>
        <v>1</v>
      </c>
      <c r="I1711" t="str">
        <f>VLOOKUP(A1711,MED[],8,FALSE)</f>
        <v>No</v>
      </c>
      <c r="J1711" t="str">
        <f>VLOOKUP(A1711,MED[],9,FALSE)</f>
        <v>Overweight</v>
      </c>
      <c r="K1711" t="str">
        <f>VLOOKUP(A1711,MED[],10,FALSE)</f>
        <v>Normal</v>
      </c>
      <c r="L1711" t="str">
        <f>VLOOKUP(A1711,HOS[],2,FALSE)</f>
        <v>30 Jun 1984</v>
      </c>
      <c r="M1711" s="11">
        <f>VLOOKUP(A1711,HOS[],8,FALSE)</f>
        <v>16267.32</v>
      </c>
      <c r="N1711" t="str">
        <f>VLOOKUP(A1711,HOS[],9,FALSE)</f>
        <v>tier - 2</v>
      </c>
      <c r="O1711" t="str">
        <f>VLOOKUP(A1711,HOS[],10,FALSE)</f>
        <v>tier - 3</v>
      </c>
      <c r="P1711" t="str">
        <f>VLOOKUP(A1711,HOS[],11,FALSE)</f>
        <v>R1011</v>
      </c>
      <c r="Q1711">
        <f>VLOOKUP(A1711,HOS[],3,FALSE)</f>
        <v>38</v>
      </c>
    </row>
    <row r="1712" spans="1:17" ht="15.6" x14ac:dyDescent="0.3">
      <c r="A1712" s="1" t="s">
        <v>660</v>
      </c>
      <c r="B1712" t="str">
        <f>VLOOKUP(A1712,CUS[],3,FALSE)</f>
        <v xml:space="preserve">  Jose Guadalupe P. Sr.</v>
      </c>
      <c r="C1712">
        <f>VLOOKUP(A1712,MED[],2,FALSE)</f>
        <v>33.82</v>
      </c>
      <c r="D1712">
        <f>VLOOKUP(A1712,MED[],3,FALSE)</f>
        <v>8.93</v>
      </c>
      <c r="E1712" t="str">
        <f>VLOOKUP(A1712,MED[],4,FALSE)</f>
        <v>yes</v>
      </c>
      <c r="F1712" t="str">
        <f>VLOOKUP(A1712,MED[],5,FALSE)</f>
        <v>No</v>
      </c>
      <c r="G1712" t="str">
        <f>VLOOKUP(A1712,MED[],6,FALSE)</f>
        <v>No</v>
      </c>
      <c r="H1712" t="str">
        <f>VLOOKUP(A1712,MED[],7,FALSE)</f>
        <v>1</v>
      </c>
      <c r="I1712" t="str">
        <f>VLOOKUP(A1712,MED[],8,FALSE)</f>
        <v>No</v>
      </c>
      <c r="J1712" t="str">
        <f>VLOOKUP(A1712,MED[],9,FALSE)</f>
        <v>Obesity</v>
      </c>
      <c r="K1712" t="str">
        <f>VLOOKUP(A1712,MED[],10,FALSE)</f>
        <v>Diabetes</v>
      </c>
      <c r="L1712" t="str">
        <f>VLOOKUP(A1712,HOS[],2,FALSE)</f>
        <v>23 Jul 1986</v>
      </c>
      <c r="M1712" s="11">
        <f>VLOOKUP(A1712,HOS[],8,FALSE)</f>
        <v>11455.28</v>
      </c>
      <c r="N1712" t="str">
        <f>VLOOKUP(A1712,HOS[],9,FALSE)</f>
        <v>tier - 2</v>
      </c>
      <c r="O1712" t="str">
        <f>VLOOKUP(A1712,HOS[],10,FALSE)</f>
        <v>tier - 3</v>
      </c>
      <c r="P1712" t="str">
        <f>VLOOKUP(A1712,HOS[],11,FALSE)</f>
        <v>R1012</v>
      </c>
      <c r="Q1712">
        <f>VLOOKUP(A1712,HOS[],3,FALSE)</f>
        <v>36</v>
      </c>
    </row>
    <row r="1713" spans="1:17" ht="15.6" x14ac:dyDescent="0.3">
      <c r="A1713" s="1" t="s">
        <v>659</v>
      </c>
      <c r="B1713" t="str">
        <f>VLOOKUP(A1713,CUS[],3,FALSE)</f>
        <v>Cynthia</v>
      </c>
      <c r="C1713">
        <f>VLOOKUP(A1713,MED[],2,FALSE)</f>
        <v>32.9</v>
      </c>
      <c r="D1713">
        <f>VLOOKUP(A1713,MED[],3,FALSE)</f>
        <v>4.3499999999999996</v>
      </c>
      <c r="E1713" t="str">
        <f>VLOOKUP(A1713,MED[],4,FALSE)</f>
        <v>No</v>
      </c>
      <c r="F1713" t="str">
        <f>VLOOKUP(A1713,MED[],5,FALSE)</f>
        <v>No</v>
      </c>
      <c r="G1713" t="str">
        <f>VLOOKUP(A1713,MED[],6,FALSE)</f>
        <v>No</v>
      </c>
      <c r="H1713" t="str">
        <f>VLOOKUP(A1713,MED[],7,FALSE)</f>
        <v>0</v>
      </c>
      <c r="I1713" t="str">
        <f>VLOOKUP(A1713,MED[],8,FALSE)</f>
        <v>No</v>
      </c>
      <c r="J1713" t="str">
        <f>VLOOKUP(A1713,MED[],9,FALSE)</f>
        <v>Obesity</v>
      </c>
      <c r="K1713" t="str">
        <f>VLOOKUP(A1713,MED[],10,FALSE)</f>
        <v>Normal</v>
      </c>
      <c r="L1713" t="str">
        <f>VLOOKUP(A1713,HOS[],2,FALSE)</f>
        <v>24 Nov 1989</v>
      </c>
      <c r="M1713" s="11">
        <f>VLOOKUP(A1713,HOS[],8,FALSE)</f>
        <v>16297.85</v>
      </c>
      <c r="N1713" t="str">
        <f>VLOOKUP(A1713,HOS[],9,FALSE)</f>
        <v>tier - 2</v>
      </c>
      <c r="O1713" t="str">
        <f>VLOOKUP(A1713,HOS[],10,FALSE)</f>
        <v>tier - 1</v>
      </c>
      <c r="P1713" t="str">
        <f>VLOOKUP(A1713,HOS[],11,FALSE)</f>
        <v>R1011</v>
      </c>
      <c r="Q1713">
        <f>VLOOKUP(A1713,HOS[],3,FALSE)</f>
        <v>33</v>
      </c>
    </row>
    <row r="1714" spans="1:17" ht="15.6" x14ac:dyDescent="0.3">
      <c r="A1714" s="1" t="s">
        <v>658</v>
      </c>
      <c r="B1714" t="str">
        <f>VLOOKUP(A1714,CUS[],3,FALSE)</f>
        <v>Tyler</v>
      </c>
      <c r="C1714">
        <f>VLOOKUP(A1714,MED[],2,FALSE)</f>
        <v>30.875</v>
      </c>
      <c r="D1714">
        <f>VLOOKUP(A1714,MED[],3,FALSE)</f>
        <v>9.5399999999999991</v>
      </c>
      <c r="E1714" t="str">
        <f>VLOOKUP(A1714,MED[],4,FALSE)</f>
        <v>yes</v>
      </c>
      <c r="F1714" t="str">
        <f>VLOOKUP(A1714,MED[],5,FALSE)</f>
        <v>No</v>
      </c>
      <c r="G1714" t="str">
        <f>VLOOKUP(A1714,MED[],6,FALSE)</f>
        <v>No</v>
      </c>
      <c r="H1714" t="str">
        <f>VLOOKUP(A1714,MED[],7,FALSE)</f>
        <v>1</v>
      </c>
      <c r="I1714" t="str">
        <f>VLOOKUP(A1714,MED[],8,FALSE)</f>
        <v>No</v>
      </c>
      <c r="J1714" t="str">
        <f>VLOOKUP(A1714,MED[],9,FALSE)</f>
        <v>Obesity</v>
      </c>
      <c r="K1714" t="str">
        <f>VLOOKUP(A1714,MED[],10,FALSE)</f>
        <v>Diabetes</v>
      </c>
      <c r="L1714" t="str">
        <f>VLOOKUP(A1714,HOS[],2,FALSE)</f>
        <v>8 Jun 1986</v>
      </c>
      <c r="M1714" s="11">
        <f>VLOOKUP(A1714,HOS[],8,FALSE)</f>
        <v>16311.05</v>
      </c>
      <c r="N1714" t="str">
        <f>VLOOKUP(A1714,HOS[],9,FALSE)</f>
        <v>tier - 2</v>
      </c>
      <c r="O1714" t="str">
        <f>VLOOKUP(A1714,HOS[],10,FALSE)</f>
        <v>tier - 2</v>
      </c>
      <c r="P1714" t="str">
        <f>VLOOKUP(A1714,HOS[],11,FALSE)</f>
        <v>R1012</v>
      </c>
      <c r="Q1714">
        <f>VLOOKUP(A1714,HOS[],3,FALSE)</f>
        <v>37</v>
      </c>
    </row>
    <row r="1715" spans="1:17" ht="15.6" x14ac:dyDescent="0.3">
      <c r="A1715" s="1" t="s">
        <v>657</v>
      </c>
      <c r="B1715" t="str">
        <f>VLOOKUP(A1715,CUS[],3,FALSE)</f>
        <v>Holly J</v>
      </c>
      <c r="C1715">
        <f>VLOOKUP(A1715,MED[],2,FALSE)</f>
        <v>32.64</v>
      </c>
      <c r="D1715">
        <f>VLOOKUP(A1715,MED[],3,FALSE)</f>
        <v>5.91</v>
      </c>
      <c r="E1715" t="str">
        <f>VLOOKUP(A1715,MED[],4,FALSE)</f>
        <v>No</v>
      </c>
      <c r="F1715" t="str">
        <f>VLOOKUP(A1715,MED[],5,FALSE)</f>
        <v>No</v>
      </c>
      <c r="G1715" t="str">
        <f>VLOOKUP(A1715,MED[],6,FALSE)</f>
        <v>No</v>
      </c>
      <c r="H1715" t="str">
        <f>VLOOKUP(A1715,MED[],7,FALSE)</f>
        <v>0</v>
      </c>
      <c r="I1715" t="str">
        <f>VLOOKUP(A1715,MED[],8,FALSE)</f>
        <v>No</v>
      </c>
      <c r="J1715" t="str">
        <f>VLOOKUP(A1715,MED[],9,FALSE)</f>
        <v>Obesity</v>
      </c>
      <c r="K1715" t="str">
        <f>VLOOKUP(A1715,MED[],10,FALSE)</f>
        <v>Prediabetes</v>
      </c>
      <c r="L1715" t="str">
        <f>VLOOKUP(A1715,HOS[],2,FALSE)</f>
        <v>5 Dec 1994</v>
      </c>
      <c r="M1715" s="11">
        <f>VLOOKUP(A1715,HOS[],8,FALSE)</f>
        <v>16351.42</v>
      </c>
      <c r="N1715" t="str">
        <f>VLOOKUP(A1715,HOS[],9,FALSE)</f>
        <v>tier - 2</v>
      </c>
      <c r="O1715" t="str">
        <f>VLOOKUP(A1715,HOS[],10,FALSE)</f>
        <v>tier - 1</v>
      </c>
      <c r="P1715" t="str">
        <f>VLOOKUP(A1715,HOS[],11,FALSE)</f>
        <v>R1011</v>
      </c>
      <c r="Q1715">
        <f>VLOOKUP(A1715,HOS[],3,FALSE)</f>
        <v>28</v>
      </c>
    </row>
    <row r="1716" spans="1:17" ht="15.6" x14ac:dyDescent="0.3">
      <c r="A1716" s="1" t="s">
        <v>656</v>
      </c>
      <c r="B1716" t="str">
        <f>VLOOKUP(A1716,CUS[],3,FALSE)</f>
        <v>Kristen</v>
      </c>
      <c r="C1716">
        <f>VLOOKUP(A1716,MED[],2,FALSE)</f>
        <v>22.135000000000002</v>
      </c>
      <c r="D1716">
        <f>VLOOKUP(A1716,MED[],3,FALSE)</f>
        <v>5.0999999999999996</v>
      </c>
      <c r="E1716" t="str">
        <f>VLOOKUP(A1716,MED[],4,FALSE)</f>
        <v>No</v>
      </c>
      <c r="F1716" t="str">
        <f>VLOOKUP(A1716,MED[],5,FALSE)</f>
        <v>No</v>
      </c>
      <c r="G1716" t="str">
        <f>VLOOKUP(A1716,MED[],6,FALSE)</f>
        <v>No</v>
      </c>
      <c r="H1716" t="str">
        <f>VLOOKUP(A1716,MED[],7,FALSE)</f>
        <v>0</v>
      </c>
      <c r="I1716" t="str">
        <f>VLOOKUP(A1716,MED[],8,FALSE)</f>
        <v>No</v>
      </c>
      <c r="J1716" t="str">
        <f>VLOOKUP(A1716,MED[],9,FALSE)</f>
        <v>Overweight</v>
      </c>
      <c r="K1716" t="str">
        <f>VLOOKUP(A1716,MED[],10,FALSE)</f>
        <v>Normal</v>
      </c>
      <c r="L1716" t="str">
        <f>VLOOKUP(A1716,HOS[],2,FALSE)</f>
        <v>28 Nov 1989</v>
      </c>
      <c r="M1716" s="11">
        <f>VLOOKUP(A1716,HOS[],8,FALSE)</f>
        <v>16420.490000000002</v>
      </c>
      <c r="N1716" t="str">
        <f>VLOOKUP(A1716,HOS[],9,FALSE)</f>
        <v>tier - 2</v>
      </c>
      <c r="O1716" t="str">
        <f>VLOOKUP(A1716,HOS[],10,FALSE)</f>
        <v>tier - 3</v>
      </c>
      <c r="P1716" t="str">
        <f>VLOOKUP(A1716,HOS[],11,FALSE)</f>
        <v>R1024</v>
      </c>
      <c r="Q1716">
        <f>VLOOKUP(A1716,HOS[],3,FALSE)</f>
        <v>33</v>
      </c>
    </row>
    <row r="1717" spans="1:17" ht="15.6" x14ac:dyDescent="0.3">
      <c r="A1717" s="1" t="s">
        <v>655</v>
      </c>
      <c r="B1717" t="str">
        <f>VLOOKUP(A1717,CUS[],3,FALSE)</f>
        <v>Thomas</v>
      </c>
      <c r="C1717">
        <f>VLOOKUP(A1717,MED[],2,FALSE)</f>
        <v>16.53</v>
      </c>
      <c r="D1717">
        <f>VLOOKUP(A1717,MED[],3,FALSE)</f>
        <v>5.08</v>
      </c>
      <c r="E1717" t="str">
        <f>VLOOKUP(A1717,MED[],4,FALSE)</f>
        <v>No</v>
      </c>
      <c r="F1717" t="str">
        <f>VLOOKUP(A1717,MED[],5,FALSE)</f>
        <v>No</v>
      </c>
      <c r="G1717" t="str">
        <f>VLOOKUP(A1717,MED[],6,FALSE)</f>
        <v>No</v>
      </c>
      <c r="H1717" t="str">
        <f>VLOOKUP(A1717,MED[],7,FALSE)</f>
        <v>2</v>
      </c>
      <c r="I1717" t="str">
        <f>VLOOKUP(A1717,MED[],8,FALSE)</f>
        <v>No</v>
      </c>
      <c r="J1717" t="str">
        <f>VLOOKUP(A1717,MED[],9,FALSE)</f>
        <v>Underweight</v>
      </c>
      <c r="K1717" t="str">
        <f>VLOOKUP(A1717,MED[],10,FALSE)</f>
        <v>Normal</v>
      </c>
      <c r="L1717" t="str">
        <f>VLOOKUP(A1717,HOS[],2,FALSE)</f>
        <v>20 Dec 1972</v>
      </c>
      <c r="M1717" s="11">
        <f>VLOOKUP(A1717,HOS[],8,FALSE)</f>
        <v>16450.89</v>
      </c>
      <c r="N1717" t="str">
        <f>VLOOKUP(A1717,HOS[],9,FALSE)</f>
        <v>tier - 2</v>
      </c>
      <c r="O1717" t="str">
        <f>VLOOKUP(A1717,HOS[],10,FALSE)</f>
        <v>tier - 3</v>
      </c>
      <c r="P1717" t="str">
        <f>VLOOKUP(A1717,HOS[],11,FALSE)</f>
        <v>R1013</v>
      </c>
      <c r="Q1717">
        <f>VLOOKUP(A1717,HOS[],3,FALSE)</f>
        <v>50</v>
      </c>
    </row>
    <row r="1718" spans="1:17" ht="15.6" x14ac:dyDescent="0.3">
      <c r="A1718" s="1" t="s">
        <v>654</v>
      </c>
      <c r="B1718" t="str">
        <f>VLOOKUP(A1718,CUS[],3,FALSE)</f>
        <v>Tricity M</v>
      </c>
      <c r="C1718">
        <f>VLOOKUP(A1718,MED[],2,FALSE)</f>
        <v>32.774999999999999</v>
      </c>
      <c r="D1718">
        <f>VLOOKUP(A1718,MED[],3,FALSE)</f>
        <v>4.75</v>
      </c>
      <c r="E1718" t="str">
        <f>VLOOKUP(A1718,MED[],4,FALSE)</f>
        <v>No</v>
      </c>
      <c r="F1718" t="str">
        <f>VLOOKUP(A1718,MED[],5,FALSE)</f>
        <v>No</v>
      </c>
      <c r="G1718" t="str">
        <f>VLOOKUP(A1718,MED[],6,FALSE)</f>
        <v>No</v>
      </c>
      <c r="H1718" t="str">
        <f>VLOOKUP(A1718,MED[],7,FALSE)</f>
        <v>0</v>
      </c>
      <c r="I1718" t="str">
        <f>VLOOKUP(A1718,MED[],8,FALSE)</f>
        <v>No</v>
      </c>
      <c r="J1718" t="str">
        <f>VLOOKUP(A1718,MED[],9,FALSE)</f>
        <v>Obesity</v>
      </c>
      <c r="K1718" t="str">
        <f>VLOOKUP(A1718,MED[],10,FALSE)</f>
        <v>Normal</v>
      </c>
      <c r="L1718" t="str">
        <f>VLOOKUP(A1718,HOS[],2,FALSE)</f>
        <v>3 Aug 1991</v>
      </c>
      <c r="M1718" s="11">
        <f>VLOOKUP(A1718,HOS[],8,FALSE)</f>
        <v>42644.2</v>
      </c>
      <c r="N1718" t="str">
        <f>VLOOKUP(A1718,HOS[],9,FALSE)</f>
        <v>tier - 2</v>
      </c>
      <c r="O1718" t="str">
        <f>VLOOKUP(A1718,HOS[],10,FALSE)</f>
        <v>tier - 1</v>
      </c>
      <c r="P1718" t="str">
        <f>VLOOKUP(A1718,HOS[],11,FALSE)</f>
        <v>R1012</v>
      </c>
      <c r="Q1718">
        <f>VLOOKUP(A1718,HOS[],3,FALSE)</f>
        <v>31</v>
      </c>
    </row>
    <row r="1719" spans="1:17" ht="15.6" x14ac:dyDescent="0.3">
      <c r="A1719" s="1" t="s">
        <v>653</v>
      </c>
      <c r="B1719" t="str">
        <f>VLOOKUP(A1719,CUS[],3,FALSE)</f>
        <v>Sarah A</v>
      </c>
      <c r="C1719">
        <f>VLOOKUP(A1719,MED[],2,FALSE)</f>
        <v>30.9</v>
      </c>
      <c r="D1719">
        <f>VLOOKUP(A1719,MED[],3,FALSE)</f>
        <v>6.05</v>
      </c>
      <c r="E1719" t="str">
        <f>VLOOKUP(A1719,MED[],4,FALSE)</f>
        <v>No</v>
      </c>
      <c r="F1719" t="str">
        <f>VLOOKUP(A1719,MED[],5,FALSE)</f>
        <v>No</v>
      </c>
      <c r="G1719" t="str">
        <f>VLOOKUP(A1719,MED[],6,FALSE)</f>
        <v>No</v>
      </c>
      <c r="H1719" t="str">
        <f>VLOOKUP(A1719,MED[],7,FALSE)</f>
        <v>1</v>
      </c>
      <c r="I1719" t="str">
        <f>VLOOKUP(A1719,MED[],8,FALSE)</f>
        <v>No</v>
      </c>
      <c r="J1719" t="str">
        <f>VLOOKUP(A1719,MED[],9,FALSE)</f>
        <v>Obesity</v>
      </c>
      <c r="K1719" t="str">
        <f>VLOOKUP(A1719,MED[],10,FALSE)</f>
        <v>Prediabetes</v>
      </c>
      <c r="L1719" t="str">
        <f>VLOOKUP(A1719,HOS[],2,FALSE)</f>
        <v>4 Jun 1992</v>
      </c>
      <c r="M1719" s="11">
        <f>VLOOKUP(A1719,HOS[],8,FALSE)</f>
        <v>52590.83</v>
      </c>
      <c r="N1719" t="str">
        <f>VLOOKUP(A1719,HOS[],9,FALSE)</f>
        <v>tier - 2</v>
      </c>
      <c r="O1719" t="str">
        <f>VLOOKUP(A1719,HOS[],10,FALSE)</f>
        <v>tier - 1</v>
      </c>
      <c r="P1719" t="str">
        <f>VLOOKUP(A1719,HOS[],11,FALSE)</f>
        <v>R1011</v>
      </c>
      <c r="Q1719">
        <f>VLOOKUP(A1719,HOS[],3,FALSE)</f>
        <v>31</v>
      </c>
    </row>
    <row r="1720" spans="1:17" ht="15.6" x14ac:dyDescent="0.3">
      <c r="A1720" s="1" t="s">
        <v>652</v>
      </c>
      <c r="B1720" t="str">
        <f>VLOOKUP(A1720,CUS[],3,FALSE)</f>
        <v>Lisa M.</v>
      </c>
      <c r="C1720">
        <f>VLOOKUP(A1720,MED[],2,FALSE)</f>
        <v>15.58</v>
      </c>
      <c r="D1720">
        <f>VLOOKUP(A1720,MED[],3,FALSE)</f>
        <v>11.56</v>
      </c>
      <c r="E1720" t="str">
        <f>VLOOKUP(A1720,MED[],4,FALSE)</f>
        <v>No</v>
      </c>
      <c r="F1720" t="str">
        <f>VLOOKUP(A1720,MED[],5,FALSE)</f>
        <v>No</v>
      </c>
      <c r="G1720" t="str">
        <f>VLOOKUP(A1720,MED[],6,FALSE)</f>
        <v>No</v>
      </c>
      <c r="H1720" t="str">
        <f>VLOOKUP(A1720,MED[],7,FALSE)</f>
        <v>0</v>
      </c>
      <c r="I1720" t="str">
        <f>VLOOKUP(A1720,MED[],8,FALSE)</f>
        <v>No</v>
      </c>
      <c r="J1720" t="str">
        <f>VLOOKUP(A1720,MED[],9,FALSE)</f>
        <v>Underweight</v>
      </c>
      <c r="K1720" t="str">
        <f>VLOOKUP(A1720,MED[],10,FALSE)</f>
        <v>Diabetes</v>
      </c>
      <c r="L1720" t="str">
        <f>VLOOKUP(A1720,HOS[],2,FALSE)</f>
        <v>10 Sep 1974</v>
      </c>
      <c r="M1720" s="11">
        <f>VLOOKUP(A1720,HOS[],8,FALSE)</f>
        <v>16455.71</v>
      </c>
      <c r="N1720" t="str">
        <f>VLOOKUP(A1720,HOS[],9,FALSE)</f>
        <v>tier - 2</v>
      </c>
      <c r="O1720" t="str">
        <f>VLOOKUP(A1720,HOS[],10,FALSE)</f>
        <v>tier - 1</v>
      </c>
      <c r="P1720" t="str">
        <f>VLOOKUP(A1720,HOS[],11,FALSE)</f>
        <v>R1012</v>
      </c>
      <c r="Q1720">
        <f>VLOOKUP(A1720,HOS[],3,FALSE)</f>
        <v>48</v>
      </c>
    </row>
    <row r="1721" spans="1:17" ht="15.6" x14ac:dyDescent="0.3">
      <c r="A1721" s="1" t="s">
        <v>651</v>
      </c>
      <c r="B1721" t="str">
        <f>VLOOKUP(A1721,CUS[],3,FALSE)</f>
        <v>Tracy A.</v>
      </c>
      <c r="C1721">
        <f>VLOOKUP(A1721,MED[],2,FALSE)</f>
        <v>26.315000000000001</v>
      </c>
      <c r="D1721">
        <f>VLOOKUP(A1721,MED[],3,FALSE)</f>
        <v>5.76</v>
      </c>
      <c r="E1721" t="str">
        <f>VLOOKUP(A1721,MED[],4,FALSE)</f>
        <v>No</v>
      </c>
      <c r="F1721" t="str">
        <f>VLOOKUP(A1721,MED[],5,FALSE)</f>
        <v>No</v>
      </c>
      <c r="G1721" t="str">
        <f>VLOOKUP(A1721,MED[],6,FALSE)</f>
        <v>No</v>
      </c>
      <c r="H1721" t="str">
        <f>VLOOKUP(A1721,MED[],7,FALSE)</f>
        <v>0</v>
      </c>
      <c r="I1721" t="str">
        <f>VLOOKUP(A1721,MED[],8,FALSE)</f>
        <v>No</v>
      </c>
      <c r="J1721" t="str">
        <f>VLOOKUP(A1721,MED[],9,FALSE)</f>
        <v>Overweight</v>
      </c>
      <c r="K1721" t="str">
        <f>VLOOKUP(A1721,MED[],10,FALSE)</f>
        <v>Prediabetes</v>
      </c>
      <c r="L1721" t="str">
        <f>VLOOKUP(A1721,HOS[],2,FALSE)</f>
        <v>23 Nov 1994</v>
      </c>
      <c r="M1721" s="11">
        <f>VLOOKUP(A1721,HOS[],8,FALSE)</f>
        <v>16577.78</v>
      </c>
      <c r="N1721" t="str">
        <f>VLOOKUP(A1721,HOS[],9,FALSE)</f>
        <v>tier - 2</v>
      </c>
      <c r="O1721" t="str">
        <f>VLOOKUP(A1721,HOS[],10,FALSE)</f>
        <v>tier - 2</v>
      </c>
      <c r="P1721" t="str">
        <f>VLOOKUP(A1721,HOS[],11,FALSE)</f>
        <v>R1012</v>
      </c>
      <c r="Q1721">
        <f>VLOOKUP(A1721,HOS[],3,FALSE)</f>
        <v>28</v>
      </c>
    </row>
    <row r="1722" spans="1:17" ht="15.6" x14ac:dyDescent="0.3">
      <c r="A1722" s="1" t="s">
        <v>650</v>
      </c>
      <c r="B1722" t="str">
        <f>VLOOKUP(A1722,CUS[],3,FALSE)</f>
        <v>Patrick</v>
      </c>
      <c r="C1722">
        <f>VLOOKUP(A1722,MED[],2,FALSE)</f>
        <v>35.61</v>
      </c>
      <c r="D1722">
        <f>VLOOKUP(A1722,MED[],3,FALSE)</f>
        <v>5.65</v>
      </c>
      <c r="E1722" t="str">
        <f>VLOOKUP(A1722,MED[],4,FALSE)</f>
        <v>No</v>
      </c>
      <c r="F1722" t="str">
        <f>VLOOKUP(A1722,MED[],5,FALSE)</f>
        <v>yes</v>
      </c>
      <c r="G1722" t="str">
        <f>VLOOKUP(A1722,MED[],6,FALSE)</f>
        <v>No</v>
      </c>
      <c r="H1722" t="str">
        <f>VLOOKUP(A1722,MED[],7,FALSE)</f>
        <v>1</v>
      </c>
      <c r="I1722" t="str">
        <f>VLOOKUP(A1722,MED[],8,FALSE)</f>
        <v>No</v>
      </c>
      <c r="J1722" t="str">
        <f>VLOOKUP(A1722,MED[],9,FALSE)</f>
        <v>Obesity</v>
      </c>
      <c r="K1722" t="str">
        <f>VLOOKUP(A1722,MED[],10,FALSE)</f>
        <v>Normal</v>
      </c>
      <c r="L1722" t="str">
        <f>VLOOKUP(A1722,HOS[],2,FALSE)</f>
        <v>25 Sep 2000</v>
      </c>
      <c r="M1722" s="11">
        <f>VLOOKUP(A1722,HOS[],8,FALSE)</f>
        <v>16586.5</v>
      </c>
      <c r="N1722" t="str">
        <f>VLOOKUP(A1722,HOS[],9,FALSE)</f>
        <v>tier - 2</v>
      </c>
      <c r="O1722" t="str">
        <f>VLOOKUP(A1722,HOS[],10,FALSE)</f>
        <v>tier - 3</v>
      </c>
      <c r="P1722" t="str">
        <f>VLOOKUP(A1722,HOS[],11,FALSE)</f>
        <v>R1012</v>
      </c>
      <c r="Q1722">
        <f>VLOOKUP(A1722,HOS[],3,FALSE)</f>
        <v>22</v>
      </c>
    </row>
    <row r="1723" spans="1:17" ht="15.6" x14ac:dyDescent="0.3">
      <c r="A1723" s="1" t="s">
        <v>649</v>
      </c>
      <c r="B1723" t="str">
        <f>VLOOKUP(A1723,CUS[],3,FALSE)</f>
        <v>Trent</v>
      </c>
      <c r="C1723">
        <f>VLOOKUP(A1723,MED[],2,FALSE)</f>
        <v>37.56</v>
      </c>
      <c r="D1723">
        <f>VLOOKUP(A1723,MED[],3,FALSE)</f>
        <v>5.88</v>
      </c>
      <c r="E1723" t="str">
        <f>VLOOKUP(A1723,MED[],4,FALSE)</f>
        <v>No</v>
      </c>
      <c r="F1723" t="str">
        <f>VLOOKUP(A1723,MED[],5,FALSE)</f>
        <v>yes</v>
      </c>
      <c r="G1723" t="str">
        <f>VLOOKUP(A1723,MED[],6,FALSE)</f>
        <v>No</v>
      </c>
      <c r="H1723" t="str">
        <f>VLOOKUP(A1723,MED[],7,FALSE)</f>
        <v>1</v>
      </c>
      <c r="I1723" t="str">
        <f>VLOOKUP(A1723,MED[],8,FALSE)</f>
        <v>No</v>
      </c>
      <c r="J1723" t="str">
        <f>VLOOKUP(A1723,MED[],9,FALSE)</f>
        <v>Obesity</v>
      </c>
      <c r="K1723" t="str">
        <f>VLOOKUP(A1723,MED[],10,FALSE)</f>
        <v>Prediabetes</v>
      </c>
      <c r="L1723" t="str">
        <f>VLOOKUP(A1723,HOS[],2,FALSE)</f>
        <v>7 Aug 2004</v>
      </c>
      <c r="M1723" s="11">
        <f>VLOOKUP(A1723,HOS[],8,FALSE)</f>
        <v>11478.14</v>
      </c>
      <c r="N1723" t="str">
        <f>VLOOKUP(A1723,HOS[],9,FALSE)</f>
        <v>tier - 2</v>
      </c>
      <c r="O1723" t="str">
        <f>VLOOKUP(A1723,HOS[],10,FALSE)</f>
        <v>tier - 2</v>
      </c>
      <c r="P1723" t="str">
        <f>VLOOKUP(A1723,HOS[],11,FALSE)</f>
        <v>R1022</v>
      </c>
      <c r="Q1723">
        <f>VLOOKUP(A1723,HOS[],3,FALSE)</f>
        <v>18</v>
      </c>
    </row>
    <row r="1724" spans="1:17" ht="15.6" x14ac:dyDescent="0.3">
      <c r="A1724" s="1" t="s">
        <v>648</v>
      </c>
      <c r="B1724" t="str">
        <f>VLOOKUP(A1724,CUS[],3,FALSE)</f>
        <v>Julie</v>
      </c>
      <c r="C1724">
        <f>VLOOKUP(A1724,MED[],2,FALSE)</f>
        <v>15.49</v>
      </c>
      <c r="D1724">
        <f>VLOOKUP(A1724,MED[],3,FALSE)</f>
        <v>9.6</v>
      </c>
      <c r="E1724" t="str">
        <f>VLOOKUP(A1724,MED[],4,FALSE)</f>
        <v>No</v>
      </c>
      <c r="F1724" t="str">
        <f>VLOOKUP(A1724,MED[],5,FALSE)</f>
        <v>No</v>
      </c>
      <c r="G1724" t="str">
        <f>VLOOKUP(A1724,MED[],6,FALSE)</f>
        <v>No</v>
      </c>
      <c r="H1724" t="str">
        <f>VLOOKUP(A1724,MED[],7,FALSE)</f>
        <v>0</v>
      </c>
      <c r="I1724" t="str">
        <f>VLOOKUP(A1724,MED[],8,FALSE)</f>
        <v>No</v>
      </c>
      <c r="J1724" t="str">
        <f>VLOOKUP(A1724,MED[],9,FALSE)</f>
        <v>Underweight</v>
      </c>
      <c r="K1724" t="str">
        <f>VLOOKUP(A1724,MED[],10,FALSE)</f>
        <v>Diabetes</v>
      </c>
      <c r="L1724" t="str">
        <f>VLOOKUP(A1724,HOS[],2,FALSE)</f>
        <v>25 Nov 1974</v>
      </c>
      <c r="M1724" s="11">
        <f>VLOOKUP(A1724,HOS[],8,FALSE)</f>
        <v>16587.96</v>
      </c>
      <c r="N1724" t="str">
        <f>VLOOKUP(A1724,HOS[],9,FALSE)</f>
        <v>tier - 2</v>
      </c>
      <c r="O1724" t="str">
        <f>VLOOKUP(A1724,HOS[],10,FALSE)</f>
        <v>tier - 2</v>
      </c>
      <c r="P1724" t="str">
        <f>VLOOKUP(A1724,HOS[],11,FALSE)</f>
        <v>R1012</v>
      </c>
      <c r="Q1724">
        <f>VLOOKUP(A1724,HOS[],3,FALSE)</f>
        <v>48</v>
      </c>
    </row>
    <row r="1725" spans="1:17" ht="15.6" x14ac:dyDescent="0.3">
      <c r="A1725" s="1" t="s">
        <v>647</v>
      </c>
      <c r="B1725" t="str">
        <f>VLOOKUP(A1725,CUS[],3,FALSE)</f>
        <v>Sawomir</v>
      </c>
      <c r="C1725">
        <f>VLOOKUP(A1725,MED[],2,FALSE)</f>
        <v>23.48</v>
      </c>
      <c r="D1725">
        <f>VLOOKUP(A1725,MED[],3,FALSE)</f>
        <v>6.24</v>
      </c>
      <c r="E1725" t="str">
        <f>VLOOKUP(A1725,MED[],4,FALSE)</f>
        <v>No</v>
      </c>
      <c r="F1725" t="str">
        <f>VLOOKUP(A1725,MED[],5,FALSE)</f>
        <v>No</v>
      </c>
      <c r="G1725" t="str">
        <f>VLOOKUP(A1725,MED[],6,FALSE)</f>
        <v>No</v>
      </c>
      <c r="H1725" t="str">
        <f>VLOOKUP(A1725,MED[],7,FALSE)</f>
        <v>1</v>
      </c>
      <c r="I1725" t="str">
        <f>VLOOKUP(A1725,MED[],8,FALSE)</f>
        <v>No</v>
      </c>
      <c r="J1725" t="str">
        <f>VLOOKUP(A1725,MED[],9,FALSE)</f>
        <v>Overweight</v>
      </c>
      <c r="K1725" t="str">
        <f>VLOOKUP(A1725,MED[],10,FALSE)</f>
        <v>Prediabetes</v>
      </c>
      <c r="L1725" t="str">
        <f>VLOOKUP(A1725,HOS[],2,FALSE)</f>
        <v>10 Sep 1987</v>
      </c>
      <c r="M1725" s="11">
        <f>VLOOKUP(A1725,HOS[],8,FALSE)</f>
        <v>16600.16</v>
      </c>
      <c r="N1725" t="str">
        <f>VLOOKUP(A1725,HOS[],9,FALSE)</f>
        <v>tier - 2</v>
      </c>
      <c r="O1725" t="str">
        <f>VLOOKUP(A1725,HOS[],10,FALSE)</f>
        <v>tier - 2</v>
      </c>
      <c r="P1725" t="str">
        <f>VLOOKUP(A1725,HOS[],11,FALSE)</f>
        <v>R1013</v>
      </c>
      <c r="Q1725">
        <f>VLOOKUP(A1725,HOS[],3,FALSE)</f>
        <v>35</v>
      </c>
    </row>
    <row r="1726" spans="1:17" ht="15.6" x14ac:dyDescent="0.3">
      <c r="A1726" s="1" t="s">
        <v>646</v>
      </c>
      <c r="B1726" t="str">
        <f>VLOOKUP(A1726,CUS[],3,FALSE)</f>
        <v>Micah</v>
      </c>
      <c r="C1726">
        <f>VLOOKUP(A1726,MED[],2,FALSE)</f>
        <v>30.02</v>
      </c>
      <c r="D1726">
        <f>VLOOKUP(A1726,MED[],3,FALSE)</f>
        <v>7.63</v>
      </c>
      <c r="E1726" t="str">
        <f>VLOOKUP(A1726,MED[],4,FALSE)</f>
        <v>yes</v>
      </c>
      <c r="F1726" t="str">
        <f>VLOOKUP(A1726,MED[],5,FALSE)</f>
        <v>No</v>
      </c>
      <c r="G1726" t="str">
        <f>VLOOKUP(A1726,MED[],6,FALSE)</f>
        <v>No</v>
      </c>
      <c r="H1726" t="str">
        <f>VLOOKUP(A1726,MED[],7,FALSE)</f>
        <v>1</v>
      </c>
      <c r="I1726" t="str">
        <f>VLOOKUP(A1726,MED[],8,FALSE)</f>
        <v>No</v>
      </c>
      <c r="J1726" t="str">
        <f>VLOOKUP(A1726,MED[],9,FALSE)</f>
        <v>Obesity</v>
      </c>
      <c r="K1726" t="str">
        <f>VLOOKUP(A1726,MED[],10,FALSE)</f>
        <v>Diabetes</v>
      </c>
      <c r="L1726" t="str">
        <f>VLOOKUP(A1726,HOS[],2,FALSE)</f>
        <v>24 Oct 1986</v>
      </c>
      <c r="M1726" s="11">
        <f>VLOOKUP(A1726,HOS[],8,FALSE)</f>
        <v>16602.18</v>
      </c>
      <c r="N1726" t="str">
        <f>VLOOKUP(A1726,HOS[],9,FALSE)</f>
        <v>tier - 2</v>
      </c>
      <c r="O1726" t="str">
        <f>VLOOKUP(A1726,HOS[],10,FALSE)</f>
        <v>tier - 3</v>
      </c>
      <c r="P1726" t="str">
        <f>VLOOKUP(A1726,HOS[],11,FALSE)</f>
        <v>R1012</v>
      </c>
      <c r="Q1726">
        <f>VLOOKUP(A1726,HOS[],3,FALSE)</f>
        <v>36</v>
      </c>
    </row>
    <row r="1727" spans="1:17" ht="15.6" x14ac:dyDescent="0.3">
      <c r="A1727" s="1" t="s">
        <v>645</v>
      </c>
      <c r="B1727" t="str">
        <f>VLOOKUP(A1727,CUS[],3,FALSE)</f>
        <v>Kelly H.</v>
      </c>
      <c r="C1727">
        <f>VLOOKUP(A1727,MED[],2,FALSE)</f>
        <v>26.885000000000002</v>
      </c>
      <c r="D1727">
        <f>VLOOKUP(A1727,MED[],3,FALSE)</f>
        <v>8.66</v>
      </c>
      <c r="E1727" t="str">
        <f>VLOOKUP(A1727,MED[],4,FALSE)</f>
        <v>yes</v>
      </c>
      <c r="F1727" t="str">
        <f>VLOOKUP(A1727,MED[],5,FALSE)</f>
        <v>No</v>
      </c>
      <c r="G1727" t="str">
        <f>VLOOKUP(A1727,MED[],6,FALSE)</f>
        <v>No</v>
      </c>
      <c r="H1727" t="str">
        <f>VLOOKUP(A1727,MED[],7,FALSE)</f>
        <v>1</v>
      </c>
      <c r="I1727" t="str">
        <f>VLOOKUP(A1727,MED[],8,FALSE)</f>
        <v>No</v>
      </c>
      <c r="J1727" t="str">
        <f>VLOOKUP(A1727,MED[],9,FALSE)</f>
        <v>Overweight</v>
      </c>
      <c r="K1727" t="str">
        <f>VLOOKUP(A1727,MED[],10,FALSE)</f>
        <v>Diabetes</v>
      </c>
      <c r="L1727" t="str">
        <f>VLOOKUP(A1727,HOS[],2,FALSE)</f>
        <v>25 Sep 1986</v>
      </c>
      <c r="M1727" s="11">
        <f>VLOOKUP(A1727,HOS[],8,FALSE)</f>
        <v>16631.61</v>
      </c>
      <c r="N1727" t="str">
        <f>VLOOKUP(A1727,HOS[],9,FALSE)</f>
        <v>tier - 2</v>
      </c>
      <c r="O1727" t="str">
        <f>VLOOKUP(A1727,HOS[],10,FALSE)</f>
        <v>tier - 2</v>
      </c>
      <c r="P1727" t="str">
        <f>VLOOKUP(A1727,HOS[],11,FALSE)</f>
        <v>R1012</v>
      </c>
      <c r="Q1727">
        <f>VLOOKUP(A1727,HOS[],3,FALSE)</f>
        <v>36</v>
      </c>
    </row>
    <row r="1728" spans="1:17" ht="15.6" x14ac:dyDescent="0.3">
      <c r="A1728" s="1" t="s">
        <v>644</v>
      </c>
      <c r="B1728" t="str">
        <f>VLOOKUP(A1728,CUS[],3,FALSE)</f>
        <v>Lindsay M.</v>
      </c>
      <c r="C1728">
        <f>VLOOKUP(A1728,MED[],2,FALSE)</f>
        <v>25.84</v>
      </c>
      <c r="D1728">
        <f>VLOOKUP(A1728,MED[],3,FALSE)</f>
        <v>8.5500000000000007</v>
      </c>
      <c r="E1728" t="str">
        <f>VLOOKUP(A1728,MED[],4,FALSE)</f>
        <v>yes</v>
      </c>
      <c r="F1728" t="str">
        <f>VLOOKUP(A1728,MED[],5,FALSE)</f>
        <v>No</v>
      </c>
      <c r="G1728" t="str">
        <f>VLOOKUP(A1728,MED[],6,FALSE)</f>
        <v>No</v>
      </c>
      <c r="H1728" t="str">
        <f>VLOOKUP(A1728,MED[],7,FALSE)</f>
        <v>1</v>
      </c>
      <c r="I1728" t="str">
        <f>VLOOKUP(A1728,MED[],8,FALSE)</f>
        <v>No</v>
      </c>
      <c r="J1728" t="str">
        <f>VLOOKUP(A1728,MED[],9,FALSE)</f>
        <v>Overweight</v>
      </c>
      <c r="K1728" t="str">
        <f>VLOOKUP(A1728,MED[],10,FALSE)</f>
        <v>Diabetes</v>
      </c>
      <c r="L1728" t="str">
        <f>VLOOKUP(A1728,HOS[],2,FALSE)</f>
        <v>5 Oct 1986</v>
      </c>
      <c r="M1728" s="11">
        <f>VLOOKUP(A1728,HOS[],8,FALSE)</f>
        <v>16657.72</v>
      </c>
      <c r="N1728" t="str">
        <f>VLOOKUP(A1728,HOS[],9,FALSE)</f>
        <v>tier - 2</v>
      </c>
      <c r="O1728" t="str">
        <f>VLOOKUP(A1728,HOS[],10,FALSE)</f>
        <v>tier - 2</v>
      </c>
      <c r="P1728" t="str">
        <f>VLOOKUP(A1728,HOS[],11,FALSE)</f>
        <v>R1012</v>
      </c>
      <c r="Q1728">
        <f>VLOOKUP(A1728,HOS[],3,FALSE)</f>
        <v>36</v>
      </c>
    </row>
    <row r="1729" spans="1:17" ht="15.6" x14ac:dyDescent="0.3">
      <c r="A1729" s="1" t="s">
        <v>643</v>
      </c>
      <c r="B1729" t="str">
        <f>VLOOKUP(A1729,CUS[],3,FALSE)</f>
        <v>Austen G</v>
      </c>
      <c r="C1729">
        <f>VLOOKUP(A1729,MED[],2,FALSE)</f>
        <v>27.454999999999998</v>
      </c>
      <c r="D1729">
        <f>VLOOKUP(A1729,MED[],3,FALSE)</f>
        <v>4.54</v>
      </c>
      <c r="E1729" t="str">
        <f>VLOOKUP(A1729,MED[],4,FALSE)</f>
        <v>No</v>
      </c>
      <c r="F1729" t="str">
        <f>VLOOKUP(A1729,MED[],5,FALSE)</f>
        <v>No</v>
      </c>
      <c r="G1729" t="str">
        <f>VLOOKUP(A1729,MED[],6,FALSE)</f>
        <v>No</v>
      </c>
      <c r="H1729" t="str">
        <f>VLOOKUP(A1729,MED[],7,FALSE)</f>
        <v>0</v>
      </c>
      <c r="I1729" t="str">
        <f>VLOOKUP(A1729,MED[],8,FALSE)</f>
        <v>No</v>
      </c>
      <c r="J1729" t="str">
        <f>VLOOKUP(A1729,MED[],9,FALSE)</f>
        <v>Overweight</v>
      </c>
      <c r="K1729" t="str">
        <f>VLOOKUP(A1729,MED[],10,FALSE)</f>
        <v>Normal</v>
      </c>
      <c r="L1729" t="str">
        <f>VLOOKUP(A1729,HOS[],2,FALSE)</f>
        <v>28 Jul 1989</v>
      </c>
      <c r="M1729" s="11">
        <f>VLOOKUP(A1729,HOS[],8,FALSE)</f>
        <v>16770.990000000002</v>
      </c>
      <c r="N1729" t="str">
        <f>VLOOKUP(A1729,HOS[],9,FALSE)</f>
        <v>tier - 2</v>
      </c>
      <c r="O1729" t="str">
        <f>VLOOKUP(A1729,HOS[],10,FALSE)</f>
        <v>tier - 2</v>
      </c>
      <c r="P1729" t="str">
        <f>VLOOKUP(A1729,HOS[],11,FALSE)</f>
        <v>R1012</v>
      </c>
      <c r="Q1729">
        <f>VLOOKUP(A1729,HOS[],3,FALSE)</f>
        <v>33</v>
      </c>
    </row>
    <row r="1730" spans="1:17" ht="15.6" x14ac:dyDescent="0.3">
      <c r="A1730" s="1" t="s">
        <v>642</v>
      </c>
      <c r="B1730" t="str">
        <f>VLOOKUP(A1730,CUS[],3,FALSE)</f>
        <v>Tory J.</v>
      </c>
      <c r="C1730">
        <f>VLOOKUP(A1730,MED[],2,FALSE)</f>
        <v>24.605</v>
      </c>
      <c r="D1730">
        <f>VLOOKUP(A1730,MED[],3,FALSE)</f>
        <v>5.7</v>
      </c>
      <c r="E1730" t="str">
        <f>VLOOKUP(A1730,MED[],4,FALSE)</f>
        <v>No</v>
      </c>
      <c r="F1730" t="str">
        <f>VLOOKUP(A1730,MED[],5,FALSE)</f>
        <v>No</v>
      </c>
      <c r="G1730" t="str">
        <f>VLOOKUP(A1730,MED[],6,FALSE)</f>
        <v>No</v>
      </c>
      <c r="H1730" t="str">
        <f>VLOOKUP(A1730,MED[],7,FALSE)</f>
        <v>0</v>
      </c>
      <c r="I1730" t="str">
        <f>VLOOKUP(A1730,MED[],8,FALSE)</f>
        <v>No</v>
      </c>
      <c r="J1730" t="str">
        <f>VLOOKUP(A1730,MED[],9,FALSE)</f>
        <v>Overweight</v>
      </c>
      <c r="K1730" t="str">
        <f>VLOOKUP(A1730,MED[],10,FALSE)</f>
        <v>Prediabetes</v>
      </c>
      <c r="L1730" t="str">
        <f>VLOOKUP(A1730,HOS[],2,FALSE)</f>
        <v>23 Nov 1989</v>
      </c>
      <c r="M1730" s="11">
        <f>VLOOKUP(A1730,HOS[],8,FALSE)</f>
        <v>16776.3</v>
      </c>
      <c r="N1730" t="str">
        <f>VLOOKUP(A1730,HOS[],9,FALSE)</f>
        <v>tier - 2</v>
      </c>
      <c r="O1730" t="str">
        <f>VLOOKUP(A1730,HOS[],10,FALSE)</f>
        <v>tier - 2</v>
      </c>
      <c r="P1730" t="str">
        <f>VLOOKUP(A1730,HOS[],11,FALSE)</f>
        <v>R1012</v>
      </c>
      <c r="Q1730">
        <f>VLOOKUP(A1730,HOS[],3,FALSE)</f>
        <v>33</v>
      </c>
    </row>
    <row r="1731" spans="1:17" ht="15.6" x14ac:dyDescent="0.3">
      <c r="A1731" s="1" t="s">
        <v>641</v>
      </c>
      <c r="B1731" t="str">
        <f>VLOOKUP(A1731,CUS[],3,FALSE)</f>
        <v>Robert J.</v>
      </c>
      <c r="C1731">
        <f>VLOOKUP(A1731,MED[],2,FALSE)</f>
        <v>30.8</v>
      </c>
      <c r="D1731">
        <f>VLOOKUP(A1731,MED[],3,FALSE)</f>
        <v>5.07</v>
      </c>
      <c r="E1731" t="str">
        <f>VLOOKUP(A1731,MED[],4,FALSE)</f>
        <v>No</v>
      </c>
      <c r="F1731" t="str">
        <f>VLOOKUP(A1731,MED[],5,FALSE)</f>
        <v>No</v>
      </c>
      <c r="G1731" t="str">
        <f>VLOOKUP(A1731,MED[],6,FALSE)</f>
        <v>No</v>
      </c>
      <c r="H1731" t="str">
        <f>VLOOKUP(A1731,MED[],7,FALSE)</f>
        <v>0</v>
      </c>
      <c r="I1731" t="str">
        <f>VLOOKUP(A1731,MED[],8,FALSE)</f>
        <v>No</v>
      </c>
      <c r="J1731" t="str">
        <f>VLOOKUP(A1731,MED[],9,FALSE)</f>
        <v>Obesity</v>
      </c>
      <c r="K1731" t="str">
        <f>VLOOKUP(A1731,MED[],10,FALSE)</f>
        <v>Normal</v>
      </c>
      <c r="L1731" t="str">
        <f>VLOOKUP(A1731,HOS[],2,FALSE)</f>
        <v>21 Jul 1990</v>
      </c>
      <c r="M1731" s="11">
        <f>VLOOKUP(A1731,HOS[],8,FALSE)</f>
        <v>42760.5</v>
      </c>
      <c r="N1731" t="str">
        <f>VLOOKUP(A1731,HOS[],9,FALSE)</f>
        <v>tier - 3</v>
      </c>
      <c r="O1731" t="str">
        <f>VLOOKUP(A1731,HOS[],10,FALSE)</f>
        <v>tier - 3</v>
      </c>
      <c r="P1731" t="str">
        <f>VLOOKUP(A1731,HOS[],11,FALSE)</f>
        <v>R1011</v>
      </c>
      <c r="Q1731">
        <f>VLOOKUP(A1731,HOS[],3,FALSE)</f>
        <v>32</v>
      </c>
    </row>
    <row r="1732" spans="1:17" ht="15.6" x14ac:dyDescent="0.3">
      <c r="A1732" s="1" t="s">
        <v>640</v>
      </c>
      <c r="B1732" t="str">
        <f>VLOOKUP(A1732,CUS[],3,FALSE)</f>
        <v>Steph</v>
      </c>
      <c r="C1732">
        <f>VLOOKUP(A1732,MED[],2,FALSE)</f>
        <v>34.799999999999997</v>
      </c>
      <c r="D1732">
        <f>VLOOKUP(A1732,MED[],3,FALSE)</f>
        <v>4.38</v>
      </c>
      <c r="E1732" t="str">
        <f>VLOOKUP(A1732,MED[],4,FALSE)</f>
        <v>No</v>
      </c>
      <c r="F1732" t="str">
        <f>VLOOKUP(A1732,MED[],5,FALSE)</f>
        <v>No</v>
      </c>
      <c r="G1732" t="str">
        <f>VLOOKUP(A1732,MED[],6,FALSE)</f>
        <v>No</v>
      </c>
      <c r="H1732" t="str">
        <f>VLOOKUP(A1732,MED[],7,FALSE)</f>
        <v>1</v>
      </c>
      <c r="I1732" t="str">
        <f>VLOOKUP(A1732,MED[],8,FALSE)</f>
        <v>No</v>
      </c>
      <c r="J1732" t="str">
        <f>VLOOKUP(A1732,MED[],9,FALSE)</f>
        <v>Obesity</v>
      </c>
      <c r="K1732" t="str">
        <f>VLOOKUP(A1732,MED[],10,FALSE)</f>
        <v>Normal</v>
      </c>
      <c r="L1732" t="str">
        <f>VLOOKUP(A1732,HOS[],2,FALSE)</f>
        <v>29 Sep 1987</v>
      </c>
      <c r="M1732" s="11">
        <f>VLOOKUP(A1732,HOS[],8,FALSE)</f>
        <v>16779.400000000001</v>
      </c>
      <c r="N1732" t="str">
        <f>VLOOKUP(A1732,HOS[],9,FALSE)</f>
        <v>tier - 2</v>
      </c>
      <c r="O1732" t="str">
        <f>VLOOKUP(A1732,HOS[],10,FALSE)</f>
        <v>tier - 3</v>
      </c>
      <c r="P1732" t="str">
        <f>VLOOKUP(A1732,HOS[],11,FALSE)</f>
        <v>R1011</v>
      </c>
      <c r="Q1732">
        <f>VLOOKUP(A1732,HOS[],3,FALSE)</f>
        <v>35</v>
      </c>
    </row>
    <row r="1733" spans="1:17" ht="15.6" x14ac:dyDescent="0.3">
      <c r="A1733" s="1" t="s">
        <v>639</v>
      </c>
      <c r="B1733" t="str">
        <f>VLOOKUP(A1733,CUS[],3,FALSE)</f>
        <v>Kate</v>
      </c>
      <c r="C1733">
        <f>VLOOKUP(A1733,MED[],2,FALSE)</f>
        <v>34.21</v>
      </c>
      <c r="D1733">
        <f>VLOOKUP(A1733,MED[],3,FALSE)</f>
        <v>4.54</v>
      </c>
      <c r="E1733" t="str">
        <f>VLOOKUP(A1733,MED[],4,FALSE)</f>
        <v>No</v>
      </c>
      <c r="F1733" t="str">
        <f>VLOOKUP(A1733,MED[],5,FALSE)</f>
        <v>No</v>
      </c>
      <c r="G1733" t="str">
        <f>VLOOKUP(A1733,MED[],6,FALSE)</f>
        <v>No</v>
      </c>
      <c r="H1733" t="str">
        <f>VLOOKUP(A1733,MED[],7,FALSE)</f>
        <v>1</v>
      </c>
      <c r="I1733" t="str">
        <f>VLOOKUP(A1733,MED[],8,FALSE)</f>
        <v>No</v>
      </c>
      <c r="J1733" t="str">
        <f>VLOOKUP(A1733,MED[],9,FALSE)</f>
        <v>Obesity</v>
      </c>
      <c r="K1733" t="str">
        <f>VLOOKUP(A1733,MED[],10,FALSE)</f>
        <v>Normal</v>
      </c>
      <c r="L1733" t="str">
        <f>VLOOKUP(A1733,HOS[],2,FALSE)</f>
        <v>19 Jul 1987</v>
      </c>
      <c r="M1733" s="11">
        <f>VLOOKUP(A1733,HOS[],8,FALSE)</f>
        <v>16796.41</v>
      </c>
      <c r="N1733" t="str">
        <f>VLOOKUP(A1733,HOS[],9,FALSE)</f>
        <v>tier - 2</v>
      </c>
      <c r="O1733" t="str">
        <f>VLOOKUP(A1733,HOS[],10,FALSE)</f>
        <v>tier - 2</v>
      </c>
      <c r="P1733" t="str">
        <f>VLOOKUP(A1733,HOS[],11,FALSE)</f>
        <v>R1013</v>
      </c>
      <c r="Q1733">
        <f>VLOOKUP(A1733,HOS[],3,FALSE)</f>
        <v>35</v>
      </c>
    </row>
    <row r="1734" spans="1:17" ht="15.6" x14ac:dyDescent="0.3">
      <c r="A1734" s="1" t="s">
        <v>638</v>
      </c>
      <c r="B1734" t="str">
        <f>VLOOKUP(A1734,CUS[],3,FALSE)</f>
        <v>Kristina</v>
      </c>
      <c r="C1734">
        <f>VLOOKUP(A1734,MED[],2,FALSE)</f>
        <v>31</v>
      </c>
      <c r="D1734">
        <f>VLOOKUP(A1734,MED[],3,FALSE)</f>
        <v>5.38</v>
      </c>
      <c r="E1734" t="str">
        <f>VLOOKUP(A1734,MED[],4,FALSE)</f>
        <v>No</v>
      </c>
      <c r="F1734" t="str">
        <f>VLOOKUP(A1734,MED[],5,FALSE)</f>
        <v>No</v>
      </c>
      <c r="G1734" t="str">
        <f>VLOOKUP(A1734,MED[],6,FALSE)</f>
        <v>No</v>
      </c>
      <c r="H1734" t="str">
        <f>VLOOKUP(A1734,MED[],7,FALSE)</f>
        <v>1</v>
      </c>
      <c r="I1734" t="str">
        <f>VLOOKUP(A1734,MED[],8,FALSE)</f>
        <v>No</v>
      </c>
      <c r="J1734" t="str">
        <f>VLOOKUP(A1734,MED[],9,FALSE)</f>
        <v>Obesity</v>
      </c>
      <c r="K1734" t="str">
        <f>VLOOKUP(A1734,MED[],10,FALSE)</f>
        <v>Normal</v>
      </c>
      <c r="L1734" t="str">
        <f>VLOOKUP(A1734,HOS[],2,FALSE)</f>
        <v>10 Dec 1987</v>
      </c>
      <c r="M1734" s="11">
        <f>VLOOKUP(A1734,HOS[],8,FALSE)</f>
        <v>11482.63</v>
      </c>
      <c r="N1734" t="str">
        <f>VLOOKUP(A1734,HOS[],9,FALSE)</f>
        <v>tier - 2</v>
      </c>
      <c r="O1734" t="str">
        <f>VLOOKUP(A1734,HOS[],10,FALSE)</f>
        <v>tier - 2</v>
      </c>
      <c r="P1734" t="str">
        <f>VLOOKUP(A1734,HOS[],11,FALSE)</f>
        <v>R1011</v>
      </c>
      <c r="Q1734">
        <f>VLOOKUP(A1734,HOS[],3,FALSE)</f>
        <v>35</v>
      </c>
    </row>
    <row r="1735" spans="1:17" ht="15.6" x14ac:dyDescent="0.3">
      <c r="A1735" s="1" t="s">
        <v>637</v>
      </c>
      <c r="B1735" t="str">
        <f>VLOOKUP(A1735,CUS[],3,FALSE)</f>
        <v xml:space="preserve">  Flo</v>
      </c>
      <c r="C1735">
        <f>VLOOKUP(A1735,MED[],2,FALSE)</f>
        <v>26.125</v>
      </c>
      <c r="D1735">
        <f>VLOOKUP(A1735,MED[],3,FALSE)</f>
        <v>5.55</v>
      </c>
      <c r="E1735" t="str">
        <f>VLOOKUP(A1735,MED[],4,FALSE)</f>
        <v>No</v>
      </c>
      <c r="F1735" t="str">
        <f>VLOOKUP(A1735,MED[],5,FALSE)</f>
        <v>No</v>
      </c>
      <c r="G1735" t="str">
        <f>VLOOKUP(A1735,MED[],6,FALSE)</f>
        <v>No</v>
      </c>
      <c r="H1735" t="str">
        <f>VLOOKUP(A1735,MED[],7,FALSE)</f>
        <v>1</v>
      </c>
      <c r="I1735" t="str">
        <f>VLOOKUP(A1735,MED[],8,FALSE)</f>
        <v>No</v>
      </c>
      <c r="J1735" t="str">
        <f>VLOOKUP(A1735,MED[],9,FALSE)</f>
        <v>Overweight</v>
      </c>
      <c r="K1735" t="str">
        <f>VLOOKUP(A1735,MED[],10,FALSE)</f>
        <v>Normal</v>
      </c>
      <c r="L1735" t="str">
        <f>VLOOKUP(A1735,HOS[],2,FALSE)</f>
        <v>8 Jun 1987</v>
      </c>
      <c r="M1735" s="11">
        <f>VLOOKUP(A1735,HOS[],8,FALSE)</f>
        <v>16841.32</v>
      </c>
      <c r="N1735" t="str">
        <f>VLOOKUP(A1735,HOS[],9,FALSE)</f>
        <v>tier - 2</v>
      </c>
      <c r="O1735" t="str">
        <f>VLOOKUP(A1735,HOS[],10,FALSE)</f>
        <v>tier - 1</v>
      </c>
      <c r="P1735" t="str">
        <f>VLOOKUP(A1735,HOS[],11,FALSE)</f>
        <v>R1024</v>
      </c>
      <c r="Q1735">
        <f>VLOOKUP(A1735,HOS[],3,FALSE)</f>
        <v>36</v>
      </c>
    </row>
    <row r="1736" spans="1:17" ht="15.6" x14ac:dyDescent="0.3">
      <c r="A1736" s="1" t="s">
        <v>636</v>
      </c>
      <c r="B1736" t="str">
        <f>VLOOKUP(A1736,CUS[],3,FALSE)</f>
        <v>Sarah P.</v>
      </c>
      <c r="C1736">
        <f>VLOOKUP(A1736,MED[],2,FALSE)</f>
        <v>30.13</v>
      </c>
      <c r="D1736">
        <f>VLOOKUP(A1736,MED[],3,FALSE)</f>
        <v>4.03</v>
      </c>
      <c r="E1736" t="str">
        <f>VLOOKUP(A1736,MED[],4,FALSE)</f>
        <v>yes</v>
      </c>
      <c r="F1736" t="str">
        <f>VLOOKUP(A1736,MED[],5,FALSE)</f>
        <v>No</v>
      </c>
      <c r="G1736" t="str">
        <f>VLOOKUP(A1736,MED[],6,FALSE)</f>
        <v>No</v>
      </c>
      <c r="H1736" t="str">
        <f>VLOOKUP(A1736,MED[],7,FALSE)</f>
        <v>1</v>
      </c>
      <c r="I1736" t="str">
        <f>VLOOKUP(A1736,MED[],8,FALSE)</f>
        <v>No</v>
      </c>
      <c r="J1736" t="str">
        <f>VLOOKUP(A1736,MED[],9,FALSE)</f>
        <v>Obesity</v>
      </c>
      <c r="K1736" t="str">
        <f>VLOOKUP(A1736,MED[],10,FALSE)</f>
        <v>Normal</v>
      </c>
      <c r="L1736" t="str">
        <f>VLOOKUP(A1736,HOS[],2,FALSE)</f>
        <v>10 Jun 1995</v>
      </c>
      <c r="M1736" s="11">
        <f>VLOOKUP(A1736,HOS[],8,FALSE)</f>
        <v>16884.919999999998</v>
      </c>
      <c r="N1736" t="str">
        <f>VLOOKUP(A1736,HOS[],9,FALSE)</f>
        <v>tier - 2</v>
      </c>
      <c r="O1736" t="str">
        <f>VLOOKUP(A1736,HOS[],10,FALSE)</f>
        <v>tier - 2</v>
      </c>
      <c r="P1736" t="str">
        <f>VLOOKUP(A1736,HOS[],11,FALSE)</f>
        <v>R1025</v>
      </c>
      <c r="Q1736">
        <f>VLOOKUP(A1736,HOS[],3,FALSE)</f>
        <v>27</v>
      </c>
    </row>
    <row r="1737" spans="1:17" ht="15.6" x14ac:dyDescent="0.3">
      <c r="A1737" s="1" t="s">
        <v>635</v>
      </c>
      <c r="B1737" t="str">
        <f>VLOOKUP(A1737,CUS[],3,FALSE)</f>
        <v>Anabel</v>
      </c>
      <c r="C1737">
        <f>VLOOKUP(A1737,MED[],2,FALSE)</f>
        <v>34.19</v>
      </c>
      <c r="D1737">
        <f>VLOOKUP(A1737,MED[],3,FALSE)</f>
        <v>4.1900000000000004</v>
      </c>
      <c r="E1737" t="str">
        <f>VLOOKUP(A1737,MED[],4,FALSE)</f>
        <v>No</v>
      </c>
      <c r="F1737" t="str">
        <f>VLOOKUP(A1737,MED[],5,FALSE)</f>
        <v>No</v>
      </c>
      <c r="G1737" t="str">
        <f>VLOOKUP(A1737,MED[],6,FALSE)</f>
        <v>No</v>
      </c>
      <c r="H1737" t="str">
        <f>VLOOKUP(A1737,MED[],7,FALSE)</f>
        <v>0</v>
      </c>
      <c r="I1737" t="str">
        <f>VLOOKUP(A1737,MED[],8,FALSE)</f>
        <v>No</v>
      </c>
      <c r="J1737" t="str">
        <f>VLOOKUP(A1737,MED[],9,FALSE)</f>
        <v>Obesity</v>
      </c>
      <c r="K1737" t="str">
        <f>VLOOKUP(A1737,MED[],10,FALSE)</f>
        <v>Normal</v>
      </c>
      <c r="L1737" t="str">
        <f>VLOOKUP(A1737,HOS[],2,FALSE)</f>
        <v>21 Dec 1999</v>
      </c>
      <c r="M1737" s="11">
        <f>VLOOKUP(A1737,HOS[],8,FALSE)</f>
        <v>16903.5</v>
      </c>
      <c r="N1737" t="str">
        <f>VLOOKUP(A1737,HOS[],9,FALSE)</f>
        <v>tier - 2</v>
      </c>
      <c r="O1737" t="str">
        <f>VLOOKUP(A1737,HOS[],10,FALSE)</f>
        <v>tier - 1</v>
      </c>
      <c r="P1737" t="str">
        <f>VLOOKUP(A1737,HOS[],11,FALSE)</f>
        <v>R1012</v>
      </c>
      <c r="Q1737">
        <f>VLOOKUP(A1737,HOS[],3,FALSE)</f>
        <v>23</v>
      </c>
    </row>
    <row r="1738" spans="1:17" ht="15.6" x14ac:dyDescent="0.3">
      <c r="A1738" s="1" t="s">
        <v>634</v>
      </c>
      <c r="B1738" t="str">
        <f>VLOOKUP(A1738,CUS[],3,FALSE)</f>
        <v>Ian</v>
      </c>
      <c r="C1738">
        <f>VLOOKUP(A1738,MED[],2,FALSE)</f>
        <v>22.515000000000001</v>
      </c>
      <c r="D1738">
        <f>VLOOKUP(A1738,MED[],3,FALSE)</f>
        <v>4.37</v>
      </c>
      <c r="E1738" t="str">
        <f>VLOOKUP(A1738,MED[],4,FALSE)</f>
        <v>No</v>
      </c>
      <c r="F1738" t="str">
        <f>VLOOKUP(A1738,MED[],5,FALSE)</f>
        <v>No</v>
      </c>
      <c r="G1738" t="str">
        <f>VLOOKUP(A1738,MED[],6,FALSE)</f>
        <v>Yes</v>
      </c>
      <c r="H1738" t="str">
        <f>VLOOKUP(A1738,MED[],7,FALSE)</f>
        <v>1</v>
      </c>
      <c r="I1738" t="str">
        <f>VLOOKUP(A1738,MED[],8,FALSE)</f>
        <v>No</v>
      </c>
      <c r="J1738" t="str">
        <f>VLOOKUP(A1738,MED[],9,FALSE)</f>
        <v>Overweight</v>
      </c>
      <c r="K1738" t="str">
        <f>VLOOKUP(A1738,MED[],10,FALSE)</f>
        <v>Normal</v>
      </c>
      <c r="L1738" t="str">
        <f>VLOOKUP(A1738,HOS[],2,FALSE)</f>
        <v>25 Jun 1993</v>
      </c>
      <c r="M1738" s="11">
        <f>VLOOKUP(A1738,HOS[],8,FALSE)</f>
        <v>16921.09</v>
      </c>
      <c r="N1738" t="str">
        <f>VLOOKUP(A1738,HOS[],9,FALSE)</f>
        <v>tier - 3</v>
      </c>
      <c r="O1738" t="str">
        <f>VLOOKUP(A1738,HOS[],10,FALSE)</f>
        <v>tier - 3</v>
      </c>
      <c r="P1738" t="str">
        <f>VLOOKUP(A1738,HOS[],11,FALSE)</f>
        <v>R1017</v>
      </c>
      <c r="Q1738">
        <f>VLOOKUP(A1738,HOS[],3,FALSE)</f>
        <v>29</v>
      </c>
    </row>
    <row r="1739" spans="1:17" ht="15.6" x14ac:dyDescent="0.3">
      <c r="A1739" s="1" t="s">
        <v>633</v>
      </c>
      <c r="B1739" t="str">
        <f>VLOOKUP(A1739,CUS[],3,FALSE)</f>
        <v>Alex</v>
      </c>
      <c r="C1739">
        <f>VLOOKUP(A1739,MED[],2,FALSE)</f>
        <v>18.239999999999998</v>
      </c>
      <c r="D1739">
        <f>VLOOKUP(A1739,MED[],3,FALSE)</f>
        <v>5.31</v>
      </c>
      <c r="E1739" t="str">
        <f>VLOOKUP(A1739,MED[],4,FALSE)</f>
        <v>yes</v>
      </c>
      <c r="F1739" t="str">
        <f>VLOOKUP(A1739,MED[],5,FALSE)</f>
        <v>No</v>
      </c>
      <c r="G1739" t="str">
        <f>VLOOKUP(A1739,MED[],6,FALSE)</f>
        <v>Yes</v>
      </c>
      <c r="H1739" t="str">
        <f>VLOOKUP(A1739,MED[],7,FALSE)</f>
        <v>1</v>
      </c>
      <c r="I1739" t="str">
        <f>VLOOKUP(A1739,MED[],8,FALSE)</f>
        <v>No</v>
      </c>
      <c r="J1739" t="str">
        <f>VLOOKUP(A1739,MED[],9,FALSE)</f>
        <v>Underweight</v>
      </c>
      <c r="K1739" t="str">
        <f>VLOOKUP(A1739,MED[],10,FALSE)</f>
        <v>Normal</v>
      </c>
      <c r="L1739" t="str">
        <f>VLOOKUP(A1739,HOS[],2,FALSE)</f>
        <v>16 Oct 1983</v>
      </c>
      <c r="M1739" s="11">
        <f>VLOOKUP(A1739,HOS[],8,FALSE)</f>
        <v>16990.55</v>
      </c>
      <c r="N1739" t="str">
        <f>VLOOKUP(A1739,HOS[],9,FALSE)</f>
        <v>tier - 2</v>
      </c>
      <c r="O1739" t="str">
        <f>VLOOKUP(A1739,HOS[],10,FALSE)</f>
        <v>tier - 2</v>
      </c>
      <c r="P1739" t="str">
        <f>VLOOKUP(A1739,HOS[],11,FALSE)</f>
        <v>R1012</v>
      </c>
      <c r="Q1739">
        <f>VLOOKUP(A1739,HOS[],3,FALSE)</f>
        <v>39</v>
      </c>
    </row>
    <row r="1740" spans="1:17" ht="15.6" x14ac:dyDescent="0.3">
      <c r="A1740" s="1" t="s">
        <v>631</v>
      </c>
      <c r="B1740" t="str">
        <f>VLOOKUP(A1740,CUS[],3,FALSE)</f>
        <v>Richard J</v>
      </c>
      <c r="C1740">
        <f>VLOOKUP(A1740,MED[],2,FALSE)</f>
        <v>37.28</v>
      </c>
      <c r="D1740">
        <f>VLOOKUP(A1740,MED[],3,FALSE)</f>
        <v>4.66</v>
      </c>
      <c r="E1740" t="str">
        <f>VLOOKUP(A1740,MED[],4,FALSE)</f>
        <v>No</v>
      </c>
      <c r="F1740" t="str">
        <f>VLOOKUP(A1740,MED[],5,FALSE)</f>
        <v>yes</v>
      </c>
      <c r="G1740" t="str">
        <f>VLOOKUP(A1740,MED[],6,FALSE)</f>
        <v>No</v>
      </c>
      <c r="H1740" t="str">
        <f>VLOOKUP(A1740,MED[],7,FALSE)</f>
        <v>1</v>
      </c>
      <c r="I1740" t="str">
        <f>VLOOKUP(A1740,MED[],8,FALSE)</f>
        <v>No</v>
      </c>
      <c r="J1740" t="str">
        <f>VLOOKUP(A1740,MED[],9,FALSE)</f>
        <v>Obesity</v>
      </c>
      <c r="K1740" t="str">
        <f>VLOOKUP(A1740,MED[],10,FALSE)</f>
        <v>Normal</v>
      </c>
      <c r="L1740" t="str">
        <f>VLOOKUP(A1740,HOS[],2,FALSE)</f>
        <v>22 Jun 2004</v>
      </c>
      <c r="M1740" s="11">
        <f>VLOOKUP(A1740,HOS[],8,FALSE)</f>
        <v>17016.009999999998</v>
      </c>
      <c r="N1740" t="str">
        <f>VLOOKUP(A1740,HOS[],9,FALSE)</f>
        <v>tier - 2</v>
      </c>
      <c r="O1740" t="str">
        <f>VLOOKUP(A1740,HOS[],10,FALSE)</f>
        <v>tier - 2</v>
      </c>
      <c r="P1740" t="str">
        <f>VLOOKUP(A1740,HOS[],11,FALSE)</f>
        <v>R1022</v>
      </c>
      <c r="Q1740">
        <f>VLOOKUP(A1740,HOS[],3,FALSE)</f>
        <v>18</v>
      </c>
    </row>
    <row r="1741" spans="1:17" ht="15.6" x14ac:dyDescent="0.3">
      <c r="A1741" s="1" t="s">
        <v>630</v>
      </c>
      <c r="B1741" t="str">
        <f>VLOOKUP(A1741,CUS[],3,FALSE)</f>
        <v>Jacqueline N.</v>
      </c>
      <c r="C1741">
        <f>VLOOKUP(A1741,MED[],2,FALSE)</f>
        <v>18.2</v>
      </c>
      <c r="D1741">
        <f>VLOOKUP(A1741,MED[],3,FALSE)</f>
        <v>6.19</v>
      </c>
      <c r="E1741" t="str">
        <f>VLOOKUP(A1741,MED[],4,FALSE)</f>
        <v>No</v>
      </c>
      <c r="F1741" t="str">
        <f>VLOOKUP(A1741,MED[],5,FALSE)</f>
        <v>No</v>
      </c>
      <c r="G1741" t="str">
        <f>VLOOKUP(A1741,MED[],6,FALSE)</f>
        <v>Yes</v>
      </c>
      <c r="H1741" t="str">
        <f>VLOOKUP(A1741,MED[],7,FALSE)</f>
        <v>1</v>
      </c>
      <c r="I1741" t="str">
        <f>VLOOKUP(A1741,MED[],8,FALSE)</f>
        <v>No</v>
      </c>
      <c r="J1741" t="str">
        <f>VLOOKUP(A1741,MED[],9,FALSE)</f>
        <v>Underweight</v>
      </c>
      <c r="K1741" t="str">
        <f>VLOOKUP(A1741,MED[],10,FALSE)</f>
        <v>Prediabetes</v>
      </c>
      <c r="L1741" t="str">
        <f>VLOOKUP(A1741,HOS[],2,FALSE)</f>
        <v>10 Sep 1979</v>
      </c>
      <c r="M1741" s="11">
        <f>VLOOKUP(A1741,HOS[],8,FALSE)</f>
        <v>17043.34</v>
      </c>
      <c r="N1741" t="str">
        <f>VLOOKUP(A1741,HOS[],9,FALSE)</f>
        <v>tier - 2</v>
      </c>
      <c r="O1741" t="str">
        <f>VLOOKUP(A1741,HOS[],10,FALSE)</f>
        <v>tier - 2</v>
      </c>
      <c r="P1741" t="str">
        <f>VLOOKUP(A1741,HOS[],11,FALSE)</f>
        <v>R1013</v>
      </c>
      <c r="Q1741">
        <f>VLOOKUP(A1741,HOS[],3,FALSE)</f>
        <v>43</v>
      </c>
    </row>
    <row r="1742" spans="1:17" ht="15.6" x14ac:dyDescent="0.3">
      <c r="A1742" s="1" t="s">
        <v>629</v>
      </c>
      <c r="B1742" t="str">
        <f>VLOOKUP(A1742,CUS[],3,FALSE)</f>
        <v>Cindy</v>
      </c>
      <c r="C1742">
        <f>VLOOKUP(A1742,MED[],2,FALSE)</f>
        <v>20.53</v>
      </c>
      <c r="D1742">
        <f>VLOOKUP(A1742,MED[],3,FALSE)</f>
        <v>4.8600000000000003</v>
      </c>
      <c r="E1742" t="str">
        <f>VLOOKUP(A1742,MED[],4,FALSE)</f>
        <v>No</v>
      </c>
      <c r="F1742" t="str">
        <f>VLOOKUP(A1742,MED[],5,FALSE)</f>
        <v>No</v>
      </c>
      <c r="G1742" t="str">
        <f>VLOOKUP(A1742,MED[],6,FALSE)</f>
        <v>No</v>
      </c>
      <c r="H1742" t="str">
        <f>VLOOKUP(A1742,MED[],7,FALSE)</f>
        <v>1</v>
      </c>
      <c r="I1742" t="str">
        <f>VLOOKUP(A1742,MED[],8,FALSE)</f>
        <v>No</v>
      </c>
      <c r="J1742" t="str">
        <f>VLOOKUP(A1742,MED[],9,FALSE)</f>
        <v>Overweight</v>
      </c>
      <c r="K1742" t="str">
        <f>VLOOKUP(A1742,MED[],10,FALSE)</f>
        <v>Normal</v>
      </c>
      <c r="L1742" t="str">
        <f>VLOOKUP(A1742,HOS[],2,FALSE)</f>
        <v>26 Oct 1984</v>
      </c>
      <c r="M1742" s="11">
        <f>VLOOKUP(A1742,HOS[],8,FALSE)</f>
        <v>17081.080000000002</v>
      </c>
      <c r="N1742" t="str">
        <f>VLOOKUP(A1742,HOS[],9,FALSE)</f>
        <v>tier - 2</v>
      </c>
      <c r="O1742" t="str">
        <f>VLOOKUP(A1742,HOS[],10,FALSE)</f>
        <v>tier - 1</v>
      </c>
      <c r="P1742" t="str">
        <f>VLOOKUP(A1742,HOS[],11,FALSE)</f>
        <v>R1013</v>
      </c>
      <c r="Q1742">
        <f>VLOOKUP(A1742,HOS[],3,FALSE)</f>
        <v>38</v>
      </c>
    </row>
    <row r="1743" spans="1:17" ht="15.6" x14ac:dyDescent="0.3">
      <c r="A1743" s="1" t="s">
        <v>628</v>
      </c>
      <c r="B1743" t="str">
        <f>VLOOKUP(A1743,CUS[],3,FALSE)</f>
        <v>Marcia</v>
      </c>
      <c r="C1743">
        <f>VLOOKUP(A1743,MED[],2,FALSE)</f>
        <v>23.79</v>
      </c>
      <c r="D1743">
        <f>VLOOKUP(A1743,MED[],3,FALSE)</f>
        <v>4.74</v>
      </c>
      <c r="E1743" t="str">
        <f>VLOOKUP(A1743,MED[],4,FALSE)</f>
        <v>No</v>
      </c>
      <c r="F1743" t="str">
        <f>VLOOKUP(A1743,MED[],5,FALSE)</f>
        <v>No</v>
      </c>
      <c r="G1743" t="str">
        <f>VLOOKUP(A1743,MED[],6,FALSE)</f>
        <v>No</v>
      </c>
      <c r="H1743" t="str">
        <f>VLOOKUP(A1743,MED[],7,FALSE)</f>
        <v>0</v>
      </c>
      <c r="I1743" t="str">
        <f>VLOOKUP(A1743,MED[],8,FALSE)</f>
        <v>No</v>
      </c>
      <c r="J1743" t="str">
        <f>VLOOKUP(A1743,MED[],9,FALSE)</f>
        <v>Overweight</v>
      </c>
      <c r="K1743" t="str">
        <f>VLOOKUP(A1743,MED[],10,FALSE)</f>
        <v>Normal</v>
      </c>
      <c r="L1743" t="str">
        <f>VLOOKUP(A1743,HOS[],2,FALSE)</f>
        <v>29 Aug 1991</v>
      </c>
      <c r="M1743" s="11">
        <f>VLOOKUP(A1743,HOS[],8,FALSE)</f>
        <v>42764.12</v>
      </c>
      <c r="N1743" t="str">
        <f>VLOOKUP(A1743,HOS[],9,FALSE)</f>
        <v>tier - 2</v>
      </c>
      <c r="O1743" t="str">
        <f>VLOOKUP(A1743,HOS[],10,FALSE)</f>
        <v>tier - 2</v>
      </c>
      <c r="P1743" t="str">
        <f>VLOOKUP(A1743,HOS[],11,FALSE)</f>
        <v>R1012</v>
      </c>
      <c r="Q1743">
        <f>VLOOKUP(A1743,HOS[],3,FALSE)</f>
        <v>31</v>
      </c>
    </row>
    <row r="1744" spans="1:17" ht="15.6" x14ac:dyDescent="0.3">
      <c r="A1744" s="1" t="s">
        <v>627</v>
      </c>
      <c r="B1744" t="str">
        <f>VLOOKUP(A1744,CUS[],3,FALSE)</f>
        <v>Samantha R.</v>
      </c>
      <c r="C1744">
        <f>VLOOKUP(A1744,MED[],2,FALSE)</f>
        <v>29.8</v>
      </c>
      <c r="D1744">
        <f>VLOOKUP(A1744,MED[],3,FALSE)</f>
        <v>6.03</v>
      </c>
      <c r="E1744" t="str">
        <f>VLOOKUP(A1744,MED[],4,FALSE)</f>
        <v>No</v>
      </c>
      <c r="F1744" t="str">
        <f>VLOOKUP(A1744,MED[],5,FALSE)</f>
        <v>No</v>
      </c>
      <c r="G1744" t="str">
        <f>VLOOKUP(A1744,MED[],6,FALSE)</f>
        <v>No</v>
      </c>
      <c r="H1744" t="str">
        <f>VLOOKUP(A1744,MED[],7,FALSE)</f>
        <v>0</v>
      </c>
      <c r="I1744" t="str">
        <f>VLOOKUP(A1744,MED[],8,FALSE)</f>
        <v>No</v>
      </c>
      <c r="J1744" t="str">
        <f>VLOOKUP(A1744,MED[],9,FALSE)</f>
        <v>Overweight</v>
      </c>
      <c r="K1744" t="str">
        <f>VLOOKUP(A1744,MED[],10,FALSE)</f>
        <v>Prediabetes</v>
      </c>
      <c r="L1744" t="str">
        <f>VLOOKUP(A1744,HOS[],2,FALSE)</f>
        <v>28 Oct 1990</v>
      </c>
      <c r="M1744" s="11">
        <f>VLOOKUP(A1744,HOS[],8,FALSE)</f>
        <v>17085.27</v>
      </c>
      <c r="N1744" t="str">
        <f>VLOOKUP(A1744,HOS[],9,FALSE)</f>
        <v>tier - 2</v>
      </c>
      <c r="O1744" t="str">
        <f>VLOOKUP(A1744,HOS[],10,FALSE)</f>
        <v>tier - 2</v>
      </c>
      <c r="P1744" t="str">
        <f>VLOOKUP(A1744,HOS[],11,FALSE)</f>
        <v>R1011</v>
      </c>
      <c r="Q1744">
        <f>VLOOKUP(A1744,HOS[],3,FALSE)</f>
        <v>32</v>
      </c>
    </row>
    <row r="1745" spans="1:17" ht="15.6" x14ac:dyDescent="0.3">
      <c r="A1745" s="1" t="s">
        <v>626</v>
      </c>
      <c r="B1745" t="str">
        <f>VLOOKUP(A1745,CUS[],3,FALSE)</f>
        <v>Katie</v>
      </c>
      <c r="C1745">
        <f>VLOOKUP(A1745,MED[],2,FALSE)</f>
        <v>31.54</v>
      </c>
      <c r="D1745">
        <f>VLOOKUP(A1745,MED[],3,FALSE)</f>
        <v>4.71</v>
      </c>
      <c r="E1745" t="str">
        <f>VLOOKUP(A1745,MED[],4,FALSE)</f>
        <v>No</v>
      </c>
      <c r="F1745" t="str">
        <f>VLOOKUP(A1745,MED[],5,FALSE)</f>
        <v>No</v>
      </c>
      <c r="G1745" t="str">
        <f>VLOOKUP(A1745,MED[],6,FALSE)</f>
        <v>No</v>
      </c>
      <c r="H1745" t="str">
        <f>VLOOKUP(A1745,MED[],7,FALSE)</f>
        <v>0</v>
      </c>
      <c r="I1745" t="str">
        <f>VLOOKUP(A1745,MED[],8,FALSE)</f>
        <v>No</v>
      </c>
      <c r="J1745" t="str">
        <f>VLOOKUP(A1745,MED[],9,FALSE)</f>
        <v>Obesity</v>
      </c>
      <c r="K1745" t="str">
        <f>VLOOKUP(A1745,MED[],10,FALSE)</f>
        <v>Normal</v>
      </c>
      <c r="L1745" t="str">
        <f>VLOOKUP(A1745,HOS[],2,FALSE)</f>
        <v>13 Aug 1990</v>
      </c>
      <c r="M1745" s="11">
        <f>VLOOKUP(A1745,HOS[],8,FALSE)</f>
        <v>11488.32</v>
      </c>
      <c r="N1745" t="str">
        <f>VLOOKUP(A1745,HOS[],9,FALSE)</f>
        <v>tier - 2</v>
      </c>
      <c r="O1745" t="str">
        <f>VLOOKUP(A1745,HOS[],10,FALSE)</f>
        <v>tier - 2</v>
      </c>
      <c r="P1745" t="str">
        <f>VLOOKUP(A1745,HOS[],11,FALSE)</f>
        <v>R1024</v>
      </c>
      <c r="Q1745">
        <f>VLOOKUP(A1745,HOS[],3,FALSE)</f>
        <v>32</v>
      </c>
    </row>
    <row r="1746" spans="1:17" ht="15.6" x14ac:dyDescent="0.3">
      <c r="A1746" s="1" t="s">
        <v>625</v>
      </c>
      <c r="B1746" t="str">
        <f>VLOOKUP(A1746,CUS[],3,FALSE)</f>
        <v>John P</v>
      </c>
      <c r="C1746">
        <f>VLOOKUP(A1746,MED[],2,FALSE)</f>
        <v>20.82</v>
      </c>
      <c r="D1746">
        <f>VLOOKUP(A1746,MED[],3,FALSE)</f>
        <v>5.55</v>
      </c>
      <c r="E1746" t="str">
        <f>VLOOKUP(A1746,MED[],4,FALSE)</f>
        <v>No</v>
      </c>
      <c r="F1746" t="str">
        <f>VLOOKUP(A1746,MED[],5,FALSE)</f>
        <v>No</v>
      </c>
      <c r="G1746" t="str">
        <f>VLOOKUP(A1746,MED[],6,FALSE)</f>
        <v>No</v>
      </c>
      <c r="H1746" t="str">
        <f>VLOOKUP(A1746,MED[],7,FALSE)</f>
        <v>1</v>
      </c>
      <c r="I1746" t="str">
        <f>VLOOKUP(A1746,MED[],8,FALSE)</f>
        <v>No</v>
      </c>
      <c r="J1746" t="str">
        <f>VLOOKUP(A1746,MED[],9,FALSE)</f>
        <v>Overweight</v>
      </c>
      <c r="K1746" t="str">
        <f>VLOOKUP(A1746,MED[],10,FALSE)</f>
        <v>Normal</v>
      </c>
      <c r="L1746" t="str">
        <f>VLOOKUP(A1746,HOS[],2,FALSE)</f>
        <v>3 Aug 1984</v>
      </c>
      <c r="M1746" s="11">
        <f>VLOOKUP(A1746,HOS[],8,FALSE)</f>
        <v>17128.43</v>
      </c>
      <c r="N1746" t="str">
        <f>VLOOKUP(A1746,HOS[],9,FALSE)</f>
        <v>tier - 2</v>
      </c>
      <c r="O1746" t="str">
        <f>VLOOKUP(A1746,HOS[],10,FALSE)</f>
        <v>tier - 1</v>
      </c>
      <c r="P1746" t="str">
        <f>VLOOKUP(A1746,HOS[],11,FALSE)</f>
        <v>R1013</v>
      </c>
      <c r="Q1746">
        <f>VLOOKUP(A1746,HOS[],3,FALSE)</f>
        <v>38</v>
      </c>
    </row>
    <row r="1747" spans="1:17" ht="15.6" x14ac:dyDescent="0.3">
      <c r="A1747" s="1" t="s">
        <v>624</v>
      </c>
      <c r="B1747" t="str">
        <f>VLOOKUP(A1747,CUS[],3,FALSE)</f>
        <v>Rachel</v>
      </c>
      <c r="C1747">
        <f>VLOOKUP(A1747,MED[],2,FALSE)</f>
        <v>38.83</v>
      </c>
      <c r="D1747">
        <f>VLOOKUP(A1747,MED[],3,FALSE)</f>
        <v>4.78</v>
      </c>
      <c r="E1747" t="str">
        <f>VLOOKUP(A1747,MED[],4,FALSE)</f>
        <v>No</v>
      </c>
      <c r="F1747" t="str">
        <f>VLOOKUP(A1747,MED[],5,FALSE)</f>
        <v>No</v>
      </c>
      <c r="G1747" t="str">
        <f>VLOOKUP(A1747,MED[],6,FALSE)</f>
        <v>Yes</v>
      </c>
      <c r="H1747" t="str">
        <f>VLOOKUP(A1747,MED[],7,FALSE)</f>
        <v>1</v>
      </c>
      <c r="I1747" t="str">
        <f>VLOOKUP(A1747,MED[],8,FALSE)</f>
        <v>No</v>
      </c>
      <c r="J1747" t="str">
        <f>VLOOKUP(A1747,MED[],9,FALSE)</f>
        <v>Obesity</v>
      </c>
      <c r="K1747" t="str">
        <f>VLOOKUP(A1747,MED[],10,FALSE)</f>
        <v>Normal</v>
      </c>
      <c r="L1747" t="str">
        <f>VLOOKUP(A1747,HOS[],2,FALSE)</f>
        <v>16 Dec 1993</v>
      </c>
      <c r="M1747" s="11">
        <f>VLOOKUP(A1747,HOS[],8,FALSE)</f>
        <v>17172.27</v>
      </c>
      <c r="N1747" t="str">
        <f>VLOOKUP(A1747,HOS[],9,FALSE)</f>
        <v>tier - 2</v>
      </c>
      <c r="O1747" t="str">
        <f>VLOOKUP(A1747,HOS[],10,FALSE)</f>
        <v>tier - 2</v>
      </c>
      <c r="P1747" t="str">
        <f>VLOOKUP(A1747,HOS[],11,FALSE)</f>
        <v>R1013</v>
      </c>
      <c r="Q1747">
        <f>VLOOKUP(A1747,HOS[],3,FALSE)</f>
        <v>29</v>
      </c>
    </row>
    <row r="1748" spans="1:17" ht="15.6" x14ac:dyDescent="0.3">
      <c r="A1748" s="1" t="s">
        <v>623</v>
      </c>
      <c r="B1748" t="str">
        <f>VLOOKUP(A1748,CUS[],3,FALSE)</f>
        <v>Isabelle</v>
      </c>
      <c r="C1748">
        <f>VLOOKUP(A1748,MED[],2,FALSE)</f>
        <v>23.44</v>
      </c>
      <c r="D1748">
        <f>VLOOKUP(A1748,MED[],3,FALSE)</f>
        <v>4.6500000000000004</v>
      </c>
      <c r="E1748" t="str">
        <f>VLOOKUP(A1748,MED[],4,FALSE)</f>
        <v>yes</v>
      </c>
      <c r="F1748" t="str">
        <f>VLOOKUP(A1748,MED[],5,FALSE)</f>
        <v>No</v>
      </c>
      <c r="G1748" t="str">
        <f>VLOOKUP(A1748,MED[],6,FALSE)</f>
        <v>No</v>
      </c>
      <c r="H1748" t="str">
        <f>VLOOKUP(A1748,MED[],7,FALSE)</f>
        <v>1</v>
      </c>
      <c r="I1748" t="str">
        <f>VLOOKUP(A1748,MED[],8,FALSE)</f>
        <v>No</v>
      </c>
      <c r="J1748" t="str">
        <f>VLOOKUP(A1748,MED[],9,FALSE)</f>
        <v>Overweight</v>
      </c>
      <c r="K1748" t="str">
        <f>VLOOKUP(A1748,MED[],10,FALSE)</f>
        <v>Normal</v>
      </c>
      <c r="L1748" t="str">
        <f>VLOOKUP(A1748,HOS[],2,FALSE)</f>
        <v>7 Sep 1988</v>
      </c>
      <c r="M1748" s="11">
        <f>VLOOKUP(A1748,HOS[],8,FALSE)</f>
        <v>17174.52</v>
      </c>
      <c r="N1748" t="str">
        <f>VLOOKUP(A1748,HOS[],9,FALSE)</f>
        <v>tier - 2</v>
      </c>
      <c r="O1748" t="str">
        <f>VLOOKUP(A1748,HOS[],10,FALSE)</f>
        <v>tier - 1</v>
      </c>
      <c r="P1748" t="str">
        <f>VLOOKUP(A1748,HOS[],11,FALSE)</f>
        <v>R1013</v>
      </c>
      <c r="Q1748">
        <f>VLOOKUP(A1748,HOS[],3,FALSE)</f>
        <v>34</v>
      </c>
    </row>
    <row r="1749" spans="1:17" ht="15.6" x14ac:dyDescent="0.3">
      <c r="A1749" s="1" t="s">
        <v>622</v>
      </c>
      <c r="B1749" t="str">
        <f>VLOOKUP(A1749,CUS[],3,FALSE)</f>
        <v>Neil</v>
      </c>
      <c r="C1749">
        <f>VLOOKUP(A1749,MED[],2,FALSE)</f>
        <v>24.13</v>
      </c>
      <c r="D1749">
        <f>VLOOKUP(A1749,MED[],3,FALSE)</f>
        <v>5.2</v>
      </c>
      <c r="E1749" t="str">
        <f>VLOOKUP(A1749,MED[],4,FALSE)</f>
        <v>No</v>
      </c>
      <c r="F1749" t="str">
        <f>VLOOKUP(A1749,MED[],5,FALSE)</f>
        <v>No</v>
      </c>
      <c r="G1749" t="str">
        <f>VLOOKUP(A1749,MED[],6,FALSE)</f>
        <v>No</v>
      </c>
      <c r="H1749" t="str">
        <f>VLOOKUP(A1749,MED[],7,FALSE)</f>
        <v>1</v>
      </c>
      <c r="I1749" t="str">
        <f>VLOOKUP(A1749,MED[],8,FALSE)</f>
        <v>No</v>
      </c>
      <c r="J1749" t="str">
        <f>VLOOKUP(A1749,MED[],9,FALSE)</f>
        <v>Overweight</v>
      </c>
      <c r="K1749" t="str">
        <f>VLOOKUP(A1749,MED[],10,FALSE)</f>
        <v>Normal</v>
      </c>
      <c r="L1749" t="str">
        <f>VLOOKUP(A1749,HOS[],2,FALSE)</f>
        <v>18 Sep 1987</v>
      </c>
      <c r="M1749" s="11">
        <f>VLOOKUP(A1749,HOS[],8,FALSE)</f>
        <v>17178.68</v>
      </c>
      <c r="N1749" t="str">
        <f>VLOOKUP(A1749,HOS[],9,FALSE)</f>
        <v>tier - 1</v>
      </c>
      <c r="O1749" t="str">
        <f>VLOOKUP(A1749,HOS[],10,FALSE)</f>
        <v>tier - 2</v>
      </c>
      <c r="P1749" t="str">
        <f>VLOOKUP(A1749,HOS[],11,FALSE)</f>
        <v>R1012</v>
      </c>
      <c r="Q1749">
        <f>VLOOKUP(A1749,HOS[],3,FALSE)</f>
        <v>35</v>
      </c>
    </row>
    <row r="1750" spans="1:17" ht="15.6" x14ac:dyDescent="0.3">
      <c r="A1750" s="1" t="s">
        <v>621</v>
      </c>
      <c r="B1750" t="str">
        <f>VLOOKUP(A1750,CUS[],3,FALSE)</f>
        <v>Tom</v>
      </c>
      <c r="C1750">
        <f>VLOOKUP(A1750,MED[],2,FALSE)</f>
        <v>42.13</v>
      </c>
      <c r="D1750">
        <f>VLOOKUP(A1750,MED[],3,FALSE)</f>
        <v>4.54</v>
      </c>
      <c r="E1750" t="str">
        <f>VLOOKUP(A1750,MED[],4,FALSE)</f>
        <v>yes</v>
      </c>
      <c r="F1750" t="str">
        <f>VLOOKUP(A1750,MED[],5,FALSE)</f>
        <v>No</v>
      </c>
      <c r="G1750" t="str">
        <f>VLOOKUP(A1750,MED[],6,FALSE)</f>
        <v>No</v>
      </c>
      <c r="H1750" t="str">
        <f>VLOOKUP(A1750,MED[],7,FALSE)</f>
        <v>1</v>
      </c>
      <c r="I1750" t="str">
        <f>VLOOKUP(A1750,MED[],8,FALSE)</f>
        <v>No</v>
      </c>
      <c r="J1750" t="str">
        <f>VLOOKUP(A1750,MED[],9,FALSE)</f>
        <v>Obesity</v>
      </c>
      <c r="K1750" t="str">
        <f>VLOOKUP(A1750,MED[],10,FALSE)</f>
        <v>Normal</v>
      </c>
      <c r="L1750" t="str">
        <f>VLOOKUP(A1750,HOS[],2,FALSE)</f>
        <v>22 Nov 1988</v>
      </c>
      <c r="M1750" s="11">
        <f>VLOOKUP(A1750,HOS[],8,FALSE)</f>
        <v>17179.52</v>
      </c>
      <c r="N1750" t="str">
        <f>VLOOKUP(A1750,HOS[],9,FALSE)</f>
        <v>tier - 2</v>
      </c>
      <c r="O1750" t="str">
        <f>VLOOKUP(A1750,HOS[],10,FALSE)</f>
        <v>tier - 3</v>
      </c>
      <c r="P1750" t="str">
        <f>VLOOKUP(A1750,HOS[],11,FALSE)</f>
        <v>R1013</v>
      </c>
      <c r="Q1750">
        <f>VLOOKUP(A1750,HOS[],3,FALSE)</f>
        <v>34</v>
      </c>
    </row>
    <row r="1751" spans="1:17" ht="15.6" x14ac:dyDescent="0.3">
      <c r="A1751" s="1" t="s">
        <v>620</v>
      </c>
      <c r="B1751" t="str">
        <f>VLOOKUP(A1751,CUS[],3,FALSE)</f>
        <v>Nathan</v>
      </c>
      <c r="C1751">
        <f>VLOOKUP(A1751,MED[],2,FALSE)</f>
        <v>17.86</v>
      </c>
      <c r="D1751">
        <f>VLOOKUP(A1751,MED[],3,FALSE)</f>
        <v>4.1100000000000003</v>
      </c>
      <c r="E1751" t="str">
        <f>VLOOKUP(A1751,MED[],4,FALSE)</f>
        <v>No</v>
      </c>
      <c r="F1751" t="str">
        <f>VLOOKUP(A1751,MED[],5,FALSE)</f>
        <v>No</v>
      </c>
      <c r="G1751" t="str">
        <f>VLOOKUP(A1751,MED[],6,FALSE)</f>
        <v>No</v>
      </c>
      <c r="H1751" t="str">
        <f>VLOOKUP(A1751,MED[],7,FALSE)</f>
        <v>1</v>
      </c>
      <c r="I1751" t="str">
        <f>VLOOKUP(A1751,MED[],8,FALSE)</f>
        <v>No</v>
      </c>
      <c r="J1751" t="str">
        <f>VLOOKUP(A1751,MED[],9,FALSE)</f>
        <v>Underweight</v>
      </c>
      <c r="K1751" t="str">
        <f>VLOOKUP(A1751,MED[],10,FALSE)</f>
        <v>Normal</v>
      </c>
      <c r="L1751" t="str">
        <f>VLOOKUP(A1751,HOS[],2,FALSE)</f>
        <v>25 Nov 1987</v>
      </c>
      <c r="M1751" s="11">
        <f>VLOOKUP(A1751,HOS[],8,FALSE)</f>
        <v>17253.43</v>
      </c>
      <c r="N1751" t="str">
        <f>VLOOKUP(A1751,HOS[],9,FALSE)</f>
        <v>tier - 2</v>
      </c>
      <c r="O1751" t="str">
        <f>VLOOKUP(A1751,HOS[],10,FALSE)</f>
        <v>tier - 2</v>
      </c>
      <c r="P1751" t="str">
        <f>VLOOKUP(A1751,HOS[],11,FALSE)</f>
        <v>R1012</v>
      </c>
      <c r="Q1751">
        <f>VLOOKUP(A1751,HOS[],3,FALSE)</f>
        <v>35</v>
      </c>
    </row>
    <row r="1752" spans="1:17" ht="15.6" x14ac:dyDescent="0.3">
      <c r="A1752" s="1" t="s">
        <v>619</v>
      </c>
      <c r="B1752" t="str">
        <f>VLOOKUP(A1752,CUS[],3,FALSE)</f>
        <v>Kelli N</v>
      </c>
      <c r="C1752">
        <f>VLOOKUP(A1752,MED[],2,FALSE)</f>
        <v>32.78</v>
      </c>
      <c r="D1752">
        <f>VLOOKUP(A1752,MED[],3,FALSE)</f>
        <v>4.63</v>
      </c>
      <c r="E1752" t="str">
        <f>VLOOKUP(A1752,MED[],4,FALSE)</f>
        <v>No</v>
      </c>
      <c r="F1752" t="str">
        <f>VLOOKUP(A1752,MED[],5,FALSE)</f>
        <v>No</v>
      </c>
      <c r="G1752" t="str">
        <f>VLOOKUP(A1752,MED[],6,FALSE)</f>
        <v>No</v>
      </c>
      <c r="H1752" t="str">
        <f>VLOOKUP(A1752,MED[],7,FALSE)</f>
        <v>0</v>
      </c>
      <c r="I1752" t="str">
        <f>VLOOKUP(A1752,MED[],8,FALSE)</f>
        <v>No</v>
      </c>
      <c r="J1752" t="str">
        <f>VLOOKUP(A1752,MED[],9,FALSE)</f>
        <v>Obesity</v>
      </c>
      <c r="K1752" t="str">
        <f>VLOOKUP(A1752,MED[],10,FALSE)</f>
        <v>Normal</v>
      </c>
      <c r="L1752" t="str">
        <f>VLOOKUP(A1752,HOS[],2,FALSE)</f>
        <v>1 Jun 1999</v>
      </c>
      <c r="M1752" s="11">
        <f>VLOOKUP(A1752,HOS[],8,FALSE)</f>
        <v>17352.68</v>
      </c>
      <c r="N1752" t="str">
        <f>VLOOKUP(A1752,HOS[],9,FALSE)</f>
        <v>tier - 2</v>
      </c>
      <c r="O1752" t="str">
        <f>VLOOKUP(A1752,HOS[],10,FALSE)</f>
        <v>tier - 2</v>
      </c>
      <c r="P1752" t="str">
        <f>VLOOKUP(A1752,HOS[],11,FALSE)</f>
        <v>R1026</v>
      </c>
      <c r="Q1752">
        <f>VLOOKUP(A1752,HOS[],3,FALSE)</f>
        <v>24</v>
      </c>
    </row>
    <row r="1753" spans="1:17" ht="15.6" x14ac:dyDescent="0.3">
      <c r="A1753" s="1" t="s">
        <v>618</v>
      </c>
      <c r="B1753" t="str">
        <f>VLOOKUP(A1753,CUS[],3,FALSE)</f>
        <v>Scott M.</v>
      </c>
      <c r="C1753">
        <f>VLOOKUP(A1753,MED[],2,FALSE)</f>
        <v>23.9</v>
      </c>
      <c r="D1753">
        <f>VLOOKUP(A1753,MED[],3,FALSE)</f>
        <v>6.06</v>
      </c>
      <c r="E1753" t="str">
        <f>VLOOKUP(A1753,MED[],4,FALSE)</f>
        <v>yes</v>
      </c>
      <c r="F1753" t="str">
        <f>VLOOKUP(A1753,MED[],5,FALSE)</f>
        <v>No</v>
      </c>
      <c r="G1753" t="str">
        <f>VLOOKUP(A1753,MED[],6,FALSE)</f>
        <v>Yes</v>
      </c>
      <c r="H1753" t="str">
        <f>VLOOKUP(A1753,MED[],7,FALSE)</f>
        <v>1</v>
      </c>
      <c r="I1753" t="str">
        <f>VLOOKUP(A1753,MED[],8,FALSE)</f>
        <v>No</v>
      </c>
      <c r="J1753" t="str">
        <f>VLOOKUP(A1753,MED[],9,FALSE)</f>
        <v>Overweight</v>
      </c>
      <c r="K1753" t="str">
        <f>VLOOKUP(A1753,MED[],10,FALSE)</f>
        <v>Prediabetes</v>
      </c>
      <c r="L1753" t="str">
        <f>VLOOKUP(A1753,HOS[],2,FALSE)</f>
        <v>18 Jul 1997</v>
      </c>
      <c r="M1753" s="11">
        <f>VLOOKUP(A1753,HOS[],8,FALSE)</f>
        <v>17361.77</v>
      </c>
      <c r="N1753" t="str">
        <f>VLOOKUP(A1753,HOS[],9,FALSE)</f>
        <v>tier - 3</v>
      </c>
      <c r="O1753" t="str">
        <f>VLOOKUP(A1753,HOS[],10,FALSE)</f>
        <v>tier - 2</v>
      </c>
      <c r="P1753" t="str">
        <f>VLOOKUP(A1753,HOS[],11,FALSE)</f>
        <v>R1011</v>
      </c>
      <c r="Q1753">
        <f>VLOOKUP(A1753,HOS[],3,FALSE)</f>
        <v>25</v>
      </c>
    </row>
    <row r="1754" spans="1:17" ht="15.6" x14ac:dyDescent="0.3">
      <c r="A1754" s="1" t="s">
        <v>617</v>
      </c>
      <c r="B1754" t="str">
        <f>VLOOKUP(A1754,CUS[],3,FALSE)</f>
        <v>Grant A</v>
      </c>
      <c r="C1754">
        <f>VLOOKUP(A1754,MED[],2,FALSE)</f>
        <v>15.47</v>
      </c>
      <c r="D1754">
        <f>VLOOKUP(A1754,MED[],3,FALSE)</f>
        <v>8.43</v>
      </c>
      <c r="E1754" t="str">
        <f>VLOOKUP(A1754,MED[],4,FALSE)</f>
        <v>No</v>
      </c>
      <c r="F1754" t="str">
        <f>VLOOKUP(A1754,MED[],5,FALSE)</f>
        <v>No</v>
      </c>
      <c r="G1754" t="str">
        <f>VLOOKUP(A1754,MED[],6,FALSE)</f>
        <v>No</v>
      </c>
      <c r="H1754" t="str">
        <f>VLOOKUP(A1754,MED[],7,FALSE)</f>
        <v>0</v>
      </c>
      <c r="I1754" t="str">
        <f>VLOOKUP(A1754,MED[],8,FALSE)</f>
        <v>No</v>
      </c>
      <c r="J1754" t="str">
        <f>VLOOKUP(A1754,MED[],9,FALSE)</f>
        <v>Underweight</v>
      </c>
      <c r="K1754" t="str">
        <f>VLOOKUP(A1754,MED[],10,FALSE)</f>
        <v>Diabetes</v>
      </c>
      <c r="L1754" t="str">
        <f>VLOOKUP(A1754,HOS[],2,FALSE)</f>
        <v>10 Nov 1978</v>
      </c>
      <c r="M1754" s="11">
        <f>VLOOKUP(A1754,HOS[],8,FALSE)</f>
        <v>42856.84</v>
      </c>
      <c r="N1754" t="str">
        <f>VLOOKUP(A1754,HOS[],9,FALSE)</f>
        <v>tier - 2</v>
      </c>
      <c r="O1754" t="str">
        <f>VLOOKUP(A1754,HOS[],10,FALSE)</f>
        <v>tier - 3</v>
      </c>
      <c r="P1754" t="str">
        <f>VLOOKUP(A1754,HOS[],11,FALSE)</f>
        <v>R1012</v>
      </c>
      <c r="Q1754">
        <f>VLOOKUP(A1754,HOS[],3,FALSE)</f>
        <v>44</v>
      </c>
    </row>
    <row r="1755" spans="1:17" ht="15.6" x14ac:dyDescent="0.3">
      <c r="A1755" s="1" t="s">
        <v>616</v>
      </c>
      <c r="B1755" t="str">
        <f>VLOOKUP(A1755,CUS[],3,FALSE)</f>
        <v>Jonathan C</v>
      </c>
      <c r="C1755">
        <f>VLOOKUP(A1755,MED[],2,FALSE)</f>
        <v>28.54</v>
      </c>
      <c r="D1755">
        <f>VLOOKUP(A1755,MED[],3,FALSE)</f>
        <v>5.51</v>
      </c>
      <c r="E1755" t="str">
        <f>VLOOKUP(A1755,MED[],4,FALSE)</f>
        <v>No</v>
      </c>
      <c r="F1755" t="str">
        <f>VLOOKUP(A1755,MED[],5,FALSE)</f>
        <v>No</v>
      </c>
      <c r="G1755" t="str">
        <f>VLOOKUP(A1755,MED[],6,FALSE)</f>
        <v>Yes</v>
      </c>
      <c r="H1755" t="str">
        <f>VLOOKUP(A1755,MED[],7,FALSE)</f>
        <v>1</v>
      </c>
      <c r="I1755" t="str">
        <f>VLOOKUP(A1755,MED[],8,FALSE)</f>
        <v>No</v>
      </c>
      <c r="J1755" t="str">
        <f>VLOOKUP(A1755,MED[],9,FALSE)</f>
        <v>Overweight</v>
      </c>
      <c r="K1755" t="str">
        <f>VLOOKUP(A1755,MED[],10,FALSE)</f>
        <v>Normal</v>
      </c>
      <c r="L1755" t="str">
        <f>VLOOKUP(A1755,HOS[],2,FALSE)</f>
        <v>2 Jun 1993</v>
      </c>
      <c r="M1755" s="11">
        <f>VLOOKUP(A1755,HOS[],8,FALSE)</f>
        <v>17468.98</v>
      </c>
      <c r="N1755" t="str">
        <f>VLOOKUP(A1755,HOS[],9,FALSE)</f>
        <v>tier - 2</v>
      </c>
      <c r="O1755" t="str">
        <f>VLOOKUP(A1755,HOS[],10,FALSE)</f>
        <v>tier - 1</v>
      </c>
      <c r="P1755" t="str">
        <f>VLOOKUP(A1755,HOS[],11,FALSE)</f>
        <v>R1021</v>
      </c>
      <c r="Q1755">
        <f>VLOOKUP(A1755,HOS[],3,FALSE)</f>
        <v>30</v>
      </c>
    </row>
    <row r="1756" spans="1:17" ht="15.6" x14ac:dyDescent="0.3">
      <c r="A1756" s="1" t="s">
        <v>615</v>
      </c>
      <c r="B1756" t="str">
        <f>VLOOKUP(A1756,CUS[],3,FALSE)</f>
        <v>Rachael M.</v>
      </c>
      <c r="C1756">
        <f>VLOOKUP(A1756,MED[],2,FALSE)</f>
        <v>18.54</v>
      </c>
      <c r="D1756">
        <f>VLOOKUP(A1756,MED[],3,FALSE)</f>
        <v>4.95</v>
      </c>
      <c r="E1756" t="str">
        <f>VLOOKUP(A1756,MED[],4,FALSE)</f>
        <v>No</v>
      </c>
      <c r="F1756" t="str">
        <f>VLOOKUP(A1756,MED[],5,FALSE)</f>
        <v>No</v>
      </c>
      <c r="G1756" t="str">
        <f>VLOOKUP(A1756,MED[],6,FALSE)</f>
        <v>No</v>
      </c>
      <c r="H1756" t="str">
        <f>VLOOKUP(A1756,MED[],7,FALSE)</f>
        <v>0</v>
      </c>
      <c r="I1756" t="str">
        <f>VLOOKUP(A1756,MED[],8,FALSE)</f>
        <v>No</v>
      </c>
      <c r="J1756" t="str">
        <f>VLOOKUP(A1756,MED[],9,FALSE)</f>
        <v>Overweight</v>
      </c>
      <c r="K1756" t="str">
        <f>VLOOKUP(A1756,MED[],10,FALSE)</f>
        <v>Normal</v>
      </c>
      <c r="L1756" t="str">
        <f>VLOOKUP(A1756,HOS[],2,FALSE)</f>
        <v>7 Sep 1980</v>
      </c>
      <c r="M1756" s="11">
        <f>VLOOKUP(A1756,HOS[],8,FALSE)</f>
        <v>11492.46</v>
      </c>
      <c r="N1756" t="str">
        <f>VLOOKUP(A1756,HOS[],9,FALSE)</f>
        <v>tier - 2</v>
      </c>
      <c r="O1756" t="str">
        <f>VLOOKUP(A1756,HOS[],10,FALSE)</f>
        <v>tier - 2</v>
      </c>
      <c r="P1756" t="str">
        <f>VLOOKUP(A1756,HOS[],11,FALSE)</f>
        <v>R1013</v>
      </c>
      <c r="Q1756">
        <f>VLOOKUP(A1756,HOS[],3,FALSE)</f>
        <v>42</v>
      </c>
    </row>
    <row r="1757" spans="1:17" ht="15.6" x14ac:dyDescent="0.3">
      <c r="A1757" s="1" t="s">
        <v>614</v>
      </c>
      <c r="B1757" t="str">
        <f>VLOOKUP(A1757,CUS[],3,FALSE)</f>
        <v>Pilar</v>
      </c>
      <c r="C1757">
        <f>VLOOKUP(A1757,MED[],2,FALSE)</f>
        <v>32.18</v>
      </c>
      <c r="D1757">
        <f>VLOOKUP(A1757,MED[],3,FALSE)</f>
        <v>6.44</v>
      </c>
      <c r="E1757" t="str">
        <f>VLOOKUP(A1757,MED[],4,FALSE)</f>
        <v>yes</v>
      </c>
      <c r="F1757" t="str">
        <f>VLOOKUP(A1757,MED[],5,FALSE)</f>
        <v>No</v>
      </c>
      <c r="G1757" t="str">
        <f>VLOOKUP(A1757,MED[],6,FALSE)</f>
        <v>Yes</v>
      </c>
      <c r="H1757" t="str">
        <f>VLOOKUP(A1757,MED[],7,FALSE)</f>
        <v>1</v>
      </c>
      <c r="I1757" t="str">
        <f>VLOOKUP(A1757,MED[],8,FALSE)</f>
        <v>No</v>
      </c>
      <c r="J1757" t="str">
        <f>VLOOKUP(A1757,MED[],9,FALSE)</f>
        <v>Obesity</v>
      </c>
      <c r="K1757" t="str">
        <f>VLOOKUP(A1757,MED[],10,FALSE)</f>
        <v>Prediabetes</v>
      </c>
      <c r="L1757" t="str">
        <f>VLOOKUP(A1757,HOS[],2,FALSE)</f>
        <v>8 Jul 1997</v>
      </c>
      <c r="M1757" s="11">
        <f>VLOOKUP(A1757,HOS[],8,FALSE)</f>
        <v>17479.53</v>
      </c>
      <c r="N1757" t="str">
        <f>VLOOKUP(A1757,HOS[],9,FALSE)</f>
        <v>tier - 2</v>
      </c>
      <c r="O1757" t="str">
        <f>VLOOKUP(A1757,HOS[],10,FALSE)</f>
        <v>tier - 2</v>
      </c>
      <c r="P1757" t="str">
        <f>VLOOKUP(A1757,HOS[],11,FALSE)</f>
        <v>R1012</v>
      </c>
      <c r="Q1757">
        <f>VLOOKUP(A1757,HOS[],3,FALSE)</f>
        <v>25</v>
      </c>
    </row>
    <row r="1758" spans="1:17" ht="15.6" x14ac:dyDescent="0.3">
      <c r="A1758" s="1" t="s">
        <v>613</v>
      </c>
      <c r="B1758" t="str">
        <f>VLOOKUP(A1758,CUS[],3,FALSE)</f>
        <v>Kyle M</v>
      </c>
      <c r="C1758">
        <f>VLOOKUP(A1758,MED[],2,FALSE)</f>
        <v>37.380000000000003</v>
      </c>
      <c r="D1758">
        <f>VLOOKUP(A1758,MED[],3,FALSE)</f>
        <v>6.05</v>
      </c>
      <c r="E1758" t="str">
        <f>VLOOKUP(A1758,MED[],4,FALSE)</f>
        <v>yes</v>
      </c>
      <c r="F1758" t="str">
        <f>VLOOKUP(A1758,MED[],5,FALSE)</f>
        <v>No</v>
      </c>
      <c r="G1758" t="str">
        <f>VLOOKUP(A1758,MED[],6,FALSE)</f>
        <v>No</v>
      </c>
      <c r="H1758" t="str">
        <f>VLOOKUP(A1758,MED[],7,FALSE)</f>
        <v>0</v>
      </c>
      <c r="I1758" t="str">
        <f>VLOOKUP(A1758,MED[],8,FALSE)</f>
        <v>No</v>
      </c>
      <c r="J1758" t="str">
        <f>VLOOKUP(A1758,MED[],9,FALSE)</f>
        <v>Obesity</v>
      </c>
      <c r="K1758" t="str">
        <f>VLOOKUP(A1758,MED[],10,FALSE)</f>
        <v>Prediabetes</v>
      </c>
      <c r="L1758" t="str">
        <f>VLOOKUP(A1758,HOS[],2,FALSE)</f>
        <v>29 Oct 2001</v>
      </c>
      <c r="M1758" s="11">
        <f>VLOOKUP(A1758,HOS[],8,FALSE)</f>
        <v>17496.310000000001</v>
      </c>
      <c r="N1758" t="str">
        <f>VLOOKUP(A1758,HOS[],9,FALSE)</f>
        <v>tier - 2</v>
      </c>
      <c r="O1758" t="str">
        <f>VLOOKUP(A1758,HOS[],10,FALSE)</f>
        <v>tier - 3</v>
      </c>
      <c r="P1758" t="str">
        <f>VLOOKUP(A1758,HOS[],11,FALSE)</f>
        <v>R1011</v>
      </c>
      <c r="Q1758">
        <f>VLOOKUP(A1758,HOS[],3,FALSE)</f>
        <v>21</v>
      </c>
    </row>
    <row r="1759" spans="1:17" ht="15.6" x14ac:dyDescent="0.3">
      <c r="A1759" s="1" t="s">
        <v>612</v>
      </c>
      <c r="B1759" t="str">
        <f>VLOOKUP(A1759,CUS[],3,FALSE)</f>
        <v>Mrs.  Christie</v>
      </c>
      <c r="C1759">
        <f>VLOOKUP(A1759,MED[],2,FALSE)</f>
        <v>31.12</v>
      </c>
      <c r="D1759">
        <f>VLOOKUP(A1759,MED[],3,FALSE)</f>
        <v>4.76</v>
      </c>
      <c r="E1759" t="str">
        <f>VLOOKUP(A1759,MED[],4,FALSE)</f>
        <v>yes</v>
      </c>
      <c r="F1759" t="str">
        <f>VLOOKUP(A1759,MED[],5,FALSE)</f>
        <v>No</v>
      </c>
      <c r="G1759" t="str">
        <f>VLOOKUP(A1759,MED[],6,FALSE)</f>
        <v>Yes</v>
      </c>
      <c r="H1759" t="str">
        <f>VLOOKUP(A1759,MED[],7,FALSE)</f>
        <v>1</v>
      </c>
      <c r="I1759" t="str">
        <f>VLOOKUP(A1759,MED[],8,FALSE)</f>
        <v>No</v>
      </c>
      <c r="J1759" t="str">
        <f>VLOOKUP(A1759,MED[],9,FALSE)</f>
        <v>Obesity</v>
      </c>
      <c r="K1759" t="str">
        <f>VLOOKUP(A1759,MED[],10,FALSE)</f>
        <v>Normal</v>
      </c>
      <c r="L1759" t="str">
        <f>VLOOKUP(A1759,HOS[],2,FALSE)</f>
        <v>16 Dec 1997</v>
      </c>
      <c r="M1759" s="11">
        <f>VLOOKUP(A1759,HOS[],8,FALSE)</f>
        <v>17505.650000000001</v>
      </c>
      <c r="N1759" t="str">
        <f>VLOOKUP(A1759,HOS[],9,FALSE)</f>
        <v>tier - 2</v>
      </c>
      <c r="O1759" t="str">
        <f>VLOOKUP(A1759,HOS[],10,FALSE)</f>
        <v>tier - 2</v>
      </c>
      <c r="P1759" t="str">
        <f>VLOOKUP(A1759,HOS[],11,FALSE)</f>
        <v>R1025</v>
      </c>
      <c r="Q1759">
        <f>VLOOKUP(A1759,HOS[],3,FALSE)</f>
        <v>25</v>
      </c>
    </row>
    <row r="1760" spans="1:17" ht="15.6" x14ac:dyDescent="0.3">
      <c r="A1760" s="1" t="s">
        <v>611</v>
      </c>
      <c r="B1760" t="str">
        <f>VLOOKUP(A1760,CUS[],3,FALSE)</f>
        <v>David A.</v>
      </c>
      <c r="C1760">
        <f>VLOOKUP(A1760,MED[],2,FALSE)</f>
        <v>22.01</v>
      </c>
      <c r="D1760">
        <f>VLOOKUP(A1760,MED[],3,FALSE)</f>
        <v>6.72</v>
      </c>
      <c r="E1760" t="str">
        <f>VLOOKUP(A1760,MED[],4,FALSE)</f>
        <v>yes</v>
      </c>
      <c r="F1760" t="str">
        <f>VLOOKUP(A1760,MED[],5,FALSE)</f>
        <v>No</v>
      </c>
      <c r="G1760" t="str">
        <f>VLOOKUP(A1760,MED[],6,FALSE)</f>
        <v>No</v>
      </c>
      <c r="H1760" t="str">
        <f>VLOOKUP(A1760,MED[],7,FALSE)</f>
        <v>1</v>
      </c>
      <c r="I1760" t="str">
        <f>VLOOKUP(A1760,MED[],8,FALSE)</f>
        <v>No</v>
      </c>
      <c r="J1760" t="str">
        <f>VLOOKUP(A1760,MED[],9,FALSE)</f>
        <v>Overweight</v>
      </c>
      <c r="K1760" t="str">
        <f>VLOOKUP(A1760,MED[],10,FALSE)</f>
        <v>Diabetes</v>
      </c>
      <c r="L1760" t="str">
        <f>VLOOKUP(A1760,HOS[],2,FALSE)</f>
        <v>12 Jun 1986</v>
      </c>
      <c r="M1760" s="11">
        <f>VLOOKUP(A1760,HOS[],8,FALSE)</f>
        <v>17507.47</v>
      </c>
      <c r="N1760" t="str">
        <f>VLOOKUP(A1760,HOS[],9,FALSE)</f>
        <v>tier - 2</v>
      </c>
      <c r="O1760" t="str">
        <f>VLOOKUP(A1760,HOS[],10,FALSE)</f>
        <v>tier - 2</v>
      </c>
      <c r="P1760" t="str">
        <f>VLOOKUP(A1760,HOS[],11,FALSE)</f>
        <v>R1013</v>
      </c>
      <c r="Q1760">
        <f>VLOOKUP(A1760,HOS[],3,FALSE)</f>
        <v>36</v>
      </c>
    </row>
    <row r="1761" spans="1:17" ht="15.6" x14ac:dyDescent="0.3">
      <c r="A1761" s="1" t="s">
        <v>610</v>
      </c>
      <c r="B1761" t="str">
        <f>VLOOKUP(A1761,CUS[],3,FALSE)</f>
        <v>Masahiro</v>
      </c>
      <c r="C1761">
        <f>VLOOKUP(A1761,MED[],2,FALSE)</f>
        <v>27.645</v>
      </c>
      <c r="D1761">
        <f>VLOOKUP(A1761,MED[],3,FALSE)</f>
        <v>5.7</v>
      </c>
      <c r="E1761" t="str">
        <f>VLOOKUP(A1761,MED[],4,FALSE)</f>
        <v>No</v>
      </c>
      <c r="F1761" t="str">
        <f>VLOOKUP(A1761,MED[],5,FALSE)</f>
        <v>No</v>
      </c>
      <c r="G1761" t="str">
        <f>VLOOKUP(A1761,MED[],6,FALSE)</f>
        <v>No</v>
      </c>
      <c r="H1761" t="str">
        <f>VLOOKUP(A1761,MED[],7,FALSE)</f>
        <v>0</v>
      </c>
      <c r="I1761" t="str">
        <f>VLOOKUP(A1761,MED[],8,FALSE)</f>
        <v>No</v>
      </c>
      <c r="J1761" t="str">
        <f>VLOOKUP(A1761,MED[],9,FALSE)</f>
        <v>Overweight</v>
      </c>
      <c r="K1761" t="str">
        <f>VLOOKUP(A1761,MED[],10,FALSE)</f>
        <v>Prediabetes</v>
      </c>
      <c r="L1761" t="str">
        <f>VLOOKUP(A1761,HOS[],2,FALSE)</f>
        <v>16 Sep 1991</v>
      </c>
      <c r="M1761" s="11">
        <f>VLOOKUP(A1761,HOS[],8,FALSE)</f>
        <v>17556.88</v>
      </c>
      <c r="N1761" t="str">
        <f>VLOOKUP(A1761,HOS[],9,FALSE)</f>
        <v>tier - 3</v>
      </c>
      <c r="O1761" t="str">
        <f>VLOOKUP(A1761,HOS[],10,FALSE)</f>
        <v>tier - 1</v>
      </c>
      <c r="P1761" t="str">
        <f>VLOOKUP(A1761,HOS[],11,FALSE)</f>
        <v>R1016</v>
      </c>
      <c r="Q1761">
        <f>VLOOKUP(A1761,HOS[],3,FALSE)</f>
        <v>31</v>
      </c>
    </row>
    <row r="1762" spans="1:17" ht="15.6" x14ac:dyDescent="0.3">
      <c r="A1762" s="1" t="s">
        <v>609</v>
      </c>
      <c r="B1762" t="str">
        <f>VLOOKUP(A1762,CUS[],3,FALSE)</f>
        <v>Logan B.</v>
      </c>
      <c r="C1762">
        <f>VLOOKUP(A1762,MED[],2,FALSE)</f>
        <v>29.64</v>
      </c>
      <c r="D1762">
        <f>VLOOKUP(A1762,MED[],3,FALSE)</f>
        <v>5.31</v>
      </c>
      <c r="E1762" t="str">
        <f>VLOOKUP(A1762,MED[],4,FALSE)</f>
        <v>yes</v>
      </c>
      <c r="F1762" t="str">
        <f>VLOOKUP(A1762,MED[],5,FALSE)</f>
        <v>No</v>
      </c>
      <c r="G1762" t="str">
        <f>VLOOKUP(A1762,MED[],6,FALSE)</f>
        <v>No</v>
      </c>
      <c r="H1762" t="str">
        <f>VLOOKUP(A1762,MED[],7,FALSE)</f>
        <v>0</v>
      </c>
      <c r="I1762" t="str">
        <f>VLOOKUP(A1762,MED[],8,FALSE)</f>
        <v>No</v>
      </c>
      <c r="J1762" t="str">
        <f>VLOOKUP(A1762,MED[],9,FALSE)</f>
        <v>Overweight</v>
      </c>
      <c r="K1762" t="str">
        <f>VLOOKUP(A1762,MED[],10,FALSE)</f>
        <v>Normal</v>
      </c>
      <c r="L1762" t="str">
        <f>VLOOKUP(A1762,HOS[],2,FALSE)</f>
        <v>25 Dec 1985</v>
      </c>
      <c r="M1762" s="11">
        <f>VLOOKUP(A1762,HOS[],8,FALSE)</f>
        <v>17560.38</v>
      </c>
      <c r="N1762" t="str">
        <f>VLOOKUP(A1762,HOS[],9,FALSE)</f>
        <v>tier - 1</v>
      </c>
      <c r="O1762" t="str">
        <f>VLOOKUP(A1762,HOS[],10,FALSE)</f>
        <v>tier - 2</v>
      </c>
      <c r="P1762" t="str">
        <f>VLOOKUP(A1762,HOS[],11,FALSE)</f>
        <v>R1012</v>
      </c>
      <c r="Q1762">
        <f>VLOOKUP(A1762,HOS[],3,FALSE)</f>
        <v>37</v>
      </c>
    </row>
    <row r="1763" spans="1:17" ht="15.6" x14ac:dyDescent="0.3">
      <c r="A1763" s="1" t="s">
        <v>608</v>
      </c>
      <c r="B1763" t="str">
        <f>VLOOKUP(A1763,CUS[],3,FALSE)</f>
        <v>Stephanie L.</v>
      </c>
      <c r="C1763">
        <f>VLOOKUP(A1763,MED[],2,FALSE)</f>
        <v>33.700000000000003</v>
      </c>
      <c r="D1763">
        <f>VLOOKUP(A1763,MED[],3,FALSE)</f>
        <v>4.32</v>
      </c>
      <c r="E1763" t="str">
        <f>VLOOKUP(A1763,MED[],4,FALSE)</f>
        <v>yes</v>
      </c>
      <c r="F1763" t="str">
        <f>VLOOKUP(A1763,MED[],5,FALSE)</f>
        <v>No</v>
      </c>
      <c r="G1763" t="str">
        <f>VLOOKUP(A1763,MED[],6,FALSE)</f>
        <v>No</v>
      </c>
      <c r="H1763" t="str">
        <f>VLOOKUP(A1763,MED[],7,FALSE)</f>
        <v>1</v>
      </c>
      <c r="I1763" t="str">
        <f>VLOOKUP(A1763,MED[],8,FALSE)</f>
        <v>No</v>
      </c>
      <c r="J1763" t="str">
        <f>VLOOKUP(A1763,MED[],9,FALSE)</f>
        <v>Obesity</v>
      </c>
      <c r="K1763" t="str">
        <f>VLOOKUP(A1763,MED[],10,FALSE)</f>
        <v>Normal</v>
      </c>
      <c r="L1763" t="str">
        <f>VLOOKUP(A1763,HOS[],2,FALSE)</f>
        <v>26 Nov 1988</v>
      </c>
      <c r="M1763" s="11">
        <f>VLOOKUP(A1763,HOS[],8,FALSE)</f>
        <v>17584.72</v>
      </c>
      <c r="N1763" t="str">
        <f>VLOOKUP(A1763,HOS[],9,FALSE)</f>
        <v>tier - 2</v>
      </c>
      <c r="O1763" t="str">
        <f>VLOOKUP(A1763,HOS[],10,FALSE)</f>
        <v>tier - 3</v>
      </c>
      <c r="P1763" t="str">
        <f>VLOOKUP(A1763,HOS[],11,FALSE)</f>
        <v>R1011</v>
      </c>
      <c r="Q1763">
        <f>VLOOKUP(A1763,HOS[],3,FALSE)</f>
        <v>34</v>
      </c>
    </row>
    <row r="1764" spans="1:17" ht="15.6" x14ac:dyDescent="0.3">
      <c r="A1764" s="1" t="s">
        <v>607</v>
      </c>
      <c r="B1764" t="str">
        <f>VLOOKUP(A1764,CUS[],3,FALSE)</f>
        <v>Angela H</v>
      </c>
      <c r="C1764">
        <f>VLOOKUP(A1764,MED[],2,FALSE)</f>
        <v>27.5</v>
      </c>
      <c r="D1764">
        <f>VLOOKUP(A1764,MED[],3,FALSE)</f>
        <v>4.2300000000000004</v>
      </c>
      <c r="E1764" t="str">
        <f>VLOOKUP(A1764,MED[],4,FALSE)</f>
        <v>yes</v>
      </c>
      <c r="F1764" t="str">
        <f>VLOOKUP(A1764,MED[],5,FALSE)</f>
        <v>No</v>
      </c>
      <c r="G1764" t="str">
        <f>VLOOKUP(A1764,MED[],6,FALSE)</f>
        <v>No</v>
      </c>
      <c r="H1764" t="str">
        <f>VLOOKUP(A1764,MED[],7,FALSE)</f>
        <v>1</v>
      </c>
      <c r="I1764" t="str">
        <f>VLOOKUP(A1764,MED[],8,FALSE)</f>
        <v>No</v>
      </c>
      <c r="J1764" t="str">
        <f>VLOOKUP(A1764,MED[],9,FALSE)</f>
        <v>Overweight</v>
      </c>
      <c r="K1764" t="str">
        <f>VLOOKUP(A1764,MED[],10,FALSE)</f>
        <v>Normal</v>
      </c>
      <c r="L1764" t="str">
        <f>VLOOKUP(A1764,HOS[],2,FALSE)</f>
        <v>25 Jul 1988</v>
      </c>
      <c r="M1764" s="11">
        <f>VLOOKUP(A1764,HOS[],8,FALSE)</f>
        <v>17626.240000000002</v>
      </c>
      <c r="N1764" t="str">
        <f>VLOOKUP(A1764,HOS[],9,FALSE)</f>
        <v>tier - 2</v>
      </c>
      <c r="O1764" t="str">
        <f>VLOOKUP(A1764,HOS[],10,FALSE)</f>
        <v>tier - 3</v>
      </c>
      <c r="P1764" t="str">
        <f>VLOOKUP(A1764,HOS[],11,FALSE)</f>
        <v>R1011</v>
      </c>
      <c r="Q1764">
        <f>VLOOKUP(A1764,HOS[],3,FALSE)</f>
        <v>34</v>
      </c>
    </row>
    <row r="1765" spans="1:17" ht="15.6" x14ac:dyDescent="0.3">
      <c r="A1765" s="1" t="s">
        <v>606</v>
      </c>
      <c r="B1765" t="str">
        <f>VLOOKUP(A1765,CUS[],3,FALSE)</f>
        <v>Britt K</v>
      </c>
      <c r="C1765">
        <f>VLOOKUP(A1765,MED[],2,FALSE)</f>
        <v>16.12</v>
      </c>
      <c r="D1765">
        <f>VLOOKUP(A1765,MED[],3,FALSE)</f>
        <v>6.09</v>
      </c>
      <c r="E1765" t="str">
        <f>VLOOKUP(A1765,MED[],4,FALSE)</f>
        <v>No</v>
      </c>
      <c r="F1765" t="str">
        <f>VLOOKUP(A1765,MED[],5,FALSE)</f>
        <v>No</v>
      </c>
      <c r="G1765" t="str">
        <f>VLOOKUP(A1765,MED[],6,FALSE)</f>
        <v>No</v>
      </c>
      <c r="H1765" t="str">
        <f>VLOOKUP(A1765,MED[],7,FALSE)</f>
        <v>0</v>
      </c>
      <c r="I1765" t="str">
        <f>VLOOKUP(A1765,MED[],8,FALSE)</f>
        <v>No</v>
      </c>
      <c r="J1765" t="str">
        <f>VLOOKUP(A1765,MED[],9,FALSE)</f>
        <v>Underweight</v>
      </c>
      <c r="K1765" t="str">
        <f>VLOOKUP(A1765,MED[],10,FALSE)</f>
        <v>Prediabetes</v>
      </c>
      <c r="L1765" t="str">
        <f>VLOOKUP(A1765,HOS[],2,FALSE)</f>
        <v>1 Jun 1977</v>
      </c>
      <c r="M1765" s="11">
        <f>VLOOKUP(A1765,HOS[],8,FALSE)</f>
        <v>17663.14</v>
      </c>
      <c r="N1765" t="str">
        <f>VLOOKUP(A1765,HOS[],9,FALSE)</f>
        <v>tier - 2</v>
      </c>
      <c r="O1765" t="str">
        <f>VLOOKUP(A1765,HOS[],10,FALSE)</f>
        <v>tier - 3</v>
      </c>
      <c r="P1765" t="str">
        <f>VLOOKUP(A1765,HOS[],11,FALSE)</f>
        <v>R1013</v>
      </c>
      <c r="Q1765">
        <f>VLOOKUP(A1765,HOS[],3,FALSE)</f>
        <v>46</v>
      </c>
    </row>
    <row r="1766" spans="1:17" ht="15.6" x14ac:dyDescent="0.3">
      <c r="A1766" s="1" t="s">
        <v>605</v>
      </c>
      <c r="B1766" t="str">
        <f>VLOOKUP(A1766,CUS[],3,FALSE)</f>
        <v>Joyce R.</v>
      </c>
      <c r="C1766">
        <f>VLOOKUP(A1766,MED[],2,FALSE)</f>
        <v>26.73</v>
      </c>
      <c r="D1766">
        <f>VLOOKUP(A1766,MED[],3,FALSE)</f>
        <v>4.74</v>
      </c>
      <c r="E1766" t="str">
        <f>VLOOKUP(A1766,MED[],4,FALSE)</f>
        <v>yes</v>
      </c>
      <c r="F1766" t="str">
        <f>VLOOKUP(A1766,MED[],5,FALSE)</f>
        <v>No</v>
      </c>
      <c r="G1766" t="str">
        <f>VLOOKUP(A1766,MED[],6,FALSE)</f>
        <v>No</v>
      </c>
      <c r="H1766" t="str">
        <f>VLOOKUP(A1766,MED[],7,FALSE)</f>
        <v>1</v>
      </c>
      <c r="I1766" t="str">
        <f>VLOOKUP(A1766,MED[],8,FALSE)</f>
        <v>No</v>
      </c>
      <c r="J1766" t="str">
        <f>VLOOKUP(A1766,MED[],9,FALSE)</f>
        <v>Overweight</v>
      </c>
      <c r="K1766" t="str">
        <f>VLOOKUP(A1766,MED[],10,FALSE)</f>
        <v>Normal</v>
      </c>
      <c r="L1766" t="str">
        <f>VLOOKUP(A1766,HOS[],2,FALSE)</f>
        <v>23 Sep 1988</v>
      </c>
      <c r="M1766" s="11">
        <f>VLOOKUP(A1766,HOS[],8,FALSE)</f>
        <v>42969.85</v>
      </c>
      <c r="N1766" t="str">
        <f>VLOOKUP(A1766,HOS[],9,FALSE)</f>
        <v>tier - 2</v>
      </c>
      <c r="O1766" t="str">
        <f>VLOOKUP(A1766,HOS[],10,FALSE)</f>
        <v>tier - 2</v>
      </c>
      <c r="P1766" t="str">
        <f>VLOOKUP(A1766,HOS[],11,FALSE)</f>
        <v>R1013</v>
      </c>
      <c r="Q1766">
        <f>VLOOKUP(A1766,HOS[],3,FALSE)</f>
        <v>34</v>
      </c>
    </row>
    <row r="1767" spans="1:17" ht="15.6" x14ac:dyDescent="0.3">
      <c r="A1767" s="1" t="s">
        <v>604</v>
      </c>
      <c r="B1767" t="str">
        <f>VLOOKUP(A1767,CUS[],3,FALSE)</f>
        <v>Ben</v>
      </c>
      <c r="C1767">
        <f>VLOOKUP(A1767,MED[],2,FALSE)</f>
        <v>37.25</v>
      </c>
      <c r="D1767">
        <f>VLOOKUP(A1767,MED[],3,FALSE)</f>
        <v>6.23</v>
      </c>
      <c r="E1767" t="str">
        <f>VLOOKUP(A1767,MED[],4,FALSE)</f>
        <v>yes</v>
      </c>
      <c r="F1767" t="str">
        <f>VLOOKUP(A1767,MED[],5,FALSE)</f>
        <v>No</v>
      </c>
      <c r="G1767" t="str">
        <f>VLOOKUP(A1767,MED[],6,FALSE)</f>
        <v>No</v>
      </c>
      <c r="H1767" t="str">
        <f>VLOOKUP(A1767,MED[],7,FALSE)</f>
        <v>0</v>
      </c>
      <c r="I1767" t="str">
        <f>VLOOKUP(A1767,MED[],8,FALSE)</f>
        <v>No</v>
      </c>
      <c r="J1767" t="str">
        <f>VLOOKUP(A1767,MED[],9,FALSE)</f>
        <v>Obesity</v>
      </c>
      <c r="K1767" t="str">
        <f>VLOOKUP(A1767,MED[],10,FALSE)</f>
        <v>Prediabetes</v>
      </c>
      <c r="L1767" t="str">
        <f>VLOOKUP(A1767,HOS[],2,FALSE)</f>
        <v>11 Oct 2001</v>
      </c>
      <c r="M1767" s="11">
        <f>VLOOKUP(A1767,HOS[],8,FALSE)</f>
        <v>11497.69</v>
      </c>
      <c r="N1767" t="str">
        <f>VLOOKUP(A1767,HOS[],9,FALSE)</f>
        <v>tier - 2</v>
      </c>
      <c r="O1767" t="str">
        <f>VLOOKUP(A1767,HOS[],10,FALSE)</f>
        <v>tier - 2</v>
      </c>
      <c r="P1767" t="str">
        <f>VLOOKUP(A1767,HOS[],11,FALSE)</f>
        <v>R1011</v>
      </c>
      <c r="Q1767">
        <f>VLOOKUP(A1767,HOS[],3,FALSE)</f>
        <v>21</v>
      </c>
    </row>
    <row r="1768" spans="1:17" ht="15.6" x14ac:dyDescent="0.3">
      <c r="A1768" s="1" t="s">
        <v>603</v>
      </c>
      <c r="B1768" t="str">
        <f>VLOOKUP(A1768,CUS[],3,FALSE)</f>
        <v>Sarah M.</v>
      </c>
      <c r="C1768">
        <f>VLOOKUP(A1768,MED[],2,FALSE)</f>
        <v>23.56</v>
      </c>
      <c r="D1768">
        <f>VLOOKUP(A1768,MED[],3,FALSE)</f>
        <v>5.45</v>
      </c>
      <c r="E1768" t="str">
        <f>VLOOKUP(A1768,MED[],4,FALSE)</f>
        <v>yes</v>
      </c>
      <c r="F1768" t="str">
        <f>VLOOKUP(A1768,MED[],5,FALSE)</f>
        <v>No</v>
      </c>
      <c r="G1768" t="str">
        <f>VLOOKUP(A1768,MED[],6,FALSE)</f>
        <v>No</v>
      </c>
      <c r="H1768" t="str">
        <f>VLOOKUP(A1768,MED[],7,FALSE)</f>
        <v>1</v>
      </c>
      <c r="I1768" t="str">
        <f>VLOOKUP(A1768,MED[],8,FALSE)</f>
        <v>No</v>
      </c>
      <c r="J1768" t="str">
        <f>VLOOKUP(A1768,MED[],9,FALSE)</f>
        <v>Overweight</v>
      </c>
      <c r="K1768" t="str">
        <f>VLOOKUP(A1768,MED[],10,FALSE)</f>
        <v>Normal</v>
      </c>
      <c r="L1768" t="str">
        <f>VLOOKUP(A1768,HOS[],2,FALSE)</f>
        <v>14 Jun 1988</v>
      </c>
      <c r="M1768" s="11">
        <f>VLOOKUP(A1768,HOS[],8,FALSE)</f>
        <v>17748.509999999998</v>
      </c>
      <c r="N1768" t="str">
        <f>VLOOKUP(A1768,HOS[],9,FALSE)</f>
        <v>tier - 2</v>
      </c>
      <c r="O1768" t="str">
        <f>VLOOKUP(A1768,HOS[],10,FALSE)</f>
        <v>tier - 3</v>
      </c>
      <c r="P1768" t="str">
        <f>VLOOKUP(A1768,HOS[],11,FALSE)</f>
        <v>R1024</v>
      </c>
      <c r="Q1768">
        <f>VLOOKUP(A1768,HOS[],3,FALSE)</f>
        <v>34</v>
      </c>
    </row>
    <row r="1769" spans="1:17" ht="15.6" x14ac:dyDescent="0.3">
      <c r="A1769" s="1" t="s">
        <v>602</v>
      </c>
      <c r="B1769" t="str">
        <f>VLOOKUP(A1769,CUS[],3,FALSE)</f>
        <v>Sarah</v>
      </c>
      <c r="C1769">
        <f>VLOOKUP(A1769,MED[],2,FALSE)</f>
        <v>15.84</v>
      </c>
      <c r="D1769">
        <f>VLOOKUP(A1769,MED[],3,FALSE)</f>
        <v>10.34</v>
      </c>
      <c r="E1769" t="str">
        <f>VLOOKUP(A1769,MED[],4,FALSE)</f>
        <v>No</v>
      </c>
      <c r="F1769" t="str">
        <f>VLOOKUP(A1769,MED[],5,FALSE)</f>
        <v>No</v>
      </c>
      <c r="G1769" t="str">
        <f>VLOOKUP(A1769,MED[],6,FALSE)</f>
        <v>No</v>
      </c>
      <c r="H1769" t="str">
        <f>VLOOKUP(A1769,MED[],7,FALSE)</f>
        <v>2</v>
      </c>
      <c r="I1769" t="str">
        <f>VLOOKUP(A1769,MED[],8,FALSE)</f>
        <v>No</v>
      </c>
      <c r="J1769" t="str">
        <f>VLOOKUP(A1769,MED[],9,FALSE)</f>
        <v>Underweight</v>
      </c>
      <c r="K1769" t="str">
        <f>VLOOKUP(A1769,MED[],10,FALSE)</f>
        <v>Diabetes</v>
      </c>
      <c r="L1769" t="str">
        <f>VLOOKUP(A1769,HOS[],2,FALSE)</f>
        <v>21 Nov 1973</v>
      </c>
      <c r="M1769" s="11">
        <f>VLOOKUP(A1769,HOS[],8,FALSE)</f>
        <v>17777.73</v>
      </c>
      <c r="N1769" t="str">
        <f>VLOOKUP(A1769,HOS[],9,FALSE)</f>
        <v>tier - 2</v>
      </c>
      <c r="O1769" t="str">
        <f>VLOOKUP(A1769,HOS[],10,FALSE)</f>
        <v>tier - 3</v>
      </c>
      <c r="P1769" t="str">
        <f>VLOOKUP(A1769,HOS[],11,FALSE)</f>
        <v>R1013</v>
      </c>
      <c r="Q1769">
        <f>VLOOKUP(A1769,HOS[],3,FALSE)</f>
        <v>49</v>
      </c>
    </row>
    <row r="1770" spans="1:17" ht="15.6" x14ac:dyDescent="0.3">
      <c r="A1770" s="1" t="s">
        <v>601</v>
      </c>
      <c r="B1770" t="str">
        <f>VLOOKUP(A1770,CUS[],3,FALSE)</f>
        <v>Katie</v>
      </c>
      <c r="C1770">
        <f>VLOOKUP(A1770,MED[],2,FALSE)</f>
        <v>36.630000000000003</v>
      </c>
      <c r="D1770">
        <f>VLOOKUP(A1770,MED[],3,FALSE)</f>
        <v>5.15</v>
      </c>
      <c r="E1770" t="str">
        <f>VLOOKUP(A1770,MED[],4,FALSE)</f>
        <v>No</v>
      </c>
      <c r="F1770" t="str">
        <f>VLOOKUP(A1770,MED[],5,FALSE)</f>
        <v>No</v>
      </c>
      <c r="G1770" t="str">
        <f>VLOOKUP(A1770,MED[],6,FALSE)</f>
        <v>No</v>
      </c>
      <c r="H1770" t="str">
        <f>VLOOKUP(A1770,MED[],7,FALSE)</f>
        <v>0</v>
      </c>
      <c r="I1770" t="str">
        <f>VLOOKUP(A1770,MED[],8,FALSE)</f>
        <v>No</v>
      </c>
      <c r="J1770" t="str">
        <f>VLOOKUP(A1770,MED[],9,FALSE)</f>
        <v>Obesity</v>
      </c>
      <c r="K1770" t="str">
        <f>VLOOKUP(A1770,MED[],10,FALSE)</f>
        <v>Normal</v>
      </c>
      <c r="L1770" t="str">
        <f>VLOOKUP(A1770,HOS[],2,FALSE)</f>
        <v>10 Aug 1991</v>
      </c>
      <c r="M1770" s="11">
        <f>VLOOKUP(A1770,HOS[],8,FALSE)</f>
        <v>17779.939999999999</v>
      </c>
      <c r="N1770" t="str">
        <f>VLOOKUP(A1770,HOS[],9,FALSE)</f>
        <v>tier - 2</v>
      </c>
      <c r="O1770" t="str">
        <f>VLOOKUP(A1770,HOS[],10,FALSE)</f>
        <v>tier - 1</v>
      </c>
      <c r="P1770" t="str">
        <f>VLOOKUP(A1770,HOS[],11,FALSE)</f>
        <v>R1013</v>
      </c>
      <c r="Q1770">
        <f>VLOOKUP(A1770,HOS[],3,FALSE)</f>
        <v>31</v>
      </c>
    </row>
    <row r="1771" spans="1:17" ht="15.6" x14ac:dyDescent="0.3">
      <c r="A1771" s="1" t="s">
        <v>600</v>
      </c>
      <c r="B1771" t="str">
        <f>VLOOKUP(A1771,CUS[],3,FALSE)</f>
        <v>Michaela L</v>
      </c>
      <c r="C1771">
        <f>VLOOKUP(A1771,MED[],2,FALSE)</f>
        <v>16.47</v>
      </c>
      <c r="D1771">
        <f>VLOOKUP(A1771,MED[],3,FALSE)</f>
        <v>11.72</v>
      </c>
      <c r="E1771" t="str">
        <f>VLOOKUP(A1771,MED[],4,FALSE)</f>
        <v>No</v>
      </c>
      <c r="F1771" t="str">
        <f>VLOOKUP(A1771,MED[],5,FALSE)</f>
        <v>No</v>
      </c>
      <c r="G1771" t="str">
        <f>VLOOKUP(A1771,MED[],6,FALSE)</f>
        <v>No</v>
      </c>
      <c r="H1771" t="str">
        <f>VLOOKUP(A1771,MED[],7,FALSE)</f>
        <v>0</v>
      </c>
      <c r="I1771" t="str">
        <f>VLOOKUP(A1771,MED[],8,FALSE)</f>
        <v>No</v>
      </c>
      <c r="J1771" t="str">
        <f>VLOOKUP(A1771,MED[],9,FALSE)</f>
        <v>Underweight</v>
      </c>
      <c r="K1771" t="str">
        <f>VLOOKUP(A1771,MED[],10,FALSE)</f>
        <v>Diabetes</v>
      </c>
      <c r="L1771" t="str">
        <f>VLOOKUP(A1771,HOS[],2,FALSE)</f>
        <v>8 Jun 1974</v>
      </c>
      <c r="M1771" s="11">
        <f>VLOOKUP(A1771,HOS[],8,FALSE)</f>
        <v>17832.599999999999</v>
      </c>
      <c r="N1771" t="str">
        <f>VLOOKUP(A1771,HOS[],9,FALSE)</f>
        <v>tier - 2</v>
      </c>
      <c r="O1771" t="str">
        <f>VLOOKUP(A1771,HOS[],10,FALSE)</f>
        <v>tier - 2</v>
      </c>
      <c r="P1771" t="str">
        <f>VLOOKUP(A1771,HOS[],11,FALSE)</f>
        <v>R1013</v>
      </c>
      <c r="Q1771">
        <f>VLOOKUP(A1771,HOS[],3,FALSE)</f>
        <v>49</v>
      </c>
    </row>
    <row r="1772" spans="1:17" ht="15.6" x14ac:dyDescent="0.3">
      <c r="A1772" s="1" t="s">
        <v>599</v>
      </c>
      <c r="B1772" t="str">
        <f>VLOOKUP(A1772,CUS[],3,FALSE)</f>
        <v>Shalaleh</v>
      </c>
      <c r="C1772">
        <f>VLOOKUP(A1772,MED[],2,FALSE)</f>
        <v>25.8</v>
      </c>
      <c r="D1772">
        <f>VLOOKUP(A1772,MED[],3,FALSE)</f>
        <v>5.29</v>
      </c>
      <c r="E1772" t="str">
        <f>VLOOKUP(A1772,MED[],4,FALSE)</f>
        <v>No</v>
      </c>
      <c r="F1772" t="str">
        <f>VLOOKUP(A1772,MED[],5,FALSE)</f>
        <v>No</v>
      </c>
      <c r="G1772" t="str">
        <f>VLOOKUP(A1772,MED[],6,FALSE)</f>
        <v>No</v>
      </c>
      <c r="H1772" t="str">
        <f>VLOOKUP(A1772,MED[],7,FALSE)</f>
        <v>0</v>
      </c>
      <c r="I1772" t="str">
        <f>VLOOKUP(A1772,MED[],8,FALSE)</f>
        <v>No</v>
      </c>
      <c r="J1772" t="str">
        <f>VLOOKUP(A1772,MED[],9,FALSE)</f>
        <v>Overweight</v>
      </c>
      <c r="K1772" t="str">
        <f>VLOOKUP(A1772,MED[],10,FALSE)</f>
        <v>Normal</v>
      </c>
      <c r="L1772" t="str">
        <f>VLOOKUP(A1772,HOS[],2,FALSE)</f>
        <v>12 Nov 1991</v>
      </c>
      <c r="M1772" s="11">
        <f>VLOOKUP(A1772,HOS[],8,FALSE)</f>
        <v>17862.919999999998</v>
      </c>
      <c r="N1772" t="str">
        <f>VLOOKUP(A1772,HOS[],9,FALSE)</f>
        <v>tier - 2</v>
      </c>
      <c r="O1772" t="str">
        <f>VLOOKUP(A1772,HOS[],10,FALSE)</f>
        <v>tier - 3</v>
      </c>
      <c r="P1772" t="str">
        <f>VLOOKUP(A1772,HOS[],11,FALSE)</f>
        <v>R1011</v>
      </c>
      <c r="Q1772">
        <f>VLOOKUP(A1772,HOS[],3,FALSE)</f>
        <v>31</v>
      </c>
    </row>
    <row r="1773" spans="1:17" ht="15.6" x14ac:dyDescent="0.3">
      <c r="A1773" s="1" t="s">
        <v>598</v>
      </c>
      <c r="B1773" t="str">
        <f>VLOOKUP(A1773,CUS[],3,FALSE)</f>
        <v>Karen</v>
      </c>
      <c r="C1773">
        <f>VLOOKUP(A1773,MED[],2,FALSE)</f>
        <v>23.6</v>
      </c>
      <c r="D1773">
        <f>VLOOKUP(A1773,MED[],3,FALSE)</f>
        <v>4.33</v>
      </c>
      <c r="E1773" t="str">
        <f>VLOOKUP(A1773,MED[],4,FALSE)</f>
        <v>No</v>
      </c>
      <c r="F1773" t="str">
        <f>VLOOKUP(A1773,MED[],5,FALSE)</f>
        <v>No</v>
      </c>
      <c r="G1773" t="str">
        <f>VLOOKUP(A1773,MED[],6,FALSE)</f>
        <v>No</v>
      </c>
      <c r="H1773" t="str">
        <f>VLOOKUP(A1773,MED[],7,FALSE)</f>
        <v>0</v>
      </c>
      <c r="I1773" t="str">
        <f>VLOOKUP(A1773,MED[],8,FALSE)</f>
        <v>No</v>
      </c>
      <c r="J1773" t="str">
        <f>VLOOKUP(A1773,MED[],9,FALSE)</f>
        <v>Overweight</v>
      </c>
      <c r="K1773" t="str">
        <f>VLOOKUP(A1773,MED[],10,FALSE)</f>
        <v>Normal</v>
      </c>
      <c r="L1773" t="str">
        <f>VLOOKUP(A1773,HOS[],2,FALSE)</f>
        <v>26 Aug 1991</v>
      </c>
      <c r="M1773" s="11">
        <f>VLOOKUP(A1773,HOS[],8,FALSE)</f>
        <v>17878.900000000001</v>
      </c>
      <c r="N1773" t="str">
        <f>VLOOKUP(A1773,HOS[],9,FALSE)</f>
        <v>tier - 2</v>
      </c>
      <c r="O1773" t="str">
        <f>VLOOKUP(A1773,HOS[],10,FALSE)</f>
        <v>tier - 3</v>
      </c>
      <c r="P1773" t="str">
        <f>VLOOKUP(A1773,HOS[],11,FALSE)</f>
        <v>R1011</v>
      </c>
      <c r="Q1773">
        <f>VLOOKUP(A1773,HOS[],3,FALSE)</f>
        <v>31</v>
      </c>
    </row>
    <row r="1774" spans="1:17" ht="15.6" x14ac:dyDescent="0.3">
      <c r="A1774" s="1" t="s">
        <v>597</v>
      </c>
      <c r="B1774" t="str">
        <f>VLOOKUP(A1774,CUS[],3,FALSE)</f>
        <v>Zuzana</v>
      </c>
      <c r="C1774">
        <f>VLOOKUP(A1774,MED[],2,FALSE)</f>
        <v>32.11</v>
      </c>
      <c r="D1774">
        <f>VLOOKUP(A1774,MED[],3,FALSE)</f>
        <v>6.24</v>
      </c>
      <c r="E1774" t="str">
        <f>VLOOKUP(A1774,MED[],4,FALSE)</f>
        <v>No</v>
      </c>
      <c r="F1774" t="str">
        <f>VLOOKUP(A1774,MED[],5,FALSE)</f>
        <v>No</v>
      </c>
      <c r="G1774" t="str">
        <f>VLOOKUP(A1774,MED[],6,FALSE)</f>
        <v>Yes</v>
      </c>
      <c r="H1774" t="str">
        <f>VLOOKUP(A1774,MED[],7,FALSE)</f>
        <v>1</v>
      </c>
      <c r="I1774" t="str">
        <f>VLOOKUP(A1774,MED[],8,FALSE)</f>
        <v>No</v>
      </c>
      <c r="J1774" t="str">
        <f>VLOOKUP(A1774,MED[],9,FALSE)</f>
        <v>Obesity</v>
      </c>
      <c r="K1774" t="str">
        <f>VLOOKUP(A1774,MED[],10,FALSE)</f>
        <v>Prediabetes</v>
      </c>
      <c r="L1774" t="str">
        <f>VLOOKUP(A1774,HOS[],2,FALSE)</f>
        <v>12 Aug 1993</v>
      </c>
      <c r="M1774" s="11">
        <f>VLOOKUP(A1774,HOS[],8,FALSE)</f>
        <v>17882.669999999998</v>
      </c>
      <c r="N1774" t="str">
        <f>VLOOKUP(A1774,HOS[],9,FALSE)</f>
        <v>tier - 2</v>
      </c>
      <c r="O1774" t="str">
        <f>VLOOKUP(A1774,HOS[],10,FALSE)</f>
        <v>tier - 2</v>
      </c>
      <c r="P1774" t="str">
        <f>VLOOKUP(A1774,HOS[],11,FALSE)</f>
        <v>R1012</v>
      </c>
      <c r="Q1774">
        <f>VLOOKUP(A1774,HOS[],3,FALSE)</f>
        <v>29</v>
      </c>
    </row>
    <row r="1775" spans="1:17" ht="15.6" x14ac:dyDescent="0.3">
      <c r="A1775" s="1" t="s">
        <v>596</v>
      </c>
      <c r="B1775" t="str">
        <f>VLOOKUP(A1775,CUS[],3,FALSE)</f>
        <v>Daniel J.</v>
      </c>
      <c r="C1775">
        <f>VLOOKUP(A1775,MED[],2,FALSE)</f>
        <v>30.114999999999998</v>
      </c>
      <c r="D1775">
        <f>VLOOKUP(A1775,MED[],3,FALSE)</f>
        <v>11.61</v>
      </c>
      <c r="E1775" t="str">
        <f>VLOOKUP(A1775,MED[],4,FALSE)</f>
        <v>No</v>
      </c>
      <c r="F1775" t="str">
        <f>VLOOKUP(A1775,MED[],5,FALSE)</f>
        <v>No</v>
      </c>
      <c r="G1775" t="str">
        <f>VLOOKUP(A1775,MED[],6,FALSE)</f>
        <v>No</v>
      </c>
      <c r="H1775" t="str">
        <f>VLOOKUP(A1775,MED[],7,FALSE)</f>
        <v>0</v>
      </c>
      <c r="I1775" t="str">
        <f>VLOOKUP(A1775,MED[],8,FALSE)</f>
        <v>No</v>
      </c>
      <c r="J1775" t="str">
        <f>VLOOKUP(A1775,MED[],9,FALSE)</f>
        <v>Obesity</v>
      </c>
      <c r="K1775" t="str">
        <f>VLOOKUP(A1775,MED[],10,FALSE)</f>
        <v>Diabetes</v>
      </c>
      <c r="L1775" t="str">
        <f>VLOOKUP(A1775,HOS[],2,FALSE)</f>
        <v>4 Aug 2002</v>
      </c>
      <c r="M1775" s="11">
        <f>VLOOKUP(A1775,HOS[],8,FALSE)</f>
        <v>17904.53</v>
      </c>
      <c r="N1775" t="str">
        <f>VLOOKUP(A1775,HOS[],9,FALSE)</f>
        <v>tier - 2</v>
      </c>
      <c r="O1775" t="str">
        <f>VLOOKUP(A1775,HOS[],10,FALSE)</f>
        <v>tier - 1</v>
      </c>
      <c r="P1775" t="str">
        <f>VLOOKUP(A1775,HOS[],11,FALSE)</f>
        <v>R1017</v>
      </c>
      <c r="Q1775">
        <f>VLOOKUP(A1775,HOS[],3,FALSE)</f>
        <v>20</v>
      </c>
    </row>
    <row r="1776" spans="1:17" ht="15.6" x14ac:dyDescent="0.3">
      <c r="A1776" s="1" t="s">
        <v>595</v>
      </c>
      <c r="B1776" t="str">
        <f>VLOOKUP(A1776,CUS[],3,FALSE)</f>
        <v>Alexandra</v>
      </c>
      <c r="C1776">
        <f>VLOOKUP(A1776,MED[],2,FALSE)</f>
        <v>20.28</v>
      </c>
      <c r="D1776">
        <f>VLOOKUP(A1776,MED[],3,FALSE)</f>
        <v>11.07</v>
      </c>
      <c r="E1776" t="str">
        <f>VLOOKUP(A1776,MED[],4,FALSE)</f>
        <v>yes</v>
      </c>
      <c r="F1776" t="str">
        <f>VLOOKUP(A1776,MED[],5,FALSE)</f>
        <v>No</v>
      </c>
      <c r="G1776" t="str">
        <f>VLOOKUP(A1776,MED[],6,FALSE)</f>
        <v>No</v>
      </c>
      <c r="H1776" t="str">
        <f>VLOOKUP(A1776,MED[],7,FALSE)</f>
        <v>0</v>
      </c>
      <c r="I1776" t="str">
        <f>VLOOKUP(A1776,MED[],8,FALSE)</f>
        <v>No</v>
      </c>
      <c r="J1776" t="str">
        <f>VLOOKUP(A1776,MED[],9,FALSE)</f>
        <v>Overweight</v>
      </c>
      <c r="K1776" t="str">
        <f>VLOOKUP(A1776,MED[],10,FALSE)</f>
        <v>Diabetes</v>
      </c>
      <c r="L1776" t="str">
        <f>VLOOKUP(A1776,HOS[],2,FALSE)</f>
        <v>17 Oct 1981</v>
      </c>
      <c r="M1776" s="11">
        <f>VLOOKUP(A1776,HOS[],8,FALSE)</f>
        <v>17929.3</v>
      </c>
      <c r="N1776" t="str">
        <f>VLOOKUP(A1776,HOS[],9,FALSE)</f>
        <v>tier - 2</v>
      </c>
      <c r="O1776" t="str">
        <f>VLOOKUP(A1776,HOS[],10,FALSE)</f>
        <v>tier - 3</v>
      </c>
      <c r="P1776" t="str">
        <f>VLOOKUP(A1776,HOS[],11,FALSE)</f>
        <v>R1013</v>
      </c>
      <c r="Q1776">
        <f>VLOOKUP(A1776,HOS[],3,FALSE)</f>
        <v>41</v>
      </c>
    </row>
    <row r="1777" spans="1:17" ht="15.6" x14ac:dyDescent="0.3">
      <c r="A1777" s="1" t="s">
        <v>594</v>
      </c>
      <c r="B1777" t="str">
        <f>VLOOKUP(A1777,CUS[],3,FALSE)</f>
        <v>Jessica</v>
      </c>
      <c r="C1777">
        <f>VLOOKUP(A1777,MED[],2,FALSE)</f>
        <v>20.234999999999999</v>
      </c>
      <c r="D1777">
        <f>VLOOKUP(A1777,MED[],3,FALSE)</f>
        <v>5.19</v>
      </c>
      <c r="E1777" t="str">
        <f>VLOOKUP(A1777,MED[],4,FALSE)</f>
        <v>No</v>
      </c>
      <c r="F1777" t="str">
        <f>VLOOKUP(A1777,MED[],5,FALSE)</f>
        <v>No</v>
      </c>
      <c r="G1777" t="str">
        <f>VLOOKUP(A1777,MED[],6,FALSE)</f>
        <v>Yes</v>
      </c>
      <c r="H1777" t="str">
        <f>VLOOKUP(A1777,MED[],7,FALSE)</f>
        <v>1</v>
      </c>
      <c r="I1777" t="str">
        <f>VLOOKUP(A1777,MED[],8,FALSE)</f>
        <v>No</v>
      </c>
      <c r="J1777" t="str">
        <f>VLOOKUP(A1777,MED[],9,FALSE)</f>
        <v>Overweight</v>
      </c>
      <c r="K1777" t="str">
        <f>VLOOKUP(A1777,MED[],10,FALSE)</f>
        <v>Normal</v>
      </c>
      <c r="L1777" t="str">
        <f>VLOOKUP(A1777,HOS[],2,FALSE)</f>
        <v>28 Jul 1993</v>
      </c>
      <c r="M1777" s="11">
        <f>VLOOKUP(A1777,HOS[],8,FALSE)</f>
        <v>17942.11</v>
      </c>
      <c r="N1777" t="str">
        <f>VLOOKUP(A1777,HOS[],9,FALSE)</f>
        <v>tier - 2</v>
      </c>
      <c r="O1777" t="str">
        <f>VLOOKUP(A1777,HOS[],10,FALSE)</f>
        <v>tier - 1</v>
      </c>
      <c r="P1777" t="str">
        <f>VLOOKUP(A1777,HOS[],11,FALSE)</f>
        <v>R1012</v>
      </c>
      <c r="Q1777">
        <f>VLOOKUP(A1777,HOS[],3,FALSE)</f>
        <v>29</v>
      </c>
    </row>
    <row r="1778" spans="1:17" ht="15.6" x14ac:dyDescent="0.3">
      <c r="A1778" s="1" t="s">
        <v>593</v>
      </c>
      <c r="B1778" t="str">
        <f>VLOOKUP(A1778,CUS[],3,FALSE)</f>
        <v>Matthew M</v>
      </c>
      <c r="C1778">
        <f>VLOOKUP(A1778,MED[],2,FALSE)</f>
        <v>25.27</v>
      </c>
      <c r="D1778">
        <f>VLOOKUP(A1778,MED[],3,FALSE)</f>
        <v>5.7</v>
      </c>
      <c r="E1778" t="str">
        <f>VLOOKUP(A1778,MED[],4,FALSE)</f>
        <v>yes</v>
      </c>
      <c r="F1778" t="str">
        <f>VLOOKUP(A1778,MED[],5,FALSE)</f>
        <v>No</v>
      </c>
      <c r="G1778" t="str">
        <f>VLOOKUP(A1778,MED[],6,FALSE)</f>
        <v>No</v>
      </c>
      <c r="H1778" t="str">
        <f>VLOOKUP(A1778,MED[],7,FALSE)</f>
        <v>1</v>
      </c>
      <c r="I1778" t="str">
        <f>VLOOKUP(A1778,MED[],8,FALSE)</f>
        <v>No</v>
      </c>
      <c r="J1778" t="str">
        <f>VLOOKUP(A1778,MED[],9,FALSE)</f>
        <v>Overweight</v>
      </c>
      <c r="K1778" t="str">
        <f>VLOOKUP(A1778,MED[],10,FALSE)</f>
        <v>Prediabetes</v>
      </c>
      <c r="L1778" t="str">
        <f>VLOOKUP(A1778,HOS[],2,FALSE)</f>
        <v>9 Sep 1988</v>
      </c>
      <c r="M1778" s="11">
        <f>VLOOKUP(A1778,HOS[],8,FALSE)</f>
        <v>2775.19</v>
      </c>
      <c r="N1778" t="str">
        <f>VLOOKUP(A1778,HOS[],9,FALSE)</f>
        <v>tier - 3</v>
      </c>
      <c r="O1778" t="str">
        <f>VLOOKUP(A1778,HOS[],10,FALSE)</f>
        <v>tier - 3</v>
      </c>
      <c r="P1778" t="str">
        <f>VLOOKUP(A1778,HOS[],11,FALSE)</f>
        <v>R1012</v>
      </c>
      <c r="Q1778">
        <f>VLOOKUP(A1778,HOS[],3,FALSE)</f>
        <v>34</v>
      </c>
    </row>
    <row r="1779" spans="1:17" ht="15.6" x14ac:dyDescent="0.3">
      <c r="A1779" s="1" t="s">
        <v>592</v>
      </c>
      <c r="B1779" t="str">
        <f>VLOOKUP(A1779,CUS[],3,FALSE)</f>
        <v>Nadine A.</v>
      </c>
      <c r="C1779">
        <f>VLOOKUP(A1779,MED[],2,FALSE)</f>
        <v>24.24</v>
      </c>
      <c r="D1779">
        <f>VLOOKUP(A1779,MED[],3,FALSE)</f>
        <v>6.15</v>
      </c>
      <c r="E1779" t="str">
        <f>VLOOKUP(A1779,MED[],4,FALSE)</f>
        <v>No</v>
      </c>
      <c r="F1779" t="str">
        <f>VLOOKUP(A1779,MED[],5,FALSE)</f>
        <v>No</v>
      </c>
      <c r="G1779" t="str">
        <f>VLOOKUP(A1779,MED[],6,FALSE)</f>
        <v>No</v>
      </c>
      <c r="H1779" t="str">
        <f>VLOOKUP(A1779,MED[],7,FALSE)</f>
        <v>0</v>
      </c>
      <c r="I1779" t="str">
        <f>VLOOKUP(A1779,MED[],8,FALSE)</f>
        <v>No</v>
      </c>
      <c r="J1779" t="str">
        <f>VLOOKUP(A1779,MED[],9,FALSE)</f>
        <v>Overweight</v>
      </c>
      <c r="K1779" t="str">
        <f>VLOOKUP(A1779,MED[],10,FALSE)</f>
        <v>Prediabetes</v>
      </c>
      <c r="L1779" t="str">
        <f>VLOOKUP(A1779,HOS[],2,FALSE)</f>
        <v>10 Nov 1990</v>
      </c>
      <c r="M1779" s="11">
        <f>VLOOKUP(A1779,HOS[],8,FALSE)</f>
        <v>40590.550000000003</v>
      </c>
      <c r="N1779" t="str">
        <f>VLOOKUP(A1779,HOS[],9,FALSE)</f>
        <v>tier - 2</v>
      </c>
      <c r="O1779" t="str">
        <f>VLOOKUP(A1779,HOS[],10,FALSE)</f>
        <v>tier - 3</v>
      </c>
      <c r="P1779" t="str">
        <f>VLOOKUP(A1779,HOS[],11,FALSE)</f>
        <v>R1013</v>
      </c>
      <c r="Q1779">
        <f>VLOOKUP(A1779,HOS[],3,FALSE)</f>
        <v>32</v>
      </c>
    </row>
    <row r="1780" spans="1:17" ht="15.6" x14ac:dyDescent="0.3">
      <c r="A1780" s="1" t="s">
        <v>591</v>
      </c>
      <c r="B1780" t="str">
        <f>VLOOKUP(A1780,CUS[],3,FALSE)</f>
        <v>Peter J. Jr.</v>
      </c>
      <c r="C1780">
        <f>VLOOKUP(A1780,MED[],2,FALSE)</f>
        <v>35.75</v>
      </c>
      <c r="D1780">
        <f>VLOOKUP(A1780,MED[],3,FALSE)</f>
        <v>5.07</v>
      </c>
      <c r="E1780" t="str">
        <f>VLOOKUP(A1780,MED[],4,FALSE)</f>
        <v>No</v>
      </c>
      <c r="F1780" t="str">
        <f>VLOOKUP(A1780,MED[],5,FALSE)</f>
        <v>No</v>
      </c>
      <c r="G1780" t="str">
        <f>VLOOKUP(A1780,MED[],6,FALSE)</f>
        <v>No</v>
      </c>
      <c r="H1780" t="str">
        <f>VLOOKUP(A1780,MED[],7,FALSE)</f>
        <v>0</v>
      </c>
      <c r="I1780" t="str">
        <f>VLOOKUP(A1780,MED[],8,FALSE)</f>
        <v>No</v>
      </c>
      <c r="J1780" t="str">
        <f>VLOOKUP(A1780,MED[],9,FALSE)</f>
        <v>Obesity</v>
      </c>
      <c r="K1780" t="str">
        <f>VLOOKUP(A1780,MED[],10,FALSE)</f>
        <v>Normal</v>
      </c>
      <c r="L1780" t="str">
        <f>VLOOKUP(A1780,HOS[],2,FALSE)</f>
        <v>4 Jul 1989</v>
      </c>
      <c r="M1780" s="11">
        <f>VLOOKUP(A1780,HOS[],8,FALSE)</f>
        <v>42983.46</v>
      </c>
      <c r="N1780" t="str">
        <f>VLOOKUP(A1780,HOS[],9,FALSE)</f>
        <v>tier - 3</v>
      </c>
      <c r="O1780" t="str">
        <f>VLOOKUP(A1780,HOS[],10,FALSE)</f>
        <v>tier - 2</v>
      </c>
      <c r="P1780" t="str">
        <f>VLOOKUP(A1780,HOS[],11,FALSE)</f>
        <v>R1013</v>
      </c>
      <c r="Q1780">
        <f>VLOOKUP(A1780,HOS[],3,FALSE)</f>
        <v>33</v>
      </c>
    </row>
    <row r="1781" spans="1:17" ht="15.6" x14ac:dyDescent="0.3">
      <c r="A1781" s="1" t="s">
        <v>590</v>
      </c>
      <c r="B1781" t="str">
        <f>VLOOKUP(A1781,CUS[],3,FALSE)</f>
        <v>Colleen M</v>
      </c>
      <c r="C1781">
        <f>VLOOKUP(A1781,MED[],2,FALSE)</f>
        <v>29.92</v>
      </c>
      <c r="D1781">
        <f>VLOOKUP(A1781,MED[],3,FALSE)</f>
        <v>10.97</v>
      </c>
      <c r="E1781" t="str">
        <f>VLOOKUP(A1781,MED[],4,FALSE)</f>
        <v>yes</v>
      </c>
      <c r="F1781" t="str">
        <f>VLOOKUP(A1781,MED[],5,FALSE)</f>
        <v>No</v>
      </c>
      <c r="G1781" t="str">
        <f>VLOOKUP(A1781,MED[],6,FALSE)</f>
        <v>No</v>
      </c>
      <c r="H1781" t="str">
        <f>VLOOKUP(A1781,MED[],7,FALSE)</f>
        <v>1</v>
      </c>
      <c r="I1781" t="str">
        <f>VLOOKUP(A1781,MED[],8,FALSE)</f>
        <v>No</v>
      </c>
      <c r="J1781" t="str">
        <f>VLOOKUP(A1781,MED[],9,FALSE)</f>
        <v>Overweight</v>
      </c>
      <c r="K1781" t="str">
        <f>VLOOKUP(A1781,MED[],10,FALSE)</f>
        <v>Diabetes</v>
      </c>
      <c r="L1781" t="str">
        <f>VLOOKUP(A1781,HOS[],2,FALSE)</f>
        <v>27 Oct 1986</v>
      </c>
      <c r="M1781" s="11">
        <f>VLOOKUP(A1781,HOS[],8,FALSE)</f>
        <v>18031.16</v>
      </c>
      <c r="N1781" t="str">
        <f>VLOOKUP(A1781,HOS[],9,FALSE)</f>
        <v>tier - 2</v>
      </c>
      <c r="O1781" t="str">
        <f>VLOOKUP(A1781,HOS[],10,FALSE)</f>
        <v>tier - 1</v>
      </c>
      <c r="P1781" t="str">
        <f>VLOOKUP(A1781,HOS[],11,FALSE)</f>
        <v>R1013</v>
      </c>
      <c r="Q1781">
        <f>VLOOKUP(A1781,HOS[],3,FALSE)</f>
        <v>36</v>
      </c>
    </row>
    <row r="1782" spans="1:17" ht="15.6" x14ac:dyDescent="0.3">
      <c r="A1782" s="1" t="s">
        <v>589</v>
      </c>
      <c r="B1782" t="str">
        <f>VLOOKUP(A1782,CUS[],3,FALSE)</f>
        <v>Julie A.</v>
      </c>
      <c r="C1782">
        <f>VLOOKUP(A1782,MED[],2,FALSE)</f>
        <v>26.2</v>
      </c>
      <c r="D1782">
        <f>VLOOKUP(A1782,MED[],3,FALSE)</f>
        <v>10.93</v>
      </c>
      <c r="E1782" t="str">
        <f>VLOOKUP(A1782,MED[],4,FALSE)</f>
        <v>yes</v>
      </c>
      <c r="F1782" t="str">
        <f>VLOOKUP(A1782,MED[],5,FALSE)</f>
        <v>No</v>
      </c>
      <c r="G1782" t="str">
        <f>VLOOKUP(A1782,MED[],6,FALSE)</f>
        <v>No</v>
      </c>
      <c r="H1782" t="str">
        <f>VLOOKUP(A1782,MED[],7,FALSE)</f>
        <v>1</v>
      </c>
      <c r="I1782" t="str">
        <f>VLOOKUP(A1782,MED[],8,FALSE)</f>
        <v>No</v>
      </c>
      <c r="J1782" t="str">
        <f>VLOOKUP(A1782,MED[],9,FALSE)</f>
        <v>Overweight</v>
      </c>
      <c r="K1782" t="str">
        <f>VLOOKUP(A1782,MED[],10,FALSE)</f>
        <v>Diabetes</v>
      </c>
      <c r="L1782" t="str">
        <f>VLOOKUP(A1782,HOS[],2,FALSE)</f>
        <v>17 Dec 1986</v>
      </c>
      <c r="M1782" s="11">
        <f>VLOOKUP(A1782,HOS[],8,FALSE)</f>
        <v>18031.189999999999</v>
      </c>
      <c r="N1782" t="str">
        <f>VLOOKUP(A1782,HOS[],9,FALSE)</f>
        <v>tier - 2</v>
      </c>
      <c r="O1782" t="str">
        <f>VLOOKUP(A1782,HOS[],10,FALSE)</f>
        <v>tier - 1</v>
      </c>
      <c r="P1782" t="str">
        <f>VLOOKUP(A1782,HOS[],11,FALSE)</f>
        <v>R1011</v>
      </c>
      <c r="Q1782">
        <f>VLOOKUP(A1782,HOS[],3,FALSE)</f>
        <v>36</v>
      </c>
    </row>
    <row r="1783" spans="1:17" ht="15.6" x14ac:dyDescent="0.3">
      <c r="A1783" s="1" t="s">
        <v>588</v>
      </c>
      <c r="B1783" t="str">
        <f>VLOOKUP(A1783,CUS[],3,FALSE)</f>
        <v>Douglas W</v>
      </c>
      <c r="C1783">
        <f>VLOOKUP(A1783,MED[],2,FALSE)</f>
        <v>26.695</v>
      </c>
      <c r="D1783">
        <f>VLOOKUP(A1783,MED[],3,FALSE)</f>
        <v>4.21</v>
      </c>
      <c r="E1783" t="str">
        <f>VLOOKUP(A1783,MED[],4,FALSE)</f>
        <v>yes</v>
      </c>
      <c r="F1783" t="str">
        <f>VLOOKUP(A1783,MED[],5,FALSE)</f>
        <v>No</v>
      </c>
      <c r="G1783" t="str">
        <f>VLOOKUP(A1783,MED[],6,FALSE)</f>
        <v>Yes</v>
      </c>
      <c r="H1783" t="str">
        <f>VLOOKUP(A1783,MED[],7,FALSE)</f>
        <v>1</v>
      </c>
      <c r="I1783" t="str">
        <f>VLOOKUP(A1783,MED[],8,FALSE)</f>
        <v>No</v>
      </c>
      <c r="J1783" t="str">
        <f>VLOOKUP(A1783,MED[],9,FALSE)</f>
        <v>Overweight</v>
      </c>
      <c r="K1783" t="str">
        <f>VLOOKUP(A1783,MED[],10,FALSE)</f>
        <v>Normal</v>
      </c>
      <c r="L1783" t="str">
        <f>VLOOKUP(A1783,HOS[],2,FALSE)</f>
        <v>24 Sep 1997</v>
      </c>
      <c r="M1783" s="11">
        <f>VLOOKUP(A1783,HOS[],8,FALSE)</f>
        <v>18033.97</v>
      </c>
      <c r="N1783" t="str">
        <f>VLOOKUP(A1783,HOS[],9,FALSE)</f>
        <v>tier - 2</v>
      </c>
      <c r="O1783" t="str">
        <f>VLOOKUP(A1783,HOS[],10,FALSE)</f>
        <v>tier - 3</v>
      </c>
      <c r="P1783" t="str">
        <f>VLOOKUP(A1783,HOS[],11,FALSE)</f>
        <v>R1012</v>
      </c>
      <c r="Q1783">
        <f>VLOOKUP(A1783,HOS[],3,FALSE)</f>
        <v>25</v>
      </c>
    </row>
    <row r="1784" spans="1:17" ht="15.6" x14ac:dyDescent="0.3">
      <c r="A1784" s="1" t="s">
        <v>587</v>
      </c>
      <c r="B1784" t="str">
        <f>VLOOKUP(A1784,CUS[],3,FALSE)</f>
        <v>Catherine</v>
      </c>
      <c r="C1784">
        <f>VLOOKUP(A1784,MED[],2,FALSE)</f>
        <v>23.16</v>
      </c>
      <c r="D1784">
        <f>VLOOKUP(A1784,MED[],3,FALSE)</f>
        <v>5.5</v>
      </c>
      <c r="E1784" t="str">
        <f>VLOOKUP(A1784,MED[],4,FALSE)</f>
        <v>No</v>
      </c>
      <c r="F1784" t="str">
        <f>VLOOKUP(A1784,MED[],5,FALSE)</f>
        <v>No</v>
      </c>
      <c r="G1784" t="str">
        <f>VLOOKUP(A1784,MED[],6,FALSE)</f>
        <v>No</v>
      </c>
      <c r="H1784" t="str">
        <f>VLOOKUP(A1784,MED[],7,FALSE)</f>
        <v>0</v>
      </c>
      <c r="I1784" t="str">
        <f>VLOOKUP(A1784,MED[],8,FALSE)</f>
        <v>No</v>
      </c>
      <c r="J1784" t="str">
        <f>VLOOKUP(A1784,MED[],9,FALSE)</f>
        <v>Overweight</v>
      </c>
      <c r="K1784" t="str">
        <f>VLOOKUP(A1784,MED[],10,FALSE)</f>
        <v>Normal</v>
      </c>
      <c r="L1784" t="str">
        <f>VLOOKUP(A1784,HOS[],2,FALSE)</f>
        <v>12 Sep 1989</v>
      </c>
      <c r="M1784" s="11">
        <f>VLOOKUP(A1784,HOS[],8,FALSE)</f>
        <v>18157.88</v>
      </c>
      <c r="N1784" t="str">
        <f>VLOOKUP(A1784,HOS[],9,FALSE)</f>
        <v>tier - 2</v>
      </c>
      <c r="O1784" t="str">
        <f>VLOOKUP(A1784,HOS[],10,FALSE)</f>
        <v>tier - 3</v>
      </c>
      <c r="P1784" t="str">
        <f>VLOOKUP(A1784,HOS[],11,FALSE)</f>
        <v>R1011</v>
      </c>
      <c r="Q1784">
        <f>VLOOKUP(A1784,HOS[],3,FALSE)</f>
        <v>33</v>
      </c>
    </row>
    <row r="1785" spans="1:17" ht="15.6" x14ac:dyDescent="0.3">
      <c r="A1785" s="1" t="s">
        <v>586</v>
      </c>
      <c r="B1785" t="str">
        <f>VLOOKUP(A1785,CUS[],3,FALSE)</f>
        <v>James A</v>
      </c>
      <c r="C1785">
        <f>VLOOKUP(A1785,MED[],2,FALSE)</f>
        <v>32.585000000000001</v>
      </c>
      <c r="D1785">
        <f>VLOOKUP(A1785,MED[],3,FALSE)</f>
        <v>4.93</v>
      </c>
      <c r="E1785" t="str">
        <f>VLOOKUP(A1785,MED[],4,FALSE)</f>
        <v>yes</v>
      </c>
      <c r="F1785" t="str">
        <f>VLOOKUP(A1785,MED[],5,FALSE)</f>
        <v>No</v>
      </c>
      <c r="G1785" t="str">
        <f>VLOOKUP(A1785,MED[],6,FALSE)</f>
        <v>No</v>
      </c>
      <c r="H1785" t="str">
        <f>VLOOKUP(A1785,MED[],7,FALSE)</f>
        <v>1</v>
      </c>
      <c r="I1785" t="str">
        <f>VLOOKUP(A1785,MED[],8,FALSE)</f>
        <v>No</v>
      </c>
      <c r="J1785" t="str">
        <f>VLOOKUP(A1785,MED[],9,FALSE)</f>
        <v>Obesity</v>
      </c>
      <c r="K1785" t="str">
        <f>VLOOKUP(A1785,MED[],10,FALSE)</f>
        <v>Normal</v>
      </c>
      <c r="L1785" t="str">
        <f>VLOOKUP(A1785,HOS[],2,FALSE)</f>
        <v>4 Dec 1995</v>
      </c>
      <c r="M1785" s="11">
        <f>VLOOKUP(A1785,HOS[],8,FALSE)</f>
        <v>18208.34</v>
      </c>
      <c r="N1785" t="str">
        <f>VLOOKUP(A1785,HOS[],9,FALSE)</f>
        <v>tier - 2</v>
      </c>
      <c r="O1785" t="str">
        <f>VLOOKUP(A1785,HOS[],10,FALSE)</f>
        <v>tier - 3</v>
      </c>
      <c r="P1785" t="str">
        <f>VLOOKUP(A1785,HOS[],11,FALSE)</f>
        <v>R1017</v>
      </c>
      <c r="Q1785">
        <f>VLOOKUP(A1785,HOS[],3,FALSE)</f>
        <v>27</v>
      </c>
    </row>
    <row r="1786" spans="1:17" ht="15.6" x14ac:dyDescent="0.3">
      <c r="A1786" s="1" t="s">
        <v>585</v>
      </c>
      <c r="B1786" t="str">
        <f>VLOOKUP(A1786,CUS[],3,FALSE)</f>
        <v>Youngseong</v>
      </c>
      <c r="C1786">
        <f>VLOOKUP(A1786,MED[],2,FALSE)</f>
        <v>33.97</v>
      </c>
      <c r="D1786">
        <f>VLOOKUP(A1786,MED[],3,FALSE)</f>
        <v>5.6</v>
      </c>
      <c r="E1786" t="str">
        <f>VLOOKUP(A1786,MED[],4,FALSE)</f>
        <v>yes</v>
      </c>
      <c r="F1786" t="str">
        <f>VLOOKUP(A1786,MED[],5,FALSE)</f>
        <v>No</v>
      </c>
      <c r="G1786" t="str">
        <f>VLOOKUP(A1786,MED[],6,FALSE)</f>
        <v>No</v>
      </c>
      <c r="H1786" t="str">
        <f>VLOOKUP(A1786,MED[],7,FALSE)</f>
        <v>0</v>
      </c>
      <c r="I1786" t="str">
        <f>VLOOKUP(A1786,MED[],8,FALSE)</f>
        <v>No</v>
      </c>
      <c r="J1786" t="str">
        <f>VLOOKUP(A1786,MED[],9,FALSE)</f>
        <v>Obesity</v>
      </c>
      <c r="K1786" t="str">
        <f>VLOOKUP(A1786,MED[],10,FALSE)</f>
        <v>Normal</v>
      </c>
      <c r="L1786" t="str">
        <f>VLOOKUP(A1786,HOS[],2,FALSE)</f>
        <v>15 Jun 2001</v>
      </c>
      <c r="M1786" s="11">
        <f>VLOOKUP(A1786,HOS[],8,FALSE)</f>
        <v>18218.16</v>
      </c>
      <c r="N1786" t="str">
        <f>VLOOKUP(A1786,HOS[],9,FALSE)</f>
        <v>tier - 2</v>
      </c>
      <c r="O1786" t="str">
        <f>VLOOKUP(A1786,HOS[],10,FALSE)</f>
        <v>tier - 3</v>
      </c>
      <c r="P1786" t="str">
        <f>VLOOKUP(A1786,HOS[],11,FALSE)</f>
        <v>R1021</v>
      </c>
      <c r="Q1786">
        <f>VLOOKUP(A1786,HOS[],3,FALSE)</f>
        <v>21</v>
      </c>
    </row>
    <row r="1787" spans="1:17" ht="15.6" x14ac:dyDescent="0.3">
      <c r="A1787" s="1" t="s">
        <v>584</v>
      </c>
      <c r="B1787" t="str">
        <f>VLOOKUP(A1787,CUS[],3,FALSE)</f>
        <v>John</v>
      </c>
      <c r="C1787">
        <f>VLOOKUP(A1787,MED[],2,FALSE)</f>
        <v>16.57</v>
      </c>
      <c r="D1787">
        <f>VLOOKUP(A1787,MED[],3,FALSE)</f>
        <v>9.99</v>
      </c>
      <c r="E1787" t="str">
        <f>VLOOKUP(A1787,MED[],4,FALSE)</f>
        <v>No</v>
      </c>
      <c r="F1787" t="str">
        <f>VLOOKUP(A1787,MED[],5,FALSE)</f>
        <v>No</v>
      </c>
      <c r="G1787" t="str">
        <f>VLOOKUP(A1787,MED[],6,FALSE)</f>
        <v>No</v>
      </c>
      <c r="H1787" t="str">
        <f>VLOOKUP(A1787,MED[],7,FALSE)</f>
        <v>0</v>
      </c>
      <c r="I1787" t="str">
        <f>VLOOKUP(A1787,MED[],8,FALSE)</f>
        <v>No</v>
      </c>
      <c r="J1787" t="str">
        <f>VLOOKUP(A1787,MED[],9,FALSE)</f>
        <v>Underweight</v>
      </c>
      <c r="K1787" t="str">
        <f>VLOOKUP(A1787,MED[],10,FALSE)</f>
        <v>Diabetes</v>
      </c>
      <c r="L1787" t="str">
        <f>VLOOKUP(A1787,HOS[],2,FALSE)</f>
        <v>10 Sep 1974</v>
      </c>
      <c r="M1787" s="11">
        <f>VLOOKUP(A1787,HOS[],8,FALSE)</f>
        <v>18223.45</v>
      </c>
      <c r="N1787" t="str">
        <f>VLOOKUP(A1787,HOS[],9,FALSE)</f>
        <v>tier - 2</v>
      </c>
      <c r="O1787" t="str">
        <f>VLOOKUP(A1787,HOS[],10,FALSE)</f>
        <v>tier - 2</v>
      </c>
      <c r="P1787" t="str">
        <f>VLOOKUP(A1787,HOS[],11,FALSE)</f>
        <v>R1013</v>
      </c>
      <c r="Q1787">
        <f>VLOOKUP(A1787,HOS[],3,FALSE)</f>
        <v>48</v>
      </c>
    </row>
    <row r="1788" spans="1:17" ht="15.6" x14ac:dyDescent="0.3">
      <c r="A1788" s="1" t="s">
        <v>583</v>
      </c>
      <c r="B1788" t="str">
        <f>VLOOKUP(A1788,CUS[],3,FALSE)</f>
        <v>Brandon S.</v>
      </c>
      <c r="C1788">
        <f>VLOOKUP(A1788,MED[],2,FALSE)</f>
        <v>17.55</v>
      </c>
      <c r="D1788">
        <f>VLOOKUP(A1788,MED[],3,FALSE)</f>
        <v>5.93</v>
      </c>
      <c r="E1788" t="str">
        <f>VLOOKUP(A1788,MED[],4,FALSE)</f>
        <v>No</v>
      </c>
      <c r="F1788" t="str">
        <f>VLOOKUP(A1788,MED[],5,FALSE)</f>
        <v>No</v>
      </c>
      <c r="G1788" t="str">
        <f>VLOOKUP(A1788,MED[],6,FALSE)</f>
        <v>Yes</v>
      </c>
      <c r="H1788" t="str">
        <f>VLOOKUP(A1788,MED[],7,FALSE)</f>
        <v>1</v>
      </c>
      <c r="I1788" t="str">
        <f>VLOOKUP(A1788,MED[],8,FALSE)</f>
        <v>No</v>
      </c>
      <c r="J1788" t="str">
        <f>VLOOKUP(A1788,MED[],9,FALSE)</f>
        <v>Underweight</v>
      </c>
      <c r="K1788" t="str">
        <f>VLOOKUP(A1788,MED[],10,FALSE)</f>
        <v>Prediabetes</v>
      </c>
      <c r="L1788" t="str">
        <f>VLOOKUP(A1788,HOS[],2,FALSE)</f>
        <v>3 Dec 1979</v>
      </c>
      <c r="M1788" s="11">
        <f>VLOOKUP(A1788,HOS[],8,FALSE)</f>
        <v>18246.5</v>
      </c>
      <c r="N1788" t="str">
        <f>VLOOKUP(A1788,HOS[],9,FALSE)</f>
        <v>tier - 2</v>
      </c>
      <c r="O1788" t="str">
        <f>VLOOKUP(A1788,HOS[],10,FALSE)</f>
        <v>tier - 3</v>
      </c>
      <c r="P1788" t="str">
        <f>VLOOKUP(A1788,HOS[],11,FALSE)</f>
        <v>R1013</v>
      </c>
      <c r="Q1788">
        <f>VLOOKUP(A1788,HOS[],3,FALSE)</f>
        <v>43</v>
      </c>
    </row>
    <row r="1789" spans="1:17" ht="15.6" x14ac:dyDescent="0.3">
      <c r="A1789" s="1" t="s">
        <v>582</v>
      </c>
      <c r="B1789" t="str">
        <f>VLOOKUP(A1789,CUS[],3,FALSE)</f>
        <v>Sean P</v>
      </c>
      <c r="C1789">
        <f>VLOOKUP(A1789,MED[],2,FALSE)</f>
        <v>29.41</v>
      </c>
      <c r="D1789">
        <f>VLOOKUP(A1789,MED[],3,FALSE)</f>
        <v>6.29</v>
      </c>
      <c r="E1789" t="str">
        <f>VLOOKUP(A1789,MED[],4,FALSE)</f>
        <v>yes</v>
      </c>
      <c r="F1789" t="str">
        <f>VLOOKUP(A1789,MED[],5,FALSE)</f>
        <v>No</v>
      </c>
      <c r="G1789" t="str">
        <f>VLOOKUP(A1789,MED[],6,FALSE)</f>
        <v>No</v>
      </c>
      <c r="H1789" t="str">
        <f>VLOOKUP(A1789,MED[],7,FALSE)</f>
        <v>1</v>
      </c>
      <c r="I1789" t="str">
        <f>VLOOKUP(A1789,MED[],8,FALSE)</f>
        <v>No</v>
      </c>
      <c r="J1789" t="str">
        <f>VLOOKUP(A1789,MED[],9,FALSE)</f>
        <v>Overweight</v>
      </c>
      <c r="K1789" t="str">
        <f>VLOOKUP(A1789,MED[],10,FALSE)</f>
        <v>Prediabetes</v>
      </c>
      <c r="L1789" t="str">
        <f>VLOOKUP(A1789,HOS[],2,FALSE)</f>
        <v>25 Sep 1995</v>
      </c>
      <c r="M1789" s="11">
        <f>VLOOKUP(A1789,HOS[],8,FALSE)</f>
        <v>18259.22</v>
      </c>
      <c r="N1789" t="str">
        <f>VLOOKUP(A1789,HOS[],9,FALSE)</f>
        <v>tier - 2</v>
      </c>
      <c r="O1789" t="str">
        <f>VLOOKUP(A1789,HOS[],10,FALSE)</f>
        <v>tier - 1</v>
      </c>
      <c r="P1789" t="str">
        <f>VLOOKUP(A1789,HOS[],11,FALSE)</f>
        <v>R1021</v>
      </c>
      <c r="Q1789">
        <f>VLOOKUP(A1789,HOS[],3,FALSE)</f>
        <v>27</v>
      </c>
    </row>
    <row r="1790" spans="1:17" ht="15.6" x14ac:dyDescent="0.3">
      <c r="A1790" s="1" t="s">
        <v>581</v>
      </c>
      <c r="B1790" t="str">
        <f>VLOOKUP(A1790,CUS[],3,FALSE)</f>
        <v>Scott</v>
      </c>
      <c r="C1790">
        <f>VLOOKUP(A1790,MED[],2,FALSE)</f>
        <v>17.91</v>
      </c>
      <c r="D1790">
        <f>VLOOKUP(A1790,MED[],3,FALSE)</f>
        <v>5.65</v>
      </c>
      <c r="E1790" t="str">
        <f>VLOOKUP(A1790,MED[],4,FALSE)</f>
        <v>No</v>
      </c>
      <c r="F1790" t="str">
        <f>VLOOKUP(A1790,MED[],5,FALSE)</f>
        <v>No</v>
      </c>
      <c r="G1790" t="str">
        <f>VLOOKUP(A1790,MED[],6,FALSE)</f>
        <v>No</v>
      </c>
      <c r="H1790" t="str">
        <f>VLOOKUP(A1790,MED[],7,FALSE)</f>
        <v>1</v>
      </c>
      <c r="I1790" t="str">
        <f>VLOOKUP(A1790,MED[],8,FALSE)</f>
        <v>No</v>
      </c>
      <c r="J1790" t="str">
        <f>VLOOKUP(A1790,MED[],9,FALSE)</f>
        <v>Underweight</v>
      </c>
      <c r="K1790" t="str">
        <f>VLOOKUP(A1790,MED[],10,FALSE)</f>
        <v>Normal</v>
      </c>
      <c r="L1790" t="str">
        <f>VLOOKUP(A1790,HOS[],2,FALSE)</f>
        <v>6 Oct 1984</v>
      </c>
      <c r="M1790" s="11">
        <f>VLOOKUP(A1790,HOS[],8,FALSE)</f>
        <v>11511.61</v>
      </c>
      <c r="N1790" t="str">
        <f>VLOOKUP(A1790,HOS[],9,FALSE)</f>
        <v>tier - 2</v>
      </c>
      <c r="O1790" t="str">
        <f>VLOOKUP(A1790,HOS[],10,FALSE)</f>
        <v>tier - 1</v>
      </c>
      <c r="P1790" t="str">
        <f>VLOOKUP(A1790,HOS[],11,FALSE)</f>
        <v>R1012</v>
      </c>
      <c r="Q1790">
        <f>VLOOKUP(A1790,HOS[],3,FALSE)</f>
        <v>38</v>
      </c>
    </row>
    <row r="1791" spans="1:17" ht="15.6" x14ac:dyDescent="0.3">
      <c r="A1791" s="1" t="s">
        <v>580</v>
      </c>
      <c r="B1791" t="str">
        <f>VLOOKUP(A1791,CUS[],3,FALSE)</f>
        <v>Janez</v>
      </c>
      <c r="C1791">
        <f>VLOOKUP(A1791,MED[],2,FALSE)</f>
        <v>31.57</v>
      </c>
      <c r="D1791">
        <f>VLOOKUP(A1791,MED[],3,FALSE)</f>
        <v>6.15</v>
      </c>
      <c r="E1791" t="str">
        <f>VLOOKUP(A1791,MED[],4,FALSE)</f>
        <v>No</v>
      </c>
      <c r="F1791" t="str">
        <f>VLOOKUP(A1791,MED[],5,FALSE)</f>
        <v>No</v>
      </c>
      <c r="G1791" t="str">
        <f>VLOOKUP(A1791,MED[],6,FALSE)</f>
        <v>No</v>
      </c>
      <c r="H1791" t="str">
        <f>VLOOKUP(A1791,MED[],7,FALSE)</f>
        <v>1</v>
      </c>
      <c r="I1791" t="str">
        <f>VLOOKUP(A1791,MED[],8,FALSE)</f>
        <v>No</v>
      </c>
      <c r="J1791" t="str">
        <f>VLOOKUP(A1791,MED[],9,FALSE)</f>
        <v>Obesity</v>
      </c>
      <c r="K1791" t="str">
        <f>VLOOKUP(A1791,MED[],10,FALSE)</f>
        <v>Prediabetes</v>
      </c>
      <c r="L1791" t="str">
        <f>VLOOKUP(A1791,HOS[],2,FALSE)</f>
        <v>4 Sep 1992</v>
      </c>
      <c r="M1791" s="11">
        <f>VLOOKUP(A1791,HOS[],8,FALSE)</f>
        <v>18310.740000000002</v>
      </c>
      <c r="N1791" t="str">
        <f>VLOOKUP(A1791,HOS[],9,FALSE)</f>
        <v>tier - 3</v>
      </c>
      <c r="O1791" t="str">
        <f>VLOOKUP(A1791,HOS[],10,FALSE)</f>
        <v>tier - 2</v>
      </c>
      <c r="P1791" t="str">
        <f>VLOOKUP(A1791,HOS[],11,FALSE)</f>
        <v>R1013</v>
      </c>
      <c r="Q1791">
        <f>VLOOKUP(A1791,HOS[],3,FALSE)</f>
        <v>30</v>
      </c>
    </row>
    <row r="1792" spans="1:17" ht="15.6" x14ac:dyDescent="0.3">
      <c r="A1792" s="1" t="s">
        <v>579</v>
      </c>
      <c r="B1792" t="str">
        <f>VLOOKUP(A1792,CUS[],3,FALSE)</f>
        <v>John I. Jr.</v>
      </c>
      <c r="C1792">
        <f>VLOOKUP(A1792,MED[],2,FALSE)</f>
        <v>33.18</v>
      </c>
      <c r="D1792">
        <f>VLOOKUP(A1792,MED[],3,FALSE)</f>
        <v>5.22</v>
      </c>
      <c r="E1792" t="str">
        <f>VLOOKUP(A1792,MED[],4,FALSE)</f>
        <v>No</v>
      </c>
      <c r="F1792" t="str">
        <f>VLOOKUP(A1792,MED[],5,FALSE)</f>
        <v>yes</v>
      </c>
      <c r="G1792" t="str">
        <f>VLOOKUP(A1792,MED[],6,FALSE)</f>
        <v>No</v>
      </c>
      <c r="H1792" t="str">
        <f>VLOOKUP(A1792,MED[],7,FALSE)</f>
        <v>1</v>
      </c>
      <c r="I1792" t="str">
        <f>VLOOKUP(A1792,MED[],8,FALSE)</f>
        <v>No</v>
      </c>
      <c r="J1792" t="str">
        <f>VLOOKUP(A1792,MED[],9,FALSE)</f>
        <v>Obesity</v>
      </c>
      <c r="K1792" t="str">
        <f>VLOOKUP(A1792,MED[],10,FALSE)</f>
        <v>Normal</v>
      </c>
      <c r="L1792" t="str">
        <f>VLOOKUP(A1792,HOS[],2,FALSE)</f>
        <v>29 Dec 2000</v>
      </c>
      <c r="M1792" s="11">
        <f>VLOOKUP(A1792,HOS[],8,FALSE)</f>
        <v>43073.760000000002</v>
      </c>
      <c r="N1792" t="str">
        <f>VLOOKUP(A1792,HOS[],9,FALSE)</f>
        <v>tier - 2</v>
      </c>
      <c r="O1792" t="str">
        <f>VLOOKUP(A1792,HOS[],10,FALSE)</f>
        <v>tier - 2</v>
      </c>
      <c r="P1792" t="str">
        <f>VLOOKUP(A1792,HOS[],11,FALSE)</f>
        <v>R1021</v>
      </c>
      <c r="Q1792">
        <f>VLOOKUP(A1792,HOS[],3,FALSE)</f>
        <v>22</v>
      </c>
    </row>
    <row r="1793" spans="1:17" ht="15.6" x14ac:dyDescent="0.3">
      <c r="A1793" s="1" t="s">
        <v>578</v>
      </c>
      <c r="B1793" t="str">
        <f>VLOOKUP(A1793,CUS[],3,FALSE)</f>
        <v>Heather</v>
      </c>
      <c r="C1793">
        <f>VLOOKUP(A1793,MED[],2,FALSE)</f>
        <v>37</v>
      </c>
      <c r="D1793">
        <f>VLOOKUP(A1793,MED[],3,FALSE)</f>
        <v>11.66</v>
      </c>
      <c r="E1793" t="str">
        <f>VLOOKUP(A1793,MED[],4,FALSE)</f>
        <v>No</v>
      </c>
      <c r="F1793" t="str">
        <f>VLOOKUP(A1793,MED[],5,FALSE)</f>
        <v>No</v>
      </c>
      <c r="G1793" t="str">
        <f>VLOOKUP(A1793,MED[],6,FALSE)</f>
        <v>No</v>
      </c>
      <c r="H1793" t="str">
        <f>VLOOKUP(A1793,MED[],7,FALSE)</f>
        <v>0</v>
      </c>
      <c r="I1793" t="str">
        <f>VLOOKUP(A1793,MED[],8,FALSE)</f>
        <v>No</v>
      </c>
      <c r="J1793" t="str">
        <f>VLOOKUP(A1793,MED[],9,FALSE)</f>
        <v>Obesity</v>
      </c>
      <c r="K1793" t="str">
        <f>VLOOKUP(A1793,MED[],10,FALSE)</f>
        <v>Diabetes</v>
      </c>
      <c r="L1793" t="str">
        <f>VLOOKUP(A1793,HOS[],2,FALSE)</f>
        <v>15 Jun 2002</v>
      </c>
      <c r="M1793" s="11">
        <f>VLOOKUP(A1793,HOS[],8,FALSE)</f>
        <v>18328.240000000002</v>
      </c>
      <c r="N1793" t="str">
        <f>VLOOKUP(A1793,HOS[],9,FALSE)</f>
        <v>tier - 2</v>
      </c>
      <c r="O1793" t="str">
        <f>VLOOKUP(A1793,HOS[],10,FALSE)</f>
        <v>tier - 1</v>
      </c>
      <c r="P1793" t="str">
        <f>VLOOKUP(A1793,HOS[],11,FALSE)</f>
        <v>R1011</v>
      </c>
      <c r="Q1793">
        <f>VLOOKUP(A1793,HOS[],3,FALSE)</f>
        <v>20</v>
      </c>
    </row>
    <row r="1794" spans="1:17" ht="15.6" x14ac:dyDescent="0.3">
      <c r="A1794" s="1" t="s">
        <v>577</v>
      </c>
      <c r="B1794" t="str">
        <f>VLOOKUP(A1794,CUS[],3,FALSE)</f>
        <v>Michael</v>
      </c>
      <c r="C1794">
        <f>VLOOKUP(A1794,MED[],2,FALSE)</f>
        <v>18.905000000000001</v>
      </c>
      <c r="D1794">
        <f>VLOOKUP(A1794,MED[],3,FALSE)</f>
        <v>4.91</v>
      </c>
      <c r="E1794" t="str">
        <f>VLOOKUP(A1794,MED[],4,FALSE)</f>
        <v>yes</v>
      </c>
      <c r="F1794" t="str">
        <f>VLOOKUP(A1794,MED[],5,FALSE)</f>
        <v>No</v>
      </c>
      <c r="G1794" t="str">
        <f>VLOOKUP(A1794,MED[],6,FALSE)</f>
        <v>No</v>
      </c>
      <c r="H1794" t="str">
        <f>VLOOKUP(A1794,MED[],7,FALSE)</f>
        <v>1</v>
      </c>
      <c r="I1794" t="str">
        <f>VLOOKUP(A1794,MED[],8,FALSE)</f>
        <v>No</v>
      </c>
      <c r="J1794" t="str">
        <f>VLOOKUP(A1794,MED[],9,FALSE)</f>
        <v>Overweight</v>
      </c>
      <c r="K1794" t="str">
        <f>VLOOKUP(A1794,MED[],10,FALSE)</f>
        <v>Normal</v>
      </c>
      <c r="L1794" t="str">
        <f>VLOOKUP(A1794,HOS[],2,FALSE)</f>
        <v>26 Dec 1995</v>
      </c>
      <c r="M1794" s="11">
        <f>VLOOKUP(A1794,HOS[],8,FALSE)</f>
        <v>18443.11</v>
      </c>
      <c r="N1794" t="str">
        <f>VLOOKUP(A1794,HOS[],9,FALSE)</f>
        <v>tier - 1</v>
      </c>
      <c r="O1794" t="str">
        <f>VLOOKUP(A1794,HOS[],10,FALSE)</f>
        <v>tier - 2</v>
      </c>
      <c r="P1794" t="str">
        <f>VLOOKUP(A1794,HOS[],11,FALSE)</f>
        <v>UNKNOWN</v>
      </c>
      <c r="Q1794">
        <f>VLOOKUP(A1794,HOS[],3,FALSE)</f>
        <v>27</v>
      </c>
    </row>
    <row r="1795" spans="1:17" ht="15.6" x14ac:dyDescent="0.3">
      <c r="A1795" s="1" t="s">
        <v>576</v>
      </c>
      <c r="B1795" t="str">
        <f>VLOOKUP(A1795,CUS[],3,FALSE)</f>
        <v>Kathleen</v>
      </c>
      <c r="C1795">
        <f>VLOOKUP(A1795,MED[],2,FALSE)</f>
        <v>20.03</v>
      </c>
      <c r="D1795">
        <f>VLOOKUP(A1795,MED[],3,FALSE)</f>
        <v>9.25</v>
      </c>
      <c r="E1795" t="str">
        <f>VLOOKUP(A1795,MED[],4,FALSE)</f>
        <v>yes</v>
      </c>
      <c r="F1795" t="str">
        <f>VLOOKUP(A1795,MED[],5,FALSE)</f>
        <v>No</v>
      </c>
      <c r="G1795" t="str">
        <f>VLOOKUP(A1795,MED[],6,FALSE)</f>
        <v>No</v>
      </c>
      <c r="H1795" t="str">
        <f>VLOOKUP(A1795,MED[],7,FALSE)</f>
        <v>0</v>
      </c>
      <c r="I1795" t="str">
        <f>VLOOKUP(A1795,MED[],8,FALSE)</f>
        <v>No</v>
      </c>
      <c r="J1795" t="str">
        <f>VLOOKUP(A1795,MED[],9,FALSE)</f>
        <v>Overweight</v>
      </c>
      <c r="K1795" t="str">
        <f>VLOOKUP(A1795,MED[],10,FALSE)</f>
        <v>Diabetes</v>
      </c>
      <c r="L1795" t="str">
        <f>VLOOKUP(A1795,HOS[],2,FALSE)</f>
        <v>12 Jul 1981</v>
      </c>
      <c r="M1795" s="11">
        <f>VLOOKUP(A1795,HOS[],8,FALSE)</f>
        <v>18608.259999999998</v>
      </c>
      <c r="N1795" t="str">
        <f>VLOOKUP(A1795,HOS[],9,FALSE)</f>
        <v>tier - 2</v>
      </c>
      <c r="O1795" t="str">
        <f>VLOOKUP(A1795,HOS[],10,FALSE)</f>
        <v>tier - 1</v>
      </c>
      <c r="P1795" t="str">
        <f>VLOOKUP(A1795,HOS[],11,FALSE)</f>
        <v>R1013</v>
      </c>
      <c r="Q1795">
        <f>VLOOKUP(A1795,HOS[],3,FALSE)</f>
        <v>41</v>
      </c>
    </row>
    <row r="1796" spans="1:17" ht="15.6" x14ac:dyDescent="0.3">
      <c r="A1796" s="1" t="s">
        <v>575</v>
      </c>
      <c r="B1796" t="str">
        <f>VLOOKUP(A1796,CUS[],3,FALSE)</f>
        <v>Ryan M</v>
      </c>
      <c r="C1796">
        <f>VLOOKUP(A1796,MED[],2,FALSE)</f>
        <v>16.7</v>
      </c>
      <c r="D1796">
        <f>VLOOKUP(A1796,MED[],3,FALSE)</f>
        <v>11.48</v>
      </c>
      <c r="E1796" t="str">
        <f>VLOOKUP(A1796,MED[],4,FALSE)</f>
        <v>No</v>
      </c>
      <c r="F1796" t="str">
        <f>VLOOKUP(A1796,MED[],5,FALSE)</f>
        <v>No</v>
      </c>
      <c r="G1796" t="str">
        <f>VLOOKUP(A1796,MED[],6,FALSE)</f>
        <v>No</v>
      </c>
      <c r="H1796" t="str">
        <f>VLOOKUP(A1796,MED[],7,FALSE)</f>
        <v>0</v>
      </c>
      <c r="I1796" t="str">
        <f>VLOOKUP(A1796,MED[],8,FALSE)</f>
        <v>No</v>
      </c>
      <c r="J1796" t="str">
        <f>VLOOKUP(A1796,MED[],9,FALSE)</f>
        <v>Underweight</v>
      </c>
      <c r="K1796" t="str">
        <f>VLOOKUP(A1796,MED[],10,FALSE)</f>
        <v>Diabetes</v>
      </c>
      <c r="L1796" t="str">
        <f>VLOOKUP(A1796,HOS[],2,FALSE)</f>
        <v>23 Oct 1978</v>
      </c>
      <c r="M1796" s="11">
        <f>VLOOKUP(A1796,HOS[],8,FALSE)</f>
        <v>18648.419999999998</v>
      </c>
      <c r="N1796" t="str">
        <f>VLOOKUP(A1796,HOS[],9,FALSE)</f>
        <v>tier - 2</v>
      </c>
      <c r="O1796" t="str">
        <f>VLOOKUP(A1796,HOS[],10,FALSE)</f>
        <v>tier - 3</v>
      </c>
      <c r="P1796" t="str">
        <f>VLOOKUP(A1796,HOS[],11,FALSE)</f>
        <v>R1013</v>
      </c>
      <c r="Q1796">
        <f>VLOOKUP(A1796,HOS[],3,FALSE)</f>
        <v>44</v>
      </c>
    </row>
    <row r="1797" spans="1:17" ht="15.6" x14ac:dyDescent="0.3">
      <c r="A1797" s="1" t="s">
        <v>574</v>
      </c>
      <c r="B1797" t="str">
        <f>VLOOKUP(A1797,CUS[],3,FALSE)</f>
        <v>Sara</v>
      </c>
      <c r="C1797">
        <f>VLOOKUP(A1797,MED[],2,FALSE)</f>
        <v>39.82</v>
      </c>
      <c r="D1797">
        <f>VLOOKUP(A1797,MED[],3,FALSE)</f>
        <v>6.06</v>
      </c>
      <c r="E1797" t="str">
        <f>VLOOKUP(A1797,MED[],4,FALSE)</f>
        <v>No</v>
      </c>
      <c r="F1797" t="str">
        <f>VLOOKUP(A1797,MED[],5,FALSE)</f>
        <v>No</v>
      </c>
      <c r="G1797" t="str">
        <f>VLOOKUP(A1797,MED[],6,FALSE)</f>
        <v>No</v>
      </c>
      <c r="H1797" t="str">
        <f>VLOOKUP(A1797,MED[],7,FALSE)</f>
        <v>0</v>
      </c>
      <c r="I1797" t="str">
        <f>VLOOKUP(A1797,MED[],8,FALSE)</f>
        <v>No</v>
      </c>
      <c r="J1797" t="str">
        <f>VLOOKUP(A1797,MED[],9,FALSE)</f>
        <v>Obesity</v>
      </c>
      <c r="K1797" t="str">
        <f>VLOOKUP(A1797,MED[],10,FALSE)</f>
        <v>Prediabetes</v>
      </c>
      <c r="L1797" t="str">
        <f>VLOOKUP(A1797,HOS[],2,FALSE)</f>
        <v>17 Dec 1989</v>
      </c>
      <c r="M1797" s="11">
        <f>VLOOKUP(A1797,HOS[],8,FALSE)</f>
        <v>18682.740000000002</v>
      </c>
      <c r="N1797" t="str">
        <f>VLOOKUP(A1797,HOS[],9,FALSE)</f>
        <v>tier - 2</v>
      </c>
      <c r="O1797" t="str">
        <f>VLOOKUP(A1797,HOS[],10,FALSE)</f>
        <v>tier - 1</v>
      </c>
      <c r="P1797" t="str">
        <f>VLOOKUP(A1797,HOS[],11,FALSE)</f>
        <v>R1013</v>
      </c>
      <c r="Q1797">
        <f>VLOOKUP(A1797,HOS[],3,FALSE)</f>
        <v>33</v>
      </c>
    </row>
    <row r="1798" spans="1:17" ht="15.6" x14ac:dyDescent="0.3">
      <c r="A1798" s="1" t="s">
        <v>573</v>
      </c>
      <c r="B1798" t="str">
        <f>VLOOKUP(A1798,CUS[],3,FALSE)</f>
        <v>Deniz</v>
      </c>
      <c r="C1798">
        <f>VLOOKUP(A1798,MED[],2,FALSE)</f>
        <v>22.04</v>
      </c>
      <c r="D1798">
        <f>VLOOKUP(A1798,MED[],3,FALSE)</f>
        <v>5.86</v>
      </c>
      <c r="E1798" t="str">
        <f>VLOOKUP(A1798,MED[],4,FALSE)</f>
        <v>No</v>
      </c>
      <c r="F1798" t="str">
        <f>VLOOKUP(A1798,MED[],5,FALSE)</f>
        <v>No</v>
      </c>
      <c r="G1798" t="str">
        <f>VLOOKUP(A1798,MED[],6,FALSE)</f>
        <v>No</v>
      </c>
      <c r="H1798" t="str">
        <f>VLOOKUP(A1798,MED[],7,FALSE)</f>
        <v>1</v>
      </c>
      <c r="I1798" t="str">
        <f>VLOOKUP(A1798,MED[],8,FALSE)</f>
        <v>No</v>
      </c>
      <c r="J1798" t="str">
        <f>VLOOKUP(A1798,MED[],9,FALSE)</f>
        <v>Overweight</v>
      </c>
      <c r="K1798" t="str">
        <f>VLOOKUP(A1798,MED[],10,FALSE)</f>
        <v>Prediabetes</v>
      </c>
      <c r="L1798" t="str">
        <f>VLOOKUP(A1798,HOS[],2,FALSE)</f>
        <v>30 Jun 1987</v>
      </c>
      <c r="M1798" s="11">
        <f>VLOOKUP(A1798,HOS[],8,FALSE)</f>
        <v>18694.689999999999</v>
      </c>
      <c r="N1798" t="str">
        <f>VLOOKUP(A1798,HOS[],9,FALSE)</f>
        <v>tier - 2</v>
      </c>
      <c r="O1798" t="str">
        <f>VLOOKUP(A1798,HOS[],10,FALSE)</f>
        <v>tier - 3</v>
      </c>
      <c r="P1798" t="str">
        <f>VLOOKUP(A1798,HOS[],11,FALSE)</f>
        <v>R1013</v>
      </c>
      <c r="Q1798">
        <f>VLOOKUP(A1798,HOS[],3,FALSE)</f>
        <v>35</v>
      </c>
    </row>
    <row r="1799" spans="1:17" ht="15.6" x14ac:dyDescent="0.3">
      <c r="A1799" s="1" t="s">
        <v>572</v>
      </c>
      <c r="B1799" t="str">
        <f>VLOOKUP(A1799,CUS[],3,FALSE)</f>
        <v>Shannon L.</v>
      </c>
      <c r="C1799">
        <f>VLOOKUP(A1799,MED[],2,FALSE)</f>
        <v>28.27</v>
      </c>
      <c r="D1799">
        <f>VLOOKUP(A1799,MED[],3,FALSE)</f>
        <v>5.33</v>
      </c>
      <c r="E1799" t="str">
        <f>VLOOKUP(A1799,MED[],4,FALSE)</f>
        <v>No</v>
      </c>
      <c r="F1799" t="str">
        <f>VLOOKUP(A1799,MED[],5,FALSE)</f>
        <v>No</v>
      </c>
      <c r="G1799" t="str">
        <f>VLOOKUP(A1799,MED[],6,FALSE)</f>
        <v>No</v>
      </c>
      <c r="H1799" t="str">
        <f>VLOOKUP(A1799,MED[],7,FALSE)</f>
        <v>0</v>
      </c>
      <c r="I1799" t="str">
        <f>VLOOKUP(A1799,MED[],8,FALSE)</f>
        <v>No</v>
      </c>
      <c r="J1799" t="str">
        <f>VLOOKUP(A1799,MED[],9,FALSE)</f>
        <v>Overweight</v>
      </c>
      <c r="K1799" t="str">
        <f>VLOOKUP(A1799,MED[],10,FALSE)</f>
        <v>Normal</v>
      </c>
      <c r="L1799" t="str">
        <f>VLOOKUP(A1799,HOS[],2,FALSE)</f>
        <v>27 Dec 1989</v>
      </c>
      <c r="M1799" s="11">
        <f>VLOOKUP(A1799,HOS[],8,FALSE)</f>
        <v>18765.88</v>
      </c>
      <c r="N1799" t="str">
        <f>VLOOKUP(A1799,HOS[],9,FALSE)</f>
        <v>tier - 2</v>
      </c>
      <c r="O1799" t="str">
        <f>VLOOKUP(A1799,HOS[],10,FALSE)</f>
        <v>tier - 3</v>
      </c>
      <c r="P1799" t="str">
        <f>VLOOKUP(A1799,HOS[],11,FALSE)</f>
        <v>R1013</v>
      </c>
      <c r="Q1799">
        <f>VLOOKUP(A1799,HOS[],3,FALSE)</f>
        <v>33</v>
      </c>
    </row>
    <row r="1800" spans="1:17" ht="15.6" x14ac:dyDescent="0.3">
      <c r="A1800" s="1" t="s">
        <v>571</v>
      </c>
      <c r="B1800" t="str">
        <f>VLOOKUP(A1800,CUS[],3,FALSE)</f>
        <v>Kaitlin M.</v>
      </c>
      <c r="C1800">
        <f>VLOOKUP(A1800,MED[],2,FALSE)</f>
        <v>18.5</v>
      </c>
      <c r="D1800">
        <f>VLOOKUP(A1800,MED[],3,FALSE)</f>
        <v>5.33</v>
      </c>
      <c r="E1800" t="str">
        <f>VLOOKUP(A1800,MED[],4,FALSE)</f>
        <v>No</v>
      </c>
      <c r="F1800" t="str">
        <f>VLOOKUP(A1800,MED[],5,FALSE)</f>
        <v>No</v>
      </c>
      <c r="G1800" t="str">
        <f>VLOOKUP(A1800,MED[],6,FALSE)</f>
        <v>No</v>
      </c>
      <c r="H1800" t="str">
        <f>VLOOKUP(A1800,MED[],7,FALSE)</f>
        <v>0</v>
      </c>
      <c r="I1800" t="str">
        <f>VLOOKUP(A1800,MED[],8,FALSE)</f>
        <v>No</v>
      </c>
      <c r="J1800" t="str">
        <f>VLOOKUP(A1800,MED[],9,FALSE)</f>
        <v>Overweight</v>
      </c>
      <c r="K1800" t="str">
        <f>VLOOKUP(A1800,MED[],10,FALSE)</f>
        <v>Normal</v>
      </c>
      <c r="L1800" t="str">
        <f>VLOOKUP(A1800,HOS[],2,FALSE)</f>
        <v>19 Aug 1989</v>
      </c>
      <c r="M1800" s="11">
        <f>VLOOKUP(A1800,HOS[],8,FALSE)</f>
        <v>18767.740000000002</v>
      </c>
      <c r="N1800" t="str">
        <f>VLOOKUP(A1800,HOS[],9,FALSE)</f>
        <v>tier - 2</v>
      </c>
      <c r="O1800" t="str">
        <f>VLOOKUP(A1800,HOS[],10,FALSE)</f>
        <v>tier - 3</v>
      </c>
      <c r="P1800" t="str">
        <f>VLOOKUP(A1800,HOS[],11,FALSE)</f>
        <v>R1011</v>
      </c>
      <c r="Q1800">
        <f>VLOOKUP(A1800,HOS[],3,FALSE)</f>
        <v>33</v>
      </c>
    </row>
    <row r="1801" spans="1:17" ht="15.6" x14ac:dyDescent="0.3">
      <c r="A1801" s="1" t="s">
        <v>570</v>
      </c>
      <c r="B1801" t="str">
        <f>VLOOKUP(A1801,CUS[],3,FALSE)</f>
        <v xml:space="preserve">  Alfredo</v>
      </c>
      <c r="C1801">
        <f>VLOOKUP(A1801,MED[],2,FALSE)</f>
        <v>38.6</v>
      </c>
      <c r="D1801">
        <f>VLOOKUP(A1801,MED[],3,FALSE)</f>
        <v>6.02</v>
      </c>
      <c r="E1801" t="str">
        <f>VLOOKUP(A1801,MED[],4,FALSE)</f>
        <v>No</v>
      </c>
      <c r="F1801" t="str">
        <f>VLOOKUP(A1801,MED[],5,FALSE)</f>
        <v>No</v>
      </c>
      <c r="G1801" t="str">
        <f>VLOOKUP(A1801,MED[],6,FALSE)</f>
        <v>No</v>
      </c>
      <c r="H1801" t="str">
        <f>VLOOKUP(A1801,MED[],7,FALSE)</f>
        <v>1</v>
      </c>
      <c r="I1801" t="str">
        <f>VLOOKUP(A1801,MED[],8,FALSE)</f>
        <v>No</v>
      </c>
      <c r="J1801" t="str">
        <f>VLOOKUP(A1801,MED[],9,FALSE)</f>
        <v>Obesity</v>
      </c>
      <c r="K1801" t="str">
        <f>VLOOKUP(A1801,MED[],10,FALSE)</f>
        <v>Prediabetes</v>
      </c>
      <c r="L1801" t="str">
        <f>VLOOKUP(A1801,HOS[],2,FALSE)</f>
        <v>24 Sep 1987</v>
      </c>
      <c r="M1801" s="11">
        <f>VLOOKUP(A1801,HOS[],8,FALSE)</f>
        <v>11512.41</v>
      </c>
      <c r="N1801" t="str">
        <f>VLOOKUP(A1801,HOS[],9,FALSE)</f>
        <v>tier - 3</v>
      </c>
      <c r="O1801" t="str">
        <f>VLOOKUP(A1801,HOS[],10,FALSE)</f>
        <v>tier - 3</v>
      </c>
      <c r="P1801" t="str">
        <f>VLOOKUP(A1801,HOS[],11,FALSE)</f>
        <v>R1011</v>
      </c>
      <c r="Q1801">
        <f>VLOOKUP(A1801,HOS[],3,FALSE)</f>
        <v>35</v>
      </c>
    </row>
    <row r="1802" spans="1:17" ht="15.6" x14ac:dyDescent="0.3">
      <c r="A1802" s="1" t="s">
        <v>569</v>
      </c>
      <c r="B1802" t="str">
        <f>VLOOKUP(A1802,CUS[],3,FALSE)</f>
        <v>Kristen</v>
      </c>
      <c r="C1802">
        <f>VLOOKUP(A1802,MED[],2,FALSE)</f>
        <v>43.12</v>
      </c>
      <c r="D1802">
        <f>VLOOKUP(A1802,MED[],3,FALSE)</f>
        <v>6.25</v>
      </c>
      <c r="E1802" t="str">
        <f>VLOOKUP(A1802,MED[],4,FALSE)</f>
        <v>No</v>
      </c>
      <c r="F1802" t="str">
        <f>VLOOKUP(A1802,MED[],5,FALSE)</f>
        <v>No</v>
      </c>
      <c r="G1802" t="str">
        <f>VLOOKUP(A1802,MED[],6,FALSE)</f>
        <v>No</v>
      </c>
      <c r="H1802" t="str">
        <f>VLOOKUP(A1802,MED[],7,FALSE)</f>
        <v>1</v>
      </c>
      <c r="I1802" t="str">
        <f>VLOOKUP(A1802,MED[],8,FALSE)</f>
        <v>No</v>
      </c>
      <c r="J1802" t="str">
        <f>VLOOKUP(A1802,MED[],9,FALSE)</f>
        <v>Obesity</v>
      </c>
      <c r="K1802" t="str">
        <f>VLOOKUP(A1802,MED[],10,FALSE)</f>
        <v>Prediabetes</v>
      </c>
      <c r="L1802" t="str">
        <f>VLOOKUP(A1802,HOS[],2,FALSE)</f>
        <v>28 Aug 1992</v>
      </c>
      <c r="M1802" s="11">
        <f>VLOOKUP(A1802,HOS[],8,FALSE)</f>
        <v>18804.75</v>
      </c>
      <c r="N1802" t="str">
        <f>VLOOKUP(A1802,HOS[],9,FALSE)</f>
        <v>tier - 2</v>
      </c>
      <c r="O1802" t="str">
        <f>VLOOKUP(A1802,HOS[],10,FALSE)</f>
        <v>tier - 3</v>
      </c>
      <c r="P1802" t="str">
        <f>VLOOKUP(A1802,HOS[],11,FALSE)</f>
        <v>R1013</v>
      </c>
      <c r="Q1802">
        <f>VLOOKUP(A1802,HOS[],3,FALSE)</f>
        <v>30</v>
      </c>
    </row>
    <row r="1803" spans="1:17" ht="15.6" x14ac:dyDescent="0.3">
      <c r="A1803" s="1" t="s">
        <v>568</v>
      </c>
      <c r="B1803" t="str">
        <f>VLOOKUP(A1803,CUS[],3,FALSE)</f>
        <v>Daniel</v>
      </c>
      <c r="C1803">
        <f>VLOOKUP(A1803,MED[],2,FALSE)</f>
        <v>30.5</v>
      </c>
      <c r="D1803">
        <f>VLOOKUP(A1803,MED[],3,FALSE)</f>
        <v>4.8099999999999996</v>
      </c>
      <c r="E1803" t="str">
        <f>VLOOKUP(A1803,MED[],4,FALSE)</f>
        <v>No</v>
      </c>
      <c r="F1803" t="str">
        <f>VLOOKUP(A1803,MED[],5,FALSE)</f>
        <v>No</v>
      </c>
      <c r="G1803" t="str">
        <f>VLOOKUP(A1803,MED[],6,FALSE)</f>
        <v>No</v>
      </c>
      <c r="H1803" t="str">
        <f>VLOOKUP(A1803,MED[],7,FALSE)</f>
        <v>1</v>
      </c>
      <c r="I1803" t="str">
        <f>VLOOKUP(A1803,MED[],8,FALSE)</f>
        <v>No</v>
      </c>
      <c r="J1803" t="str">
        <f>VLOOKUP(A1803,MED[],9,FALSE)</f>
        <v>Obesity</v>
      </c>
      <c r="K1803" t="str">
        <f>VLOOKUP(A1803,MED[],10,FALSE)</f>
        <v>Normal</v>
      </c>
      <c r="L1803" t="str">
        <f>VLOOKUP(A1803,HOS[],2,FALSE)</f>
        <v>15 Nov 1987</v>
      </c>
      <c r="M1803" s="11">
        <f>VLOOKUP(A1803,HOS[],8,FALSE)</f>
        <v>18806.150000000001</v>
      </c>
      <c r="N1803" t="str">
        <f>VLOOKUP(A1803,HOS[],9,FALSE)</f>
        <v>tier - 3</v>
      </c>
      <c r="O1803" t="str">
        <f>VLOOKUP(A1803,HOS[],10,FALSE)</f>
        <v>tier - 1</v>
      </c>
      <c r="P1803" t="str">
        <f>VLOOKUP(A1803,HOS[],11,FALSE)</f>
        <v>R1011</v>
      </c>
      <c r="Q1803">
        <f>VLOOKUP(A1803,HOS[],3,FALSE)</f>
        <v>35</v>
      </c>
    </row>
    <row r="1804" spans="1:17" ht="15.6" x14ac:dyDescent="0.3">
      <c r="A1804" s="1" t="s">
        <v>567</v>
      </c>
      <c r="B1804" t="str">
        <f>VLOOKUP(A1804,CUS[],3,FALSE)</f>
        <v>Jonathan</v>
      </c>
      <c r="C1804">
        <f>VLOOKUP(A1804,MED[],2,FALSE)</f>
        <v>27.61</v>
      </c>
      <c r="D1804">
        <f>VLOOKUP(A1804,MED[],3,FALSE)</f>
        <v>4.5999999999999996</v>
      </c>
      <c r="E1804" t="str">
        <f>VLOOKUP(A1804,MED[],4,FALSE)</f>
        <v>No</v>
      </c>
      <c r="F1804" t="str">
        <f>VLOOKUP(A1804,MED[],5,FALSE)</f>
        <v>No</v>
      </c>
      <c r="G1804" t="str">
        <f>VLOOKUP(A1804,MED[],6,FALSE)</f>
        <v>No</v>
      </c>
      <c r="H1804" t="str">
        <f>VLOOKUP(A1804,MED[],7,FALSE)</f>
        <v>1</v>
      </c>
      <c r="I1804" t="str">
        <f>VLOOKUP(A1804,MED[],8,FALSE)</f>
        <v>No</v>
      </c>
      <c r="J1804" t="str">
        <f>VLOOKUP(A1804,MED[],9,FALSE)</f>
        <v>Overweight</v>
      </c>
      <c r="K1804" t="str">
        <f>VLOOKUP(A1804,MED[],10,FALSE)</f>
        <v>Normal</v>
      </c>
      <c r="L1804" t="str">
        <f>VLOOKUP(A1804,HOS[],2,FALSE)</f>
        <v>3 Sep 1987</v>
      </c>
      <c r="M1804" s="11">
        <f>VLOOKUP(A1804,HOS[],8,FALSE)</f>
        <v>43254.42</v>
      </c>
      <c r="N1804" t="str">
        <f>VLOOKUP(A1804,HOS[],9,FALSE)</f>
        <v>tier - 2</v>
      </c>
      <c r="O1804" t="str">
        <f>VLOOKUP(A1804,HOS[],10,FALSE)</f>
        <v>tier - 2</v>
      </c>
      <c r="P1804" t="str">
        <f>VLOOKUP(A1804,HOS[],11,FALSE)</f>
        <v>R1013</v>
      </c>
      <c r="Q1804">
        <f>VLOOKUP(A1804,HOS[],3,FALSE)</f>
        <v>35</v>
      </c>
    </row>
    <row r="1805" spans="1:17" ht="15.6" x14ac:dyDescent="0.3">
      <c r="A1805" s="1" t="s">
        <v>566</v>
      </c>
      <c r="B1805" t="str">
        <f>VLOOKUP(A1805,CUS[],3,FALSE)</f>
        <v>Troy</v>
      </c>
      <c r="C1805">
        <f>VLOOKUP(A1805,MED[],2,FALSE)</f>
        <v>27.1</v>
      </c>
      <c r="D1805">
        <f>VLOOKUP(A1805,MED[],3,FALSE)</f>
        <v>5.08</v>
      </c>
      <c r="E1805" t="str">
        <f>VLOOKUP(A1805,MED[],4,FALSE)</f>
        <v>No</v>
      </c>
      <c r="F1805" t="str">
        <f>VLOOKUP(A1805,MED[],5,FALSE)</f>
        <v>No</v>
      </c>
      <c r="G1805" t="str">
        <f>VLOOKUP(A1805,MED[],6,FALSE)</f>
        <v>No</v>
      </c>
      <c r="H1805" t="str">
        <f>VLOOKUP(A1805,MED[],7,FALSE)</f>
        <v>1</v>
      </c>
      <c r="I1805" t="str">
        <f>VLOOKUP(A1805,MED[],8,FALSE)</f>
        <v>No</v>
      </c>
      <c r="J1805" t="str">
        <f>VLOOKUP(A1805,MED[],9,FALSE)</f>
        <v>Overweight</v>
      </c>
      <c r="K1805" t="str">
        <f>VLOOKUP(A1805,MED[],10,FALSE)</f>
        <v>Normal</v>
      </c>
      <c r="L1805" t="str">
        <f>VLOOKUP(A1805,HOS[],2,FALSE)</f>
        <v>18 Jun 1987</v>
      </c>
      <c r="M1805" s="11">
        <f>VLOOKUP(A1805,HOS[],8,FALSE)</f>
        <v>18815.53</v>
      </c>
      <c r="N1805" t="str">
        <f>VLOOKUP(A1805,HOS[],9,FALSE)</f>
        <v>tier - 2</v>
      </c>
      <c r="O1805" t="str">
        <f>VLOOKUP(A1805,HOS[],10,FALSE)</f>
        <v>tier - 2</v>
      </c>
      <c r="P1805" t="str">
        <f>VLOOKUP(A1805,HOS[],11,FALSE)</f>
        <v>R1011</v>
      </c>
      <c r="Q1805">
        <f>VLOOKUP(A1805,HOS[],3,FALSE)</f>
        <v>35</v>
      </c>
    </row>
    <row r="1806" spans="1:17" ht="15.6" x14ac:dyDescent="0.3">
      <c r="A1806" s="1" t="s">
        <v>565</v>
      </c>
      <c r="B1806" t="str">
        <f>VLOOKUP(A1806,CUS[],3,FALSE)</f>
        <v>Daniel C</v>
      </c>
      <c r="C1806">
        <f>VLOOKUP(A1806,MED[],2,FALSE)</f>
        <v>35.93</v>
      </c>
      <c r="D1806">
        <f>VLOOKUP(A1806,MED[],3,FALSE)</f>
        <v>5.43</v>
      </c>
      <c r="E1806" t="str">
        <f>VLOOKUP(A1806,MED[],4,FALSE)</f>
        <v>No</v>
      </c>
      <c r="F1806" t="str">
        <f>VLOOKUP(A1806,MED[],5,FALSE)</f>
        <v>yes</v>
      </c>
      <c r="G1806" t="str">
        <f>VLOOKUP(A1806,MED[],6,FALSE)</f>
        <v>No</v>
      </c>
      <c r="H1806" t="str">
        <f>VLOOKUP(A1806,MED[],7,FALSE)</f>
        <v>1</v>
      </c>
      <c r="I1806" t="str">
        <f>VLOOKUP(A1806,MED[],8,FALSE)</f>
        <v>No</v>
      </c>
      <c r="J1806" t="str">
        <f>VLOOKUP(A1806,MED[],9,FALSE)</f>
        <v>Obesity</v>
      </c>
      <c r="K1806" t="str">
        <f>VLOOKUP(A1806,MED[],10,FALSE)</f>
        <v>Normal</v>
      </c>
      <c r="L1806" t="str">
        <f>VLOOKUP(A1806,HOS[],2,FALSE)</f>
        <v>24 Nov 2004</v>
      </c>
      <c r="M1806" s="11">
        <f>VLOOKUP(A1806,HOS[],8,FALSE)</f>
        <v>18838.7</v>
      </c>
      <c r="N1806" t="str">
        <f>VLOOKUP(A1806,HOS[],9,FALSE)</f>
        <v>tier - 2</v>
      </c>
      <c r="O1806" t="str">
        <f>VLOOKUP(A1806,HOS[],10,FALSE)</f>
        <v>tier - 3</v>
      </c>
      <c r="P1806" t="str">
        <f>VLOOKUP(A1806,HOS[],11,FALSE)</f>
        <v>R1021</v>
      </c>
      <c r="Q1806">
        <f>VLOOKUP(A1806,HOS[],3,FALSE)</f>
        <v>18</v>
      </c>
    </row>
    <row r="1807" spans="1:17" ht="15.6" x14ac:dyDescent="0.3">
      <c r="A1807" s="1" t="s">
        <v>564</v>
      </c>
      <c r="B1807" t="str">
        <f>VLOOKUP(A1807,CUS[],3,FALSE)</f>
        <v>Lauren</v>
      </c>
      <c r="C1807">
        <f>VLOOKUP(A1807,MED[],2,FALSE)</f>
        <v>32.68</v>
      </c>
      <c r="D1807">
        <f>VLOOKUP(A1807,MED[],3,FALSE)</f>
        <v>5.44</v>
      </c>
      <c r="E1807" t="str">
        <f>VLOOKUP(A1807,MED[],4,FALSE)</f>
        <v>No</v>
      </c>
      <c r="F1807" t="str">
        <f>VLOOKUP(A1807,MED[],5,FALSE)</f>
        <v>No</v>
      </c>
      <c r="G1807" t="str">
        <f>VLOOKUP(A1807,MED[],6,FALSE)</f>
        <v>No</v>
      </c>
      <c r="H1807" t="str">
        <f>VLOOKUP(A1807,MED[],7,FALSE)</f>
        <v>0</v>
      </c>
      <c r="I1807" t="str">
        <f>VLOOKUP(A1807,MED[],8,FALSE)</f>
        <v>No</v>
      </c>
      <c r="J1807" t="str">
        <f>VLOOKUP(A1807,MED[],9,FALSE)</f>
        <v>Obesity</v>
      </c>
      <c r="K1807" t="str">
        <f>VLOOKUP(A1807,MED[],10,FALSE)</f>
        <v>Normal</v>
      </c>
      <c r="L1807" t="str">
        <f>VLOOKUP(A1807,HOS[],2,FALSE)</f>
        <v>6 Oct 1991</v>
      </c>
      <c r="M1807" s="11">
        <f>VLOOKUP(A1807,HOS[],8,FALSE)</f>
        <v>18883.330000000002</v>
      </c>
      <c r="N1807" t="str">
        <f>VLOOKUP(A1807,HOS[],9,FALSE)</f>
        <v>tier - 2</v>
      </c>
      <c r="O1807" t="str">
        <f>VLOOKUP(A1807,HOS[],10,FALSE)</f>
        <v>tier - 3</v>
      </c>
      <c r="P1807" t="str">
        <f>VLOOKUP(A1807,HOS[],11,FALSE)</f>
        <v>R1012</v>
      </c>
      <c r="Q1807">
        <f>VLOOKUP(A1807,HOS[],3,FALSE)</f>
        <v>31</v>
      </c>
    </row>
    <row r="1808" spans="1:17" ht="15.6" x14ac:dyDescent="0.3">
      <c r="A1808" s="1" t="s">
        <v>563</v>
      </c>
      <c r="B1808" t="str">
        <f>VLOOKUP(A1808,CUS[],3,FALSE)</f>
        <v>Jennefer</v>
      </c>
      <c r="C1808">
        <f>VLOOKUP(A1808,MED[],2,FALSE)</f>
        <v>20.74</v>
      </c>
      <c r="D1808">
        <f>VLOOKUP(A1808,MED[],3,FALSE)</f>
        <v>11.69</v>
      </c>
      <c r="E1808" t="str">
        <f>VLOOKUP(A1808,MED[],4,FALSE)</f>
        <v>yes</v>
      </c>
      <c r="F1808" t="str">
        <f>VLOOKUP(A1808,MED[],5,FALSE)</f>
        <v>No</v>
      </c>
      <c r="G1808" t="str">
        <f>VLOOKUP(A1808,MED[],6,FALSE)</f>
        <v>No</v>
      </c>
      <c r="H1808" t="str">
        <f>VLOOKUP(A1808,MED[],7,FALSE)</f>
        <v>1</v>
      </c>
      <c r="I1808" t="str">
        <f>VLOOKUP(A1808,MED[],8,FALSE)</f>
        <v>No</v>
      </c>
      <c r="J1808" t="str">
        <f>VLOOKUP(A1808,MED[],9,FALSE)</f>
        <v>Overweight</v>
      </c>
      <c r="K1808" t="str">
        <f>VLOOKUP(A1808,MED[],10,FALSE)</f>
        <v>Diabetes</v>
      </c>
      <c r="L1808" t="str">
        <f>VLOOKUP(A1808,HOS[],2,FALSE)</f>
        <v>27 Sep 1986</v>
      </c>
      <c r="M1808" s="11">
        <f>VLOOKUP(A1808,HOS[],8,FALSE)</f>
        <v>18903.490000000002</v>
      </c>
      <c r="N1808" t="str">
        <f>VLOOKUP(A1808,HOS[],9,FALSE)</f>
        <v>tier - 2</v>
      </c>
      <c r="O1808" t="str">
        <f>VLOOKUP(A1808,HOS[],10,FALSE)</f>
        <v>tier - 1</v>
      </c>
      <c r="P1808" t="str">
        <f>VLOOKUP(A1808,HOS[],11,FALSE)</f>
        <v>R1013</v>
      </c>
      <c r="Q1808">
        <f>VLOOKUP(A1808,HOS[],3,FALSE)</f>
        <v>36</v>
      </c>
    </row>
    <row r="1809" spans="1:17" ht="15.6" x14ac:dyDescent="0.3">
      <c r="A1809" s="1" t="s">
        <v>562</v>
      </c>
      <c r="B1809" t="str">
        <f>VLOOKUP(A1809,CUS[],3,FALSE)</f>
        <v>Tracey L.</v>
      </c>
      <c r="C1809">
        <f>VLOOKUP(A1809,MED[],2,FALSE)</f>
        <v>15.57</v>
      </c>
      <c r="D1809">
        <f>VLOOKUP(A1809,MED[],3,FALSE)</f>
        <v>6.07</v>
      </c>
      <c r="E1809" t="str">
        <f>VLOOKUP(A1809,MED[],4,FALSE)</f>
        <v>No</v>
      </c>
      <c r="F1809" t="str">
        <f>VLOOKUP(A1809,MED[],5,FALSE)</f>
        <v>No</v>
      </c>
      <c r="G1809" t="str">
        <f>VLOOKUP(A1809,MED[],6,FALSE)</f>
        <v>No</v>
      </c>
      <c r="H1809" t="str">
        <f>VLOOKUP(A1809,MED[],7,FALSE)</f>
        <v>0</v>
      </c>
      <c r="I1809" t="str">
        <f>VLOOKUP(A1809,MED[],8,FALSE)</f>
        <v>No</v>
      </c>
      <c r="J1809" t="str">
        <f>VLOOKUP(A1809,MED[],9,FALSE)</f>
        <v>Underweight</v>
      </c>
      <c r="K1809" t="str">
        <f>VLOOKUP(A1809,MED[],10,FALSE)</f>
        <v>Prediabetes</v>
      </c>
      <c r="L1809" t="str">
        <f>VLOOKUP(A1809,HOS[],2,FALSE)</f>
        <v>3 Jul 1980</v>
      </c>
      <c r="M1809" s="11">
        <f>VLOOKUP(A1809,HOS[],8,FALSE)</f>
        <v>18932.810000000001</v>
      </c>
      <c r="N1809" t="str">
        <f>VLOOKUP(A1809,HOS[],9,FALSE)</f>
        <v>tier - 2</v>
      </c>
      <c r="O1809" t="str">
        <f>VLOOKUP(A1809,HOS[],10,FALSE)</f>
        <v>tier - 3</v>
      </c>
      <c r="P1809" t="str">
        <f>VLOOKUP(A1809,HOS[],11,FALSE)</f>
        <v>R1012</v>
      </c>
      <c r="Q1809">
        <f>VLOOKUP(A1809,HOS[],3,FALSE)</f>
        <v>42</v>
      </c>
    </row>
    <row r="1810" spans="1:17" ht="15.6" x14ac:dyDescent="0.3">
      <c r="A1810" s="1" t="s">
        <v>561</v>
      </c>
      <c r="B1810" t="str">
        <f>VLOOKUP(A1810,CUS[],3,FALSE)</f>
        <v>Ashley</v>
      </c>
      <c r="C1810">
        <f>VLOOKUP(A1810,MED[],2,FALSE)</f>
        <v>23.844999999999999</v>
      </c>
      <c r="D1810">
        <f>VLOOKUP(A1810,MED[],3,FALSE)</f>
        <v>4.3600000000000003</v>
      </c>
      <c r="E1810" t="str">
        <f>VLOOKUP(A1810,MED[],4,FALSE)</f>
        <v>No</v>
      </c>
      <c r="F1810" t="str">
        <f>VLOOKUP(A1810,MED[],5,FALSE)</f>
        <v>No</v>
      </c>
      <c r="G1810" t="str">
        <f>VLOOKUP(A1810,MED[],6,FALSE)</f>
        <v>No</v>
      </c>
      <c r="H1810" t="str">
        <f>VLOOKUP(A1810,MED[],7,FALSE)</f>
        <v>0</v>
      </c>
      <c r="I1810" t="str">
        <f>VLOOKUP(A1810,MED[],8,FALSE)</f>
        <v>No</v>
      </c>
      <c r="J1810" t="str">
        <f>VLOOKUP(A1810,MED[],9,FALSE)</f>
        <v>Overweight</v>
      </c>
      <c r="K1810" t="str">
        <f>VLOOKUP(A1810,MED[],10,FALSE)</f>
        <v>Normal</v>
      </c>
      <c r="L1810" t="str">
        <f>VLOOKUP(A1810,HOS[],2,FALSE)</f>
        <v>20 Aug 1994</v>
      </c>
      <c r="M1810" s="11">
        <f>VLOOKUP(A1810,HOS[],8,FALSE)</f>
        <v>18954.560000000001</v>
      </c>
      <c r="N1810" t="str">
        <f>VLOOKUP(A1810,HOS[],9,FALSE)</f>
        <v>tier - 2</v>
      </c>
      <c r="O1810" t="str">
        <f>VLOOKUP(A1810,HOS[],10,FALSE)</f>
        <v>tier - 1</v>
      </c>
      <c r="P1810" t="str">
        <f>VLOOKUP(A1810,HOS[],11,FALSE)</f>
        <v>R1012</v>
      </c>
      <c r="Q1810">
        <f>VLOOKUP(A1810,HOS[],3,FALSE)</f>
        <v>28</v>
      </c>
    </row>
    <row r="1811" spans="1:17" ht="15.6" x14ac:dyDescent="0.3">
      <c r="A1811" s="1" t="s">
        <v>560</v>
      </c>
      <c r="B1811" t="str">
        <f>VLOOKUP(A1811,CUS[],3,FALSE)</f>
        <v>Cindy</v>
      </c>
      <c r="C1811">
        <f>VLOOKUP(A1811,MED[],2,FALSE)</f>
        <v>22.895</v>
      </c>
      <c r="D1811">
        <f>VLOOKUP(A1811,MED[],3,FALSE)</f>
        <v>5.24</v>
      </c>
      <c r="E1811" t="str">
        <f>VLOOKUP(A1811,MED[],4,FALSE)</f>
        <v>No</v>
      </c>
      <c r="F1811" t="str">
        <f>VLOOKUP(A1811,MED[],5,FALSE)</f>
        <v>No</v>
      </c>
      <c r="G1811" t="str">
        <f>VLOOKUP(A1811,MED[],6,FALSE)</f>
        <v>No</v>
      </c>
      <c r="H1811" t="str">
        <f>VLOOKUP(A1811,MED[],7,FALSE)</f>
        <v>1</v>
      </c>
      <c r="I1811" t="str">
        <f>VLOOKUP(A1811,MED[],8,FALSE)</f>
        <v>No</v>
      </c>
      <c r="J1811" t="str">
        <f>VLOOKUP(A1811,MED[],9,FALSE)</f>
        <v>Overweight</v>
      </c>
      <c r="K1811" t="str">
        <f>VLOOKUP(A1811,MED[],10,FALSE)</f>
        <v>Normal</v>
      </c>
      <c r="L1811" t="str">
        <f>VLOOKUP(A1811,HOS[],2,FALSE)</f>
        <v>6 Sep 1992</v>
      </c>
      <c r="M1811" s="11">
        <f>VLOOKUP(A1811,HOS[],8,FALSE)</f>
        <v>18955.22</v>
      </c>
      <c r="N1811" t="str">
        <f>VLOOKUP(A1811,HOS[],9,FALSE)</f>
        <v>tier - 2</v>
      </c>
      <c r="O1811" t="str">
        <f>VLOOKUP(A1811,HOS[],10,FALSE)</f>
        <v>tier - 2</v>
      </c>
      <c r="P1811" t="str">
        <f>VLOOKUP(A1811,HOS[],11,FALSE)</f>
        <v>R1024</v>
      </c>
      <c r="Q1811">
        <f>VLOOKUP(A1811,HOS[],3,FALSE)</f>
        <v>30</v>
      </c>
    </row>
    <row r="1812" spans="1:17" ht="15.6" x14ac:dyDescent="0.3">
      <c r="A1812" s="1" t="s">
        <v>559</v>
      </c>
      <c r="B1812" t="str">
        <f>VLOOKUP(A1812,CUS[],3,FALSE)</f>
        <v>Esther</v>
      </c>
      <c r="C1812">
        <f>VLOOKUP(A1812,MED[],2,FALSE)</f>
        <v>21.945</v>
      </c>
      <c r="D1812">
        <f>VLOOKUP(A1812,MED[],3,FALSE)</f>
        <v>5.37</v>
      </c>
      <c r="E1812" t="str">
        <f>VLOOKUP(A1812,MED[],4,FALSE)</f>
        <v>No</v>
      </c>
      <c r="F1812" t="str">
        <f>VLOOKUP(A1812,MED[],5,FALSE)</f>
        <v>No</v>
      </c>
      <c r="G1812" t="str">
        <f>VLOOKUP(A1812,MED[],6,FALSE)</f>
        <v>No</v>
      </c>
      <c r="H1812" t="str">
        <f>VLOOKUP(A1812,MED[],7,FALSE)</f>
        <v>1</v>
      </c>
      <c r="I1812" t="str">
        <f>VLOOKUP(A1812,MED[],8,FALSE)</f>
        <v>No</v>
      </c>
      <c r="J1812" t="str">
        <f>VLOOKUP(A1812,MED[],9,FALSE)</f>
        <v>Overweight</v>
      </c>
      <c r="K1812" t="str">
        <f>VLOOKUP(A1812,MED[],10,FALSE)</f>
        <v>Normal</v>
      </c>
      <c r="L1812" t="str">
        <f>VLOOKUP(A1812,HOS[],2,FALSE)</f>
        <v>19 Oct 1992</v>
      </c>
      <c r="M1812" s="11">
        <f>VLOOKUP(A1812,HOS[],8,FALSE)</f>
        <v>11520.1</v>
      </c>
      <c r="N1812" t="str">
        <f>VLOOKUP(A1812,HOS[],9,FALSE)</f>
        <v>tier - 2</v>
      </c>
      <c r="O1812" t="str">
        <f>VLOOKUP(A1812,HOS[],10,FALSE)</f>
        <v>tier - 3</v>
      </c>
      <c r="P1812" t="str">
        <f>VLOOKUP(A1812,HOS[],11,FALSE)</f>
        <v>R1024</v>
      </c>
      <c r="Q1812">
        <f>VLOOKUP(A1812,HOS[],3,FALSE)</f>
        <v>30</v>
      </c>
    </row>
    <row r="1813" spans="1:17" ht="15.6" x14ac:dyDescent="0.3">
      <c r="A1813" s="1" t="s">
        <v>558</v>
      </c>
      <c r="B1813" t="str">
        <f>VLOOKUP(A1813,CUS[],3,FALSE)</f>
        <v>Jackie</v>
      </c>
      <c r="C1813">
        <f>VLOOKUP(A1813,MED[],2,FALSE)</f>
        <v>19.47</v>
      </c>
      <c r="D1813">
        <f>VLOOKUP(A1813,MED[],3,FALSE)</f>
        <v>6.6</v>
      </c>
      <c r="E1813" t="str">
        <f>VLOOKUP(A1813,MED[],4,FALSE)</f>
        <v>yes</v>
      </c>
      <c r="F1813" t="str">
        <f>VLOOKUP(A1813,MED[],5,FALSE)</f>
        <v>No</v>
      </c>
      <c r="G1813" t="str">
        <f>VLOOKUP(A1813,MED[],6,FALSE)</f>
        <v>No</v>
      </c>
      <c r="H1813" t="str">
        <f>VLOOKUP(A1813,MED[],7,FALSE)</f>
        <v>0</v>
      </c>
      <c r="I1813" t="str">
        <f>VLOOKUP(A1813,MED[],8,FALSE)</f>
        <v>No</v>
      </c>
      <c r="J1813" t="str">
        <f>VLOOKUP(A1813,MED[],9,FALSE)</f>
        <v>Overweight</v>
      </c>
      <c r="K1813" t="str">
        <f>VLOOKUP(A1813,MED[],10,FALSE)</f>
        <v>Diabetes</v>
      </c>
      <c r="L1813" t="str">
        <f>VLOOKUP(A1813,HOS[],2,FALSE)</f>
        <v>30 Aug 1981</v>
      </c>
      <c r="M1813" s="11">
        <f>VLOOKUP(A1813,HOS[],8,FALSE)</f>
        <v>18963.169999999998</v>
      </c>
      <c r="N1813" t="str">
        <f>VLOOKUP(A1813,HOS[],9,FALSE)</f>
        <v>tier - 2</v>
      </c>
      <c r="O1813" t="str">
        <f>VLOOKUP(A1813,HOS[],10,FALSE)</f>
        <v>tier - 3</v>
      </c>
      <c r="P1813" t="str">
        <f>VLOOKUP(A1813,HOS[],11,FALSE)</f>
        <v>R1011</v>
      </c>
      <c r="Q1813">
        <f>VLOOKUP(A1813,HOS[],3,FALSE)</f>
        <v>41</v>
      </c>
    </row>
    <row r="1814" spans="1:17" ht="15.6" x14ac:dyDescent="0.3">
      <c r="A1814" s="1" t="s">
        <v>557</v>
      </c>
      <c r="B1814" t="str">
        <f>VLOOKUP(A1814,CUS[],3,FALSE)</f>
        <v>Timothy P.</v>
      </c>
      <c r="C1814">
        <f>VLOOKUP(A1814,MED[],2,FALSE)</f>
        <v>15.61</v>
      </c>
      <c r="D1814">
        <f>VLOOKUP(A1814,MED[],3,FALSE)</f>
        <v>5.77</v>
      </c>
      <c r="E1814" t="str">
        <f>VLOOKUP(A1814,MED[],4,FALSE)</f>
        <v>No</v>
      </c>
      <c r="F1814" t="str">
        <f>VLOOKUP(A1814,MED[],5,FALSE)</f>
        <v>No</v>
      </c>
      <c r="G1814" t="str">
        <f>VLOOKUP(A1814,MED[],6,FALSE)</f>
        <v>No</v>
      </c>
      <c r="H1814" t="str">
        <f>VLOOKUP(A1814,MED[],7,FALSE)</f>
        <v>0</v>
      </c>
      <c r="I1814" t="str">
        <f>VLOOKUP(A1814,MED[],8,FALSE)</f>
        <v>No</v>
      </c>
      <c r="J1814" t="str">
        <f>VLOOKUP(A1814,MED[],9,FALSE)</f>
        <v>Underweight</v>
      </c>
      <c r="K1814" t="str">
        <f>VLOOKUP(A1814,MED[],10,FALSE)</f>
        <v>Prediabetes</v>
      </c>
      <c r="L1814" t="str">
        <f>VLOOKUP(A1814,HOS[],2,FALSE)</f>
        <v>24 Dec 1977</v>
      </c>
      <c r="M1814" s="11">
        <f>VLOOKUP(A1814,HOS[],8,FALSE)</f>
        <v>18972.5</v>
      </c>
      <c r="N1814" t="str">
        <f>VLOOKUP(A1814,HOS[],9,FALSE)</f>
        <v>tier - 2</v>
      </c>
      <c r="O1814" t="str">
        <f>VLOOKUP(A1814,HOS[],10,FALSE)</f>
        <v>tier - 3</v>
      </c>
      <c r="P1814" t="str">
        <f>VLOOKUP(A1814,HOS[],11,FALSE)</f>
        <v>R1013</v>
      </c>
      <c r="Q1814">
        <f>VLOOKUP(A1814,HOS[],3,FALSE)</f>
        <v>45</v>
      </c>
    </row>
    <row r="1815" spans="1:17" ht="15.6" x14ac:dyDescent="0.3">
      <c r="A1815" s="1" t="s">
        <v>556</v>
      </c>
      <c r="B1815" t="str">
        <f>VLOOKUP(A1815,CUS[],3,FALSE)</f>
        <v>Lauren</v>
      </c>
      <c r="C1815">
        <f>VLOOKUP(A1815,MED[],2,FALSE)</f>
        <v>28.6</v>
      </c>
      <c r="D1815">
        <f>VLOOKUP(A1815,MED[],3,FALSE)</f>
        <v>6.08</v>
      </c>
      <c r="E1815" t="str">
        <f>VLOOKUP(A1815,MED[],4,FALSE)</f>
        <v>No</v>
      </c>
      <c r="F1815" t="str">
        <f>VLOOKUP(A1815,MED[],5,FALSE)</f>
        <v>No</v>
      </c>
      <c r="G1815" t="str">
        <f>VLOOKUP(A1815,MED[],6,FALSE)</f>
        <v>Yes</v>
      </c>
      <c r="H1815" t="str">
        <f>VLOOKUP(A1815,MED[],7,FALSE)</f>
        <v>1</v>
      </c>
      <c r="I1815" t="str">
        <f>VLOOKUP(A1815,MED[],8,FALSE)</f>
        <v>No</v>
      </c>
      <c r="J1815" t="str">
        <f>VLOOKUP(A1815,MED[],9,FALSE)</f>
        <v>Overweight</v>
      </c>
      <c r="K1815" t="str">
        <f>VLOOKUP(A1815,MED[],10,FALSE)</f>
        <v>Prediabetes</v>
      </c>
      <c r="L1815" t="str">
        <f>VLOOKUP(A1815,HOS[],2,FALSE)</f>
        <v>19 Jun 2003</v>
      </c>
      <c r="M1815" s="11">
        <f>VLOOKUP(A1815,HOS[],8,FALSE)</f>
        <v>19023.259999999998</v>
      </c>
      <c r="N1815" t="str">
        <f>VLOOKUP(A1815,HOS[],9,FALSE)</f>
        <v>tier - 2</v>
      </c>
      <c r="O1815" t="str">
        <f>VLOOKUP(A1815,HOS[],10,FALSE)</f>
        <v>tier - 3</v>
      </c>
      <c r="P1815" t="str">
        <f>VLOOKUP(A1815,HOS[],11,FALSE)</f>
        <v>R1011</v>
      </c>
      <c r="Q1815">
        <f>VLOOKUP(A1815,HOS[],3,FALSE)</f>
        <v>19</v>
      </c>
    </row>
    <row r="1816" spans="1:17" ht="15.6" x14ac:dyDescent="0.3">
      <c r="A1816" s="1" t="s">
        <v>555</v>
      </c>
      <c r="B1816" t="str">
        <f>VLOOKUP(A1816,CUS[],3,FALSE)</f>
        <v>Benjamin</v>
      </c>
      <c r="C1816">
        <f>VLOOKUP(A1816,MED[],2,FALSE)</f>
        <v>46.53</v>
      </c>
      <c r="D1816">
        <f>VLOOKUP(A1816,MED[],3,FALSE)</f>
        <v>4.16</v>
      </c>
      <c r="E1816" t="str">
        <f>VLOOKUP(A1816,MED[],4,FALSE)</f>
        <v>No</v>
      </c>
      <c r="F1816" t="str">
        <f>VLOOKUP(A1816,MED[],5,FALSE)</f>
        <v>No</v>
      </c>
      <c r="G1816" t="str">
        <f>VLOOKUP(A1816,MED[],6,FALSE)</f>
        <v>No</v>
      </c>
      <c r="H1816" t="str">
        <f>VLOOKUP(A1816,MED[],7,FALSE)</f>
        <v>0</v>
      </c>
      <c r="I1816" t="str">
        <f>VLOOKUP(A1816,MED[],8,FALSE)</f>
        <v>No</v>
      </c>
      <c r="J1816" t="str">
        <f>VLOOKUP(A1816,MED[],9,FALSE)</f>
        <v>Obesity</v>
      </c>
      <c r="K1816" t="str">
        <f>VLOOKUP(A1816,MED[],10,FALSE)</f>
        <v>Normal</v>
      </c>
      <c r="L1816" t="str">
        <f>VLOOKUP(A1816,HOS[],2,FALSE)</f>
        <v>22 Sep 1990</v>
      </c>
      <c r="M1816" s="11">
        <f>VLOOKUP(A1816,HOS[],8,FALSE)</f>
        <v>43578.94</v>
      </c>
      <c r="N1816" t="str">
        <f>VLOOKUP(A1816,HOS[],9,FALSE)</f>
        <v>tier - 3</v>
      </c>
      <c r="O1816" t="str">
        <f>VLOOKUP(A1816,HOS[],10,FALSE)</f>
        <v>tier - 3</v>
      </c>
      <c r="P1816" t="str">
        <f>VLOOKUP(A1816,HOS[],11,FALSE)</f>
        <v>R1013</v>
      </c>
      <c r="Q1816">
        <f>VLOOKUP(A1816,HOS[],3,FALSE)</f>
        <v>32</v>
      </c>
    </row>
    <row r="1817" spans="1:17" ht="15.6" x14ac:dyDescent="0.3">
      <c r="A1817" s="1" t="s">
        <v>554</v>
      </c>
      <c r="B1817" t="str">
        <f>VLOOKUP(A1817,CUS[],3,FALSE)</f>
        <v>Hugo M</v>
      </c>
      <c r="C1817">
        <f>VLOOKUP(A1817,MED[],2,FALSE)</f>
        <v>34.99</v>
      </c>
      <c r="D1817">
        <f>VLOOKUP(A1817,MED[],3,FALSE)</f>
        <v>5.0999999999999996</v>
      </c>
      <c r="E1817" t="str">
        <f>VLOOKUP(A1817,MED[],4,FALSE)</f>
        <v>No</v>
      </c>
      <c r="F1817" t="str">
        <f>VLOOKUP(A1817,MED[],5,FALSE)</f>
        <v>No</v>
      </c>
      <c r="G1817" t="str">
        <f>VLOOKUP(A1817,MED[],6,FALSE)</f>
        <v>Yes</v>
      </c>
      <c r="H1817" t="str">
        <f>VLOOKUP(A1817,MED[],7,FALSE)</f>
        <v>1</v>
      </c>
      <c r="I1817" t="str">
        <f>VLOOKUP(A1817,MED[],8,FALSE)</f>
        <v>No</v>
      </c>
      <c r="J1817" t="str">
        <f>VLOOKUP(A1817,MED[],9,FALSE)</f>
        <v>Obesity</v>
      </c>
      <c r="K1817" t="str">
        <f>VLOOKUP(A1817,MED[],10,FALSE)</f>
        <v>Normal</v>
      </c>
      <c r="L1817" t="str">
        <f>VLOOKUP(A1817,HOS[],2,FALSE)</f>
        <v>5 Oct 2003</v>
      </c>
      <c r="M1817" s="11">
        <f>VLOOKUP(A1817,HOS[],8,FALSE)</f>
        <v>19040.88</v>
      </c>
      <c r="N1817" t="str">
        <f>VLOOKUP(A1817,HOS[],9,FALSE)</f>
        <v>tier - 2</v>
      </c>
      <c r="O1817" t="str">
        <f>VLOOKUP(A1817,HOS[],10,FALSE)</f>
        <v>tier - 1</v>
      </c>
      <c r="P1817" t="str">
        <f>VLOOKUP(A1817,HOS[],11,FALSE)</f>
        <v>R1021</v>
      </c>
      <c r="Q1817">
        <f>VLOOKUP(A1817,HOS[],3,FALSE)</f>
        <v>19</v>
      </c>
    </row>
    <row r="1818" spans="1:17" ht="15.6" x14ac:dyDescent="0.3">
      <c r="A1818" s="1" t="s">
        <v>553</v>
      </c>
      <c r="B1818" t="str">
        <f>VLOOKUP(A1818,CUS[],3,FALSE)</f>
        <v>Daniel J. Jr.</v>
      </c>
      <c r="C1818">
        <f>VLOOKUP(A1818,MED[],2,FALSE)</f>
        <v>17.05</v>
      </c>
      <c r="D1818">
        <f>VLOOKUP(A1818,MED[],3,FALSE)</f>
        <v>5.3</v>
      </c>
      <c r="E1818" t="str">
        <f>VLOOKUP(A1818,MED[],4,FALSE)</f>
        <v>No</v>
      </c>
      <c r="F1818" t="str">
        <f>VLOOKUP(A1818,MED[],5,FALSE)</f>
        <v>No</v>
      </c>
      <c r="G1818" t="str">
        <f>VLOOKUP(A1818,MED[],6,FALSE)</f>
        <v>Yes</v>
      </c>
      <c r="H1818" t="str">
        <f>VLOOKUP(A1818,MED[],7,FALSE)</f>
        <v>1</v>
      </c>
      <c r="I1818" t="str">
        <f>VLOOKUP(A1818,MED[],8,FALSE)</f>
        <v>No</v>
      </c>
      <c r="J1818" t="str">
        <f>VLOOKUP(A1818,MED[],9,FALSE)</f>
        <v>Underweight</v>
      </c>
      <c r="K1818" t="str">
        <f>VLOOKUP(A1818,MED[],10,FALSE)</f>
        <v>Normal</v>
      </c>
      <c r="L1818" t="str">
        <f>VLOOKUP(A1818,HOS[],2,FALSE)</f>
        <v>28 Oct 1979</v>
      </c>
      <c r="M1818" s="11">
        <f>VLOOKUP(A1818,HOS[],8,FALSE)</f>
        <v>19107.78</v>
      </c>
      <c r="N1818" t="str">
        <f>VLOOKUP(A1818,HOS[],9,FALSE)</f>
        <v>tier - 2</v>
      </c>
      <c r="O1818" t="str">
        <f>VLOOKUP(A1818,HOS[],10,FALSE)</f>
        <v>tier - 1</v>
      </c>
      <c r="P1818" t="str">
        <f>VLOOKUP(A1818,HOS[],11,FALSE)</f>
        <v>R1013</v>
      </c>
      <c r="Q1818">
        <f>VLOOKUP(A1818,HOS[],3,FALSE)</f>
        <v>43</v>
      </c>
    </row>
    <row r="1819" spans="1:17" ht="15.6" x14ac:dyDescent="0.3">
      <c r="A1819" s="1" t="s">
        <v>552</v>
      </c>
      <c r="B1819" t="str">
        <f>VLOOKUP(A1819,CUS[],3,FALSE)</f>
        <v>Justin R</v>
      </c>
      <c r="C1819">
        <f>VLOOKUP(A1819,MED[],2,FALSE)</f>
        <v>37.18</v>
      </c>
      <c r="D1819">
        <f>VLOOKUP(A1819,MED[],3,FALSE)</f>
        <v>4.9000000000000004</v>
      </c>
      <c r="E1819" t="str">
        <f>VLOOKUP(A1819,MED[],4,FALSE)</f>
        <v>No</v>
      </c>
      <c r="F1819" t="str">
        <f>VLOOKUP(A1819,MED[],5,FALSE)</f>
        <v>No</v>
      </c>
      <c r="G1819" t="str">
        <f>VLOOKUP(A1819,MED[],6,FALSE)</f>
        <v>No</v>
      </c>
      <c r="H1819" t="str">
        <f>VLOOKUP(A1819,MED[],7,FALSE)</f>
        <v>0</v>
      </c>
      <c r="I1819" t="str">
        <f>VLOOKUP(A1819,MED[],8,FALSE)</f>
        <v>No</v>
      </c>
      <c r="J1819" t="str">
        <f>VLOOKUP(A1819,MED[],9,FALSE)</f>
        <v>Obesity</v>
      </c>
      <c r="K1819" t="str">
        <f>VLOOKUP(A1819,MED[],10,FALSE)</f>
        <v>Normal</v>
      </c>
      <c r="L1819" t="str">
        <f>VLOOKUP(A1819,HOS[],2,FALSE)</f>
        <v>2 Jul 1990</v>
      </c>
      <c r="M1819" s="11">
        <f>VLOOKUP(A1819,HOS[],8,FALSE)</f>
        <v>19144.580000000002</v>
      </c>
      <c r="N1819" t="str">
        <f>VLOOKUP(A1819,HOS[],9,FALSE)</f>
        <v>tier - 2</v>
      </c>
      <c r="O1819" t="str">
        <f>VLOOKUP(A1819,HOS[],10,FALSE)</f>
        <v>tier - 1</v>
      </c>
      <c r="P1819" t="str">
        <f>VLOOKUP(A1819,HOS[],11,FALSE)</f>
        <v>R1013</v>
      </c>
      <c r="Q1819">
        <f>VLOOKUP(A1819,HOS[],3,FALSE)</f>
        <v>32</v>
      </c>
    </row>
    <row r="1820" spans="1:17" ht="15.6" x14ac:dyDescent="0.3">
      <c r="A1820" s="1" t="s">
        <v>551</v>
      </c>
      <c r="B1820" t="str">
        <f>VLOOKUP(A1820,CUS[],3,FALSE)</f>
        <v>Colin</v>
      </c>
      <c r="C1820">
        <f>VLOOKUP(A1820,MED[],2,FALSE)</f>
        <v>35.200000000000003</v>
      </c>
      <c r="D1820">
        <f>VLOOKUP(A1820,MED[],3,FALSE)</f>
        <v>5.55</v>
      </c>
      <c r="E1820" t="str">
        <f>VLOOKUP(A1820,MED[],4,FALSE)</f>
        <v>No</v>
      </c>
      <c r="F1820" t="str">
        <f>VLOOKUP(A1820,MED[],5,FALSE)</f>
        <v>No</v>
      </c>
      <c r="G1820" t="str">
        <f>VLOOKUP(A1820,MED[],6,FALSE)</f>
        <v>No</v>
      </c>
      <c r="H1820" t="str">
        <f>VLOOKUP(A1820,MED[],7,FALSE)</f>
        <v>0</v>
      </c>
      <c r="I1820" t="str">
        <f>VLOOKUP(A1820,MED[],8,FALSE)</f>
        <v>No</v>
      </c>
      <c r="J1820" t="str">
        <f>VLOOKUP(A1820,MED[],9,FALSE)</f>
        <v>Obesity</v>
      </c>
      <c r="K1820" t="str">
        <f>VLOOKUP(A1820,MED[],10,FALSE)</f>
        <v>Normal</v>
      </c>
      <c r="L1820" t="str">
        <f>VLOOKUP(A1820,HOS[],2,FALSE)</f>
        <v>16 Sep 1990</v>
      </c>
      <c r="M1820" s="11">
        <f>VLOOKUP(A1820,HOS[],8,FALSE)</f>
        <v>19199.939999999999</v>
      </c>
      <c r="N1820" t="str">
        <f>VLOOKUP(A1820,HOS[],9,FALSE)</f>
        <v>tier - 2</v>
      </c>
      <c r="O1820" t="str">
        <f>VLOOKUP(A1820,HOS[],10,FALSE)</f>
        <v>tier - 2</v>
      </c>
      <c r="P1820" t="str">
        <f>VLOOKUP(A1820,HOS[],11,FALSE)</f>
        <v>R1011</v>
      </c>
      <c r="Q1820">
        <f>VLOOKUP(A1820,HOS[],3,FALSE)</f>
        <v>32</v>
      </c>
    </row>
    <row r="1821" spans="1:17" ht="15.6" x14ac:dyDescent="0.3">
      <c r="A1821" s="1" t="s">
        <v>550</v>
      </c>
      <c r="B1821" t="str">
        <f>VLOOKUP(A1821,CUS[],3,FALSE)</f>
        <v>Rob</v>
      </c>
      <c r="C1821">
        <f>VLOOKUP(A1821,MED[],2,FALSE)</f>
        <v>37.335000000000001</v>
      </c>
      <c r="D1821">
        <f>VLOOKUP(A1821,MED[],3,FALSE)</f>
        <v>4.95</v>
      </c>
      <c r="E1821" t="str">
        <f>VLOOKUP(A1821,MED[],4,FALSE)</f>
        <v>No</v>
      </c>
      <c r="F1821" t="str">
        <f>VLOOKUP(A1821,MED[],5,FALSE)</f>
        <v>No</v>
      </c>
      <c r="G1821" t="str">
        <f>VLOOKUP(A1821,MED[],6,FALSE)</f>
        <v>No</v>
      </c>
      <c r="H1821" t="str">
        <f>VLOOKUP(A1821,MED[],7,FALSE)</f>
        <v>0</v>
      </c>
      <c r="I1821" t="str">
        <f>VLOOKUP(A1821,MED[],8,FALSE)</f>
        <v>No</v>
      </c>
      <c r="J1821" t="str">
        <f>VLOOKUP(A1821,MED[],9,FALSE)</f>
        <v>Obesity</v>
      </c>
      <c r="K1821" t="str">
        <f>VLOOKUP(A1821,MED[],10,FALSE)</f>
        <v>Normal</v>
      </c>
      <c r="L1821" t="str">
        <f>VLOOKUP(A1821,HOS[],2,FALSE)</f>
        <v>28 Aug 1990</v>
      </c>
      <c r="M1821" s="11">
        <f>VLOOKUP(A1821,HOS[],8,FALSE)</f>
        <v>19214.71</v>
      </c>
      <c r="N1821" t="str">
        <f>VLOOKUP(A1821,HOS[],9,FALSE)</f>
        <v>tier - 3</v>
      </c>
      <c r="O1821" t="str">
        <f>VLOOKUP(A1821,HOS[],10,FALSE)</f>
        <v>tier - 3</v>
      </c>
      <c r="P1821" t="str">
        <f>VLOOKUP(A1821,HOS[],11,FALSE)</f>
        <v>R1016</v>
      </c>
      <c r="Q1821">
        <f>VLOOKUP(A1821,HOS[],3,FALSE)</f>
        <v>32</v>
      </c>
    </row>
    <row r="1822" spans="1:17" ht="15.6" x14ac:dyDescent="0.3">
      <c r="A1822" s="1" t="s">
        <v>549</v>
      </c>
      <c r="B1822" t="str">
        <f>VLOOKUP(A1822,CUS[],3,FALSE)</f>
        <v>Patrick</v>
      </c>
      <c r="C1822">
        <f>VLOOKUP(A1822,MED[],2,FALSE)</f>
        <v>27.265000000000001</v>
      </c>
      <c r="D1822">
        <f>VLOOKUP(A1822,MED[],3,FALSE)</f>
        <v>6.46</v>
      </c>
      <c r="E1822" t="str">
        <f>VLOOKUP(A1822,MED[],4,FALSE)</f>
        <v>yes</v>
      </c>
      <c r="F1822" t="str">
        <f>VLOOKUP(A1822,MED[],5,FALSE)</f>
        <v>No</v>
      </c>
      <c r="G1822" t="str">
        <f>VLOOKUP(A1822,MED[],6,FALSE)</f>
        <v>No</v>
      </c>
      <c r="H1822" t="str">
        <f>VLOOKUP(A1822,MED[],7,FALSE)</f>
        <v>0</v>
      </c>
      <c r="I1822" t="str">
        <f>VLOOKUP(A1822,MED[],8,FALSE)</f>
        <v>No</v>
      </c>
      <c r="J1822" t="str">
        <f>VLOOKUP(A1822,MED[],9,FALSE)</f>
        <v>Overweight</v>
      </c>
      <c r="K1822" t="str">
        <f>VLOOKUP(A1822,MED[],10,FALSE)</f>
        <v>Prediabetes</v>
      </c>
      <c r="L1822" t="str">
        <f>VLOOKUP(A1822,HOS[],2,FALSE)</f>
        <v>29 Oct 1996</v>
      </c>
      <c r="M1822" s="11">
        <f>VLOOKUP(A1822,HOS[],8,FALSE)</f>
        <v>19259.96</v>
      </c>
      <c r="N1822" t="str">
        <f>VLOOKUP(A1822,HOS[],9,FALSE)</f>
        <v>tier - 2</v>
      </c>
      <c r="O1822" t="str">
        <f>VLOOKUP(A1822,HOS[],10,FALSE)</f>
        <v>tier - 1</v>
      </c>
      <c r="P1822" t="str">
        <f>VLOOKUP(A1822,HOS[],11,FALSE)</f>
        <v>R1017</v>
      </c>
      <c r="Q1822">
        <f>VLOOKUP(A1822,HOS[],3,FALSE)</f>
        <v>26</v>
      </c>
    </row>
    <row r="1823" spans="1:17" ht="15.6" x14ac:dyDescent="0.3">
      <c r="A1823" s="1" t="s">
        <v>548</v>
      </c>
      <c r="B1823" t="str">
        <f>VLOOKUP(A1823,CUS[],3,FALSE)</f>
        <v>Austin D</v>
      </c>
      <c r="C1823">
        <f>VLOOKUP(A1823,MED[],2,FALSE)</f>
        <v>30.8</v>
      </c>
      <c r="D1823">
        <f>VLOOKUP(A1823,MED[],3,FALSE)</f>
        <v>4.9000000000000004</v>
      </c>
      <c r="E1823" t="str">
        <f>VLOOKUP(A1823,MED[],4,FALSE)</f>
        <v>yes</v>
      </c>
      <c r="F1823" t="str">
        <f>VLOOKUP(A1823,MED[],5,FALSE)</f>
        <v>No</v>
      </c>
      <c r="G1823" t="str">
        <f>VLOOKUP(A1823,MED[],6,FALSE)</f>
        <v>No</v>
      </c>
      <c r="H1823" t="str">
        <f>VLOOKUP(A1823,MED[],7,FALSE)</f>
        <v>0</v>
      </c>
      <c r="I1823" t="str">
        <f>VLOOKUP(A1823,MED[],8,FALSE)</f>
        <v>No</v>
      </c>
      <c r="J1823" t="str">
        <f>VLOOKUP(A1823,MED[],9,FALSE)</f>
        <v>Obesity</v>
      </c>
      <c r="K1823" t="str">
        <f>VLOOKUP(A1823,MED[],10,FALSE)</f>
        <v>Normal</v>
      </c>
      <c r="L1823" t="str">
        <f>VLOOKUP(A1823,HOS[],2,FALSE)</f>
        <v>12 Jun 1985</v>
      </c>
      <c r="M1823" s="11">
        <f>VLOOKUP(A1823,HOS[],8,FALSE)</f>
        <v>11524.25</v>
      </c>
      <c r="N1823" t="str">
        <f>VLOOKUP(A1823,HOS[],9,FALSE)</f>
        <v>tier - 1</v>
      </c>
      <c r="O1823" t="str">
        <f>VLOOKUP(A1823,HOS[],10,FALSE)</f>
        <v>tier - 1</v>
      </c>
      <c r="P1823" t="str">
        <f>VLOOKUP(A1823,HOS[],11,FALSE)</f>
        <v>R1011</v>
      </c>
      <c r="Q1823">
        <f>VLOOKUP(A1823,HOS[],3,FALSE)</f>
        <v>37</v>
      </c>
    </row>
    <row r="1824" spans="1:17" ht="15.6" x14ac:dyDescent="0.3">
      <c r="A1824" s="1" t="s">
        <v>547</v>
      </c>
      <c r="B1824" t="str">
        <f>VLOOKUP(A1824,CUS[],3,FALSE)</f>
        <v xml:space="preserve">  Brittany</v>
      </c>
      <c r="C1824">
        <f>VLOOKUP(A1824,MED[],2,FALSE)</f>
        <v>30.21</v>
      </c>
      <c r="D1824">
        <f>VLOOKUP(A1824,MED[],3,FALSE)</f>
        <v>5.21</v>
      </c>
      <c r="E1824" t="str">
        <f>VLOOKUP(A1824,MED[],4,FALSE)</f>
        <v>No</v>
      </c>
      <c r="F1824" t="str">
        <f>VLOOKUP(A1824,MED[],5,FALSE)</f>
        <v>No</v>
      </c>
      <c r="G1824" t="str">
        <f>VLOOKUP(A1824,MED[],6,FALSE)</f>
        <v>No</v>
      </c>
      <c r="H1824" t="str">
        <f>VLOOKUP(A1824,MED[],7,FALSE)</f>
        <v>1</v>
      </c>
      <c r="I1824" t="str">
        <f>VLOOKUP(A1824,MED[],8,FALSE)</f>
        <v>No</v>
      </c>
      <c r="J1824" t="str">
        <f>VLOOKUP(A1824,MED[],9,FALSE)</f>
        <v>Obesity</v>
      </c>
      <c r="K1824" t="str">
        <f>VLOOKUP(A1824,MED[],10,FALSE)</f>
        <v>Normal</v>
      </c>
      <c r="L1824" t="str">
        <f>VLOOKUP(A1824,HOS[],2,FALSE)</f>
        <v>15 Jun 1998</v>
      </c>
      <c r="M1824" s="11">
        <f>VLOOKUP(A1824,HOS[],8,FALSE)</f>
        <v>19321.060000000001</v>
      </c>
      <c r="N1824" t="str">
        <f>VLOOKUP(A1824,HOS[],9,FALSE)</f>
        <v>tier - 2</v>
      </c>
      <c r="O1824" t="str">
        <f>VLOOKUP(A1824,HOS[],10,FALSE)</f>
        <v>tier - 1</v>
      </c>
      <c r="P1824" t="str">
        <f>VLOOKUP(A1824,HOS[],11,FALSE)</f>
        <v>R1012</v>
      </c>
      <c r="Q1824">
        <f>VLOOKUP(A1824,HOS[],3,FALSE)</f>
        <v>24</v>
      </c>
    </row>
    <row r="1825" spans="1:17" ht="15.6" x14ac:dyDescent="0.3">
      <c r="A1825" s="1" t="s">
        <v>546</v>
      </c>
      <c r="B1825" t="str">
        <f>VLOOKUP(A1825,CUS[],3,FALSE)</f>
        <v>Matthew T</v>
      </c>
      <c r="C1825">
        <f>VLOOKUP(A1825,MED[],2,FALSE)</f>
        <v>35.340000000000003</v>
      </c>
      <c r="D1825">
        <f>VLOOKUP(A1825,MED[],3,FALSE)</f>
        <v>4.13</v>
      </c>
      <c r="E1825" t="str">
        <f>VLOOKUP(A1825,MED[],4,FALSE)</f>
        <v>No</v>
      </c>
      <c r="F1825" t="str">
        <f>VLOOKUP(A1825,MED[],5,FALSE)</f>
        <v>yes</v>
      </c>
      <c r="G1825" t="str">
        <f>VLOOKUP(A1825,MED[],6,FALSE)</f>
        <v>No</v>
      </c>
      <c r="H1825" t="str">
        <f>VLOOKUP(A1825,MED[],7,FALSE)</f>
        <v>1</v>
      </c>
      <c r="I1825" t="str">
        <f>VLOOKUP(A1825,MED[],8,FALSE)</f>
        <v>No</v>
      </c>
      <c r="J1825" t="str">
        <f>VLOOKUP(A1825,MED[],9,FALSE)</f>
        <v>Obesity</v>
      </c>
      <c r="K1825" t="str">
        <f>VLOOKUP(A1825,MED[],10,FALSE)</f>
        <v>Normal</v>
      </c>
      <c r="L1825" t="str">
        <f>VLOOKUP(A1825,HOS[],2,FALSE)</f>
        <v>24 Jul 2000</v>
      </c>
      <c r="M1825" s="11">
        <f>VLOOKUP(A1825,HOS[],8,FALSE)</f>
        <v>19350.37</v>
      </c>
      <c r="N1825" t="str">
        <f>VLOOKUP(A1825,HOS[],9,FALSE)</f>
        <v>tier - 2</v>
      </c>
      <c r="O1825" t="str">
        <f>VLOOKUP(A1825,HOS[],10,FALSE)</f>
        <v>tier - 3</v>
      </c>
      <c r="P1825" t="str">
        <f>VLOOKUP(A1825,HOS[],11,FALSE)</f>
        <v>R1011</v>
      </c>
      <c r="Q1825">
        <f>VLOOKUP(A1825,HOS[],3,FALSE)</f>
        <v>22</v>
      </c>
    </row>
    <row r="1826" spans="1:17" ht="15.6" x14ac:dyDescent="0.3">
      <c r="A1826" s="1" t="s">
        <v>545</v>
      </c>
      <c r="B1826" t="str">
        <f>VLOOKUP(A1826,CUS[],3,FALSE)</f>
        <v>Becky G.</v>
      </c>
      <c r="C1826">
        <f>VLOOKUP(A1826,MED[],2,FALSE)</f>
        <v>26.695</v>
      </c>
      <c r="D1826">
        <f>VLOOKUP(A1826,MED[],3,FALSE)</f>
        <v>5.28</v>
      </c>
      <c r="E1826" t="str">
        <f>VLOOKUP(A1826,MED[],4,FALSE)</f>
        <v>No</v>
      </c>
      <c r="F1826" t="str">
        <f>VLOOKUP(A1826,MED[],5,FALSE)</f>
        <v>No</v>
      </c>
      <c r="G1826" t="str">
        <f>VLOOKUP(A1826,MED[],6,FALSE)</f>
        <v>No</v>
      </c>
      <c r="H1826" t="str">
        <f>VLOOKUP(A1826,MED[],7,FALSE)</f>
        <v>0</v>
      </c>
      <c r="I1826" t="str">
        <f>VLOOKUP(A1826,MED[],8,FALSE)</f>
        <v>No</v>
      </c>
      <c r="J1826" t="str">
        <f>VLOOKUP(A1826,MED[],9,FALSE)</f>
        <v>Overweight</v>
      </c>
      <c r="K1826" t="str">
        <f>VLOOKUP(A1826,MED[],10,FALSE)</f>
        <v>Normal</v>
      </c>
      <c r="L1826" t="str">
        <f>VLOOKUP(A1826,HOS[],2,FALSE)</f>
        <v>30 Sep 1989</v>
      </c>
      <c r="M1826" s="11">
        <f>VLOOKUP(A1826,HOS[],8,FALSE)</f>
        <v>19362</v>
      </c>
      <c r="N1826" t="str">
        <f>VLOOKUP(A1826,HOS[],9,FALSE)</f>
        <v>tier - 2</v>
      </c>
      <c r="O1826" t="str">
        <f>VLOOKUP(A1826,HOS[],10,FALSE)</f>
        <v>tier - 2</v>
      </c>
      <c r="P1826" t="str">
        <f>VLOOKUP(A1826,HOS[],11,FALSE)</f>
        <v>R1012</v>
      </c>
      <c r="Q1826">
        <f>VLOOKUP(A1826,HOS[],3,FALSE)</f>
        <v>33</v>
      </c>
    </row>
    <row r="1827" spans="1:17" ht="15.6" x14ac:dyDescent="0.3">
      <c r="A1827" s="1" t="s">
        <v>544</v>
      </c>
      <c r="B1827" t="str">
        <f>VLOOKUP(A1827,CUS[],3,FALSE)</f>
        <v>Virginie</v>
      </c>
      <c r="C1827">
        <f>VLOOKUP(A1827,MED[],2,FALSE)</f>
        <v>29.355</v>
      </c>
      <c r="D1827">
        <f>VLOOKUP(A1827,MED[],3,FALSE)</f>
        <v>4.68</v>
      </c>
      <c r="E1827" t="str">
        <f>VLOOKUP(A1827,MED[],4,FALSE)</f>
        <v>yes</v>
      </c>
      <c r="F1827" t="str">
        <f>VLOOKUP(A1827,MED[],5,FALSE)</f>
        <v>No</v>
      </c>
      <c r="G1827" t="str">
        <f>VLOOKUP(A1827,MED[],6,FALSE)</f>
        <v>No</v>
      </c>
      <c r="H1827" t="str">
        <f>VLOOKUP(A1827,MED[],7,FALSE)</f>
        <v>0</v>
      </c>
      <c r="I1827" t="str">
        <f>VLOOKUP(A1827,MED[],8,FALSE)</f>
        <v>No</v>
      </c>
      <c r="J1827" t="str">
        <f>VLOOKUP(A1827,MED[],9,FALSE)</f>
        <v>Overweight</v>
      </c>
      <c r="K1827" t="str">
        <f>VLOOKUP(A1827,MED[],10,FALSE)</f>
        <v>Normal</v>
      </c>
      <c r="L1827" t="str">
        <f>VLOOKUP(A1827,HOS[],2,FALSE)</f>
        <v>6 Dec 1996</v>
      </c>
      <c r="M1827" s="11">
        <f>VLOOKUP(A1827,HOS[],8,FALSE)</f>
        <v>19442.349999999999</v>
      </c>
      <c r="N1827" t="str">
        <f>VLOOKUP(A1827,HOS[],9,FALSE)</f>
        <v>tier - 2</v>
      </c>
      <c r="O1827" t="str">
        <f>VLOOKUP(A1827,HOS[],10,FALSE)</f>
        <v>tier - 2</v>
      </c>
      <c r="P1827" t="str">
        <f>VLOOKUP(A1827,HOS[],11,FALSE)</f>
        <v>R1024</v>
      </c>
      <c r="Q1827">
        <f>VLOOKUP(A1827,HOS[],3,FALSE)</f>
        <v>26</v>
      </c>
    </row>
    <row r="1828" spans="1:17" ht="15.6" x14ac:dyDescent="0.3">
      <c r="A1828" s="1" t="s">
        <v>543</v>
      </c>
      <c r="B1828" t="str">
        <f>VLOOKUP(A1828,CUS[],3,FALSE)</f>
        <v>Allison A</v>
      </c>
      <c r="C1828">
        <f>VLOOKUP(A1828,MED[],2,FALSE)</f>
        <v>29.59</v>
      </c>
      <c r="D1828">
        <f>VLOOKUP(A1828,MED[],3,FALSE)</f>
        <v>4.0599999999999996</v>
      </c>
      <c r="E1828" t="str">
        <f>VLOOKUP(A1828,MED[],4,FALSE)</f>
        <v>No</v>
      </c>
      <c r="F1828" t="str">
        <f>VLOOKUP(A1828,MED[],5,FALSE)</f>
        <v>No</v>
      </c>
      <c r="G1828" t="str">
        <f>VLOOKUP(A1828,MED[],6,FALSE)</f>
        <v>No</v>
      </c>
      <c r="H1828" t="str">
        <f>VLOOKUP(A1828,MED[],7,FALSE)</f>
        <v>0</v>
      </c>
      <c r="I1828" t="str">
        <f>VLOOKUP(A1828,MED[],8,FALSE)</f>
        <v>No</v>
      </c>
      <c r="J1828" t="str">
        <f>VLOOKUP(A1828,MED[],9,FALSE)</f>
        <v>Overweight</v>
      </c>
      <c r="K1828" t="str">
        <f>VLOOKUP(A1828,MED[],10,FALSE)</f>
        <v>Normal</v>
      </c>
      <c r="L1828" t="str">
        <f>VLOOKUP(A1828,HOS[],2,FALSE)</f>
        <v>29 Sep 1990</v>
      </c>
      <c r="M1828" s="11">
        <f>VLOOKUP(A1828,HOS[],8,FALSE)</f>
        <v>43753.34</v>
      </c>
      <c r="N1828" t="str">
        <f>VLOOKUP(A1828,HOS[],9,FALSE)</f>
        <v>tier - 2</v>
      </c>
      <c r="O1828" t="str">
        <f>VLOOKUP(A1828,HOS[],10,FALSE)</f>
        <v>tier - 2</v>
      </c>
      <c r="P1828" t="str">
        <f>VLOOKUP(A1828,HOS[],11,FALSE)</f>
        <v>R1013</v>
      </c>
      <c r="Q1828">
        <f>VLOOKUP(A1828,HOS[],3,FALSE)</f>
        <v>32</v>
      </c>
    </row>
    <row r="1829" spans="1:17" ht="15.6" x14ac:dyDescent="0.3">
      <c r="A1829" s="1" t="s">
        <v>542</v>
      </c>
      <c r="B1829" t="str">
        <f>VLOOKUP(A1829,CUS[],3,FALSE)</f>
        <v>Julie</v>
      </c>
      <c r="C1829">
        <f>VLOOKUP(A1829,MED[],2,FALSE)</f>
        <v>31.35</v>
      </c>
      <c r="D1829">
        <f>VLOOKUP(A1829,MED[],3,FALSE)</f>
        <v>4.2</v>
      </c>
      <c r="E1829" t="str">
        <f>VLOOKUP(A1829,MED[],4,FALSE)</f>
        <v>No</v>
      </c>
      <c r="F1829" t="str">
        <f>VLOOKUP(A1829,MED[],5,FALSE)</f>
        <v>yes</v>
      </c>
      <c r="G1829" t="str">
        <f>VLOOKUP(A1829,MED[],6,FALSE)</f>
        <v>No</v>
      </c>
      <c r="H1829" t="str">
        <f>VLOOKUP(A1829,MED[],7,FALSE)</f>
        <v>1</v>
      </c>
      <c r="I1829" t="str">
        <f>VLOOKUP(A1829,MED[],8,FALSE)</f>
        <v>No</v>
      </c>
      <c r="J1829" t="str">
        <f>VLOOKUP(A1829,MED[],9,FALSE)</f>
        <v>Obesity</v>
      </c>
      <c r="K1829" t="str">
        <f>VLOOKUP(A1829,MED[],10,FALSE)</f>
        <v>Normal</v>
      </c>
      <c r="L1829" t="str">
        <f>VLOOKUP(A1829,HOS[],2,FALSE)</f>
        <v>15 Dec 2004</v>
      </c>
      <c r="M1829" s="11">
        <f>VLOOKUP(A1829,HOS[],8,FALSE)</f>
        <v>19444.27</v>
      </c>
      <c r="N1829" t="str">
        <f>VLOOKUP(A1829,HOS[],9,FALSE)</f>
        <v>tier - 2</v>
      </c>
      <c r="O1829" t="str">
        <f>VLOOKUP(A1829,HOS[],10,FALSE)</f>
        <v>tier - 2</v>
      </c>
      <c r="P1829" t="str">
        <f>VLOOKUP(A1829,HOS[],11,FALSE)</f>
        <v>R1024</v>
      </c>
      <c r="Q1829">
        <f>VLOOKUP(A1829,HOS[],3,FALSE)</f>
        <v>18</v>
      </c>
    </row>
    <row r="1830" spans="1:17" ht="15.6" x14ac:dyDescent="0.3">
      <c r="A1830" s="1" t="s">
        <v>541</v>
      </c>
      <c r="B1830" t="str">
        <f>VLOOKUP(A1830,CUS[],3,FALSE)</f>
        <v>Katherine</v>
      </c>
      <c r="C1830">
        <f>VLOOKUP(A1830,MED[],2,FALSE)</f>
        <v>20.52</v>
      </c>
      <c r="D1830">
        <f>VLOOKUP(A1830,MED[],3,FALSE)</f>
        <v>4.83</v>
      </c>
      <c r="E1830" t="str">
        <f>VLOOKUP(A1830,MED[],4,FALSE)</f>
        <v>No</v>
      </c>
      <c r="F1830" t="str">
        <f>VLOOKUP(A1830,MED[],5,FALSE)</f>
        <v>No</v>
      </c>
      <c r="G1830" t="str">
        <f>VLOOKUP(A1830,MED[],6,FALSE)</f>
        <v>No</v>
      </c>
      <c r="H1830" t="str">
        <f>VLOOKUP(A1830,MED[],7,FALSE)</f>
        <v>0</v>
      </c>
      <c r="I1830" t="str">
        <f>VLOOKUP(A1830,MED[],8,FALSE)</f>
        <v>No</v>
      </c>
      <c r="J1830" t="str">
        <f>VLOOKUP(A1830,MED[],9,FALSE)</f>
        <v>Overweight</v>
      </c>
      <c r="K1830" t="str">
        <f>VLOOKUP(A1830,MED[],10,FALSE)</f>
        <v>Normal</v>
      </c>
      <c r="L1830" t="str">
        <f>VLOOKUP(A1830,HOS[],2,FALSE)</f>
        <v>30 Nov 1990</v>
      </c>
      <c r="M1830" s="11">
        <f>VLOOKUP(A1830,HOS[],8,FALSE)</f>
        <v>19496.72</v>
      </c>
      <c r="N1830" t="str">
        <f>VLOOKUP(A1830,HOS[],9,FALSE)</f>
        <v>tier - 2</v>
      </c>
      <c r="O1830" t="str">
        <f>VLOOKUP(A1830,HOS[],10,FALSE)</f>
        <v>tier - 1</v>
      </c>
      <c r="P1830" t="str">
        <f>VLOOKUP(A1830,HOS[],11,FALSE)</f>
        <v>R1024</v>
      </c>
      <c r="Q1830">
        <f>VLOOKUP(A1830,HOS[],3,FALSE)</f>
        <v>32</v>
      </c>
    </row>
    <row r="1831" spans="1:17" ht="15.6" x14ac:dyDescent="0.3">
      <c r="A1831" s="1" t="s">
        <v>540</v>
      </c>
      <c r="B1831" t="str">
        <f>VLOOKUP(A1831,CUS[],3,FALSE)</f>
        <v>Caleb</v>
      </c>
      <c r="C1831">
        <f>VLOOKUP(A1831,MED[],2,FALSE)</f>
        <v>42.9</v>
      </c>
      <c r="D1831">
        <f>VLOOKUP(A1831,MED[],3,FALSE)</f>
        <v>4.87</v>
      </c>
      <c r="E1831" t="str">
        <f>VLOOKUP(A1831,MED[],4,FALSE)</f>
        <v>yes</v>
      </c>
      <c r="F1831" t="str">
        <f>VLOOKUP(A1831,MED[],5,FALSE)</f>
        <v>No</v>
      </c>
      <c r="G1831" t="str">
        <f>VLOOKUP(A1831,MED[],6,FALSE)</f>
        <v>No</v>
      </c>
      <c r="H1831" t="str">
        <f>VLOOKUP(A1831,MED[],7,FALSE)</f>
        <v>1</v>
      </c>
      <c r="I1831" t="str">
        <f>VLOOKUP(A1831,MED[],8,FALSE)</f>
        <v>No</v>
      </c>
      <c r="J1831" t="str">
        <f>VLOOKUP(A1831,MED[],9,FALSE)</f>
        <v>Obesity</v>
      </c>
      <c r="K1831" t="str">
        <f>VLOOKUP(A1831,MED[],10,FALSE)</f>
        <v>Normal</v>
      </c>
      <c r="L1831" t="str">
        <f>VLOOKUP(A1831,HOS[],2,FALSE)</f>
        <v>8 Jun 1988</v>
      </c>
      <c r="M1831" s="11">
        <f>VLOOKUP(A1831,HOS[],8,FALSE)</f>
        <v>19515.54</v>
      </c>
      <c r="N1831" t="str">
        <f>VLOOKUP(A1831,HOS[],9,FALSE)</f>
        <v>tier - 2</v>
      </c>
      <c r="O1831" t="str">
        <f>VLOOKUP(A1831,HOS[],10,FALSE)</f>
        <v>tier - 2</v>
      </c>
      <c r="P1831" t="str">
        <f>VLOOKUP(A1831,HOS[],11,FALSE)</f>
        <v>R1011</v>
      </c>
      <c r="Q1831">
        <f>VLOOKUP(A1831,HOS[],3,FALSE)</f>
        <v>35</v>
      </c>
    </row>
    <row r="1832" spans="1:17" ht="15.6" x14ac:dyDescent="0.3">
      <c r="A1832" s="1" t="s">
        <v>539</v>
      </c>
      <c r="B1832" t="str">
        <f>VLOOKUP(A1832,CUS[],3,FALSE)</f>
        <v>Jaime</v>
      </c>
      <c r="C1832">
        <f>VLOOKUP(A1832,MED[],2,FALSE)</f>
        <v>24.6</v>
      </c>
      <c r="D1832">
        <f>VLOOKUP(A1832,MED[],3,FALSE)</f>
        <v>5.86</v>
      </c>
      <c r="E1832" t="str">
        <f>VLOOKUP(A1832,MED[],4,FALSE)</f>
        <v>No</v>
      </c>
      <c r="F1832" t="str">
        <f>VLOOKUP(A1832,MED[],5,FALSE)</f>
        <v>No</v>
      </c>
      <c r="G1832" t="str">
        <f>VLOOKUP(A1832,MED[],6,FALSE)</f>
        <v>Yes</v>
      </c>
      <c r="H1832" t="str">
        <f>VLOOKUP(A1832,MED[],7,FALSE)</f>
        <v>1</v>
      </c>
      <c r="I1832" t="str">
        <f>VLOOKUP(A1832,MED[],8,FALSE)</f>
        <v>No</v>
      </c>
      <c r="J1832" t="str">
        <f>VLOOKUP(A1832,MED[],9,FALSE)</f>
        <v>Overweight</v>
      </c>
      <c r="K1832" t="str">
        <f>VLOOKUP(A1832,MED[],10,FALSE)</f>
        <v>Prediabetes</v>
      </c>
      <c r="L1832" t="str">
        <f>VLOOKUP(A1832,HOS[],2,FALSE)</f>
        <v>19 Jun 1993</v>
      </c>
      <c r="M1832" s="11">
        <f>VLOOKUP(A1832,HOS[],8,FALSE)</f>
        <v>19521.97</v>
      </c>
      <c r="N1832" t="str">
        <f>VLOOKUP(A1832,HOS[],9,FALSE)</f>
        <v>tier - 2</v>
      </c>
      <c r="O1832" t="str">
        <f>VLOOKUP(A1832,HOS[],10,FALSE)</f>
        <v>tier - 1</v>
      </c>
      <c r="P1832" t="str">
        <f>VLOOKUP(A1832,HOS[],11,FALSE)</f>
        <v>R1011</v>
      </c>
      <c r="Q1832">
        <f>VLOOKUP(A1832,HOS[],3,FALSE)</f>
        <v>29</v>
      </c>
    </row>
    <row r="1833" spans="1:17" ht="15.6" x14ac:dyDescent="0.3">
      <c r="A1833" s="1" t="s">
        <v>538</v>
      </c>
      <c r="B1833" t="str">
        <f>VLOOKUP(A1833,CUS[],3,FALSE)</f>
        <v>Hannah</v>
      </c>
      <c r="C1833">
        <f>VLOOKUP(A1833,MED[],2,FALSE)</f>
        <v>28.405000000000001</v>
      </c>
      <c r="D1833">
        <f>VLOOKUP(A1833,MED[],3,FALSE)</f>
        <v>4.12</v>
      </c>
      <c r="E1833" t="str">
        <f>VLOOKUP(A1833,MED[],4,FALSE)</f>
        <v>No</v>
      </c>
      <c r="F1833" t="str">
        <f>VLOOKUP(A1833,MED[],5,FALSE)</f>
        <v>No</v>
      </c>
      <c r="G1833" t="str">
        <f>VLOOKUP(A1833,MED[],6,FALSE)</f>
        <v>No</v>
      </c>
      <c r="H1833" t="str">
        <f>VLOOKUP(A1833,MED[],7,FALSE)</f>
        <v>1</v>
      </c>
      <c r="I1833" t="str">
        <f>VLOOKUP(A1833,MED[],8,FALSE)</f>
        <v>No</v>
      </c>
      <c r="J1833" t="str">
        <f>VLOOKUP(A1833,MED[],9,FALSE)</f>
        <v>Overweight</v>
      </c>
      <c r="K1833" t="str">
        <f>VLOOKUP(A1833,MED[],10,FALSE)</f>
        <v>Normal</v>
      </c>
      <c r="L1833" t="str">
        <f>VLOOKUP(A1833,HOS[],2,FALSE)</f>
        <v>17 Aug 1992</v>
      </c>
      <c r="M1833" s="11">
        <f>VLOOKUP(A1833,HOS[],8,FALSE)</f>
        <v>19539.240000000002</v>
      </c>
      <c r="N1833" t="str">
        <f>VLOOKUP(A1833,HOS[],9,FALSE)</f>
        <v>tier - 2</v>
      </c>
      <c r="O1833" t="str">
        <f>VLOOKUP(A1833,HOS[],10,FALSE)</f>
        <v>tier - 2</v>
      </c>
      <c r="P1833" t="str">
        <f>VLOOKUP(A1833,HOS[],11,FALSE)</f>
        <v>R1012</v>
      </c>
      <c r="Q1833">
        <f>VLOOKUP(A1833,HOS[],3,FALSE)</f>
        <v>30</v>
      </c>
    </row>
    <row r="1834" spans="1:17" ht="15.6" x14ac:dyDescent="0.3">
      <c r="A1834" s="1" t="s">
        <v>537</v>
      </c>
      <c r="B1834" t="str">
        <f>VLOOKUP(A1834,CUS[],3,FALSE)</f>
        <v>Zachariah</v>
      </c>
      <c r="C1834">
        <f>VLOOKUP(A1834,MED[],2,FALSE)</f>
        <v>34.674999999999997</v>
      </c>
      <c r="D1834">
        <f>VLOOKUP(A1834,MED[],3,FALSE)</f>
        <v>5.71</v>
      </c>
      <c r="E1834" t="str">
        <f>VLOOKUP(A1834,MED[],4,FALSE)</f>
        <v>yes</v>
      </c>
      <c r="F1834" t="str">
        <f>VLOOKUP(A1834,MED[],5,FALSE)</f>
        <v>No</v>
      </c>
      <c r="G1834" t="str">
        <f>VLOOKUP(A1834,MED[],6,FALSE)</f>
        <v>No</v>
      </c>
      <c r="H1834" t="str">
        <f>VLOOKUP(A1834,MED[],7,FALSE)</f>
        <v>1</v>
      </c>
      <c r="I1834" t="str">
        <f>VLOOKUP(A1834,MED[],8,FALSE)</f>
        <v>No</v>
      </c>
      <c r="J1834" t="str">
        <f>VLOOKUP(A1834,MED[],9,FALSE)</f>
        <v>Obesity</v>
      </c>
      <c r="K1834" t="str">
        <f>VLOOKUP(A1834,MED[],10,FALSE)</f>
        <v>Prediabetes</v>
      </c>
      <c r="L1834" t="str">
        <f>VLOOKUP(A1834,HOS[],2,FALSE)</f>
        <v>23 Dec 1988</v>
      </c>
      <c r="M1834" s="11">
        <f>VLOOKUP(A1834,HOS[],8,FALSE)</f>
        <v>11530.12</v>
      </c>
      <c r="N1834" t="str">
        <f>VLOOKUP(A1834,HOS[],9,FALSE)</f>
        <v>tier - 2</v>
      </c>
      <c r="O1834" t="str">
        <f>VLOOKUP(A1834,HOS[],10,FALSE)</f>
        <v>tier - 2</v>
      </c>
      <c r="P1834" t="str">
        <f>VLOOKUP(A1834,HOS[],11,FALSE)</f>
        <v>R1017</v>
      </c>
      <c r="Q1834">
        <f>VLOOKUP(A1834,HOS[],3,FALSE)</f>
        <v>34</v>
      </c>
    </row>
    <row r="1835" spans="1:17" ht="15.6" x14ac:dyDescent="0.3">
      <c r="A1835" s="1" t="s">
        <v>536</v>
      </c>
      <c r="B1835" t="str">
        <f>VLOOKUP(A1835,CUS[],3,FALSE)</f>
        <v>Patricia A</v>
      </c>
      <c r="C1835">
        <f>VLOOKUP(A1835,MED[],2,FALSE)</f>
        <v>18.850000000000001</v>
      </c>
      <c r="D1835">
        <f>VLOOKUP(A1835,MED[],3,FALSE)</f>
        <v>6.03</v>
      </c>
      <c r="E1835" t="str">
        <f>VLOOKUP(A1835,MED[],4,FALSE)</f>
        <v>No</v>
      </c>
      <c r="F1835" t="str">
        <f>VLOOKUP(A1835,MED[],5,FALSE)</f>
        <v>No</v>
      </c>
      <c r="G1835" t="str">
        <f>VLOOKUP(A1835,MED[],6,FALSE)</f>
        <v>No</v>
      </c>
      <c r="H1835" t="str">
        <f>VLOOKUP(A1835,MED[],7,FALSE)</f>
        <v>1</v>
      </c>
      <c r="I1835" t="str">
        <f>VLOOKUP(A1835,MED[],8,FALSE)</f>
        <v>No</v>
      </c>
      <c r="J1835" t="str">
        <f>VLOOKUP(A1835,MED[],9,FALSE)</f>
        <v>Overweight</v>
      </c>
      <c r="K1835" t="str">
        <f>VLOOKUP(A1835,MED[],10,FALSE)</f>
        <v>Prediabetes</v>
      </c>
      <c r="L1835" t="str">
        <f>VLOOKUP(A1835,HOS[],2,FALSE)</f>
        <v>14 Dec 1987</v>
      </c>
      <c r="M1835" s="11">
        <f>VLOOKUP(A1835,HOS[],8,FALSE)</f>
        <v>19551.34</v>
      </c>
      <c r="N1835" t="str">
        <f>VLOOKUP(A1835,HOS[],9,FALSE)</f>
        <v>tier - 2</v>
      </c>
      <c r="O1835" t="str">
        <f>VLOOKUP(A1835,HOS[],10,FALSE)</f>
        <v>tier - 3</v>
      </c>
      <c r="P1835" t="str">
        <f>VLOOKUP(A1835,HOS[],11,FALSE)</f>
        <v>R1012</v>
      </c>
      <c r="Q1835">
        <f>VLOOKUP(A1835,HOS[],3,FALSE)</f>
        <v>35</v>
      </c>
    </row>
    <row r="1836" spans="1:17" ht="15.6" x14ac:dyDescent="0.3">
      <c r="A1836" s="1" t="s">
        <v>534</v>
      </c>
      <c r="B1836" t="str">
        <f>VLOOKUP(A1836,CUS[],3,FALSE)</f>
        <v>Elizabeth A.</v>
      </c>
      <c r="C1836">
        <f>VLOOKUP(A1836,MED[],2,FALSE)</f>
        <v>34.130000000000003</v>
      </c>
      <c r="D1836">
        <f>VLOOKUP(A1836,MED[],3,FALSE)</f>
        <v>5.65</v>
      </c>
      <c r="E1836" t="str">
        <f>VLOOKUP(A1836,MED[],4,FALSE)</f>
        <v>No</v>
      </c>
      <c r="F1836" t="str">
        <f>VLOOKUP(A1836,MED[],5,FALSE)</f>
        <v>No</v>
      </c>
      <c r="G1836" t="str">
        <f>VLOOKUP(A1836,MED[],6,FALSE)</f>
        <v>Yes</v>
      </c>
      <c r="H1836" t="str">
        <f>VLOOKUP(A1836,MED[],7,FALSE)</f>
        <v>1</v>
      </c>
      <c r="I1836" t="str">
        <f>VLOOKUP(A1836,MED[],8,FALSE)</f>
        <v>No</v>
      </c>
      <c r="J1836" t="str">
        <f>VLOOKUP(A1836,MED[],9,FALSE)</f>
        <v>Obesity</v>
      </c>
      <c r="K1836" t="str">
        <f>VLOOKUP(A1836,MED[],10,FALSE)</f>
        <v>Normal</v>
      </c>
      <c r="L1836" t="str">
        <f>VLOOKUP(A1836,HOS[],2,FALSE)</f>
        <v>24 Oct 2003</v>
      </c>
      <c r="M1836" s="11">
        <f>VLOOKUP(A1836,HOS[],8,FALSE)</f>
        <v>19594.810000000001</v>
      </c>
      <c r="N1836" t="str">
        <f>VLOOKUP(A1836,HOS[],9,FALSE)</f>
        <v>tier - 2</v>
      </c>
      <c r="O1836" t="str">
        <f>VLOOKUP(A1836,HOS[],10,FALSE)</f>
        <v>tier - 3</v>
      </c>
      <c r="P1836" t="str">
        <f>VLOOKUP(A1836,HOS[],11,FALSE)</f>
        <v>R1026</v>
      </c>
      <c r="Q1836">
        <f>VLOOKUP(A1836,HOS[],3,FALSE)</f>
        <v>19</v>
      </c>
    </row>
    <row r="1837" spans="1:17" ht="15.6" x14ac:dyDescent="0.3">
      <c r="A1837" s="1" t="s">
        <v>533</v>
      </c>
      <c r="B1837" t="str">
        <f>VLOOKUP(A1837,CUS[],3,FALSE)</f>
        <v>Benjamin</v>
      </c>
      <c r="C1837">
        <f>VLOOKUP(A1837,MED[],2,FALSE)</f>
        <v>17.34</v>
      </c>
      <c r="D1837">
        <f>VLOOKUP(A1837,MED[],3,FALSE)</f>
        <v>5.05</v>
      </c>
      <c r="E1837" t="str">
        <f>VLOOKUP(A1837,MED[],4,FALSE)</f>
        <v>No</v>
      </c>
      <c r="F1837" t="str">
        <f>VLOOKUP(A1837,MED[],5,FALSE)</f>
        <v>No</v>
      </c>
      <c r="G1837" t="str">
        <f>VLOOKUP(A1837,MED[],6,FALSE)</f>
        <v>No</v>
      </c>
      <c r="H1837" t="str">
        <f>VLOOKUP(A1837,MED[],7,FALSE)</f>
        <v>0</v>
      </c>
      <c r="I1837" t="str">
        <f>VLOOKUP(A1837,MED[],8,FALSE)</f>
        <v>No</v>
      </c>
      <c r="J1837" t="str">
        <f>VLOOKUP(A1837,MED[],9,FALSE)</f>
        <v>Underweight</v>
      </c>
      <c r="K1837" t="str">
        <f>VLOOKUP(A1837,MED[],10,FALSE)</f>
        <v>Normal</v>
      </c>
      <c r="L1837" t="str">
        <f>VLOOKUP(A1837,HOS[],2,FALSE)</f>
        <v>27 Jun 1980</v>
      </c>
      <c r="M1837" s="11">
        <f>VLOOKUP(A1837,HOS[],8,FALSE)</f>
        <v>19673.34</v>
      </c>
      <c r="N1837" t="str">
        <f>VLOOKUP(A1837,HOS[],9,FALSE)</f>
        <v>tier - 2</v>
      </c>
      <c r="O1837" t="str">
        <f>VLOOKUP(A1837,HOS[],10,FALSE)</f>
        <v>tier - 3</v>
      </c>
      <c r="P1837" t="str">
        <f>VLOOKUP(A1837,HOS[],11,FALSE)</f>
        <v>R1013</v>
      </c>
      <c r="Q1837">
        <f>VLOOKUP(A1837,HOS[],3,FALSE)</f>
        <v>42</v>
      </c>
    </row>
    <row r="1838" spans="1:17" ht="15.6" x14ac:dyDescent="0.3">
      <c r="A1838" s="1" t="s">
        <v>532</v>
      </c>
      <c r="B1838" t="str">
        <f>VLOOKUP(A1838,CUS[],3,FALSE)</f>
        <v>Breno</v>
      </c>
      <c r="C1838">
        <f>VLOOKUP(A1838,MED[],2,FALSE)</f>
        <v>17.440000000000001</v>
      </c>
      <c r="D1838">
        <f>VLOOKUP(A1838,MED[],3,FALSE)</f>
        <v>6.26</v>
      </c>
      <c r="E1838" t="str">
        <f>VLOOKUP(A1838,MED[],4,FALSE)</f>
        <v>No</v>
      </c>
      <c r="F1838" t="str">
        <f>VLOOKUP(A1838,MED[],5,FALSE)</f>
        <v>No</v>
      </c>
      <c r="G1838" t="str">
        <f>VLOOKUP(A1838,MED[],6,FALSE)</f>
        <v>No</v>
      </c>
      <c r="H1838" t="str">
        <f>VLOOKUP(A1838,MED[],7,FALSE)</f>
        <v>0</v>
      </c>
      <c r="I1838" t="str">
        <f>VLOOKUP(A1838,MED[],8,FALSE)</f>
        <v>No</v>
      </c>
      <c r="J1838" t="str">
        <f>VLOOKUP(A1838,MED[],9,FALSE)</f>
        <v>Underweight</v>
      </c>
      <c r="K1838" t="str">
        <f>VLOOKUP(A1838,MED[],10,FALSE)</f>
        <v>Prediabetes</v>
      </c>
      <c r="L1838" t="str">
        <f>VLOOKUP(A1838,HOS[],2,FALSE)</f>
        <v>8 Sep 1982</v>
      </c>
      <c r="M1838" s="11">
        <f>VLOOKUP(A1838,HOS[],8,FALSE)</f>
        <v>19719.689999999999</v>
      </c>
      <c r="N1838" t="str">
        <f>VLOOKUP(A1838,HOS[],9,FALSE)</f>
        <v>tier - 2</v>
      </c>
      <c r="O1838" t="str">
        <f>VLOOKUP(A1838,HOS[],10,FALSE)</f>
        <v>tier - 3</v>
      </c>
      <c r="P1838" t="str">
        <f>VLOOKUP(A1838,HOS[],11,FALSE)</f>
        <v>R1013</v>
      </c>
      <c r="Q1838">
        <f>VLOOKUP(A1838,HOS[],3,FALSE)</f>
        <v>40</v>
      </c>
    </row>
    <row r="1839" spans="1:17" ht="15.6" x14ac:dyDescent="0.3">
      <c r="A1839" s="1" t="s">
        <v>531</v>
      </c>
      <c r="B1839" t="str">
        <f>VLOOKUP(A1839,CUS[],3,FALSE)</f>
        <v>Takaya</v>
      </c>
      <c r="C1839">
        <f>VLOOKUP(A1839,MED[],2,FALSE)</f>
        <v>33.659999999999997</v>
      </c>
      <c r="D1839">
        <f>VLOOKUP(A1839,MED[],3,FALSE)</f>
        <v>4.08</v>
      </c>
      <c r="E1839" t="str">
        <f>VLOOKUP(A1839,MED[],4,FALSE)</f>
        <v>yes</v>
      </c>
      <c r="F1839" t="str">
        <f>VLOOKUP(A1839,MED[],5,FALSE)</f>
        <v>No</v>
      </c>
      <c r="G1839" t="str">
        <f>VLOOKUP(A1839,MED[],6,FALSE)</f>
        <v>Yes</v>
      </c>
      <c r="H1839" t="str">
        <f>VLOOKUP(A1839,MED[],7,FALSE)</f>
        <v>1</v>
      </c>
      <c r="I1839" t="str">
        <f>VLOOKUP(A1839,MED[],8,FALSE)</f>
        <v>No</v>
      </c>
      <c r="J1839" t="str">
        <f>VLOOKUP(A1839,MED[],9,FALSE)</f>
        <v>Obesity</v>
      </c>
      <c r="K1839" t="str">
        <f>VLOOKUP(A1839,MED[],10,FALSE)</f>
        <v>Normal</v>
      </c>
      <c r="L1839" t="str">
        <f>VLOOKUP(A1839,HOS[],2,FALSE)</f>
        <v>14 Oct 1997</v>
      </c>
      <c r="M1839" s="11">
        <f>VLOOKUP(A1839,HOS[],8,FALSE)</f>
        <v>19749.38</v>
      </c>
      <c r="N1839" t="str">
        <f>VLOOKUP(A1839,HOS[],9,FALSE)</f>
        <v>tier - 1</v>
      </c>
      <c r="O1839" t="str">
        <f>VLOOKUP(A1839,HOS[],10,FALSE)</f>
        <v>tier - 2</v>
      </c>
      <c r="P1839" t="str">
        <f>VLOOKUP(A1839,HOS[],11,FALSE)</f>
        <v>R1013</v>
      </c>
      <c r="Q1839">
        <f>VLOOKUP(A1839,HOS[],3,FALSE)</f>
        <v>25</v>
      </c>
    </row>
    <row r="1840" spans="1:17" ht="15.6" x14ac:dyDescent="0.3">
      <c r="A1840" s="1" t="s">
        <v>530</v>
      </c>
      <c r="B1840" t="str">
        <f>VLOOKUP(A1840,CUS[],3,FALSE)</f>
        <v>Thomas IV</v>
      </c>
      <c r="C1840">
        <f>VLOOKUP(A1840,MED[],2,FALSE)</f>
        <v>21.375</v>
      </c>
      <c r="D1840">
        <f>VLOOKUP(A1840,MED[],3,FALSE)</f>
        <v>6.19</v>
      </c>
      <c r="E1840" t="str">
        <f>VLOOKUP(A1840,MED[],4,FALSE)</f>
        <v>yes</v>
      </c>
      <c r="F1840" t="str">
        <f>VLOOKUP(A1840,MED[],5,FALSE)</f>
        <v>No</v>
      </c>
      <c r="G1840" t="str">
        <f>VLOOKUP(A1840,MED[],6,FALSE)</f>
        <v>No</v>
      </c>
      <c r="H1840" t="str">
        <f>VLOOKUP(A1840,MED[],7,FALSE)</f>
        <v>1</v>
      </c>
      <c r="I1840" t="str">
        <f>VLOOKUP(A1840,MED[],8,FALSE)</f>
        <v>No</v>
      </c>
      <c r="J1840" t="str">
        <f>VLOOKUP(A1840,MED[],9,FALSE)</f>
        <v>Overweight</v>
      </c>
      <c r="K1840" t="str">
        <f>VLOOKUP(A1840,MED[],10,FALSE)</f>
        <v>Prediabetes</v>
      </c>
      <c r="L1840" t="str">
        <f>VLOOKUP(A1840,HOS[],2,FALSE)</f>
        <v>25 Jun 1988</v>
      </c>
      <c r="M1840" s="11">
        <f>VLOOKUP(A1840,HOS[],8,FALSE)</f>
        <v>43813.87</v>
      </c>
      <c r="N1840" t="str">
        <f>VLOOKUP(A1840,HOS[],9,FALSE)</f>
        <v>tier - 2</v>
      </c>
      <c r="O1840" t="str">
        <f>VLOOKUP(A1840,HOS[],10,FALSE)</f>
        <v>tier - 1</v>
      </c>
      <c r="P1840" t="str">
        <f>VLOOKUP(A1840,HOS[],11,FALSE)</f>
        <v>R1017</v>
      </c>
      <c r="Q1840">
        <f>VLOOKUP(A1840,HOS[],3,FALSE)</f>
        <v>34</v>
      </c>
    </row>
    <row r="1841" spans="1:17" ht="15.6" x14ac:dyDescent="0.3">
      <c r="A1841" s="1" t="s">
        <v>529</v>
      </c>
      <c r="B1841" t="str">
        <f>VLOOKUP(A1841,CUS[],3,FALSE)</f>
        <v>Bradley E</v>
      </c>
      <c r="C1841">
        <f>VLOOKUP(A1841,MED[],2,FALSE)</f>
        <v>27.14</v>
      </c>
      <c r="D1841">
        <f>VLOOKUP(A1841,MED[],3,FALSE)</f>
        <v>6.01</v>
      </c>
      <c r="E1841" t="str">
        <f>VLOOKUP(A1841,MED[],4,FALSE)</f>
        <v>No</v>
      </c>
      <c r="F1841" t="str">
        <f>VLOOKUP(A1841,MED[],5,FALSE)</f>
        <v>No</v>
      </c>
      <c r="G1841" t="str">
        <f>VLOOKUP(A1841,MED[],6,FALSE)</f>
        <v>No</v>
      </c>
      <c r="H1841" t="str">
        <f>VLOOKUP(A1841,MED[],7,FALSE)</f>
        <v>1</v>
      </c>
      <c r="I1841" t="str">
        <f>VLOOKUP(A1841,MED[],8,FALSE)</f>
        <v>No</v>
      </c>
      <c r="J1841" t="str">
        <f>VLOOKUP(A1841,MED[],9,FALSE)</f>
        <v>Overweight</v>
      </c>
      <c r="K1841" t="str">
        <f>VLOOKUP(A1841,MED[],10,FALSE)</f>
        <v>Prediabetes</v>
      </c>
      <c r="L1841" t="str">
        <f>VLOOKUP(A1841,HOS[],2,FALSE)</f>
        <v>19 Jul 1992</v>
      </c>
      <c r="M1841" s="11">
        <f>VLOOKUP(A1841,HOS[],8,FALSE)</f>
        <v>55135.4</v>
      </c>
      <c r="N1841" t="str">
        <f>VLOOKUP(A1841,HOS[],9,FALSE)</f>
        <v>tier - 2</v>
      </c>
      <c r="O1841" t="str">
        <f>VLOOKUP(A1841,HOS[],10,FALSE)</f>
        <v>tier - 3</v>
      </c>
      <c r="P1841" t="str">
        <f>VLOOKUP(A1841,HOS[],11,FALSE)</f>
        <v>R1012</v>
      </c>
      <c r="Q1841">
        <f>VLOOKUP(A1841,HOS[],3,FALSE)</f>
        <v>30</v>
      </c>
    </row>
    <row r="1842" spans="1:17" ht="15.6" x14ac:dyDescent="0.3">
      <c r="A1842" s="1" t="s">
        <v>528</v>
      </c>
      <c r="B1842" t="str">
        <f>VLOOKUP(A1842,CUS[],3,FALSE)</f>
        <v>Megan</v>
      </c>
      <c r="C1842">
        <f>VLOOKUP(A1842,MED[],2,FALSE)</f>
        <v>35.78</v>
      </c>
      <c r="D1842">
        <f>VLOOKUP(A1842,MED[],3,FALSE)</f>
        <v>6.07</v>
      </c>
      <c r="E1842" t="str">
        <f>VLOOKUP(A1842,MED[],4,FALSE)</f>
        <v>No</v>
      </c>
      <c r="F1842" t="str">
        <f>VLOOKUP(A1842,MED[],5,FALSE)</f>
        <v>yes</v>
      </c>
      <c r="G1842" t="str">
        <f>VLOOKUP(A1842,MED[],6,FALSE)</f>
        <v>No</v>
      </c>
      <c r="H1842" t="str">
        <f>VLOOKUP(A1842,MED[],7,FALSE)</f>
        <v>1</v>
      </c>
      <c r="I1842" t="str">
        <f>VLOOKUP(A1842,MED[],8,FALSE)</f>
        <v>No</v>
      </c>
      <c r="J1842" t="str">
        <f>VLOOKUP(A1842,MED[],9,FALSE)</f>
        <v>Obesity</v>
      </c>
      <c r="K1842" t="str">
        <f>VLOOKUP(A1842,MED[],10,FALSE)</f>
        <v>Prediabetes</v>
      </c>
      <c r="L1842" t="str">
        <f>VLOOKUP(A1842,HOS[],2,FALSE)</f>
        <v>30 Jul 2004</v>
      </c>
      <c r="M1842" s="11">
        <f>VLOOKUP(A1842,HOS[],8,FALSE)</f>
        <v>19798.05</v>
      </c>
      <c r="N1842" t="str">
        <f>VLOOKUP(A1842,HOS[],9,FALSE)</f>
        <v>tier - 2</v>
      </c>
      <c r="O1842" t="str">
        <f>VLOOKUP(A1842,HOS[],10,FALSE)</f>
        <v>tier - 2</v>
      </c>
      <c r="P1842" t="str">
        <f>VLOOKUP(A1842,HOS[],11,FALSE)</f>
        <v>R1012</v>
      </c>
      <c r="Q1842">
        <f>VLOOKUP(A1842,HOS[],3,FALSE)</f>
        <v>18</v>
      </c>
    </row>
    <row r="1843" spans="1:17" ht="15.6" x14ac:dyDescent="0.3">
      <c r="A1843" s="1" t="s">
        <v>527</v>
      </c>
      <c r="B1843" t="str">
        <f>VLOOKUP(A1843,CUS[],3,FALSE)</f>
        <v>Ruby J</v>
      </c>
      <c r="C1843">
        <f>VLOOKUP(A1843,MED[],2,FALSE)</f>
        <v>34.96</v>
      </c>
      <c r="D1843">
        <f>VLOOKUP(A1843,MED[],3,FALSE)</f>
        <v>5.63</v>
      </c>
      <c r="E1843" t="str">
        <f>VLOOKUP(A1843,MED[],4,FALSE)</f>
        <v>No</v>
      </c>
      <c r="F1843" t="str">
        <f>VLOOKUP(A1843,MED[],5,FALSE)</f>
        <v>No</v>
      </c>
      <c r="G1843" t="str">
        <f>VLOOKUP(A1843,MED[],6,FALSE)</f>
        <v>No</v>
      </c>
      <c r="H1843" t="str">
        <f>VLOOKUP(A1843,MED[],7,FALSE)</f>
        <v>0</v>
      </c>
      <c r="I1843" t="str">
        <f>VLOOKUP(A1843,MED[],8,FALSE)</f>
        <v>No</v>
      </c>
      <c r="J1843" t="str">
        <f>VLOOKUP(A1843,MED[],9,FALSE)</f>
        <v>Obesity</v>
      </c>
      <c r="K1843" t="str">
        <f>VLOOKUP(A1843,MED[],10,FALSE)</f>
        <v>Normal</v>
      </c>
      <c r="L1843" t="str">
        <f>VLOOKUP(A1843,HOS[],2,FALSE)</f>
        <v>18 Nov 1999</v>
      </c>
      <c r="M1843" s="11">
        <f>VLOOKUP(A1843,HOS[],8,FALSE)</f>
        <v>19933.46</v>
      </c>
      <c r="N1843" t="str">
        <f>VLOOKUP(A1843,HOS[],9,FALSE)</f>
        <v>tier - 2</v>
      </c>
      <c r="O1843" t="str">
        <f>VLOOKUP(A1843,HOS[],10,FALSE)</f>
        <v>tier - 2</v>
      </c>
      <c r="P1843" t="str">
        <f>VLOOKUP(A1843,HOS[],11,FALSE)</f>
        <v>R1012</v>
      </c>
      <c r="Q1843">
        <f>VLOOKUP(A1843,HOS[],3,FALSE)</f>
        <v>23</v>
      </c>
    </row>
    <row r="1844" spans="1:17" ht="15.6" x14ac:dyDescent="0.3">
      <c r="A1844" s="1" t="s">
        <v>526</v>
      </c>
      <c r="B1844" t="str">
        <f>VLOOKUP(A1844,CUS[],3,FALSE)</f>
        <v>Bart</v>
      </c>
      <c r="C1844">
        <f>VLOOKUP(A1844,MED[],2,FALSE)</f>
        <v>38.39</v>
      </c>
      <c r="D1844">
        <f>VLOOKUP(A1844,MED[],3,FALSE)</f>
        <v>6.05</v>
      </c>
      <c r="E1844" t="str">
        <f>VLOOKUP(A1844,MED[],4,FALSE)</f>
        <v>No</v>
      </c>
      <c r="F1844" t="str">
        <f>VLOOKUP(A1844,MED[],5,FALSE)</f>
        <v>No</v>
      </c>
      <c r="G1844" t="str">
        <f>VLOOKUP(A1844,MED[],6,FALSE)</f>
        <v>No</v>
      </c>
      <c r="H1844" t="str">
        <f>VLOOKUP(A1844,MED[],7,FALSE)</f>
        <v>0</v>
      </c>
      <c r="I1844" t="str">
        <f>VLOOKUP(A1844,MED[],8,FALSE)</f>
        <v>No</v>
      </c>
      <c r="J1844" t="str">
        <f>VLOOKUP(A1844,MED[],9,FALSE)</f>
        <v>Obesity</v>
      </c>
      <c r="K1844" t="str">
        <f>VLOOKUP(A1844,MED[],10,FALSE)</f>
        <v>Prediabetes</v>
      </c>
      <c r="L1844" t="str">
        <f>VLOOKUP(A1844,HOS[],2,FALSE)</f>
        <v>9 Jul 1991</v>
      </c>
      <c r="M1844" s="11">
        <f>VLOOKUP(A1844,HOS[],8,FALSE)</f>
        <v>19964.75</v>
      </c>
      <c r="N1844" t="str">
        <f>VLOOKUP(A1844,HOS[],9,FALSE)</f>
        <v>tier - 3</v>
      </c>
      <c r="O1844" t="str">
        <f>VLOOKUP(A1844,HOS[],10,FALSE)</f>
        <v>tier - 3</v>
      </c>
      <c r="P1844" t="str">
        <f>VLOOKUP(A1844,HOS[],11,FALSE)</f>
        <v>R1013</v>
      </c>
      <c r="Q1844">
        <f>VLOOKUP(A1844,HOS[],3,FALSE)</f>
        <v>31</v>
      </c>
    </row>
    <row r="1845" spans="1:17" ht="15.6" x14ac:dyDescent="0.3">
      <c r="A1845" s="1" t="s">
        <v>525</v>
      </c>
      <c r="B1845" t="str">
        <f>VLOOKUP(A1845,CUS[],3,FALSE)</f>
        <v>Robert A.</v>
      </c>
      <c r="C1845">
        <f>VLOOKUP(A1845,MED[],2,FALSE)</f>
        <v>33.82</v>
      </c>
      <c r="D1845">
        <f>VLOOKUP(A1845,MED[],3,FALSE)</f>
        <v>4.6500000000000004</v>
      </c>
      <c r="E1845" t="str">
        <f>VLOOKUP(A1845,MED[],4,FALSE)</f>
        <v>No</v>
      </c>
      <c r="F1845" t="str">
        <f>VLOOKUP(A1845,MED[],5,FALSE)</f>
        <v>No</v>
      </c>
      <c r="G1845" t="str">
        <f>VLOOKUP(A1845,MED[],6,FALSE)</f>
        <v>No</v>
      </c>
      <c r="H1845" t="str">
        <f>VLOOKUP(A1845,MED[],7,FALSE)</f>
        <v>0</v>
      </c>
      <c r="I1845" t="str">
        <f>VLOOKUP(A1845,MED[],8,FALSE)</f>
        <v>No</v>
      </c>
      <c r="J1845" t="str">
        <f>VLOOKUP(A1845,MED[],9,FALSE)</f>
        <v>Obesity</v>
      </c>
      <c r="K1845" t="str">
        <f>VLOOKUP(A1845,MED[],10,FALSE)</f>
        <v>Normal</v>
      </c>
      <c r="L1845" t="str">
        <f>VLOOKUP(A1845,HOS[],2,FALSE)</f>
        <v>3 Jul 1990</v>
      </c>
      <c r="M1845" s="11">
        <f>VLOOKUP(A1845,HOS[],8,FALSE)</f>
        <v>11534.87</v>
      </c>
      <c r="N1845" t="str">
        <f>VLOOKUP(A1845,HOS[],9,FALSE)</f>
        <v>tier - 2</v>
      </c>
      <c r="O1845" t="str">
        <f>VLOOKUP(A1845,HOS[],10,FALSE)</f>
        <v>tier - 3</v>
      </c>
      <c r="P1845" t="str">
        <f>VLOOKUP(A1845,HOS[],11,FALSE)</f>
        <v>R1012</v>
      </c>
      <c r="Q1845">
        <f>VLOOKUP(A1845,HOS[],3,FALSE)</f>
        <v>32</v>
      </c>
    </row>
    <row r="1846" spans="1:17" ht="15.6" x14ac:dyDescent="0.3">
      <c r="A1846" s="1" t="s">
        <v>524</v>
      </c>
      <c r="B1846" t="str">
        <f>VLOOKUP(A1846,CUS[],3,FALSE)</f>
        <v>Adam</v>
      </c>
      <c r="C1846">
        <f>VLOOKUP(A1846,MED[],2,FALSE)</f>
        <v>27.835000000000001</v>
      </c>
      <c r="D1846">
        <f>VLOOKUP(A1846,MED[],3,FALSE)</f>
        <v>5.37</v>
      </c>
      <c r="E1846" t="str">
        <f>VLOOKUP(A1846,MED[],4,FALSE)</f>
        <v>No</v>
      </c>
      <c r="F1846" t="str">
        <f>VLOOKUP(A1846,MED[],5,FALSE)</f>
        <v>No</v>
      </c>
      <c r="G1846" t="str">
        <f>VLOOKUP(A1846,MED[],6,FALSE)</f>
        <v>No</v>
      </c>
      <c r="H1846" t="str">
        <f>VLOOKUP(A1846,MED[],7,FALSE)</f>
        <v>0</v>
      </c>
      <c r="I1846" t="str">
        <f>VLOOKUP(A1846,MED[],8,FALSE)</f>
        <v>No</v>
      </c>
      <c r="J1846" t="str">
        <f>VLOOKUP(A1846,MED[],9,FALSE)</f>
        <v>Overweight</v>
      </c>
      <c r="K1846" t="str">
        <f>VLOOKUP(A1846,MED[],10,FALSE)</f>
        <v>Normal</v>
      </c>
      <c r="L1846" t="str">
        <f>VLOOKUP(A1846,HOS[],2,FALSE)</f>
        <v>10 Aug 1990</v>
      </c>
      <c r="M1846" s="11">
        <f>VLOOKUP(A1846,HOS[],8,FALSE)</f>
        <v>19995.29</v>
      </c>
      <c r="N1846" t="str">
        <f>VLOOKUP(A1846,HOS[],9,FALSE)</f>
        <v>tier - 2</v>
      </c>
      <c r="O1846" t="str">
        <f>VLOOKUP(A1846,HOS[],10,FALSE)</f>
        <v>tier - 3</v>
      </c>
      <c r="P1846" t="str">
        <f>VLOOKUP(A1846,HOS[],11,FALSE)</f>
        <v>R1012</v>
      </c>
      <c r="Q1846">
        <f>VLOOKUP(A1846,HOS[],3,FALSE)</f>
        <v>32</v>
      </c>
    </row>
    <row r="1847" spans="1:17" ht="15.6" x14ac:dyDescent="0.3">
      <c r="A1847" s="1" t="s">
        <v>523</v>
      </c>
      <c r="B1847" t="str">
        <f>VLOOKUP(A1847,CUS[],3,FALSE)</f>
        <v>Yemane Adhane</v>
      </c>
      <c r="C1847">
        <f>VLOOKUP(A1847,MED[],2,FALSE)</f>
        <v>33</v>
      </c>
      <c r="D1847">
        <f>VLOOKUP(A1847,MED[],3,FALSE)</f>
        <v>5.39</v>
      </c>
      <c r="E1847" t="str">
        <f>VLOOKUP(A1847,MED[],4,FALSE)</f>
        <v>No</v>
      </c>
      <c r="F1847" t="str">
        <f>VLOOKUP(A1847,MED[],5,FALSE)</f>
        <v>No</v>
      </c>
      <c r="G1847" t="str">
        <f>VLOOKUP(A1847,MED[],6,FALSE)</f>
        <v>No</v>
      </c>
      <c r="H1847" t="str">
        <f>VLOOKUP(A1847,MED[],7,FALSE)</f>
        <v>0</v>
      </c>
      <c r="I1847" t="str">
        <f>VLOOKUP(A1847,MED[],8,FALSE)</f>
        <v>No</v>
      </c>
      <c r="J1847" t="str">
        <f>VLOOKUP(A1847,MED[],9,FALSE)</f>
        <v>Obesity</v>
      </c>
      <c r="K1847" t="str">
        <f>VLOOKUP(A1847,MED[],10,FALSE)</f>
        <v>Normal</v>
      </c>
      <c r="L1847" t="str">
        <f>VLOOKUP(A1847,HOS[],2,FALSE)</f>
        <v>25 Jun 1994</v>
      </c>
      <c r="M1847" s="11">
        <f>VLOOKUP(A1847,HOS[],8,FALSE)</f>
        <v>20009.63</v>
      </c>
      <c r="N1847" t="str">
        <f>VLOOKUP(A1847,HOS[],9,FALSE)</f>
        <v>tier - 1</v>
      </c>
      <c r="O1847" t="str">
        <f>VLOOKUP(A1847,HOS[],10,FALSE)</f>
        <v>tier - 2</v>
      </c>
      <c r="P1847" t="str">
        <f>VLOOKUP(A1847,HOS[],11,FALSE)</f>
        <v>R1013</v>
      </c>
      <c r="Q1847">
        <f>VLOOKUP(A1847,HOS[],3,FALSE)</f>
        <v>28</v>
      </c>
    </row>
    <row r="1848" spans="1:17" ht="15.6" x14ac:dyDescent="0.3">
      <c r="A1848" s="1" t="s">
        <v>522</v>
      </c>
      <c r="B1848" t="str">
        <f>VLOOKUP(A1848,CUS[],3,FALSE)</f>
        <v>Jesse A.</v>
      </c>
      <c r="C1848">
        <f>VLOOKUP(A1848,MED[],2,FALSE)</f>
        <v>26.885000000000002</v>
      </c>
      <c r="D1848">
        <f>VLOOKUP(A1848,MED[],3,FALSE)</f>
        <v>5.86</v>
      </c>
      <c r="E1848" t="str">
        <f>VLOOKUP(A1848,MED[],4,FALSE)</f>
        <v>No</v>
      </c>
      <c r="F1848" t="str">
        <f>VLOOKUP(A1848,MED[],5,FALSE)</f>
        <v>No</v>
      </c>
      <c r="G1848" t="str">
        <f>VLOOKUP(A1848,MED[],6,FALSE)</f>
        <v>No</v>
      </c>
      <c r="H1848" t="str">
        <f>VLOOKUP(A1848,MED[],7,FALSE)</f>
        <v>0</v>
      </c>
      <c r="I1848" t="str">
        <f>VLOOKUP(A1848,MED[],8,FALSE)</f>
        <v>No</v>
      </c>
      <c r="J1848" t="str">
        <f>VLOOKUP(A1848,MED[],9,FALSE)</f>
        <v>Overweight</v>
      </c>
      <c r="K1848" t="str">
        <f>VLOOKUP(A1848,MED[],10,FALSE)</f>
        <v>Prediabetes</v>
      </c>
      <c r="L1848" t="str">
        <f>VLOOKUP(A1848,HOS[],2,FALSE)</f>
        <v>6 Sep 1991</v>
      </c>
      <c r="M1848" s="11">
        <f>VLOOKUP(A1848,HOS[],8,FALSE)</f>
        <v>20149.32</v>
      </c>
      <c r="N1848" t="str">
        <f>VLOOKUP(A1848,HOS[],9,FALSE)</f>
        <v>tier - 1</v>
      </c>
      <c r="O1848" t="str">
        <f>VLOOKUP(A1848,HOS[],10,FALSE)</f>
        <v>tier - 2</v>
      </c>
      <c r="P1848" t="str">
        <f>VLOOKUP(A1848,HOS[],11,FALSE)</f>
        <v>R1014</v>
      </c>
      <c r="Q1848">
        <f>VLOOKUP(A1848,HOS[],3,FALSE)</f>
        <v>31</v>
      </c>
    </row>
    <row r="1849" spans="1:17" ht="15.6" x14ac:dyDescent="0.3">
      <c r="A1849" s="1" t="s">
        <v>521</v>
      </c>
      <c r="B1849" t="str">
        <f>VLOOKUP(A1849,CUS[],3,FALSE)</f>
        <v>Bird</v>
      </c>
      <c r="C1849">
        <f>VLOOKUP(A1849,MED[],2,FALSE)</f>
        <v>29.26</v>
      </c>
      <c r="D1849">
        <f>VLOOKUP(A1849,MED[],3,FALSE)</f>
        <v>4.4400000000000004</v>
      </c>
      <c r="E1849" t="str">
        <f>VLOOKUP(A1849,MED[],4,FALSE)</f>
        <v>No</v>
      </c>
      <c r="F1849" t="str">
        <f>VLOOKUP(A1849,MED[],5,FALSE)</f>
        <v>No</v>
      </c>
      <c r="G1849" t="str">
        <f>VLOOKUP(A1849,MED[],6,FALSE)</f>
        <v>No</v>
      </c>
      <c r="H1849" t="str">
        <f>VLOOKUP(A1849,MED[],7,FALSE)</f>
        <v>0</v>
      </c>
      <c r="I1849" t="str">
        <f>VLOOKUP(A1849,MED[],8,FALSE)</f>
        <v>No</v>
      </c>
      <c r="J1849" t="str">
        <f>VLOOKUP(A1849,MED[],9,FALSE)</f>
        <v>Overweight</v>
      </c>
      <c r="K1849" t="str">
        <f>VLOOKUP(A1849,MED[],10,FALSE)</f>
        <v>Normal</v>
      </c>
      <c r="L1849" t="str">
        <f>VLOOKUP(A1849,HOS[],2,FALSE)</f>
        <v>9 Oct 1994</v>
      </c>
      <c r="M1849" s="11">
        <f>VLOOKUP(A1849,HOS[],8,FALSE)</f>
        <v>20167.34</v>
      </c>
      <c r="N1849" t="str">
        <f>VLOOKUP(A1849,HOS[],9,FALSE)</f>
        <v>tier - 2</v>
      </c>
      <c r="O1849" t="str">
        <f>VLOOKUP(A1849,HOS[],10,FALSE)</f>
        <v>tier - 3</v>
      </c>
      <c r="P1849" t="str">
        <f>VLOOKUP(A1849,HOS[],11,FALSE)</f>
        <v>R1017</v>
      </c>
      <c r="Q1849">
        <f>VLOOKUP(A1849,HOS[],3,FALSE)</f>
        <v>28</v>
      </c>
    </row>
    <row r="1850" spans="1:17" ht="15.6" x14ac:dyDescent="0.3">
      <c r="A1850" s="1" t="s">
        <v>520</v>
      </c>
      <c r="B1850" t="str">
        <f>VLOOKUP(A1850,CUS[],3,FALSE)</f>
        <v>Patrick M.</v>
      </c>
      <c r="C1850">
        <f>VLOOKUP(A1850,MED[],2,FALSE)</f>
        <v>26.98</v>
      </c>
      <c r="D1850">
        <f>VLOOKUP(A1850,MED[],3,FALSE)</f>
        <v>4.41</v>
      </c>
      <c r="E1850" t="str">
        <f>VLOOKUP(A1850,MED[],4,FALSE)</f>
        <v>No</v>
      </c>
      <c r="F1850" t="str">
        <f>VLOOKUP(A1850,MED[],5,FALSE)</f>
        <v>No</v>
      </c>
      <c r="G1850" t="str">
        <f>VLOOKUP(A1850,MED[],6,FALSE)</f>
        <v>No</v>
      </c>
      <c r="H1850" t="str">
        <f>VLOOKUP(A1850,MED[],7,FALSE)</f>
        <v>0</v>
      </c>
      <c r="I1850" t="str">
        <f>VLOOKUP(A1850,MED[],8,FALSE)</f>
        <v>No</v>
      </c>
      <c r="J1850" t="str">
        <f>VLOOKUP(A1850,MED[],9,FALSE)</f>
        <v>Overweight</v>
      </c>
      <c r="K1850" t="str">
        <f>VLOOKUP(A1850,MED[],10,FALSE)</f>
        <v>Normal</v>
      </c>
      <c r="L1850" t="str">
        <f>VLOOKUP(A1850,HOS[],2,FALSE)</f>
        <v>8 Oct 1994</v>
      </c>
      <c r="M1850" s="11">
        <f>VLOOKUP(A1850,HOS[],8,FALSE)</f>
        <v>20177.669999999998</v>
      </c>
      <c r="N1850" t="str">
        <f>VLOOKUP(A1850,HOS[],9,FALSE)</f>
        <v>tier - 3</v>
      </c>
      <c r="O1850" t="str">
        <f>VLOOKUP(A1850,HOS[],10,FALSE)</f>
        <v>tier - 2</v>
      </c>
      <c r="P1850" t="str">
        <f>VLOOKUP(A1850,HOS[],11,FALSE)</f>
        <v>R1016</v>
      </c>
      <c r="Q1850">
        <f>VLOOKUP(A1850,HOS[],3,FALSE)</f>
        <v>28</v>
      </c>
    </row>
    <row r="1851" spans="1:17" ht="15.6" x14ac:dyDescent="0.3">
      <c r="A1851" s="1" t="s">
        <v>519</v>
      </c>
      <c r="B1851" t="str">
        <f>VLOOKUP(A1851,CUS[],3,FALSE)</f>
        <v>Kyle</v>
      </c>
      <c r="C1851">
        <f>VLOOKUP(A1851,MED[],2,FALSE)</f>
        <v>32.11</v>
      </c>
      <c r="D1851">
        <f>VLOOKUP(A1851,MED[],3,FALSE)</f>
        <v>5.19</v>
      </c>
      <c r="E1851" t="str">
        <f>VLOOKUP(A1851,MED[],4,FALSE)</f>
        <v>No</v>
      </c>
      <c r="F1851" t="str">
        <f>VLOOKUP(A1851,MED[],5,FALSE)</f>
        <v>No</v>
      </c>
      <c r="G1851" t="str">
        <f>VLOOKUP(A1851,MED[],6,FALSE)</f>
        <v>Yes</v>
      </c>
      <c r="H1851" t="str">
        <f>VLOOKUP(A1851,MED[],7,FALSE)</f>
        <v>1</v>
      </c>
      <c r="I1851" t="str">
        <f>VLOOKUP(A1851,MED[],8,FALSE)</f>
        <v>No</v>
      </c>
      <c r="J1851" t="str">
        <f>VLOOKUP(A1851,MED[],9,FALSE)</f>
        <v>Obesity</v>
      </c>
      <c r="K1851" t="str">
        <f>VLOOKUP(A1851,MED[],10,FALSE)</f>
        <v>Normal</v>
      </c>
      <c r="L1851" t="str">
        <f>VLOOKUP(A1851,HOS[],2,FALSE)</f>
        <v>17 Dec 1993</v>
      </c>
      <c r="M1851" s="11">
        <f>VLOOKUP(A1851,HOS[],8,FALSE)</f>
        <v>20234.849999999999</v>
      </c>
      <c r="N1851" t="str">
        <f>VLOOKUP(A1851,HOS[],9,FALSE)</f>
        <v>tier - 2</v>
      </c>
      <c r="O1851" t="str">
        <f>VLOOKUP(A1851,HOS[],10,FALSE)</f>
        <v>tier - 2</v>
      </c>
      <c r="P1851" t="str">
        <f>VLOOKUP(A1851,HOS[],11,FALSE)</f>
        <v>R1012</v>
      </c>
      <c r="Q1851">
        <f>VLOOKUP(A1851,HOS[],3,FALSE)</f>
        <v>29</v>
      </c>
    </row>
    <row r="1852" spans="1:17" ht="15.6" x14ac:dyDescent="0.3">
      <c r="A1852" s="1" t="s">
        <v>518</v>
      </c>
      <c r="B1852" t="str">
        <f>VLOOKUP(A1852,CUS[],3,FALSE)</f>
        <v>Ryan</v>
      </c>
      <c r="C1852">
        <f>VLOOKUP(A1852,MED[],2,FALSE)</f>
        <v>31.73</v>
      </c>
      <c r="D1852">
        <f>VLOOKUP(A1852,MED[],3,FALSE)</f>
        <v>5.16</v>
      </c>
      <c r="E1852" t="str">
        <f>VLOOKUP(A1852,MED[],4,FALSE)</f>
        <v>No</v>
      </c>
      <c r="F1852" t="str">
        <f>VLOOKUP(A1852,MED[],5,FALSE)</f>
        <v>No</v>
      </c>
      <c r="G1852" t="str">
        <f>VLOOKUP(A1852,MED[],6,FALSE)</f>
        <v>Yes</v>
      </c>
      <c r="H1852" t="str">
        <f>VLOOKUP(A1852,MED[],7,FALSE)</f>
        <v>1</v>
      </c>
      <c r="I1852" t="str">
        <f>VLOOKUP(A1852,MED[],8,FALSE)</f>
        <v>No</v>
      </c>
      <c r="J1852" t="str">
        <f>VLOOKUP(A1852,MED[],9,FALSE)</f>
        <v>Obesity</v>
      </c>
      <c r="K1852" t="str">
        <f>VLOOKUP(A1852,MED[],10,FALSE)</f>
        <v>Normal</v>
      </c>
      <c r="L1852" t="str">
        <f>VLOOKUP(A1852,HOS[],2,FALSE)</f>
        <v>22 Sep 1993</v>
      </c>
      <c r="M1852" s="11">
        <f>VLOOKUP(A1852,HOS[],8,FALSE)</f>
        <v>20253.84</v>
      </c>
      <c r="N1852" t="str">
        <f>VLOOKUP(A1852,HOS[],9,FALSE)</f>
        <v>tier - 2</v>
      </c>
      <c r="O1852" t="str">
        <f>VLOOKUP(A1852,HOS[],10,FALSE)</f>
        <v>tier - 3</v>
      </c>
      <c r="P1852" t="str">
        <f>VLOOKUP(A1852,HOS[],11,FALSE)</f>
        <v>R1012</v>
      </c>
      <c r="Q1852">
        <f>VLOOKUP(A1852,HOS[],3,FALSE)</f>
        <v>29</v>
      </c>
    </row>
    <row r="1853" spans="1:17" ht="15.6" x14ac:dyDescent="0.3">
      <c r="A1853" s="1" t="s">
        <v>517</v>
      </c>
      <c r="B1853" t="str">
        <f>VLOOKUP(A1853,CUS[],3,FALSE)</f>
        <v>Yuri</v>
      </c>
      <c r="C1853">
        <f>VLOOKUP(A1853,MED[],2,FALSE)</f>
        <v>22.515000000000001</v>
      </c>
      <c r="D1853">
        <f>VLOOKUP(A1853,MED[],3,FALSE)</f>
        <v>4.24</v>
      </c>
      <c r="E1853" t="str">
        <f>VLOOKUP(A1853,MED[],4,FALSE)</f>
        <v>No</v>
      </c>
      <c r="F1853" t="str">
        <f>VLOOKUP(A1853,MED[],5,FALSE)</f>
        <v>No</v>
      </c>
      <c r="G1853" t="str">
        <f>VLOOKUP(A1853,MED[],6,FALSE)</f>
        <v>No</v>
      </c>
      <c r="H1853" t="str">
        <f>VLOOKUP(A1853,MED[],7,FALSE)</f>
        <v>0</v>
      </c>
      <c r="I1853" t="str">
        <f>VLOOKUP(A1853,MED[],8,FALSE)</f>
        <v>No</v>
      </c>
      <c r="J1853" t="str">
        <f>VLOOKUP(A1853,MED[],9,FALSE)</f>
        <v>Overweight</v>
      </c>
      <c r="K1853" t="str">
        <f>VLOOKUP(A1853,MED[],10,FALSE)</f>
        <v>Normal</v>
      </c>
      <c r="L1853" t="str">
        <f>VLOOKUP(A1853,HOS[],2,FALSE)</f>
        <v>2 Dec 1994</v>
      </c>
      <c r="M1853" s="11">
        <f>VLOOKUP(A1853,HOS[],8,FALSE)</f>
        <v>43817.45</v>
      </c>
      <c r="N1853" t="str">
        <f>VLOOKUP(A1853,HOS[],9,FALSE)</f>
        <v>tier - 3</v>
      </c>
      <c r="O1853" t="str">
        <f>VLOOKUP(A1853,HOS[],10,FALSE)</f>
        <v>tier - 1</v>
      </c>
      <c r="P1853" t="str">
        <f>VLOOKUP(A1853,HOS[],11,FALSE)</f>
        <v>R1017</v>
      </c>
      <c r="Q1853">
        <f>VLOOKUP(A1853,HOS[],3,FALSE)</f>
        <v>28</v>
      </c>
    </row>
    <row r="1854" spans="1:17" ht="15.6" x14ac:dyDescent="0.3">
      <c r="A1854" s="1" t="s">
        <v>515</v>
      </c>
      <c r="B1854" t="str">
        <f>VLOOKUP(A1854,CUS[],3,FALSE)</f>
        <v>Ryan</v>
      </c>
      <c r="C1854">
        <f>VLOOKUP(A1854,MED[],2,FALSE)</f>
        <v>25.9</v>
      </c>
      <c r="D1854">
        <f>VLOOKUP(A1854,MED[],3,FALSE)</f>
        <v>5.45</v>
      </c>
      <c r="E1854" t="str">
        <f>VLOOKUP(A1854,MED[],4,FALSE)</f>
        <v>No</v>
      </c>
      <c r="F1854" t="str">
        <f>VLOOKUP(A1854,MED[],5,FALSE)</f>
        <v>No</v>
      </c>
      <c r="G1854" t="str">
        <f>VLOOKUP(A1854,MED[],6,FALSE)</f>
        <v>No</v>
      </c>
      <c r="H1854" t="str">
        <f>VLOOKUP(A1854,MED[],7,FALSE)</f>
        <v>1</v>
      </c>
      <c r="I1854" t="str">
        <f>VLOOKUP(A1854,MED[],8,FALSE)</f>
        <v>No</v>
      </c>
      <c r="J1854" t="str">
        <f>VLOOKUP(A1854,MED[],9,FALSE)</f>
        <v>Overweight</v>
      </c>
      <c r="K1854" t="str">
        <f>VLOOKUP(A1854,MED[],10,FALSE)</f>
        <v>Normal</v>
      </c>
      <c r="L1854" t="str">
        <f>VLOOKUP(A1854,HOS[],2,FALSE)</f>
        <v>7 Aug 1992</v>
      </c>
      <c r="M1854" s="11">
        <f>VLOOKUP(A1854,HOS[],8,FALSE)</f>
        <v>20277.810000000001</v>
      </c>
      <c r="N1854" t="str">
        <f>VLOOKUP(A1854,HOS[],9,FALSE)</f>
        <v>tier - 2</v>
      </c>
      <c r="O1854" t="str">
        <f>VLOOKUP(A1854,HOS[],10,FALSE)</f>
        <v>tier - 3</v>
      </c>
      <c r="P1854" t="str">
        <f>VLOOKUP(A1854,HOS[],11,FALSE)</f>
        <v>R1020</v>
      </c>
      <c r="Q1854">
        <f>VLOOKUP(A1854,HOS[],3,FALSE)</f>
        <v>30</v>
      </c>
    </row>
    <row r="1855" spans="1:17" ht="15.6" x14ac:dyDescent="0.3">
      <c r="A1855" s="1" t="s">
        <v>514</v>
      </c>
      <c r="B1855" t="str">
        <f>VLOOKUP(A1855,CUS[],3,FALSE)</f>
        <v>Debbie</v>
      </c>
      <c r="C1855">
        <f>VLOOKUP(A1855,MED[],2,FALSE)</f>
        <v>27.72</v>
      </c>
      <c r="D1855">
        <f>VLOOKUP(A1855,MED[],3,FALSE)</f>
        <v>5.03</v>
      </c>
      <c r="E1855" t="str">
        <f>VLOOKUP(A1855,MED[],4,FALSE)</f>
        <v>yes</v>
      </c>
      <c r="F1855" t="str">
        <f>VLOOKUP(A1855,MED[],5,FALSE)</f>
        <v>No</v>
      </c>
      <c r="G1855" t="str">
        <f>VLOOKUP(A1855,MED[],6,FALSE)</f>
        <v>No</v>
      </c>
      <c r="H1855" t="str">
        <f>VLOOKUP(A1855,MED[],7,FALSE)</f>
        <v>1</v>
      </c>
      <c r="I1855" t="str">
        <f>VLOOKUP(A1855,MED[],8,FALSE)</f>
        <v>No</v>
      </c>
      <c r="J1855" t="str">
        <f>VLOOKUP(A1855,MED[],9,FALSE)</f>
        <v>Overweight</v>
      </c>
      <c r="K1855" t="str">
        <f>VLOOKUP(A1855,MED[],10,FALSE)</f>
        <v>Normal</v>
      </c>
      <c r="L1855" t="str">
        <f>VLOOKUP(A1855,HOS[],2,FALSE)</f>
        <v>17 Sep 1988</v>
      </c>
      <c r="M1855" s="11">
        <f>VLOOKUP(A1855,HOS[],8,FALSE)</f>
        <v>20296.86</v>
      </c>
      <c r="N1855" t="str">
        <f>VLOOKUP(A1855,HOS[],9,FALSE)</f>
        <v>tier - 2</v>
      </c>
      <c r="O1855" t="str">
        <f>VLOOKUP(A1855,HOS[],10,FALSE)</f>
        <v>tier - 1</v>
      </c>
      <c r="P1855" t="str">
        <f>VLOOKUP(A1855,HOS[],11,FALSE)</f>
        <v>R1013</v>
      </c>
      <c r="Q1855">
        <f>VLOOKUP(A1855,HOS[],3,FALSE)</f>
        <v>34</v>
      </c>
    </row>
    <row r="1856" spans="1:17" ht="15.6" x14ac:dyDescent="0.3">
      <c r="A1856" s="1" t="s">
        <v>513</v>
      </c>
      <c r="B1856" t="str">
        <f>VLOOKUP(A1856,CUS[],3,FALSE)</f>
        <v>Mark D</v>
      </c>
      <c r="C1856">
        <f>VLOOKUP(A1856,MED[],2,FALSE)</f>
        <v>31.5</v>
      </c>
      <c r="D1856">
        <f>VLOOKUP(A1856,MED[],3,FALSE)</f>
        <v>9.6199999999999992</v>
      </c>
      <c r="E1856" t="str">
        <f>VLOOKUP(A1856,MED[],4,FALSE)</f>
        <v>yes</v>
      </c>
      <c r="F1856" t="str">
        <f>VLOOKUP(A1856,MED[],5,FALSE)</f>
        <v>No</v>
      </c>
      <c r="G1856" t="str">
        <f>VLOOKUP(A1856,MED[],6,FALSE)</f>
        <v>No</v>
      </c>
      <c r="H1856" t="str">
        <f>VLOOKUP(A1856,MED[],7,FALSE)</f>
        <v>1</v>
      </c>
      <c r="I1856" t="str">
        <f>VLOOKUP(A1856,MED[],8,FALSE)</f>
        <v>No</v>
      </c>
      <c r="J1856" t="str">
        <f>VLOOKUP(A1856,MED[],9,FALSE)</f>
        <v>Obesity</v>
      </c>
      <c r="K1856" t="str">
        <f>VLOOKUP(A1856,MED[],10,FALSE)</f>
        <v>Diabetes</v>
      </c>
      <c r="L1856" t="str">
        <f>VLOOKUP(A1856,HOS[],2,FALSE)</f>
        <v>14 Jul 1986</v>
      </c>
      <c r="M1856" s="11">
        <f>VLOOKUP(A1856,HOS[],8,FALSE)</f>
        <v>11538.42</v>
      </c>
      <c r="N1856" t="str">
        <f>VLOOKUP(A1856,HOS[],9,FALSE)</f>
        <v>tier - 2</v>
      </c>
      <c r="O1856" t="str">
        <f>VLOOKUP(A1856,HOS[],10,FALSE)</f>
        <v>tier - 2</v>
      </c>
      <c r="P1856" t="str">
        <f>VLOOKUP(A1856,HOS[],11,FALSE)</f>
        <v>R1011</v>
      </c>
      <c r="Q1856">
        <f>VLOOKUP(A1856,HOS[],3,FALSE)</f>
        <v>36</v>
      </c>
    </row>
    <row r="1857" spans="1:17" ht="15.6" x14ac:dyDescent="0.3">
      <c r="A1857" s="1" t="s">
        <v>512</v>
      </c>
      <c r="B1857" t="str">
        <f>VLOOKUP(A1857,CUS[],3,FALSE)</f>
        <v>Christopher</v>
      </c>
      <c r="C1857">
        <f>VLOOKUP(A1857,MED[],2,FALSE)</f>
        <v>29.7</v>
      </c>
      <c r="D1857">
        <f>VLOOKUP(A1857,MED[],3,FALSE)</f>
        <v>6.77</v>
      </c>
      <c r="E1857" t="str">
        <f>VLOOKUP(A1857,MED[],4,FALSE)</f>
        <v>yes</v>
      </c>
      <c r="F1857" t="str">
        <f>VLOOKUP(A1857,MED[],5,FALSE)</f>
        <v>No</v>
      </c>
      <c r="G1857" t="str">
        <f>VLOOKUP(A1857,MED[],6,FALSE)</f>
        <v>No</v>
      </c>
      <c r="H1857" t="str">
        <f>VLOOKUP(A1857,MED[],7,FALSE)</f>
        <v>1</v>
      </c>
      <c r="I1857" t="str">
        <f>VLOOKUP(A1857,MED[],8,FALSE)</f>
        <v>No</v>
      </c>
      <c r="J1857" t="str">
        <f>VLOOKUP(A1857,MED[],9,FALSE)</f>
        <v>Overweight</v>
      </c>
      <c r="K1857" t="str">
        <f>VLOOKUP(A1857,MED[],10,FALSE)</f>
        <v>Diabetes</v>
      </c>
      <c r="L1857" t="str">
        <f>VLOOKUP(A1857,HOS[],2,FALSE)</f>
        <v>2 Aug 1986</v>
      </c>
      <c r="M1857" s="11">
        <f>VLOOKUP(A1857,HOS[],8,FALSE)</f>
        <v>20354.5</v>
      </c>
      <c r="N1857" t="str">
        <f>VLOOKUP(A1857,HOS[],9,FALSE)</f>
        <v>tier - 3</v>
      </c>
      <c r="O1857" t="str">
        <f>VLOOKUP(A1857,HOS[],10,FALSE)</f>
        <v>tier - 2</v>
      </c>
      <c r="P1857" t="str">
        <f>VLOOKUP(A1857,HOS[],11,FALSE)</f>
        <v>R1013</v>
      </c>
      <c r="Q1857">
        <f>VLOOKUP(A1857,HOS[],3,FALSE)</f>
        <v>36</v>
      </c>
    </row>
    <row r="1858" spans="1:17" ht="15.6" x14ac:dyDescent="0.3">
      <c r="A1858" s="1" t="s">
        <v>511</v>
      </c>
      <c r="B1858" t="str">
        <f>VLOOKUP(A1858,CUS[],3,FALSE)</f>
        <v>Daniell L</v>
      </c>
      <c r="C1858">
        <f>VLOOKUP(A1858,MED[],2,FALSE)</f>
        <v>21.26</v>
      </c>
      <c r="D1858">
        <f>VLOOKUP(A1858,MED[],3,FALSE)</f>
        <v>5.36</v>
      </c>
      <c r="E1858" t="str">
        <f>VLOOKUP(A1858,MED[],4,FALSE)</f>
        <v>yes</v>
      </c>
      <c r="F1858" t="str">
        <f>VLOOKUP(A1858,MED[],5,FALSE)</f>
        <v>No</v>
      </c>
      <c r="G1858" t="str">
        <f>VLOOKUP(A1858,MED[],6,FALSE)</f>
        <v>No</v>
      </c>
      <c r="H1858" t="str">
        <f>VLOOKUP(A1858,MED[],7,FALSE)</f>
        <v>1</v>
      </c>
      <c r="I1858" t="str">
        <f>VLOOKUP(A1858,MED[],8,FALSE)</f>
        <v>No</v>
      </c>
      <c r="J1858" t="str">
        <f>VLOOKUP(A1858,MED[],9,FALSE)</f>
        <v>Overweight</v>
      </c>
      <c r="K1858" t="str">
        <f>VLOOKUP(A1858,MED[],10,FALSE)</f>
        <v>Normal</v>
      </c>
      <c r="L1858" t="str">
        <f>VLOOKUP(A1858,HOS[],2,FALSE)</f>
        <v>12 Jul 1988</v>
      </c>
      <c r="M1858" s="11">
        <f>VLOOKUP(A1858,HOS[],8,FALSE)</f>
        <v>20420.599999999999</v>
      </c>
      <c r="N1858" t="str">
        <f>VLOOKUP(A1858,HOS[],9,FALSE)</f>
        <v>tier - 2</v>
      </c>
      <c r="O1858" t="str">
        <f>VLOOKUP(A1858,HOS[],10,FALSE)</f>
        <v>tier - 2</v>
      </c>
      <c r="P1858" t="str">
        <f>VLOOKUP(A1858,HOS[],11,FALSE)</f>
        <v>R1013</v>
      </c>
      <c r="Q1858">
        <f>VLOOKUP(A1858,HOS[],3,FALSE)</f>
        <v>34</v>
      </c>
    </row>
    <row r="1859" spans="1:17" ht="15.6" x14ac:dyDescent="0.3">
      <c r="A1859" s="1" t="s">
        <v>510</v>
      </c>
      <c r="B1859" t="str">
        <f>VLOOKUP(A1859,CUS[],3,FALSE)</f>
        <v>Janne</v>
      </c>
      <c r="C1859">
        <f>VLOOKUP(A1859,MED[],2,FALSE)</f>
        <v>17.09</v>
      </c>
      <c r="D1859">
        <f>VLOOKUP(A1859,MED[],3,FALSE)</f>
        <v>5.69</v>
      </c>
      <c r="E1859" t="str">
        <f>VLOOKUP(A1859,MED[],4,FALSE)</f>
        <v>No</v>
      </c>
      <c r="F1859" t="str">
        <f>VLOOKUP(A1859,MED[],5,FALSE)</f>
        <v>No</v>
      </c>
      <c r="G1859" t="str">
        <f>VLOOKUP(A1859,MED[],6,FALSE)</f>
        <v>No</v>
      </c>
      <c r="H1859" t="str">
        <f>VLOOKUP(A1859,MED[],7,FALSE)</f>
        <v>0</v>
      </c>
      <c r="I1859" t="str">
        <f>VLOOKUP(A1859,MED[],8,FALSE)</f>
        <v>No</v>
      </c>
      <c r="J1859" t="str">
        <f>VLOOKUP(A1859,MED[],9,FALSE)</f>
        <v>Underweight</v>
      </c>
      <c r="K1859" t="str">
        <f>VLOOKUP(A1859,MED[],10,FALSE)</f>
        <v>Normal</v>
      </c>
      <c r="L1859" t="str">
        <f>VLOOKUP(A1859,HOS[],2,FALSE)</f>
        <v>18 Jun 1982</v>
      </c>
      <c r="M1859" s="11">
        <f>VLOOKUP(A1859,HOS[],8,FALSE)</f>
        <v>20446.849999999999</v>
      </c>
      <c r="N1859" t="str">
        <f>VLOOKUP(A1859,HOS[],9,FALSE)</f>
        <v>tier - 2</v>
      </c>
      <c r="O1859" t="str">
        <f>VLOOKUP(A1859,HOS[],10,FALSE)</f>
        <v>tier - 2</v>
      </c>
      <c r="P1859" t="str">
        <f>VLOOKUP(A1859,HOS[],11,FALSE)</f>
        <v>R1013</v>
      </c>
      <c r="Q1859">
        <f>VLOOKUP(A1859,HOS[],3,FALSE)</f>
        <v>40</v>
      </c>
    </row>
    <row r="1860" spans="1:17" ht="15.6" x14ac:dyDescent="0.3">
      <c r="A1860" s="1" t="s">
        <v>509</v>
      </c>
      <c r="B1860" t="str">
        <f>VLOOKUP(A1860,CUS[],3,FALSE)</f>
        <v>Martina</v>
      </c>
      <c r="C1860">
        <f>VLOOKUP(A1860,MED[],2,FALSE)</f>
        <v>24.3</v>
      </c>
      <c r="D1860">
        <f>VLOOKUP(A1860,MED[],3,FALSE)</f>
        <v>4.9000000000000004</v>
      </c>
      <c r="E1860" t="str">
        <f>VLOOKUP(A1860,MED[],4,FALSE)</f>
        <v>yes</v>
      </c>
      <c r="F1860" t="str">
        <f>VLOOKUP(A1860,MED[],5,FALSE)</f>
        <v>No</v>
      </c>
      <c r="G1860" t="str">
        <f>VLOOKUP(A1860,MED[],6,FALSE)</f>
        <v>Yes</v>
      </c>
      <c r="H1860" t="str">
        <f>VLOOKUP(A1860,MED[],7,FALSE)</f>
        <v>1</v>
      </c>
      <c r="I1860" t="str">
        <f>VLOOKUP(A1860,MED[],8,FALSE)</f>
        <v>No</v>
      </c>
      <c r="J1860" t="str">
        <f>VLOOKUP(A1860,MED[],9,FALSE)</f>
        <v>Overweight</v>
      </c>
      <c r="K1860" t="str">
        <f>VLOOKUP(A1860,MED[],10,FALSE)</f>
        <v>Normal</v>
      </c>
      <c r="L1860" t="str">
        <f>VLOOKUP(A1860,HOS[],2,FALSE)</f>
        <v>13 Nov 1997</v>
      </c>
      <c r="M1860" s="11">
        <f>VLOOKUP(A1860,HOS[],8,FALSE)</f>
        <v>20463</v>
      </c>
      <c r="N1860" t="str">
        <f>VLOOKUP(A1860,HOS[],9,FALSE)</f>
        <v>tier - 2</v>
      </c>
      <c r="O1860" t="str">
        <f>VLOOKUP(A1860,HOS[],10,FALSE)</f>
        <v>tier - 2</v>
      </c>
      <c r="P1860" t="str">
        <f>VLOOKUP(A1860,HOS[],11,FALSE)</f>
        <v>R1011</v>
      </c>
      <c r="Q1860">
        <f>VLOOKUP(A1860,HOS[],3,FALSE)</f>
        <v>25</v>
      </c>
    </row>
    <row r="1861" spans="1:17" ht="15.6" x14ac:dyDescent="0.3">
      <c r="A1861" s="1" t="s">
        <v>508</v>
      </c>
      <c r="B1861" t="str">
        <f>VLOOKUP(A1861,CUS[],3,FALSE)</f>
        <v>Elizabeth L</v>
      </c>
      <c r="C1861">
        <f>VLOOKUP(A1861,MED[],2,FALSE)</f>
        <v>29.734999999999999</v>
      </c>
      <c r="D1861">
        <f>VLOOKUP(A1861,MED[],3,FALSE)</f>
        <v>5.78</v>
      </c>
      <c r="E1861" t="str">
        <f>VLOOKUP(A1861,MED[],4,FALSE)</f>
        <v>No</v>
      </c>
      <c r="F1861" t="str">
        <f>VLOOKUP(A1861,MED[],5,FALSE)</f>
        <v>No</v>
      </c>
      <c r="G1861" t="str">
        <f>VLOOKUP(A1861,MED[],6,FALSE)</f>
        <v>No</v>
      </c>
      <c r="H1861" t="str">
        <f>VLOOKUP(A1861,MED[],7,FALSE)</f>
        <v>0</v>
      </c>
      <c r="I1861" t="str">
        <f>VLOOKUP(A1861,MED[],8,FALSE)</f>
        <v>No</v>
      </c>
      <c r="J1861" t="str">
        <f>VLOOKUP(A1861,MED[],9,FALSE)</f>
        <v>Overweight</v>
      </c>
      <c r="K1861" t="str">
        <f>VLOOKUP(A1861,MED[],10,FALSE)</f>
        <v>Prediabetes</v>
      </c>
      <c r="L1861" t="str">
        <f>VLOOKUP(A1861,HOS[],2,FALSE)</f>
        <v>9 Aug 1990</v>
      </c>
      <c r="M1861" s="11">
        <f>VLOOKUP(A1861,HOS[],8,FALSE)</f>
        <v>20568.32</v>
      </c>
      <c r="N1861" t="str">
        <f>VLOOKUP(A1861,HOS[],9,FALSE)</f>
        <v>tier - 2</v>
      </c>
      <c r="O1861" t="str">
        <f>VLOOKUP(A1861,HOS[],10,FALSE)</f>
        <v>tier - 3</v>
      </c>
      <c r="P1861" t="str">
        <f>VLOOKUP(A1861,HOS[],11,FALSE)</f>
        <v>R1012</v>
      </c>
      <c r="Q1861">
        <f>VLOOKUP(A1861,HOS[],3,FALSE)</f>
        <v>32</v>
      </c>
    </row>
    <row r="1862" spans="1:17" ht="15.6" x14ac:dyDescent="0.3">
      <c r="A1862" s="1" t="s">
        <v>507</v>
      </c>
      <c r="B1862" t="str">
        <f>VLOOKUP(A1862,CUS[],3,FALSE)</f>
        <v>Stephanie C.</v>
      </c>
      <c r="C1862">
        <f>VLOOKUP(A1862,MED[],2,FALSE)</f>
        <v>29.26</v>
      </c>
      <c r="D1862">
        <f>VLOOKUP(A1862,MED[],3,FALSE)</f>
        <v>4.7</v>
      </c>
      <c r="E1862" t="str">
        <f>VLOOKUP(A1862,MED[],4,FALSE)</f>
        <v>No</v>
      </c>
      <c r="F1862" t="str">
        <f>VLOOKUP(A1862,MED[],5,FALSE)</f>
        <v>No</v>
      </c>
      <c r="G1862" t="str">
        <f>VLOOKUP(A1862,MED[],6,FALSE)</f>
        <v>No</v>
      </c>
      <c r="H1862" t="str">
        <f>VLOOKUP(A1862,MED[],7,FALSE)</f>
        <v>0</v>
      </c>
      <c r="I1862" t="str">
        <f>VLOOKUP(A1862,MED[],8,FALSE)</f>
        <v>No</v>
      </c>
      <c r="J1862" t="str">
        <f>VLOOKUP(A1862,MED[],9,FALSE)</f>
        <v>Overweight</v>
      </c>
      <c r="K1862" t="str">
        <f>VLOOKUP(A1862,MED[],10,FALSE)</f>
        <v>Normal</v>
      </c>
      <c r="L1862" t="str">
        <f>VLOOKUP(A1862,HOS[],2,FALSE)</f>
        <v>17 Sep 1991</v>
      </c>
      <c r="M1862" s="11">
        <f>VLOOKUP(A1862,HOS[],8,FALSE)</f>
        <v>20630.28</v>
      </c>
      <c r="N1862" t="str">
        <f>VLOOKUP(A1862,HOS[],9,FALSE)</f>
        <v>tier - 2</v>
      </c>
      <c r="O1862" t="str">
        <f>VLOOKUP(A1862,HOS[],10,FALSE)</f>
        <v>tier - 2</v>
      </c>
      <c r="P1862" t="str">
        <f>VLOOKUP(A1862,HOS[],11,FALSE)</f>
        <v>R1013</v>
      </c>
      <c r="Q1862">
        <f>VLOOKUP(A1862,HOS[],3,FALSE)</f>
        <v>31</v>
      </c>
    </row>
    <row r="1863" spans="1:17" ht="15.6" x14ac:dyDescent="0.3">
      <c r="A1863" s="1" t="s">
        <v>506</v>
      </c>
      <c r="B1863" t="str">
        <f>VLOOKUP(A1863,CUS[],3,FALSE)</f>
        <v>Katie</v>
      </c>
      <c r="C1863">
        <f>VLOOKUP(A1863,MED[],2,FALSE)</f>
        <v>33</v>
      </c>
      <c r="D1863">
        <f>VLOOKUP(A1863,MED[],3,FALSE)</f>
        <v>6.28</v>
      </c>
      <c r="E1863" t="str">
        <f>VLOOKUP(A1863,MED[],4,FALSE)</f>
        <v>No</v>
      </c>
      <c r="F1863" t="str">
        <f>VLOOKUP(A1863,MED[],5,FALSE)</f>
        <v>No</v>
      </c>
      <c r="G1863" t="str">
        <f>VLOOKUP(A1863,MED[],6,FALSE)</f>
        <v>No</v>
      </c>
      <c r="H1863" t="str">
        <f>VLOOKUP(A1863,MED[],7,FALSE)</f>
        <v>0</v>
      </c>
      <c r="I1863" t="str">
        <f>VLOOKUP(A1863,MED[],8,FALSE)</f>
        <v>No</v>
      </c>
      <c r="J1863" t="str">
        <f>VLOOKUP(A1863,MED[],9,FALSE)</f>
        <v>Obesity</v>
      </c>
      <c r="K1863" t="str">
        <f>VLOOKUP(A1863,MED[],10,FALSE)</f>
        <v>Prediabetes</v>
      </c>
      <c r="L1863" t="str">
        <f>VLOOKUP(A1863,HOS[],2,FALSE)</f>
        <v>1 Nov 1994</v>
      </c>
      <c r="M1863" s="11">
        <f>VLOOKUP(A1863,HOS[],8,FALSE)</f>
        <v>20709.02</v>
      </c>
      <c r="N1863" t="str">
        <f>VLOOKUP(A1863,HOS[],9,FALSE)</f>
        <v>tier - 2</v>
      </c>
      <c r="O1863" t="str">
        <f>VLOOKUP(A1863,HOS[],10,FALSE)</f>
        <v>tier - 2</v>
      </c>
      <c r="P1863" t="str">
        <f>VLOOKUP(A1863,HOS[],11,FALSE)</f>
        <v>R1013</v>
      </c>
      <c r="Q1863">
        <f>VLOOKUP(A1863,HOS[],3,FALSE)</f>
        <v>28</v>
      </c>
    </row>
    <row r="1864" spans="1:17" ht="15.6" x14ac:dyDescent="0.3">
      <c r="A1864" s="1" t="s">
        <v>505</v>
      </c>
      <c r="B1864" t="str">
        <f>VLOOKUP(A1864,CUS[],3,FALSE)</f>
        <v>Callie</v>
      </c>
      <c r="C1864">
        <f>VLOOKUP(A1864,MED[],2,FALSE)</f>
        <v>31.065000000000001</v>
      </c>
      <c r="D1864">
        <f>VLOOKUP(A1864,MED[],3,FALSE)</f>
        <v>4.2300000000000004</v>
      </c>
      <c r="E1864" t="str">
        <f>VLOOKUP(A1864,MED[],4,FALSE)</f>
        <v>No</v>
      </c>
      <c r="F1864" t="str">
        <f>VLOOKUP(A1864,MED[],5,FALSE)</f>
        <v>No</v>
      </c>
      <c r="G1864" t="str">
        <f>VLOOKUP(A1864,MED[],6,FALSE)</f>
        <v>No</v>
      </c>
      <c r="H1864" t="str">
        <f>VLOOKUP(A1864,MED[],7,FALSE)</f>
        <v>0</v>
      </c>
      <c r="I1864" t="str">
        <f>VLOOKUP(A1864,MED[],8,FALSE)</f>
        <v>No</v>
      </c>
      <c r="J1864" t="str">
        <f>VLOOKUP(A1864,MED[],9,FALSE)</f>
        <v>Obesity</v>
      </c>
      <c r="K1864" t="str">
        <f>VLOOKUP(A1864,MED[],10,FALSE)</f>
        <v>Normal</v>
      </c>
      <c r="L1864" t="str">
        <f>VLOOKUP(A1864,HOS[],2,FALSE)</f>
        <v>14 Jun 1991</v>
      </c>
      <c r="M1864" s="11">
        <f>VLOOKUP(A1864,HOS[],8,FALSE)</f>
        <v>20745.990000000002</v>
      </c>
      <c r="N1864" t="str">
        <f>VLOOKUP(A1864,HOS[],9,FALSE)</f>
        <v>tier - 2</v>
      </c>
      <c r="O1864" t="str">
        <f>VLOOKUP(A1864,HOS[],10,FALSE)</f>
        <v>tier - 1</v>
      </c>
      <c r="P1864" t="str">
        <f>VLOOKUP(A1864,HOS[],11,FALSE)</f>
        <v>R1024</v>
      </c>
      <c r="Q1864">
        <f>VLOOKUP(A1864,HOS[],3,FALSE)</f>
        <v>31</v>
      </c>
    </row>
    <row r="1865" spans="1:17" ht="15.6" x14ac:dyDescent="0.3">
      <c r="A1865" s="1" t="s">
        <v>504</v>
      </c>
      <c r="B1865" t="str">
        <f>VLOOKUP(A1865,CUS[],3,FALSE)</f>
        <v>Inna</v>
      </c>
      <c r="C1865">
        <f>VLOOKUP(A1865,MED[],2,FALSE)</f>
        <v>26.51</v>
      </c>
      <c r="D1865">
        <f>VLOOKUP(A1865,MED[],3,FALSE)</f>
        <v>6.17</v>
      </c>
      <c r="E1865" t="str">
        <f>VLOOKUP(A1865,MED[],4,FALSE)</f>
        <v>No</v>
      </c>
      <c r="F1865" t="str">
        <f>VLOOKUP(A1865,MED[],5,FALSE)</f>
        <v>No</v>
      </c>
      <c r="G1865" t="str">
        <f>VLOOKUP(A1865,MED[],6,FALSE)</f>
        <v>No</v>
      </c>
      <c r="H1865" t="str">
        <f>VLOOKUP(A1865,MED[],7,FALSE)</f>
        <v>0</v>
      </c>
      <c r="I1865" t="str">
        <f>VLOOKUP(A1865,MED[],8,FALSE)</f>
        <v>No</v>
      </c>
      <c r="J1865" t="str">
        <f>VLOOKUP(A1865,MED[],9,FALSE)</f>
        <v>Overweight</v>
      </c>
      <c r="K1865" t="str">
        <f>VLOOKUP(A1865,MED[],10,FALSE)</f>
        <v>Prediabetes</v>
      </c>
      <c r="L1865" t="str">
        <f>VLOOKUP(A1865,HOS[],2,FALSE)</f>
        <v>10 Oct 1994</v>
      </c>
      <c r="M1865" s="11">
        <f>VLOOKUP(A1865,HOS[],8,FALSE)</f>
        <v>43896.38</v>
      </c>
      <c r="N1865" t="str">
        <f>VLOOKUP(A1865,HOS[],9,FALSE)</f>
        <v>tier - 2</v>
      </c>
      <c r="O1865" t="str">
        <f>VLOOKUP(A1865,HOS[],10,FALSE)</f>
        <v>tier - 1</v>
      </c>
      <c r="P1865" t="str">
        <f>VLOOKUP(A1865,HOS[],11,FALSE)</f>
        <v>R1013</v>
      </c>
      <c r="Q1865">
        <f>VLOOKUP(A1865,HOS[],3,FALSE)</f>
        <v>28</v>
      </c>
    </row>
    <row r="1866" spans="1:17" ht="15.6" x14ac:dyDescent="0.3">
      <c r="A1866" s="1" t="s">
        <v>503</v>
      </c>
      <c r="B1866" t="str">
        <f>VLOOKUP(A1866,CUS[],3,FALSE)</f>
        <v>Mary K.</v>
      </c>
      <c r="C1866">
        <f>VLOOKUP(A1866,MED[],2,FALSE)</f>
        <v>28.88</v>
      </c>
      <c r="D1866">
        <f>VLOOKUP(A1866,MED[],3,FALSE)</f>
        <v>4.96</v>
      </c>
      <c r="E1866" t="str">
        <f>VLOOKUP(A1866,MED[],4,FALSE)</f>
        <v>No</v>
      </c>
      <c r="F1866" t="str">
        <f>VLOOKUP(A1866,MED[],5,FALSE)</f>
        <v>No</v>
      </c>
      <c r="G1866" t="str">
        <f>VLOOKUP(A1866,MED[],6,FALSE)</f>
        <v>No</v>
      </c>
      <c r="H1866" t="str">
        <f>VLOOKUP(A1866,MED[],7,FALSE)</f>
        <v>0</v>
      </c>
      <c r="I1866" t="str">
        <f>VLOOKUP(A1866,MED[],8,FALSE)</f>
        <v>No</v>
      </c>
      <c r="J1866" t="str">
        <f>VLOOKUP(A1866,MED[],9,FALSE)</f>
        <v>Overweight</v>
      </c>
      <c r="K1866" t="str">
        <f>VLOOKUP(A1866,MED[],10,FALSE)</f>
        <v>Normal</v>
      </c>
      <c r="L1866" t="str">
        <f>VLOOKUP(A1866,HOS[],2,FALSE)</f>
        <v>4 Nov 1994</v>
      </c>
      <c r="M1866" s="11">
        <f>VLOOKUP(A1866,HOS[],8,FALSE)</f>
        <v>20773.63</v>
      </c>
      <c r="N1866" t="str">
        <f>VLOOKUP(A1866,HOS[],9,FALSE)</f>
        <v>tier - 2</v>
      </c>
      <c r="O1866" t="str">
        <f>VLOOKUP(A1866,HOS[],10,FALSE)</f>
        <v>tier - 1</v>
      </c>
      <c r="P1866" t="str">
        <f>VLOOKUP(A1866,HOS[],11,FALSE)</f>
        <v>R1024</v>
      </c>
      <c r="Q1866">
        <f>VLOOKUP(A1866,HOS[],3,FALSE)</f>
        <v>28</v>
      </c>
    </row>
    <row r="1867" spans="1:17" ht="15.6" x14ac:dyDescent="0.3">
      <c r="A1867" s="1" t="s">
        <v>502</v>
      </c>
      <c r="B1867" t="str">
        <f>VLOOKUP(A1867,CUS[],3,FALSE)</f>
        <v>Samuel M.</v>
      </c>
      <c r="C1867">
        <f>VLOOKUP(A1867,MED[],2,FALSE)</f>
        <v>35.814999999999998</v>
      </c>
      <c r="D1867">
        <f>VLOOKUP(A1867,MED[],3,FALSE)</f>
        <v>5.1100000000000003</v>
      </c>
      <c r="E1867" t="str">
        <f>VLOOKUP(A1867,MED[],4,FALSE)</f>
        <v>yes</v>
      </c>
      <c r="F1867" t="str">
        <f>VLOOKUP(A1867,MED[],5,FALSE)</f>
        <v>No</v>
      </c>
      <c r="G1867" t="str">
        <f>VLOOKUP(A1867,MED[],6,FALSE)</f>
        <v>No</v>
      </c>
      <c r="H1867" t="str">
        <f>VLOOKUP(A1867,MED[],7,FALSE)</f>
        <v>1</v>
      </c>
      <c r="I1867" t="str">
        <f>VLOOKUP(A1867,MED[],8,FALSE)</f>
        <v>No</v>
      </c>
      <c r="J1867" t="str">
        <f>VLOOKUP(A1867,MED[],9,FALSE)</f>
        <v>Obesity</v>
      </c>
      <c r="K1867" t="str">
        <f>VLOOKUP(A1867,MED[],10,FALSE)</f>
        <v>Normal</v>
      </c>
      <c r="L1867" t="str">
        <f>VLOOKUP(A1867,HOS[],2,FALSE)</f>
        <v>1 Dec 1988</v>
      </c>
      <c r="M1867" s="11">
        <f>VLOOKUP(A1867,HOS[],8,FALSE)</f>
        <v>11540.25</v>
      </c>
      <c r="N1867" t="str">
        <f>VLOOKUP(A1867,HOS[],9,FALSE)</f>
        <v>tier - 2</v>
      </c>
      <c r="O1867" t="str">
        <f>VLOOKUP(A1867,HOS[],10,FALSE)</f>
        <v>tier - 1</v>
      </c>
      <c r="P1867" t="str">
        <f>VLOOKUP(A1867,HOS[],11,FALSE)</f>
        <v>R1012</v>
      </c>
      <c r="Q1867">
        <f>VLOOKUP(A1867,HOS[],3,FALSE)</f>
        <v>34</v>
      </c>
    </row>
    <row r="1868" spans="1:17" ht="15.6" x14ac:dyDescent="0.3">
      <c r="A1868" s="1" t="s">
        <v>501</v>
      </c>
      <c r="B1868" t="str">
        <f>VLOOKUP(A1868,CUS[],3,FALSE)</f>
        <v>Kimberly</v>
      </c>
      <c r="C1868">
        <f>VLOOKUP(A1868,MED[],2,FALSE)</f>
        <v>21.28</v>
      </c>
      <c r="D1868">
        <f>VLOOKUP(A1868,MED[],3,FALSE)</f>
        <v>4.05</v>
      </c>
      <c r="E1868" t="str">
        <f>VLOOKUP(A1868,MED[],4,FALSE)</f>
        <v>No</v>
      </c>
      <c r="F1868" t="str">
        <f>VLOOKUP(A1868,MED[],5,FALSE)</f>
        <v>yes</v>
      </c>
      <c r="G1868" t="str">
        <f>VLOOKUP(A1868,MED[],6,FALSE)</f>
        <v>No</v>
      </c>
      <c r="H1868" t="str">
        <f>VLOOKUP(A1868,MED[],7,FALSE)</f>
        <v>1</v>
      </c>
      <c r="I1868" t="str">
        <f>VLOOKUP(A1868,MED[],8,FALSE)</f>
        <v>No</v>
      </c>
      <c r="J1868" t="str">
        <f>VLOOKUP(A1868,MED[],9,FALSE)</f>
        <v>Overweight</v>
      </c>
      <c r="K1868" t="str">
        <f>VLOOKUP(A1868,MED[],10,FALSE)</f>
        <v>Normal</v>
      </c>
      <c r="L1868" t="str">
        <f>VLOOKUP(A1868,HOS[],2,FALSE)</f>
        <v>8 Nov 2000</v>
      </c>
      <c r="M1868" s="11">
        <f>VLOOKUP(A1868,HOS[],8,FALSE)</f>
        <v>20781.490000000002</v>
      </c>
      <c r="N1868" t="str">
        <f>VLOOKUP(A1868,HOS[],9,FALSE)</f>
        <v>tier - 2</v>
      </c>
      <c r="O1868" t="str">
        <f>VLOOKUP(A1868,HOS[],10,FALSE)</f>
        <v>tier - 3</v>
      </c>
      <c r="P1868" t="str">
        <f>VLOOKUP(A1868,HOS[],11,FALSE)</f>
        <v>R1012</v>
      </c>
      <c r="Q1868">
        <f>VLOOKUP(A1868,HOS[],3,FALSE)</f>
        <v>22</v>
      </c>
    </row>
    <row r="1869" spans="1:17" ht="15.6" x14ac:dyDescent="0.3">
      <c r="A1869" s="1" t="s">
        <v>500</v>
      </c>
      <c r="B1869" t="str">
        <f>VLOOKUP(A1869,CUS[],3,FALSE)</f>
        <v>Tom J.</v>
      </c>
      <c r="C1869">
        <f>VLOOKUP(A1869,MED[],2,FALSE)</f>
        <v>33.81</v>
      </c>
      <c r="D1869">
        <f>VLOOKUP(A1869,MED[],3,FALSE)</f>
        <v>6.49</v>
      </c>
      <c r="E1869" t="str">
        <f>VLOOKUP(A1869,MED[],4,FALSE)</f>
        <v>No</v>
      </c>
      <c r="F1869" t="str">
        <f>VLOOKUP(A1869,MED[],5,FALSE)</f>
        <v>No</v>
      </c>
      <c r="G1869" t="str">
        <f>VLOOKUP(A1869,MED[],6,FALSE)</f>
        <v>Yes</v>
      </c>
      <c r="H1869" t="str">
        <f>VLOOKUP(A1869,MED[],7,FALSE)</f>
        <v>1</v>
      </c>
      <c r="I1869" t="str">
        <f>VLOOKUP(A1869,MED[],8,FALSE)</f>
        <v>No</v>
      </c>
      <c r="J1869" t="str">
        <f>VLOOKUP(A1869,MED[],9,FALSE)</f>
        <v>Obesity</v>
      </c>
      <c r="K1869" t="str">
        <f>VLOOKUP(A1869,MED[],10,FALSE)</f>
        <v>Prediabetes</v>
      </c>
      <c r="L1869" t="str">
        <f>VLOOKUP(A1869,HOS[],2,FALSE)</f>
        <v>8 Jun 2003</v>
      </c>
      <c r="M1869" s="11">
        <f>VLOOKUP(A1869,HOS[],8,FALSE)</f>
        <v>20878.78</v>
      </c>
      <c r="N1869" t="str">
        <f>VLOOKUP(A1869,HOS[],9,FALSE)</f>
        <v>tier - 2</v>
      </c>
      <c r="O1869" t="str">
        <f>VLOOKUP(A1869,HOS[],10,FALSE)</f>
        <v>tier - 1</v>
      </c>
      <c r="P1869" t="str">
        <f>VLOOKUP(A1869,HOS[],11,FALSE)</f>
        <v>R1021</v>
      </c>
      <c r="Q1869">
        <f>VLOOKUP(A1869,HOS[],3,FALSE)</f>
        <v>20</v>
      </c>
    </row>
    <row r="1870" spans="1:17" ht="15.6" x14ac:dyDescent="0.3">
      <c r="A1870" s="1" t="s">
        <v>499</v>
      </c>
      <c r="B1870" t="str">
        <f>VLOOKUP(A1870,CUS[],3,FALSE)</f>
        <v>Zachary</v>
      </c>
      <c r="C1870">
        <f>VLOOKUP(A1870,MED[],2,FALSE)</f>
        <v>44.22</v>
      </c>
      <c r="D1870">
        <f>VLOOKUP(A1870,MED[],3,FALSE)</f>
        <v>4.1900000000000004</v>
      </c>
      <c r="E1870" t="str">
        <f>VLOOKUP(A1870,MED[],4,FALSE)</f>
        <v>No</v>
      </c>
      <c r="F1870" t="str">
        <f>VLOOKUP(A1870,MED[],5,FALSE)</f>
        <v>No</v>
      </c>
      <c r="G1870" t="str">
        <f>VLOOKUP(A1870,MED[],6,FALSE)</f>
        <v>No</v>
      </c>
      <c r="H1870" t="str">
        <f>VLOOKUP(A1870,MED[],7,FALSE)</f>
        <v>1</v>
      </c>
      <c r="I1870" t="str">
        <f>VLOOKUP(A1870,MED[],8,FALSE)</f>
        <v>No</v>
      </c>
      <c r="J1870" t="str">
        <f>VLOOKUP(A1870,MED[],9,FALSE)</f>
        <v>Obesity</v>
      </c>
      <c r="K1870" t="str">
        <f>VLOOKUP(A1870,MED[],10,FALSE)</f>
        <v>Normal</v>
      </c>
      <c r="L1870" t="str">
        <f>VLOOKUP(A1870,HOS[],2,FALSE)</f>
        <v>19 Jun 1992</v>
      </c>
      <c r="M1870" s="11">
        <f>VLOOKUP(A1870,HOS[],8,FALSE)</f>
        <v>20893.060000000001</v>
      </c>
      <c r="N1870" t="str">
        <f>VLOOKUP(A1870,HOS[],9,FALSE)</f>
        <v>tier - 3</v>
      </c>
      <c r="O1870" t="str">
        <f>VLOOKUP(A1870,HOS[],10,FALSE)</f>
        <v>tier - 2</v>
      </c>
      <c r="P1870" t="str">
        <f>VLOOKUP(A1870,HOS[],11,FALSE)</f>
        <v>R1013</v>
      </c>
      <c r="Q1870">
        <f>VLOOKUP(A1870,HOS[],3,FALSE)</f>
        <v>30</v>
      </c>
    </row>
    <row r="1871" spans="1:17" ht="15.6" x14ac:dyDescent="0.3">
      <c r="A1871" s="1" t="s">
        <v>498</v>
      </c>
      <c r="B1871" t="str">
        <f>VLOOKUP(A1871,CUS[],3,FALSE)</f>
        <v>Dane</v>
      </c>
      <c r="C1871">
        <f>VLOOKUP(A1871,MED[],2,FALSE)</f>
        <v>15.46</v>
      </c>
      <c r="D1871">
        <f>VLOOKUP(A1871,MED[],3,FALSE)</f>
        <v>4.99</v>
      </c>
      <c r="E1871" t="str">
        <f>VLOOKUP(A1871,MED[],4,FALSE)</f>
        <v>yes</v>
      </c>
      <c r="F1871" t="str">
        <f>VLOOKUP(A1871,MED[],5,FALSE)</f>
        <v>No</v>
      </c>
      <c r="G1871" t="str">
        <f>VLOOKUP(A1871,MED[],6,FALSE)</f>
        <v>Yes</v>
      </c>
      <c r="H1871" t="str">
        <f>VLOOKUP(A1871,MED[],7,FALSE)</f>
        <v>1</v>
      </c>
      <c r="I1871" t="str">
        <f>VLOOKUP(A1871,MED[],8,FALSE)</f>
        <v>No</v>
      </c>
      <c r="J1871" t="str">
        <f>VLOOKUP(A1871,MED[],9,FALSE)</f>
        <v>Underweight</v>
      </c>
      <c r="K1871" t="str">
        <f>VLOOKUP(A1871,MED[],10,FALSE)</f>
        <v>Normal</v>
      </c>
      <c r="L1871" t="str">
        <f>VLOOKUP(A1871,HOS[],2,FALSE)</f>
        <v>2 Nov 1983</v>
      </c>
      <c r="M1871" s="11">
        <f>VLOOKUP(A1871,HOS[],8,FALSE)</f>
        <v>21082.16</v>
      </c>
      <c r="N1871" t="str">
        <f>VLOOKUP(A1871,HOS[],9,FALSE)</f>
        <v>tier - 2</v>
      </c>
      <c r="O1871" t="str">
        <f>VLOOKUP(A1871,HOS[],10,FALSE)</f>
        <v>tier - 1</v>
      </c>
      <c r="P1871" t="str">
        <f>VLOOKUP(A1871,HOS[],11,FALSE)</f>
        <v>R1012</v>
      </c>
      <c r="Q1871">
        <f>VLOOKUP(A1871,HOS[],3,FALSE)</f>
        <v>39</v>
      </c>
    </row>
    <row r="1872" spans="1:17" ht="15.6" x14ac:dyDescent="0.3">
      <c r="A1872" s="1" t="s">
        <v>497</v>
      </c>
      <c r="B1872" t="str">
        <f>VLOOKUP(A1872,CUS[],3,FALSE)</f>
        <v>Dougie J</v>
      </c>
      <c r="C1872">
        <f>VLOOKUP(A1872,MED[],2,FALSE)</f>
        <v>30.3</v>
      </c>
      <c r="D1872">
        <f>VLOOKUP(A1872,MED[],3,FALSE)</f>
        <v>4.7699999999999996</v>
      </c>
      <c r="E1872" t="str">
        <f>VLOOKUP(A1872,MED[],4,FALSE)</f>
        <v>yes</v>
      </c>
      <c r="F1872" t="str">
        <f>VLOOKUP(A1872,MED[],5,FALSE)</f>
        <v>No</v>
      </c>
      <c r="G1872" t="str">
        <f>VLOOKUP(A1872,MED[],6,FALSE)</f>
        <v>No</v>
      </c>
      <c r="H1872" t="str">
        <f>VLOOKUP(A1872,MED[],7,FALSE)</f>
        <v>1</v>
      </c>
      <c r="I1872" t="str">
        <f>VLOOKUP(A1872,MED[],8,FALSE)</f>
        <v>No</v>
      </c>
      <c r="J1872" t="str">
        <f>VLOOKUP(A1872,MED[],9,FALSE)</f>
        <v>Obesity</v>
      </c>
      <c r="K1872" t="str">
        <f>VLOOKUP(A1872,MED[],10,FALSE)</f>
        <v>Normal</v>
      </c>
      <c r="L1872" t="str">
        <f>VLOOKUP(A1872,HOS[],2,FALSE)</f>
        <v>23 Oct 1995</v>
      </c>
      <c r="M1872" s="11">
        <f>VLOOKUP(A1872,HOS[],8,FALSE)</f>
        <v>21098.55</v>
      </c>
      <c r="N1872" t="str">
        <f>VLOOKUP(A1872,HOS[],9,FALSE)</f>
        <v>tier - 3</v>
      </c>
      <c r="O1872" t="str">
        <f>VLOOKUP(A1872,HOS[],10,FALSE)</f>
        <v>tier - 2</v>
      </c>
      <c r="P1872" t="str">
        <f>VLOOKUP(A1872,HOS[],11,FALSE)</f>
        <v>R1011</v>
      </c>
      <c r="Q1872">
        <f>VLOOKUP(A1872,HOS[],3,FALSE)</f>
        <v>27</v>
      </c>
    </row>
    <row r="1873" spans="1:17" ht="15.6" x14ac:dyDescent="0.3">
      <c r="A1873" s="1" t="s">
        <v>496</v>
      </c>
      <c r="B1873" t="str">
        <f>VLOOKUP(A1873,CUS[],3,FALSE)</f>
        <v>Jeremiah H</v>
      </c>
      <c r="C1873">
        <f>VLOOKUP(A1873,MED[],2,FALSE)</f>
        <v>16.670000000000002</v>
      </c>
      <c r="D1873">
        <f>VLOOKUP(A1873,MED[],3,FALSE)</f>
        <v>5.46</v>
      </c>
      <c r="E1873" t="str">
        <f>VLOOKUP(A1873,MED[],4,FALSE)</f>
        <v>No</v>
      </c>
      <c r="F1873" t="str">
        <f>VLOOKUP(A1873,MED[],5,FALSE)</f>
        <v>No</v>
      </c>
      <c r="G1873" t="str">
        <f>VLOOKUP(A1873,MED[],6,FALSE)</f>
        <v>No</v>
      </c>
      <c r="H1873" t="str">
        <f>VLOOKUP(A1873,MED[],7,FALSE)</f>
        <v>0</v>
      </c>
      <c r="I1873" t="str">
        <f>VLOOKUP(A1873,MED[],8,FALSE)</f>
        <v>No</v>
      </c>
      <c r="J1873" t="str">
        <f>VLOOKUP(A1873,MED[],9,FALSE)</f>
        <v>Underweight</v>
      </c>
      <c r="K1873" t="str">
        <f>VLOOKUP(A1873,MED[],10,FALSE)</f>
        <v>Normal</v>
      </c>
      <c r="L1873" t="str">
        <f>VLOOKUP(A1873,HOS[],2,FALSE)</f>
        <v>26 Jun 1982</v>
      </c>
      <c r="M1873" s="11">
        <f>VLOOKUP(A1873,HOS[],8,FALSE)</f>
        <v>21195.82</v>
      </c>
      <c r="N1873" t="str">
        <f>VLOOKUP(A1873,HOS[],9,FALSE)</f>
        <v>tier - 2</v>
      </c>
      <c r="O1873" t="str">
        <f>VLOOKUP(A1873,HOS[],10,FALSE)</f>
        <v>tier - 3</v>
      </c>
      <c r="P1873" t="str">
        <f>VLOOKUP(A1873,HOS[],11,FALSE)</f>
        <v>R1013</v>
      </c>
      <c r="Q1873">
        <f>VLOOKUP(A1873,HOS[],3,FALSE)</f>
        <v>40</v>
      </c>
    </row>
    <row r="1874" spans="1:17" ht="15.6" x14ac:dyDescent="0.3">
      <c r="A1874" s="1" t="s">
        <v>495</v>
      </c>
      <c r="B1874" t="str">
        <f>VLOOKUP(A1874,CUS[],3,FALSE)</f>
        <v>Ashley J.</v>
      </c>
      <c r="C1874">
        <f>VLOOKUP(A1874,MED[],2,FALSE)</f>
        <v>28.594999999999999</v>
      </c>
      <c r="D1874">
        <f>VLOOKUP(A1874,MED[],3,FALSE)</f>
        <v>5.43</v>
      </c>
      <c r="E1874" t="str">
        <f>VLOOKUP(A1874,MED[],4,FALSE)</f>
        <v>No</v>
      </c>
      <c r="F1874" t="str">
        <f>VLOOKUP(A1874,MED[],5,FALSE)</f>
        <v>No</v>
      </c>
      <c r="G1874" t="str">
        <f>VLOOKUP(A1874,MED[],6,FALSE)</f>
        <v>No</v>
      </c>
      <c r="H1874" t="str">
        <f>VLOOKUP(A1874,MED[],7,FALSE)</f>
        <v>0</v>
      </c>
      <c r="I1874" t="str">
        <f>VLOOKUP(A1874,MED[],8,FALSE)</f>
        <v>No</v>
      </c>
      <c r="J1874" t="str">
        <f>VLOOKUP(A1874,MED[],9,FALSE)</f>
        <v>Overweight</v>
      </c>
      <c r="K1874" t="str">
        <f>VLOOKUP(A1874,MED[],10,FALSE)</f>
        <v>Normal</v>
      </c>
      <c r="L1874" t="str">
        <f>VLOOKUP(A1874,HOS[],2,FALSE)</f>
        <v>14 Dec 1991</v>
      </c>
      <c r="M1874" s="11">
        <f>VLOOKUP(A1874,HOS[],8,FALSE)</f>
        <v>21223.68</v>
      </c>
      <c r="N1874" t="str">
        <f>VLOOKUP(A1874,HOS[],9,FALSE)</f>
        <v>tier - 3</v>
      </c>
      <c r="O1874" t="str">
        <f>VLOOKUP(A1874,HOS[],10,FALSE)</f>
        <v>tier - 1</v>
      </c>
      <c r="P1874" t="str">
        <f>VLOOKUP(A1874,HOS[],11,FALSE)</f>
        <v>R1012</v>
      </c>
      <c r="Q1874">
        <f>VLOOKUP(A1874,HOS[],3,FALSE)</f>
        <v>31</v>
      </c>
    </row>
    <row r="1875" spans="1:17" ht="15.6" x14ac:dyDescent="0.3">
      <c r="A1875" s="1" t="s">
        <v>494</v>
      </c>
      <c r="B1875" t="str">
        <f>VLOOKUP(A1875,CUS[],3,FALSE)</f>
        <v>Turner J.</v>
      </c>
      <c r="C1875">
        <f>VLOOKUP(A1875,MED[],2,FALSE)</f>
        <v>25.934999999999999</v>
      </c>
      <c r="D1875">
        <f>VLOOKUP(A1875,MED[],3,FALSE)</f>
        <v>4.29</v>
      </c>
      <c r="E1875" t="str">
        <f>VLOOKUP(A1875,MED[],4,FALSE)</f>
        <v>No</v>
      </c>
      <c r="F1875" t="str">
        <f>VLOOKUP(A1875,MED[],5,FALSE)</f>
        <v>No</v>
      </c>
      <c r="G1875" t="str">
        <f>VLOOKUP(A1875,MED[],6,FALSE)</f>
        <v>No</v>
      </c>
      <c r="H1875" t="str">
        <f>VLOOKUP(A1875,MED[],7,FALSE)</f>
        <v>0</v>
      </c>
      <c r="I1875" t="str">
        <f>VLOOKUP(A1875,MED[],8,FALSE)</f>
        <v>No</v>
      </c>
      <c r="J1875" t="str">
        <f>VLOOKUP(A1875,MED[],9,FALSE)</f>
        <v>Overweight</v>
      </c>
      <c r="K1875" t="str">
        <f>VLOOKUP(A1875,MED[],10,FALSE)</f>
        <v>Normal</v>
      </c>
      <c r="L1875" t="str">
        <f>VLOOKUP(A1875,HOS[],2,FALSE)</f>
        <v>3 Nov 1991</v>
      </c>
      <c r="M1875" s="11">
        <f>VLOOKUP(A1875,HOS[],8,FALSE)</f>
        <v>21232.18</v>
      </c>
      <c r="N1875" t="str">
        <f>VLOOKUP(A1875,HOS[],9,FALSE)</f>
        <v>tier - 2</v>
      </c>
      <c r="O1875" t="str">
        <f>VLOOKUP(A1875,HOS[],10,FALSE)</f>
        <v>tier - 2</v>
      </c>
      <c r="P1875" t="str">
        <f>VLOOKUP(A1875,HOS[],11,FALSE)</f>
        <v>R1012</v>
      </c>
      <c r="Q1875">
        <f>VLOOKUP(A1875,HOS[],3,FALSE)</f>
        <v>31</v>
      </c>
    </row>
    <row r="1876" spans="1:17" ht="15.6" x14ac:dyDescent="0.3">
      <c r="A1876" s="1" t="s">
        <v>493</v>
      </c>
      <c r="B1876" t="str">
        <f>VLOOKUP(A1876,CUS[],3,FALSE)</f>
        <v>Roger</v>
      </c>
      <c r="C1876">
        <f>VLOOKUP(A1876,MED[],2,FALSE)</f>
        <v>27.645</v>
      </c>
      <c r="D1876">
        <f>VLOOKUP(A1876,MED[],3,FALSE)</f>
        <v>5.25</v>
      </c>
      <c r="E1876" t="str">
        <f>VLOOKUP(A1876,MED[],4,FALSE)</f>
        <v>No</v>
      </c>
      <c r="F1876" t="str">
        <f>VLOOKUP(A1876,MED[],5,FALSE)</f>
        <v>No</v>
      </c>
      <c r="G1876" t="str">
        <f>VLOOKUP(A1876,MED[],6,FALSE)</f>
        <v>No</v>
      </c>
      <c r="H1876" t="str">
        <f>VLOOKUP(A1876,MED[],7,FALSE)</f>
        <v>1</v>
      </c>
      <c r="I1876" t="str">
        <f>VLOOKUP(A1876,MED[],8,FALSE)</f>
        <v>No</v>
      </c>
      <c r="J1876" t="str">
        <f>VLOOKUP(A1876,MED[],9,FALSE)</f>
        <v>Overweight</v>
      </c>
      <c r="K1876" t="str">
        <f>VLOOKUP(A1876,MED[],10,FALSE)</f>
        <v>Normal</v>
      </c>
      <c r="L1876" t="str">
        <f>VLOOKUP(A1876,HOS[],2,FALSE)</f>
        <v>10 Jun 1992</v>
      </c>
      <c r="M1876" s="11">
        <f>VLOOKUP(A1876,HOS[],8,FALSE)</f>
        <v>21259.38</v>
      </c>
      <c r="N1876" t="str">
        <f>VLOOKUP(A1876,HOS[],9,FALSE)</f>
        <v>tier - 3</v>
      </c>
      <c r="O1876" t="str">
        <f>VLOOKUP(A1876,HOS[],10,FALSE)</f>
        <v>tier - 1</v>
      </c>
      <c r="P1876" t="str">
        <f>VLOOKUP(A1876,HOS[],11,FALSE)</f>
        <v>R1016</v>
      </c>
      <c r="Q1876">
        <f>VLOOKUP(A1876,HOS[],3,FALSE)</f>
        <v>30</v>
      </c>
    </row>
    <row r="1877" spans="1:17" ht="15.6" x14ac:dyDescent="0.3">
      <c r="A1877" s="1" t="s">
        <v>492</v>
      </c>
      <c r="B1877" t="str">
        <f>VLOOKUP(A1877,CUS[],3,FALSE)</f>
        <v>Pamela</v>
      </c>
      <c r="C1877">
        <f>VLOOKUP(A1877,MED[],2,FALSE)</f>
        <v>30.1</v>
      </c>
      <c r="D1877">
        <f>VLOOKUP(A1877,MED[],3,FALSE)</f>
        <v>4.04</v>
      </c>
      <c r="E1877" t="str">
        <f>VLOOKUP(A1877,MED[],4,FALSE)</f>
        <v>No</v>
      </c>
      <c r="F1877" t="str">
        <f>VLOOKUP(A1877,MED[],5,FALSE)</f>
        <v>No</v>
      </c>
      <c r="G1877" t="str">
        <f>VLOOKUP(A1877,MED[],6,FALSE)</f>
        <v>No</v>
      </c>
      <c r="H1877" t="str">
        <f>VLOOKUP(A1877,MED[],7,FALSE)</f>
        <v>1</v>
      </c>
      <c r="I1877" t="str">
        <f>VLOOKUP(A1877,MED[],8,FALSE)</f>
        <v>No</v>
      </c>
      <c r="J1877" t="str">
        <f>VLOOKUP(A1877,MED[],9,FALSE)</f>
        <v>Obesity</v>
      </c>
      <c r="K1877" t="str">
        <f>VLOOKUP(A1877,MED[],10,FALSE)</f>
        <v>Normal</v>
      </c>
      <c r="L1877" t="str">
        <f>VLOOKUP(A1877,HOS[],2,FALSE)</f>
        <v>5 Dec 1998</v>
      </c>
      <c r="M1877" s="11">
        <f>VLOOKUP(A1877,HOS[],8,FALSE)</f>
        <v>43921.18</v>
      </c>
      <c r="N1877" t="str">
        <f>VLOOKUP(A1877,HOS[],9,FALSE)</f>
        <v>tier - 2</v>
      </c>
      <c r="O1877" t="str">
        <f>VLOOKUP(A1877,HOS[],10,FALSE)</f>
        <v>tier - 1</v>
      </c>
      <c r="P1877" t="str">
        <f>VLOOKUP(A1877,HOS[],11,FALSE)</f>
        <v>R1011</v>
      </c>
      <c r="Q1877">
        <f>VLOOKUP(A1877,HOS[],3,FALSE)</f>
        <v>24</v>
      </c>
    </row>
    <row r="1878" spans="1:17" ht="15.6" x14ac:dyDescent="0.3">
      <c r="A1878" s="1" t="s">
        <v>491</v>
      </c>
      <c r="B1878" t="str">
        <f>VLOOKUP(A1878,CUS[],3,FALSE)</f>
        <v>Allison M.</v>
      </c>
      <c r="C1878">
        <f>VLOOKUP(A1878,MED[],2,FALSE)</f>
        <v>26.79</v>
      </c>
      <c r="D1878">
        <f>VLOOKUP(A1878,MED[],3,FALSE)</f>
        <v>5</v>
      </c>
      <c r="E1878" t="str">
        <f>VLOOKUP(A1878,MED[],4,FALSE)</f>
        <v>yes</v>
      </c>
      <c r="F1878" t="str">
        <f>VLOOKUP(A1878,MED[],5,FALSE)</f>
        <v>No</v>
      </c>
      <c r="G1878" t="str">
        <f>VLOOKUP(A1878,MED[],6,FALSE)</f>
        <v>Yes</v>
      </c>
      <c r="H1878" t="str">
        <f>VLOOKUP(A1878,MED[],7,FALSE)</f>
        <v>1</v>
      </c>
      <c r="I1878" t="str">
        <f>VLOOKUP(A1878,MED[],8,FALSE)</f>
        <v>No</v>
      </c>
      <c r="J1878" t="str">
        <f>VLOOKUP(A1878,MED[],9,FALSE)</f>
        <v>Overweight</v>
      </c>
      <c r="K1878" t="str">
        <f>VLOOKUP(A1878,MED[],10,FALSE)</f>
        <v>Normal</v>
      </c>
      <c r="L1878" t="str">
        <f>VLOOKUP(A1878,HOS[],2,FALSE)</f>
        <v>23 Sep 1997</v>
      </c>
      <c r="M1878" s="11">
        <f>VLOOKUP(A1878,HOS[],8,FALSE)</f>
        <v>11552.9</v>
      </c>
      <c r="N1878" t="str">
        <f>VLOOKUP(A1878,HOS[],9,FALSE)</f>
        <v>tier - 2</v>
      </c>
      <c r="O1878" t="str">
        <f>VLOOKUP(A1878,HOS[],10,FALSE)</f>
        <v>tier - 2</v>
      </c>
      <c r="P1878" t="str">
        <f>VLOOKUP(A1878,HOS[],11,FALSE)</f>
        <v>R1012</v>
      </c>
      <c r="Q1878">
        <f>VLOOKUP(A1878,HOS[],3,FALSE)</f>
        <v>25</v>
      </c>
    </row>
    <row r="1879" spans="1:17" ht="15.6" x14ac:dyDescent="0.3">
      <c r="A1879" s="1" t="s">
        <v>490</v>
      </c>
      <c r="B1879" t="str">
        <f>VLOOKUP(A1879,CUS[],3,FALSE)</f>
        <v>Katherine H.</v>
      </c>
      <c r="C1879">
        <f>VLOOKUP(A1879,MED[],2,FALSE)</f>
        <v>27.1</v>
      </c>
      <c r="D1879">
        <f>VLOOKUP(A1879,MED[],3,FALSE)</f>
        <v>4.01</v>
      </c>
      <c r="E1879" t="str">
        <f>VLOOKUP(A1879,MED[],4,FALSE)</f>
        <v>yes</v>
      </c>
      <c r="F1879" t="str">
        <f>VLOOKUP(A1879,MED[],5,FALSE)</f>
        <v>No</v>
      </c>
      <c r="G1879" t="str">
        <f>VLOOKUP(A1879,MED[],6,FALSE)</f>
        <v>No</v>
      </c>
      <c r="H1879" t="str">
        <f>VLOOKUP(A1879,MED[],7,FALSE)</f>
        <v>1</v>
      </c>
      <c r="I1879" t="str">
        <f>VLOOKUP(A1879,MED[],8,FALSE)</f>
        <v>No</v>
      </c>
      <c r="J1879" t="str">
        <f>VLOOKUP(A1879,MED[],9,FALSE)</f>
        <v>Overweight</v>
      </c>
      <c r="K1879" t="str">
        <f>VLOOKUP(A1879,MED[],10,FALSE)</f>
        <v>Normal</v>
      </c>
      <c r="L1879" t="str">
        <f>VLOOKUP(A1879,HOS[],2,FALSE)</f>
        <v>4 Oct 1995</v>
      </c>
      <c r="M1879" s="11">
        <f>VLOOKUP(A1879,HOS[],8,FALSE)</f>
        <v>21344.85</v>
      </c>
      <c r="N1879" t="str">
        <f>VLOOKUP(A1879,HOS[],9,FALSE)</f>
        <v>tier - 2</v>
      </c>
      <c r="O1879" t="str">
        <f>VLOOKUP(A1879,HOS[],10,FALSE)</f>
        <v>tier - 2</v>
      </c>
      <c r="P1879" t="str">
        <f>VLOOKUP(A1879,HOS[],11,FALSE)</f>
        <v>R1025</v>
      </c>
      <c r="Q1879">
        <f>VLOOKUP(A1879,HOS[],3,FALSE)</f>
        <v>27</v>
      </c>
    </row>
    <row r="1880" spans="1:17" ht="15.6" x14ac:dyDescent="0.3">
      <c r="A1880" s="1" t="s">
        <v>489</v>
      </c>
      <c r="B1880" t="str">
        <f>VLOOKUP(A1880,CUS[],3,FALSE)</f>
        <v>Robin</v>
      </c>
      <c r="C1880">
        <f>VLOOKUP(A1880,MED[],2,FALSE)</f>
        <v>24.31</v>
      </c>
      <c r="D1880">
        <f>VLOOKUP(A1880,MED[],3,FALSE)</f>
        <v>5.4</v>
      </c>
      <c r="E1880" t="str">
        <f>VLOOKUP(A1880,MED[],4,FALSE)</f>
        <v>No</v>
      </c>
      <c r="F1880" t="str">
        <f>VLOOKUP(A1880,MED[],5,FALSE)</f>
        <v>No</v>
      </c>
      <c r="G1880" t="str">
        <f>VLOOKUP(A1880,MED[],6,FALSE)</f>
        <v>No</v>
      </c>
      <c r="H1880" t="str">
        <f>VLOOKUP(A1880,MED[],7,FALSE)</f>
        <v>0</v>
      </c>
      <c r="I1880" t="str">
        <f>VLOOKUP(A1880,MED[],8,FALSE)</f>
        <v>No</v>
      </c>
      <c r="J1880" t="str">
        <f>VLOOKUP(A1880,MED[],9,FALSE)</f>
        <v>Overweight</v>
      </c>
      <c r="K1880" t="str">
        <f>VLOOKUP(A1880,MED[],10,FALSE)</f>
        <v>Normal</v>
      </c>
      <c r="L1880" t="str">
        <f>VLOOKUP(A1880,HOS[],2,FALSE)</f>
        <v>4 Jun 1989</v>
      </c>
      <c r="M1880" s="11">
        <f>VLOOKUP(A1880,HOS[],8,FALSE)</f>
        <v>21348.71</v>
      </c>
      <c r="N1880" t="str">
        <f>VLOOKUP(A1880,HOS[],9,FALSE)</f>
        <v>tier - 2</v>
      </c>
      <c r="O1880" t="str">
        <f>VLOOKUP(A1880,HOS[],10,FALSE)</f>
        <v>tier - 3</v>
      </c>
      <c r="P1880" t="str">
        <f>VLOOKUP(A1880,HOS[],11,FALSE)</f>
        <v>R1013</v>
      </c>
      <c r="Q1880">
        <f>VLOOKUP(A1880,HOS[],3,FALSE)</f>
        <v>34</v>
      </c>
    </row>
    <row r="1881" spans="1:17" ht="15.6" x14ac:dyDescent="0.3">
      <c r="A1881" s="1" t="s">
        <v>488</v>
      </c>
      <c r="B1881" t="str">
        <f>VLOOKUP(A1881,CUS[],3,FALSE)</f>
        <v>Terri</v>
      </c>
      <c r="C1881">
        <f>VLOOKUP(A1881,MED[],2,FALSE)</f>
        <v>15.53</v>
      </c>
      <c r="D1881">
        <f>VLOOKUP(A1881,MED[],3,FALSE)</f>
        <v>5.81</v>
      </c>
      <c r="E1881" t="str">
        <f>VLOOKUP(A1881,MED[],4,FALSE)</f>
        <v>No</v>
      </c>
      <c r="F1881" t="str">
        <f>VLOOKUP(A1881,MED[],5,FALSE)</f>
        <v>No</v>
      </c>
      <c r="G1881" t="str">
        <f>VLOOKUP(A1881,MED[],6,FALSE)</f>
        <v>No</v>
      </c>
      <c r="H1881" t="str">
        <f>VLOOKUP(A1881,MED[],7,FALSE)</f>
        <v>1</v>
      </c>
      <c r="I1881" t="str">
        <f>VLOOKUP(A1881,MED[],8,FALSE)</f>
        <v>No</v>
      </c>
      <c r="J1881" t="str">
        <f>VLOOKUP(A1881,MED[],9,FALSE)</f>
        <v>Underweight</v>
      </c>
      <c r="K1881" t="str">
        <f>VLOOKUP(A1881,MED[],10,FALSE)</f>
        <v>Prediabetes</v>
      </c>
      <c r="L1881" t="str">
        <f>VLOOKUP(A1881,HOS[],2,FALSE)</f>
        <v>21 Sep 1984</v>
      </c>
      <c r="M1881" s="11">
        <f>VLOOKUP(A1881,HOS[],8,FALSE)</f>
        <v>21472.48</v>
      </c>
      <c r="N1881" t="str">
        <f>VLOOKUP(A1881,HOS[],9,FALSE)</f>
        <v>tier - 2</v>
      </c>
      <c r="O1881" t="str">
        <f>VLOOKUP(A1881,HOS[],10,FALSE)</f>
        <v>tier - 2</v>
      </c>
      <c r="P1881" t="str">
        <f>VLOOKUP(A1881,HOS[],11,FALSE)</f>
        <v>R1012</v>
      </c>
      <c r="Q1881">
        <f>VLOOKUP(A1881,HOS[],3,FALSE)</f>
        <v>38</v>
      </c>
    </row>
    <row r="1882" spans="1:17" ht="15.6" x14ac:dyDescent="0.3">
      <c r="A1882" s="1" t="s">
        <v>487</v>
      </c>
      <c r="B1882" t="str">
        <f>VLOOKUP(A1882,CUS[],3,FALSE)</f>
        <v>Eddie</v>
      </c>
      <c r="C1882">
        <f>VLOOKUP(A1882,MED[],2,FALSE)</f>
        <v>30.7</v>
      </c>
      <c r="D1882">
        <f>VLOOKUP(A1882,MED[],3,FALSE)</f>
        <v>5.82</v>
      </c>
      <c r="E1882" t="str">
        <f>VLOOKUP(A1882,MED[],4,FALSE)</f>
        <v>No</v>
      </c>
      <c r="F1882" t="str">
        <f>VLOOKUP(A1882,MED[],5,FALSE)</f>
        <v>No</v>
      </c>
      <c r="G1882" t="str">
        <f>VLOOKUP(A1882,MED[],6,FALSE)</f>
        <v>No</v>
      </c>
      <c r="H1882" t="str">
        <f>VLOOKUP(A1882,MED[],7,FALSE)</f>
        <v>1</v>
      </c>
      <c r="I1882" t="str">
        <f>VLOOKUP(A1882,MED[],8,FALSE)</f>
        <v>No</v>
      </c>
      <c r="J1882" t="str">
        <f>VLOOKUP(A1882,MED[],9,FALSE)</f>
        <v>Obesity</v>
      </c>
      <c r="K1882" t="str">
        <f>VLOOKUP(A1882,MED[],10,FALSE)</f>
        <v>Prediabetes</v>
      </c>
      <c r="L1882" t="str">
        <f>VLOOKUP(A1882,HOS[],2,FALSE)</f>
        <v>12 Nov 1998</v>
      </c>
      <c r="M1882" s="11">
        <f>VLOOKUP(A1882,HOS[],8,FALSE)</f>
        <v>21595.38</v>
      </c>
      <c r="N1882" t="str">
        <f>VLOOKUP(A1882,HOS[],9,FALSE)</f>
        <v>tier - 2</v>
      </c>
      <c r="O1882" t="str">
        <f>VLOOKUP(A1882,HOS[],10,FALSE)</f>
        <v>tier - 1</v>
      </c>
      <c r="P1882" t="str">
        <f>VLOOKUP(A1882,HOS[],11,FALSE)</f>
        <v>R1012</v>
      </c>
      <c r="Q1882">
        <f>VLOOKUP(A1882,HOS[],3,FALSE)</f>
        <v>24</v>
      </c>
    </row>
    <row r="1883" spans="1:17" ht="15.6" x14ac:dyDescent="0.3">
      <c r="A1883" s="1" t="s">
        <v>486</v>
      </c>
      <c r="B1883" t="str">
        <f>VLOOKUP(A1883,CUS[],3,FALSE)</f>
        <v>Pamela</v>
      </c>
      <c r="C1883">
        <f>VLOOKUP(A1883,MED[],2,FALSE)</f>
        <v>33.33</v>
      </c>
      <c r="D1883">
        <f>VLOOKUP(A1883,MED[],3,FALSE)</f>
        <v>4.82</v>
      </c>
      <c r="E1883" t="str">
        <f>VLOOKUP(A1883,MED[],4,FALSE)</f>
        <v>No</v>
      </c>
      <c r="F1883" t="str">
        <f>VLOOKUP(A1883,MED[],5,FALSE)</f>
        <v>No</v>
      </c>
      <c r="G1883" t="str">
        <f>VLOOKUP(A1883,MED[],6,FALSE)</f>
        <v>No</v>
      </c>
      <c r="H1883" t="str">
        <f>VLOOKUP(A1883,MED[],7,FALSE)</f>
        <v>1</v>
      </c>
      <c r="I1883" t="str">
        <f>VLOOKUP(A1883,MED[],8,FALSE)</f>
        <v>No</v>
      </c>
      <c r="J1883" t="str">
        <f>VLOOKUP(A1883,MED[],9,FALSE)</f>
        <v>Obesity</v>
      </c>
      <c r="K1883" t="str">
        <f>VLOOKUP(A1883,MED[],10,FALSE)</f>
        <v>Normal</v>
      </c>
      <c r="L1883" t="str">
        <f>VLOOKUP(A1883,HOS[],2,FALSE)</f>
        <v>25 Aug 1992</v>
      </c>
      <c r="M1883" s="11">
        <f>VLOOKUP(A1883,HOS[],8,FALSE)</f>
        <v>21659.93</v>
      </c>
      <c r="N1883" t="str">
        <f>VLOOKUP(A1883,HOS[],9,FALSE)</f>
        <v>tier - 2</v>
      </c>
      <c r="O1883" t="str">
        <f>VLOOKUP(A1883,HOS[],10,FALSE)</f>
        <v>tier - 2</v>
      </c>
      <c r="P1883" t="str">
        <f>VLOOKUP(A1883,HOS[],11,FALSE)</f>
        <v>R1013</v>
      </c>
      <c r="Q1883">
        <f>VLOOKUP(A1883,HOS[],3,FALSE)</f>
        <v>30</v>
      </c>
    </row>
    <row r="1884" spans="1:17" ht="15.6" x14ac:dyDescent="0.3">
      <c r="A1884" s="1" t="s">
        <v>485</v>
      </c>
      <c r="B1884" t="str">
        <f>VLOOKUP(A1884,CUS[],3,FALSE)</f>
        <v>Joyce</v>
      </c>
      <c r="C1884">
        <f>VLOOKUP(A1884,MED[],2,FALSE)</f>
        <v>32.4</v>
      </c>
      <c r="D1884">
        <f>VLOOKUP(A1884,MED[],3,FALSE)</f>
        <v>5.08</v>
      </c>
      <c r="E1884" t="str">
        <f>VLOOKUP(A1884,MED[],4,FALSE)</f>
        <v>No</v>
      </c>
      <c r="F1884" t="str">
        <f>VLOOKUP(A1884,MED[],5,FALSE)</f>
        <v>No</v>
      </c>
      <c r="G1884" t="str">
        <f>VLOOKUP(A1884,MED[],6,FALSE)</f>
        <v>No</v>
      </c>
      <c r="H1884" t="str">
        <f>VLOOKUP(A1884,MED[],7,FALSE)</f>
        <v>1</v>
      </c>
      <c r="I1884" t="str">
        <f>VLOOKUP(A1884,MED[],8,FALSE)</f>
        <v>No</v>
      </c>
      <c r="J1884" t="str">
        <f>VLOOKUP(A1884,MED[],9,FALSE)</f>
        <v>Obesity</v>
      </c>
      <c r="K1884" t="str">
        <f>VLOOKUP(A1884,MED[],10,FALSE)</f>
        <v>Normal</v>
      </c>
      <c r="L1884" t="str">
        <f>VLOOKUP(A1884,HOS[],2,FALSE)</f>
        <v>16 Jun 1992</v>
      </c>
      <c r="M1884" s="11">
        <f>VLOOKUP(A1884,HOS[],8,FALSE)</f>
        <v>21661.16</v>
      </c>
      <c r="N1884" t="str">
        <f>VLOOKUP(A1884,HOS[],9,FALSE)</f>
        <v>tier - 2</v>
      </c>
      <c r="O1884" t="str">
        <f>VLOOKUP(A1884,HOS[],10,FALSE)</f>
        <v>tier - 1</v>
      </c>
      <c r="P1884" t="str">
        <f>VLOOKUP(A1884,HOS[],11,FALSE)</f>
        <v>R1011</v>
      </c>
      <c r="Q1884">
        <f>VLOOKUP(A1884,HOS[],3,FALSE)</f>
        <v>30</v>
      </c>
    </row>
    <row r="1885" spans="1:17" ht="15.6" x14ac:dyDescent="0.3">
      <c r="A1885" s="1" t="s">
        <v>484</v>
      </c>
      <c r="B1885" t="str">
        <f>VLOOKUP(A1885,CUS[],3,FALSE)</f>
        <v>Alison W.</v>
      </c>
      <c r="C1885">
        <f>VLOOKUP(A1885,MED[],2,FALSE)</f>
        <v>27.93</v>
      </c>
      <c r="D1885">
        <f>VLOOKUP(A1885,MED[],3,FALSE)</f>
        <v>5.59</v>
      </c>
      <c r="E1885" t="str">
        <f>VLOOKUP(A1885,MED[],4,FALSE)</f>
        <v>No</v>
      </c>
      <c r="F1885" t="str">
        <f>VLOOKUP(A1885,MED[],5,FALSE)</f>
        <v>No</v>
      </c>
      <c r="G1885" t="str">
        <f>VLOOKUP(A1885,MED[],6,FALSE)</f>
        <v>No</v>
      </c>
      <c r="H1885" t="str">
        <f>VLOOKUP(A1885,MED[],7,FALSE)</f>
        <v>1</v>
      </c>
      <c r="I1885" t="str">
        <f>VLOOKUP(A1885,MED[],8,FALSE)</f>
        <v>No</v>
      </c>
      <c r="J1885" t="str">
        <f>VLOOKUP(A1885,MED[],9,FALSE)</f>
        <v>Overweight</v>
      </c>
      <c r="K1885" t="str">
        <f>VLOOKUP(A1885,MED[],10,FALSE)</f>
        <v>Normal</v>
      </c>
      <c r="L1885" t="str">
        <f>VLOOKUP(A1885,HOS[],2,FALSE)</f>
        <v>18 Jun 1992</v>
      </c>
      <c r="M1885" s="11">
        <f>VLOOKUP(A1885,HOS[],8,FALSE)</f>
        <v>21677.279999999999</v>
      </c>
      <c r="N1885" t="str">
        <f>VLOOKUP(A1885,HOS[],9,FALSE)</f>
        <v>tier - 2</v>
      </c>
      <c r="O1885" t="str">
        <f>VLOOKUP(A1885,HOS[],10,FALSE)</f>
        <v>tier - 3</v>
      </c>
      <c r="P1885" t="str">
        <f>VLOOKUP(A1885,HOS[],11,FALSE)</f>
        <v>R1024</v>
      </c>
      <c r="Q1885">
        <f>VLOOKUP(A1885,HOS[],3,FALSE)</f>
        <v>30</v>
      </c>
    </row>
    <row r="1886" spans="1:17" ht="15.6" x14ac:dyDescent="0.3">
      <c r="A1886" s="1" t="s">
        <v>483</v>
      </c>
      <c r="B1886" t="str">
        <f>VLOOKUP(A1886,CUS[],3,FALSE)</f>
        <v>Tammara C</v>
      </c>
      <c r="C1886">
        <f>VLOOKUP(A1886,MED[],2,FALSE)</f>
        <v>21.754999999999999</v>
      </c>
      <c r="D1886">
        <f>VLOOKUP(A1886,MED[],3,FALSE)</f>
        <v>5.12</v>
      </c>
      <c r="E1886" t="str">
        <f>VLOOKUP(A1886,MED[],4,FALSE)</f>
        <v>No</v>
      </c>
      <c r="F1886" t="str">
        <f>VLOOKUP(A1886,MED[],5,FALSE)</f>
        <v>No</v>
      </c>
      <c r="G1886" t="str">
        <f>VLOOKUP(A1886,MED[],6,FALSE)</f>
        <v>No</v>
      </c>
      <c r="H1886" t="str">
        <f>VLOOKUP(A1886,MED[],7,FALSE)</f>
        <v>0</v>
      </c>
      <c r="I1886" t="str">
        <f>VLOOKUP(A1886,MED[],8,FALSE)</f>
        <v>No</v>
      </c>
      <c r="J1886" t="str">
        <f>VLOOKUP(A1886,MED[],9,FALSE)</f>
        <v>Overweight</v>
      </c>
      <c r="K1886" t="str">
        <f>VLOOKUP(A1886,MED[],10,FALSE)</f>
        <v>Normal</v>
      </c>
      <c r="L1886" t="str">
        <f>VLOOKUP(A1886,HOS[],2,FALSE)</f>
        <v>20 Aug 1991</v>
      </c>
      <c r="M1886" s="11">
        <f>VLOOKUP(A1886,HOS[],8,FALSE)</f>
        <v>21771.34</v>
      </c>
      <c r="N1886" t="str">
        <f>VLOOKUP(A1886,HOS[],9,FALSE)</f>
        <v>tier - 2</v>
      </c>
      <c r="O1886" t="str">
        <f>VLOOKUP(A1886,HOS[],10,FALSE)</f>
        <v>tier - 1</v>
      </c>
      <c r="P1886" t="str">
        <f>VLOOKUP(A1886,HOS[],11,FALSE)</f>
        <v>R1012</v>
      </c>
      <c r="Q1886">
        <f>VLOOKUP(A1886,HOS[],3,FALSE)</f>
        <v>31</v>
      </c>
    </row>
    <row r="1887" spans="1:17" ht="15.6" x14ac:dyDescent="0.3">
      <c r="A1887" s="1" t="s">
        <v>482</v>
      </c>
      <c r="B1887" t="str">
        <f>VLOOKUP(A1887,CUS[],3,FALSE)</f>
        <v>Dorota</v>
      </c>
      <c r="C1887">
        <f>VLOOKUP(A1887,MED[],2,FALSE)</f>
        <v>25.934999999999999</v>
      </c>
      <c r="D1887">
        <f>VLOOKUP(A1887,MED[],3,FALSE)</f>
        <v>4.95</v>
      </c>
      <c r="E1887" t="str">
        <f>VLOOKUP(A1887,MED[],4,FALSE)</f>
        <v>No</v>
      </c>
      <c r="F1887" t="str">
        <f>VLOOKUP(A1887,MED[],5,FALSE)</f>
        <v>No</v>
      </c>
      <c r="G1887" t="str">
        <f>VLOOKUP(A1887,MED[],6,FALSE)</f>
        <v>No</v>
      </c>
      <c r="H1887" t="str">
        <f>VLOOKUP(A1887,MED[],7,FALSE)</f>
        <v>0</v>
      </c>
      <c r="I1887" t="str">
        <f>VLOOKUP(A1887,MED[],8,FALSE)</f>
        <v>No</v>
      </c>
      <c r="J1887" t="str">
        <f>VLOOKUP(A1887,MED[],9,FALSE)</f>
        <v>Overweight</v>
      </c>
      <c r="K1887" t="str">
        <f>VLOOKUP(A1887,MED[],10,FALSE)</f>
        <v>Normal</v>
      </c>
      <c r="L1887" t="str">
        <f>VLOOKUP(A1887,HOS[],2,FALSE)</f>
        <v>28 Aug 1994</v>
      </c>
      <c r="M1887" s="11">
        <f>VLOOKUP(A1887,HOS[],8,FALSE)</f>
        <v>21774.32</v>
      </c>
      <c r="N1887" t="str">
        <f>VLOOKUP(A1887,HOS[],9,FALSE)</f>
        <v>tier - 2</v>
      </c>
      <c r="O1887" t="str">
        <f>VLOOKUP(A1887,HOS[],10,FALSE)</f>
        <v>tier - 3</v>
      </c>
      <c r="P1887" t="str">
        <f>VLOOKUP(A1887,HOS[],11,FALSE)</f>
        <v>R1012</v>
      </c>
      <c r="Q1887">
        <f>VLOOKUP(A1887,HOS[],3,FALSE)</f>
        <v>28</v>
      </c>
    </row>
    <row r="1888" spans="1:17" ht="15.6" x14ac:dyDescent="0.3">
      <c r="A1888" s="1" t="s">
        <v>481</v>
      </c>
      <c r="B1888" t="str">
        <f>VLOOKUP(A1888,CUS[],3,FALSE)</f>
        <v xml:space="preserve">  Jose Norberto Sr.</v>
      </c>
      <c r="C1888">
        <f>VLOOKUP(A1888,MED[],2,FALSE)</f>
        <v>31.5</v>
      </c>
      <c r="D1888">
        <f>VLOOKUP(A1888,MED[],3,FALSE)</f>
        <v>6.16</v>
      </c>
      <c r="E1888" t="str">
        <f>VLOOKUP(A1888,MED[],4,FALSE)</f>
        <v>No</v>
      </c>
      <c r="F1888" t="str">
        <f>VLOOKUP(A1888,MED[],5,FALSE)</f>
        <v>No</v>
      </c>
      <c r="G1888" t="str">
        <f>VLOOKUP(A1888,MED[],6,FALSE)</f>
        <v>No</v>
      </c>
      <c r="H1888" t="str">
        <f>VLOOKUP(A1888,MED[],7,FALSE)</f>
        <v>0</v>
      </c>
      <c r="I1888" t="str">
        <f>VLOOKUP(A1888,MED[],8,FALSE)</f>
        <v>No</v>
      </c>
      <c r="J1888" t="str">
        <f>VLOOKUP(A1888,MED[],9,FALSE)</f>
        <v>Obesity</v>
      </c>
      <c r="K1888" t="str">
        <f>VLOOKUP(A1888,MED[],10,FALSE)</f>
        <v>Prediabetes</v>
      </c>
      <c r="L1888" t="str">
        <f>VLOOKUP(A1888,HOS[],2,FALSE)</f>
        <v>27 Dec 1990</v>
      </c>
      <c r="M1888" s="11">
        <f>VLOOKUP(A1888,HOS[],8,FALSE)</f>
        <v>21797</v>
      </c>
      <c r="N1888" t="str">
        <f>VLOOKUP(A1888,HOS[],9,FALSE)</f>
        <v>tier - 2</v>
      </c>
      <c r="O1888" t="str">
        <f>VLOOKUP(A1888,HOS[],10,FALSE)</f>
        <v>tier - 3</v>
      </c>
      <c r="P1888" t="str">
        <f>VLOOKUP(A1888,HOS[],11,FALSE)</f>
        <v>R1011</v>
      </c>
      <c r="Q1888">
        <f>VLOOKUP(A1888,HOS[],3,FALSE)</f>
        <v>32</v>
      </c>
    </row>
    <row r="1889" spans="1:17" ht="15.6" x14ac:dyDescent="0.3">
      <c r="A1889" s="1" t="s">
        <v>480</v>
      </c>
      <c r="B1889" t="str">
        <f>VLOOKUP(A1889,CUS[],3,FALSE)</f>
        <v>Peter</v>
      </c>
      <c r="C1889">
        <f>VLOOKUP(A1889,MED[],2,FALSE)</f>
        <v>30.03</v>
      </c>
      <c r="D1889">
        <f>VLOOKUP(A1889,MED[],3,FALSE)</f>
        <v>6.41</v>
      </c>
      <c r="E1889" t="str">
        <f>VLOOKUP(A1889,MED[],4,FALSE)</f>
        <v>No</v>
      </c>
      <c r="F1889" t="str">
        <f>VLOOKUP(A1889,MED[],5,FALSE)</f>
        <v>No</v>
      </c>
      <c r="G1889" t="str">
        <f>VLOOKUP(A1889,MED[],6,FALSE)</f>
        <v>No</v>
      </c>
      <c r="H1889" t="str">
        <f>VLOOKUP(A1889,MED[],7,FALSE)</f>
        <v>0</v>
      </c>
      <c r="I1889" t="str">
        <f>VLOOKUP(A1889,MED[],8,FALSE)</f>
        <v>No</v>
      </c>
      <c r="J1889" t="str">
        <f>VLOOKUP(A1889,MED[],9,FALSE)</f>
        <v>Obesity</v>
      </c>
      <c r="K1889" t="str">
        <f>VLOOKUP(A1889,MED[],10,FALSE)</f>
        <v>Prediabetes</v>
      </c>
      <c r="L1889" t="str">
        <f>VLOOKUP(A1889,HOS[],2,FALSE)</f>
        <v>6 Dec 1990</v>
      </c>
      <c r="M1889" s="11">
        <f>VLOOKUP(A1889,HOS[],8,FALSE)</f>
        <v>1137.01</v>
      </c>
      <c r="N1889" t="str">
        <f>VLOOKUP(A1889,HOS[],9,FALSE)</f>
        <v>tier - 3</v>
      </c>
      <c r="O1889" t="str">
        <f>VLOOKUP(A1889,HOS[],10,FALSE)</f>
        <v>tier - 2</v>
      </c>
      <c r="P1889" t="str">
        <f>VLOOKUP(A1889,HOS[],11,FALSE)</f>
        <v>R1013</v>
      </c>
      <c r="Q1889">
        <f>VLOOKUP(A1889,HOS[],3,FALSE)</f>
        <v>32</v>
      </c>
    </row>
    <row r="1890" spans="1:17" ht="15.6" x14ac:dyDescent="0.3">
      <c r="A1890" s="1" t="s">
        <v>479</v>
      </c>
      <c r="B1890" t="str">
        <f>VLOOKUP(A1890,CUS[],3,FALSE)</f>
        <v>Bryant</v>
      </c>
      <c r="C1890">
        <f>VLOOKUP(A1890,MED[],2,FALSE)</f>
        <v>33.479999999999997</v>
      </c>
      <c r="D1890">
        <f>VLOOKUP(A1890,MED[],3,FALSE)</f>
        <v>8.94</v>
      </c>
      <c r="E1890" t="str">
        <f>VLOOKUP(A1890,MED[],4,FALSE)</f>
        <v>No</v>
      </c>
      <c r="F1890" t="str">
        <f>VLOOKUP(A1890,MED[],5,FALSE)</f>
        <v>No</v>
      </c>
      <c r="G1890" t="str">
        <f>VLOOKUP(A1890,MED[],6,FALSE)</f>
        <v>No</v>
      </c>
      <c r="H1890" t="str">
        <f>VLOOKUP(A1890,MED[],7,FALSE)</f>
        <v>0</v>
      </c>
      <c r="I1890" t="str">
        <f>VLOOKUP(A1890,MED[],8,FALSE)</f>
        <v>No</v>
      </c>
      <c r="J1890" t="str">
        <f>VLOOKUP(A1890,MED[],9,FALSE)</f>
        <v>Obesity</v>
      </c>
      <c r="K1890" t="str">
        <f>VLOOKUP(A1890,MED[],10,FALSE)</f>
        <v>Diabetes</v>
      </c>
      <c r="L1890" t="str">
        <f>VLOOKUP(A1890,HOS[],2,FALSE)</f>
        <v>27 Oct 2002</v>
      </c>
      <c r="M1890" s="11">
        <f>VLOOKUP(A1890,HOS[],8,FALSE)</f>
        <v>11554.22</v>
      </c>
      <c r="N1890" t="str">
        <f>VLOOKUP(A1890,HOS[],9,FALSE)</f>
        <v>tier - 2</v>
      </c>
      <c r="O1890" t="str">
        <f>VLOOKUP(A1890,HOS[],10,FALSE)</f>
        <v>tier - 1</v>
      </c>
      <c r="P1890" t="str">
        <f>VLOOKUP(A1890,HOS[],11,FALSE)</f>
        <v>R1012</v>
      </c>
      <c r="Q1890">
        <f>VLOOKUP(A1890,HOS[],3,FALSE)</f>
        <v>20</v>
      </c>
    </row>
    <row r="1891" spans="1:17" ht="15.6" x14ac:dyDescent="0.3">
      <c r="A1891" s="1" t="s">
        <v>478</v>
      </c>
      <c r="B1891" t="str">
        <f>VLOOKUP(A1891,CUS[],3,FALSE)</f>
        <v>Christina</v>
      </c>
      <c r="C1891">
        <f>VLOOKUP(A1891,MED[],2,FALSE)</f>
        <v>16.510000000000002</v>
      </c>
      <c r="D1891">
        <f>VLOOKUP(A1891,MED[],3,FALSE)</f>
        <v>4.42</v>
      </c>
      <c r="E1891" t="str">
        <f>VLOOKUP(A1891,MED[],4,FALSE)</f>
        <v>yes</v>
      </c>
      <c r="F1891" t="str">
        <f>VLOOKUP(A1891,MED[],5,FALSE)</f>
        <v>No</v>
      </c>
      <c r="G1891" t="str">
        <f>VLOOKUP(A1891,MED[],6,FALSE)</f>
        <v>Yes</v>
      </c>
      <c r="H1891" t="str">
        <f>VLOOKUP(A1891,MED[],7,FALSE)</f>
        <v>1</v>
      </c>
      <c r="I1891" t="str">
        <f>VLOOKUP(A1891,MED[],8,FALSE)</f>
        <v>No</v>
      </c>
      <c r="J1891" t="str">
        <f>VLOOKUP(A1891,MED[],9,FALSE)</f>
        <v>Underweight</v>
      </c>
      <c r="K1891" t="str">
        <f>VLOOKUP(A1891,MED[],10,FALSE)</f>
        <v>Normal</v>
      </c>
      <c r="L1891" t="str">
        <f>VLOOKUP(A1891,HOS[],2,FALSE)</f>
        <v>16 Sep 1983</v>
      </c>
      <c r="M1891" s="11">
        <f>VLOOKUP(A1891,HOS[],8,FALSE)</f>
        <v>43943.88</v>
      </c>
      <c r="N1891" t="str">
        <f>VLOOKUP(A1891,HOS[],9,FALSE)</f>
        <v>tier - 2</v>
      </c>
      <c r="O1891" t="str">
        <f>VLOOKUP(A1891,HOS[],10,FALSE)</f>
        <v>tier - 1</v>
      </c>
      <c r="P1891" t="str">
        <f>VLOOKUP(A1891,HOS[],11,FALSE)</f>
        <v>R1013</v>
      </c>
      <c r="Q1891">
        <f>VLOOKUP(A1891,HOS[],3,FALSE)</f>
        <v>39</v>
      </c>
    </row>
    <row r="1892" spans="1:17" ht="15.6" x14ac:dyDescent="0.3">
      <c r="A1892" s="1" t="s">
        <v>477</v>
      </c>
      <c r="B1892" t="str">
        <f>VLOOKUP(A1892,CUS[],3,FALSE)</f>
        <v>John</v>
      </c>
      <c r="C1892">
        <f>VLOOKUP(A1892,MED[],2,FALSE)</f>
        <v>33.155000000000001</v>
      </c>
      <c r="D1892">
        <f>VLOOKUP(A1892,MED[],3,FALSE)</f>
        <v>5.3</v>
      </c>
      <c r="E1892" t="str">
        <f>VLOOKUP(A1892,MED[],4,FALSE)</f>
        <v>yes</v>
      </c>
      <c r="F1892" t="str">
        <f>VLOOKUP(A1892,MED[],5,FALSE)</f>
        <v>No</v>
      </c>
      <c r="G1892" t="str">
        <f>VLOOKUP(A1892,MED[],6,FALSE)</f>
        <v>No</v>
      </c>
      <c r="H1892" t="str">
        <f>VLOOKUP(A1892,MED[],7,FALSE)</f>
        <v>1</v>
      </c>
      <c r="I1892" t="str">
        <f>VLOOKUP(A1892,MED[],8,FALSE)</f>
        <v>No</v>
      </c>
      <c r="J1892" t="str">
        <f>VLOOKUP(A1892,MED[],9,FALSE)</f>
        <v>Obesity</v>
      </c>
      <c r="K1892" t="str">
        <f>VLOOKUP(A1892,MED[],10,FALSE)</f>
        <v>Normal</v>
      </c>
      <c r="L1892" t="str">
        <f>VLOOKUP(A1892,HOS[],2,FALSE)</f>
        <v>17 Sep 1995</v>
      </c>
      <c r="M1892" s="11">
        <f>VLOOKUP(A1892,HOS[],8,FALSE)</f>
        <v>21880.82</v>
      </c>
      <c r="N1892" t="str">
        <f>VLOOKUP(A1892,HOS[],9,FALSE)</f>
        <v>tier - 3</v>
      </c>
      <c r="O1892" t="str">
        <f>VLOOKUP(A1892,HOS[],10,FALSE)</f>
        <v>tier - 3</v>
      </c>
      <c r="P1892" t="str">
        <f>VLOOKUP(A1892,HOS[],11,FALSE)</f>
        <v>R1012</v>
      </c>
      <c r="Q1892">
        <f>VLOOKUP(A1892,HOS[],3,FALSE)</f>
        <v>27</v>
      </c>
    </row>
    <row r="1893" spans="1:17" ht="15.6" x14ac:dyDescent="0.3">
      <c r="A1893" s="1" t="s">
        <v>476</v>
      </c>
      <c r="B1893" t="str">
        <f>VLOOKUP(A1893,CUS[],3,FALSE)</f>
        <v>Eduardo</v>
      </c>
      <c r="C1893">
        <f>VLOOKUP(A1893,MED[],2,FALSE)</f>
        <v>37.29</v>
      </c>
      <c r="D1893">
        <f>VLOOKUP(A1893,MED[],3,FALSE)</f>
        <v>4.6399999999999997</v>
      </c>
      <c r="E1893" t="str">
        <f>VLOOKUP(A1893,MED[],4,FALSE)</f>
        <v>No</v>
      </c>
      <c r="F1893" t="str">
        <f>VLOOKUP(A1893,MED[],5,FALSE)</f>
        <v>No</v>
      </c>
      <c r="G1893" t="str">
        <f>VLOOKUP(A1893,MED[],6,FALSE)</f>
        <v>Yes</v>
      </c>
      <c r="H1893" t="str">
        <f>VLOOKUP(A1893,MED[],7,FALSE)</f>
        <v>1</v>
      </c>
      <c r="I1893" t="str">
        <f>VLOOKUP(A1893,MED[],8,FALSE)</f>
        <v>No</v>
      </c>
      <c r="J1893" t="str">
        <f>VLOOKUP(A1893,MED[],9,FALSE)</f>
        <v>Obesity</v>
      </c>
      <c r="K1893" t="str">
        <f>VLOOKUP(A1893,MED[],10,FALSE)</f>
        <v>Normal</v>
      </c>
      <c r="L1893" t="str">
        <f>VLOOKUP(A1893,HOS[],2,FALSE)</f>
        <v>28 Aug 1993</v>
      </c>
      <c r="M1893" s="11">
        <f>VLOOKUP(A1893,HOS[],8,FALSE)</f>
        <v>21882.400000000001</v>
      </c>
      <c r="N1893" t="str">
        <f>VLOOKUP(A1893,HOS[],9,FALSE)</f>
        <v>tier - 2</v>
      </c>
      <c r="O1893" t="str">
        <f>VLOOKUP(A1893,HOS[],10,FALSE)</f>
        <v>tier - 1</v>
      </c>
      <c r="P1893" t="str">
        <f>VLOOKUP(A1893,HOS[],11,FALSE)</f>
        <v>R1013</v>
      </c>
      <c r="Q1893">
        <f>VLOOKUP(A1893,HOS[],3,FALSE)</f>
        <v>29</v>
      </c>
    </row>
    <row r="1894" spans="1:17" ht="15.6" x14ac:dyDescent="0.3">
      <c r="A1894" s="1" t="s">
        <v>475</v>
      </c>
      <c r="B1894" t="str">
        <f>VLOOKUP(A1894,CUS[],3,FALSE)</f>
        <v>Laura M.</v>
      </c>
      <c r="C1894">
        <f>VLOOKUP(A1894,MED[],2,FALSE)</f>
        <v>20.23</v>
      </c>
      <c r="D1894">
        <f>VLOOKUP(A1894,MED[],3,FALSE)</f>
        <v>6.16</v>
      </c>
      <c r="E1894" t="str">
        <f>VLOOKUP(A1894,MED[],4,FALSE)</f>
        <v>yes</v>
      </c>
      <c r="F1894" t="str">
        <f>VLOOKUP(A1894,MED[],5,FALSE)</f>
        <v>No</v>
      </c>
      <c r="G1894" t="str">
        <f>VLOOKUP(A1894,MED[],6,FALSE)</f>
        <v>No</v>
      </c>
      <c r="H1894" t="str">
        <f>VLOOKUP(A1894,MED[],7,FALSE)</f>
        <v>1</v>
      </c>
      <c r="I1894" t="str">
        <f>VLOOKUP(A1894,MED[],8,FALSE)</f>
        <v>No</v>
      </c>
      <c r="J1894" t="str">
        <f>VLOOKUP(A1894,MED[],9,FALSE)</f>
        <v>Overweight</v>
      </c>
      <c r="K1894" t="str">
        <f>VLOOKUP(A1894,MED[],10,FALSE)</f>
        <v>Prediabetes</v>
      </c>
      <c r="L1894" t="str">
        <f>VLOOKUP(A1894,HOS[],2,FALSE)</f>
        <v>19 Nov 1988</v>
      </c>
      <c r="M1894" s="11">
        <f>VLOOKUP(A1894,HOS[],8,FALSE)</f>
        <v>21978.68</v>
      </c>
      <c r="N1894" t="str">
        <f>VLOOKUP(A1894,HOS[],9,FALSE)</f>
        <v>tier - 2</v>
      </c>
      <c r="O1894" t="str">
        <f>VLOOKUP(A1894,HOS[],10,FALSE)</f>
        <v>tier - 1</v>
      </c>
      <c r="P1894" t="str">
        <f>VLOOKUP(A1894,HOS[],11,FALSE)</f>
        <v>R1013</v>
      </c>
      <c r="Q1894">
        <f>VLOOKUP(A1894,HOS[],3,FALSE)</f>
        <v>34</v>
      </c>
    </row>
    <row r="1895" spans="1:17" ht="15.6" x14ac:dyDescent="0.3">
      <c r="A1895" s="1" t="s">
        <v>474</v>
      </c>
      <c r="B1895" t="str">
        <f>VLOOKUP(A1895,CUS[],3,FALSE)</f>
        <v>Charlie</v>
      </c>
      <c r="C1895">
        <f>VLOOKUP(A1895,MED[],2,FALSE)</f>
        <v>28.975000000000001</v>
      </c>
      <c r="D1895">
        <f>VLOOKUP(A1895,MED[],3,FALSE)</f>
        <v>4.12</v>
      </c>
      <c r="E1895" t="str">
        <f>VLOOKUP(A1895,MED[],4,FALSE)</f>
        <v>No</v>
      </c>
      <c r="F1895" t="str">
        <f>VLOOKUP(A1895,MED[],5,FALSE)</f>
        <v>No</v>
      </c>
      <c r="G1895" t="str">
        <f>VLOOKUP(A1895,MED[],6,FALSE)</f>
        <v>Yes</v>
      </c>
      <c r="H1895" t="str">
        <f>VLOOKUP(A1895,MED[],7,FALSE)</f>
        <v>1</v>
      </c>
      <c r="I1895" t="str">
        <f>VLOOKUP(A1895,MED[],8,FALSE)</f>
        <v>No</v>
      </c>
      <c r="J1895" t="str">
        <f>VLOOKUP(A1895,MED[],9,FALSE)</f>
        <v>Overweight</v>
      </c>
      <c r="K1895" t="str">
        <f>VLOOKUP(A1895,MED[],10,FALSE)</f>
        <v>Normal</v>
      </c>
      <c r="L1895" t="str">
        <f>VLOOKUP(A1895,HOS[],2,FALSE)</f>
        <v>14 Dec 1993</v>
      </c>
      <c r="M1895" s="11">
        <f>VLOOKUP(A1895,HOS[],8,FALSE)</f>
        <v>21984.47</v>
      </c>
      <c r="N1895" t="str">
        <f>VLOOKUP(A1895,HOS[],9,FALSE)</f>
        <v>tier - 3</v>
      </c>
      <c r="O1895" t="str">
        <f>VLOOKUP(A1895,HOS[],10,FALSE)</f>
        <v>tier - 3</v>
      </c>
      <c r="P1895" t="str">
        <f>VLOOKUP(A1895,HOS[],11,FALSE)</f>
        <v>R1015</v>
      </c>
      <c r="Q1895">
        <f>VLOOKUP(A1895,HOS[],3,FALSE)</f>
        <v>29</v>
      </c>
    </row>
    <row r="1896" spans="1:17" ht="15.6" x14ac:dyDescent="0.3">
      <c r="A1896" s="1" t="s">
        <v>473</v>
      </c>
      <c r="B1896" t="str">
        <f>VLOOKUP(A1896,CUS[],3,FALSE)</f>
        <v>Melissa D.</v>
      </c>
      <c r="C1896">
        <f>VLOOKUP(A1896,MED[],2,FALSE)</f>
        <v>16.420000000000002</v>
      </c>
      <c r="D1896">
        <f>VLOOKUP(A1896,MED[],3,FALSE)</f>
        <v>5.77</v>
      </c>
      <c r="E1896" t="str">
        <f>VLOOKUP(A1896,MED[],4,FALSE)</f>
        <v>yes</v>
      </c>
      <c r="F1896" t="str">
        <f>VLOOKUP(A1896,MED[],5,FALSE)</f>
        <v>No</v>
      </c>
      <c r="G1896" t="str">
        <f>VLOOKUP(A1896,MED[],6,FALSE)</f>
        <v>Yes</v>
      </c>
      <c r="H1896" t="str">
        <f>VLOOKUP(A1896,MED[],7,FALSE)</f>
        <v>1</v>
      </c>
      <c r="I1896" t="str">
        <f>VLOOKUP(A1896,MED[],8,FALSE)</f>
        <v>No</v>
      </c>
      <c r="J1896" t="str">
        <f>VLOOKUP(A1896,MED[],9,FALSE)</f>
        <v>Underweight</v>
      </c>
      <c r="K1896" t="str">
        <f>VLOOKUP(A1896,MED[],10,FALSE)</f>
        <v>Prediabetes</v>
      </c>
      <c r="L1896" t="str">
        <f>VLOOKUP(A1896,HOS[],2,FALSE)</f>
        <v>28 Nov 1983</v>
      </c>
      <c r="M1896" s="11">
        <f>VLOOKUP(A1896,HOS[],8,FALSE)</f>
        <v>22097.62</v>
      </c>
      <c r="N1896" t="str">
        <f>VLOOKUP(A1896,HOS[],9,FALSE)</f>
        <v>tier - 2</v>
      </c>
      <c r="O1896" t="str">
        <f>VLOOKUP(A1896,HOS[],10,FALSE)</f>
        <v>tier - 1</v>
      </c>
      <c r="P1896" t="str">
        <f>VLOOKUP(A1896,HOS[],11,FALSE)</f>
        <v>R1013</v>
      </c>
      <c r="Q1896">
        <f>VLOOKUP(A1896,HOS[],3,FALSE)</f>
        <v>39</v>
      </c>
    </row>
    <row r="1897" spans="1:17" ht="15.6" x14ac:dyDescent="0.3">
      <c r="A1897" s="1" t="s">
        <v>472</v>
      </c>
      <c r="B1897" t="str">
        <f>VLOOKUP(A1897,CUS[],3,FALSE)</f>
        <v>Dan C. Jr.</v>
      </c>
      <c r="C1897">
        <f>VLOOKUP(A1897,MED[],2,FALSE)</f>
        <v>17.559999999999999</v>
      </c>
      <c r="D1897">
        <f>VLOOKUP(A1897,MED[],3,FALSE)</f>
        <v>6.2</v>
      </c>
      <c r="E1897" t="str">
        <f>VLOOKUP(A1897,MED[],4,FALSE)</f>
        <v>No</v>
      </c>
      <c r="F1897" t="str">
        <f>VLOOKUP(A1897,MED[],5,FALSE)</f>
        <v>No</v>
      </c>
      <c r="G1897" t="str">
        <f>VLOOKUP(A1897,MED[],6,FALSE)</f>
        <v>No</v>
      </c>
      <c r="H1897" t="str">
        <f>VLOOKUP(A1897,MED[],7,FALSE)</f>
        <v>1</v>
      </c>
      <c r="I1897" t="str">
        <f>VLOOKUP(A1897,MED[],8,FALSE)</f>
        <v>No</v>
      </c>
      <c r="J1897" t="str">
        <f>VLOOKUP(A1897,MED[],9,FALSE)</f>
        <v>Underweight</v>
      </c>
      <c r="K1897" t="str">
        <f>VLOOKUP(A1897,MED[],10,FALSE)</f>
        <v>Prediabetes</v>
      </c>
      <c r="L1897" t="str">
        <f>VLOOKUP(A1897,HOS[],2,FALSE)</f>
        <v>12 Jul 1984</v>
      </c>
      <c r="M1897" s="11">
        <f>VLOOKUP(A1897,HOS[],8,FALSE)</f>
        <v>22144.03</v>
      </c>
      <c r="N1897" t="str">
        <f>VLOOKUP(A1897,HOS[],9,FALSE)</f>
        <v>tier - 2</v>
      </c>
      <c r="O1897" t="str">
        <f>VLOOKUP(A1897,HOS[],10,FALSE)</f>
        <v>tier - 1</v>
      </c>
      <c r="P1897" t="str">
        <f>VLOOKUP(A1897,HOS[],11,FALSE)</f>
        <v>R1013</v>
      </c>
      <c r="Q1897">
        <f>VLOOKUP(A1897,HOS[],3,FALSE)</f>
        <v>38</v>
      </c>
    </row>
    <row r="1898" spans="1:17" ht="15.6" x14ac:dyDescent="0.3">
      <c r="A1898" s="1" t="s">
        <v>471</v>
      </c>
      <c r="B1898" t="str">
        <f>VLOOKUP(A1898,CUS[],3,FALSE)</f>
        <v>Matthew</v>
      </c>
      <c r="C1898">
        <f>VLOOKUP(A1898,MED[],2,FALSE)</f>
        <v>24.13</v>
      </c>
      <c r="D1898">
        <f>VLOOKUP(A1898,MED[],3,FALSE)</f>
        <v>4.3899999999999997</v>
      </c>
      <c r="E1898" t="str">
        <f>VLOOKUP(A1898,MED[],4,FALSE)</f>
        <v>No</v>
      </c>
      <c r="F1898" t="str">
        <f>VLOOKUP(A1898,MED[],5,FALSE)</f>
        <v>No</v>
      </c>
      <c r="G1898" t="str">
        <f>VLOOKUP(A1898,MED[],6,FALSE)</f>
        <v>No</v>
      </c>
      <c r="H1898" t="str">
        <f>VLOOKUP(A1898,MED[],7,FALSE)</f>
        <v>1</v>
      </c>
      <c r="I1898" t="str">
        <f>VLOOKUP(A1898,MED[],8,FALSE)</f>
        <v>No</v>
      </c>
      <c r="J1898" t="str">
        <f>VLOOKUP(A1898,MED[],9,FALSE)</f>
        <v>Overweight</v>
      </c>
      <c r="K1898" t="str">
        <f>VLOOKUP(A1898,MED[],10,FALSE)</f>
        <v>Normal</v>
      </c>
      <c r="L1898" t="str">
        <f>VLOOKUP(A1898,HOS[],2,FALSE)</f>
        <v>24 Oct 1992</v>
      </c>
      <c r="M1898" s="11">
        <f>VLOOKUP(A1898,HOS[],8,FALSE)</f>
        <v>22192.44</v>
      </c>
      <c r="N1898" t="str">
        <f>VLOOKUP(A1898,HOS[],9,FALSE)</f>
        <v>tier - 3</v>
      </c>
      <c r="O1898" t="str">
        <f>VLOOKUP(A1898,HOS[],10,FALSE)</f>
        <v>tier - 3</v>
      </c>
      <c r="P1898" t="str">
        <f>VLOOKUP(A1898,HOS[],11,FALSE)</f>
        <v>R1012</v>
      </c>
      <c r="Q1898">
        <f>VLOOKUP(A1898,HOS[],3,FALSE)</f>
        <v>30</v>
      </c>
    </row>
    <row r="1899" spans="1:17" ht="15.6" x14ac:dyDescent="0.3">
      <c r="A1899" s="1" t="s">
        <v>470</v>
      </c>
      <c r="B1899" t="str">
        <f>VLOOKUP(A1899,CUS[],3,FALSE)</f>
        <v>Wesley C.</v>
      </c>
      <c r="C1899">
        <f>VLOOKUP(A1899,MED[],2,FALSE)</f>
        <v>19.95</v>
      </c>
      <c r="D1899">
        <f>VLOOKUP(A1899,MED[],3,FALSE)</f>
        <v>5.13</v>
      </c>
      <c r="E1899" t="str">
        <f>VLOOKUP(A1899,MED[],4,FALSE)</f>
        <v>No</v>
      </c>
      <c r="F1899" t="str">
        <f>VLOOKUP(A1899,MED[],5,FALSE)</f>
        <v>yes</v>
      </c>
      <c r="G1899" t="str">
        <f>VLOOKUP(A1899,MED[],6,FALSE)</f>
        <v>No</v>
      </c>
      <c r="H1899" t="str">
        <f>VLOOKUP(A1899,MED[],7,FALSE)</f>
        <v>2</v>
      </c>
      <c r="I1899" t="str">
        <f>VLOOKUP(A1899,MED[],8,FALSE)</f>
        <v>No</v>
      </c>
      <c r="J1899" t="str">
        <f>VLOOKUP(A1899,MED[],9,FALSE)</f>
        <v>Overweight</v>
      </c>
      <c r="K1899" t="str">
        <f>VLOOKUP(A1899,MED[],10,FALSE)</f>
        <v>Normal</v>
      </c>
      <c r="L1899" t="str">
        <f>VLOOKUP(A1899,HOS[],2,FALSE)</f>
        <v>16 Sep 2000</v>
      </c>
      <c r="M1899" s="11">
        <f>VLOOKUP(A1899,HOS[],8,FALSE)</f>
        <v>22218.11</v>
      </c>
      <c r="N1899" t="str">
        <f>VLOOKUP(A1899,HOS[],9,FALSE)</f>
        <v>tier - 2</v>
      </c>
      <c r="O1899" t="str">
        <f>VLOOKUP(A1899,HOS[],10,FALSE)</f>
        <v>tier - 1</v>
      </c>
      <c r="P1899" t="str">
        <f>VLOOKUP(A1899,HOS[],11,FALSE)</f>
        <v>R1015</v>
      </c>
      <c r="Q1899">
        <f>VLOOKUP(A1899,HOS[],3,FALSE)</f>
        <v>22</v>
      </c>
    </row>
    <row r="1900" spans="1:17" ht="15.6" x14ac:dyDescent="0.3">
      <c r="A1900" s="1" t="s">
        <v>469</v>
      </c>
      <c r="B1900" t="str">
        <f>VLOOKUP(A1900,CUS[],3,FALSE)</f>
        <v>Christopher</v>
      </c>
      <c r="C1900">
        <f>VLOOKUP(A1900,MED[],2,FALSE)</f>
        <v>21.24</v>
      </c>
      <c r="D1900">
        <f>VLOOKUP(A1900,MED[],3,FALSE)</f>
        <v>4.49</v>
      </c>
      <c r="E1900" t="str">
        <f>VLOOKUP(A1900,MED[],4,FALSE)</f>
        <v>No</v>
      </c>
      <c r="F1900" t="str">
        <f>VLOOKUP(A1900,MED[],5,FALSE)</f>
        <v>No</v>
      </c>
      <c r="G1900" t="str">
        <f>VLOOKUP(A1900,MED[],6,FALSE)</f>
        <v>No</v>
      </c>
      <c r="H1900" t="str">
        <f>VLOOKUP(A1900,MED[],7,FALSE)</f>
        <v>0</v>
      </c>
      <c r="I1900" t="str">
        <f>VLOOKUP(A1900,MED[],8,FALSE)</f>
        <v>No</v>
      </c>
      <c r="J1900" t="str">
        <f>VLOOKUP(A1900,MED[],9,FALSE)</f>
        <v>Overweight</v>
      </c>
      <c r="K1900" t="str">
        <f>VLOOKUP(A1900,MED[],10,FALSE)</f>
        <v>Normal</v>
      </c>
      <c r="L1900" t="str">
        <f>VLOOKUP(A1900,HOS[],2,FALSE)</f>
        <v>27 Jul 1989</v>
      </c>
      <c r="M1900" s="11">
        <f>VLOOKUP(A1900,HOS[],8,FALSE)</f>
        <v>22331.57</v>
      </c>
      <c r="N1900" t="str">
        <f>VLOOKUP(A1900,HOS[],9,FALSE)</f>
        <v>tier - 2</v>
      </c>
      <c r="O1900" t="str">
        <f>VLOOKUP(A1900,HOS[],10,FALSE)</f>
        <v>tier - 1</v>
      </c>
      <c r="P1900" t="str">
        <f>VLOOKUP(A1900,HOS[],11,FALSE)</f>
        <v>R1013</v>
      </c>
      <c r="Q1900">
        <f>VLOOKUP(A1900,HOS[],3,FALSE)</f>
        <v>33</v>
      </c>
    </row>
    <row r="1901" spans="1:17" ht="15.6" x14ac:dyDescent="0.3">
      <c r="A1901" s="1" t="s">
        <v>468</v>
      </c>
      <c r="B1901" t="str">
        <f>VLOOKUP(A1901,CUS[],3,FALSE)</f>
        <v>Jessica</v>
      </c>
      <c r="C1901">
        <f>VLOOKUP(A1901,MED[],2,FALSE)</f>
        <v>44.22</v>
      </c>
      <c r="D1901">
        <f>VLOOKUP(A1901,MED[],3,FALSE)</f>
        <v>6.35</v>
      </c>
      <c r="E1901" t="str">
        <f>VLOOKUP(A1901,MED[],4,FALSE)</f>
        <v>No</v>
      </c>
      <c r="F1901" t="str">
        <f>VLOOKUP(A1901,MED[],5,FALSE)</f>
        <v>No</v>
      </c>
      <c r="G1901" t="str">
        <f>VLOOKUP(A1901,MED[],6,FALSE)</f>
        <v>No</v>
      </c>
      <c r="H1901" t="str">
        <f>VLOOKUP(A1901,MED[],7,FALSE)</f>
        <v>0</v>
      </c>
      <c r="I1901" t="str">
        <f>VLOOKUP(A1901,MED[],8,FALSE)</f>
        <v>No</v>
      </c>
      <c r="J1901" t="str">
        <f>VLOOKUP(A1901,MED[],9,FALSE)</f>
        <v>Obesity</v>
      </c>
      <c r="K1901" t="str">
        <f>VLOOKUP(A1901,MED[],10,FALSE)</f>
        <v>Prediabetes</v>
      </c>
      <c r="L1901" t="str">
        <f>VLOOKUP(A1901,HOS[],2,FALSE)</f>
        <v>25 Nov 1990</v>
      </c>
      <c r="M1901" s="11">
        <f>VLOOKUP(A1901,HOS[],8,FALSE)</f>
        <v>40692.910000000003</v>
      </c>
      <c r="N1901" t="str">
        <f>VLOOKUP(A1901,HOS[],9,FALSE)</f>
        <v>tier - 2</v>
      </c>
      <c r="O1901" t="str">
        <f>VLOOKUP(A1901,HOS[],10,FALSE)</f>
        <v>tier - 2</v>
      </c>
      <c r="P1901" t="str">
        <f>VLOOKUP(A1901,HOS[],11,FALSE)</f>
        <v>R1013</v>
      </c>
      <c r="Q1901">
        <f>VLOOKUP(A1901,HOS[],3,FALSE)</f>
        <v>32</v>
      </c>
    </row>
    <row r="1902" spans="1:17" ht="15.6" x14ac:dyDescent="0.3">
      <c r="A1902" s="1" t="s">
        <v>467</v>
      </c>
      <c r="B1902" t="str">
        <f>VLOOKUP(A1902,CUS[],3,FALSE)</f>
        <v>Christin</v>
      </c>
      <c r="C1902">
        <f>VLOOKUP(A1902,MED[],2,FALSE)</f>
        <v>41.1</v>
      </c>
      <c r="D1902">
        <f>VLOOKUP(A1902,MED[],3,FALSE)</f>
        <v>5.79</v>
      </c>
      <c r="E1902" t="str">
        <f>VLOOKUP(A1902,MED[],4,FALSE)</f>
        <v>No</v>
      </c>
      <c r="F1902" t="str">
        <f>VLOOKUP(A1902,MED[],5,FALSE)</f>
        <v>No</v>
      </c>
      <c r="G1902" t="str">
        <f>VLOOKUP(A1902,MED[],6,FALSE)</f>
        <v>No</v>
      </c>
      <c r="H1902" t="str">
        <f>VLOOKUP(A1902,MED[],7,FALSE)</f>
        <v>0</v>
      </c>
      <c r="I1902" t="str">
        <f>VLOOKUP(A1902,MED[],8,FALSE)</f>
        <v>No</v>
      </c>
      <c r="J1902" t="str">
        <f>VLOOKUP(A1902,MED[],9,FALSE)</f>
        <v>Obesity</v>
      </c>
      <c r="K1902" t="str">
        <f>VLOOKUP(A1902,MED[],10,FALSE)</f>
        <v>Prediabetes</v>
      </c>
      <c r="L1902" t="str">
        <f>VLOOKUP(A1902,HOS[],2,FALSE)</f>
        <v>26 Nov 1990</v>
      </c>
      <c r="M1902" s="11">
        <f>VLOOKUP(A1902,HOS[],8,FALSE)</f>
        <v>22395.74</v>
      </c>
      <c r="N1902" t="str">
        <f>VLOOKUP(A1902,HOS[],9,FALSE)</f>
        <v>tier - 2</v>
      </c>
      <c r="O1902" t="str">
        <f>VLOOKUP(A1902,HOS[],10,FALSE)</f>
        <v>tier - 2</v>
      </c>
      <c r="P1902" t="str">
        <f>VLOOKUP(A1902,HOS[],11,FALSE)</f>
        <v>R1011</v>
      </c>
      <c r="Q1902">
        <f>VLOOKUP(A1902,HOS[],3,FALSE)</f>
        <v>32</v>
      </c>
    </row>
    <row r="1903" spans="1:17" ht="15.6" x14ac:dyDescent="0.3">
      <c r="A1903" s="1" t="s">
        <v>466</v>
      </c>
      <c r="B1903" t="str">
        <f>VLOOKUP(A1903,CUS[],3,FALSE)</f>
        <v>Sara</v>
      </c>
      <c r="C1903">
        <f>VLOOKUP(A1903,MED[],2,FALSE)</f>
        <v>34.200000000000003</v>
      </c>
      <c r="D1903">
        <f>VLOOKUP(A1903,MED[],3,FALSE)</f>
        <v>4.78</v>
      </c>
      <c r="E1903" t="str">
        <f>VLOOKUP(A1903,MED[],4,FALSE)</f>
        <v>yes</v>
      </c>
      <c r="F1903" t="str">
        <f>VLOOKUP(A1903,MED[],5,FALSE)</f>
        <v>No</v>
      </c>
      <c r="G1903" t="str">
        <f>VLOOKUP(A1903,MED[],6,FALSE)</f>
        <v>No</v>
      </c>
      <c r="H1903" t="str">
        <f>VLOOKUP(A1903,MED[],7,FALSE)</f>
        <v>0</v>
      </c>
      <c r="I1903" t="str">
        <f>VLOOKUP(A1903,MED[],8,FALSE)</f>
        <v>No</v>
      </c>
      <c r="J1903" t="str">
        <f>VLOOKUP(A1903,MED[],9,FALSE)</f>
        <v>Obesity</v>
      </c>
      <c r="K1903" t="str">
        <f>VLOOKUP(A1903,MED[],10,FALSE)</f>
        <v>Normal</v>
      </c>
      <c r="L1903" t="str">
        <f>VLOOKUP(A1903,HOS[],2,FALSE)</f>
        <v>1 Sep 1996</v>
      </c>
      <c r="M1903" s="11">
        <f>VLOOKUP(A1903,HOS[],8,FALSE)</f>
        <v>44202.65</v>
      </c>
      <c r="N1903" t="str">
        <f>VLOOKUP(A1903,HOS[],9,FALSE)</f>
        <v>tier - 2</v>
      </c>
      <c r="O1903" t="str">
        <f>VLOOKUP(A1903,HOS[],10,FALSE)</f>
        <v>tier - 2</v>
      </c>
      <c r="P1903" t="str">
        <f>VLOOKUP(A1903,HOS[],11,FALSE)</f>
        <v>R1011</v>
      </c>
      <c r="Q1903">
        <f>VLOOKUP(A1903,HOS[],3,FALSE)</f>
        <v>26</v>
      </c>
    </row>
    <row r="1904" spans="1:17" ht="15.6" x14ac:dyDescent="0.3">
      <c r="A1904" s="1" t="s">
        <v>465</v>
      </c>
      <c r="B1904" t="str">
        <f>VLOOKUP(A1904,CUS[],3,FALSE)</f>
        <v>Elizabeth</v>
      </c>
      <c r="C1904">
        <f>VLOOKUP(A1904,MED[],2,FALSE)</f>
        <v>29.92</v>
      </c>
      <c r="D1904">
        <f>VLOOKUP(A1904,MED[],3,FALSE)</f>
        <v>6.02</v>
      </c>
      <c r="E1904" t="str">
        <f>VLOOKUP(A1904,MED[],4,FALSE)</f>
        <v>yes</v>
      </c>
      <c r="F1904" t="str">
        <f>VLOOKUP(A1904,MED[],5,FALSE)</f>
        <v>No</v>
      </c>
      <c r="G1904" t="str">
        <f>VLOOKUP(A1904,MED[],6,FALSE)</f>
        <v>No</v>
      </c>
      <c r="H1904" t="str">
        <f>VLOOKUP(A1904,MED[],7,FALSE)</f>
        <v>0</v>
      </c>
      <c r="I1904" t="str">
        <f>VLOOKUP(A1904,MED[],8,FALSE)</f>
        <v>No</v>
      </c>
      <c r="J1904" t="str">
        <f>VLOOKUP(A1904,MED[],9,FALSE)</f>
        <v>Overweight</v>
      </c>
      <c r="K1904" t="str">
        <f>VLOOKUP(A1904,MED[],10,FALSE)</f>
        <v>Prediabetes</v>
      </c>
      <c r="L1904" t="str">
        <f>VLOOKUP(A1904,HOS[],2,FALSE)</f>
        <v>18 Aug 1996</v>
      </c>
      <c r="M1904" s="11">
        <f>VLOOKUP(A1904,HOS[],8,FALSE)</f>
        <v>22412.65</v>
      </c>
      <c r="N1904" t="str">
        <f>VLOOKUP(A1904,HOS[],9,FALSE)</f>
        <v>tier - 2</v>
      </c>
      <c r="O1904" t="str">
        <f>VLOOKUP(A1904,HOS[],10,FALSE)</f>
        <v>tier - 2</v>
      </c>
      <c r="P1904" t="str">
        <f>VLOOKUP(A1904,HOS[],11,FALSE)</f>
        <v>R1013</v>
      </c>
      <c r="Q1904">
        <f>VLOOKUP(A1904,HOS[],3,FALSE)</f>
        <v>26</v>
      </c>
    </row>
    <row r="1905" spans="1:17" ht="15.6" x14ac:dyDescent="0.3">
      <c r="A1905" s="1" t="s">
        <v>464</v>
      </c>
      <c r="B1905" t="str">
        <f>VLOOKUP(A1905,CUS[],3,FALSE)</f>
        <v>Margaret P.</v>
      </c>
      <c r="C1905">
        <f>VLOOKUP(A1905,MED[],2,FALSE)</f>
        <v>28.93</v>
      </c>
      <c r="D1905">
        <f>VLOOKUP(A1905,MED[],3,FALSE)</f>
        <v>4.4400000000000004</v>
      </c>
      <c r="E1905" t="str">
        <f>VLOOKUP(A1905,MED[],4,FALSE)</f>
        <v>No</v>
      </c>
      <c r="F1905" t="str">
        <f>VLOOKUP(A1905,MED[],5,FALSE)</f>
        <v>No</v>
      </c>
      <c r="G1905" t="str">
        <f>VLOOKUP(A1905,MED[],6,FALSE)</f>
        <v>No</v>
      </c>
      <c r="H1905" t="str">
        <f>VLOOKUP(A1905,MED[],7,FALSE)</f>
        <v>0</v>
      </c>
      <c r="I1905" t="str">
        <f>VLOOKUP(A1905,MED[],8,FALSE)</f>
        <v>No</v>
      </c>
      <c r="J1905" t="str">
        <f>VLOOKUP(A1905,MED[],9,FALSE)</f>
        <v>Overweight</v>
      </c>
      <c r="K1905" t="str">
        <f>VLOOKUP(A1905,MED[],10,FALSE)</f>
        <v>Normal</v>
      </c>
      <c r="L1905" t="str">
        <f>VLOOKUP(A1905,HOS[],2,FALSE)</f>
        <v>21 Jul 1990</v>
      </c>
      <c r="M1905" s="11">
        <f>VLOOKUP(A1905,HOS[],8,FALSE)</f>
        <v>22462.04</v>
      </c>
      <c r="N1905" t="str">
        <f>VLOOKUP(A1905,HOS[],9,FALSE)</f>
        <v>tier - 2</v>
      </c>
      <c r="O1905" t="str">
        <f>VLOOKUP(A1905,HOS[],10,FALSE)</f>
        <v>tier - 3</v>
      </c>
      <c r="P1905" t="str">
        <f>VLOOKUP(A1905,HOS[],11,FALSE)</f>
        <v>R1013</v>
      </c>
      <c r="Q1905">
        <f>VLOOKUP(A1905,HOS[],3,FALSE)</f>
        <v>32</v>
      </c>
    </row>
    <row r="1906" spans="1:17" ht="15.6" x14ac:dyDescent="0.3">
      <c r="A1906" s="1" t="s">
        <v>463</v>
      </c>
      <c r="B1906" t="str">
        <f>VLOOKUP(A1906,CUS[],3,FALSE)</f>
        <v>Tiffany K</v>
      </c>
      <c r="C1906">
        <f>VLOOKUP(A1906,MED[],2,FALSE)</f>
        <v>31.254999999999999</v>
      </c>
      <c r="D1906">
        <f>VLOOKUP(A1906,MED[],3,FALSE)</f>
        <v>5.84</v>
      </c>
      <c r="E1906" t="str">
        <f>VLOOKUP(A1906,MED[],4,FALSE)</f>
        <v>yes</v>
      </c>
      <c r="F1906" t="str">
        <f>VLOOKUP(A1906,MED[],5,FALSE)</f>
        <v>No</v>
      </c>
      <c r="G1906" t="str">
        <f>VLOOKUP(A1906,MED[],6,FALSE)</f>
        <v>No</v>
      </c>
      <c r="H1906" t="str">
        <f>VLOOKUP(A1906,MED[],7,FALSE)</f>
        <v>1</v>
      </c>
      <c r="I1906" t="str">
        <f>VLOOKUP(A1906,MED[],8,FALSE)</f>
        <v>No</v>
      </c>
      <c r="J1906" t="str">
        <f>VLOOKUP(A1906,MED[],9,FALSE)</f>
        <v>Obesity</v>
      </c>
      <c r="K1906" t="str">
        <f>VLOOKUP(A1906,MED[],10,FALSE)</f>
        <v>Prediabetes</v>
      </c>
      <c r="L1906" t="str">
        <f>VLOOKUP(A1906,HOS[],2,FALSE)</f>
        <v>14 Jul 1995</v>
      </c>
      <c r="M1906" s="11">
        <f>VLOOKUP(A1906,HOS[],8,FALSE)</f>
        <v>22478.6</v>
      </c>
      <c r="N1906" t="str">
        <f>VLOOKUP(A1906,HOS[],9,FALSE)</f>
        <v>tier - 2</v>
      </c>
      <c r="O1906" t="str">
        <f>VLOOKUP(A1906,HOS[],10,FALSE)</f>
        <v>tier - 2</v>
      </c>
      <c r="P1906" t="str">
        <f>VLOOKUP(A1906,HOS[],11,FALSE)</f>
        <v>R1012</v>
      </c>
      <c r="Q1906">
        <f>VLOOKUP(A1906,HOS[],3,FALSE)</f>
        <v>27</v>
      </c>
    </row>
    <row r="1907" spans="1:17" ht="15.6" x14ac:dyDescent="0.3">
      <c r="A1907" s="1" t="s">
        <v>462</v>
      </c>
      <c r="B1907" t="str">
        <f>VLOOKUP(A1907,CUS[],3,FALSE)</f>
        <v>David M.</v>
      </c>
      <c r="C1907">
        <f>VLOOKUP(A1907,MED[],2,FALSE)</f>
        <v>29.83</v>
      </c>
      <c r="D1907">
        <f>VLOOKUP(A1907,MED[],3,FALSE)</f>
        <v>5.39</v>
      </c>
      <c r="E1907" t="str">
        <f>VLOOKUP(A1907,MED[],4,FALSE)</f>
        <v>No</v>
      </c>
      <c r="F1907" t="str">
        <f>VLOOKUP(A1907,MED[],5,FALSE)</f>
        <v>No</v>
      </c>
      <c r="G1907" t="str">
        <f>VLOOKUP(A1907,MED[],6,FALSE)</f>
        <v>No</v>
      </c>
      <c r="H1907" t="str">
        <f>VLOOKUP(A1907,MED[],7,FALSE)</f>
        <v>0</v>
      </c>
      <c r="I1907" t="str">
        <f>VLOOKUP(A1907,MED[],8,FALSE)</f>
        <v>No</v>
      </c>
      <c r="J1907" t="str">
        <f>VLOOKUP(A1907,MED[],9,FALSE)</f>
        <v>Overweight</v>
      </c>
      <c r="K1907" t="str">
        <f>VLOOKUP(A1907,MED[],10,FALSE)</f>
        <v>Normal</v>
      </c>
      <c r="L1907" t="str">
        <f>VLOOKUP(A1907,HOS[],2,FALSE)</f>
        <v>25 Jul 1999</v>
      </c>
      <c r="M1907" s="11">
        <f>VLOOKUP(A1907,HOS[],8,FALSE)</f>
        <v>22493.66</v>
      </c>
      <c r="N1907" t="str">
        <f>VLOOKUP(A1907,HOS[],9,FALSE)</f>
        <v>tier - 2</v>
      </c>
      <c r="O1907" t="str">
        <f>VLOOKUP(A1907,HOS[],10,FALSE)</f>
        <v>tier - 3</v>
      </c>
      <c r="P1907" t="str">
        <f>VLOOKUP(A1907,HOS[],11,FALSE)</f>
        <v>R1021</v>
      </c>
      <c r="Q1907">
        <f>VLOOKUP(A1907,HOS[],3,FALSE)</f>
        <v>23</v>
      </c>
    </row>
    <row r="1908" spans="1:17" ht="15.6" x14ac:dyDescent="0.3">
      <c r="A1908" s="1" t="s">
        <v>461</v>
      </c>
      <c r="B1908" t="str">
        <f>VLOOKUP(A1908,CUS[],3,FALSE)</f>
        <v>Christine E</v>
      </c>
      <c r="C1908">
        <f>VLOOKUP(A1908,MED[],2,FALSE)</f>
        <v>29.59</v>
      </c>
      <c r="D1908">
        <f>VLOOKUP(A1908,MED[],3,FALSE)</f>
        <v>6.16</v>
      </c>
      <c r="E1908" t="str">
        <f>VLOOKUP(A1908,MED[],4,FALSE)</f>
        <v>No</v>
      </c>
      <c r="F1908" t="str">
        <f>VLOOKUP(A1908,MED[],5,FALSE)</f>
        <v>No</v>
      </c>
      <c r="G1908" t="str">
        <f>VLOOKUP(A1908,MED[],6,FALSE)</f>
        <v>Yes</v>
      </c>
      <c r="H1908" t="str">
        <f>VLOOKUP(A1908,MED[],7,FALSE)</f>
        <v>1</v>
      </c>
      <c r="I1908" t="str">
        <f>VLOOKUP(A1908,MED[],8,FALSE)</f>
        <v>No</v>
      </c>
      <c r="J1908" t="str">
        <f>VLOOKUP(A1908,MED[],9,FALSE)</f>
        <v>Overweight</v>
      </c>
      <c r="K1908" t="str">
        <f>VLOOKUP(A1908,MED[],10,FALSE)</f>
        <v>Prediabetes</v>
      </c>
      <c r="L1908" t="str">
        <f>VLOOKUP(A1908,HOS[],2,FALSE)</f>
        <v>9 Nov 1993</v>
      </c>
      <c r="M1908" s="11">
        <f>VLOOKUP(A1908,HOS[],8,FALSE)</f>
        <v>23045.57</v>
      </c>
      <c r="N1908" t="str">
        <f>VLOOKUP(A1908,HOS[],9,FALSE)</f>
        <v>tier - 2</v>
      </c>
      <c r="O1908" t="str">
        <f>VLOOKUP(A1908,HOS[],10,FALSE)</f>
        <v>tier - 2</v>
      </c>
      <c r="P1908" t="str">
        <f>VLOOKUP(A1908,HOS[],11,FALSE)</f>
        <v>R1013</v>
      </c>
      <c r="Q1908">
        <f>VLOOKUP(A1908,HOS[],3,FALSE)</f>
        <v>29</v>
      </c>
    </row>
    <row r="1909" spans="1:17" ht="15.6" x14ac:dyDescent="0.3">
      <c r="A1909" s="1" t="s">
        <v>460</v>
      </c>
      <c r="B1909" t="str">
        <f>VLOOKUP(A1909,CUS[],3,FALSE)</f>
        <v xml:space="preserve">  Donna</v>
      </c>
      <c r="C1909">
        <f>VLOOKUP(A1909,MED[],2,FALSE)</f>
        <v>31.16</v>
      </c>
      <c r="D1909">
        <f>VLOOKUP(A1909,MED[],3,FALSE)</f>
        <v>4.49</v>
      </c>
      <c r="E1909" t="str">
        <f>VLOOKUP(A1909,MED[],4,FALSE)</f>
        <v>No</v>
      </c>
      <c r="F1909" t="str">
        <f>VLOOKUP(A1909,MED[],5,FALSE)</f>
        <v>No</v>
      </c>
      <c r="G1909" t="str">
        <f>VLOOKUP(A1909,MED[],6,FALSE)</f>
        <v>Yes</v>
      </c>
      <c r="H1909" t="str">
        <f>VLOOKUP(A1909,MED[],7,FALSE)</f>
        <v>1</v>
      </c>
      <c r="I1909" t="str">
        <f>VLOOKUP(A1909,MED[],8,FALSE)</f>
        <v>No</v>
      </c>
      <c r="J1909" t="str">
        <f>VLOOKUP(A1909,MED[],9,FALSE)</f>
        <v>Obesity</v>
      </c>
      <c r="K1909" t="str">
        <f>VLOOKUP(A1909,MED[],10,FALSE)</f>
        <v>Normal</v>
      </c>
      <c r="L1909" t="str">
        <f>VLOOKUP(A1909,HOS[],2,FALSE)</f>
        <v>9 Sep 1993</v>
      </c>
      <c r="M1909" s="11">
        <f>VLOOKUP(A1909,HOS[],8,FALSE)</f>
        <v>23065.42</v>
      </c>
      <c r="N1909" t="str">
        <f>VLOOKUP(A1909,HOS[],9,FALSE)</f>
        <v>tier - 2</v>
      </c>
      <c r="O1909" t="str">
        <f>VLOOKUP(A1909,HOS[],10,FALSE)</f>
        <v>tier - 3</v>
      </c>
      <c r="P1909" t="str">
        <f>VLOOKUP(A1909,HOS[],11,FALSE)</f>
        <v>R1024</v>
      </c>
      <c r="Q1909">
        <f>VLOOKUP(A1909,HOS[],3,FALSE)</f>
        <v>29</v>
      </c>
    </row>
    <row r="1910" spans="1:17" ht="15.6" x14ac:dyDescent="0.3">
      <c r="A1910" s="1" t="s">
        <v>459</v>
      </c>
      <c r="B1910" t="str">
        <f>VLOOKUP(A1910,CUS[],3,FALSE)</f>
        <v>Rod</v>
      </c>
      <c r="C1910">
        <f>VLOOKUP(A1910,MED[],2,FALSE)</f>
        <v>34.21</v>
      </c>
      <c r="D1910">
        <f>VLOOKUP(A1910,MED[],3,FALSE)</f>
        <v>4.4800000000000004</v>
      </c>
      <c r="E1910" t="str">
        <f>VLOOKUP(A1910,MED[],4,FALSE)</f>
        <v>yes</v>
      </c>
      <c r="F1910" t="str">
        <f>VLOOKUP(A1910,MED[],5,FALSE)</f>
        <v>No</v>
      </c>
      <c r="G1910" t="str">
        <f>VLOOKUP(A1910,MED[],6,FALSE)</f>
        <v>No</v>
      </c>
      <c r="H1910" t="str">
        <f>VLOOKUP(A1910,MED[],7,FALSE)</f>
        <v>1</v>
      </c>
      <c r="I1910" t="str">
        <f>VLOOKUP(A1910,MED[],8,FALSE)</f>
        <v>No</v>
      </c>
      <c r="J1910" t="str">
        <f>VLOOKUP(A1910,MED[],9,FALSE)</f>
        <v>Obesity</v>
      </c>
      <c r="K1910" t="str">
        <f>VLOOKUP(A1910,MED[],10,FALSE)</f>
        <v>Normal</v>
      </c>
      <c r="L1910" t="str">
        <f>VLOOKUP(A1910,HOS[],2,FALSE)</f>
        <v>14 Oct 1988</v>
      </c>
      <c r="M1910" s="11">
        <f>VLOOKUP(A1910,HOS[],8,FALSE)</f>
        <v>23082.959999999999</v>
      </c>
      <c r="N1910" t="str">
        <f>VLOOKUP(A1910,HOS[],9,FALSE)</f>
        <v>tier - 3</v>
      </c>
      <c r="O1910" t="str">
        <f>VLOOKUP(A1910,HOS[],10,FALSE)</f>
        <v>tier - 1</v>
      </c>
      <c r="P1910" t="str">
        <f>VLOOKUP(A1910,HOS[],11,FALSE)</f>
        <v>R1013</v>
      </c>
      <c r="Q1910">
        <f>VLOOKUP(A1910,HOS[],3,FALSE)</f>
        <v>34</v>
      </c>
    </row>
    <row r="1911" spans="1:17" ht="15.6" x14ac:dyDescent="0.3">
      <c r="A1911" s="1" t="s">
        <v>458</v>
      </c>
      <c r="B1911" t="str">
        <f>VLOOKUP(A1911,CUS[],3,FALSE)</f>
        <v>Joe</v>
      </c>
      <c r="C1911">
        <f>VLOOKUP(A1911,MED[],2,FALSE)</f>
        <v>34.86</v>
      </c>
      <c r="D1911">
        <f>VLOOKUP(A1911,MED[],3,FALSE)</f>
        <v>10.97</v>
      </c>
      <c r="E1911" t="str">
        <f>VLOOKUP(A1911,MED[],4,FALSE)</f>
        <v>No</v>
      </c>
      <c r="F1911" t="str">
        <f>VLOOKUP(A1911,MED[],5,FALSE)</f>
        <v>No</v>
      </c>
      <c r="G1911" t="str">
        <f>VLOOKUP(A1911,MED[],6,FALSE)</f>
        <v>No</v>
      </c>
      <c r="H1911" t="str">
        <f>VLOOKUP(A1911,MED[],7,FALSE)</f>
        <v>0</v>
      </c>
      <c r="I1911" t="str">
        <f>VLOOKUP(A1911,MED[],8,FALSE)</f>
        <v>No</v>
      </c>
      <c r="J1911" t="str">
        <f>VLOOKUP(A1911,MED[],9,FALSE)</f>
        <v>Obesity</v>
      </c>
      <c r="K1911" t="str">
        <f>VLOOKUP(A1911,MED[],10,FALSE)</f>
        <v>Diabetes</v>
      </c>
      <c r="L1911" t="str">
        <f>VLOOKUP(A1911,HOS[],2,FALSE)</f>
        <v>7 Jun 2002</v>
      </c>
      <c r="M1911" s="11">
        <f>VLOOKUP(A1911,HOS[],8,FALSE)</f>
        <v>23241.47</v>
      </c>
      <c r="N1911" t="str">
        <f>VLOOKUP(A1911,HOS[],9,FALSE)</f>
        <v>tier - 2</v>
      </c>
      <c r="O1911" t="str">
        <f>VLOOKUP(A1911,HOS[],10,FALSE)</f>
        <v>tier - 3</v>
      </c>
      <c r="P1911" t="str">
        <f>VLOOKUP(A1911,HOS[],11,FALSE)</f>
        <v>R1011</v>
      </c>
      <c r="Q1911">
        <f>VLOOKUP(A1911,HOS[],3,FALSE)</f>
        <v>21</v>
      </c>
    </row>
    <row r="1912" spans="1:17" ht="15.6" x14ac:dyDescent="0.3">
      <c r="A1912" s="1" t="s">
        <v>457</v>
      </c>
      <c r="B1912" t="str">
        <f>VLOOKUP(A1912,CUS[],3,FALSE)</f>
        <v>Kayleigh</v>
      </c>
      <c r="C1912">
        <f>VLOOKUP(A1912,MED[],2,FALSE)</f>
        <v>34.58</v>
      </c>
      <c r="D1912">
        <f>VLOOKUP(A1912,MED[],3,FALSE)</f>
        <v>5.14</v>
      </c>
      <c r="E1912" t="str">
        <f>VLOOKUP(A1912,MED[],4,FALSE)</f>
        <v>No</v>
      </c>
      <c r="F1912" t="str">
        <f>VLOOKUP(A1912,MED[],5,FALSE)</f>
        <v>yes</v>
      </c>
      <c r="G1912" t="str">
        <f>VLOOKUP(A1912,MED[],6,FALSE)</f>
        <v>No</v>
      </c>
      <c r="H1912" t="str">
        <f>VLOOKUP(A1912,MED[],7,FALSE)</f>
        <v>2</v>
      </c>
      <c r="I1912" t="str">
        <f>VLOOKUP(A1912,MED[],8,FALSE)</f>
        <v>No</v>
      </c>
      <c r="J1912" t="str">
        <f>VLOOKUP(A1912,MED[],9,FALSE)</f>
        <v>Obesity</v>
      </c>
      <c r="K1912" t="str">
        <f>VLOOKUP(A1912,MED[],10,FALSE)</f>
        <v>Normal</v>
      </c>
      <c r="L1912" t="str">
        <f>VLOOKUP(A1912,HOS[],2,FALSE)</f>
        <v>25 Jul 2000</v>
      </c>
      <c r="M1912" s="11">
        <f>VLOOKUP(A1912,HOS[],8,FALSE)</f>
        <v>11566.3</v>
      </c>
      <c r="N1912" t="str">
        <f>VLOOKUP(A1912,HOS[],9,FALSE)</f>
        <v>tier - 2</v>
      </c>
      <c r="O1912" t="str">
        <f>VLOOKUP(A1912,HOS[],10,FALSE)</f>
        <v>tier - 2</v>
      </c>
      <c r="P1912" t="str">
        <f>VLOOKUP(A1912,HOS[],11,FALSE)</f>
        <v>R1024</v>
      </c>
      <c r="Q1912">
        <f>VLOOKUP(A1912,HOS[],3,FALSE)</f>
        <v>22</v>
      </c>
    </row>
    <row r="1913" spans="1:17" ht="15.6" x14ac:dyDescent="0.3">
      <c r="A1913" s="1" t="s">
        <v>456</v>
      </c>
      <c r="B1913" t="str">
        <f>VLOOKUP(A1913,CUS[],3,FALSE)</f>
        <v>Lorcan A.</v>
      </c>
      <c r="C1913">
        <f>VLOOKUP(A1913,MED[],2,FALSE)</f>
        <v>17.940000000000001</v>
      </c>
      <c r="D1913">
        <f>VLOOKUP(A1913,MED[],3,FALSE)</f>
        <v>5.17</v>
      </c>
      <c r="E1913" t="str">
        <f>VLOOKUP(A1913,MED[],4,FALSE)</f>
        <v>yes</v>
      </c>
      <c r="F1913" t="str">
        <f>VLOOKUP(A1913,MED[],5,FALSE)</f>
        <v>No</v>
      </c>
      <c r="G1913" t="str">
        <f>VLOOKUP(A1913,MED[],6,FALSE)</f>
        <v>No</v>
      </c>
      <c r="H1913" t="str">
        <f>VLOOKUP(A1913,MED[],7,FALSE)</f>
        <v>0</v>
      </c>
      <c r="I1913" t="str">
        <f>VLOOKUP(A1913,MED[],8,FALSE)</f>
        <v>No</v>
      </c>
      <c r="J1913" t="str">
        <f>VLOOKUP(A1913,MED[],9,FALSE)</f>
        <v>Underweight</v>
      </c>
      <c r="K1913" t="str">
        <f>VLOOKUP(A1913,MED[],10,FALSE)</f>
        <v>Normal</v>
      </c>
      <c r="L1913" t="str">
        <f>VLOOKUP(A1913,HOS[],2,FALSE)</f>
        <v>14 Jul 1985</v>
      </c>
      <c r="M1913" s="11">
        <f>VLOOKUP(A1913,HOS[],8,FALSE)</f>
        <v>23244.79</v>
      </c>
      <c r="N1913" t="str">
        <f>VLOOKUP(A1913,HOS[],9,FALSE)</f>
        <v>tier - 2</v>
      </c>
      <c r="O1913" t="str">
        <f>VLOOKUP(A1913,HOS[],10,FALSE)</f>
        <v>tier - 2</v>
      </c>
      <c r="P1913" t="str">
        <f>VLOOKUP(A1913,HOS[],11,FALSE)</f>
        <v>R1013</v>
      </c>
      <c r="Q1913">
        <f>VLOOKUP(A1913,HOS[],3,FALSE)</f>
        <v>37</v>
      </c>
    </row>
    <row r="1914" spans="1:17" ht="15.6" x14ac:dyDescent="0.3">
      <c r="A1914" s="1" t="s">
        <v>455</v>
      </c>
      <c r="B1914" t="str">
        <f>VLOOKUP(A1914,CUS[],3,FALSE)</f>
        <v>Billy</v>
      </c>
      <c r="C1914">
        <f>VLOOKUP(A1914,MED[],2,FALSE)</f>
        <v>26.8</v>
      </c>
      <c r="D1914">
        <f>VLOOKUP(A1914,MED[],3,FALSE)</f>
        <v>6.18</v>
      </c>
      <c r="E1914" t="str">
        <f>VLOOKUP(A1914,MED[],4,FALSE)</f>
        <v>yes</v>
      </c>
      <c r="F1914" t="str">
        <f>VLOOKUP(A1914,MED[],5,FALSE)</f>
        <v>No</v>
      </c>
      <c r="G1914" t="str">
        <f>VLOOKUP(A1914,MED[],6,FALSE)</f>
        <v>Yes</v>
      </c>
      <c r="H1914" t="str">
        <f>VLOOKUP(A1914,MED[],7,FALSE)</f>
        <v>1</v>
      </c>
      <c r="I1914" t="str">
        <f>VLOOKUP(A1914,MED[],8,FALSE)</f>
        <v>No</v>
      </c>
      <c r="J1914" t="str">
        <f>VLOOKUP(A1914,MED[],9,FALSE)</f>
        <v>Overweight</v>
      </c>
      <c r="K1914" t="str">
        <f>VLOOKUP(A1914,MED[],10,FALSE)</f>
        <v>Prediabetes</v>
      </c>
      <c r="L1914" t="str">
        <f>VLOOKUP(A1914,HOS[],2,FALSE)</f>
        <v>3 Nov 1997</v>
      </c>
      <c r="M1914" s="11">
        <f>VLOOKUP(A1914,HOS[],8,FALSE)</f>
        <v>23288.93</v>
      </c>
      <c r="N1914" t="str">
        <f>VLOOKUP(A1914,HOS[],9,FALSE)</f>
        <v>tier - 3</v>
      </c>
      <c r="O1914" t="str">
        <f>VLOOKUP(A1914,HOS[],10,FALSE)</f>
        <v>tier - 3</v>
      </c>
      <c r="P1914" t="str">
        <f>VLOOKUP(A1914,HOS[],11,FALSE)</f>
        <v>R1011</v>
      </c>
      <c r="Q1914">
        <f>VLOOKUP(A1914,HOS[],3,FALSE)</f>
        <v>25</v>
      </c>
    </row>
    <row r="1915" spans="1:17" ht="15.6" x14ac:dyDescent="0.3">
      <c r="A1915" s="1" t="s">
        <v>454</v>
      </c>
      <c r="B1915" t="str">
        <f>VLOOKUP(A1915,CUS[],3,FALSE)</f>
        <v>Paul M.</v>
      </c>
      <c r="C1915">
        <f>VLOOKUP(A1915,MED[],2,FALSE)</f>
        <v>17.690000000000001</v>
      </c>
      <c r="D1915">
        <f>VLOOKUP(A1915,MED[],3,FALSE)</f>
        <v>9.07</v>
      </c>
      <c r="E1915" t="str">
        <f>VLOOKUP(A1915,MED[],4,FALSE)</f>
        <v>yes</v>
      </c>
      <c r="F1915" t="str">
        <f>VLOOKUP(A1915,MED[],5,FALSE)</f>
        <v>No</v>
      </c>
      <c r="G1915" t="str">
        <f>VLOOKUP(A1915,MED[],6,FALSE)</f>
        <v>No</v>
      </c>
      <c r="H1915" t="str">
        <f>VLOOKUP(A1915,MED[],7,FALSE)</f>
        <v>0</v>
      </c>
      <c r="I1915" t="str">
        <f>VLOOKUP(A1915,MED[],8,FALSE)</f>
        <v>No</v>
      </c>
      <c r="J1915" t="str">
        <f>VLOOKUP(A1915,MED[],9,FALSE)</f>
        <v>Underweight</v>
      </c>
      <c r="K1915" t="str">
        <f>VLOOKUP(A1915,MED[],10,FALSE)</f>
        <v>Diabetes</v>
      </c>
      <c r="L1915" t="str">
        <f>VLOOKUP(A1915,HOS[],2,FALSE)</f>
        <v>24 Aug 1981</v>
      </c>
      <c r="M1915" s="11">
        <f>VLOOKUP(A1915,HOS[],8,FALSE)</f>
        <v>44260.75</v>
      </c>
      <c r="N1915" t="str">
        <f>VLOOKUP(A1915,HOS[],9,FALSE)</f>
        <v>tier - 2</v>
      </c>
      <c r="O1915" t="str">
        <f>VLOOKUP(A1915,HOS[],10,FALSE)</f>
        <v>tier - 2</v>
      </c>
      <c r="P1915" t="str">
        <f>VLOOKUP(A1915,HOS[],11,FALSE)</f>
        <v>R1013</v>
      </c>
      <c r="Q1915">
        <f>VLOOKUP(A1915,HOS[],3,FALSE)</f>
        <v>41</v>
      </c>
    </row>
    <row r="1916" spans="1:17" ht="15.6" x14ac:dyDescent="0.3">
      <c r="A1916" s="1" t="s">
        <v>453</v>
      </c>
      <c r="B1916" t="str">
        <f>VLOOKUP(A1916,CUS[],3,FALSE)</f>
        <v>Brenda M.</v>
      </c>
      <c r="C1916">
        <f>VLOOKUP(A1916,MED[],2,FALSE)</f>
        <v>25.77</v>
      </c>
      <c r="D1916">
        <f>VLOOKUP(A1916,MED[],3,FALSE)</f>
        <v>4.43</v>
      </c>
      <c r="E1916" t="str">
        <f>VLOOKUP(A1916,MED[],4,FALSE)</f>
        <v>No</v>
      </c>
      <c r="F1916" t="str">
        <f>VLOOKUP(A1916,MED[],5,FALSE)</f>
        <v>No</v>
      </c>
      <c r="G1916" t="str">
        <f>VLOOKUP(A1916,MED[],6,FALSE)</f>
        <v>Yes</v>
      </c>
      <c r="H1916" t="str">
        <f>VLOOKUP(A1916,MED[],7,FALSE)</f>
        <v>1</v>
      </c>
      <c r="I1916" t="str">
        <f>VLOOKUP(A1916,MED[],8,FALSE)</f>
        <v>No</v>
      </c>
      <c r="J1916" t="str">
        <f>VLOOKUP(A1916,MED[],9,FALSE)</f>
        <v>Overweight</v>
      </c>
      <c r="K1916" t="str">
        <f>VLOOKUP(A1916,MED[],10,FALSE)</f>
        <v>Normal</v>
      </c>
      <c r="L1916" t="str">
        <f>VLOOKUP(A1916,HOS[],2,FALSE)</f>
        <v>22 Sep 1993</v>
      </c>
      <c r="M1916" s="11">
        <f>VLOOKUP(A1916,HOS[],8,FALSE)</f>
        <v>23306.55</v>
      </c>
      <c r="N1916" t="str">
        <f>VLOOKUP(A1916,HOS[],9,FALSE)</f>
        <v>tier - 2</v>
      </c>
      <c r="O1916" t="str">
        <f>VLOOKUP(A1916,HOS[],10,FALSE)</f>
        <v>tier - 2</v>
      </c>
      <c r="P1916" t="str">
        <f>VLOOKUP(A1916,HOS[],11,FALSE)</f>
        <v>R1012</v>
      </c>
      <c r="Q1916">
        <f>VLOOKUP(A1916,HOS[],3,FALSE)</f>
        <v>29</v>
      </c>
    </row>
    <row r="1917" spans="1:17" ht="15.6" x14ac:dyDescent="0.3">
      <c r="A1917" s="1" t="s">
        <v>452</v>
      </c>
      <c r="B1917" t="str">
        <f>VLOOKUP(A1917,CUS[],3,FALSE)</f>
        <v>Jeff H</v>
      </c>
      <c r="C1917">
        <f>VLOOKUP(A1917,MED[],2,FALSE)</f>
        <v>34.46</v>
      </c>
      <c r="D1917">
        <f>VLOOKUP(A1917,MED[],3,FALSE)</f>
        <v>4.17</v>
      </c>
      <c r="E1917" t="str">
        <f>VLOOKUP(A1917,MED[],4,FALSE)</f>
        <v>No</v>
      </c>
      <c r="F1917" t="str">
        <f>VLOOKUP(A1917,MED[],5,FALSE)</f>
        <v>yes</v>
      </c>
      <c r="G1917" t="str">
        <f>VLOOKUP(A1917,MED[],6,FALSE)</f>
        <v>No</v>
      </c>
      <c r="H1917" t="str">
        <f>VLOOKUP(A1917,MED[],7,FALSE)</f>
        <v>1</v>
      </c>
      <c r="I1917" t="str">
        <f>VLOOKUP(A1917,MED[],8,FALSE)</f>
        <v>No</v>
      </c>
      <c r="J1917" t="str">
        <f>VLOOKUP(A1917,MED[],9,FALSE)</f>
        <v>Obesity</v>
      </c>
      <c r="K1917" t="str">
        <f>VLOOKUP(A1917,MED[],10,FALSE)</f>
        <v>Normal</v>
      </c>
      <c r="L1917" t="str">
        <f>VLOOKUP(A1917,HOS[],2,FALSE)</f>
        <v>13 Jul 2004</v>
      </c>
      <c r="M1917" s="11">
        <f>VLOOKUP(A1917,HOS[],8,FALSE)</f>
        <v>23401.31</v>
      </c>
      <c r="N1917" t="str">
        <f>VLOOKUP(A1917,HOS[],9,FALSE)</f>
        <v>tier - 2</v>
      </c>
      <c r="O1917" t="str">
        <f>VLOOKUP(A1917,HOS[],10,FALSE)</f>
        <v>tier - 2</v>
      </c>
      <c r="P1917" t="str">
        <f>VLOOKUP(A1917,HOS[],11,FALSE)</f>
        <v>R1012</v>
      </c>
      <c r="Q1917">
        <f>VLOOKUP(A1917,HOS[],3,FALSE)</f>
        <v>18</v>
      </c>
    </row>
    <row r="1918" spans="1:17" ht="15.6" x14ac:dyDescent="0.3">
      <c r="A1918" s="1" t="s">
        <v>451</v>
      </c>
      <c r="B1918" t="str">
        <f>VLOOKUP(A1918,CUS[],3,FALSE)</f>
        <v>Michael</v>
      </c>
      <c r="C1918">
        <f>VLOOKUP(A1918,MED[],2,FALSE)</f>
        <v>30.875</v>
      </c>
      <c r="D1918">
        <f>VLOOKUP(A1918,MED[],3,FALSE)</f>
        <v>4.95</v>
      </c>
      <c r="E1918" t="str">
        <f>VLOOKUP(A1918,MED[],4,FALSE)</f>
        <v>yes</v>
      </c>
      <c r="F1918" t="str">
        <f>VLOOKUP(A1918,MED[],5,FALSE)</f>
        <v>No</v>
      </c>
      <c r="G1918" t="str">
        <f>VLOOKUP(A1918,MED[],6,FALSE)</f>
        <v>No</v>
      </c>
      <c r="H1918" t="str">
        <f>VLOOKUP(A1918,MED[],7,FALSE)</f>
        <v>0</v>
      </c>
      <c r="I1918" t="str">
        <f>VLOOKUP(A1918,MED[],8,FALSE)</f>
        <v>No</v>
      </c>
      <c r="J1918" t="str">
        <f>VLOOKUP(A1918,MED[],9,FALSE)</f>
        <v>Obesity</v>
      </c>
      <c r="K1918" t="str">
        <f>VLOOKUP(A1918,MED[],10,FALSE)</f>
        <v>Normal</v>
      </c>
      <c r="L1918" t="str">
        <f>VLOOKUP(A1918,HOS[],2,FALSE)</f>
        <v>26 Oct 1996</v>
      </c>
      <c r="M1918" s="11">
        <f>VLOOKUP(A1918,HOS[],8,FALSE)</f>
        <v>23563.02</v>
      </c>
      <c r="N1918" t="str">
        <f>VLOOKUP(A1918,HOS[],9,FALSE)</f>
        <v>tier - 1</v>
      </c>
      <c r="O1918" t="str">
        <f>VLOOKUP(A1918,HOS[],10,FALSE)</f>
        <v>tier - 3</v>
      </c>
      <c r="P1918" t="str">
        <f>VLOOKUP(A1918,HOS[],11,FALSE)</f>
        <v>R1012</v>
      </c>
      <c r="Q1918">
        <f>VLOOKUP(A1918,HOS[],3,FALSE)</f>
        <v>26</v>
      </c>
    </row>
    <row r="1919" spans="1:17" ht="15.6" x14ac:dyDescent="0.3">
      <c r="A1919" s="1" t="s">
        <v>450</v>
      </c>
      <c r="B1919" t="str">
        <f>VLOOKUP(A1919,CUS[],3,FALSE)</f>
        <v>Jan</v>
      </c>
      <c r="C1919">
        <f>VLOOKUP(A1919,MED[],2,FALSE)</f>
        <v>39.49</v>
      </c>
      <c r="D1919">
        <f>VLOOKUP(A1919,MED[],3,FALSE)</f>
        <v>5.13</v>
      </c>
      <c r="E1919" t="str">
        <f>VLOOKUP(A1919,MED[],4,FALSE)</f>
        <v>No</v>
      </c>
      <c r="F1919" t="str">
        <f>VLOOKUP(A1919,MED[],5,FALSE)</f>
        <v>No</v>
      </c>
      <c r="G1919" t="str">
        <f>VLOOKUP(A1919,MED[],6,FALSE)</f>
        <v>No</v>
      </c>
      <c r="H1919" t="str">
        <f>VLOOKUP(A1919,MED[],7,FALSE)</f>
        <v>0</v>
      </c>
      <c r="I1919" t="str">
        <f>VLOOKUP(A1919,MED[],8,FALSE)</f>
        <v>No</v>
      </c>
      <c r="J1919" t="str">
        <f>VLOOKUP(A1919,MED[],9,FALSE)</f>
        <v>Obesity</v>
      </c>
      <c r="K1919" t="str">
        <f>VLOOKUP(A1919,MED[],10,FALSE)</f>
        <v>Normal</v>
      </c>
      <c r="L1919" t="str">
        <f>VLOOKUP(A1919,HOS[],2,FALSE)</f>
        <v>2 Jul 1991</v>
      </c>
      <c r="M1919" s="11">
        <f>VLOOKUP(A1919,HOS[],8,FALSE)</f>
        <v>23568.27</v>
      </c>
      <c r="N1919" t="str">
        <f>VLOOKUP(A1919,HOS[],9,FALSE)</f>
        <v>tier - 2</v>
      </c>
      <c r="O1919" t="str">
        <f>VLOOKUP(A1919,HOS[],10,FALSE)</f>
        <v>tier - 3</v>
      </c>
      <c r="P1919" t="str">
        <f>VLOOKUP(A1919,HOS[],11,FALSE)</f>
        <v>R1013</v>
      </c>
      <c r="Q1919">
        <f>VLOOKUP(A1919,HOS[],3,FALSE)</f>
        <v>31</v>
      </c>
    </row>
    <row r="1920" spans="1:17" ht="15.6" x14ac:dyDescent="0.3">
      <c r="A1920" s="1" t="s">
        <v>449</v>
      </c>
      <c r="B1920" t="str">
        <f>VLOOKUP(A1920,CUS[],3,FALSE)</f>
        <v>Bernard</v>
      </c>
      <c r="C1920">
        <f>VLOOKUP(A1920,MED[],2,FALSE)</f>
        <v>28.88</v>
      </c>
      <c r="D1920">
        <f>VLOOKUP(A1920,MED[],3,FALSE)</f>
        <v>4.0999999999999996</v>
      </c>
      <c r="E1920" t="str">
        <f>VLOOKUP(A1920,MED[],4,FALSE)</f>
        <v>No</v>
      </c>
      <c r="F1920" t="str">
        <f>VLOOKUP(A1920,MED[],5,FALSE)</f>
        <v>No</v>
      </c>
      <c r="G1920" t="str">
        <f>VLOOKUP(A1920,MED[],6,FALSE)</f>
        <v>No</v>
      </c>
      <c r="H1920" t="str">
        <f>VLOOKUP(A1920,MED[],7,FALSE)</f>
        <v>0</v>
      </c>
      <c r="I1920" t="str">
        <f>VLOOKUP(A1920,MED[],8,FALSE)</f>
        <v>No</v>
      </c>
      <c r="J1920" t="str">
        <f>VLOOKUP(A1920,MED[],9,FALSE)</f>
        <v>Overweight</v>
      </c>
      <c r="K1920" t="str">
        <f>VLOOKUP(A1920,MED[],10,FALSE)</f>
        <v>Normal</v>
      </c>
      <c r="L1920" t="str">
        <f>VLOOKUP(A1920,HOS[],2,FALSE)</f>
        <v>27 Jun 1990</v>
      </c>
      <c r="M1920" s="11">
        <f>VLOOKUP(A1920,HOS[],8,FALSE)</f>
        <v>23807.24</v>
      </c>
      <c r="N1920" t="str">
        <f>VLOOKUP(A1920,HOS[],9,FALSE)</f>
        <v>tier - 1</v>
      </c>
      <c r="O1920" t="str">
        <f>VLOOKUP(A1920,HOS[],10,FALSE)</f>
        <v>tier - 1</v>
      </c>
      <c r="P1920" t="str">
        <f>VLOOKUP(A1920,HOS[],11,FALSE)</f>
        <v>R1012</v>
      </c>
      <c r="Q1920">
        <f>VLOOKUP(A1920,HOS[],3,FALSE)</f>
        <v>32</v>
      </c>
    </row>
    <row r="1921" spans="1:17" ht="15.6" x14ac:dyDescent="0.3">
      <c r="A1921" s="1" t="s">
        <v>448</v>
      </c>
      <c r="B1921" t="str">
        <f>VLOOKUP(A1921,CUS[],3,FALSE)</f>
        <v>Craig</v>
      </c>
      <c r="C1921">
        <f>VLOOKUP(A1921,MED[],2,FALSE)</f>
        <v>20.234999999999999</v>
      </c>
      <c r="D1921">
        <f>VLOOKUP(A1921,MED[],3,FALSE)</f>
        <v>5.01</v>
      </c>
      <c r="E1921" t="str">
        <f>VLOOKUP(A1921,MED[],4,FALSE)</f>
        <v>yes</v>
      </c>
      <c r="F1921" t="str">
        <f>VLOOKUP(A1921,MED[],5,FALSE)</f>
        <v>No</v>
      </c>
      <c r="G1921" t="str">
        <f>VLOOKUP(A1921,MED[],6,FALSE)</f>
        <v>No</v>
      </c>
      <c r="H1921" t="str">
        <f>VLOOKUP(A1921,MED[],7,FALSE)</f>
        <v>0</v>
      </c>
      <c r="I1921" t="str">
        <f>VLOOKUP(A1921,MED[],8,FALSE)</f>
        <v>No</v>
      </c>
      <c r="J1921" t="str">
        <f>VLOOKUP(A1921,MED[],9,FALSE)</f>
        <v>Overweight</v>
      </c>
      <c r="K1921" t="str">
        <f>VLOOKUP(A1921,MED[],10,FALSE)</f>
        <v>Normal</v>
      </c>
      <c r="L1921" t="str">
        <f>VLOOKUP(A1921,HOS[],2,FALSE)</f>
        <v>8 Oct 2001</v>
      </c>
      <c r="M1921" s="11">
        <f>VLOOKUP(A1921,HOS[],8,FALSE)</f>
        <v>23887.66</v>
      </c>
      <c r="N1921" t="str">
        <f>VLOOKUP(A1921,HOS[],9,FALSE)</f>
        <v>tier - 2</v>
      </c>
      <c r="O1921" t="str">
        <f>VLOOKUP(A1921,HOS[],10,FALSE)</f>
        <v>tier - 2</v>
      </c>
      <c r="P1921" t="str">
        <f>VLOOKUP(A1921,HOS[],11,FALSE)</f>
        <v>R1016</v>
      </c>
      <c r="Q1921">
        <f>VLOOKUP(A1921,HOS[],3,FALSE)</f>
        <v>21</v>
      </c>
    </row>
    <row r="1922" spans="1:17" ht="15.6" x14ac:dyDescent="0.3">
      <c r="A1922" s="1" t="s">
        <v>447</v>
      </c>
      <c r="B1922" t="str">
        <f>VLOOKUP(A1922,CUS[],3,FALSE)</f>
        <v>Bryn</v>
      </c>
      <c r="C1922">
        <f>VLOOKUP(A1922,MED[],2,FALSE)</f>
        <v>30.67</v>
      </c>
      <c r="D1922">
        <f>VLOOKUP(A1922,MED[],3,FALSE)</f>
        <v>5.09</v>
      </c>
      <c r="E1922" t="str">
        <f>VLOOKUP(A1922,MED[],4,FALSE)</f>
        <v>yes</v>
      </c>
      <c r="F1922" t="str">
        <f>VLOOKUP(A1922,MED[],5,FALSE)</f>
        <v>No</v>
      </c>
      <c r="G1922" t="str">
        <f>VLOOKUP(A1922,MED[],6,FALSE)</f>
        <v>No</v>
      </c>
      <c r="H1922" t="str">
        <f>VLOOKUP(A1922,MED[],7,FALSE)</f>
        <v>0</v>
      </c>
      <c r="I1922" t="str">
        <f>VLOOKUP(A1922,MED[],8,FALSE)</f>
        <v>No</v>
      </c>
      <c r="J1922" t="str">
        <f>VLOOKUP(A1922,MED[],9,FALSE)</f>
        <v>Obesity</v>
      </c>
      <c r="K1922" t="str">
        <f>VLOOKUP(A1922,MED[],10,FALSE)</f>
        <v>Normal</v>
      </c>
      <c r="L1922" t="str">
        <f>VLOOKUP(A1922,HOS[],2,FALSE)</f>
        <v>10 Jun 2001</v>
      </c>
      <c r="M1922" s="11">
        <f>VLOOKUP(A1922,HOS[],8,FALSE)</f>
        <v>23967.38</v>
      </c>
      <c r="N1922" t="str">
        <f>VLOOKUP(A1922,HOS[],9,FALSE)</f>
        <v>tier - 2</v>
      </c>
      <c r="O1922" t="str">
        <f>VLOOKUP(A1922,HOS[],10,FALSE)</f>
        <v>tier - 3</v>
      </c>
      <c r="P1922" t="str">
        <f>VLOOKUP(A1922,HOS[],11,FALSE)</f>
        <v>R1025</v>
      </c>
      <c r="Q1922">
        <f>VLOOKUP(A1922,HOS[],3,FALSE)</f>
        <v>21</v>
      </c>
    </row>
    <row r="1923" spans="1:17" ht="15.6" x14ac:dyDescent="0.3">
      <c r="A1923" s="1" t="s">
        <v>446</v>
      </c>
      <c r="B1923" t="str">
        <f>VLOOKUP(A1923,CUS[],3,FALSE)</f>
        <v>Michael</v>
      </c>
      <c r="C1923">
        <f>VLOOKUP(A1923,MED[],2,FALSE)</f>
        <v>30.875</v>
      </c>
      <c r="D1923">
        <f>VLOOKUP(A1923,MED[],3,FALSE)</f>
        <v>6.49</v>
      </c>
      <c r="E1923" t="str">
        <f>VLOOKUP(A1923,MED[],4,FALSE)</f>
        <v>No</v>
      </c>
      <c r="F1923" t="str">
        <f>VLOOKUP(A1923,MED[],5,FALSE)</f>
        <v>No</v>
      </c>
      <c r="G1923" t="str">
        <f>VLOOKUP(A1923,MED[],6,FALSE)</f>
        <v>No</v>
      </c>
      <c r="H1923" t="str">
        <f>VLOOKUP(A1923,MED[],7,FALSE)</f>
        <v>0</v>
      </c>
      <c r="I1923" t="str">
        <f>VLOOKUP(A1923,MED[],8,FALSE)</f>
        <v>No</v>
      </c>
      <c r="J1923" t="str">
        <f>VLOOKUP(A1923,MED[],9,FALSE)</f>
        <v>Obesity</v>
      </c>
      <c r="K1923" t="str">
        <f>VLOOKUP(A1923,MED[],10,FALSE)</f>
        <v>Prediabetes</v>
      </c>
      <c r="L1923" t="str">
        <f>VLOOKUP(A1923,HOS[],2,FALSE)</f>
        <v>6 Aug 1991</v>
      </c>
      <c r="M1923" s="11">
        <f>VLOOKUP(A1923,HOS[],8,FALSE)</f>
        <v>11576.13</v>
      </c>
      <c r="N1923" t="str">
        <f>VLOOKUP(A1923,HOS[],9,FALSE)</f>
        <v>tier - 3</v>
      </c>
      <c r="O1923" t="str">
        <f>VLOOKUP(A1923,HOS[],10,FALSE)</f>
        <v>tier - 1</v>
      </c>
      <c r="P1923" t="str">
        <f>VLOOKUP(A1923,HOS[],11,FALSE)</f>
        <v>R1016</v>
      </c>
      <c r="Q1923">
        <f>VLOOKUP(A1923,HOS[],3,FALSE)</f>
        <v>31</v>
      </c>
    </row>
    <row r="1924" spans="1:17" ht="15.6" x14ac:dyDescent="0.3">
      <c r="A1924" s="1" t="s">
        <v>445</v>
      </c>
      <c r="B1924" t="str">
        <f>VLOOKUP(A1924,CUS[],3,FALSE)</f>
        <v>Benjamin</v>
      </c>
      <c r="C1924">
        <f>VLOOKUP(A1924,MED[],2,FALSE)</f>
        <v>23.8</v>
      </c>
      <c r="D1924">
        <f>VLOOKUP(A1924,MED[],3,FALSE)</f>
        <v>4.08</v>
      </c>
      <c r="E1924" t="str">
        <f>VLOOKUP(A1924,MED[],4,FALSE)</f>
        <v>No</v>
      </c>
      <c r="F1924" t="str">
        <f>VLOOKUP(A1924,MED[],5,FALSE)</f>
        <v>No</v>
      </c>
      <c r="G1924" t="str">
        <f>VLOOKUP(A1924,MED[],6,FALSE)</f>
        <v>No</v>
      </c>
      <c r="H1924" t="str">
        <f>VLOOKUP(A1924,MED[],7,FALSE)</f>
        <v>0</v>
      </c>
      <c r="I1924" t="str">
        <f>VLOOKUP(A1924,MED[],8,FALSE)</f>
        <v>No</v>
      </c>
      <c r="J1924" t="str">
        <f>VLOOKUP(A1924,MED[],9,FALSE)</f>
        <v>Overweight</v>
      </c>
      <c r="K1924" t="str">
        <f>VLOOKUP(A1924,MED[],10,FALSE)</f>
        <v>Normal</v>
      </c>
      <c r="L1924" t="str">
        <f>VLOOKUP(A1924,HOS[],2,FALSE)</f>
        <v>30 Aug 1994</v>
      </c>
      <c r="M1924" s="11">
        <f>VLOOKUP(A1924,HOS[],8,FALSE)</f>
        <v>24059.68</v>
      </c>
      <c r="N1924" t="str">
        <f>VLOOKUP(A1924,HOS[],9,FALSE)</f>
        <v>tier - 3</v>
      </c>
      <c r="O1924" t="str">
        <f>VLOOKUP(A1924,HOS[],10,FALSE)</f>
        <v>tier - 2</v>
      </c>
      <c r="P1924" t="str">
        <f>VLOOKUP(A1924,HOS[],11,FALSE)</f>
        <v>R1011</v>
      </c>
      <c r="Q1924">
        <f>VLOOKUP(A1924,HOS[],3,FALSE)</f>
        <v>28</v>
      </c>
    </row>
    <row r="1925" spans="1:17" ht="15.6" x14ac:dyDescent="0.3">
      <c r="A1925" s="1" t="s">
        <v>444</v>
      </c>
      <c r="B1925" t="str">
        <f>VLOOKUP(A1925,CUS[],3,FALSE)</f>
        <v>Jay</v>
      </c>
      <c r="C1925">
        <f>VLOOKUP(A1925,MED[],2,FALSE)</f>
        <v>15.37</v>
      </c>
      <c r="D1925">
        <f>VLOOKUP(A1925,MED[],3,FALSE)</f>
        <v>8.6300000000000008</v>
      </c>
      <c r="E1925" t="str">
        <f>VLOOKUP(A1925,MED[],4,FALSE)</f>
        <v>yes</v>
      </c>
      <c r="F1925" t="str">
        <f>VLOOKUP(A1925,MED[],5,FALSE)</f>
        <v>No</v>
      </c>
      <c r="G1925" t="str">
        <f>VLOOKUP(A1925,MED[],6,FALSE)</f>
        <v>No</v>
      </c>
      <c r="H1925" t="str">
        <f>VLOOKUP(A1925,MED[],7,FALSE)</f>
        <v>0</v>
      </c>
      <c r="I1925" t="str">
        <f>VLOOKUP(A1925,MED[],8,FALSE)</f>
        <v>No</v>
      </c>
      <c r="J1925" t="str">
        <f>VLOOKUP(A1925,MED[],9,FALSE)</f>
        <v>Underweight</v>
      </c>
      <c r="K1925" t="str">
        <f>VLOOKUP(A1925,MED[],10,FALSE)</f>
        <v>Diabetes</v>
      </c>
      <c r="L1925" t="str">
        <f>VLOOKUP(A1925,HOS[],2,FALSE)</f>
        <v>13 Sep 1981</v>
      </c>
      <c r="M1925" s="11">
        <f>VLOOKUP(A1925,HOS[],8,FALSE)</f>
        <v>24106.91</v>
      </c>
      <c r="N1925" t="str">
        <f>VLOOKUP(A1925,HOS[],9,FALSE)</f>
        <v>tier - 2</v>
      </c>
      <c r="O1925" t="str">
        <f>VLOOKUP(A1925,HOS[],10,FALSE)</f>
        <v>tier - 3</v>
      </c>
      <c r="P1925" t="str">
        <f>VLOOKUP(A1925,HOS[],11,FALSE)</f>
        <v>R1012</v>
      </c>
      <c r="Q1925">
        <f>VLOOKUP(A1925,HOS[],3,FALSE)</f>
        <v>41</v>
      </c>
    </row>
    <row r="1926" spans="1:17" ht="15.6" x14ac:dyDescent="0.3">
      <c r="A1926" s="1" t="s">
        <v>443</v>
      </c>
      <c r="B1926" t="str">
        <f>VLOOKUP(A1926,CUS[],3,FALSE)</f>
        <v>William</v>
      </c>
      <c r="C1926">
        <f>VLOOKUP(A1926,MED[],2,FALSE)</f>
        <v>30.4</v>
      </c>
      <c r="D1926">
        <f>VLOOKUP(A1926,MED[],3,FALSE)</f>
        <v>5.28</v>
      </c>
      <c r="E1926" t="str">
        <f>VLOOKUP(A1926,MED[],4,FALSE)</f>
        <v>No</v>
      </c>
      <c r="F1926" t="str">
        <f>VLOOKUP(A1926,MED[],5,FALSE)</f>
        <v>No</v>
      </c>
      <c r="G1926" t="str">
        <f>VLOOKUP(A1926,MED[],6,FALSE)</f>
        <v>No</v>
      </c>
      <c r="H1926" t="str">
        <f>VLOOKUP(A1926,MED[],7,FALSE)</f>
        <v>0</v>
      </c>
      <c r="I1926" t="str">
        <f>VLOOKUP(A1926,MED[],8,FALSE)</f>
        <v>No</v>
      </c>
      <c r="J1926" t="str">
        <f>VLOOKUP(A1926,MED[],9,FALSE)</f>
        <v>Obesity</v>
      </c>
      <c r="K1926" t="str">
        <f>VLOOKUP(A1926,MED[],10,FALSE)</f>
        <v>Normal</v>
      </c>
      <c r="L1926" t="str">
        <f>VLOOKUP(A1926,HOS[],2,FALSE)</f>
        <v>10 Jun 1999</v>
      </c>
      <c r="M1926" s="11">
        <f>VLOOKUP(A1926,HOS[],8,FALSE)</f>
        <v>24180.93</v>
      </c>
      <c r="N1926" t="str">
        <f>VLOOKUP(A1926,HOS[],9,FALSE)</f>
        <v>tier - 2</v>
      </c>
      <c r="O1926" t="str">
        <f>VLOOKUP(A1926,HOS[],10,FALSE)</f>
        <v>tier - 3</v>
      </c>
      <c r="P1926" t="str">
        <f>VLOOKUP(A1926,HOS[],11,FALSE)</f>
        <v>R1012</v>
      </c>
      <c r="Q1926">
        <f>VLOOKUP(A1926,HOS[],3,FALSE)</f>
        <v>23</v>
      </c>
    </row>
    <row r="1927" spans="1:17" ht="15.6" x14ac:dyDescent="0.3">
      <c r="A1927" s="1" t="s">
        <v>442</v>
      </c>
      <c r="B1927" t="str">
        <f>VLOOKUP(A1927,CUS[],3,FALSE)</f>
        <v>Shelley</v>
      </c>
      <c r="C1927">
        <f>VLOOKUP(A1927,MED[],2,FALSE)</f>
        <v>19.48</v>
      </c>
      <c r="D1927">
        <f>VLOOKUP(A1927,MED[],3,FALSE)</f>
        <v>5.63</v>
      </c>
      <c r="E1927" t="str">
        <f>VLOOKUP(A1927,MED[],4,FALSE)</f>
        <v>yes</v>
      </c>
      <c r="F1927" t="str">
        <f>VLOOKUP(A1927,MED[],5,FALSE)</f>
        <v>No</v>
      </c>
      <c r="G1927" t="str">
        <f>VLOOKUP(A1927,MED[],6,FALSE)</f>
        <v>No</v>
      </c>
      <c r="H1927" t="str">
        <f>VLOOKUP(A1927,MED[],7,FALSE)</f>
        <v>1</v>
      </c>
      <c r="I1927" t="str">
        <f>VLOOKUP(A1927,MED[],8,FALSE)</f>
        <v>No</v>
      </c>
      <c r="J1927" t="str">
        <f>VLOOKUP(A1927,MED[],9,FALSE)</f>
        <v>Overweight</v>
      </c>
      <c r="K1927" t="str">
        <f>VLOOKUP(A1927,MED[],10,FALSE)</f>
        <v>Normal</v>
      </c>
      <c r="L1927" t="str">
        <f>VLOOKUP(A1927,HOS[],2,FALSE)</f>
        <v>29 Aug 1988</v>
      </c>
      <c r="M1927" s="11">
        <f>VLOOKUP(A1927,HOS[],8,FALSE)</f>
        <v>44400.41</v>
      </c>
      <c r="N1927" t="str">
        <f>VLOOKUP(A1927,HOS[],9,FALSE)</f>
        <v>tier - 2</v>
      </c>
      <c r="O1927" t="str">
        <f>VLOOKUP(A1927,HOS[],10,FALSE)</f>
        <v>tier - 3</v>
      </c>
      <c r="P1927" t="str">
        <f>VLOOKUP(A1927,HOS[],11,FALSE)</f>
        <v>R1013</v>
      </c>
      <c r="Q1927">
        <f>VLOOKUP(A1927,HOS[],3,FALSE)</f>
        <v>34</v>
      </c>
    </row>
    <row r="1928" spans="1:17" ht="15.6" x14ac:dyDescent="0.3">
      <c r="A1928" s="1" t="s">
        <v>441</v>
      </c>
      <c r="B1928" t="str">
        <f>VLOOKUP(A1928,CUS[],3,FALSE)</f>
        <v>Jekaterina</v>
      </c>
      <c r="C1928">
        <f>VLOOKUP(A1928,MED[],2,FALSE)</f>
        <v>16.96</v>
      </c>
      <c r="D1928">
        <f>VLOOKUP(A1928,MED[],3,FALSE)</f>
        <v>11.47</v>
      </c>
      <c r="E1928" t="str">
        <f>VLOOKUP(A1928,MED[],4,FALSE)</f>
        <v>yes</v>
      </c>
      <c r="F1928" t="str">
        <f>VLOOKUP(A1928,MED[],5,FALSE)</f>
        <v>No</v>
      </c>
      <c r="G1928" t="str">
        <f>VLOOKUP(A1928,MED[],6,FALSE)</f>
        <v>No</v>
      </c>
      <c r="H1928" t="str">
        <f>VLOOKUP(A1928,MED[],7,FALSE)</f>
        <v>0</v>
      </c>
      <c r="I1928" t="str">
        <f>VLOOKUP(A1928,MED[],8,FALSE)</f>
        <v>No</v>
      </c>
      <c r="J1928" t="str">
        <f>VLOOKUP(A1928,MED[],9,FALSE)</f>
        <v>Underweight</v>
      </c>
      <c r="K1928" t="str">
        <f>VLOOKUP(A1928,MED[],10,FALSE)</f>
        <v>Diabetes</v>
      </c>
      <c r="L1928" t="str">
        <f>VLOOKUP(A1928,HOS[],2,FALSE)</f>
        <v>16 Dec 1981</v>
      </c>
      <c r="M1928" s="11">
        <f>VLOOKUP(A1928,HOS[],8,FALSE)</f>
        <v>24227.34</v>
      </c>
      <c r="N1928" t="str">
        <f>VLOOKUP(A1928,HOS[],9,FALSE)</f>
        <v>tier - 2</v>
      </c>
      <c r="O1928" t="str">
        <f>VLOOKUP(A1928,HOS[],10,FALSE)</f>
        <v>tier - 1</v>
      </c>
      <c r="P1928" t="str">
        <f>VLOOKUP(A1928,HOS[],11,FALSE)</f>
        <v>R1013</v>
      </c>
      <c r="Q1928">
        <f>VLOOKUP(A1928,HOS[],3,FALSE)</f>
        <v>41</v>
      </c>
    </row>
    <row r="1929" spans="1:17" ht="15.6" x14ac:dyDescent="0.3">
      <c r="A1929" s="1" t="s">
        <v>440</v>
      </c>
      <c r="B1929" t="str">
        <f>VLOOKUP(A1929,CUS[],3,FALSE)</f>
        <v>Daniel</v>
      </c>
      <c r="C1929">
        <f>VLOOKUP(A1929,MED[],2,FALSE)</f>
        <v>19.05</v>
      </c>
      <c r="D1929">
        <f>VLOOKUP(A1929,MED[],3,FALSE)</f>
        <v>4.92</v>
      </c>
      <c r="E1929" t="str">
        <f>VLOOKUP(A1929,MED[],4,FALSE)</f>
        <v>No</v>
      </c>
      <c r="F1929" t="str">
        <f>VLOOKUP(A1929,MED[],5,FALSE)</f>
        <v>No</v>
      </c>
      <c r="G1929" t="str">
        <f>VLOOKUP(A1929,MED[],6,FALSE)</f>
        <v>No</v>
      </c>
      <c r="H1929" t="str">
        <f>VLOOKUP(A1929,MED[],7,FALSE)</f>
        <v>1</v>
      </c>
      <c r="I1929" t="str">
        <f>VLOOKUP(A1929,MED[],8,FALSE)</f>
        <v>No</v>
      </c>
      <c r="J1929" t="str">
        <f>VLOOKUP(A1929,MED[],9,FALSE)</f>
        <v>Overweight</v>
      </c>
      <c r="K1929" t="str">
        <f>VLOOKUP(A1929,MED[],10,FALSE)</f>
        <v>Normal</v>
      </c>
      <c r="L1929" t="str">
        <f>VLOOKUP(A1929,HOS[],2,FALSE)</f>
        <v>3 Oct 1987</v>
      </c>
      <c r="M1929" s="11">
        <f>VLOOKUP(A1929,HOS[],8,FALSE)</f>
        <v>24294.02</v>
      </c>
      <c r="N1929" t="str">
        <f>VLOOKUP(A1929,HOS[],9,FALSE)</f>
        <v>tier - 2</v>
      </c>
      <c r="O1929" t="str">
        <f>VLOOKUP(A1929,HOS[],10,FALSE)</f>
        <v>tier - 3</v>
      </c>
      <c r="P1929" t="str">
        <f>VLOOKUP(A1929,HOS[],11,FALSE)</f>
        <v>R1013</v>
      </c>
      <c r="Q1929">
        <f>VLOOKUP(A1929,HOS[],3,FALSE)</f>
        <v>35</v>
      </c>
    </row>
    <row r="1930" spans="1:17" ht="15.6" x14ac:dyDescent="0.3">
      <c r="A1930" s="1" t="s">
        <v>439</v>
      </c>
      <c r="B1930" t="str">
        <f>VLOOKUP(A1930,CUS[],3,FALSE)</f>
        <v>Pauline</v>
      </c>
      <c r="C1930">
        <f>VLOOKUP(A1930,MED[],2,FALSE)</f>
        <v>37.619999999999997</v>
      </c>
      <c r="D1930">
        <f>VLOOKUP(A1930,MED[],3,FALSE)</f>
        <v>4.18</v>
      </c>
      <c r="E1930" t="str">
        <f>VLOOKUP(A1930,MED[],4,FALSE)</f>
        <v>No</v>
      </c>
      <c r="F1930" t="str">
        <f>VLOOKUP(A1930,MED[],5,FALSE)</f>
        <v>No</v>
      </c>
      <c r="G1930" t="str">
        <f>VLOOKUP(A1930,MED[],6,FALSE)</f>
        <v>No</v>
      </c>
      <c r="H1930" t="str">
        <f>VLOOKUP(A1930,MED[],7,FALSE)</f>
        <v>0</v>
      </c>
      <c r="I1930" t="str">
        <f>VLOOKUP(A1930,MED[],8,FALSE)</f>
        <v>No</v>
      </c>
      <c r="J1930" t="str">
        <f>VLOOKUP(A1930,MED[],9,FALSE)</f>
        <v>Obesity</v>
      </c>
      <c r="K1930" t="str">
        <f>VLOOKUP(A1930,MED[],10,FALSE)</f>
        <v>Normal</v>
      </c>
      <c r="L1930" t="str">
        <f>VLOOKUP(A1930,HOS[],2,FALSE)</f>
        <v>7 Nov 1994</v>
      </c>
      <c r="M1930" s="11">
        <f>VLOOKUP(A1930,HOS[],8,FALSE)</f>
        <v>24387.74</v>
      </c>
      <c r="N1930" t="str">
        <f>VLOOKUP(A1930,HOS[],9,FALSE)</f>
        <v>tier - 2</v>
      </c>
      <c r="O1930" t="str">
        <f>VLOOKUP(A1930,HOS[],10,FALSE)</f>
        <v>tier - 1</v>
      </c>
      <c r="P1930" t="str">
        <f>VLOOKUP(A1930,HOS[],11,FALSE)</f>
        <v>R1013</v>
      </c>
      <c r="Q1930">
        <f>VLOOKUP(A1930,HOS[],3,FALSE)</f>
        <v>28</v>
      </c>
    </row>
    <row r="1931" spans="1:17" ht="15.6" x14ac:dyDescent="0.3">
      <c r="A1931" s="1" t="s">
        <v>438</v>
      </c>
      <c r="B1931" t="str">
        <f>VLOOKUP(A1931,CUS[],3,FALSE)</f>
        <v>Colleen</v>
      </c>
      <c r="C1931">
        <f>VLOOKUP(A1931,MED[],2,FALSE)</f>
        <v>29.1</v>
      </c>
      <c r="D1931">
        <f>VLOOKUP(A1931,MED[],3,FALSE)</f>
        <v>4.67</v>
      </c>
      <c r="E1931" t="str">
        <f>VLOOKUP(A1931,MED[],4,FALSE)</f>
        <v>No</v>
      </c>
      <c r="F1931" t="str">
        <f>VLOOKUP(A1931,MED[],5,FALSE)</f>
        <v>No</v>
      </c>
      <c r="G1931" t="str">
        <f>VLOOKUP(A1931,MED[],6,FALSE)</f>
        <v>No</v>
      </c>
      <c r="H1931" t="str">
        <f>VLOOKUP(A1931,MED[],7,FALSE)</f>
        <v>0</v>
      </c>
      <c r="I1931" t="str">
        <f>VLOOKUP(A1931,MED[],8,FALSE)</f>
        <v>No</v>
      </c>
      <c r="J1931" t="str">
        <f>VLOOKUP(A1931,MED[],9,FALSE)</f>
        <v>Overweight</v>
      </c>
      <c r="K1931" t="str">
        <f>VLOOKUP(A1931,MED[],10,FALSE)</f>
        <v>Normal</v>
      </c>
      <c r="L1931" t="str">
        <f>VLOOKUP(A1931,HOS[],2,FALSE)</f>
        <v>30 Oct 1991</v>
      </c>
      <c r="M1931" s="11">
        <f>VLOOKUP(A1931,HOS[],8,FALSE)</f>
        <v>24393.62</v>
      </c>
      <c r="N1931" t="str">
        <f>VLOOKUP(A1931,HOS[],9,FALSE)</f>
        <v>tier - 2</v>
      </c>
      <c r="O1931" t="str">
        <f>VLOOKUP(A1931,HOS[],10,FALSE)</f>
        <v>tier - 3</v>
      </c>
      <c r="P1931" t="str">
        <f>VLOOKUP(A1931,HOS[],11,FALSE)</f>
        <v>R1011</v>
      </c>
      <c r="Q1931">
        <f>VLOOKUP(A1931,HOS[],3,FALSE)</f>
        <v>31</v>
      </c>
    </row>
    <row r="1932" spans="1:17" ht="15.6" x14ac:dyDescent="0.3">
      <c r="A1932" s="1" t="s">
        <v>437</v>
      </c>
      <c r="B1932" t="str">
        <f>VLOOKUP(A1932,CUS[],3,FALSE)</f>
        <v>Aleah K</v>
      </c>
      <c r="C1932">
        <f>VLOOKUP(A1932,MED[],2,FALSE)</f>
        <v>26.62</v>
      </c>
      <c r="D1932">
        <f>VLOOKUP(A1932,MED[],3,FALSE)</f>
        <v>6.24</v>
      </c>
      <c r="E1932" t="str">
        <f>VLOOKUP(A1932,MED[],4,FALSE)</f>
        <v>No</v>
      </c>
      <c r="F1932" t="str">
        <f>VLOOKUP(A1932,MED[],5,FALSE)</f>
        <v>No</v>
      </c>
      <c r="G1932" t="str">
        <f>VLOOKUP(A1932,MED[],6,FALSE)</f>
        <v>No</v>
      </c>
      <c r="H1932" t="str">
        <f>VLOOKUP(A1932,MED[],7,FALSE)</f>
        <v>0</v>
      </c>
      <c r="I1932" t="str">
        <f>VLOOKUP(A1932,MED[],8,FALSE)</f>
        <v>No</v>
      </c>
      <c r="J1932" t="str">
        <f>VLOOKUP(A1932,MED[],9,FALSE)</f>
        <v>Overweight</v>
      </c>
      <c r="K1932" t="str">
        <f>VLOOKUP(A1932,MED[],10,FALSE)</f>
        <v>Prediabetes</v>
      </c>
      <c r="L1932" t="str">
        <f>VLOOKUP(A1932,HOS[],2,FALSE)</f>
        <v>6 Aug 1991</v>
      </c>
      <c r="M1932" s="11">
        <f>VLOOKUP(A1932,HOS[],8,FALSE)</f>
        <v>24476.48</v>
      </c>
      <c r="N1932" t="str">
        <f>VLOOKUP(A1932,HOS[],9,FALSE)</f>
        <v>tier - 2</v>
      </c>
      <c r="O1932" t="str">
        <f>VLOOKUP(A1932,HOS[],10,FALSE)</f>
        <v>tier - 1</v>
      </c>
      <c r="P1932" t="str">
        <f>VLOOKUP(A1932,HOS[],11,FALSE)</f>
        <v>R1013</v>
      </c>
      <c r="Q1932">
        <f>VLOOKUP(A1932,HOS[],3,FALSE)</f>
        <v>31</v>
      </c>
    </row>
    <row r="1933" spans="1:17" ht="15.6" x14ac:dyDescent="0.3">
      <c r="A1933" s="1" t="s">
        <v>436</v>
      </c>
      <c r="B1933" t="str">
        <f>VLOOKUP(A1933,CUS[],3,FALSE)</f>
        <v>Mare</v>
      </c>
      <c r="C1933">
        <f>VLOOKUP(A1933,MED[],2,FALSE)</f>
        <v>25.74</v>
      </c>
      <c r="D1933">
        <f>VLOOKUP(A1933,MED[],3,FALSE)</f>
        <v>5.99</v>
      </c>
      <c r="E1933" t="str">
        <f>VLOOKUP(A1933,MED[],4,FALSE)</f>
        <v>No</v>
      </c>
      <c r="F1933" t="str">
        <f>VLOOKUP(A1933,MED[],5,FALSE)</f>
        <v>No</v>
      </c>
      <c r="G1933" t="str">
        <f>VLOOKUP(A1933,MED[],6,FALSE)</f>
        <v>No</v>
      </c>
      <c r="H1933" t="str">
        <f>VLOOKUP(A1933,MED[],7,FALSE)</f>
        <v>0</v>
      </c>
      <c r="I1933" t="str">
        <f>VLOOKUP(A1933,MED[],8,FALSE)</f>
        <v>No</v>
      </c>
      <c r="J1933" t="str">
        <f>VLOOKUP(A1933,MED[],9,FALSE)</f>
        <v>Overweight</v>
      </c>
      <c r="K1933" t="str">
        <f>VLOOKUP(A1933,MED[],10,FALSE)</f>
        <v>Prediabetes</v>
      </c>
      <c r="L1933" t="str">
        <f>VLOOKUP(A1933,HOS[],2,FALSE)</f>
        <v>21 Oct 1991</v>
      </c>
      <c r="M1933" s="11">
        <f>VLOOKUP(A1933,HOS[],8,FALSE)</f>
        <v>24513.09</v>
      </c>
      <c r="N1933" t="str">
        <f>VLOOKUP(A1933,HOS[],9,FALSE)</f>
        <v>tier - 2</v>
      </c>
      <c r="O1933" t="str">
        <f>VLOOKUP(A1933,HOS[],10,FALSE)</f>
        <v>tier - 2</v>
      </c>
      <c r="P1933" t="str">
        <f>VLOOKUP(A1933,HOS[],11,FALSE)</f>
        <v>R1013</v>
      </c>
      <c r="Q1933">
        <f>VLOOKUP(A1933,HOS[],3,FALSE)</f>
        <v>31</v>
      </c>
    </row>
    <row r="1934" spans="1:17" ht="15.6" x14ac:dyDescent="0.3">
      <c r="A1934" s="1" t="s">
        <v>435</v>
      </c>
      <c r="B1934" t="str">
        <f>VLOOKUP(A1934,CUS[],3,FALSE)</f>
        <v>Kevin</v>
      </c>
      <c r="C1934">
        <f>VLOOKUP(A1934,MED[],2,FALSE)</f>
        <v>18.22</v>
      </c>
      <c r="D1934">
        <f>VLOOKUP(A1934,MED[],3,FALSE)</f>
        <v>10.27</v>
      </c>
      <c r="E1934" t="str">
        <f>VLOOKUP(A1934,MED[],4,FALSE)</f>
        <v>yes</v>
      </c>
      <c r="F1934" t="str">
        <f>VLOOKUP(A1934,MED[],5,FALSE)</f>
        <v>No</v>
      </c>
      <c r="G1934" t="str">
        <f>VLOOKUP(A1934,MED[],6,FALSE)</f>
        <v>No</v>
      </c>
      <c r="H1934" t="str">
        <f>VLOOKUP(A1934,MED[],7,FALSE)</f>
        <v>1</v>
      </c>
      <c r="I1934" t="str">
        <f>VLOOKUP(A1934,MED[],8,FALSE)</f>
        <v>No</v>
      </c>
      <c r="J1934" t="str">
        <f>VLOOKUP(A1934,MED[],9,FALSE)</f>
        <v>Underweight</v>
      </c>
      <c r="K1934" t="str">
        <f>VLOOKUP(A1934,MED[],10,FALSE)</f>
        <v>Diabetes</v>
      </c>
      <c r="L1934" t="str">
        <f>VLOOKUP(A1934,HOS[],2,FALSE)</f>
        <v>20 Sep 1986</v>
      </c>
      <c r="M1934" s="11">
        <f>VLOOKUP(A1934,HOS[],8,FALSE)</f>
        <v>11602.75</v>
      </c>
      <c r="N1934" t="str">
        <f>VLOOKUP(A1934,HOS[],9,FALSE)</f>
        <v>tier - 2</v>
      </c>
      <c r="O1934" t="str">
        <f>VLOOKUP(A1934,HOS[],10,FALSE)</f>
        <v>tier - 2</v>
      </c>
      <c r="P1934" t="str">
        <f>VLOOKUP(A1934,HOS[],11,FALSE)</f>
        <v>R1013</v>
      </c>
      <c r="Q1934">
        <f>VLOOKUP(A1934,HOS[],3,FALSE)</f>
        <v>36</v>
      </c>
    </row>
    <row r="1935" spans="1:17" ht="15.6" x14ac:dyDescent="0.3">
      <c r="A1935" s="1" t="s">
        <v>434</v>
      </c>
      <c r="B1935" t="str">
        <f>VLOOKUP(A1935,CUS[],3,FALSE)</f>
        <v>Jessica</v>
      </c>
      <c r="C1935">
        <f>VLOOKUP(A1935,MED[],2,FALSE)</f>
        <v>26.03</v>
      </c>
      <c r="D1935">
        <f>VLOOKUP(A1935,MED[],3,FALSE)</f>
        <v>5.97</v>
      </c>
      <c r="E1935" t="str">
        <f>VLOOKUP(A1935,MED[],4,FALSE)</f>
        <v>No</v>
      </c>
      <c r="F1935" t="str">
        <f>VLOOKUP(A1935,MED[],5,FALSE)</f>
        <v>No</v>
      </c>
      <c r="G1935" t="str">
        <f>VLOOKUP(A1935,MED[],6,FALSE)</f>
        <v>Yes</v>
      </c>
      <c r="H1935" t="str">
        <f>VLOOKUP(A1935,MED[],7,FALSE)</f>
        <v>1</v>
      </c>
      <c r="I1935" t="str">
        <f>VLOOKUP(A1935,MED[],8,FALSE)</f>
        <v>No</v>
      </c>
      <c r="J1935" t="str">
        <f>VLOOKUP(A1935,MED[],9,FALSE)</f>
        <v>Overweight</v>
      </c>
      <c r="K1935" t="str">
        <f>VLOOKUP(A1935,MED[],10,FALSE)</f>
        <v>Prediabetes</v>
      </c>
      <c r="L1935" t="str">
        <f>VLOOKUP(A1935,HOS[],2,FALSE)</f>
        <v>14 Jun 1993</v>
      </c>
      <c r="M1935" s="11">
        <f>VLOOKUP(A1935,HOS[],8,FALSE)</f>
        <v>24520.26</v>
      </c>
      <c r="N1935" t="str">
        <f>VLOOKUP(A1935,HOS[],9,FALSE)</f>
        <v>tier - 2</v>
      </c>
      <c r="O1935" t="str">
        <f>VLOOKUP(A1935,HOS[],10,FALSE)</f>
        <v>tier - 2</v>
      </c>
      <c r="P1935" t="str">
        <f>VLOOKUP(A1935,HOS[],11,FALSE)</f>
        <v>R1012</v>
      </c>
      <c r="Q1935">
        <f>VLOOKUP(A1935,HOS[],3,FALSE)</f>
        <v>29</v>
      </c>
    </row>
    <row r="1936" spans="1:17" ht="15.6" x14ac:dyDescent="0.3">
      <c r="A1936" s="1" t="s">
        <v>433</v>
      </c>
      <c r="B1936" t="str">
        <f>VLOOKUP(A1936,CUS[],3,FALSE)</f>
        <v>Amanda R</v>
      </c>
      <c r="C1936">
        <f>VLOOKUP(A1936,MED[],2,FALSE)</f>
        <v>17.29</v>
      </c>
      <c r="D1936">
        <f>VLOOKUP(A1936,MED[],3,FALSE)</f>
        <v>4.9800000000000004</v>
      </c>
      <c r="E1936" t="str">
        <f>VLOOKUP(A1936,MED[],4,FALSE)</f>
        <v>No</v>
      </c>
      <c r="F1936" t="str">
        <f>VLOOKUP(A1936,MED[],5,FALSE)</f>
        <v>No</v>
      </c>
      <c r="G1936" t="str">
        <f>VLOOKUP(A1936,MED[],6,FALSE)</f>
        <v>No</v>
      </c>
      <c r="H1936" t="str">
        <f>VLOOKUP(A1936,MED[],7,FALSE)</f>
        <v>0</v>
      </c>
      <c r="I1936" t="str">
        <f>VLOOKUP(A1936,MED[],8,FALSE)</f>
        <v>No</v>
      </c>
      <c r="J1936" t="str">
        <f>VLOOKUP(A1936,MED[],9,FALSE)</f>
        <v>Underweight</v>
      </c>
      <c r="K1936" t="str">
        <f>VLOOKUP(A1936,MED[],10,FALSE)</f>
        <v>Normal</v>
      </c>
      <c r="L1936" t="str">
        <f>VLOOKUP(A1936,HOS[],2,FALSE)</f>
        <v>13 Aug 1994</v>
      </c>
      <c r="M1936" s="11">
        <f>VLOOKUP(A1936,HOS[],8,FALSE)</f>
        <v>24535.7</v>
      </c>
      <c r="N1936" t="str">
        <f>VLOOKUP(A1936,HOS[],9,FALSE)</f>
        <v>tier - 2</v>
      </c>
      <c r="O1936" t="str">
        <f>VLOOKUP(A1936,HOS[],10,FALSE)</f>
        <v>tier - 3</v>
      </c>
      <c r="P1936" t="str">
        <f>VLOOKUP(A1936,HOS[],11,FALSE)</f>
        <v>R1024</v>
      </c>
      <c r="Q1936">
        <f>VLOOKUP(A1936,HOS[],3,FALSE)</f>
        <v>28</v>
      </c>
    </row>
    <row r="1937" spans="1:17" ht="15.6" x14ac:dyDescent="0.3">
      <c r="A1937" s="1" t="s">
        <v>432</v>
      </c>
      <c r="B1937" t="str">
        <f>VLOOKUP(A1937,CUS[],3,FALSE)</f>
        <v>Murray W.</v>
      </c>
      <c r="C1937">
        <f>VLOOKUP(A1937,MED[],2,FALSE)</f>
        <v>18.170000000000002</v>
      </c>
      <c r="D1937">
        <f>VLOOKUP(A1937,MED[],3,FALSE)</f>
        <v>6.91</v>
      </c>
      <c r="E1937" t="str">
        <f>VLOOKUP(A1937,MED[],4,FALSE)</f>
        <v>yes</v>
      </c>
      <c r="F1937" t="str">
        <f>VLOOKUP(A1937,MED[],5,FALSE)</f>
        <v>No</v>
      </c>
      <c r="G1937" t="str">
        <f>VLOOKUP(A1937,MED[],6,FALSE)</f>
        <v>No</v>
      </c>
      <c r="H1937" t="str">
        <f>VLOOKUP(A1937,MED[],7,FALSE)</f>
        <v>1</v>
      </c>
      <c r="I1937" t="str">
        <f>VLOOKUP(A1937,MED[],8,FALSE)</f>
        <v>No</v>
      </c>
      <c r="J1937" t="str">
        <f>VLOOKUP(A1937,MED[],9,FALSE)</f>
        <v>Underweight</v>
      </c>
      <c r="K1937" t="str">
        <f>VLOOKUP(A1937,MED[],10,FALSE)</f>
        <v>Diabetes</v>
      </c>
      <c r="L1937" t="str">
        <f>VLOOKUP(A1937,HOS[],2,FALSE)</f>
        <v>12 Dec 1986</v>
      </c>
      <c r="M1937" s="11">
        <f>VLOOKUP(A1937,HOS[],8,FALSE)</f>
        <v>24603.05</v>
      </c>
      <c r="N1937" t="str">
        <f>VLOOKUP(A1937,HOS[],9,FALSE)</f>
        <v>tier - 2</v>
      </c>
      <c r="O1937" t="str">
        <f>VLOOKUP(A1937,HOS[],10,FALSE)</f>
        <v>tier - 2</v>
      </c>
      <c r="P1937" t="str">
        <f>VLOOKUP(A1937,HOS[],11,FALSE)</f>
        <v>R1013</v>
      </c>
      <c r="Q1937">
        <f>VLOOKUP(A1937,HOS[],3,FALSE)</f>
        <v>36</v>
      </c>
    </row>
    <row r="1938" spans="1:17" ht="15.6" x14ac:dyDescent="0.3">
      <c r="A1938" s="1" t="s">
        <v>431</v>
      </c>
      <c r="B1938" t="str">
        <f>VLOOKUP(A1938,CUS[],3,FALSE)</f>
        <v>Meghan P.</v>
      </c>
      <c r="C1938">
        <f>VLOOKUP(A1938,MED[],2,FALSE)</f>
        <v>32.54</v>
      </c>
      <c r="D1938">
        <f>VLOOKUP(A1938,MED[],3,FALSE)</f>
        <v>6.38</v>
      </c>
      <c r="E1938" t="str">
        <f>VLOOKUP(A1938,MED[],4,FALSE)</f>
        <v>No</v>
      </c>
      <c r="F1938" t="str">
        <f>VLOOKUP(A1938,MED[],5,FALSE)</f>
        <v>yes</v>
      </c>
      <c r="G1938" t="str">
        <f>VLOOKUP(A1938,MED[],6,FALSE)</f>
        <v>No</v>
      </c>
      <c r="H1938" t="str">
        <f>VLOOKUP(A1938,MED[],7,FALSE)</f>
        <v>1</v>
      </c>
      <c r="I1938" t="str">
        <f>VLOOKUP(A1938,MED[],8,FALSE)</f>
        <v>No</v>
      </c>
      <c r="J1938" t="str">
        <f>VLOOKUP(A1938,MED[],9,FALSE)</f>
        <v>Obesity</v>
      </c>
      <c r="K1938" t="str">
        <f>VLOOKUP(A1938,MED[],10,FALSE)</f>
        <v>Prediabetes</v>
      </c>
      <c r="L1938" t="str">
        <f>VLOOKUP(A1938,HOS[],2,FALSE)</f>
        <v>12 Nov 2004</v>
      </c>
      <c r="M1938" s="11">
        <f>VLOOKUP(A1938,HOS[],8,FALSE)</f>
        <v>24667.42</v>
      </c>
      <c r="N1938" t="str">
        <f>VLOOKUP(A1938,HOS[],9,FALSE)</f>
        <v>tier - 2</v>
      </c>
      <c r="O1938" t="str">
        <f>VLOOKUP(A1938,HOS[],10,FALSE)</f>
        <v>tier - 2</v>
      </c>
      <c r="P1938" t="str">
        <f>VLOOKUP(A1938,HOS[],11,FALSE)</f>
        <v>R1025</v>
      </c>
      <c r="Q1938">
        <f>VLOOKUP(A1938,HOS[],3,FALSE)</f>
        <v>18</v>
      </c>
    </row>
    <row r="1939" spans="1:17" ht="15.6" x14ac:dyDescent="0.3">
      <c r="A1939" s="1" t="s">
        <v>430</v>
      </c>
      <c r="B1939" t="str">
        <f>VLOOKUP(A1939,CUS[],3,FALSE)</f>
        <v>David</v>
      </c>
      <c r="C1939">
        <f>VLOOKUP(A1939,MED[],2,FALSE)</f>
        <v>30.25</v>
      </c>
      <c r="D1939">
        <f>VLOOKUP(A1939,MED[],3,FALSE)</f>
        <v>4.7699999999999996</v>
      </c>
      <c r="E1939" t="str">
        <f>VLOOKUP(A1939,MED[],4,FALSE)</f>
        <v>No</v>
      </c>
      <c r="F1939" t="str">
        <f>VLOOKUP(A1939,MED[],5,FALSE)</f>
        <v>No</v>
      </c>
      <c r="G1939" t="str">
        <f>VLOOKUP(A1939,MED[],6,FALSE)</f>
        <v>No</v>
      </c>
      <c r="H1939" t="str">
        <f>VLOOKUP(A1939,MED[],7,FALSE)</f>
        <v>0</v>
      </c>
      <c r="I1939" t="str">
        <f>VLOOKUP(A1939,MED[],8,FALSE)</f>
        <v>No</v>
      </c>
      <c r="J1939" t="str">
        <f>VLOOKUP(A1939,MED[],9,FALSE)</f>
        <v>Obesity</v>
      </c>
      <c r="K1939" t="str">
        <f>VLOOKUP(A1939,MED[],10,FALSE)</f>
        <v>Normal</v>
      </c>
      <c r="L1939" t="str">
        <f>VLOOKUP(A1939,HOS[],2,FALSE)</f>
        <v>14 Dec 1989</v>
      </c>
      <c r="M1939" s="11">
        <f>VLOOKUP(A1939,HOS[],8,FALSE)</f>
        <v>44423.8</v>
      </c>
      <c r="N1939" t="str">
        <f>VLOOKUP(A1939,HOS[],9,FALSE)</f>
        <v>tier - 2</v>
      </c>
      <c r="O1939" t="str">
        <f>VLOOKUP(A1939,HOS[],10,FALSE)</f>
        <v>tier - 2</v>
      </c>
      <c r="P1939" t="str">
        <f>VLOOKUP(A1939,HOS[],11,FALSE)</f>
        <v>R1013</v>
      </c>
      <c r="Q1939">
        <f>VLOOKUP(A1939,HOS[],3,FALSE)</f>
        <v>33</v>
      </c>
    </row>
    <row r="1940" spans="1:17" ht="15.6" x14ac:dyDescent="0.3">
      <c r="A1940" s="1" t="s">
        <v>429</v>
      </c>
      <c r="B1940" t="str">
        <f>VLOOKUP(A1940,CUS[],3,FALSE)</f>
        <v>Seth</v>
      </c>
      <c r="C1940">
        <f>VLOOKUP(A1940,MED[],2,FALSE)</f>
        <v>19.59</v>
      </c>
      <c r="D1940">
        <f>VLOOKUP(A1940,MED[],3,FALSE)</f>
        <v>6.04</v>
      </c>
      <c r="E1940" t="str">
        <f>VLOOKUP(A1940,MED[],4,FALSE)</f>
        <v>yes</v>
      </c>
      <c r="F1940" t="str">
        <f>VLOOKUP(A1940,MED[],5,FALSE)</f>
        <v>No</v>
      </c>
      <c r="G1940" t="str">
        <f>VLOOKUP(A1940,MED[],6,FALSE)</f>
        <v>No</v>
      </c>
      <c r="H1940" t="str">
        <f>VLOOKUP(A1940,MED[],7,FALSE)</f>
        <v>1</v>
      </c>
      <c r="I1940" t="str">
        <f>VLOOKUP(A1940,MED[],8,FALSE)</f>
        <v>No</v>
      </c>
      <c r="J1940" t="str">
        <f>VLOOKUP(A1940,MED[],9,FALSE)</f>
        <v>Overweight</v>
      </c>
      <c r="K1940" t="str">
        <f>VLOOKUP(A1940,MED[],10,FALSE)</f>
        <v>Prediabetes</v>
      </c>
      <c r="L1940" t="str">
        <f>VLOOKUP(A1940,HOS[],2,FALSE)</f>
        <v>28 Aug 1988</v>
      </c>
      <c r="M1940" s="11">
        <f>VLOOKUP(A1940,HOS[],8,FALSE)</f>
        <v>24671.66</v>
      </c>
      <c r="N1940" t="str">
        <f>VLOOKUP(A1940,HOS[],9,FALSE)</f>
        <v>tier - 2</v>
      </c>
      <c r="O1940" t="str">
        <f>VLOOKUP(A1940,HOS[],10,FALSE)</f>
        <v>tier - 3</v>
      </c>
      <c r="P1940" t="str">
        <f>VLOOKUP(A1940,HOS[],11,FALSE)</f>
        <v>R1013</v>
      </c>
      <c r="Q1940">
        <f>VLOOKUP(A1940,HOS[],3,FALSE)</f>
        <v>34</v>
      </c>
    </row>
    <row r="1941" spans="1:17" ht="15.6" x14ac:dyDescent="0.3">
      <c r="A1941" s="1" t="s">
        <v>428</v>
      </c>
      <c r="B1941" t="str">
        <f>VLOOKUP(A1941,CUS[],3,FALSE)</f>
        <v>Michael P.</v>
      </c>
      <c r="C1941">
        <f>VLOOKUP(A1941,MED[],2,FALSE)</f>
        <v>45.9</v>
      </c>
      <c r="D1941">
        <f>VLOOKUP(A1941,MED[],3,FALSE)</f>
        <v>4.3</v>
      </c>
      <c r="E1941" t="str">
        <f>VLOOKUP(A1941,MED[],4,FALSE)</f>
        <v>yes</v>
      </c>
      <c r="F1941" t="str">
        <f>VLOOKUP(A1941,MED[],5,FALSE)</f>
        <v>No</v>
      </c>
      <c r="G1941" t="str">
        <f>VLOOKUP(A1941,MED[],6,FALSE)</f>
        <v>No</v>
      </c>
      <c r="H1941" t="str">
        <f>VLOOKUP(A1941,MED[],7,FALSE)</f>
        <v>1</v>
      </c>
      <c r="I1941" t="str">
        <f>VLOOKUP(A1941,MED[],8,FALSE)</f>
        <v>No</v>
      </c>
      <c r="J1941" t="str">
        <f>VLOOKUP(A1941,MED[],9,FALSE)</f>
        <v>Obesity</v>
      </c>
      <c r="K1941" t="str">
        <f>VLOOKUP(A1941,MED[],10,FALSE)</f>
        <v>Normal</v>
      </c>
      <c r="L1941" t="str">
        <f>VLOOKUP(A1941,HOS[],2,FALSE)</f>
        <v>11 Oct 1995</v>
      </c>
      <c r="M1941" s="11">
        <f>VLOOKUP(A1941,HOS[],8,FALSE)</f>
        <v>24795.040000000001</v>
      </c>
      <c r="N1941" t="str">
        <f>VLOOKUP(A1941,HOS[],9,FALSE)</f>
        <v>tier - 2</v>
      </c>
      <c r="O1941" t="str">
        <f>VLOOKUP(A1941,HOS[],10,FALSE)</f>
        <v>tier - 3</v>
      </c>
      <c r="P1941" t="str">
        <f>VLOOKUP(A1941,HOS[],11,FALSE)</f>
        <v>R1011</v>
      </c>
      <c r="Q1941">
        <f>VLOOKUP(A1941,HOS[],3,FALSE)</f>
        <v>27</v>
      </c>
    </row>
    <row r="1942" spans="1:17" ht="15.6" x14ac:dyDescent="0.3">
      <c r="A1942" s="1" t="s">
        <v>427</v>
      </c>
      <c r="B1942" t="str">
        <f>VLOOKUP(A1942,CUS[],3,FALSE)</f>
        <v>Russell M</v>
      </c>
      <c r="C1942">
        <f>VLOOKUP(A1942,MED[],2,FALSE)</f>
        <v>17.059999999999999</v>
      </c>
      <c r="D1942">
        <f>VLOOKUP(A1942,MED[],3,FALSE)</f>
        <v>8.75</v>
      </c>
      <c r="E1942" t="str">
        <f>VLOOKUP(A1942,MED[],4,FALSE)</f>
        <v>yes</v>
      </c>
      <c r="F1942" t="str">
        <f>VLOOKUP(A1942,MED[],5,FALSE)</f>
        <v>No</v>
      </c>
      <c r="G1942" t="str">
        <f>VLOOKUP(A1942,MED[],6,FALSE)</f>
        <v>No</v>
      </c>
      <c r="H1942" t="str">
        <f>VLOOKUP(A1942,MED[],7,FALSE)</f>
        <v>0</v>
      </c>
      <c r="I1942" t="str">
        <f>VLOOKUP(A1942,MED[],8,FALSE)</f>
        <v>No</v>
      </c>
      <c r="J1942" t="str">
        <f>VLOOKUP(A1942,MED[],9,FALSE)</f>
        <v>Underweight</v>
      </c>
      <c r="K1942" t="str">
        <f>VLOOKUP(A1942,MED[],10,FALSE)</f>
        <v>Diabetes</v>
      </c>
      <c r="L1942" t="str">
        <f>VLOOKUP(A1942,HOS[],2,FALSE)</f>
        <v>9 Dec 1981</v>
      </c>
      <c r="M1942" s="11">
        <f>VLOOKUP(A1942,HOS[],8,FALSE)</f>
        <v>24817.25</v>
      </c>
      <c r="N1942" t="str">
        <f>VLOOKUP(A1942,HOS[],9,FALSE)</f>
        <v>tier - 2</v>
      </c>
      <c r="O1942" t="str">
        <f>VLOOKUP(A1942,HOS[],10,FALSE)</f>
        <v>tier - 2</v>
      </c>
      <c r="P1942" t="str">
        <f>VLOOKUP(A1942,HOS[],11,FALSE)</f>
        <v>R1013</v>
      </c>
      <c r="Q1942">
        <f>VLOOKUP(A1942,HOS[],3,FALSE)</f>
        <v>41</v>
      </c>
    </row>
    <row r="1943" spans="1:17" ht="15.6" x14ac:dyDescent="0.3">
      <c r="A1943" s="1" t="s">
        <v>426</v>
      </c>
      <c r="B1943" t="str">
        <f>VLOOKUP(A1943,CUS[],3,FALSE)</f>
        <v>Martin</v>
      </c>
      <c r="C1943">
        <f>VLOOKUP(A1943,MED[],2,FALSE)</f>
        <v>32.07</v>
      </c>
      <c r="D1943">
        <f>VLOOKUP(A1943,MED[],3,FALSE)</f>
        <v>5.25</v>
      </c>
      <c r="E1943" t="str">
        <f>VLOOKUP(A1943,MED[],4,FALSE)</f>
        <v>No</v>
      </c>
      <c r="F1943" t="str">
        <f>VLOOKUP(A1943,MED[],5,FALSE)</f>
        <v>No</v>
      </c>
      <c r="G1943" t="str">
        <f>VLOOKUP(A1943,MED[],6,FALSE)</f>
        <v>Yes</v>
      </c>
      <c r="H1943" t="str">
        <f>VLOOKUP(A1943,MED[],7,FALSE)</f>
        <v>1</v>
      </c>
      <c r="I1943" t="str">
        <f>VLOOKUP(A1943,MED[],8,FALSE)</f>
        <v>No</v>
      </c>
      <c r="J1943" t="str">
        <f>VLOOKUP(A1943,MED[],9,FALSE)</f>
        <v>Obesity</v>
      </c>
      <c r="K1943" t="str">
        <f>VLOOKUP(A1943,MED[],10,FALSE)</f>
        <v>Normal</v>
      </c>
      <c r="L1943" t="str">
        <f>VLOOKUP(A1943,HOS[],2,FALSE)</f>
        <v>10 Jul 2003</v>
      </c>
      <c r="M1943" s="11">
        <f>VLOOKUP(A1943,HOS[],8,FALSE)</f>
        <v>24863.25</v>
      </c>
      <c r="N1943" t="str">
        <f>VLOOKUP(A1943,HOS[],9,FALSE)</f>
        <v>tier - 2</v>
      </c>
      <c r="O1943" t="str">
        <f>VLOOKUP(A1943,HOS[],10,FALSE)</f>
        <v>tier - 2</v>
      </c>
      <c r="P1943" t="str">
        <f>VLOOKUP(A1943,HOS[],11,FALSE)</f>
        <v>R1021</v>
      </c>
      <c r="Q1943">
        <f>VLOOKUP(A1943,HOS[],3,FALSE)</f>
        <v>19</v>
      </c>
    </row>
    <row r="1944" spans="1:17" ht="15.6" x14ac:dyDescent="0.3">
      <c r="A1944" s="1" t="s">
        <v>425</v>
      </c>
      <c r="B1944" t="str">
        <f>VLOOKUP(A1944,CUS[],3,FALSE)</f>
        <v>Michael</v>
      </c>
      <c r="C1944">
        <f>VLOOKUP(A1944,MED[],2,FALSE)</f>
        <v>16.5</v>
      </c>
      <c r="D1944">
        <f>VLOOKUP(A1944,MED[],3,FALSE)</f>
        <v>5.03</v>
      </c>
      <c r="E1944" t="str">
        <f>VLOOKUP(A1944,MED[],4,FALSE)</f>
        <v>No</v>
      </c>
      <c r="F1944" t="str">
        <f>VLOOKUP(A1944,MED[],5,FALSE)</f>
        <v>No</v>
      </c>
      <c r="G1944" t="str">
        <f>VLOOKUP(A1944,MED[],6,FALSE)</f>
        <v>No</v>
      </c>
      <c r="H1944" t="str">
        <f>VLOOKUP(A1944,MED[],7,FALSE)</f>
        <v>1</v>
      </c>
      <c r="I1944" t="str">
        <f>VLOOKUP(A1944,MED[],8,FALSE)</f>
        <v>No</v>
      </c>
      <c r="J1944" t="str">
        <f>VLOOKUP(A1944,MED[],9,FALSE)</f>
        <v>Underweight</v>
      </c>
      <c r="K1944" t="str">
        <f>VLOOKUP(A1944,MED[],10,FALSE)</f>
        <v>Normal</v>
      </c>
      <c r="L1944" t="str">
        <f>VLOOKUP(A1944,HOS[],2,FALSE)</f>
        <v>26 Jul 1984</v>
      </c>
      <c r="M1944" s="11">
        <f>VLOOKUP(A1944,HOS[],8,FALSE)</f>
        <v>24869.84</v>
      </c>
      <c r="N1944" t="str">
        <f>VLOOKUP(A1944,HOS[],9,FALSE)</f>
        <v>tier - 2</v>
      </c>
      <c r="O1944" t="str">
        <f>VLOOKUP(A1944,HOS[],10,FALSE)</f>
        <v>tier - 3</v>
      </c>
      <c r="P1944" t="str">
        <f>VLOOKUP(A1944,HOS[],11,FALSE)</f>
        <v>R1013</v>
      </c>
      <c r="Q1944">
        <f>VLOOKUP(A1944,HOS[],3,FALSE)</f>
        <v>38</v>
      </c>
    </row>
    <row r="1945" spans="1:17" ht="15.6" x14ac:dyDescent="0.3">
      <c r="A1945" s="1" t="s">
        <v>424</v>
      </c>
      <c r="B1945" t="str">
        <f>VLOOKUP(A1945,CUS[],3,FALSE)</f>
        <v>Miles</v>
      </c>
      <c r="C1945">
        <f>VLOOKUP(A1945,MED[],2,FALSE)</f>
        <v>31.4</v>
      </c>
      <c r="D1945">
        <f>VLOOKUP(A1945,MED[],3,FALSE)</f>
        <v>5.88</v>
      </c>
      <c r="E1945" t="str">
        <f>VLOOKUP(A1945,MED[],4,FALSE)</f>
        <v>No</v>
      </c>
      <c r="F1945" t="str">
        <f>VLOOKUP(A1945,MED[],5,FALSE)</f>
        <v>No</v>
      </c>
      <c r="G1945" t="str">
        <f>VLOOKUP(A1945,MED[],6,FALSE)</f>
        <v>No</v>
      </c>
      <c r="H1945" t="str">
        <f>VLOOKUP(A1945,MED[],7,FALSE)</f>
        <v>1</v>
      </c>
      <c r="I1945" t="str">
        <f>VLOOKUP(A1945,MED[],8,FALSE)</f>
        <v>No</v>
      </c>
      <c r="J1945" t="str">
        <f>VLOOKUP(A1945,MED[],9,FALSE)</f>
        <v>Obesity</v>
      </c>
      <c r="K1945" t="str">
        <f>VLOOKUP(A1945,MED[],10,FALSE)</f>
        <v>Prediabetes</v>
      </c>
      <c r="L1945" t="str">
        <f>VLOOKUP(A1945,HOS[],2,FALSE)</f>
        <v>17 Sep 1992</v>
      </c>
      <c r="M1945" s="11">
        <f>VLOOKUP(A1945,HOS[],8,FALSE)</f>
        <v>11625.11</v>
      </c>
      <c r="N1945" t="str">
        <f>VLOOKUP(A1945,HOS[],9,FALSE)</f>
        <v>tier - 3</v>
      </c>
      <c r="O1945" t="str">
        <f>VLOOKUP(A1945,HOS[],10,FALSE)</f>
        <v>tier - 1</v>
      </c>
      <c r="P1945" t="str">
        <f>VLOOKUP(A1945,HOS[],11,FALSE)</f>
        <v>R1011</v>
      </c>
      <c r="Q1945">
        <f>VLOOKUP(A1945,HOS[],3,FALSE)</f>
        <v>30</v>
      </c>
    </row>
    <row r="1946" spans="1:17" ht="15.6" x14ac:dyDescent="0.3">
      <c r="A1946" s="1" t="s">
        <v>423</v>
      </c>
      <c r="B1946" t="str">
        <f>VLOOKUP(A1946,CUS[],3,FALSE)</f>
        <v>Amanda</v>
      </c>
      <c r="C1946">
        <f>VLOOKUP(A1946,MED[],2,FALSE)</f>
        <v>20.36</v>
      </c>
      <c r="D1946">
        <f>VLOOKUP(A1946,MED[],3,FALSE)</f>
        <v>4.49</v>
      </c>
      <c r="E1946" t="str">
        <f>VLOOKUP(A1946,MED[],4,FALSE)</f>
        <v>No</v>
      </c>
      <c r="F1946" t="str">
        <f>VLOOKUP(A1946,MED[],5,FALSE)</f>
        <v>No</v>
      </c>
      <c r="G1946" t="str">
        <f>VLOOKUP(A1946,MED[],6,FALSE)</f>
        <v>No</v>
      </c>
      <c r="H1946" t="str">
        <f>VLOOKUP(A1946,MED[],7,FALSE)</f>
        <v>0</v>
      </c>
      <c r="I1946" t="str">
        <f>VLOOKUP(A1946,MED[],8,FALSE)</f>
        <v>No</v>
      </c>
      <c r="J1946" t="str">
        <f>VLOOKUP(A1946,MED[],9,FALSE)</f>
        <v>Overweight</v>
      </c>
      <c r="K1946" t="str">
        <f>VLOOKUP(A1946,MED[],10,FALSE)</f>
        <v>Normal</v>
      </c>
      <c r="L1946" t="str">
        <f>VLOOKUP(A1946,HOS[],2,FALSE)</f>
        <v>23 Nov 1990</v>
      </c>
      <c r="M1946" s="11">
        <f>VLOOKUP(A1946,HOS[],8,FALSE)</f>
        <v>24873.38</v>
      </c>
      <c r="N1946" t="str">
        <f>VLOOKUP(A1946,HOS[],9,FALSE)</f>
        <v>tier - 2</v>
      </c>
      <c r="O1946" t="str">
        <f>VLOOKUP(A1946,HOS[],10,FALSE)</f>
        <v>tier - 3</v>
      </c>
      <c r="P1946" t="str">
        <f>VLOOKUP(A1946,HOS[],11,FALSE)</f>
        <v>R1011</v>
      </c>
      <c r="Q1946">
        <f>VLOOKUP(A1946,HOS[],3,FALSE)</f>
        <v>32</v>
      </c>
    </row>
    <row r="1947" spans="1:17" ht="15.6" x14ac:dyDescent="0.3">
      <c r="A1947" s="1" t="s">
        <v>422</v>
      </c>
      <c r="B1947" t="str">
        <f>VLOOKUP(A1947,CUS[],3,FALSE)</f>
        <v>Roger</v>
      </c>
      <c r="C1947">
        <f>VLOOKUP(A1947,MED[],2,FALSE)</f>
        <v>25.46</v>
      </c>
      <c r="D1947">
        <f>VLOOKUP(A1947,MED[],3,FALSE)</f>
        <v>4.1399999999999997</v>
      </c>
      <c r="E1947" t="str">
        <f>VLOOKUP(A1947,MED[],4,FALSE)</f>
        <v>No</v>
      </c>
      <c r="F1947" t="str">
        <f>VLOOKUP(A1947,MED[],5,FALSE)</f>
        <v>No</v>
      </c>
      <c r="G1947" t="str">
        <f>VLOOKUP(A1947,MED[],6,FALSE)</f>
        <v>No</v>
      </c>
      <c r="H1947" t="str">
        <f>VLOOKUP(A1947,MED[],7,FALSE)</f>
        <v>1</v>
      </c>
      <c r="I1947" t="str">
        <f>VLOOKUP(A1947,MED[],8,FALSE)</f>
        <v>No</v>
      </c>
      <c r="J1947" t="str">
        <f>VLOOKUP(A1947,MED[],9,FALSE)</f>
        <v>Overweight</v>
      </c>
      <c r="K1947" t="str">
        <f>VLOOKUP(A1947,MED[],10,FALSE)</f>
        <v>Normal</v>
      </c>
      <c r="L1947" t="str">
        <f>VLOOKUP(A1947,HOS[],2,FALSE)</f>
        <v>14 Nov 1992</v>
      </c>
      <c r="M1947" s="11">
        <f>VLOOKUP(A1947,HOS[],8,FALSE)</f>
        <v>24915.05</v>
      </c>
      <c r="N1947" t="str">
        <f>VLOOKUP(A1947,HOS[],9,FALSE)</f>
        <v>tier - 1</v>
      </c>
      <c r="O1947" t="str">
        <f>VLOOKUP(A1947,HOS[],10,FALSE)</f>
        <v>tier - 2</v>
      </c>
      <c r="P1947" t="str">
        <f>VLOOKUP(A1947,HOS[],11,FALSE)</f>
        <v>R1014</v>
      </c>
      <c r="Q1947">
        <f>VLOOKUP(A1947,HOS[],3,FALSE)</f>
        <v>30</v>
      </c>
    </row>
    <row r="1948" spans="1:17" ht="15.6" x14ac:dyDescent="0.3">
      <c r="A1948" s="1" t="s">
        <v>421</v>
      </c>
      <c r="B1948" t="str">
        <f>VLOOKUP(A1948,CUS[],3,FALSE)</f>
        <v>Brock J</v>
      </c>
      <c r="C1948">
        <f>VLOOKUP(A1948,MED[],2,FALSE)</f>
        <v>17.09</v>
      </c>
      <c r="D1948">
        <f>VLOOKUP(A1948,MED[],3,FALSE)</f>
        <v>5.8</v>
      </c>
      <c r="E1948" t="str">
        <f>VLOOKUP(A1948,MED[],4,FALSE)</f>
        <v>yes</v>
      </c>
      <c r="F1948" t="str">
        <f>VLOOKUP(A1948,MED[],5,FALSE)</f>
        <v>No</v>
      </c>
      <c r="G1948" t="str">
        <f>VLOOKUP(A1948,MED[],6,FALSE)</f>
        <v>No</v>
      </c>
      <c r="H1948" t="str">
        <f>VLOOKUP(A1948,MED[],7,FALSE)</f>
        <v>0</v>
      </c>
      <c r="I1948" t="str">
        <f>VLOOKUP(A1948,MED[],8,FALSE)</f>
        <v>No</v>
      </c>
      <c r="J1948" t="str">
        <f>VLOOKUP(A1948,MED[],9,FALSE)</f>
        <v>Underweight</v>
      </c>
      <c r="K1948" t="str">
        <f>VLOOKUP(A1948,MED[],10,FALSE)</f>
        <v>Prediabetes</v>
      </c>
      <c r="L1948" t="str">
        <f>VLOOKUP(A1948,HOS[],2,FALSE)</f>
        <v>14 Jun 1985</v>
      </c>
      <c r="M1948" s="11">
        <f>VLOOKUP(A1948,HOS[],8,FALSE)</f>
        <v>24915.22</v>
      </c>
      <c r="N1948" t="str">
        <f>VLOOKUP(A1948,HOS[],9,FALSE)</f>
        <v>tier - 2</v>
      </c>
      <c r="O1948" t="str">
        <f>VLOOKUP(A1948,HOS[],10,FALSE)</f>
        <v>tier - 1</v>
      </c>
      <c r="P1948" t="str">
        <f>VLOOKUP(A1948,HOS[],11,FALSE)</f>
        <v>R1013</v>
      </c>
      <c r="Q1948">
        <f>VLOOKUP(A1948,HOS[],3,FALSE)</f>
        <v>37</v>
      </c>
    </row>
    <row r="1949" spans="1:17" ht="15.6" x14ac:dyDescent="0.3">
      <c r="A1949" s="1" t="s">
        <v>420</v>
      </c>
      <c r="B1949" t="str">
        <f>VLOOKUP(A1949,CUS[],3,FALSE)</f>
        <v>Stephen F.</v>
      </c>
      <c r="C1949">
        <f>VLOOKUP(A1949,MED[],2,FALSE)</f>
        <v>20.83</v>
      </c>
      <c r="D1949">
        <f>VLOOKUP(A1949,MED[],3,FALSE)</f>
        <v>5.12</v>
      </c>
      <c r="E1949" t="str">
        <f>VLOOKUP(A1949,MED[],4,FALSE)</f>
        <v>No</v>
      </c>
      <c r="F1949" t="str">
        <f>VLOOKUP(A1949,MED[],5,FALSE)</f>
        <v>No</v>
      </c>
      <c r="G1949" t="str">
        <f>VLOOKUP(A1949,MED[],6,FALSE)</f>
        <v>No</v>
      </c>
      <c r="H1949" t="str">
        <f>VLOOKUP(A1949,MED[],7,FALSE)</f>
        <v>0</v>
      </c>
      <c r="I1949" t="str">
        <f>VLOOKUP(A1949,MED[],8,FALSE)</f>
        <v>No</v>
      </c>
      <c r="J1949" t="str">
        <f>VLOOKUP(A1949,MED[],9,FALSE)</f>
        <v>Overweight</v>
      </c>
      <c r="K1949" t="str">
        <f>VLOOKUP(A1949,MED[],10,FALSE)</f>
        <v>Normal</v>
      </c>
      <c r="L1949" t="str">
        <f>VLOOKUP(A1949,HOS[],2,FALSE)</f>
        <v>4 Oct 1990</v>
      </c>
      <c r="M1949" s="11">
        <f>VLOOKUP(A1949,HOS[],8,FALSE)</f>
        <v>25075.97</v>
      </c>
      <c r="N1949" t="str">
        <f>VLOOKUP(A1949,HOS[],9,FALSE)</f>
        <v>tier - 2</v>
      </c>
      <c r="O1949" t="str">
        <f>VLOOKUP(A1949,HOS[],10,FALSE)</f>
        <v>tier - 1</v>
      </c>
      <c r="P1949" t="str">
        <f>VLOOKUP(A1949,HOS[],11,FALSE)</f>
        <v>R1013</v>
      </c>
      <c r="Q1949">
        <f>VLOOKUP(A1949,HOS[],3,FALSE)</f>
        <v>32</v>
      </c>
    </row>
    <row r="1950" spans="1:17" ht="15.6" x14ac:dyDescent="0.3">
      <c r="A1950" s="1" t="s">
        <v>419</v>
      </c>
      <c r="B1950" t="str">
        <f>VLOOKUP(A1950,CUS[],3,FALSE)</f>
        <v>Missy</v>
      </c>
      <c r="C1950">
        <f>VLOOKUP(A1950,MED[],2,FALSE)</f>
        <v>18.920000000000002</v>
      </c>
      <c r="D1950">
        <f>VLOOKUP(A1950,MED[],3,FALSE)</f>
        <v>5.98</v>
      </c>
      <c r="E1950" t="str">
        <f>VLOOKUP(A1950,MED[],4,FALSE)</f>
        <v>yes</v>
      </c>
      <c r="F1950" t="str">
        <f>VLOOKUP(A1950,MED[],5,FALSE)</f>
        <v>No</v>
      </c>
      <c r="G1950" t="str">
        <f>VLOOKUP(A1950,MED[],6,FALSE)</f>
        <v>No</v>
      </c>
      <c r="H1950" t="str">
        <f>VLOOKUP(A1950,MED[],7,FALSE)</f>
        <v>1</v>
      </c>
      <c r="I1950" t="str">
        <f>VLOOKUP(A1950,MED[],8,FALSE)</f>
        <v>No</v>
      </c>
      <c r="J1950" t="str">
        <f>VLOOKUP(A1950,MED[],9,FALSE)</f>
        <v>Overweight</v>
      </c>
      <c r="K1950" t="str">
        <f>VLOOKUP(A1950,MED[],10,FALSE)</f>
        <v>Prediabetes</v>
      </c>
      <c r="L1950" t="str">
        <f>VLOOKUP(A1950,HOS[],2,FALSE)</f>
        <v>14 Nov 1988</v>
      </c>
      <c r="M1950" s="11">
        <f>VLOOKUP(A1950,HOS[],8,FALSE)</f>
        <v>25081.77</v>
      </c>
      <c r="N1950" t="str">
        <f>VLOOKUP(A1950,HOS[],9,FALSE)</f>
        <v>tier - 2</v>
      </c>
      <c r="O1950" t="str">
        <f>VLOOKUP(A1950,HOS[],10,FALSE)</f>
        <v>tier - 1</v>
      </c>
      <c r="P1950" t="str">
        <f>VLOOKUP(A1950,HOS[],11,FALSE)</f>
        <v>R1013</v>
      </c>
      <c r="Q1950">
        <f>VLOOKUP(A1950,HOS[],3,FALSE)</f>
        <v>34</v>
      </c>
    </row>
    <row r="1951" spans="1:17" ht="15.6" x14ac:dyDescent="0.3">
      <c r="A1951" s="1" t="s">
        <v>418</v>
      </c>
      <c r="B1951" t="str">
        <f>VLOOKUP(A1951,CUS[],3,FALSE)</f>
        <v>William</v>
      </c>
      <c r="C1951">
        <f>VLOOKUP(A1951,MED[],2,FALSE)</f>
        <v>37.1</v>
      </c>
      <c r="D1951">
        <f>VLOOKUP(A1951,MED[],3,FALSE)</f>
        <v>5.46</v>
      </c>
      <c r="E1951" t="str">
        <f>VLOOKUP(A1951,MED[],4,FALSE)</f>
        <v>No</v>
      </c>
      <c r="F1951" t="str">
        <f>VLOOKUP(A1951,MED[],5,FALSE)</f>
        <v>No</v>
      </c>
      <c r="G1951" t="str">
        <f>VLOOKUP(A1951,MED[],6,FALSE)</f>
        <v>No</v>
      </c>
      <c r="H1951" t="str">
        <f>VLOOKUP(A1951,MED[],7,FALSE)</f>
        <v>0</v>
      </c>
      <c r="I1951" t="str">
        <f>VLOOKUP(A1951,MED[],8,FALSE)</f>
        <v>No</v>
      </c>
      <c r="J1951" t="str">
        <f>VLOOKUP(A1951,MED[],9,FALSE)</f>
        <v>Obesity</v>
      </c>
      <c r="K1951" t="str">
        <f>VLOOKUP(A1951,MED[],10,FALSE)</f>
        <v>Normal</v>
      </c>
      <c r="L1951" t="str">
        <f>VLOOKUP(A1951,HOS[],2,FALSE)</f>
        <v>2 Aug 1999</v>
      </c>
      <c r="M1951" s="11">
        <f>VLOOKUP(A1951,HOS[],8,FALSE)</f>
        <v>44501.4</v>
      </c>
      <c r="N1951" t="str">
        <f>VLOOKUP(A1951,HOS[],9,FALSE)</f>
        <v>tier - 2</v>
      </c>
      <c r="O1951" t="str">
        <f>VLOOKUP(A1951,HOS[],10,FALSE)</f>
        <v>tier - 2</v>
      </c>
      <c r="P1951" t="str">
        <f>VLOOKUP(A1951,HOS[],11,FALSE)</f>
        <v>R1011</v>
      </c>
      <c r="Q1951">
        <f>VLOOKUP(A1951,HOS[],3,FALSE)</f>
        <v>23</v>
      </c>
    </row>
    <row r="1952" spans="1:17" ht="15.6" x14ac:dyDescent="0.3">
      <c r="A1952" s="1" t="s">
        <v>417</v>
      </c>
      <c r="B1952" t="str">
        <f>VLOOKUP(A1952,CUS[],3,FALSE)</f>
        <v>Lauren M</v>
      </c>
      <c r="C1952">
        <f>VLOOKUP(A1952,MED[],2,FALSE)</f>
        <v>22.515000000000001</v>
      </c>
      <c r="D1952">
        <f>VLOOKUP(A1952,MED[],3,FALSE)</f>
        <v>4.91</v>
      </c>
      <c r="E1952" t="str">
        <f>VLOOKUP(A1952,MED[],4,FALSE)</f>
        <v>yes</v>
      </c>
      <c r="F1952" t="str">
        <f>VLOOKUP(A1952,MED[],5,FALSE)</f>
        <v>No</v>
      </c>
      <c r="G1952" t="str">
        <f>VLOOKUP(A1952,MED[],6,FALSE)</f>
        <v>Yes</v>
      </c>
      <c r="H1952" t="str">
        <f>VLOOKUP(A1952,MED[],7,FALSE)</f>
        <v>1</v>
      </c>
      <c r="I1952" t="str">
        <f>VLOOKUP(A1952,MED[],8,FALSE)</f>
        <v>No</v>
      </c>
      <c r="J1952" t="str">
        <f>VLOOKUP(A1952,MED[],9,FALSE)</f>
        <v>Overweight</v>
      </c>
      <c r="K1952" t="str">
        <f>VLOOKUP(A1952,MED[],10,FALSE)</f>
        <v>Normal</v>
      </c>
      <c r="L1952" t="str">
        <f>VLOOKUP(A1952,HOS[],2,FALSE)</f>
        <v>24 Nov 1997</v>
      </c>
      <c r="M1952" s="11">
        <f>VLOOKUP(A1952,HOS[],8,FALSE)</f>
        <v>25127.22</v>
      </c>
      <c r="N1952" t="str">
        <f>VLOOKUP(A1952,HOS[],9,FALSE)</f>
        <v>tier - 2</v>
      </c>
      <c r="O1952" t="str">
        <f>VLOOKUP(A1952,HOS[],10,FALSE)</f>
        <v>tier - 2</v>
      </c>
      <c r="P1952" t="str">
        <f>VLOOKUP(A1952,HOS[],11,FALSE)</f>
        <v>R1012</v>
      </c>
      <c r="Q1952">
        <f>VLOOKUP(A1952,HOS[],3,FALSE)</f>
        <v>25</v>
      </c>
    </row>
    <row r="1953" spans="1:17" ht="15.6" x14ac:dyDescent="0.3">
      <c r="A1953" s="1" t="s">
        <v>416</v>
      </c>
      <c r="B1953" t="str">
        <f>VLOOKUP(A1953,CUS[],3,FALSE)</f>
        <v xml:space="preserve">  Apolo U.</v>
      </c>
      <c r="C1953">
        <f>VLOOKUP(A1953,MED[],2,FALSE)</f>
        <v>32.700000000000003</v>
      </c>
      <c r="D1953">
        <f>VLOOKUP(A1953,MED[],3,FALSE)</f>
        <v>4.66</v>
      </c>
      <c r="E1953" t="str">
        <f>VLOOKUP(A1953,MED[],4,FALSE)</f>
        <v>No</v>
      </c>
      <c r="F1953" t="str">
        <f>VLOOKUP(A1953,MED[],5,FALSE)</f>
        <v>No</v>
      </c>
      <c r="G1953" t="str">
        <f>VLOOKUP(A1953,MED[],6,FALSE)</f>
        <v>No</v>
      </c>
      <c r="H1953" t="str">
        <f>VLOOKUP(A1953,MED[],7,FALSE)</f>
        <v>0</v>
      </c>
      <c r="I1953" t="str">
        <f>VLOOKUP(A1953,MED[],8,FALSE)</f>
        <v>No</v>
      </c>
      <c r="J1953" t="str">
        <f>VLOOKUP(A1953,MED[],9,FALSE)</f>
        <v>Obesity</v>
      </c>
      <c r="K1953" t="str">
        <f>VLOOKUP(A1953,MED[],10,FALSE)</f>
        <v>Normal</v>
      </c>
      <c r="L1953" t="str">
        <f>VLOOKUP(A1953,HOS[],2,FALSE)</f>
        <v>14 Jun 1999</v>
      </c>
      <c r="M1953" s="11">
        <f>VLOOKUP(A1953,HOS[],8,FALSE)</f>
        <v>25309.49</v>
      </c>
      <c r="N1953" t="str">
        <f>VLOOKUP(A1953,HOS[],9,FALSE)</f>
        <v>tier - 2</v>
      </c>
      <c r="O1953" t="str">
        <f>VLOOKUP(A1953,HOS[],10,FALSE)</f>
        <v>tier - 3</v>
      </c>
      <c r="P1953" t="str">
        <f>VLOOKUP(A1953,HOS[],11,FALSE)</f>
        <v>R1011</v>
      </c>
      <c r="Q1953">
        <f>VLOOKUP(A1953,HOS[],3,FALSE)</f>
        <v>23</v>
      </c>
    </row>
    <row r="1954" spans="1:17" ht="15.6" x14ac:dyDescent="0.3">
      <c r="A1954" s="1" t="s">
        <v>415</v>
      </c>
      <c r="B1954" t="str">
        <f>VLOOKUP(A1954,CUS[],3,FALSE)</f>
        <v>Alfons</v>
      </c>
      <c r="C1954">
        <f>VLOOKUP(A1954,MED[],2,FALSE)</f>
        <v>17.75</v>
      </c>
      <c r="D1954">
        <f>VLOOKUP(A1954,MED[],3,FALSE)</f>
        <v>6.8</v>
      </c>
      <c r="E1954" t="str">
        <f>VLOOKUP(A1954,MED[],4,FALSE)</f>
        <v>yes</v>
      </c>
      <c r="F1954" t="str">
        <f>VLOOKUP(A1954,MED[],5,FALSE)</f>
        <v>No</v>
      </c>
      <c r="G1954" t="str">
        <f>VLOOKUP(A1954,MED[],6,FALSE)</f>
        <v>No</v>
      </c>
      <c r="H1954" t="str">
        <f>VLOOKUP(A1954,MED[],7,FALSE)</f>
        <v>1</v>
      </c>
      <c r="I1954" t="str">
        <f>VLOOKUP(A1954,MED[],8,FALSE)</f>
        <v>No</v>
      </c>
      <c r="J1954" t="str">
        <f>VLOOKUP(A1954,MED[],9,FALSE)</f>
        <v>Underweight</v>
      </c>
      <c r="K1954" t="str">
        <f>VLOOKUP(A1954,MED[],10,FALSE)</f>
        <v>Diabetes</v>
      </c>
      <c r="L1954" t="str">
        <f>VLOOKUP(A1954,HOS[],2,FALSE)</f>
        <v>26 Dec 1986</v>
      </c>
      <c r="M1954" s="11">
        <f>VLOOKUP(A1954,HOS[],8,FALSE)</f>
        <v>25333.33</v>
      </c>
      <c r="N1954" t="str">
        <f>VLOOKUP(A1954,HOS[],9,FALSE)</f>
        <v>tier - 2</v>
      </c>
      <c r="O1954" t="str">
        <f>VLOOKUP(A1954,HOS[],10,FALSE)</f>
        <v>tier - 2</v>
      </c>
      <c r="P1954" t="str">
        <f>VLOOKUP(A1954,HOS[],11,FALSE)</f>
        <v>R1013</v>
      </c>
      <c r="Q1954">
        <f>VLOOKUP(A1954,HOS[],3,FALSE)</f>
        <v>36</v>
      </c>
    </row>
    <row r="1955" spans="1:17" ht="15.6" x14ac:dyDescent="0.3">
      <c r="A1955" s="1" t="s">
        <v>414</v>
      </c>
      <c r="B1955" t="str">
        <f>VLOOKUP(A1955,CUS[],3,FALSE)</f>
        <v>Amber</v>
      </c>
      <c r="C1955">
        <f>VLOOKUP(A1955,MED[],2,FALSE)</f>
        <v>33.630000000000003</v>
      </c>
      <c r="D1955">
        <f>VLOOKUP(A1955,MED[],3,FALSE)</f>
        <v>4.47</v>
      </c>
      <c r="E1955" t="str">
        <f>VLOOKUP(A1955,MED[],4,FALSE)</f>
        <v>yes</v>
      </c>
      <c r="F1955" t="str">
        <f>VLOOKUP(A1955,MED[],5,FALSE)</f>
        <v>No</v>
      </c>
      <c r="G1955" t="str">
        <f>VLOOKUP(A1955,MED[],6,FALSE)</f>
        <v>No</v>
      </c>
      <c r="H1955" t="str">
        <f>VLOOKUP(A1955,MED[],7,FALSE)</f>
        <v>0</v>
      </c>
      <c r="I1955" t="str">
        <f>VLOOKUP(A1955,MED[],8,FALSE)</f>
        <v>No</v>
      </c>
      <c r="J1955" t="str">
        <f>VLOOKUP(A1955,MED[],9,FALSE)</f>
        <v>Obesity</v>
      </c>
      <c r="K1955" t="str">
        <f>VLOOKUP(A1955,MED[],10,FALSE)</f>
        <v>Normal</v>
      </c>
      <c r="L1955" t="str">
        <f>VLOOKUP(A1955,HOS[],2,FALSE)</f>
        <v>22 Nov 2001</v>
      </c>
      <c r="M1955" s="11">
        <f>VLOOKUP(A1955,HOS[],8,FALSE)</f>
        <v>25382.3</v>
      </c>
      <c r="N1955" t="str">
        <f>VLOOKUP(A1955,HOS[],9,FALSE)</f>
        <v>tier - 2</v>
      </c>
      <c r="O1955" t="str">
        <f>VLOOKUP(A1955,HOS[],10,FALSE)</f>
        <v>tier - 2</v>
      </c>
      <c r="P1955" t="str">
        <f>VLOOKUP(A1955,HOS[],11,FALSE)</f>
        <v>R1012</v>
      </c>
      <c r="Q1955">
        <f>VLOOKUP(A1955,HOS[],3,FALSE)</f>
        <v>21</v>
      </c>
    </row>
    <row r="1956" spans="1:17" ht="15.6" x14ac:dyDescent="0.3">
      <c r="A1956" s="1" t="s">
        <v>413</v>
      </c>
      <c r="B1956" t="str">
        <f>VLOOKUP(A1956,CUS[],3,FALSE)</f>
        <v>Leah C.</v>
      </c>
      <c r="C1956">
        <f>VLOOKUP(A1956,MED[],2,FALSE)</f>
        <v>34.799999999999997</v>
      </c>
      <c r="D1956">
        <f>VLOOKUP(A1956,MED[],3,FALSE)</f>
        <v>4.08</v>
      </c>
      <c r="E1956" t="str">
        <f>VLOOKUP(A1956,MED[],4,FALSE)</f>
        <v>yes</v>
      </c>
      <c r="F1956" t="str">
        <f>VLOOKUP(A1956,MED[],5,FALSE)</f>
        <v>No</v>
      </c>
      <c r="G1956" t="str">
        <f>VLOOKUP(A1956,MED[],6,FALSE)</f>
        <v>No</v>
      </c>
      <c r="H1956" t="str">
        <f>VLOOKUP(A1956,MED[],7,FALSE)</f>
        <v>1</v>
      </c>
      <c r="I1956" t="str">
        <f>VLOOKUP(A1956,MED[],8,FALSE)</f>
        <v>No</v>
      </c>
      <c r="J1956" t="str">
        <f>VLOOKUP(A1956,MED[],9,FALSE)</f>
        <v>Obesity</v>
      </c>
      <c r="K1956" t="str">
        <f>VLOOKUP(A1956,MED[],10,FALSE)</f>
        <v>Normal</v>
      </c>
      <c r="L1956" t="str">
        <f>VLOOKUP(A1956,HOS[],2,FALSE)</f>
        <v>4 Aug 1995</v>
      </c>
      <c r="M1956" s="11">
        <f>VLOOKUP(A1956,HOS[],8,FALSE)</f>
        <v>11657.72</v>
      </c>
      <c r="N1956" t="str">
        <f>VLOOKUP(A1956,HOS[],9,FALSE)</f>
        <v>tier - 2</v>
      </c>
      <c r="O1956" t="str">
        <f>VLOOKUP(A1956,HOS[],10,FALSE)</f>
        <v>tier - 3</v>
      </c>
      <c r="P1956" t="str">
        <f>VLOOKUP(A1956,HOS[],11,FALSE)</f>
        <v>R1011</v>
      </c>
      <c r="Q1956">
        <f>VLOOKUP(A1956,HOS[],3,FALSE)</f>
        <v>27</v>
      </c>
    </row>
    <row r="1957" spans="1:17" ht="15.6" x14ac:dyDescent="0.3">
      <c r="A1957" s="1" t="s">
        <v>412</v>
      </c>
      <c r="B1957" t="str">
        <f>VLOOKUP(A1957,CUS[],3,FALSE)</f>
        <v>Lilia</v>
      </c>
      <c r="C1957">
        <f>VLOOKUP(A1957,MED[],2,FALSE)</f>
        <v>16.809999999999999</v>
      </c>
      <c r="D1957">
        <f>VLOOKUP(A1957,MED[],3,FALSE)</f>
        <v>5.51</v>
      </c>
      <c r="E1957" t="str">
        <f>VLOOKUP(A1957,MED[],4,FALSE)</f>
        <v>yes</v>
      </c>
      <c r="F1957" t="str">
        <f>VLOOKUP(A1957,MED[],5,FALSE)</f>
        <v>No</v>
      </c>
      <c r="G1957" t="str">
        <f>VLOOKUP(A1957,MED[],6,FALSE)</f>
        <v>No</v>
      </c>
      <c r="H1957" t="str">
        <f>VLOOKUP(A1957,MED[],7,FALSE)</f>
        <v>1</v>
      </c>
      <c r="I1957" t="str">
        <f>VLOOKUP(A1957,MED[],8,FALSE)</f>
        <v>No</v>
      </c>
      <c r="J1957" t="str">
        <f>VLOOKUP(A1957,MED[],9,FALSE)</f>
        <v>Underweight</v>
      </c>
      <c r="K1957" t="str">
        <f>VLOOKUP(A1957,MED[],10,FALSE)</f>
        <v>Normal</v>
      </c>
      <c r="L1957" t="str">
        <f>VLOOKUP(A1957,HOS[],2,FALSE)</f>
        <v>11 Aug 1988</v>
      </c>
      <c r="M1957" s="11">
        <f>VLOOKUP(A1957,HOS[],8,FALSE)</f>
        <v>25517.11</v>
      </c>
      <c r="N1957" t="str">
        <f>VLOOKUP(A1957,HOS[],9,FALSE)</f>
        <v>tier - 2</v>
      </c>
      <c r="O1957" t="str">
        <f>VLOOKUP(A1957,HOS[],10,FALSE)</f>
        <v>tier - 1</v>
      </c>
      <c r="P1957" t="str">
        <f>VLOOKUP(A1957,HOS[],11,FALSE)</f>
        <v>R1012</v>
      </c>
      <c r="Q1957">
        <f>VLOOKUP(A1957,HOS[],3,FALSE)</f>
        <v>34</v>
      </c>
    </row>
    <row r="1958" spans="1:17" ht="15.6" x14ac:dyDescent="0.3">
      <c r="A1958" s="1" t="s">
        <v>411</v>
      </c>
      <c r="B1958" t="str">
        <f>VLOOKUP(A1958,CUS[],3,FALSE)</f>
        <v xml:space="preserve">  Danny</v>
      </c>
      <c r="C1958">
        <f>VLOOKUP(A1958,MED[],2,FALSE)</f>
        <v>16.690000000000001</v>
      </c>
      <c r="D1958">
        <f>VLOOKUP(A1958,MED[],3,FALSE)</f>
        <v>8.4</v>
      </c>
      <c r="E1958" t="str">
        <f>VLOOKUP(A1958,MED[],4,FALSE)</f>
        <v>yes</v>
      </c>
      <c r="F1958" t="str">
        <f>VLOOKUP(A1958,MED[],5,FALSE)</f>
        <v>No</v>
      </c>
      <c r="G1958" t="str">
        <f>VLOOKUP(A1958,MED[],6,FALSE)</f>
        <v>No</v>
      </c>
      <c r="H1958" t="str">
        <f>VLOOKUP(A1958,MED[],7,FALSE)</f>
        <v>0</v>
      </c>
      <c r="I1958" t="str">
        <f>VLOOKUP(A1958,MED[],8,FALSE)</f>
        <v>No</v>
      </c>
      <c r="J1958" t="str">
        <f>VLOOKUP(A1958,MED[],9,FALSE)</f>
        <v>Underweight</v>
      </c>
      <c r="K1958" t="str">
        <f>VLOOKUP(A1958,MED[],10,FALSE)</f>
        <v>Diabetes</v>
      </c>
      <c r="L1958" t="str">
        <f>VLOOKUP(A1958,HOS[],2,FALSE)</f>
        <v>2 Oct 1981</v>
      </c>
      <c r="M1958" s="11">
        <f>VLOOKUP(A1958,HOS[],8,FALSE)</f>
        <v>25648.98</v>
      </c>
      <c r="N1958" t="str">
        <f>VLOOKUP(A1958,HOS[],9,FALSE)</f>
        <v>tier - 2</v>
      </c>
      <c r="O1958" t="str">
        <f>VLOOKUP(A1958,HOS[],10,FALSE)</f>
        <v>tier - 1</v>
      </c>
      <c r="P1958" t="str">
        <f>VLOOKUP(A1958,HOS[],11,FALSE)</f>
        <v>R1013</v>
      </c>
      <c r="Q1958">
        <f>VLOOKUP(A1958,HOS[],3,FALSE)</f>
        <v>41</v>
      </c>
    </row>
    <row r="1959" spans="1:17" ht="15.6" x14ac:dyDescent="0.3">
      <c r="A1959" s="1" t="s">
        <v>410</v>
      </c>
      <c r="B1959" t="str">
        <f>VLOOKUP(A1959,CUS[],3,FALSE)</f>
        <v>Lauren</v>
      </c>
      <c r="C1959">
        <f>VLOOKUP(A1959,MED[],2,FALSE)</f>
        <v>23.21</v>
      </c>
      <c r="D1959">
        <f>VLOOKUP(A1959,MED[],3,FALSE)</f>
        <v>5.14</v>
      </c>
      <c r="E1959" t="str">
        <f>VLOOKUP(A1959,MED[],4,FALSE)</f>
        <v>yes</v>
      </c>
      <c r="F1959" t="str">
        <f>VLOOKUP(A1959,MED[],5,FALSE)</f>
        <v>No</v>
      </c>
      <c r="G1959" t="str">
        <f>VLOOKUP(A1959,MED[],6,FALSE)</f>
        <v>No</v>
      </c>
      <c r="H1959" t="str">
        <f>VLOOKUP(A1959,MED[],7,FALSE)</f>
        <v>1</v>
      </c>
      <c r="I1959" t="str">
        <f>VLOOKUP(A1959,MED[],8,FALSE)</f>
        <v>No</v>
      </c>
      <c r="J1959" t="str">
        <f>VLOOKUP(A1959,MED[],9,FALSE)</f>
        <v>Overweight</v>
      </c>
      <c r="K1959" t="str">
        <f>VLOOKUP(A1959,MED[],10,FALSE)</f>
        <v>Normal</v>
      </c>
      <c r="L1959" t="str">
        <f>VLOOKUP(A1959,HOS[],2,FALSE)</f>
        <v>17 Jun 1995</v>
      </c>
      <c r="M1959" s="11">
        <f>VLOOKUP(A1959,HOS[],8,FALSE)</f>
        <v>25656.58</v>
      </c>
      <c r="N1959" t="str">
        <f>VLOOKUP(A1959,HOS[],9,FALSE)</f>
        <v>tier - 2</v>
      </c>
      <c r="O1959" t="str">
        <f>VLOOKUP(A1959,HOS[],10,FALSE)</f>
        <v>tier - 1</v>
      </c>
      <c r="P1959" t="str">
        <f>VLOOKUP(A1959,HOS[],11,FALSE)</f>
        <v>R1013</v>
      </c>
      <c r="Q1959">
        <f>VLOOKUP(A1959,HOS[],3,FALSE)</f>
        <v>27</v>
      </c>
    </row>
    <row r="1960" spans="1:17" ht="15.6" x14ac:dyDescent="0.3">
      <c r="A1960" s="1" t="s">
        <v>409</v>
      </c>
      <c r="B1960" t="str">
        <f>VLOOKUP(A1960,CUS[],3,FALSE)</f>
        <v>Courtney</v>
      </c>
      <c r="C1960">
        <f>VLOOKUP(A1960,MED[],2,FALSE)</f>
        <v>25.175000000000001</v>
      </c>
      <c r="D1960">
        <f>VLOOKUP(A1960,MED[],3,FALSE)</f>
        <v>5.21</v>
      </c>
      <c r="E1960" t="str">
        <f>VLOOKUP(A1960,MED[],4,FALSE)</f>
        <v>yes</v>
      </c>
      <c r="F1960" t="str">
        <f>VLOOKUP(A1960,MED[],5,FALSE)</f>
        <v>No</v>
      </c>
      <c r="G1960" t="str">
        <f>VLOOKUP(A1960,MED[],6,FALSE)</f>
        <v>No</v>
      </c>
      <c r="H1960" t="str">
        <f>VLOOKUP(A1960,MED[],7,FALSE)</f>
        <v>1</v>
      </c>
      <c r="I1960" t="str">
        <f>VLOOKUP(A1960,MED[],8,FALSE)</f>
        <v>No</v>
      </c>
      <c r="J1960" t="str">
        <f>VLOOKUP(A1960,MED[],9,FALSE)</f>
        <v>Overweight</v>
      </c>
      <c r="K1960" t="str">
        <f>VLOOKUP(A1960,MED[],10,FALSE)</f>
        <v>Normal</v>
      </c>
      <c r="L1960" t="str">
        <f>VLOOKUP(A1960,HOS[],2,FALSE)</f>
        <v>21 Oct 1995</v>
      </c>
      <c r="M1960" s="11">
        <f>VLOOKUP(A1960,HOS[],8,FALSE)</f>
        <v>25678.78</v>
      </c>
      <c r="N1960" t="str">
        <f>VLOOKUP(A1960,HOS[],9,FALSE)</f>
        <v>tier - 2</v>
      </c>
      <c r="O1960" t="str">
        <f>VLOOKUP(A1960,HOS[],10,FALSE)</f>
        <v>tier - 3</v>
      </c>
      <c r="P1960" t="str">
        <f>VLOOKUP(A1960,HOS[],11,FALSE)</f>
        <v>R1024</v>
      </c>
      <c r="Q1960">
        <f>VLOOKUP(A1960,HOS[],3,FALSE)</f>
        <v>27</v>
      </c>
    </row>
    <row r="1961" spans="1:17" ht="15.6" x14ac:dyDescent="0.3">
      <c r="A1961" s="1" t="s">
        <v>408</v>
      </c>
      <c r="B1961" t="str">
        <f>VLOOKUP(A1961,CUS[],3,FALSE)</f>
        <v>Elizabeth</v>
      </c>
      <c r="C1961">
        <f>VLOOKUP(A1961,MED[],2,FALSE)</f>
        <v>34.770000000000003</v>
      </c>
      <c r="D1961">
        <f>VLOOKUP(A1961,MED[],3,FALSE)</f>
        <v>6.23</v>
      </c>
      <c r="E1961" t="str">
        <f>VLOOKUP(A1961,MED[],4,FALSE)</f>
        <v>No</v>
      </c>
      <c r="F1961" t="str">
        <f>VLOOKUP(A1961,MED[],5,FALSE)</f>
        <v>No</v>
      </c>
      <c r="G1961" t="str">
        <f>VLOOKUP(A1961,MED[],6,FALSE)</f>
        <v>No</v>
      </c>
      <c r="H1961" t="str">
        <f>VLOOKUP(A1961,MED[],7,FALSE)</f>
        <v>0</v>
      </c>
      <c r="I1961" t="str">
        <f>VLOOKUP(A1961,MED[],8,FALSE)</f>
        <v>No</v>
      </c>
      <c r="J1961" t="str">
        <f>VLOOKUP(A1961,MED[],9,FALSE)</f>
        <v>Obesity</v>
      </c>
      <c r="K1961" t="str">
        <f>VLOOKUP(A1961,MED[],10,FALSE)</f>
        <v>Prediabetes</v>
      </c>
      <c r="L1961" t="str">
        <f>VLOOKUP(A1961,HOS[],2,FALSE)</f>
        <v>3 Sep 1994</v>
      </c>
      <c r="M1961" s="11">
        <f>VLOOKUP(A1961,HOS[],8,FALSE)</f>
        <v>25992.82</v>
      </c>
      <c r="N1961" t="str">
        <f>VLOOKUP(A1961,HOS[],9,FALSE)</f>
        <v>tier - 2</v>
      </c>
      <c r="O1961" t="str">
        <f>VLOOKUP(A1961,HOS[],10,FALSE)</f>
        <v>tier - 3</v>
      </c>
      <c r="P1961" t="str">
        <f>VLOOKUP(A1961,HOS[],11,FALSE)</f>
        <v>R1012</v>
      </c>
      <c r="Q1961">
        <f>VLOOKUP(A1961,HOS[],3,FALSE)</f>
        <v>28</v>
      </c>
    </row>
    <row r="1962" spans="1:17" ht="15.6" x14ac:dyDescent="0.3">
      <c r="A1962" s="1" t="s">
        <v>407</v>
      </c>
      <c r="B1962" t="str">
        <f>VLOOKUP(A1962,CUS[],3,FALSE)</f>
        <v>Satomi</v>
      </c>
      <c r="C1962">
        <f>VLOOKUP(A1962,MED[],2,FALSE)</f>
        <v>27.7</v>
      </c>
      <c r="D1962">
        <f>VLOOKUP(A1962,MED[],3,FALSE)</f>
        <v>5.6</v>
      </c>
      <c r="E1962" t="str">
        <f>VLOOKUP(A1962,MED[],4,FALSE)</f>
        <v>No</v>
      </c>
      <c r="F1962" t="str">
        <f>VLOOKUP(A1962,MED[],5,FALSE)</f>
        <v>No</v>
      </c>
      <c r="G1962" t="str">
        <f>VLOOKUP(A1962,MED[],6,FALSE)</f>
        <v>No</v>
      </c>
      <c r="H1962" t="str">
        <f>VLOOKUP(A1962,MED[],7,FALSE)</f>
        <v>1</v>
      </c>
      <c r="I1962" t="str">
        <f>VLOOKUP(A1962,MED[],8,FALSE)</f>
        <v>No</v>
      </c>
      <c r="J1962" t="str">
        <f>VLOOKUP(A1962,MED[],9,FALSE)</f>
        <v>Overweight</v>
      </c>
      <c r="K1962" t="str">
        <f>VLOOKUP(A1962,MED[],10,FALSE)</f>
        <v>Normal</v>
      </c>
      <c r="L1962" t="str">
        <f>VLOOKUP(A1962,HOS[],2,FALSE)</f>
        <v>5 Dec 1992</v>
      </c>
      <c r="M1962" s="11">
        <f>VLOOKUP(A1962,HOS[],8,FALSE)</f>
        <v>26018.95</v>
      </c>
      <c r="N1962" t="str">
        <f>VLOOKUP(A1962,HOS[],9,FALSE)</f>
        <v>tier - 2</v>
      </c>
      <c r="O1962" t="str">
        <f>VLOOKUP(A1962,HOS[],10,FALSE)</f>
        <v>tier - 3</v>
      </c>
      <c r="P1962" t="str">
        <f>VLOOKUP(A1962,HOS[],11,FALSE)</f>
        <v>R1011</v>
      </c>
      <c r="Q1962">
        <f>VLOOKUP(A1962,HOS[],3,FALSE)</f>
        <v>30</v>
      </c>
    </row>
    <row r="1963" spans="1:17" ht="15.6" x14ac:dyDescent="0.3">
      <c r="A1963" s="1" t="s">
        <v>406</v>
      </c>
      <c r="B1963" t="str">
        <f>VLOOKUP(A1963,CUS[],3,FALSE)</f>
        <v>Matthew D</v>
      </c>
      <c r="C1963">
        <f>VLOOKUP(A1963,MED[],2,FALSE)</f>
        <v>19.12</v>
      </c>
      <c r="D1963">
        <f>VLOOKUP(A1963,MED[],3,FALSE)</f>
        <v>4.72</v>
      </c>
      <c r="E1963" t="str">
        <f>VLOOKUP(A1963,MED[],4,FALSE)</f>
        <v>yes</v>
      </c>
      <c r="F1963" t="str">
        <f>VLOOKUP(A1963,MED[],5,FALSE)</f>
        <v>No</v>
      </c>
      <c r="G1963" t="str">
        <f>VLOOKUP(A1963,MED[],6,FALSE)</f>
        <v>No</v>
      </c>
      <c r="H1963" t="str">
        <f>VLOOKUP(A1963,MED[],7,FALSE)</f>
        <v>1</v>
      </c>
      <c r="I1963" t="str">
        <f>VLOOKUP(A1963,MED[],8,FALSE)</f>
        <v>No</v>
      </c>
      <c r="J1963" t="str">
        <f>VLOOKUP(A1963,MED[],9,FALSE)</f>
        <v>Overweight</v>
      </c>
      <c r="K1963" t="str">
        <f>VLOOKUP(A1963,MED[],10,FALSE)</f>
        <v>Normal</v>
      </c>
      <c r="L1963" t="str">
        <f>VLOOKUP(A1963,HOS[],2,FALSE)</f>
        <v>11 Oct 1988</v>
      </c>
      <c r="M1963" s="11">
        <f>VLOOKUP(A1963,HOS[],8,FALSE)</f>
        <v>44585.46</v>
      </c>
      <c r="N1963" t="str">
        <f>VLOOKUP(A1963,HOS[],9,FALSE)</f>
        <v>tier - 2</v>
      </c>
      <c r="O1963" t="str">
        <f>VLOOKUP(A1963,HOS[],10,FALSE)</f>
        <v>tier - 1</v>
      </c>
      <c r="P1963" t="str">
        <f>VLOOKUP(A1963,HOS[],11,FALSE)</f>
        <v>R1013</v>
      </c>
      <c r="Q1963">
        <f>VLOOKUP(A1963,HOS[],3,FALSE)</f>
        <v>34</v>
      </c>
    </row>
    <row r="1964" spans="1:17" ht="15.6" x14ac:dyDescent="0.3">
      <c r="A1964" s="1" t="s">
        <v>405</v>
      </c>
      <c r="B1964" t="str">
        <f>VLOOKUP(A1964,CUS[],3,FALSE)</f>
        <v>Peter T II</v>
      </c>
      <c r="C1964">
        <f>VLOOKUP(A1964,MED[],2,FALSE)</f>
        <v>32.67</v>
      </c>
      <c r="D1964">
        <f>VLOOKUP(A1964,MED[],3,FALSE)</f>
        <v>4.67</v>
      </c>
      <c r="E1964" t="str">
        <f>VLOOKUP(A1964,MED[],4,FALSE)</f>
        <v>No</v>
      </c>
      <c r="F1964" t="str">
        <f>VLOOKUP(A1964,MED[],5,FALSE)</f>
        <v>No</v>
      </c>
      <c r="G1964" t="str">
        <f>VLOOKUP(A1964,MED[],6,FALSE)</f>
        <v>Yes</v>
      </c>
      <c r="H1964" t="str">
        <f>VLOOKUP(A1964,MED[],7,FALSE)</f>
        <v>1</v>
      </c>
      <c r="I1964" t="str">
        <f>VLOOKUP(A1964,MED[],8,FALSE)</f>
        <v>No</v>
      </c>
      <c r="J1964" t="str">
        <f>VLOOKUP(A1964,MED[],9,FALSE)</f>
        <v>Obesity</v>
      </c>
      <c r="K1964" t="str">
        <f>VLOOKUP(A1964,MED[],10,FALSE)</f>
        <v>Normal</v>
      </c>
      <c r="L1964" t="str">
        <f>VLOOKUP(A1964,HOS[],2,FALSE)</f>
        <v>6 Aug 2003</v>
      </c>
      <c r="M1964" s="11">
        <f>VLOOKUP(A1964,HOS[],8,FALSE)</f>
        <v>58571.07</v>
      </c>
      <c r="N1964" t="str">
        <f>VLOOKUP(A1964,HOS[],9,FALSE)</f>
        <v>tier - 2</v>
      </c>
      <c r="O1964" t="str">
        <f>VLOOKUP(A1964,HOS[],10,FALSE)</f>
        <v>tier - 2</v>
      </c>
      <c r="P1964" t="str">
        <f>VLOOKUP(A1964,HOS[],11,FALSE)</f>
        <v>R1012</v>
      </c>
      <c r="Q1964">
        <f>VLOOKUP(A1964,HOS[],3,FALSE)</f>
        <v>19</v>
      </c>
    </row>
    <row r="1965" spans="1:17" ht="15.6" x14ac:dyDescent="0.3">
      <c r="A1965" s="1" t="s">
        <v>404</v>
      </c>
      <c r="B1965" t="str">
        <f>VLOOKUP(A1965,CUS[],3,FALSE)</f>
        <v>Manuel</v>
      </c>
      <c r="C1965">
        <f>VLOOKUP(A1965,MED[],2,FALSE)</f>
        <v>28.5</v>
      </c>
      <c r="D1965">
        <f>VLOOKUP(A1965,MED[],3,FALSE)</f>
        <v>6.11</v>
      </c>
      <c r="E1965" t="str">
        <f>VLOOKUP(A1965,MED[],4,FALSE)</f>
        <v>No</v>
      </c>
      <c r="F1965" t="str">
        <f>VLOOKUP(A1965,MED[],5,FALSE)</f>
        <v>No</v>
      </c>
      <c r="G1965" t="str">
        <f>VLOOKUP(A1965,MED[],6,FALSE)</f>
        <v>No</v>
      </c>
      <c r="H1965" t="str">
        <f>VLOOKUP(A1965,MED[],7,FALSE)</f>
        <v>1</v>
      </c>
      <c r="I1965" t="str">
        <f>VLOOKUP(A1965,MED[],8,FALSE)</f>
        <v>No</v>
      </c>
      <c r="J1965" t="str">
        <f>VLOOKUP(A1965,MED[],9,FALSE)</f>
        <v>Overweight</v>
      </c>
      <c r="K1965" t="str">
        <f>VLOOKUP(A1965,MED[],10,FALSE)</f>
        <v>Prediabetes</v>
      </c>
      <c r="L1965" t="str">
        <f>VLOOKUP(A1965,HOS[],2,FALSE)</f>
        <v>26 Sep 1998</v>
      </c>
      <c r="M1965" s="11">
        <f>VLOOKUP(A1965,HOS[],8,FALSE)</f>
        <v>26026.97</v>
      </c>
      <c r="N1965" t="str">
        <f>VLOOKUP(A1965,HOS[],9,FALSE)</f>
        <v>tier - 3</v>
      </c>
      <c r="O1965" t="str">
        <f>VLOOKUP(A1965,HOS[],10,FALSE)</f>
        <v>tier - 3</v>
      </c>
      <c r="P1965" t="str">
        <f>VLOOKUP(A1965,HOS[],11,FALSE)</f>
        <v>R1012</v>
      </c>
      <c r="Q1965">
        <f>VLOOKUP(A1965,HOS[],3,FALSE)</f>
        <v>24</v>
      </c>
    </row>
    <row r="1966" spans="1:17" ht="15.6" x14ac:dyDescent="0.3">
      <c r="A1966" s="1" t="s">
        <v>403</v>
      </c>
      <c r="B1966" t="str">
        <f>VLOOKUP(A1966,CUS[],3,FALSE)</f>
        <v>Kindsey P.</v>
      </c>
      <c r="C1966">
        <f>VLOOKUP(A1966,MED[],2,FALSE)</f>
        <v>39.270000000000003</v>
      </c>
      <c r="D1966">
        <f>VLOOKUP(A1966,MED[],3,FALSE)</f>
        <v>6.25</v>
      </c>
      <c r="E1966" t="str">
        <f>VLOOKUP(A1966,MED[],4,FALSE)</f>
        <v>No</v>
      </c>
      <c r="F1966" t="str">
        <f>VLOOKUP(A1966,MED[],5,FALSE)</f>
        <v>No</v>
      </c>
      <c r="G1966" t="str">
        <f>VLOOKUP(A1966,MED[],6,FALSE)</f>
        <v>No</v>
      </c>
      <c r="H1966" t="str">
        <f>VLOOKUP(A1966,MED[],7,FALSE)</f>
        <v>0</v>
      </c>
      <c r="I1966" t="str">
        <f>VLOOKUP(A1966,MED[],8,FALSE)</f>
        <v>No</v>
      </c>
      <c r="J1966" t="str">
        <f>VLOOKUP(A1966,MED[],9,FALSE)</f>
        <v>Obesity</v>
      </c>
      <c r="K1966" t="str">
        <f>VLOOKUP(A1966,MED[],10,FALSE)</f>
        <v>Prediabetes</v>
      </c>
      <c r="L1966" t="str">
        <f>VLOOKUP(A1966,HOS[],2,FALSE)</f>
        <v>9 Sep 1999</v>
      </c>
      <c r="M1966" s="11">
        <f>VLOOKUP(A1966,HOS[],8,FALSE)</f>
        <v>26109.33</v>
      </c>
      <c r="N1966" t="str">
        <f>VLOOKUP(A1966,HOS[],9,FALSE)</f>
        <v>tier - 2</v>
      </c>
      <c r="O1966" t="str">
        <f>VLOOKUP(A1966,HOS[],10,FALSE)</f>
        <v>tier - 2</v>
      </c>
      <c r="P1966" t="str">
        <f>VLOOKUP(A1966,HOS[],11,FALSE)</f>
        <v>R1013</v>
      </c>
      <c r="Q1966">
        <f>VLOOKUP(A1966,HOS[],3,FALSE)</f>
        <v>23</v>
      </c>
    </row>
    <row r="1967" spans="1:17" ht="15.6" x14ac:dyDescent="0.3">
      <c r="A1967" s="1" t="s">
        <v>402</v>
      </c>
      <c r="B1967" t="str">
        <f>VLOOKUP(A1967,CUS[],3,FALSE)</f>
        <v>Thomas G.</v>
      </c>
      <c r="C1967">
        <f>VLOOKUP(A1967,MED[],2,FALSE)</f>
        <v>32.49</v>
      </c>
      <c r="D1967">
        <f>VLOOKUP(A1967,MED[],3,FALSE)</f>
        <v>4</v>
      </c>
      <c r="E1967" t="str">
        <f>VLOOKUP(A1967,MED[],4,FALSE)</f>
        <v>yes</v>
      </c>
      <c r="F1967" t="str">
        <f>VLOOKUP(A1967,MED[],5,FALSE)</f>
        <v>No</v>
      </c>
      <c r="G1967" t="str">
        <f>VLOOKUP(A1967,MED[],6,FALSE)</f>
        <v>No</v>
      </c>
      <c r="H1967" t="str">
        <f>VLOOKUP(A1967,MED[],7,FALSE)</f>
        <v>0</v>
      </c>
      <c r="I1967" t="str">
        <f>VLOOKUP(A1967,MED[],8,FALSE)</f>
        <v>No</v>
      </c>
      <c r="J1967" t="str">
        <f>VLOOKUP(A1967,MED[],9,FALSE)</f>
        <v>Obesity</v>
      </c>
      <c r="K1967" t="str">
        <f>VLOOKUP(A1967,MED[],10,FALSE)</f>
        <v>Normal</v>
      </c>
      <c r="L1967" t="str">
        <f>VLOOKUP(A1967,HOS[],2,FALSE)</f>
        <v>20 Sep 1996</v>
      </c>
      <c r="M1967" s="11">
        <f>VLOOKUP(A1967,HOS[],8,FALSE)</f>
        <v>11657.81</v>
      </c>
      <c r="N1967" t="str">
        <f>VLOOKUP(A1967,HOS[],9,FALSE)</f>
        <v>tier - 1</v>
      </c>
      <c r="O1967" t="str">
        <f>VLOOKUP(A1967,HOS[],10,FALSE)</f>
        <v>tier - 2</v>
      </c>
      <c r="P1967" t="str">
        <f>VLOOKUP(A1967,HOS[],11,FALSE)</f>
        <v>R1015</v>
      </c>
      <c r="Q1967">
        <f>VLOOKUP(A1967,HOS[],3,FALSE)</f>
        <v>26</v>
      </c>
    </row>
    <row r="1968" spans="1:17" ht="15.6" x14ac:dyDescent="0.3">
      <c r="A1968" s="1" t="s">
        <v>401</v>
      </c>
      <c r="B1968" t="str">
        <f>VLOOKUP(A1968,CUS[],3,FALSE)</f>
        <v>Kyle S</v>
      </c>
      <c r="C1968">
        <f>VLOOKUP(A1968,MED[],2,FALSE)</f>
        <v>23.7</v>
      </c>
      <c r="D1968">
        <f>VLOOKUP(A1968,MED[],3,FALSE)</f>
        <v>5.55</v>
      </c>
      <c r="E1968" t="str">
        <f>VLOOKUP(A1968,MED[],4,FALSE)</f>
        <v>yes</v>
      </c>
      <c r="F1968" t="str">
        <f>VLOOKUP(A1968,MED[],5,FALSE)</f>
        <v>No</v>
      </c>
      <c r="G1968" t="str">
        <f>VLOOKUP(A1968,MED[],6,FALSE)</f>
        <v>No</v>
      </c>
      <c r="H1968" t="str">
        <f>VLOOKUP(A1968,MED[],7,FALSE)</f>
        <v>0</v>
      </c>
      <c r="I1968" t="str">
        <f>VLOOKUP(A1968,MED[],8,FALSE)</f>
        <v>No</v>
      </c>
      <c r="J1968" t="str">
        <f>VLOOKUP(A1968,MED[],9,FALSE)</f>
        <v>Overweight</v>
      </c>
      <c r="K1968" t="str">
        <f>VLOOKUP(A1968,MED[],10,FALSE)</f>
        <v>Normal</v>
      </c>
      <c r="L1968" t="str">
        <f>VLOOKUP(A1968,HOS[],2,FALSE)</f>
        <v>11 Sep 1996</v>
      </c>
      <c r="M1968" s="11">
        <f>VLOOKUP(A1968,HOS[],8,FALSE)</f>
        <v>26125.67</v>
      </c>
      <c r="N1968" t="str">
        <f>VLOOKUP(A1968,HOS[],9,FALSE)</f>
        <v>tier - 3</v>
      </c>
      <c r="O1968" t="str">
        <f>VLOOKUP(A1968,HOS[],10,FALSE)</f>
        <v>tier - 3</v>
      </c>
      <c r="P1968" t="str">
        <f>VLOOKUP(A1968,HOS[],11,FALSE)</f>
        <v>R1011</v>
      </c>
      <c r="Q1968">
        <f>VLOOKUP(A1968,HOS[],3,FALSE)</f>
        <v>26</v>
      </c>
    </row>
    <row r="1969" spans="1:17" ht="15.6" x14ac:dyDescent="0.3">
      <c r="A1969" s="1" t="s">
        <v>400</v>
      </c>
      <c r="B1969" t="str">
        <f>VLOOKUP(A1969,CUS[],3,FALSE)</f>
        <v>Alexander J.</v>
      </c>
      <c r="C1969">
        <f>VLOOKUP(A1969,MED[],2,FALSE)</f>
        <v>30.4</v>
      </c>
      <c r="D1969">
        <f>VLOOKUP(A1969,MED[],3,FALSE)</f>
        <v>5.95</v>
      </c>
      <c r="E1969" t="str">
        <f>VLOOKUP(A1969,MED[],4,FALSE)</f>
        <v>No</v>
      </c>
      <c r="F1969" t="str">
        <f>VLOOKUP(A1969,MED[],5,FALSE)</f>
        <v>yes</v>
      </c>
      <c r="G1969" t="str">
        <f>VLOOKUP(A1969,MED[],6,FALSE)</f>
        <v>No</v>
      </c>
      <c r="H1969" t="str">
        <f>VLOOKUP(A1969,MED[],7,FALSE)</f>
        <v>1</v>
      </c>
      <c r="I1969" t="str">
        <f>VLOOKUP(A1969,MED[],8,FALSE)</f>
        <v>No</v>
      </c>
      <c r="J1969" t="str">
        <f>VLOOKUP(A1969,MED[],9,FALSE)</f>
        <v>Obesity</v>
      </c>
      <c r="K1969" t="str">
        <f>VLOOKUP(A1969,MED[],10,FALSE)</f>
        <v>Prediabetes</v>
      </c>
      <c r="L1969" t="str">
        <f>VLOOKUP(A1969,HOS[],2,FALSE)</f>
        <v>7 Jun 2004</v>
      </c>
      <c r="M1969" s="11">
        <f>VLOOKUP(A1969,HOS[],8,FALSE)</f>
        <v>26140.36</v>
      </c>
      <c r="N1969" t="str">
        <f>VLOOKUP(A1969,HOS[],9,FALSE)</f>
        <v>tier - 2</v>
      </c>
      <c r="O1969" t="str">
        <f>VLOOKUP(A1969,HOS[],10,FALSE)</f>
        <v>tier - 3</v>
      </c>
      <c r="P1969" t="str">
        <f>VLOOKUP(A1969,HOS[],11,FALSE)</f>
        <v>R1016</v>
      </c>
      <c r="Q1969">
        <f>VLOOKUP(A1969,HOS[],3,FALSE)</f>
        <v>19</v>
      </c>
    </row>
    <row r="1970" spans="1:17" ht="15.6" x14ac:dyDescent="0.3">
      <c r="A1970" s="1" t="s">
        <v>399</v>
      </c>
      <c r="B1970" t="str">
        <f>VLOOKUP(A1970,CUS[],3,FALSE)</f>
        <v>Dustin L</v>
      </c>
      <c r="C1970">
        <f>VLOOKUP(A1970,MED[],2,FALSE)</f>
        <v>38.94</v>
      </c>
      <c r="D1970">
        <f>VLOOKUP(A1970,MED[],3,FALSE)</f>
        <v>4.3600000000000003</v>
      </c>
      <c r="E1970" t="str">
        <f>VLOOKUP(A1970,MED[],4,FALSE)</f>
        <v>No</v>
      </c>
      <c r="F1970" t="str">
        <f>VLOOKUP(A1970,MED[],5,FALSE)</f>
        <v>No</v>
      </c>
      <c r="G1970" t="str">
        <f>VLOOKUP(A1970,MED[],6,FALSE)</f>
        <v>Yes</v>
      </c>
      <c r="H1970" t="str">
        <f>VLOOKUP(A1970,MED[],7,FALSE)</f>
        <v>1</v>
      </c>
      <c r="I1970" t="str">
        <f>VLOOKUP(A1970,MED[],8,FALSE)</f>
        <v>No</v>
      </c>
      <c r="J1970" t="str">
        <f>VLOOKUP(A1970,MED[],9,FALSE)</f>
        <v>Obesity</v>
      </c>
      <c r="K1970" t="str">
        <f>VLOOKUP(A1970,MED[],10,FALSE)</f>
        <v>Normal</v>
      </c>
      <c r="L1970" t="str">
        <f>VLOOKUP(A1970,HOS[],2,FALSE)</f>
        <v>4 Oct 1993</v>
      </c>
      <c r="M1970" s="11">
        <f>VLOOKUP(A1970,HOS[],8,FALSE)</f>
        <v>26236.58</v>
      </c>
      <c r="N1970" t="str">
        <f>VLOOKUP(A1970,HOS[],9,FALSE)</f>
        <v>tier - 2</v>
      </c>
      <c r="O1970" t="str">
        <f>VLOOKUP(A1970,HOS[],10,FALSE)</f>
        <v>tier - 2</v>
      </c>
      <c r="P1970" t="str">
        <f>VLOOKUP(A1970,HOS[],11,FALSE)</f>
        <v>R1013</v>
      </c>
      <c r="Q1970">
        <f>VLOOKUP(A1970,HOS[],3,FALSE)</f>
        <v>29</v>
      </c>
    </row>
    <row r="1971" spans="1:17" ht="15.6" x14ac:dyDescent="0.3">
      <c r="A1971" s="1" t="s">
        <v>398</v>
      </c>
      <c r="B1971" t="str">
        <f>VLOOKUP(A1971,CUS[],3,FALSE)</f>
        <v>Chloe</v>
      </c>
      <c r="C1971">
        <f>VLOOKUP(A1971,MED[],2,FALSE)</f>
        <v>31.02</v>
      </c>
      <c r="D1971">
        <f>VLOOKUP(A1971,MED[],3,FALSE)</f>
        <v>4.84</v>
      </c>
      <c r="E1971" t="str">
        <f>VLOOKUP(A1971,MED[],4,FALSE)</f>
        <v>No</v>
      </c>
      <c r="F1971" t="str">
        <f>VLOOKUP(A1971,MED[],5,FALSE)</f>
        <v>No</v>
      </c>
      <c r="G1971" t="str">
        <f>VLOOKUP(A1971,MED[],6,FALSE)</f>
        <v>Yes</v>
      </c>
      <c r="H1971" t="str">
        <f>VLOOKUP(A1971,MED[],7,FALSE)</f>
        <v>1</v>
      </c>
      <c r="I1971" t="str">
        <f>VLOOKUP(A1971,MED[],8,FALSE)</f>
        <v>No</v>
      </c>
      <c r="J1971" t="str">
        <f>VLOOKUP(A1971,MED[],9,FALSE)</f>
        <v>Obesity</v>
      </c>
      <c r="K1971" t="str">
        <f>VLOOKUP(A1971,MED[],10,FALSE)</f>
        <v>Normal</v>
      </c>
      <c r="L1971" t="str">
        <f>VLOOKUP(A1971,HOS[],2,FALSE)</f>
        <v>5 Jul 2003</v>
      </c>
      <c r="M1971" s="11">
        <f>VLOOKUP(A1971,HOS[],8,FALSE)</f>
        <v>26316.59</v>
      </c>
      <c r="N1971" t="str">
        <f>VLOOKUP(A1971,HOS[],9,FALSE)</f>
        <v>tier - 2</v>
      </c>
      <c r="O1971" t="str">
        <f>VLOOKUP(A1971,HOS[],10,FALSE)</f>
        <v>tier - 1</v>
      </c>
      <c r="P1971" t="str">
        <f>VLOOKUP(A1971,HOS[],11,FALSE)</f>
        <v>R1025</v>
      </c>
      <c r="Q1971">
        <f>VLOOKUP(A1971,HOS[],3,FALSE)</f>
        <v>19</v>
      </c>
    </row>
    <row r="1972" spans="1:17" ht="15.6" x14ac:dyDescent="0.3">
      <c r="A1972" s="1" t="s">
        <v>397</v>
      </c>
      <c r="B1972" t="str">
        <f>VLOOKUP(A1972,CUS[],3,FALSE)</f>
        <v>Cailtlin</v>
      </c>
      <c r="C1972">
        <f>VLOOKUP(A1972,MED[],2,FALSE)</f>
        <v>17.5</v>
      </c>
      <c r="D1972">
        <f>VLOOKUP(A1972,MED[],3,FALSE)</f>
        <v>4.5599999999999996</v>
      </c>
      <c r="E1972" t="str">
        <f>VLOOKUP(A1972,MED[],4,FALSE)</f>
        <v>No</v>
      </c>
      <c r="F1972" t="str">
        <f>VLOOKUP(A1972,MED[],5,FALSE)</f>
        <v>No</v>
      </c>
      <c r="G1972" t="str">
        <f>VLOOKUP(A1972,MED[],6,FALSE)</f>
        <v>No</v>
      </c>
      <c r="H1972" t="str">
        <f>VLOOKUP(A1972,MED[],7,FALSE)</f>
        <v>1</v>
      </c>
      <c r="I1972" t="str">
        <f>VLOOKUP(A1972,MED[],8,FALSE)</f>
        <v>No</v>
      </c>
      <c r="J1972" t="str">
        <f>VLOOKUP(A1972,MED[],9,FALSE)</f>
        <v>Underweight</v>
      </c>
      <c r="K1972" t="str">
        <f>VLOOKUP(A1972,MED[],10,FALSE)</f>
        <v>Normal</v>
      </c>
      <c r="L1972" t="str">
        <f>VLOOKUP(A1972,HOS[],2,FALSE)</f>
        <v>21 Sep 1987</v>
      </c>
      <c r="M1972" s="11">
        <f>VLOOKUP(A1972,HOS[],8,FALSE)</f>
        <v>26392.26</v>
      </c>
      <c r="N1972" t="str">
        <f>VLOOKUP(A1972,HOS[],9,FALSE)</f>
        <v>tier - 2</v>
      </c>
      <c r="O1972" t="str">
        <f>VLOOKUP(A1972,HOS[],10,FALSE)</f>
        <v>tier - 1</v>
      </c>
      <c r="P1972" t="str">
        <f>VLOOKUP(A1972,HOS[],11,FALSE)</f>
        <v>R1011</v>
      </c>
      <c r="Q1972">
        <f>VLOOKUP(A1972,HOS[],3,FALSE)</f>
        <v>35</v>
      </c>
    </row>
    <row r="1973" spans="1:17" ht="15.6" x14ac:dyDescent="0.3">
      <c r="A1973" s="1" t="s">
        <v>396</v>
      </c>
      <c r="B1973" t="str">
        <f>VLOOKUP(A1973,CUS[],3,FALSE)</f>
        <v>Joshua</v>
      </c>
      <c r="C1973">
        <f>VLOOKUP(A1973,MED[],2,FALSE)</f>
        <v>34.799999999999997</v>
      </c>
      <c r="D1973">
        <f>VLOOKUP(A1973,MED[],3,FALSE)</f>
        <v>4.42</v>
      </c>
      <c r="E1973" t="str">
        <f>VLOOKUP(A1973,MED[],4,FALSE)</f>
        <v>yes</v>
      </c>
      <c r="F1973" t="str">
        <f>VLOOKUP(A1973,MED[],5,FALSE)</f>
        <v>yes</v>
      </c>
      <c r="G1973" t="str">
        <f>VLOOKUP(A1973,MED[],6,FALSE)</f>
        <v>No</v>
      </c>
      <c r="H1973" t="str">
        <f>VLOOKUP(A1973,MED[],7,FALSE)</f>
        <v>2</v>
      </c>
      <c r="I1973" t="str">
        <f>VLOOKUP(A1973,MED[],8,FALSE)</f>
        <v>No</v>
      </c>
      <c r="J1973" t="str">
        <f>VLOOKUP(A1973,MED[],9,FALSE)</f>
        <v>Obesity</v>
      </c>
      <c r="K1973" t="str">
        <f>VLOOKUP(A1973,MED[],10,FALSE)</f>
        <v>Normal</v>
      </c>
      <c r="L1973" t="str">
        <f>VLOOKUP(A1973,HOS[],2,FALSE)</f>
        <v>27 Jun 2000</v>
      </c>
      <c r="M1973" s="11">
        <f>VLOOKUP(A1973,HOS[],8,FALSE)</f>
        <v>26467.1</v>
      </c>
      <c r="N1973" t="str">
        <f>VLOOKUP(A1973,HOS[],9,FALSE)</f>
        <v>tier - 2</v>
      </c>
      <c r="O1973" t="str">
        <f>VLOOKUP(A1973,HOS[],10,FALSE)</f>
        <v>tier - 1</v>
      </c>
      <c r="P1973" t="str">
        <f>VLOOKUP(A1973,HOS[],11,FALSE)</f>
        <v>R1011</v>
      </c>
      <c r="Q1973">
        <f>VLOOKUP(A1973,HOS[],3,FALSE)</f>
        <v>22</v>
      </c>
    </row>
    <row r="1974" spans="1:17" ht="15.6" x14ac:dyDescent="0.3">
      <c r="A1974" s="1" t="s">
        <v>395</v>
      </c>
      <c r="B1974" t="str">
        <f>VLOOKUP(A1974,CUS[],3,FALSE)</f>
        <v>Chuy</v>
      </c>
      <c r="C1974">
        <f>VLOOKUP(A1974,MED[],2,FALSE)</f>
        <v>17.3</v>
      </c>
      <c r="D1974">
        <f>VLOOKUP(A1974,MED[],3,FALSE)</f>
        <v>7.66</v>
      </c>
      <c r="E1974" t="str">
        <f>VLOOKUP(A1974,MED[],4,FALSE)</f>
        <v>yes</v>
      </c>
      <c r="F1974" t="str">
        <f>VLOOKUP(A1974,MED[],5,FALSE)</f>
        <v>No</v>
      </c>
      <c r="G1974" t="str">
        <f>VLOOKUP(A1974,MED[],6,FALSE)</f>
        <v>No</v>
      </c>
      <c r="H1974" t="str">
        <f>VLOOKUP(A1974,MED[],7,FALSE)</f>
        <v>1</v>
      </c>
      <c r="I1974" t="str">
        <f>VLOOKUP(A1974,MED[],8,FALSE)</f>
        <v>No</v>
      </c>
      <c r="J1974" t="str">
        <f>VLOOKUP(A1974,MED[],9,FALSE)</f>
        <v>Underweight</v>
      </c>
      <c r="K1974" t="str">
        <f>VLOOKUP(A1974,MED[],10,FALSE)</f>
        <v>Diabetes</v>
      </c>
      <c r="L1974" t="str">
        <f>VLOOKUP(A1974,HOS[],2,FALSE)</f>
        <v>5 Aug 1986</v>
      </c>
      <c r="M1974" s="11">
        <f>VLOOKUP(A1974,HOS[],8,FALSE)</f>
        <v>26479.4</v>
      </c>
      <c r="N1974" t="str">
        <f>VLOOKUP(A1974,HOS[],9,FALSE)</f>
        <v>tier - 2</v>
      </c>
      <c r="O1974" t="str">
        <f>VLOOKUP(A1974,HOS[],10,FALSE)</f>
        <v>tier - 1</v>
      </c>
      <c r="P1974" t="str">
        <f>VLOOKUP(A1974,HOS[],11,FALSE)</f>
        <v>R1013</v>
      </c>
      <c r="Q1974">
        <f>VLOOKUP(A1974,HOS[],3,FALSE)</f>
        <v>36</v>
      </c>
    </row>
    <row r="1975" spans="1:17" ht="15.6" x14ac:dyDescent="0.3">
      <c r="A1975" s="1" t="s">
        <v>394</v>
      </c>
      <c r="B1975" t="str">
        <f>VLOOKUP(A1975,CUS[],3,FALSE)</f>
        <v>Laurie B</v>
      </c>
      <c r="C1975">
        <f>VLOOKUP(A1975,MED[],2,FALSE)</f>
        <v>32.25</v>
      </c>
      <c r="D1975">
        <f>VLOOKUP(A1975,MED[],3,FALSE)</f>
        <v>5.2</v>
      </c>
      <c r="E1975" t="str">
        <f>VLOOKUP(A1975,MED[],4,FALSE)</f>
        <v>yes</v>
      </c>
      <c r="F1975" t="str">
        <f>VLOOKUP(A1975,MED[],5,FALSE)</f>
        <v>No</v>
      </c>
      <c r="G1975" t="str">
        <f>VLOOKUP(A1975,MED[],6,FALSE)</f>
        <v>No</v>
      </c>
      <c r="H1975" t="str">
        <f>VLOOKUP(A1975,MED[],7,FALSE)</f>
        <v>0</v>
      </c>
      <c r="I1975" t="str">
        <f>VLOOKUP(A1975,MED[],8,FALSE)</f>
        <v>No</v>
      </c>
      <c r="J1975" t="str">
        <f>VLOOKUP(A1975,MED[],9,FALSE)</f>
        <v>Obesity</v>
      </c>
      <c r="K1975" t="str">
        <f>VLOOKUP(A1975,MED[],10,FALSE)</f>
        <v>Normal</v>
      </c>
      <c r="L1975" t="str">
        <f>VLOOKUP(A1975,HOS[],2,FALSE)</f>
        <v>22 Dec 2001</v>
      </c>
      <c r="M1975" s="11">
        <f>VLOOKUP(A1975,HOS[],8,FALSE)</f>
        <v>26607.89</v>
      </c>
      <c r="N1975" t="str">
        <f>VLOOKUP(A1975,HOS[],9,FALSE)</f>
        <v>tier - 2</v>
      </c>
      <c r="O1975" t="str">
        <f>VLOOKUP(A1975,HOS[],10,FALSE)</f>
        <v>tier - 2</v>
      </c>
      <c r="P1975" t="str">
        <f>VLOOKUP(A1975,HOS[],11,FALSE)</f>
        <v>R1011</v>
      </c>
      <c r="Q1975">
        <f>VLOOKUP(A1975,HOS[],3,FALSE)</f>
        <v>21</v>
      </c>
    </row>
    <row r="1976" spans="1:17" ht="15.6" x14ac:dyDescent="0.3">
      <c r="A1976" s="1" t="s">
        <v>393</v>
      </c>
      <c r="B1976" t="str">
        <f>VLOOKUP(A1976,CUS[],3,FALSE)</f>
        <v>Rachel B.</v>
      </c>
      <c r="C1976">
        <f>VLOOKUP(A1976,MED[],2,FALSE)</f>
        <v>42.4</v>
      </c>
      <c r="D1976">
        <f>VLOOKUP(A1976,MED[],3,FALSE)</f>
        <v>5.53</v>
      </c>
      <c r="E1976" t="str">
        <f>VLOOKUP(A1976,MED[],4,FALSE)</f>
        <v>yes</v>
      </c>
      <c r="F1976" t="str">
        <f>VLOOKUP(A1976,MED[],5,FALSE)</f>
        <v>No</v>
      </c>
      <c r="G1976" t="str">
        <f>VLOOKUP(A1976,MED[],6,FALSE)</f>
        <v>No</v>
      </c>
      <c r="H1976" t="str">
        <f>VLOOKUP(A1976,MED[],7,FALSE)</f>
        <v>0</v>
      </c>
      <c r="I1976" t="str">
        <f>VLOOKUP(A1976,MED[],8,FALSE)</f>
        <v>No</v>
      </c>
      <c r="J1976" t="str">
        <f>VLOOKUP(A1976,MED[],9,FALSE)</f>
        <v>Obesity</v>
      </c>
      <c r="K1976" t="str">
        <f>VLOOKUP(A1976,MED[],10,FALSE)</f>
        <v>Normal</v>
      </c>
      <c r="L1976" t="str">
        <f>VLOOKUP(A1976,HOS[],2,FALSE)</f>
        <v>13 Dec 1996</v>
      </c>
      <c r="M1976" s="11">
        <f>VLOOKUP(A1976,HOS[],8,FALSE)</f>
        <v>44641.2</v>
      </c>
      <c r="N1976" t="str">
        <f>VLOOKUP(A1976,HOS[],9,FALSE)</f>
        <v>tier - 2</v>
      </c>
      <c r="O1976" t="str">
        <f>VLOOKUP(A1976,HOS[],10,FALSE)</f>
        <v>tier - 2</v>
      </c>
      <c r="P1976" t="str">
        <f>VLOOKUP(A1976,HOS[],11,FALSE)</f>
        <v>R1011</v>
      </c>
      <c r="Q1976">
        <f>VLOOKUP(A1976,HOS[],3,FALSE)</f>
        <v>26</v>
      </c>
    </row>
    <row r="1977" spans="1:17" ht="15.6" x14ac:dyDescent="0.3">
      <c r="A1977" s="1" t="s">
        <v>392</v>
      </c>
      <c r="B1977" t="str">
        <f>VLOOKUP(A1977,CUS[],3,FALSE)</f>
        <v xml:space="preserve">  Liza</v>
      </c>
      <c r="C1977">
        <f>VLOOKUP(A1977,MED[],2,FALSE)</f>
        <v>38.664999999999999</v>
      </c>
      <c r="D1977">
        <f>VLOOKUP(A1977,MED[],3,FALSE)</f>
        <v>4.8600000000000003</v>
      </c>
      <c r="E1977" t="str">
        <f>VLOOKUP(A1977,MED[],4,FALSE)</f>
        <v>No</v>
      </c>
      <c r="F1977" t="str">
        <f>VLOOKUP(A1977,MED[],5,FALSE)</f>
        <v>yes</v>
      </c>
      <c r="G1977" t="str">
        <f>VLOOKUP(A1977,MED[],6,FALSE)</f>
        <v>No</v>
      </c>
      <c r="H1977" t="str">
        <f>VLOOKUP(A1977,MED[],7,FALSE)</f>
        <v>1</v>
      </c>
      <c r="I1977" t="str">
        <f>VLOOKUP(A1977,MED[],8,FALSE)</f>
        <v>No</v>
      </c>
      <c r="J1977" t="str">
        <f>VLOOKUP(A1977,MED[],9,FALSE)</f>
        <v>Obesity</v>
      </c>
      <c r="K1977" t="str">
        <f>VLOOKUP(A1977,MED[],10,FALSE)</f>
        <v>Normal</v>
      </c>
      <c r="L1977" t="str">
        <f>VLOOKUP(A1977,HOS[],2,FALSE)</f>
        <v>22 Jul 2004</v>
      </c>
      <c r="M1977" s="11">
        <f>VLOOKUP(A1977,HOS[],8,FALSE)</f>
        <v>26912.560000000001</v>
      </c>
      <c r="N1977" t="str">
        <f>VLOOKUP(A1977,HOS[],9,FALSE)</f>
        <v>tier - 2</v>
      </c>
      <c r="O1977" t="str">
        <f>VLOOKUP(A1977,HOS[],10,FALSE)</f>
        <v>tier - 2</v>
      </c>
      <c r="P1977" t="str">
        <f>VLOOKUP(A1977,HOS[],11,FALSE)</f>
        <v>R1023</v>
      </c>
      <c r="Q1977">
        <f>VLOOKUP(A1977,HOS[],3,FALSE)</f>
        <v>18</v>
      </c>
    </row>
    <row r="1978" spans="1:17" ht="15.6" x14ac:dyDescent="0.3">
      <c r="A1978" s="1" t="s">
        <v>391</v>
      </c>
      <c r="B1978" t="str">
        <f>VLOOKUP(A1978,CUS[],3,FALSE)</f>
        <v>Lindsey</v>
      </c>
      <c r="C1978">
        <f>VLOOKUP(A1978,MED[],2,FALSE)</f>
        <v>29.92</v>
      </c>
      <c r="D1978">
        <f>VLOOKUP(A1978,MED[],3,FALSE)</f>
        <v>5.49</v>
      </c>
      <c r="E1978" t="str">
        <f>VLOOKUP(A1978,MED[],4,FALSE)</f>
        <v>yes</v>
      </c>
      <c r="F1978" t="str">
        <f>VLOOKUP(A1978,MED[],5,FALSE)</f>
        <v>No</v>
      </c>
      <c r="G1978" t="str">
        <f>VLOOKUP(A1978,MED[],6,FALSE)</f>
        <v>No</v>
      </c>
      <c r="H1978" t="str">
        <f>VLOOKUP(A1978,MED[],7,FALSE)</f>
        <v>0</v>
      </c>
      <c r="I1978" t="str">
        <f>VLOOKUP(A1978,MED[],8,FALSE)</f>
        <v>No</v>
      </c>
      <c r="J1978" t="str">
        <f>VLOOKUP(A1978,MED[],9,FALSE)</f>
        <v>Overweight</v>
      </c>
      <c r="K1978" t="str">
        <f>VLOOKUP(A1978,MED[],10,FALSE)</f>
        <v>Normal</v>
      </c>
      <c r="L1978" t="str">
        <f>VLOOKUP(A1978,HOS[],2,FALSE)</f>
        <v>6 Oct 1996</v>
      </c>
      <c r="M1978" s="11">
        <f>VLOOKUP(A1978,HOS[],8,FALSE)</f>
        <v>11658.12</v>
      </c>
      <c r="N1978" t="str">
        <f>VLOOKUP(A1978,HOS[],9,FALSE)</f>
        <v>tier - 2</v>
      </c>
      <c r="O1978" t="str">
        <f>VLOOKUP(A1978,HOS[],10,FALSE)</f>
        <v>tier - 3</v>
      </c>
      <c r="P1978" t="str">
        <f>VLOOKUP(A1978,HOS[],11,FALSE)</f>
        <v>R1013</v>
      </c>
      <c r="Q1978">
        <f>VLOOKUP(A1978,HOS[],3,FALSE)</f>
        <v>26</v>
      </c>
    </row>
    <row r="1979" spans="1:17" ht="15.6" x14ac:dyDescent="0.3">
      <c r="A1979" s="1" t="s">
        <v>390</v>
      </c>
      <c r="B1979" t="str">
        <f>VLOOKUP(A1979,CUS[],3,FALSE)</f>
        <v>Lindsay E.</v>
      </c>
      <c r="C1979">
        <f>VLOOKUP(A1979,MED[],2,FALSE)</f>
        <v>29.48</v>
      </c>
      <c r="D1979">
        <f>VLOOKUP(A1979,MED[],3,FALSE)</f>
        <v>4.09</v>
      </c>
      <c r="E1979" t="str">
        <f>VLOOKUP(A1979,MED[],4,FALSE)</f>
        <v>yes</v>
      </c>
      <c r="F1979" t="str">
        <f>VLOOKUP(A1979,MED[],5,FALSE)</f>
        <v>No</v>
      </c>
      <c r="G1979" t="str">
        <f>VLOOKUP(A1979,MED[],6,FALSE)</f>
        <v>No</v>
      </c>
      <c r="H1979" t="str">
        <f>VLOOKUP(A1979,MED[],7,FALSE)</f>
        <v>0</v>
      </c>
      <c r="I1979" t="str">
        <f>VLOOKUP(A1979,MED[],8,FALSE)</f>
        <v>No</v>
      </c>
      <c r="J1979" t="str">
        <f>VLOOKUP(A1979,MED[],9,FALSE)</f>
        <v>Overweight</v>
      </c>
      <c r="K1979" t="str">
        <f>VLOOKUP(A1979,MED[],10,FALSE)</f>
        <v>Normal</v>
      </c>
      <c r="L1979" t="str">
        <f>VLOOKUP(A1979,HOS[],2,FALSE)</f>
        <v>25 Aug 1996</v>
      </c>
      <c r="M1979" s="11">
        <f>VLOOKUP(A1979,HOS[],8,FALSE)</f>
        <v>26926.51</v>
      </c>
      <c r="N1979" t="str">
        <f>VLOOKUP(A1979,HOS[],9,FALSE)</f>
        <v>tier - 2</v>
      </c>
      <c r="O1979" t="str">
        <f>VLOOKUP(A1979,HOS[],10,FALSE)</f>
        <v>tier - 3</v>
      </c>
      <c r="P1979" t="str">
        <f>VLOOKUP(A1979,HOS[],11,FALSE)</f>
        <v>R1013</v>
      </c>
      <c r="Q1979">
        <f>VLOOKUP(A1979,HOS[],3,FALSE)</f>
        <v>26</v>
      </c>
    </row>
    <row r="1980" spans="1:17" ht="15.6" x14ac:dyDescent="0.3">
      <c r="A1980" s="1" t="s">
        <v>389</v>
      </c>
      <c r="B1980" t="str">
        <f>VLOOKUP(A1980,CUS[],3,FALSE)</f>
        <v>Kathleen M.</v>
      </c>
      <c r="C1980">
        <f>VLOOKUP(A1980,MED[],2,FALSE)</f>
        <v>28.785</v>
      </c>
      <c r="D1980">
        <f>VLOOKUP(A1980,MED[],3,FALSE)</f>
        <v>4.3099999999999996</v>
      </c>
      <c r="E1980" t="str">
        <f>VLOOKUP(A1980,MED[],4,FALSE)</f>
        <v>yes</v>
      </c>
      <c r="F1980" t="str">
        <f>VLOOKUP(A1980,MED[],5,FALSE)</f>
        <v>No</v>
      </c>
      <c r="G1980" t="str">
        <f>VLOOKUP(A1980,MED[],6,FALSE)</f>
        <v>No</v>
      </c>
      <c r="H1980" t="str">
        <f>VLOOKUP(A1980,MED[],7,FALSE)</f>
        <v>0</v>
      </c>
      <c r="I1980" t="str">
        <f>VLOOKUP(A1980,MED[],8,FALSE)</f>
        <v>No</v>
      </c>
      <c r="J1980" t="str">
        <f>VLOOKUP(A1980,MED[],9,FALSE)</f>
        <v>Overweight</v>
      </c>
      <c r="K1980" t="str">
        <f>VLOOKUP(A1980,MED[],10,FALSE)</f>
        <v>Normal</v>
      </c>
      <c r="L1980" t="str">
        <f>VLOOKUP(A1980,HOS[],2,FALSE)</f>
        <v>17 Nov 1996</v>
      </c>
      <c r="M1980" s="11">
        <f>VLOOKUP(A1980,HOS[],8,FALSE)</f>
        <v>26927.69</v>
      </c>
      <c r="N1980" t="str">
        <f>VLOOKUP(A1980,HOS[],9,FALSE)</f>
        <v>tier - 2</v>
      </c>
      <c r="O1980" t="str">
        <f>VLOOKUP(A1980,HOS[],10,FALSE)</f>
        <v>tier - 2</v>
      </c>
      <c r="P1980" t="str">
        <f>VLOOKUP(A1980,HOS[],11,FALSE)</f>
        <v>R1024</v>
      </c>
      <c r="Q1980">
        <f>VLOOKUP(A1980,HOS[],3,FALSE)</f>
        <v>26</v>
      </c>
    </row>
    <row r="1981" spans="1:17" ht="15.6" x14ac:dyDescent="0.3">
      <c r="A1981" s="1" t="s">
        <v>388</v>
      </c>
      <c r="B1981" t="str">
        <f>VLOOKUP(A1981,CUS[],3,FALSE)</f>
        <v>Aya</v>
      </c>
      <c r="C1981">
        <f>VLOOKUP(A1981,MED[],2,FALSE)</f>
        <v>19.8</v>
      </c>
      <c r="D1981">
        <f>VLOOKUP(A1981,MED[],3,FALSE)</f>
        <v>4</v>
      </c>
      <c r="E1981" t="str">
        <f>VLOOKUP(A1981,MED[],4,FALSE)</f>
        <v>yes</v>
      </c>
      <c r="F1981" t="str">
        <f>VLOOKUP(A1981,MED[],5,FALSE)</f>
        <v>No</v>
      </c>
      <c r="G1981" t="str">
        <f>VLOOKUP(A1981,MED[],6,FALSE)</f>
        <v>No</v>
      </c>
      <c r="H1981" t="str">
        <f>VLOOKUP(A1981,MED[],7,FALSE)</f>
        <v>0</v>
      </c>
      <c r="I1981" t="str">
        <f>VLOOKUP(A1981,MED[],8,FALSE)</f>
        <v>No</v>
      </c>
      <c r="J1981" t="str">
        <f>VLOOKUP(A1981,MED[],9,FALSE)</f>
        <v>Overweight</v>
      </c>
      <c r="K1981" t="str">
        <f>VLOOKUP(A1981,MED[],10,FALSE)</f>
        <v>Normal</v>
      </c>
      <c r="L1981" t="str">
        <f>VLOOKUP(A1981,HOS[],2,FALSE)</f>
        <v>9 Dec 1996</v>
      </c>
      <c r="M1981" s="11">
        <f>VLOOKUP(A1981,HOS[],8,FALSE)</f>
        <v>26936.98</v>
      </c>
      <c r="N1981" t="str">
        <f>VLOOKUP(A1981,HOS[],9,FALSE)</f>
        <v>tier - 2</v>
      </c>
      <c r="O1981" t="str">
        <f>VLOOKUP(A1981,HOS[],10,FALSE)</f>
        <v>tier - 1</v>
      </c>
      <c r="P1981" t="str">
        <f>VLOOKUP(A1981,HOS[],11,FALSE)</f>
        <v>R1011</v>
      </c>
      <c r="Q1981">
        <f>VLOOKUP(A1981,HOS[],3,FALSE)</f>
        <v>26</v>
      </c>
    </row>
    <row r="1982" spans="1:17" ht="15.6" x14ac:dyDescent="0.3">
      <c r="A1982" s="1" t="s">
        <v>387</v>
      </c>
      <c r="B1982" t="str">
        <f>VLOOKUP(A1982,CUS[],3,FALSE)</f>
        <v>Carolyn R</v>
      </c>
      <c r="C1982">
        <f>VLOOKUP(A1982,MED[],2,FALSE)</f>
        <v>35.53</v>
      </c>
      <c r="D1982">
        <f>VLOOKUP(A1982,MED[],3,FALSE)</f>
        <v>4.68</v>
      </c>
      <c r="E1982" t="str">
        <f>VLOOKUP(A1982,MED[],4,FALSE)</f>
        <v>No</v>
      </c>
      <c r="F1982" t="str">
        <f>VLOOKUP(A1982,MED[],5,FALSE)</f>
        <v>No</v>
      </c>
      <c r="G1982" t="str">
        <f>VLOOKUP(A1982,MED[],6,FALSE)</f>
        <v>Yes</v>
      </c>
      <c r="H1982" t="str">
        <f>VLOOKUP(A1982,MED[],7,FALSE)</f>
        <v>1</v>
      </c>
      <c r="I1982" t="str">
        <f>VLOOKUP(A1982,MED[],8,FALSE)</f>
        <v>No</v>
      </c>
      <c r="J1982" t="str">
        <f>VLOOKUP(A1982,MED[],9,FALSE)</f>
        <v>Obesity</v>
      </c>
      <c r="K1982" t="str">
        <f>VLOOKUP(A1982,MED[],10,FALSE)</f>
        <v>Normal</v>
      </c>
      <c r="L1982" t="str">
        <f>VLOOKUP(A1982,HOS[],2,FALSE)</f>
        <v>9 Oct 1993</v>
      </c>
      <c r="M1982" s="11">
        <f>VLOOKUP(A1982,HOS[],8,FALSE)</f>
        <v>27000.98</v>
      </c>
      <c r="N1982" t="str">
        <f>VLOOKUP(A1982,HOS[],9,FALSE)</f>
        <v>tier - 2</v>
      </c>
      <c r="O1982" t="str">
        <f>VLOOKUP(A1982,HOS[],10,FALSE)</f>
        <v>tier - 2</v>
      </c>
      <c r="P1982" t="str">
        <f>VLOOKUP(A1982,HOS[],11,FALSE)</f>
        <v>R1013</v>
      </c>
      <c r="Q1982">
        <f>VLOOKUP(A1982,HOS[],3,FALSE)</f>
        <v>29</v>
      </c>
    </row>
    <row r="1983" spans="1:17" ht="15.6" x14ac:dyDescent="0.3">
      <c r="A1983" s="1" t="s">
        <v>386</v>
      </c>
      <c r="B1983" t="str">
        <f>VLOOKUP(A1983,CUS[],3,FALSE)</f>
        <v>Bethany</v>
      </c>
      <c r="C1983">
        <f>VLOOKUP(A1983,MED[],2,FALSE)</f>
        <v>21.47</v>
      </c>
      <c r="D1983">
        <f>VLOOKUP(A1983,MED[],3,FALSE)</f>
        <v>4.0199999999999996</v>
      </c>
      <c r="E1983" t="str">
        <f>VLOOKUP(A1983,MED[],4,FALSE)</f>
        <v>yes</v>
      </c>
      <c r="F1983" t="str">
        <f>VLOOKUP(A1983,MED[],5,FALSE)</f>
        <v>No</v>
      </c>
      <c r="G1983" t="str">
        <f>VLOOKUP(A1983,MED[],6,FALSE)</f>
        <v>No</v>
      </c>
      <c r="H1983" t="str">
        <f>VLOOKUP(A1983,MED[],7,FALSE)</f>
        <v>1</v>
      </c>
      <c r="I1983" t="str">
        <f>VLOOKUP(A1983,MED[],8,FALSE)</f>
        <v>No</v>
      </c>
      <c r="J1983" t="str">
        <f>VLOOKUP(A1983,MED[],9,FALSE)</f>
        <v>Overweight</v>
      </c>
      <c r="K1983" t="str">
        <f>VLOOKUP(A1983,MED[],10,FALSE)</f>
        <v>Normal</v>
      </c>
      <c r="L1983" t="str">
        <f>VLOOKUP(A1983,HOS[],2,FALSE)</f>
        <v>30 Jun 1995</v>
      </c>
      <c r="M1983" s="11">
        <f>VLOOKUP(A1983,HOS[],8,FALSE)</f>
        <v>27037.91</v>
      </c>
      <c r="N1983" t="str">
        <f>VLOOKUP(A1983,HOS[],9,FALSE)</f>
        <v>tier - 2</v>
      </c>
      <c r="O1983" t="str">
        <f>VLOOKUP(A1983,HOS[],10,FALSE)</f>
        <v>tier - 3</v>
      </c>
      <c r="P1983" t="str">
        <f>VLOOKUP(A1983,HOS[],11,FALSE)</f>
        <v>R1012</v>
      </c>
      <c r="Q1983">
        <f>VLOOKUP(A1983,HOS[],3,FALSE)</f>
        <v>27</v>
      </c>
    </row>
    <row r="1984" spans="1:17" ht="15.6" x14ac:dyDescent="0.3">
      <c r="A1984" s="1" t="s">
        <v>385</v>
      </c>
      <c r="B1984" t="str">
        <f>VLOOKUP(A1984,CUS[],3,FALSE)</f>
        <v>Holly A</v>
      </c>
      <c r="C1984">
        <f>VLOOKUP(A1984,MED[],2,FALSE)</f>
        <v>25.9</v>
      </c>
      <c r="D1984">
        <f>VLOOKUP(A1984,MED[],3,FALSE)</f>
        <v>5.12</v>
      </c>
      <c r="E1984" t="str">
        <f>VLOOKUP(A1984,MED[],4,FALSE)</f>
        <v>No</v>
      </c>
      <c r="F1984" t="str">
        <f>VLOOKUP(A1984,MED[],5,FALSE)</f>
        <v>No</v>
      </c>
      <c r="G1984" t="str">
        <f>VLOOKUP(A1984,MED[],6,FALSE)</f>
        <v>Yes</v>
      </c>
      <c r="H1984" t="str">
        <f>VLOOKUP(A1984,MED[],7,FALSE)</f>
        <v>1</v>
      </c>
      <c r="I1984" t="str">
        <f>VLOOKUP(A1984,MED[],8,FALSE)</f>
        <v>No</v>
      </c>
      <c r="J1984" t="str">
        <f>VLOOKUP(A1984,MED[],9,FALSE)</f>
        <v>Overweight</v>
      </c>
      <c r="K1984" t="str">
        <f>VLOOKUP(A1984,MED[],10,FALSE)</f>
        <v>Normal</v>
      </c>
      <c r="L1984" t="str">
        <f>VLOOKUP(A1984,HOS[],2,FALSE)</f>
        <v>2 Oct 1993</v>
      </c>
      <c r="M1984" s="11">
        <f>VLOOKUP(A1984,HOS[],8,FALSE)</f>
        <v>27080.639999999999</v>
      </c>
      <c r="N1984" t="str">
        <f>VLOOKUP(A1984,HOS[],9,FALSE)</f>
        <v>tier - 2</v>
      </c>
      <c r="O1984" t="str">
        <f>VLOOKUP(A1984,HOS[],10,FALSE)</f>
        <v>tier - 1</v>
      </c>
      <c r="P1984" t="str">
        <f>VLOOKUP(A1984,HOS[],11,FALSE)</f>
        <v>R1011</v>
      </c>
      <c r="Q1984">
        <f>VLOOKUP(A1984,HOS[],3,FALSE)</f>
        <v>29</v>
      </c>
    </row>
    <row r="1985" spans="1:17" ht="15.6" x14ac:dyDescent="0.3">
      <c r="A1985" s="1" t="s">
        <v>384</v>
      </c>
      <c r="B1985" t="str">
        <f>VLOOKUP(A1985,CUS[],3,FALSE)</f>
        <v>Ping</v>
      </c>
      <c r="C1985">
        <f>VLOOKUP(A1985,MED[],2,FALSE)</f>
        <v>20.81</v>
      </c>
      <c r="D1985">
        <f>VLOOKUP(A1985,MED[],3,FALSE)</f>
        <v>5.52</v>
      </c>
      <c r="E1985" t="str">
        <f>VLOOKUP(A1985,MED[],4,FALSE)</f>
        <v>No</v>
      </c>
      <c r="F1985" t="str">
        <f>VLOOKUP(A1985,MED[],5,FALSE)</f>
        <v>No</v>
      </c>
      <c r="G1985" t="str">
        <f>VLOOKUP(A1985,MED[],6,FALSE)</f>
        <v>No</v>
      </c>
      <c r="H1985" t="str">
        <f>VLOOKUP(A1985,MED[],7,FALSE)</f>
        <v>0</v>
      </c>
      <c r="I1985" t="str">
        <f>VLOOKUP(A1985,MED[],8,FALSE)</f>
        <v>No</v>
      </c>
      <c r="J1985" t="str">
        <f>VLOOKUP(A1985,MED[],9,FALSE)</f>
        <v>Overweight</v>
      </c>
      <c r="K1985" t="str">
        <f>VLOOKUP(A1985,MED[],10,FALSE)</f>
        <v>Normal</v>
      </c>
      <c r="L1985" t="str">
        <f>VLOOKUP(A1985,HOS[],2,FALSE)</f>
        <v>13 Sep 1991</v>
      </c>
      <c r="M1985" s="11">
        <f>VLOOKUP(A1985,HOS[],8,FALSE)</f>
        <v>27092.38</v>
      </c>
      <c r="N1985" t="str">
        <f>VLOOKUP(A1985,HOS[],9,FALSE)</f>
        <v>tier - 2</v>
      </c>
      <c r="O1985" t="str">
        <f>VLOOKUP(A1985,HOS[],10,FALSE)</f>
        <v>tier - 1</v>
      </c>
      <c r="P1985" t="str">
        <f>VLOOKUP(A1985,HOS[],11,FALSE)</f>
        <v>R1013</v>
      </c>
      <c r="Q1985">
        <f>VLOOKUP(A1985,HOS[],3,FALSE)</f>
        <v>31</v>
      </c>
    </row>
    <row r="1986" spans="1:17" ht="15.6" x14ac:dyDescent="0.3">
      <c r="A1986" s="1" t="s">
        <v>383</v>
      </c>
      <c r="B1986" t="str">
        <f>VLOOKUP(A1986,CUS[],3,FALSE)</f>
        <v>Tim</v>
      </c>
      <c r="C1986">
        <f>VLOOKUP(A1986,MED[],2,FALSE)</f>
        <v>25.84</v>
      </c>
      <c r="D1986">
        <f>VLOOKUP(A1986,MED[],3,FALSE)</f>
        <v>5.81</v>
      </c>
      <c r="E1986" t="str">
        <f>VLOOKUP(A1986,MED[],4,FALSE)</f>
        <v>yes</v>
      </c>
      <c r="F1986" t="str">
        <f>VLOOKUP(A1986,MED[],5,FALSE)</f>
        <v>No</v>
      </c>
      <c r="G1986" t="str">
        <f>VLOOKUP(A1986,MED[],6,FALSE)</f>
        <v>Yes</v>
      </c>
      <c r="H1986" t="str">
        <f>VLOOKUP(A1986,MED[],7,FALSE)</f>
        <v>1</v>
      </c>
      <c r="I1986" t="str">
        <f>VLOOKUP(A1986,MED[],8,FALSE)</f>
        <v>No</v>
      </c>
      <c r="J1986" t="str">
        <f>VLOOKUP(A1986,MED[],9,FALSE)</f>
        <v>Overweight</v>
      </c>
      <c r="K1986" t="str">
        <f>VLOOKUP(A1986,MED[],10,FALSE)</f>
        <v>Prediabetes</v>
      </c>
      <c r="L1986" t="str">
        <f>VLOOKUP(A1986,HOS[],2,FALSE)</f>
        <v>2 Jun 1997</v>
      </c>
      <c r="M1986" s="11">
        <f>VLOOKUP(A1986,HOS[],8,FALSE)</f>
        <v>27117.99</v>
      </c>
      <c r="N1986" t="str">
        <f>VLOOKUP(A1986,HOS[],9,FALSE)</f>
        <v>tier - 3</v>
      </c>
      <c r="O1986" t="str">
        <f>VLOOKUP(A1986,HOS[],10,FALSE)</f>
        <v>tier - 3</v>
      </c>
      <c r="P1986" t="str">
        <f>VLOOKUP(A1986,HOS[],11,FALSE)</f>
        <v>R1017</v>
      </c>
      <c r="Q1986">
        <f>VLOOKUP(A1986,HOS[],3,FALSE)</f>
        <v>26</v>
      </c>
    </row>
    <row r="1987" spans="1:17" ht="15.6" x14ac:dyDescent="0.3">
      <c r="A1987" s="1" t="s">
        <v>382</v>
      </c>
      <c r="B1987" t="str">
        <f>VLOOKUP(A1987,CUS[],3,FALSE)</f>
        <v>John</v>
      </c>
      <c r="C1987">
        <f>VLOOKUP(A1987,MED[],2,FALSE)</f>
        <v>30.95</v>
      </c>
      <c r="D1987">
        <f>VLOOKUP(A1987,MED[],3,FALSE)</f>
        <v>5.16</v>
      </c>
      <c r="E1987" t="str">
        <f>VLOOKUP(A1987,MED[],4,FALSE)</f>
        <v>No</v>
      </c>
      <c r="F1987" t="str">
        <f>VLOOKUP(A1987,MED[],5,FALSE)</f>
        <v>No</v>
      </c>
      <c r="G1987" t="str">
        <f>VLOOKUP(A1987,MED[],6,FALSE)</f>
        <v>Yes</v>
      </c>
      <c r="H1987" t="str">
        <f>VLOOKUP(A1987,MED[],7,FALSE)</f>
        <v>1</v>
      </c>
      <c r="I1987" t="str">
        <f>VLOOKUP(A1987,MED[],8,FALSE)</f>
        <v>No</v>
      </c>
      <c r="J1987" t="str">
        <f>VLOOKUP(A1987,MED[],9,FALSE)</f>
        <v>Obesity</v>
      </c>
      <c r="K1987" t="str">
        <f>VLOOKUP(A1987,MED[],10,FALSE)</f>
        <v>Normal</v>
      </c>
      <c r="L1987" t="str">
        <f>VLOOKUP(A1987,HOS[],2,FALSE)</f>
        <v>21 Nov 2003</v>
      </c>
      <c r="M1987" s="11">
        <f>VLOOKUP(A1987,HOS[],8,FALSE)</f>
        <v>27218.44</v>
      </c>
      <c r="N1987" t="str">
        <f>VLOOKUP(A1987,HOS[],9,FALSE)</f>
        <v>tier - 2</v>
      </c>
      <c r="O1987" t="str">
        <f>VLOOKUP(A1987,HOS[],10,FALSE)</f>
        <v>tier - 1</v>
      </c>
      <c r="P1987" t="str">
        <f>VLOOKUP(A1987,HOS[],11,FALSE)</f>
        <v>R1021</v>
      </c>
      <c r="Q1987">
        <f>VLOOKUP(A1987,HOS[],3,FALSE)</f>
        <v>19</v>
      </c>
    </row>
    <row r="1988" spans="1:17" ht="15.6" x14ac:dyDescent="0.3">
      <c r="A1988" s="1" t="s">
        <v>381</v>
      </c>
      <c r="B1988" t="str">
        <f>VLOOKUP(A1988,CUS[],3,FALSE)</f>
        <v>Mrs.  Cynthia</v>
      </c>
      <c r="C1988">
        <f>VLOOKUP(A1988,MED[],2,FALSE)</f>
        <v>30.54</v>
      </c>
      <c r="D1988">
        <f>VLOOKUP(A1988,MED[],3,FALSE)</f>
        <v>5</v>
      </c>
      <c r="E1988" t="str">
        <f>VLOOKUP(A1988,MED[],4,FALSE)</f>
        <v>No</v>
      </c>
      <c r="F1988" t="str">
        <f>VLOOKUP(A1988,MED[],5,FALSE)</f>
        <v>No</v>
      </c>
      <c r="G1988" t="str">
        <f>VLOOKUP(A1988,MED[],6,FALSE)</f>
        <v>Yes</v>
      </c>
      <c r="H1988" t="str">
        <f>VLOOKUP(A1988,MED[],7,FALSE)</f>
        <v>1</v>
      </c>
      <c r="I1988" t="str">
        <f>VLOOKUP(A1988,MED[],8,FALSE)</f>
        <v>No</v>
      </c>
      <c r="J1988" t="str">
        <f>VLOOKUP(A1988,MED[],9,FALSE)</f>
        <v>Obesity</v>
      </c>
      <c r="K1988" t="str">
        <f>VLOOKUP(A1988,MED[],10,FALSE)</f>
        <v>Normal</v>
      </c>
      <c r="L1988" t="str">
        <f>VLOOKUP(A1988,HOS[],2,FALSE)</f>
        <v>17 Dec 2003</v>
      </c>
      <c r="M1988" s="11">
        <f>VLOOKUP(A1988,HOS[],8,FALSE)</f>
        <v>45008.959999999999</v>
      </c>
      <c r="N1988" t="str">
        <f>VLOOKUP(A1988,HOS[],9,FALSE)</f>
        <v>tier - 2</v>
      </c>
      <c r="O1988" t="str">
        <f>VLOOKUP(A1988,HOS[],10,FALSE)</f>
        <v>tier - 2</v>
      </c>
      <c r="P1988" t="str">
        <f>VLOOKUP(A1988,HOS[],11,FALSE)</f>
        <v>R1025</v>
      </c>
      <c r="Q1988">
        <f>VLOOKUP(A1988,HOS[],3,FALSE)</f>
        <v>19</v>
      </c>
    </row>
    <row r="1989" spans="1:17" ht="15.6" x14ac:dyDescent="0.3">
      <c r="A1989" s="1" t="s">
        <v>380</v>
      </c>
      <c r="B1989" t="str">
        <f>VLOOKUP(A1989,CUS[],3,FALSE)</f>
        <v>Emmett</v>
      </c>
      <c r="C1989">
        <f>VLOOKUP(A1989,MED[],2,FALSE)</f>
        <v>33.914999999999999</v>
      </c>
      <c r="D1989">
        <f>VLOOKUP(A1989,MED[],3,FALSE)</f>
        <v>5.84</v>
      </c>
      <c r="E1989" t="str">
        <f>VLOOKUP(A1989,MED[],4,FALSE)</f>
        <v>yes</v>
      </c>
      <c r="F1989" t="str">
        <f>VLOOKUP(A1989,MED[],5,FALSE)</f>
        <v>No</v>
      </c>
      <c r="G1989" t="str">
        <f>VLOOKUP(A1989,MED[],6,FALSE)</f>
        <v>No</v>
      </c>
      <c r="H1989" t="str">
        <f>VLOOKUP(A1989,MED[],7,FALSE)</f>
        <v>0</v>
      </c>
      <c r="I1989" t="str">
        <f>VLOOKUP(A1989,MED[],8,FALSE)</f>
        <v>No</v>
      </c>
      <c r="J1989" t="str">
        <f>VLOOKUP(A1989,MED[],9,FALSE)</f>
        <v>Obesity</v>
      </c>
      <c r="K1989" t="str">
        <f>VLOOKUP(A1989,MED[],10,FALSE)</f>
        <v>Prediabetes</v>
      </c>
      <c r="L1989" t="str">
        <f>VLOOKUP(A1989,HOS[],2,FALSE)</f>
        <v>23 Nov 1996</v>
      </c>
      <c r="M1989" s="11">
        <f>VLOOKUP(A1989,HOS[],8,FALSE)</f>
        <v>11658.38</v>
      </c>
      <c r="N1989" t="str">
        <f>VLOOKUP(A1989,HOS[],9,FALSE)</f>
        <v>tier - 2</v>
      </c>
      <c r="O1989" t="str">
        <f>VLOOKUP(A1989,HOS[],10,FALSE)</f>
        <v>tier - 2</v>
      </c>
      <c r="P1989" t="str">
        <f>VLOOKUP(A1989,HOS[],11,FALSE)</f>
        <v>R1012</v>
      </c>
      <c r="Q1989">
        <f>VLOOKUP(A1989,HOS[],3,FALSE)</f>
        <v>26</v>
      </c>
    </row>
    <row r="1990" spans="1:17" ht="15.6" x14ac:dyDescent="0.3">
      <c r="A1990" s="1" t="s">
        <v>379</v>
      </c>
      <c r="B1990" t="str">
        <f>VLOOKUP(A1990,CUS[],3,FALSE)</f>
        <v>Kate</v>
      </c>
      <c r="C1990">
        <f>VLOOKUP(A1990,MED[],2,FALSE)</f>
        <v>33.31</v>
      </c>
      <c r="D1990">
        <f>VLOOKUP(A1990,MED[],3,FALSE)</f>
        <v>4.1900000000000004</v>
      </c>
      <c r="E1990" t="str">
        <f>VLOOKUP(A1990,MED[],4,FALSE)</f>
        <v>No</v>
      </c>
      <c r="F1990" t="str">
        <f>VLOOKUP(A1990,MED[],5,FALSE)</f>
        <v>No</v>
      </c>
      <c r="G1990" t="str">
        <f>VLOOKUP(A1990,MED[],6,FALSE)</f>
        <v>Yes</v>
      </c>
      <c r="H1990" t="str">
        <f>VLOOKUP(A1990,MED[],7,FALSE)</f>
        <v>1</v>
      </c>
      <c r="I1990" t="str">
        <f>VLOOKUP(A1990,MED[],8,FALSE)</f>
        <v>No</v>
      </c>
      <c r="J1990" t="str">
        <f>VLOOKUP(A1990,MED[],9,FALSE)</f>
        <v>Obesity</v>
      </c>
      <c r="K1990" t="str">
        <f>VLOOKUP(A1990,MED[],10,FALSE)</f>
        <v>Normal</v>
      </c>
      <c r="L1990" t="str">
        <f>VLOOKUP(A1990,HOS[],2,FALSE)</f>
        <v>2 Jul 2003</v>
      </c>
      <c r="M1990" s="11">
        <f>VLOOKUP(A1990,HOS[],8,FALSE)</f>
        <v>27236.959999999999</v>
      </c>
      <c r="N1990" t="str">
        <f>VLOOKUP(A1990,HOS[],9,FALSE)</f>
        <v>tier - 2</v>
      </c>
      <c r="O1990" t="str">
        <f>VLOOKUP(A1990,HOS[],10,FALSE)</f>
        <v>tier - 3</v>
      </c>
      <c r="P1990" t="str">
        <f>VLOOKUP(A1990,HOS[],11,FALSE)</f>
        <v>R1011</v>
      </c>
      <c r="Q1990">
        <f>VLOOKUP(A1990,HOS[],3,FALSE)</f>
        <v>19</v>
      </c>
    </row>
    <row r="1991" spans="1:17" ht="15.6" x14ac:dyDescent="0.3">
      <c r="A1991" s="1" t="s">
        <v>378</v>
      </c>
      <c r="B1991" t="str">
        <f>VLOOKUP(A1991,CUS[],3,FALSE)</f>
        <v>Christopher L.</v>
      </c>
      <c r="C1991">
        <f>VLOOKUP(A1991,MED[],2,FALSE)</f>
        <v>25.745000000000001</v>
      </c>
      <c r="D1991">
        <f>VLOOKUP(A1991,MED[],3,FALSE)</f>
        <v>4.62</v>
      </c>
      <c r="E1991" t="str">
        <f>VLOOKUP(A1991,MED[],4,FALSE)</f>
        <v>yes</v>
      </c>
      <c r="F1991" t="str">
        <f>VLOOKUP(A1991,MED[],5,FALSE)</f>
        <v>No</v>
      </c>
      <c r="G1991" t="str">
        <f>VLOOKUP(A1991,MED[],6,FALSE)</f>
        <v>No</v>
      </c>
      <c r="H1991" t="str">
        <f>VLOOKUP(A1991,MED[],7,FALSE)</f>
        <v>0</v>
      </c>
      <c r="I1991" t="str">
        <f>VLOOKUP(A1991,MED[],8,FALSE)</f>
        <v>No</v>
      </c>
      <c r="J1991" t="str">
        <f>VLOOKUP(A1991,MED[],9,FALSE)</f>
        <v>Overweight</v>
      </c>
      <c r="K1991" t="str">
        <f>VLOOKUP(A1991,MED[],10,FALSE)</f>
        <v>Normal</v>
      </c>
      <c r="L1991" t="str">
        <f>VLOOKUP(A1991,HOS[],2,FALSE)</f>
        <v>6 Oct 2001</v>
      </c>
      <c r="M1991" s="11">
        <f>VLOOKUP(A1991,HOS[],8,FALSE)</f>
        <v>27322.73</v>
      </c>
      <c r="N1991" t="str">
        <f>VLOOKUP(A1991,HOS[],9,FALSE)</f>
        <v>tier - 2</v>
      </c>
      <c r="O1991" t="str">
        <f>VLOOKUP(A1991,HOS[],10,FALSE)</f>
        <v>tier - 1</v>
      </c>
      <c r="P1991" t="str">
        <f>VLOOKUP(A1991,HOS[],11,FALSE)</f>
        <v>R1017</v>
      </c>
      <c r="Q1991">
        <f>VLOOKUP(A1991,HOS[],3,FALSE)</f>
        <v>21</v>
      </c>
    </row>
    <row r="1992" spans="1:17" ht="15.6" x14ac:dyDescent="0.3">
      <c r="A1992" s="1" t="s">
        <v>377</v>
      </c>
      <c r="B1992" t="str">
        <f>VLOOKUP(A1992,CUS[],3,FALSE)</f>
        <v>Christopher P.</v>
      </c>
      <c r="C1992">
        <f>VLOOKUP(A1992,MED[],2,FALSE)</f>
        <v>37.1</v>
      </c>
      <c r="D1992">
        <f>VLOOKUP(A1992,MED[],3,FALSE)</f>
        <v>6.24</v>
      </c>
      <c r="E1992" t="str">
        <f>VLOOKUP(A1992,MED[],4,FALSE)</f>
        <v>No</v>
      </c>
      <c r="F1992" t="str">
        <f>VLOOKUP(A1992,MED[],5,FALSE)</f>
        <v>No</v>
      </c>
      <c r="G1992" t="str">
        <f>VLOOKUP(A1992,MED[],6,FALSE)</f>
        <v>No</v>
      </c>
      <c r="H1992" t="str">
        <f>VLOOKUP(A1992,MED[],7,FALSE)</f>
        <v>0</v>
      </c>
      <c r="I1992" t="str">
        <f>VLOOKUP(A1992,MED[],8,FALSE)</f>
        <v>No</v>
      </c>
      <c r="J1992" t="str">
        <f>VLOOKUP(A1992,MED[],9,FALSE)</f>
        <v>Obesity</v>
      </c>
      <c r="K1992" t="str">
        <f>VLOOKUP(A1992,MED[],10,FALSE)</f>
        <v>Prediabetes</v>
      </c>
      <c r="L1992" t="str">
        <f>VLOOKUP(A1992,HOS[],2,FALSE)</f>
        <v>16 Jul 1994</v>
      </c>
      <c r="M1992" s="11">
        <f>VLOOKUP(A1992,HOS[],8,FALSE)</f>
        <v>27346.04</v>
      </c>
      <c r="N1992" t="str">
        <f>VLOOKUP(A1992,HOS[],9,FALSE)</f>
        <v>tier - 2</v>
      </c>
      <c r="O1992" t="str">
        <f>VLOOKUP(A1992,HOS[],10,FALSE)</f>
        <v>tier - 3</v>
      </c>
      <c r="P1992" t="str">
        <f>VLOOKUP(A1992,HOS[],11,FALSE)</f>
        <v>R1011</v>
      </c>
      <c r="Q1992">
        <f>VLOOKUP(A1992,HOS[],3,FALSE)</f>
        <v>28</v>
      </c>
    </row>
    <row r="1993" spans="1:17" ht="15.6" x14ac:dyDescent="0.3">
      <c r="A1993" s="1" t="s">
        <v>376</v>
      </c>
      <c r="B1993" t="str">
        <f>VLOOKUP(A1993,CUS[],3,FALSE)</f>
        <v>Christopher W</v>
      </c>
      <c r="C1993">
        <f>VLOOKUP(A1993,MED[],2,FALSE)</f>
        <v>35.435000000000002</v>
      </c>
      <c r="D1993">
        <f>VLOOKUP(A1993,MED[],3,FALSE)</f>
        <v>5.81</v>
      </c>
      <c r="E1993" t="str">
        <f>VLOOKUP(A1993,MED[],4,FALSE)</f>
        <v>No</v>
      </c>
      <c r="F1993" t="str">
        <f>VLOOKUP(A1993,MED[],5,FALSE)</f>
        <v>No</v>
      </c>
      <c r="G1993" t="str">
        <f>VLOOKUP(A1993,MED[],6,FALSE)</f>
        <v>No</v>
      </c>
      <c r="H1993" t="str">
        <f>VLOOKUP(A1993,MED[],7,FALSE)</f>
        <v>0</v>
      </c>
      <c r="I1993" t="str">
        <f>VLOOKUP(A1993,MED[],8,FALSE)</f>
        <v>No</v>
      </c>
      <c r="J1993" t="str">
        <f>VLOOKUP(A1993,MED[],9,FALSE)</f>
        <v>Obesity</v>
      </c>
      <c r="K1993" t="str">
        <f>VLOOKUP(A1993,MED[],10,FALSE)</f>
        <v>Prediabetes</v>
      </c>
      <c r="L1993" t="str">
        <f>VLOOKUP(A1993,HOS[],2,FALSE)</f>
        <v>15 Dec 1994</v>
      </c>
      <c r="M1993" s="11">
        <f>VLOOKUP(A1993,HOS[],8,FALSE)</f>
        <v>27375.9</v>
      </c>
      <c r="N1993" t="str">
        <f>VLOOKUP(A1993,HOS[],9,FALSE)</f>
        <v>tier - 3</v>
      </c>
      <c r="O1993" t="str">
        <f>VLOOKUP(A1993,HOS[],10,FALSE)</f>
        <v>tier - 1</v>
      </c>
      <c r="P1993" t="str">
        <f>VLOOKUP(A1993,HOS[],11,FALSE)</f>
        <v>R1016</v>
      </c>
      <c r="Q1993">
        <f>VLOOKUP(A1993,HOS[],3,FALSE)</f>
        <v>28</v>
      </c>
    </row>
    <row r="1994" spans="1:17" ht="15.6" x14ac:dyDescent="0.3">
      <c r="A1994" s="1" t="s">
        <v>375</v>
      </c>
      <c r="B1994" t="str">
        <f>VLOOKUP(A1994,CUS[],3,FALSE)</f>
        <v>Norman H.</v>
      </c>
      <c r="C1994">
        <f>VLOOKUP(A1994,MED[],2,FALSE)</f>
        <v>20.399999999999999</v>
      </c>
      <c r="D1994">
        <f>VLOOKUP(A1994,MED[],3,FALSE)</f>
        <v>4.83</v>
      </c>
      <c r="E1994" t="str">
        <f>VLOOKUP(A1994,MED[],4,FALSE)</f>
        <v>No</v>
      </c>
      <c r="F1994" t="str">
        <f>VLOOKUP(A1994,MED[],5,FALSE)</f>
        <v>No</v>
      </c>
      <c r="G1994" t="str">
        <f>VLOOKUP(A1994,MED[],6,FALSE)</f>
        <v>No</v>
      </c>
      <c r="H1994" t="str">
        <f>VLOOKUP(A1994,MED[],7,FALSE)</f>
        <v>0</v>
      </c>
      <c r="I1994" t="str">
        <f>VLOOKUP(A1994,MED[],8,FALSE)</f>
        <v>No</v>
      </c>
      <c r="J1994" t="str">
        <f>VLOOKUP(A1994,MED[],9,FALSE)</f>
        <v>Overweight</v>
      </c>
      <c r="K1994" t="str">
        <f>VLOOKUP(A1994,MED[],10,FALSE)</f>
        <v>Normal</v>
      </c>
      <c r="L1994" t="str">
        <f>VLOOKUP(A1994,HOS[],2,FALSE)</f>
        <v>5 Nov 1991</v>
      </c>
      <c r="M1994" s="11">
        <f>VLOOKUP(A1994,HOS[],8,FALSE)</f>
        <v>27432.73</v>
      </c>
      <c r="N1994" t="str">
        <f>VLOOKUP(A1994,HOS[],9,FALSE)</f>
        <v>tier - 3</v>
      </c>
      <c r="O1994" t="str">
        <f>VLOOKUP(A1994,HOS[],10,FALSE)</f>
        <v>tier - 2</v>
      </c>
      <c r="P1994" t="str">
        <f>VLOOKUP(A1994,HOS[],11,FALSE)</f>
        <v>R1011</v>
      </c>
      <c r="Q1994">
        <f>VLOOKUP(A1994,HOS[],3,FALSE)</f>
        <v>31</v>
      </c>
    </row>
    <row r="1995" spans="1:17" ht="15.6" x14ac:dyDescent="0.3">
      <c r="A1995" s="1" t="s">
        <v>374</v>
      </c>
      <c r="B1995" t="str">
        <f>VLOOKUP(A1995,CUS[],3,FALSE)</f>
        <v>Susan</v>
      </c>
      <c r="C1995">
        <f>VLOOKUP(A1995,MED[],2,FALSE)</f>
        <v>42.13</v>
      </c>
      <c r="D1995">
        <f>VLOOKUP(A1995,MED[],3,FALSE)</f>
        <v>5.72</v>
      </c>
      <c r="E1995" t="str">
        <f>VLOOKUP(A1995,MED[],4,FALSE)</f>
        <v>yes</v>
      </c>
      <c r="F1995" t="str">
        <f>VLOOKUP(A1995,MED[],5,FALSE)</f>
        <v>No</v>
      </c>
      <c r="G1995" t="str">
        <f>VLOOKUP(A1995,MED[],6,FALSE)</f>
        <v>Yes</v>
      </c>
      <c r="H1995" t="str">
        <f>VLOOKUP(A1995,MED[],7,FALSE)</f>
        <v>1</v>
      </c>
      <c r="I1995" t="str">
        <f>VLOOKUP(A1995,MED[],8,FALSE)</f>
        <v>No</v>
      </c>
      <c r="J1995" t="str">
        <f>VLOOKUP(A1995,MED[],9,FALSE)</f>
        <v>Obesity</v>
      </c>
      <c r="K1995" t="str">
        <f>VLOOKUP(A1995,MED[],10,FALSE)</f>
        <v>Prediabetes</v>
      </c>
      <c r="L1995" t="str">
        <f>VLOOKUP(A1995,HOS[],2,FALSE)</f>
        <v>3 Sep 1997</v>
      </c>
      <c r="M1995" s="11">
        <f>VLOOKUP(A1995,HOS[],8,FALSE)</f>
        <v>27495.59</v>
      </c>
      <c r="N1995" t="str">
        <f>VLOOKUP(A1995,HOS[],9,FALSE)</f>
        <v>tier - 2</v>
      </c>
      <c r="O1995" t="str">
        <f>VLOOKUP(A1995,HOS[],10,FALSE)</f>
        <v>tier - 3</v>
      </c>
      <c r="P1995" t="str">
        <f>VLOOKUP(A1995,HOS[],11,FALSE)</f>
        <v>R1013</v>
      </c>
      <c r="Q1995">
        <f>VLOOKUP(A1995,HOS[],3,FALSE)</f>
        <v>25</v>
      </c>
    </row>
    <row r="1996" spans="1:17" ht="15.6" x14ac:dyDescent="0.3">
      <c r="A1996" s="1" t="s">
        <v>373</v>
      </c>
      <c r="B1996" t="str">
        <f>VLOOKUP(A1996,CUS[],3,FALSE)</f>
        <v>Tatyana K</v>
      </c>
      <c r="C1996">
        <f>VLOOKUP(A1996,MED[],2,FALSE)</f>
        <v>33.99</v>
      </c>
      <c r="D1996">
        <f>VLOOKUP(A1996,MED[],3,FALSE)</f>
        <v>4.83</v>
      </c>
      <c r="E1996" t="str">
        <f>VLOOKUP(A1996,MED[],4,FALSE)</f>
        <v>yes</v>
      </c>
      <c r="F1996" t="str">
        <f>VLOOKUP(A1996,MED[],5,FALSE)</f>
        <v>No</v>
      </c>
      <c r="G1996" t="str">
        <f>VLOOKUP(A1996,MED[],6,FALSE)</f>
        <v>Yes</v>
      </c>
      <c r="H1996" t="str">
        <f>VLOOKUP(A1996,MED[],7,FALSE)</f>
        <v>1</v>
      </c>
      <c r="I1996" t="str">
        <f>VLOOKUP(A1996,MED[],8,FALSE)</f>
        <v>No</v>
      </c>
      <c r="J1996" t="str">
        <f>VLOOKUP(A1996,MED[],9,FALSE)</f>
        <v>Obesity</v>
      </c>
      <c r="K1996" t="str">
        <f>VLOOKUP(A1996,MED[],10,FALSE)</f>
        <v>Normal</v>
      </c>
      <c r="L1996" t="str">
        <f>VLOOKUP(A1996,HOS[],2,FALSE)</f>
        <v>19 Aug 1997</v>
      </c>
      <c r="M1996" s="11">
        <f>VLOOKUP(A1996,HOS[],8,FALSE)</f>
        <v>27533.91</v>
      </c>
      <c r="N1996" t="str">
        <f>VLOOKUP(A1996,HOS[],9,FALSE)</f>
        <v>tier - 2</v>
      </c>
      <c r="O1996" t="str">
        <f>VLOOKUP(A1996,HOS[],10,FALSE)</f>
        <v>tier - 3</v>
      </c>
      <c r="P1996" t="str">
        <f>VLOOKUP(A1996,HOS[],11,FALSE)</f>
        <v>R1013</v>
      </c>
      <c r="Q1996">
        <f>VLOOKUP(A1996,HOS[],3,FALSE)</f>
        <v>25</v>
      </c>
    </row>
    <row r="1997" spans="1:17" ht="15.6" x14ac:dyDescent="0.3">
      <c r="A1997" s="1" t="s">
        <v>372</v>
      </c>
      <c r="B1997" t="str">
        <f>VLOOKUP(A1997,CUS[],3,FALSE)</f>
        <v>Chrissy</v>
      </c>
      <c r="C1997">
        <f>VLOOKUP(A1997,MED[],2,FALSE)</f>
        <v>28.594999999999999</v>
      </c>
      <c r="D1997">
        <f>VLOOKUP(A1997,MED[],3,FALSE)</f>
        <v>4.1399999999999997</v>
      </c>
      <c r="E1997" t="str">
        <f>VLOOKUP(A1997,MED[],4,FALSE)</f>
        <v>yes</v>
      </c>
      <c r="F1997" t="str">
        <f>VLOOKUP(A1997,MED[],5,FALSE)</f>
        <v>No</v>
      </c>
      <c r="G1997" t="str">
        <f>VLOOKUP(A1997,MED[],6,FALSE)</f>
        <v>Yes</v>
      </c>
      <c r="H1997" t="str">
        <f>VLOOKUP(A1997,MED[],7,FALSE)</f>
        <v>1</v>
      </c>
      <c r="I1997" t="str">
        <f>VLOOKUP(A1997,MED[],8,FALSE)</f>
        <v>No</v>
      </c>
      <c r="J1997" t="str">
        <f>VLOOKUP(A1997,MED[],9,FALSE)</f>
        <v>Overweight</v>
      </c>
      <c r="K1997" t="str">
        <f>VLOOKUP(A1997,MED[],10,FALSE)</f>
        <v>Normal</v>
      </c>
      <c r="L1997" t="str">
        <f>VLOOKUP(A1997,HOS[],2,FALSE)</f>
        <v>22 Jul 1997</v>
      </c>
      <c r="M1997" s="11">
        <f>VLOOKUP(A1997,HOS[],8,FALSE)</f>
        <v>27534.53</v>
      </c>
      <c r="N1997" t="str">
        <f>VLOOKUP(A1997,HOS[],9,FALSE)</f>
        <v>tier - 2</v>
      </c>
      <c r="O1997" t="str">
        <f>VLOOKUP(A1997,HOS[],10,FALSE)</f>
        <v>tier - 2</v>
      </c>
      <c r="P1997" t="str">
        <f>VLOOKUP(A1997,HOS[],11,FALSE)</f>
        <v>R1024</v>
      </c>
      <c r="Q1997">
        <f>VLOOKUP(A1997,HOS[],3,FALSE)</f>
        <v>25</v>
      </c>
    </row>
    <row r="1998" spans="1:17" ht="15.6" x14ac:dyDescent="0.3">
      <c r="A1998" s="1" t="s">
        <v>371</v>
      </c>
      <c r="B1998" t="str">
        <f>VLOOKUP(A1998,CUS[],3,FALSE)</f>
        <v>Carrie</v>
      </c>
      <c r="C1998">
        <f>VLOOKUP(A1998,MED[],2,FALSE)</f>
        <v>20.8</v>
      </c>
      <c r="D1998">
        <f>VLOOKUP(A1998,MED[],3,FALSE)</f>
        <v>4.07</v>
      </c>
      <c r="E1998" t="str">
        <f>VLOOKUP(A1998,MED[],4,FALSE)</f>
        <v>yes</v>
      </c>
      <c r="F1998" t="str">
        <f>VLOOKUP(A1998,MED[],5,FALSE)</f>
        <v>No</v>
      </c>
      <c r="G1998" t="str">
        <f>VLOOKUP(A1998,MED[],6,FALSE)</f>
        <v>Yes</v>
      </c>
      <c r="H1998" t="str">
        <f>VLOOKUP(A1998,MED[],7,FALSE)</f>
        <v>1</v>
      </c>
      <c r="I1998" t="str">
        <f>VLOOKUP(A1998,MED[],8,FALSE)</f>
        <v>No</v>
      </c>
      <c r="J1998" t="str">
        <f>VLOOKUP(A1998,MED[],9,FALSE)</f>
        <v>Overweight</v>
      </c>
      <c r="K1998" t="str">
        <f>VLOOKUP(A1998,MED[],10,FALSE)</f>
        <v>Normal</v>
      </c>
      <c r="L1998" t="str">
        <f>VLOOKUP(A1998,HOS[],2,FALSE)</f>
        <v>6 Dec 1997</v>
      </c>
      <c r="M1998" s="11">
        <f>VLOOKUP(A1998,HOS[],8,FALSE)</f>
        <v>27598.93</v>
      </c>
      <c r="N1998" t="str">
        <f>VLOOKUP(A1998,HOS[],9,FALSE)</f>
        <v>tier - 2</v>
      </c>
      <c r="O1998" t="str">
        <f>VLOOKUP(A1998,HOS[],10,FALSE)</f>
        <v>tier - 3</v>
      </c>
      <c r="P1998" t="str">
        <f>VLOOKUP(A1998,HOS[],11,FALSE)</f>
        <v>R1011</v>
      </c>
      <c r="Q1998">
        <f>VLOOKUP(A1998,HOS[],3,FALSE)</f>
        <v>25</v>
      </c>
    </row>
    <row r="1999" spans="1:17" ht="15.6" x14ac:dyDescent="0.3">
      <c r="A1999" s="1" t="s">
        <v>370</v>
      </c>
      <c r="B1999" t="str">
        <f>VLOOKUP(A1999,CUS[],3,FALSE)</f>
        <v>Halle</v>
      </c>
      <c r="C1999">
        <f>VLOOKUP(A1999,MED[],2,FALSE)</f>
        <v>23.465</v>
      </c>
      <c r="D1999">
        <f>VLOOKUP(A1999,MED[],3,FALSE)</f>
        <v>6.26</v>
      </c>
      <c r="E1999" t="str">
        <f>VLOOKUP(A1999,MED[],4,FALSE)</f>
        <v>yes</v>
      </c>
      <c r="F1999" t="str">
        <f>VLOOKUP(A1999,MED[],5,FALSE)</f>
        <v>No</v>
      </c>
      <c r="G1999" t="str">
        <f>VLOOKUP(A1999,MED[],6,FALSE)</f>
        <v>Yes</v>
      </c>
      <c r="H1999" t="str">
        <f>VLOOKUP(A1999,MED[],7,FALSE)</f>
        <v>1</v>
      </c>
      <c r="I1999" t="str">
        <f>VLOOKUP(A1999,MED[],8,FALSE)</f>
        <v>No</v>
      </c>
      <c r="J1999" t="str">
        <f>VLOOKUP(A1999,MED[],9,FALSE)</f>
        <v>Overweight</v>
      </c>
      <c r="K1999" t="str">
        <f>VLOOKUP(A1999,MED[],10,FALSE)</f>
        <v>Prediabetes</v>
      </c>
      <c r="L1999" t="str">
        <f>VLOOKUP(A1999,HOS[],2,FALSE)</f>
        <v>11 Jul 1997</v>
      </c>
      <c r="M1999" s="11">
        <f>VLOOKUP(A1999,HOS[],8,FALSE)</f>
        <v>27614.71</v>
      </c>
      <c r="N1999" t="str">
        <f>VLOOKUP(A1999,HOS[],9,FALSE)</f>
        <v>tier - 2</v>
      </c>
      <c r="O1999" t="str">
        <f>VLOOKUP(A1999,HOS[],10,FALSE)</f>
        <v>tier - 3</v>
      </c>
      <c r="P1999" t="str">
        <f>VLOOKUP(A1999,HOS[],11,FALSE)</f>
        <v>R1024</v>
      </c>
      <c r="Q1999">
        <f>VLOOKUP(A1999,HOS[],3,FALSE)</f>
        <v>25</v>
      </c>
    </row>
    <row r="2000" spans="1:17" ht="15.6" x14ac:dyDescent="0.3">
      <c r="A2000" s="1" t="s">
        <v>369</v>
      </c>
      <c r="B2000" t="str">
        <f>VLOOKUP(A2000,CUS[],3,FALSE)</f>
        <v>Carolyn</v>
      </c>
      <c r="C2000">
        <f>VLOOKUP(A2000,MED[],2,FALSE)</f>
        <v>40.185000000000002</v>
      </c>
      <c r="D2000">
        <f>VLOOKUP(A2000,MED[],3,FALSE)</f>
        <v>5.88</v>
      </c>
      <c r="E2000" t="str">
        <f>VLOOKUP(A2000,MED[],4,FALSE)</f>
        <v>yes</v>
      </c>
      <c r="F2000" t="str">
        <f>VLOOKUP(A2000,MED[],5,FALSE)</f>
        <v>No</v>
      </c>
      <c r="G2000" t="str">
        <f>VLOOKUP(A2000,MED[],6,FALSE)</f>
        <v>No</v>
      </c>
      <c r="H2000" t="str">
        <f>VLOOKUP(A2000,MED[],7,FALSE)</f>
        <v>0</v>
      </c>
      <c r="I2000" t="str">
        <f>VLOOKUP(A2000,MED[],8,FALSE)</f>
        <v>No</v>
      </c>
      <c r="J2000" t="str">
        <f>VLOOKUP(A2000,MED[],9,FALSE)</f>
        <v>Obesity</v>
      </c>
      <c r="K2000" t="str">
        <f>VLOOKUP(A2000,MED[],10,FALSE)</f>
        <v>Prediabetes</v>
      </c>
      <c r="L2000" t="str">
        <f>VLOOKUP(A2000,HOS[],2,FALSE)</f>
        <v>20 Oct 1996</v>
      </c>
      <c r="M2000" s="11">
        <f>VLOOKUP(A2000,HOS[],8,FALSE)</f>
        <v>11253.42</v>
      </c>
      <c r="N2000" t="str">
        <f>VLOOKUP(A2000,HOS[],9,FALSE)</f>
        <v>tier - 2</v>
      </c>
      <c r="O2000" t="str">
        <f>VLOOKUP(A2000,HOS[],10,FALSE)</f>
        <v>tier - 3</v>
      </c>
      <c r="P2000" t="str">
        <f>VLOOKUP(A2000,HOS[],11,FALSE)</f>
        <v>R1012</v>
      </c>
      <c r="Q2000">
        <f>VLOOKUP(A2000,HOS[],3,FALSE)</f>
        <v>26</v>
      </c>
    </row>
    <row r="2001" spans="1:17" ht="15.6" x14ac:dyDescent="0.3">
      <c r="A2001" s="1" t="s">
        <v>368</v>
      </c>
      <c r="B2001" t="str">
        <f>VLOOKUP(A2001,CUS[],3,FALSE)</f>
        <v>Tara D.</v>
      </c>
      <c r="C2001">
        <f>VLOOKUP(A2001,MED[],2,FALSE)</f>
        <v>21.89</v>
      </c>
      <c r="D2001">
        <f>VLOOKUP(A2001,MED[],3,FALSE)</f>
        <v>5.72</v>
      </c>
      <c r="E2001" t="str">
        <f>VLOOKUP(A2001,MED[],4,FALSE)</f>
        <v>yes</v>
      </c>
      <c r="F2001" t="str">
        <f>VLOOKUP(A2001,MED[],5,FALSE)</f>
        <v>No</v>
      </c>
      <c r="G2001" t="str">
        <f>VLOOKUP(A2001,MED[],6,FALSE)</f>
        <v>No</v>
      </c>
      <c r="H2001" t="str">
        <f>VLOOKUP(A2001,MED[],7,FALSE)</f>
        <v>0</v>
      </c>
      <c r="I2001" t="str">
        <f>VLOOKUP(A2001,MED[],8,FALSE)</f>
        <v>No</v>
      </c>
      <c r="J2001" t="str">
        <f>VLOOKUP(A2001,MED[],9,FALSE)</f>
        <v>Overweight</v>
      </c>
      <c r="K2001" t="str">
        <f>VLOOKUP(A2001,MED[],10,FALSE)</f>
        <v>Prediabetes</v>
      </c>
      <c r="L2001" t="str">
        <f>VLOOKUP(A2001,HOS[],2,FALSE)</f>
        <v>9 Sep 2001</v>
      </c>
      <c r="M2001" s="11">
        <f>VLOOKUP(A2001,HOS[],8,FALSE)</f>
        <v>11674.13</v>
      </c>
      <c r="N2001" t="str">
        <f>VLOOKUP(A2001,HOS[],9,FALSE)</f>
        <v>tier - 2</v>
      </c>
      <c r="O2001" t="str">
        <f>VLOOKUP(A2001,HOS[],10,FALSE)</f>
        <v>tier - 2</v>
      </c>
      <c r="P2001" t="str">
        <f>VLOOKUP(A2001,HOS[],11,FALSE)</f>
        <v>R1013</v>
      </c>
      <c r="Q2001">
        <f>VLOOKUP(A2001,HOS[],3,FALSE)</f>
        <v>21</v>
      </c>
    </row>
    <row r="2002" spans="1:17" ht="15.6" x14ac:dyDescent="0.3">
      <c r="A2002" s="1" t="s">
        <v>367</v>
      </c>
      <c r="B2002" t="str">
        <f>VLOOKUP(A2002,CUS[],3,FALSE)</f>
        <v>Rasim M</v>
      </c>
      <c r="C2002">
        <f>VLOOKUP(A2002,MED[],2,FALSE)</f>
        <v>29.34</v>
      </c>
      <c r="D2002">
        <f>VLOOKUP(A2002,MED[],3,FALSE)</f>
        <v>6.09</v>
      </c>
      <c r="E2002" t="str">
        <f>VLOOKUP(A2002,MED[],4,FALSE)</f>
        <v>yes</v>
      </c>
      <c r="F2002" t="str">
        <f>VLOOKUP(A2002,MED[],5,FALSE)</f>
        <v>yes</v>
      </c>
      <c r="G2002" t="str">
        <f>VLOOKUP(A2002,MED[],6,FALSE)</f>
        <v>No</v>
      </c>
      <c r="H2002" t="str">
        <f>VLOOKUP(A2002,MED[],7,FALSE)</f>
        <v>2</v>
      </c>
      <c r="I2002" t="str">
        <f>VLOOKUP(A2002,MED[],8,FALSE)</f>
        <v>No</v>
      </c>
      <c r="J2002" t="str">
        <f>VLOOKUP(A2002,MED[],9,FALSE)</f>
        <v>Overweight</v>
      </c>
      <c r="K2002" t="str">
        <f>VLOOKUP(A2002,MED[],10,FALSE)</f>
        <v>Prediabetes</v>
      </c>
      <c r="L2002" t="str">
        <f>VLOOKUP(A2002,HOS[],2,FALSE)</f>
        <v>9 Sep 2000</v>
      </c>
      <c r="M2002" s="11">
        <f>VLOOKUP(A2002,HOS[],8,FALSE)</f>
        <v>45702.02</v>
      </c>
      <c r="N2002" t="str">
        <f>VLOOKUP(A2002,HOS[],9,FALSE)</f>
        <v>tier - 2</v>
      </c>
      <c r="O2002" t="str">
        <f>VLOOKUP(A2002,HOS[],10,FALSE)</f>
        <v>tier - 2</v>
      </c>
      <c r="P2002" t="str">
        <f>VLOOKUP(A2002,HOS[],11,FALSE)</f>
        <v>R1012</v>
      </c>
      <c r="Q2002">
        <f>VLOOKUP(A2002,HOS[],3,FALSE)</f>
        <v>22</v>
      </c>
    </row>
    <row r="2003" spans="1:17" ht="15.6" x14ac:dyDescent="0.3">
      <c r="A2003" s="1" t="s">
        <v>366</v>
      </c>
      <c r="B2003" t="str">
        <f>VLOOKUP(A2003,CUS[],3,FALSE)</f>
        <v>Dina</v>
      </c>
      <c r="C2003">
        <f>VLOOKUP(A2003,MED[],2,FALSE)</f>
        <v>22.61</v>
      </c>
      <c r="D2003">
        <f>VLOOKUP(A2003,MED[],3,FALSE)</f>
        <v>4.25</v>
      </c>
      <c r="E2003" t="str">
        <f>VLOOKUP(A2003,MED[],4,FALSE)</f>
        <v>yes</v>
      </c>
      <c r="F2003" t="str">
        <f>VLOOKUP(A2003,MED[],5,FALSE)</f>
        <v>No</v>
      </c>
      <c r="G2003" t="str">
        <f>VLOOKUP(A2003,MED[],6,FALSE)</f>
        <v>No</v>
      </c>
      <c r="H2003" t="str">
        <f>VLOOKUP(A2003,MED[],7,FALSE)</f>
        <v>0</v>
      </c>
      <c r="I2003" t="str">
        <f>VLOOKUP(A2003,MED[],8,FALSE)</f>
        <v>No</v>
      </c>
      <c r="J2003" t="str">
        <f>VLOOKUP(A2003,MED[],9,FALSE)</f>
        <v>Overweight</v>
      </c>
      <c r="K2003" t="str">
        <f>VLOOKUP(A2003,MED[],10,FALSE)</f>
        <v>Normal</v>
      </c>
      <c r="L2003" t="str">
        <f>VLOOKUP(A2003,HOS[],2,FALSE)</f>
        <v>9 Jul 1996</v>
      </c>
      <c r="M2003" s="11">
        <f>VLOOKUP(A2003,HOS[],8,FALSE)</f>
        <v>27619.360000000001</v>
      </c>
      <c r="N2003" t="str">
        <f>VLOOKUP(A2003,HOS[],9,FALSE)</f>
        <v>tier - 2</v>
      </c>
      <c r="O2003" t="str">
        <f>VLOOKUP(A2003,HOS[],10,FALSE)</f>
        <v>tier - 1</v>
      </c>
      <c r="P2003" t="str">
        <f>VLOOKUP(A2003,HOS[],11,FALSE)</f>
        <v>R1012</v>
      </c>
      <c r="Q2003">
        <f>VLOOKUP(A2003,HOS[],3,FALSE)</f>
        <v>26</v>
      </c>
    </row>
    <row r="2004" spans="1:17" ht="15.6" x14ac:dyDescent="0.3">
      <c r="A2004" s="1" t="s">
        <v>365</v>
      </c>
      <c r="B2004" t="str">
        <f>VLOOKUP(A2004,CUS[],3,FALSE)</f>
        <v>Lisa</v>
      </c>
      <c r="C2004">
        <f>VLOOKUP(A2004,MED[],2,FALSE)</f>
        <v>22.23</v>
      </c>
      <c r="D2004">
        <f>VLOOKUP(A2004,MED[],3,FALSE)</f>
        <v>6.09</v>
      </c>
      <c r="E2004" t="str">
        <f>VLOOKUP(A2004,MED[],4,FALSE)</f>
        <v>yes</v>
      </c>
      <c r="F2004" t="str">
        <f>VLOOKUP(A2004,MED[],5,FALSE)</f>
        <v>No</v>
      </c>
      <c r="G2004" t="str">
        <f>VLOOKUP(A2004,MED[],6,FALSE)</f>
        <v>No</v>
      </c>
      <c r="H2004" t="str">
        <f>VLOOKUP(A2004,MED[],7,FALSE)</f>
        <v>0</v>
      </c>
      <c r="I2004" t="str">
        <f>VLOOKUP(A2004,MED[],8,FALSE)</f>
        <v>No</v>
      </c>
      <c r="J2004" t="str">
        <f>VLOOKUP(A2004,MED[],9,FALSE)</f>
        <v>Overweight</v>
      </c>
      <c r="K2004" t="str">
        <f>VLOOKUP(A2004,MED[],10,FALSE)</f>
        <v>Prediabetes</v>
      </c>
      <c r="L2004" t="str">
        <f>VLOOKUP(A2004,HOS[],2,FALSE)</f>
        <v>7 Aug 1996</v>
      </c>
      <c r="M2004" s="11">
        <f>VLOOKUP(A2004,HOS[],8,FALSE)</f>
        <v>27625.17</v>
      </c>
      <c r="N2004" t="str">
        <f>VLOOKUP(A2004,HOS[],9,FALSE)</f>
        <v>tier - 2</v>
      </c>
      <c r="O2004" t="str">
        <f>VLOOKUP(A2004,HOS[],10,FALSE)</f>
        <v>tier - 2</v>
      </c>
      <c r="P2004" t="str">
        <f>VLOOKUP(A2004,HOS[],11,FALSE)</f>
        <v>R1012</v>
      </c>
      <c r="Q2004">
        <f>VLOOKUP(A2004,HOS[],3,FALSE)</f>
        <v>26</v>
      </c>
    </row>
    <row r="2005" spans="1:17" ht="15.6" x14ac:dyDescent="0.3">
      <c r="A2005" s="1" t="s">
        <v>364</v>
      </c>
      <c r="B2005" t="str">
        <f>VLOOKUP(A2005,CUS[],3,FALSE)</f>
        <v>Caitrin</v>
      </c>
      <c r="C2005">
        <f>VLOOKUP(A2005,MED[],2,FALSE)</f>
        <v>33.4</v>
      </c>
      <c r="D2005">
        <f>VLOOKUP(A2005,MED[],3,FALSE)</f>
        <v>5.51</v>
      </c>
      <c r="E2005" t="str">
        <f>VLOOKUP(A2005,MED[],4,FALSE)</f>
        <v>No</v>
      </c>
      <c r="F2005" t="str">
        <f>VLOOKUP(A2005,MED[],5,FALSE)</f>
        <v>No</v>
      </c>
      <c r="G2005" t="str">
        <f>VLOOKUP(A2005,MED[],6,FALSE)</f>
        <v>No</v>
      </c>
      <c r="H2005" t="str">
        <f>VLOOKUP(A2005,MED[],7,FALSE)</f>
        <v>0</v>
      </c>
      <c r="I2005" t="str">
        <f>VLOOKUP(A2005,MED[],8,FALSE)</f>
        <v>No</v>
      </c>
      <c r="J2005" t="str">
        <f>VLOOKUP(A2005,MED[],9,FALSE)</f>
        <v>Obesity</v>
      </c>
      <c r="K2005" t="str">
        <f>VLOOKUP(A2005,MED[],10,FALSE)</f>
        <v>Normal</v>
      </c>
      <c r="L2005" t="str">
        <f>VLOOKUP(A2005,HOS[],2,FALSE)</f>
        <v>3 Jul 1994</v>
      </c>
      <c r="M2005" s="11">
        <f>VLOOKUP(A2005,HOS[],8,FALSE)</f>
        <v>27696.11</v>
      </c>
      <c r="N2005" t="str">
        <f>VLOOKUP(A2005,HOS[],9,FALSE)</f>
        <v>tier - 2</v>
      </c>
      <c r="O2005" t="str">
        <f>VLOOKUP(A2005,HOS[],10,FALSE)</f>
        <v>tier - 1</v>
      </c>
      <c r="P2005" t="str">
        <f>VLOOKUP(A2005,HOS[],11,FALSE)</f>
        <v>R1011</v>
      </c>
      <c r="Q2005">
        <f>VLOOKUP(A2005,HOS[],3,FALSE)</f>
        <v>28</v>
      </c>
    </row>
    <row r="2006" spans="1:17" ht="15.6" x14ac:dyDescent="0.3">
      <c r="A2006" s="1" t="s">
        <v>363</v>
      </c>
      <c r="B2006" t="str">
        <f>VLOOKUP(A2006,CUS[],3,FALSE)</f>
        <v>Adriana S</v>
      </c>
      <c r="C2006">
        <f>VLOOKUP(A2006,MED[],2,FALSE)</f>
        <v>33.11</v>
      </c>
      <c r="D2006">
        <f>VLOOKUP(A2006,MED[],3,FALSE)</f>
        <v>5.63</v>
      </c>
      <c r="E2006" t="str">
        <f>VLOOKUP(A2006,MED[],4,FALSE)</f>
        <v>No</v>
      </c>
      <c r="F2006" t="str">
        <f>VLOOKUP(A2006,MED[],5,FALSE)</f>
        <v>No</v>
      </c>
      <c r="G2006" t="str">
        <f>VLOOKUP(A2006,MED[],6,FALSE)</f>
        <v>No</v>
      </c>
      <c r="H2006" t="str">
        <f>VLOOKUP(A2006,MED[],7,FALSE)</f>
        <v>0</v>
      </c>
      <c r="I2006" t="str">
        <f>VLOOKUP(A2006,MED[],8,FALSE)</f>
        <v>No</v>
      </c>
      <c r="J2006" t="str">
        <f>VLOOKUP(A2006,MED[],9,FALSE)</f>
        <v>Obesity</v>
      </c>
      <c r="K2006" t="str">
        <f>VLOOKUP(A2006,MED[],10,FALSE)</f>
        <v>Normal</v>
      </c>
      <c r="L2006" t="str">
        <f>VLOOKUP(A2006,HOS[],2,FALSE)</f>
        <v>6 Oct 1994</v>
      </c>
      <c r="M2006" s="11">
        <f>VLOOKUP(A2006,HOS[],8,FALSE)</f>
        <v>27724.29</v>
      </c>
      <c r="N2006" t="str">
        <f>VLOOKUP(A2006,HOS[],9,FALSE)</f>
        <v>tier - 2</v>
      </c>
      <c r="O2006" t="str">
        <f>VLOOKUP(A2006,HOS[],10,FALSE)</f>
        <v>tier - 3</v>
      </c>
      <c r="P2006" t="str">
        <f>VLOOKUP(A2006,HOS[],11,FALSE)</f>
        <v>R1013</v>
      </c>
      <c r="Q2006">
        <f>VLOOKUP(A2006,HOS[],3,FALSE)</f>
        <v>28</v>
      </c>
    </row>
    <row r="2007" spans="1:17" ht="15.6" x14ac:dyDescent="0.3">
      <c r="A2007" s="1" t="s">
        <v>362</v>
      </c>
      <c r="B2007" t="str">
        <f>VLOOKUP(A2007,CUS[],3,FALSE)</f>
        <v>Megan</v>
      </c>
      <c r="C2007">
        <f>VLOOKUP(A2007,MED[],2,FALSE)</f>
        <v>16.815000000000001</v>
      </c>
      <c r="D2007">
        <f>VLOOKUP(A2007,MED[],3,FALSE)</f>
        <v>5.29</v>
      </c>
      <c r="E2007" t="str">
        <f>VLOOKUP(A2007,MED[],4,FALSE)</f>
        <v>yes</v>
      </c>
      <c r="F2007" t="str">
        <f>VLOOKUP(A2007,MED[],5,FALSE)</f>
        <v>No</v>
      </c>
      <c r="G2007" t="str">
        <f>VLOOKUP(A2007,MED[],6,FALSE)</f>
        <v>No</v>
      </c>
      <c r="H2007" t="str">
        <f>VLOOKUP(A2007,MED[],7,FALSE)</f>
        <v>0</v>
      </c>
      <c r="I2007" t="str">
        <f>VLOOKUP(A2007,MED[],8,FALSE)</f>
        <v>No</v>
      </c>
      <c r="J2007" t="str">
        <f>VLOOKUP(A2007,MED[],9,FALSE)</f>
        <v>Underweight</v>
      </c>
      <c r="K2007" t="str">
        <f>VLOOKUP(A2007,MED[],10,FALSE)</f>
        <v>Normal</v>
      </c>
      <c r="L2007" t="str">
        <f>VLOOKUP(A2007,HOS[],2,FALSE)</f>
        <v>6 Aug 2001</v>
      </c>
      <c r="M2007" s="11">
        <f>VLOOKUP(A2007,HOS[],8,FALSE)</f>
        <v>27808.73</v>
      </c>
      <c r="N2007" t="str">
        <f>VLOOKUP(A2007,HOS[],9,FALSE)</f>
        <v>tier - 2</v>
      </c>
      <c r="O2007" t="str">
        <f>VLOOKUP(A2007,HOS[],10,FALSE)</f>
        <v>tier - 3</v>
      </c>
      <c r="P2007" t="str">
        <f>VLOOKUP(A2007,HOS[],11,FALSE)</f>
        <v>R1024</v>
      </c>
      <c r="Q2007">
        <f>VLOOKUP(A2007,HOS[],3,FALSE)</f>
        <v>21</v>
      </c>
    </row>
    <row r="2008" spans="1:17" ht="15.6" x14ac:dyDescent="0.3">
      <c r="A2008" s="1" t="s">
        <v>361</v>
      </c>
      <c r="B2008" t="str">
        <f>VLOOKUP(A2008,CUS[],3,FALSE)</f>
        <v>Kristen M</v>
      </c>
      <c r="C2008">
        <f>VLOOKUP(A2008,MED[],2,FALSE)</f>
        <v>25.61</v>
      </c>
      <c r="D2008">
        <f>VLOOKUP(A2008,MED[],3,FALSE)</f>
        <v>4</v>
      </c>
      <c r="E2008" t="str">
        <f>VLOOKUP(A2008,MED[],4,FALSE)</f>
        <v>No</v>
      </c>
      <c r="F2008" t="str">
        <f>VLOOKUP(A2008,MED[],5,FALSE)</f>
        <v>No</v>
      </c>
      <c r="G2008" t="str">
        <f>VLOOKUP(A2008,MED[],6,FALSE)</f>
        <v>Yes</v>
      </c>
      <c r="H2008" t="str">
        <f>VLOOKUP(A2008,MED[],7,FALSE)</f>
        <v>1</v>
      </c>
      <c r="I2008" t="str">
        <f>VLOOKUP(A2008,MED[],8,FALSE)</f>
        <v>No</v>
      </c>
      <c r="J2008" t="str">
        <f>VLOOKUP(A2008,MED[],9,FALSE)</f>
        <v>Overweight</v>
      </c>
      <c r="K2008" t="str">
        <f>VLOOKUP(A2008,MED[],10,FALSE)</f>
        <v>Normal</v>
      </c>
      <c r="L2008" t="str">
        <f>VLOOKUP(A2008,HOS[],2,FALSE)</f>
        <v>4 Sep 1993</v>
      </c>
      <c r="M2008" s="11">
        <f>VLOOKUP(A2008,HOS[],8,FALSE)</f>
        <v>27849.94</v>
      </c>
      <c r="N2008" t="str">
        <f>VLOOKUP(A2008,HOS[],9,FALSE)</f>
        <v>tier - 2</v>
      </c>
      <c r="O2008" t="str">
        <f>VLOOKUP(A2008,HOS[],10,FALSE)</f>
        <v>tier - 3</v>
      </c>
      <c r="P2008" t="str">
        <f>VLOOKUP(A2008,HOS[],11,FALSE)</f>
        <v>R1013</v>
      </c>
      <c r="Q2008">
        <f>VLOOKUP(A2008,HOS[],3,FALSE)</f>
        <v>29</v>
      </c>
    </row>
    <row r="2009" spans="1:17" ht="15.6" x14ac:dyDescent="0.3">
      <c r="A2009" s="1" t="s">
        <v>360</v>
      </c>
      <c r="B2009" t="str">
        <f>VLOOKUP(A2009,CUS[],3,FALSE)</f>
        <v>Alix</v>
      </c>
      <c r="C2009">
        <f>VLOOKUP(A2009,MED[],2,FALSE)</f>
        <v>25.8</v>
      </c>
      <c r="D2009">
        <f>VLOOKUP(A2009,MED[],3,FALSE)</f>
        <v>5.49</v>
      </c>
      <c r="E2009" t="str">
        <f>VLOOKUP(A2009,MED[],4,FALSE)</f>
        <v>No</v>
      </c>
      <c r="F2009" t="str">
        <f>VLOOKUP(A2009,MED[],5,FALSE)</f>
        <v>No</v>
      </c>
      <c r="G2009" t="str">
        <f>VLOOKUP(A2009,MED[],6,FALSE)</f>
        <v>No</v>
      </c>
      <c r="H2009" t="str">
        <f>VLOOKUP(A2009,MED[],7,FALSE)</f>
        <v>0</v>
      </c>
      <c r="I2009" t="str">
        <f>VLOOKUP(A2009,MED[],8,FALSE)</f>
        <v>No</v>
      </c>
      <c r="J2009" t="str">
        <f>VLOOKUP(A2009,MED[],9,FALSE)</f>
        <v>Overweight</v>
      </c>
      <c r="K2009" t="str">
        <f>VLOOKUP(A2009,MED[],10,FALSE)</f>
        <v>Normal</v>
      </c>
      <c r="L2009" t="str">
        <f>VLOOKUP(A2009,HOS[],2,FALSE)</f>
        <v>21 Jul 1994</v>
      </c>
      <c r="M2009" s="11">
        <f>VLOOKUP(A2009,HOS[],8,FALSE)</f>
        <v>27925.86</v>
      </c>
      <c r="N2009" t="str">
        <f>VLOOKUP(A2009,HOS[],9,FALSE)</f>
        <v>tier - 2</v>
      </c>
      <c r="O2009" t="str">
        <f>VLOOKUP(A2009,HOS[],10,FALSE)</f>
        <v>tier - 1</v>
      </c>
      <c r="P2009" t="str">
        <f>VLOOKUP(A2009,HOS[],11,FALSE)</f>
        <v>R1011</v>
      </c>
      <c r="Q2009">
        <f>VLOOKUP(A2009,HOS[],3,FALSE)</f>
        <v>28</v>
      </c>
    </row>
    <row r="2010" spans="1:17" ht="15.6" x14ac:dyDescent="0.3">
      <c r="A2010" s="1" t="s">
        <v>359</v>
      </c>
      <c r="B2010" t="str">
        <f>VLOOKUP(A2010,CUS[],3,FALSE)</f>
        <v>Kakushin</v>
      </c>
      <c r="C2010">
        <f>VLOOKUP(A2010,MED[],2,FALSE)</f>
        <v>27.39</v>
      </c>
      <c r="D2010">
        <f>VLOOKUP(A2010,MED[],3,FALSE)</f>
        <v>5.34</v>
      </c>
      <c r="E2010" t="str">
        <f>VLOOKUP(A2010,MED[],4,FALSE)</f>
        <v>No</v>
      </c>
      <c r="F2010" t="str">
        <f>VLOOKUP(A2010,MED[],5,FALSE)</f>
        <v>No</v>
      </c>
      <c r="G2010" t="str">
        <f>VLOOKUP(A2010,MED[],6,FALSE)</f>
        <v>No</v>
      </c>
      <c r="H2010" t="str">
        <f>VLOOKUP(A2010,MED[],7,FALSE)</f>
        <v>0</v>
      </c>
      <c r="I2010" t="str">
        <f>VLOOKUP(A2010,MED[],8,FALSE)</f>
        <v>No</v>
      </c>
      <c r="J2010" t="str">
        <f>VLOOKUP(A2010,MED[],9,FALSE)</f>
        <v>Overweight</v>
      </c>
      <c r="K2010" t="str">
        <f>VLOOKUP(A2010,MED[],10,FALSE)</f>
        <v>Normal</v>
      </c>
      <c r="L2010" t="str">
        <f>VLOOKUP(A2010,HOS[],2,FALSE)</f>
        <v>4 Jun 1999</v>
      </c>
      <c r="M2010" s="11">
        <f>VLOOKUP(A2010,HOS[],8,FALSE)</f>
        <v>27931.11</v>
      </c>
      <c r="N2010" t="str">
        <f>VLOOKUP(A2010,HOS[],9,FALSE)</f>
        <v>tier - 2</v>
      </c>
      <c r="O2010" t="str">
        <f>VLOOKUP(A2010,HOS[],10,FALSE)</f>
        <v>tier - 3</v>
      </c>
      <c r="P2010" t="str">
        <f>VLOOKUP(A2010,HOS[],11,FALSE)</f>
        <v>R1021</v>
      </c>
      <c r="Q2010">
        <f>VLOOKUP(A2010,HOS[],3,FALSE)</f>
        <v>24</v>
      </c>
    </row>
    <row r="2011" spans="1:17" ht="15.6" x14ac:dyDescent="0.3">
      <c r="A2011" s="1" t="s">
        <v>358</v>
      </c>
      <c r="B2011" t="str">
        <f>VLOOKUP(A2011,CUS[],3,FALSE)</f>
        <v>Michael J</v>
      </c>
      <c r="C2011">
        <f>VLOOKUP(A2011,MED[],2,FALSE)</f>
        <v>17.03</v>
      </c>
      <c r="D2011">
        <f>VLOOKUP(A2011,MED[],3,FALSE)</f>
        <v>4.12</v>
      </c>
      <c r="E2011" t="str">
        <f>VLOOKUP(A2011,MED[],4,FALSE)</f>
        <v>No</v>
      </c>
      <c r="F2011" t="str">
        <f>VLOOKUP(A2011,MED[],5,FALSE)</f>
        <v>No</v>
      </c>
      <c r="G2011" t="str">
        <f>VLOOKUP(A2011,MED[],6,FALSE)</f>
        <v>No</v>
      </c>
      <c r="H2011" t="str">
        <f>VLOOKUP(A2011,MED[],7,FALSE)</f>
        <v>1</v>
      </c>
      <c r="I2011" t="str">
        <f>VLOOKUP(A2011,MED[],8,FALSE)</f>
        <v>No</v>
      </c>
      <c r="J2011" t="str">
        <f>VLOOKUP(A2011,MED[],9,FALSE)</f>
        <v>Underweight</v>
      </c>
      <c r="K2011" t="str">
        <f>VLOOKUP(A2011,MED[],10,FALSE)</f>
        <v>Normal</v>
      </c>
      <c r="L2011" t="str">
        <f>VLOOKUP(A2011,HOS[],2,FALSE)</f>
        <v>28 Aug 1987</v>
      </c>
      <c r="M2011" s="11">
        <f>VLOOKUP(A2011,HOS[],8,FALSE)</f>
        <v>27941.29</v>
      </c>
      <c r="N2011" t="str">
        <f>VLOOKUP(A2011,HOS[],9,FALSE)</f>
        <v>tier - 2</v>
      </c>
      <c r="O2011" t="str">
        <f>VLOOKUP(A2011,HOS[],10,FALSE)</f>
        <v>tier - 2</v>
      </c>
      <c r="P2011" t="str">
        <f>VLOOKUP(A2011,HOS[],11,FALSE)</f>
        <v>R1013</v>
      </c>
      <c r="Q2011">
        <f>VLOOKUP(A2011,HOS[],3,FALSE)</f>
        <v>35</v>
      </c>
    </row>
    <row r="2012" spans="1:17" ht="15.6" x14ac:dyDescent="0.3">
      <c r="A2012" s="1" t="s">
        <v>357</v>
      </c>
      <c r="B2012" t="str">
        <f>VLOOKUP(A2012,CUS[],3,FALSE)</f>
        <v>Bradley</v>
      </c>
      <c r="C2012">
        <f>VLOOKUP(A2012,MED[],2,FALSE)</f>
        <v>23.75</v>
      </c>
      <c r="D2012">
        <f>VLOOKUP(A2012,MED[],3,FALSE)</f>
        <v>5.49</v>
      </c>
      <c r="E2012" t="str">
        <f>VLOOKUP(A2012,MED[],4,FALSE)</f>
        <v>yes</v>
      </c>
      <c r="F2012" t="str">
        <f>VLOOKUP(A2012,MED[],5,FALSE)</f>
        <v>No</v>
      </c>
      <c r="G2012" t="str">
        <f>VLOOKUP(A2012,MED[],6,FALSE)</f>
        <v>No</v>
      </c>
      <c r="H2012" t="str">
        <f>VLOOKUP(A2012,MED[],7,FALSE)</f>
        <v>0</v>
      </c>
      <c r="I2012" t="str">
        <f>VLOOKUP(A2012,MED[],8,FALSE)</f>
        <v>No</v>
      </c>
      <c r="J2012" t="str">
        <f>VLOOKUP(A2012,MED[],9,FALSE)</f>
        <v>Overweight</v>
      </c>
      <c r="K2012" t="str">
        <f>VLOOKUP(A2012,MED[],10,FALSE)</f>
        <v>Normal</v>
      </c>
      <c r="L2012" t="str">
        <f>VLOOKUP(A2012,HOS[],2,FALSE)</f>
        <v>1 Oct 2001</v>
      </c>
      <c r="M2012" s="11">
        <f>VLOOKUP(A2012,HOS[],8,FALSE)</f>
        <v>11696.52</v>
      </c>
      <c r="N2012" t="str">
        <f>VLOOKUP(A2012,HOS[],9,FALSE)</f>
        <v>tier - 2</v>
      </c>
      <c r="O2012" t="str">
        <f>VLOOKUP(A2012,HOS[],10,FALSE)</f>
        <v>tier - 1</v>
      </c>
      <c r="P2012" t="str">
        <f>VLOOKUP(A2012,HOS[],11,FALSE)</f>
        <v>R1012</v>
      </c>
      <c r="Q2012">
        <f>VLOOKUP(A2012,HOS[],3,FALSE)</f>
        <v>21</v>
      </c>
    </row>
    <row r="2013" spans="1:17" ht="15.6" x14ac:dyDescent="0.3">
      <c r="A2013" s="1" t="s">
        <v>355</v>
      </c>
      <c r="B2013" t="str">
        <f>VLOOKUP(A2013,CUS[],3,FALSE)</f>
        <v>Matt</v>
      </c>
      <c r="C2013">
        <f>VLOOKUP(A2013,MED[],2,FALSE)</f>
        <v>26.03</v>
      </c>
      <c r="D2013">
        <f>VLOOKUP(A2013,MED[],3,FALSE)</f>
        <v>5.1100000000000003</v>
      </c>
      <c r="E2013" t="str">
        <f>VLOOKUP(A2013,MED[],4,FALSE)</f>
        <v>yes</v>
      </c>
      <c r="F2013" t="str">
        <f>VLOOKUP(A2013,MED[],5,FALSE)</f>
        <v>No</v>
      </c>
      <c r="G2013" t="str">
        <f>VLOOKUP(A2013,MED[],6,FALSE)</f>
        <v>No</v>
      </c>
      <c r="H2013" t="str">
        <f>VLOOKUP(A2013,MED[],7,FALSE)</f>
        <v>1</v>
      </c>
      <c r="I2013" t="str">
        <f>VLOOKUP(A2013,MED[],8,FALSE)</f>
        <v>No</v>
      </c>
      <c r="J2013" t="str">
        <f>VLOOKUP(A2013,MED[],9,FALSE)</f>
        <v>Overweight</v>
      </c>
      <c r="K2013" t="str">
        <f>VLOOKUP(A2013,MED[],10,FALSE)</f>
        <v>Normal</v>
      </c>
      <c r="L2013" t="str">
        <f>VLOOKUP(A2013,HOS[],2,FALSE)</f>
        <v>21 Sep 1995</v>
      </c>
      <c r="M2013" s="11">
        <f>VLOOKUP(A2013,HOS[],8,FALSE)</f>
        <v>27980.77</v>
      </c>
      <c r="N2013" t="str">
        <f>VLOOKUP(A2013,HOS[],9,FALSE)</f>
        <v>tier - 3</v>
      </c>
      <c r="O2013" t="str">
        <f>VLOOKUP(A2013,HOS[],10,FALSE)</f>
        <v>tier - 1</v>
      </c>
      <c r="P2013" t="str">
        <f>VLOOKUP(A2013,HOS[],11,FALSE)</f>
        <v>R1017</v>
      </c>
      <c r="Q2013">
        <f>VLOOKUP(A2013,HOS[],3,FALSE)</f>
        <v>27</v>
      </c>
    </row>
    <row r="2014" spans="1:17" ht="15.6" x14ac:dyDescent="0.3">
      <c r="A2014" s="1" t="s">
        <v>354</v>
      </c>
      <c r="B2014" t="str">
        <f>VLOOKUP(A2014,CUS[],3,FALSE)</f>
        <v>Amanda C.</v>
      </c>
      <c r="C2014">
        <f>VLOOKUP(A2014,MED[],2,FALSE)</f>
        <v>16.079999999999998</v>
      </c>
      <c r="D2014">
        <f>VLOOKUP(A2014,MED[],3,FALSE)</f>
        <v>5.94</v>
      </c>
      <c r="E2014" t="str">
        <f>VLOOKUP(A2014,MED[],4,FALSE)</f>
        <v>No</v>
      </c>
      <c r="F2014" t="str">
        <f>VLOOKUP(A2014,MED[],5,FALSE)</f>
        <v>No</v>
      </c>
      <c r="G2014" t="str">
        <f>VLOOKUP(A2014,MED[],6,FALSE)</f>
        <v>No</v>
      </c>
      <c r="H2014" t="str">
        <f>VLOOKUP(A2014,MED[],7,FALSE)</f>
        <v>0</v>
      </c>
      <c r="I2014" t="str">
        <f>VLOOKUP(A2014,MED[],8,FALSE)</f>
        <v>No</v>
      </c>
      <c r="J2014" t="str">
        <f>VLOOKUP(A2014,MED[],9,FALSE)</f>
        <v>Underweight</v>
      </c>
      <c r="K2014" t="str">
        <f>VLOOKUP(A2014,MED[],10,FALSE)</f>
        <v>Prediabetes</v>
      </c>
      <c r="L2014" t="str">
        <f>VLOOKUP(A2014,HOS[],2,FALSE)</f>
        <v>21 Oct 1989</v>
      </c>
      <c r="M2014" s="11">
        <f>VLOOKUP(A2014,HOS[],8,FALSE)</f>
        <v>45710.21</v>
      </c>
      <c r="N2014" t="str">
        <f>VLOOKUP(A2014,HOS[],9,FALSE)</f>
        <v>tier - 2</v>
      </c>
      <c r="O2014" t="str">
        <f>VLOOKUP(A2014,HOS[],10,FALSE)</f>
        <v>tier - 1</v>
      </c>
      <c r="P2014" t="str">
        <f>VLOOKUP(A2014,HOS[],11,FALSE)</f>
        <v>R1012</v>
      </c>
      <c r="Q2014">
        <f>VLOOKUP(A2014,HOS[],3,FALSE)</f>
        <v>33</v>
      </c>
    </row>
    <row r="2015" spans="1:17" ht="15.6" x14ac:dyDescent="0.3">
      <c r="A2015" s="1" t="s">
        <v>353</v>
      </c>
      <c r="B2015" t="str">
        <f>VLOOKUP(A2015,CUS[],3,FALSE)</f>
        <v>Valur</v>
      </c>
      <c r="C2015">
        <f>VLOOKUP(A2015,MED[],2,FALSE)</f>
        <v>30.875</v>
      </c>
      <c r="D2015">
        <f>VLOOKUP(A2015,MED[],3,FALSE)</f>
        <v>5.54</v>
      </c>
      <c r="E2015" t="str">
        <f>VLOOKUP(A2015,MED[],4,FALSE)</f>
        <v>No</v>
      </c>
      <c r="F2015" t="str">
        <f>VLOOKUP(A2015,MED[],5,FALSE)</f>
        <v>No</v>
      </c>
      <c r="G2015" t="str">
        <f>VLOOKUP(A2015,MED[],6,FALSE)</f>
        <v>No</v>
      </c>
      <c r="H2015" t="str">
        <f>VLOOKUP(A2015,MED[],7,FALSE)</f>
        <v>0</v>
      </c>
      <c r="I2015" t="str">
        <f>VLOOKUP(A2015,MED[],8,FALSE)</f>
        <v>No</v>
      </c>
      <c r="J2015" t="str">
        <f>VLOOKUP(A2015,MED[],9,FALSE)</f>
        <v>Obesity</v>
      </c>
      <c r="K2015" t="str">
        <f>VLOOKUP(A2015,MED[],10,FALSE)</f>
        <v>Normal</v>
      </c>
      <c r="L2015" t="str">
        <f>VLOOKUP(A2015,HOS[],2,FALSE)</f>
        <v>29 Sep 1994</v>
      </c>
      <c r="M2015" s="11">
        <f>VLOOKUP(A2015,HOS[],8,FALSE)</f>
        <v>28006.94</v>
      </c>
      <c r="N2015" t="str">
        <f>VLOOKUP(A2015,HOS[],9,FALSE)</f>
        <v>tier - 3</v>
      </c>
      <c r="O2015" t="str">
        <f>VLOOKUP(A2015,HOS[],10,FALSE)</f>
        <v>tier - 1</v>
      </c>
      <c r="P2015" t="str">
        <f>VLOOKUP(A2015,HOS[],11,FALSE)</f>
        <v>R1012</v>
      </c>
      <c r="Q2015">
        <f>VLOOKUP(A2015,HOS[],3,FALSE)</f>
        <v>28</v>
      </c>
    </row>
    <row r="2016" spans="1:17" ht="15.6" x14ac:dyDescent="0.3">
      <c r="A2016" s="1" t="s">
        <v>352</v>
      </c>
      <c r="B2016" t="str">
        <f>VLOOKUP(A2016,CUS[],3,FALSE)</f>
        <v>Erica J</v>
      </c>
      <c r="C2016">
        <f>VLOOKUP(A2016,MED[],2,FALSE)</f>
        <v>31.79</v>
      </c>
      <c r="D2016">
        <f>VLOOKUP(A2016,MED[],3,FALSE)</f>
        <v>7.09</v>
      </c>
      <c r="E2016" t="str">
        <f>VLOOKUP(A2016,MED[],4,FALSE)</f>
        <v>No</v>
      </c>
      <c r="F2016" t="str">
        <f>VLOOKUP(A2016,MED[],5,FALSE)</f>
        <v>No</v>
      </c>
      <c r="G2016" t="str">
        <f>VLOOKUP(A2016,MED[],6,FALSE)</f>
        <v>No</v>
      </c>
      <c r="H2016" t="str">
        <f>VLOOKUP(A2016,MED[],7,FALSE)</f>
        <v>0</v>
      </c>
      <c r="I2016" t="str">
        <f>VLOOKUP(A2016,MED[],8,FALSE)</f>
        <v>No</v>
      </c>
      <c r="J2016" t="str">
        <f>VLOOKUP(A2016,MED[],9,FALSE)</f>
        <v>Obesity</v>
      </c>
      <c r="K2016" t="str">
        <f>VLOOKUP(A2016,MED[],10,FALSE)</f>
        <v>Diabetes</v>
      </c>
      <c r="L2016" t="str">
        <f>VLOOKUP(A2016,HOS[],2,FALSE)</f>
        <v>22 Jun 2002</v>
      </c>
      <c r="M2016" s="11">
        <f>VLOOKUP(A2016,HOS[],8,FALSE)</f>
        <v>28101.33</v>
      </c>
      <c r="N2016" t="str">
        <f>VLOOKUP(A2016,HOS[],9,FALSE)</f>
        <v>tier - 2</v>
      </c>
      <c r="O2016" t="str">
        <f>VLOOKUP(A2016,HOS[],10,FALSE)</f>
        <v>tier - 3</v>
      </c>
      <c r="P2016" t="str">
        <f>VLOOKUP(A2016,HOS[],11,FALSE)</f>
        <v>R1013</v>
      </c>
      <c r="Q2016">
        <f>VLOOKUP(A2016,HOS[],3,FALSE)</f>
        <v>20</v>
      </c>
    </row>
    <row r="2017" spans="1:17" ht="15.6" x14ac:dyDescent="0.3">
      <c r="A2017" s="1" t="s">
        <v>351</v>
      </c>
      <c r="B2017" t="str">
        <f>VLOOKUP(A2017,CUS[],3,FALSE)</f>
        <v>Stephen F.</v>
      </c>
      <c r="C2017">
        <f>VLOOKUP(A2017,MED[],2,FALSE)</f>
        <v>28.48</v>
      </c>
      <c r="D2017">
        <f>VLOOKUP(A2017,MED[],3,FALSE)</f>
        <v>6.22</v>
      </c>
      <c r="E2017" t="str">
        <f>VLOOKUP(A2017,MED[],4,FALSE)</f>
        <v>yes</v>
      </c>
      <c r="F2017" t="str">
        <f>VLOOKUP(A2017,MED[],5,FALSE)</f>
        <v>No</v>
      </c>
      <c r="G2017" t="str">
        <f>VLOOKUP(A2017,MED[],6,FALSE)</f>
        <v>Yes</v>
      </c>
      <c r="H2017" t="str">
        <f>VLOOKUP(A2017,MED[],7,FALSE)</f>
        <v>1</v>
      </c>
      <c r="I2017" t="str">
        <f>VLOOKUP(A2017,MED[],8,FALSE)</f>
        <v>No</v>
      </c>
      <c r="J2017" t="str">
        <f>VLOOKUP(A2017,MED[],9,FALSE)</f>
        <v>Overweight</v>
      </c>
      <c r="K2017" t="str">
        <f>VLOOKUP(A2017,MED[],10,FALSE)</f>
        <v>Prediabetes</v>
      </c>
      <c r="L2017" t="str">
        <f>VLOOKUP(A2017,HOS[],2,FALSE)</f>
        <v>6 Dec 1997</v>
      </c>
      <c r="M2017" s="11">
        <f>VLOOKUP(A2017,HOS[],8,FALSE)</f>
        <v>28245.34</v>
      </c>
      <c r="N2017" t="str">
        <f>VLOOKUP(A2017,HOS[],9,FALSE)</f>
        <v>tier - 2</v>
      </c>
      <c r="O2017" t="str">
        <f>VLOOKUP(A2017,HOS[],10,FALSE)</f>
        <v>tier - 2</v>
      </c>
      <c r="P2017" t="str">
        <f>VLOOKUP(A2017,HOS[],11,FALSE)</f>
        <v>R1011</v>
      </c>
      <c r="Q2017">
        <f>VLOOKUP(A2017,HOS[],3,FALSE)</f>
        <v>25</v>
      </c>
    </row>
    <row r="2018" spans="1:17" ht="15.6" x14ac:dyDescent="0.3">
      <c r="A2018" s="1" t="s">
        <v>350</v>
      </c>
      <c r="B2018" t="str">
        <f>VLOOKUP(A2018,CUS[],3,FALSE)</f>
        <v>Lissa</v>
      </c>
      <c r="C2018">
        <f>VLOOKUP(A2018,MED[],2,FALSE)</f>
        <v>26.6</v>
      </c>
      <c r="D2018">
        <f>VLOOKUP(A2018,MED[],3,FALSE)</f>
        <v>4.33</v>
      </c>
      <c r="E2018" t="str">
        <f>VLOOKUP(A2018,MED[],4,FALSE)</f>
        <v>No</v>
      </c>
      <c r="F2018" t="str">
        <f>VLOOKUP(A2018,MED[],5,FALSE)</f>
        <v>No</v>
      </c>
      <c r="G2018" t="str">
        <f>VLOOKUP(A2018,MED[],6,FALSE)</f>
        <v>No</v>
      </c>
      <c r="H2018" t="str">
        <f>VLOOKUP(A2018,MED[],7,FALSE)</f>
        <v>1</v>
      </c>
      <c r="I2018" t="str">
        <f>VLOOKUP(A2018,MED[],8,FALSE)</f>
        <v>No</v>
      </c>
      <c r="J2018" t="str">
        <f>VLOOKUP(A2018,MED[],9,FALSE)</f>
        <v>Overweight</v>
      </c>
      <c r="K2018" t="str">
        <f>VLOOKUP(A2018,MED[],10,FALSE)</f>
        <v>Normal</v>
      </c>
      <c r="L2018" t="str">
        <f>VLOOKUP(A2018,HOS[],2,FALSE)</f>
        <v>25 Aug 1998</v>
      </c>
      <c r="M2018" s="11">
        <f>VLOOKUP(A2018,HOS[],8,FALSE)</f>
        <v>28287.9</v>
      </c>
      <c r="N2018" t="str">
        <f>VLOOKUP(A2018,HOS[],9,FALSE)</f>
        <v>tier - 2</v>
      </c>
      <c r="O2018" t="str">
        <f>VLOOKUP(A2018,HOS[],10,FALSE)</f>
        <v>tier - 1</v>
      </c>
      <c r="P2018" t="str">
        <f>VLOOKUP(A2018,HOS[],11,FALSE)</f>
        <v>R1023</v>
      </c>
      <c r="Q2018">
        <f>VLOOKUP(A2018,HOS[],3,FALSE)</f>
        <v>24</v>
      </c>
    </row>
    <row r="2019" spans="1:17" ht="15.6" x14ac:dyDescent="0.3">
      <c r="A2019" s="1" t="s">
        <v>349</v>
      </c>
      <c r="B2019" t="str">
        <f>VLOOKUP(A2019,CUS[],3,FALSE)</f>
        <v>Megan</v>
      </c>
      <c r="C2019">
        <f>VLOOKUP(A2019,MED[],2,FALSE)</f>
        <v>25.27</v>
      </c>
      <c r="D2019">
        <f>VLOOKUP(A2019,MED[],3,FALSE)</f>
        <v>5.83</v>
      </c>
      <c r="E2019" t="str">
        <f>VLOOKUP(A2019,MED[],4,FALSE)</f>
        <v>No</v>
      </c>
      <c r="F2019" t="str">
        <f>VLOOKUP(A2019,MED[],5,FALSE)</f>
        <v>No</v>
      </c>
      <c r="G2019" t="str">
        <f>VLOOKUP(A2019,MED[],6,FALSE)</f>
        <v>No</v>
      </c>
      <c r="H2019" t="str">
        <f>VLOOKUP(A2019,MED[],7,FALSE)</f>
        <v>1</v>
      </c>
      <c r="I2019" t="str">
        <f>VLOOKUP(A2019,MED[],8,FALSE)</f>
        <v>No</v>
      </c>
      <c r="J2019" t="str">
        <f>VLOOKUP(A2019,MED[],9,FALSE)</f>
        <v>Overweight</v>
      </c>
      <c r="K2019" t="str">
        <f>VLOOKUP(A2019,MED[],10,FALSE)</f>
        <v>Prediabetes</v>
      </c>
      <c r="L2019" t="str">
        <f>VLOOKUP(A2019,HOS[],2,FALSE)</f>
        <v>24 Sep 1998</v>
      </c>
      <c r="M2019" s="11">
        <f>VLOOKUP(A2019,HOS[],8,FALSE)</f>
        <v>28302.33</v>
      </c>
      <c r="N2019" t="str">
        <f>VLOOKUP(A2019,HOS[],9,FALSE)</f>
        <v>tier - 2</v>
      </c>
      <c r="O2019" t="str">
        <f>VLOOKUP(A2019,HOS[],10,FALSE)</f>
        <v>tier - 3</v>
      </c>
      <c r="P2019" t="str">
        <f>VLOOKUP(A2019,HOS[],11,FALSE)</f>
        <v>R1024</v>
      </c>
      <c r="Q2019">
        <f>VLOOKUP(A2019,HOS[],3,FALSE)</f>
        <v>24</v>
      </c>
    </row>
    <row r="2020" spans="1:17" ht="15.6" x14ac:dyDescent="0.3">
      <c r="A2020" s="1" t="s">
        <v>348</v>
      </c>
      <c r="B2020" t="str">
        <f>VLOOKUP(A2020,CUS[],3,FALSE)</f>
        <v>Alyson</v>
      </c>
      <c r="C2020">
        <f>VLOOKUP(A2020,MED[],2,FALSE)</f>
        <v>34.484999999999999</v>
      </c>
      <c r="D2020">
        <f>VLOOKUP(A2020,MED[],3,FALSE)</f>
        <v>4.7</v>
      </c>
      <c r="E2020" t="str">
        <f>VLOOKUP(A2020,MED[],4,FALSE)</f>
        <v>yes</v>
      </c>
      <c r="F2020" t="str">
        <f>VLOOKUP(A2020,MED[],5,FALSE)</f>
        <v>No</v>
      </c>
      <c r="G2020" t="str">
        <f>VLOOKUP(A2020,MED[],6,FALSE)</f>
        <v>Yes</v>
      </c>
      <c r="H2020" t="str">
        <f>VLOOKUP(A2020,MED[],7,FALSE)</f>
        <v>1</v>
      </c>
      <c r="I2020" t="str">
        <f>VLOOKUP(A2020,MED[],8,FALSE)</f>
        <v>No</v>
      </c>
      <c r="J2020" t="str">
        <f>VLOOKUP(A2020,MED[],9,FALSE)</f>
        <v>Obesity</v>
      </c>
      <c r="K2020" t="str">
        <f>VLOOKUP(A2020,MED[],10,FALSE)</f>
        <v>Normal</v>
      </c>
      <c r="L2020" t="str">
        <f>VLOOKUP(A2020,HOS[],2,FALSE)</f>
        <v>2 Dec 1997</v>
      </c>
      <c r="M2020" s="11">
        <f>VLOOKUP(A2020,HOS[],8,FALSE)</f>
        <v>28340.19</v>
      </c>
      <c r="N2020" t="str">
        <f>VLOOKUP(A2020,HOS[],9,FALSE)</f>
        <v>tier - 2</v>
      </c>
      <c r="O2020" t="str">
        <f>VLOOKUP(A2020,HOS[],10,FALSE)</f>
        <v>tier - 3</v>
      </c>
      <c r="P2020" t="str">
        <f>VLOOKUP(A2020,HOS[],11,FALSE)</f>
        <v>R1012</v>
      </c>
      <c r="Q2020">
        <f>VLOOKUP(A2020,HOS[],3,FALSE)</f>
        <v>25</v>
      </c>
    </row>
    <row r="2021" spans="1:17" ht="15.6" x14ac:dyDescent="0.3">
      <c r="A2021" s="1" t="s">
        <v>347</v>
      </c>
      <c r="B2021" t="str">
        <f>VLOOKUP(A2021,CUS[],3,FALSE)</f>
        <v>Chance B</v>
      </c>
      <c r="C2021">
        <f>VLOOKUP(A2021,MED[],2,FALSE)</f>
        <v>15.57</v>
      </c>
      <c r="D2021">
        <f>VLOOKUP(A2021,MED[],3,FALSE)</f>
        <v>4.07</v>
      </c>
      <c r="E2021" t="str">
        <f>VLOOKUP(A2021,MED[],4,FALSE)</f>
        <v>yes</v>
      </c>
      <c r="F2021" t="str">
        <f>VLOOKUP(A2021,MED[],5,FALSE)</f>
        <v>No</v>
      </c>
      <c r="G2021" t="str">
        <f>VLOOKUP(A2021,MED[],6,FALSE)</f>
        <v>No</v>
      </c>
      <c r="H2021" t="str">
        <f>VLOOKUP(A2021,MED[],7,FALSE)</f>
        <v>1</v>
      </c>
      <c r="I2021" t="str">
        <f>VLOOKUP(A2021,MED[],8,FALSE)</f>
        <v>No</v>
      </c>
      <c r="J2021" t="str">
        <f>VLOOKUP(A2021,MED[],9,FALSE)</f>
        <v>Underweight</v>
      </c>
      <c r="K2021" t="str">
        <f>VLOOKUP(A2021,MED[],10,FALSE)</f>
        <v>Normal</v>
      </c>
      <c r="L2021" t="str">
        <f>VLOOKUP(A2021,HOS[],2,FALSE)</f>
        <v>16 Sep 1988</v>
      </c>
      <c r="M2021" s="11">
        <f>VLOOKUP(A2021,HOS[],8,FALSE)</f>
        <v>28468.92</v>
      </c>
      <c r="N2021" t="str">
        <f>VLOOKUP(A2021,HOS[],9,FALSE)</f>
        <v>tier - 2</v>
      </c>
      <c r="O2021" t="str">
        <f>VLOOKUP(A2021,HOS[],10,FALSE)</f>
        <v>tier - 2</v>
      </c>
      <c r="P2021" t="str">
        <f>VLOOKUP(A2021,HOS[],11,FALSE)</f>
        <v>R1012</v>
      </c>
      <c r="Q2021">
        <f>VLOOKUP(A2021,HOS[],3,FALSE)</f>
        <v>34</v>
      </c>
    </row>
    <row r="2022" spans="1:17" ht="15.6" x14ac:dyDescent="0.3">
      <c r="A2022" s="1" t="s">
        <v>346</v>
      </c>
      <c r="B2022" t="str">
        <f>VLOOKUP(A2022,CUS[],3,FALSE)</f>
        <v>Sean P</v>
      </c>
      <c r="C2022">
        <f>VLOOKUP(A2022,MED[],2,FALSE)</f>
        <v>30.36</v>
      </c>
      <c r="D2022">
        <f>VLOOKUP(A2022,MED[],3,FALSE)</f>
        <v>9.39</v>
      </c>
      <c r="E2022" t="str">
        <f>VLOOKUP(A2022,MED[],4,FALSE)</f>
        <v>No</v>
      </c>
      <c r="F2022" t="str">
        <f>VLOOKUP(A2022,MED[],5,FALSE)</f>
        <v>No</v>
      </c>
      <c r="G2022" t="str">
        <f>VLOOKUP(A2022,MED[],6,FALSE)</f>
        <v>No</v>
      </c>
      <c r="H2022" t="str">
        <f>VLOOKUP(A2022,MED[],7,FALSE)</f>
        <v>0</v>
      </c>
      <c r="I2022" t="str">
        <f>VLOOKUP(A2022,MED[],8,FALSE)</f>
        <v>No</v>
      </c>
      <c r="J2022" t="str">
        <f>VLOOKUP(A2022,MED[],9,FALSE)</f>
        <v>Obesity</v>
      </c>
      <c r="K2022" t="str">
        <f>VLOOKUP(A2022,MED[],10,FALSE)</f>
        <v>Diabetes</v>
      </c>
      <c r="L2022" t="str">
        <f>VLOOKUP(A2022,HOS[],2,FALSE)</f>
        <v>11 Dec 2002</v>
      </c>
      <c r="M2022" s="11">
        <f>VLOOKUP(A2022,HOS[],8,FALSE)</f>
        <v>28476.73</v>
      </c>
      <c r="N2022" t="str">
        <f>VLOOKUP(A2022,HOS[],9,FALSE)</f>
        <v>tier - 2</v>
      </c>
      <c r="O2022" t="str">
        <f>VLOOKUP(A2022,HOS[],10,FALSE)</f>
        <v>tier - 3</v>
      </c>
      <c r="P2022" t="str">
        <f>VLOOKUP(A2022,HOS[],11,FALSE)</f>
        <v>R1012</v>
      </c>
      <c r="Q2022">
        <f>VLOOKUP(A2022,HOS[],3,FALSE)</f>
        <v>20</v>
      </c>
    </row>
    <row r="2023" spans="1:17" ht="15.6" x14ac:dyDescent="0.3">
      <c r="A2023" s="1" t="s">
        <v>345</v>
      </c>
      <c r="B2023" t="str">
        <f>VLOOKUP(A2023,CUS[],3,FALSE)</f>
        <v>Therese</v>
      </c>
      <c r="C2023">
        <f>VLOOKUP(A2023,MED[],2,FALSE)</f>
        <v>19.37</v>
      </c>
      <c r="D2023">
        <f>VLOOKUP(A2023,MED[],3,FALSE)</f>
        <v>4.18</v>
      </c>
      <c r="E2023" t="str">
        <f>VLOOKUP(A2023,MED[],4,FALSE)</f>
        <v>No</v>
      </c>
      <c r="F2023" t="str">
        <f>VLOOKUP(A2023,MED[],5,FALSE)</f>
        <v>No</v>
      </c>
      <c r="G2023" t="str">
        <f>VLOOKUP(A2023,MED[],6,FALSE)</f>
        <v>No</v>
      </c>
      <c r="H2023" t="str">
        <f>VLOOKUP(A2023,MED[],7,FALSE)</f>
        <v>0</v>
      </c>
      <c r="I2023" t="str">
        <f>VLOOKUP(A2023,MED[],8,FALSE)</f>
        <v>No</v>
      </c>
      <c r="J2023" t="str">
        <f>VLOOKUP(A2023,MED[],9,FALSE)</f>
        <v>Overweight</v>
      </c>
      <c r="K2023" t="str">
        <f>VLOOKUP(A2023,MED[],10,FALSE)</f>
        <v>Normal</v>
      </c>
      <c r="L2023" t="str">
        <f>VLOOKUP(A2023,HOS[],2,FALSE)</f>
        <v>26 Nov 1991</v>
      </c>
      <c r="M2023" s="11">
        <f>VLOOKUP(A2023,HOS[],8,FALSE)</f>
        <v>40720.550000000003</v>
      </c>
      <c r="N2023" t="str">
        <f>VLOOKUP(A2023,HOS[],9,FALSE)</f>
        <v>tier - 2</v>
      </c>
      <c r="O2023" t="str">
        <f>VLOOKUP(A2023,HOS[],10,FALSE)</f>
        <v>tier - 2</v>
      </c>
      <c r="P2023" t="str">
        <f>VLOOKUP(A2023,HOS[],11,FALSE)</f>
        <v>R1013</v>
      </c>
      <c r="Q2023">
        <f>VLOOKUP(A2023,HOS[],3,FALSE)</f>
        <v>31</v>
      </c>
    </row>
    <row r="2024" spans="1:17" ht="15.6" x14ac:dyDescent="0.3">
      <c r="A2024" s="1" t="s">
        <v>344</v>
      </c>
      <c r="B2024" t="str">
        <f>VLOOKUP(A2024,CUS[],3,FALSE)</f>
        <v>Beau</v>
      </c>
      <c r="C2024">
        <f>VLOOKUP(A2024,MED[],2,FALSE)</f>
        <v>16.71</v>
      </c>
      <c r="D2024">
        <f>VLOOKUP(A2024,MED[],3,FALSE)</f>
        <v>4.18</v>
      </c>
      <c r="E2024" t="str">
        <f>VLOOKUP(A2024,MED[],4,FALSE)</f>
        <v>No</v>
      </c>
      <c r="F2024" t="str">
        <f>VLOOKUP(A2024,MED[],5,FALSE)</f>
        <v>No</v>
      </c>
      <c r="G2024" t="str">
        <f>VLOOKUP(A2024,MED[],6,FALSE)</f>
        <v>No</v>
      </c>
      <c r="H2024" t="str">
        <f>VLOOKUP(A2024,MED[],7,FALSE)</f>
        <v>1</v>
      </c>
      <c r="I2024" t="str">
        <f>VLOOKUP(A2024,MED[],8,FALSE)</f>
        <v>No</v>
      </c>
      <c r="J2024" t="str">
        <f>VLOOKUP(A2024,MED[],9,FALSE)</f>
        <v>Underweight</v>
      </c>
      <c r="K2024" t="str">
        <f>VLOOKUP(A2024,MED[],10,FALSE)</f>
        <v>Normal</v>
      </c>
      <c r="L2024" t="str">
        <f>VLOOKUP(A2024,HOS[],2,FALSE)</f>
        <v>27 Jun 1987</v>
      </c>
      <c r="M2024" s="11">
        <f>VLOOKUP(A2024,HOS[],8,FALSE)</f>
        <v>28542.86</v>
      </c>
      <c r="N2024" t="str">
        <f>VLOOKUP(A2024,HOS[],9,FALSE)</f>
        <v>tier - 2</v>
      </c>
      <c r="O2024" t="str">
        <f>VLOOKUP(A2024,HOS[],10,FALSE)</f>
        <v>tier - 3</v>
      </c>
      <c r="P2024" t="str">
        <f>VLOOKUP(A2024,HOS[],11,FALSE)</f>
        <v>R1013</v>
      </c>
      <c r="Q2024">
        <f>VLOOKUP(A2024,HOS[],3,FALSE)</f>
        <v>35</v>
      </c>
    </row>
    <row r="2025" spans="1:17" ht="15.6" x14ac:dyDescent="0.3">
      <c r="A2025" s="1" t="s">
        <v>343</v>
      </c>
      <c r="B2025" t="str">
        <f>VLOOKUP(A2025,CUS[],3,FALSE)</f>
        <v>Kelsey M</v>
      </c>
      <c r="C2025">
        <f>VLOOKUP(A2025,MED[],2,FALSE)</f>
        <v>24.1</v>
      </c>
      <c r="D2025">
        <f>VLOOKUP(A2025,MED[],3,FALSE)</f>
        <v>4.4000000000000004</v>
      </c>
      <c r="E2025" t="str">
        <f>VLOOKUP(A2025,MED[],4,FALSE)</f>
        <v>yes</v>
      </c>
      <c r="F2025" t="str">
        <f>VLOOKUP(A2025,MED[],5,FALSE)</f>
        <v>No</v>
      </c>
      <c r="G2025" t="str">
        <f>VLOOKUP(A2025,MED[],6,FALSE)</f>
        <v>No</v>
      </c>
      <c r="H2025" t="str">
        <f>VLOOKUP(A2025,MED[],7,FALSE)</f>
        <v>1</v>
      </c>
      <c r="I2025" t="str">
        <f>VLOOKUP(A2025,MED[],8,FALSE)</f>
        <v>No</v>
      </c>
      <c r="J2025" t="str">
        <f>VLOOKUP(A2025,MED[],9,FALSE)</f>
        <v>Overweight</v>
      </c>
      <c r="K2025" t="str">
        <f>VLOOKUP(A2025,MED[],10,FALSE)</f>
        <v>Normal</v>
      </c>
      <c r="L2025" t="str">
        <f>VLOOKUP(A2025,HOS[],2,FALSE)</f>
        <v>5 Sep 1995</v>
      </c>
      <c r="M2025" s="11">
        <f>VLOOKUP(A2025,HOS[],8,FALSE)</f>
        <v>28716.14</v>
      </c>
      <c r="N2025" t="str">
        <f>VLOOKUP(A2025,HOS[],9,FALSE)</f>
        <v>tier - 2</v>
      </c>
      <c r="O2025" t="str">
        <f>VLOOKUP(A2025,HOS[],10,FALSE)</f>
        <v>tier - 1</v>
      </c>
      <c r="P2025" t="str">
        <f>VLOOKUP(A2025,HOS[],11,FALSE)</f>
        <v>R1011</v>
      </c>
      <c r="Q2025">
        <f>VLOOKUP(A2025,HOS[],3,FALSE)</f>
        <v>27</v>
      </c>
    </row>
    <row r="2026" spans="1:17" ht="15.6" x14ac:dyDescent="0.3">
      <c r="A2026" s="1" t="s">
        <v>342</v>
      </c>
      <c r="B2026" t="str">
        <f>VLOOKUP(A2026,CUS[],3,FALSE)</f>
        <v>Gretchen</v>
      </c>
      <c r="C2026">
        <f>VLOOKUP(A2026,MED[],2,FALSE)</f>
        <v>29.77</v>
      </c>
      <c r="D2026">
        <f>VLOOKUP(A2026,MED[],3,FALSE)</f>
        <v>9.9</v>
      </c>
      <c r="E2026" t="str">
        <f>VLOOKUP(A2026,MED[],4,FALSE)</f>
        <v>No</v>
      </c>
      <c r="F2026" t="str">
        <f>VLOOKUP(A2026,MED[],5,FALSE)</f>
        <v>No</v>
      </c>
      <c r="G2026" t="str">
        <f>VLOOKUP(A2026,MED[],6,FALSE)</f>
        <v>No</v>
      </c>
      <c r="H2026" t="str">
        <f>VLOOKUP(A2026,MED[],7,FALSE)</f>
        <v>0</v>
      </c>
      <c r="I2026" t="str">
        <f>VLOOKUP(A2026,MED[],8,FALSE)</f>
        <v>No</v>
      </c>
      <c r="J2026" t="str">
        <f>VLOOKUP(A2026,MED[],9,FALSE)</f>
        <v>Overweight</v>
      </c>
      <c r="K2026" t="str">
        <f>VLOOKUP(A2026,MED[],10,FALSE)</f>
        <v>Diabetes</v>
      </c>
      <c r="L2026" t="str">
        <f>VLOOKUP(A2026,HOS[],2,FALSE)</f>
        <v>12 Sep 2002</v>
      </c>
      <c r="M2026" s="11">
        <f>VLOOKUP(A2026,HOS[],8,FALSE)</f>
        <v>45863.21</v>
      </c>
      <c r="N2026" t="str">
        <f>VLOOKUP(A2026,HOS[],9,FALSE)</f>
        <v>tier - 2</v>
      </c>
      <c r="O2026" t="str">
        <f>VLOOKUP(A2026,HOS[],10,FALSE)</f>
        <v>tier - 3</v>
      </c>
      <c r="P2026" t="str">
        <f>VLOOKUP(A2026,HOS[],11,FALSE)</f>
        <v>R1012</v>
      </c>
      <c r="Q2026">
        <f>VLOOKUP(A2026,HOS[],3,FALSE)</f>
        <v>20</v>
      </c>
    </row>
    <row r="2027" spans="1:17" ht="15.6" x14ac:dyDescent="0.3">
      <c r="A2027" s="1" t="s">
        <v>341</v>
      </c>
      <c r="B2027" t="str">
        <f>VLOOKUP(A2027,CUS[],3,FALSE)</f>
        <v>Nicholas E.</v>
      </c>
      <c r="C2027">
        <f>VLOOKUP(A2027,MED[],2,FALSE)</f>
        <v>46.53</v>
      </c>
      <c r="D2027">
        <f>VLOOKUP(A2027,MED[],3,FALSE)</f>
        <v>4.84</v>
      </c>
      <c r="E2027" t="str">
        <f>VLOOKUP(A2027,MED[],4,FALSE)</f>
        <v>yes</v>
      </c>
      <c r="F2027" t="str">
        <f>VLOOKUP(A2027,MED[],5,FALSE)</f>
        <v>No</v>
      </c>
      <c r="G2027" t="str">
        <f>VLOOKUP(A2027,MED[],6,FALSE)</f>
        <v>No</v>
      </c>
      <c r="H2027" t="str">
        <f>VLOOKUP(A2027,MED[],7,FALSE)</f>
        <v>0</v>
      </c>
      <c r="I2027" t="str">
        <f>VLOOKUP(A2027,MED[],8,FALSE)</f>
        <v>No</v>
      </c>
      <c r="J2027" t="str">
        <f>VLOOKUP(A2027,MED[],9,FALSE)</f>
        <v>Obesity</v>
      </c>
      <c r="K2027" t="str">
        <f>VLOOKUP(A2027,MED[],10,FALSE)</f>
        <v>Normal</v>
      </c>
      <c r="L2027" t="str">
        <f>VLOOKUP(A2027,HOS[],2,FALSE)</f>
        <v>3 Jun 1996</v>
      </c>
      <c r="M2027" s="11">
        <f>VLOOKUP(A2027,HOS[],8,FALSE)</f>
        <v>28868.66</v>
      </c>
      <c r="N2027" t="str">
        <f>VLOOKUP(A2027,HOS[],9,FALSE)</f>
        <v>tier - 2</v>
      </c>
      <c r="O2027" t="str">
        <f>VLOOKUP(A2027,HOS[],10,FALSE)</f>
        <v>tier - 2</v>
      </c>
      <c r="P2027" t="str">
        <f>VLOOKUP(A2027,HOS[],11,FALSE)</f>
        <v>R1013</v>
      </c>
      <c r="Q2027">
        <f>VLOOKUP(A2027,HOS[],3,FALSE)</f>
        <v>27</v>
      </c>
    </row>
    <row r="2028" spans="1:17" ht="15.6" x14ac:dyDescent="0.3">
      <c r="A2028" s="1" t="s">
        <v>340</v>
      </c>
      <c r="B2028" t="str">
        <f>VLOOKUP(A2028,CUS[],3,FALSE)</f>
        <v>Deborah</v>
      </c>
      <c r="C2028">
        <f>VLOOKUP(A2028,MED[],2,FALSE)</f>
        <v>23.4</v>
      </c>
      <c r="D2028">
        <f>VLOOKUP(A2028,MED[],3,FALSE)</f>
        <v>5.53</v>
      </c>
      <c r="E2028" t="str">
        <f>VLOOKUP(A2028,MED[],4,FALSE)</f>
        <v>No</v>
      </c>
      <c r="F2028" t="str">
        <f>VLOOKUP(A2028,MED[],5,FALSE)</f>
        <v>No</v>
      </c>
      <c r="G2028" t="str">
        <f>VLOOKUP(A2028,MED[],6,FALSE)</f>
        <v>Yes</v>
      </c>
      <c r="H2028" t="str">
        <f>VLOOKUP(A2028,MED[],7,FALSE)</f>
        <v>1</v>
      </c>
      <c r="I2028" t="str">
        <f>VLOOKUP(A2028,MED[],8,FALSE)</f>
        <v>No</v>
      </c>
      <c r="J2028" t="str">
        <f>VLOOKUP(A2028,MED[],9,FALSE)</f>
        <v>Overweight</v>
      </c>
      <c r="K2028" t="str">
        <f>VLOOKUP(A2028,MED[],10,FALSE)</f>
        <v>Normal</v>
      </c>
      <c r="L2028" t="str">
        <f>VLOOKUP(A2028,HOS[],2,FALSE)</f>
        <v>25 Jun 2003</v>
      </c>
      <c r="M2028" s="11">
        <f>VLOOKUP(A2028,HOS[],8,FALSE)</f>
        <v>28923.14</v>
      </c>
      <c r="N2028" t="str">
        <f>VLOOKUP(A2028,HOS[],9,FALSE)</f>
        <v>tier - 2</v>
      </c>
      <c r="O2028" t="str">
        <f>VLOOKUP(A2028,HOS[],10,FALSE)</f>
        <v>tier - 2</v>
      </c>
      <c r="P2028" t="str">
        <f>VLOOKUP(A2028,HOS[],11,FALSE)</f>
        <v>R1011</v>
      </c>
      <c r="Q2028">
        <f>VLOOKUP(A2028,HOS[],3,FALSE)</f>
        <v>19</v>
      </c>
    </row>
    <row r="2029" spans="1:17" ht="15.6" x14ac:dyDescent="0.3">
      <c r="A2029" s="1" t="s">
        <v>339</v>
      </c>
      <c r="B2029" t="str">
        <f>VLOOKUP(A2029,CUS[],3,FALSE)</f>
        <v>Chuck W. Jr.</v>
      </c>
      <c r="C2029">
        <f>VLOOKUP(A2029,MED[],2,FALSE)</f>
        <v>30</v>
      </c>
      <c r="D2029">
        <f>VLOOKUP(A2029,MED[],3,FALSE)</f>
        <v>4.33</v>
      </c>
      <c r="E2029" t="str">
        <f>VLOOKUP(A2029,MED[],4,FALSE)</f>
        <v>yes</v>
      </c>
      <c r="F2029" t="str">
        <f>VLOOKUP(A2029,MED[],5,FALSE)</f>
        <v>No</v>
      </c>
      <c r="G2029" t="str">
        <f>VLOOKUP(A2029,MED[],6,FALSE)</f>
        <v>No</v>
      </c>
      <c r="H2029" t="str">
        <f>VLOOKUP(A2029,MED[],7,FALSE)</f>
        <v>0</v>
      </c>
      <c r="I2029" t="str">
        <f>VLOOKUP(A2029,MED[],8,FALSE)</f>
        <v>No</v>
      </c>
      <c r="J2029" t="str">
        <f>VLOOKUP(A2029,MED[],9,FALSE)</f>
        <v>Overweight</v>
      </c>
      <c r="K2029" t="str">
        <f>VLOOKUP(A2029,MED[],10,FALSE)</f>
        <v>Normal</v>
      </c>
      <c r="L2029" t="str">
        <f>VLOOKUP(A2029,HOS[],2,FALSE)</f>
        <v>5 Jun 1996</v>
      </c>
      <c r="M2029" s="11">
        <f>VLOOKUP(A2029,HOS[],8,FALSE)</f>
        <v>28950.47</v>
      </c>
      <c r="N2029" t="str">
        <f>VLOOKUP(A2029,HOS[],9,FALSE)</f>
        <v>tier - 2</v>
      </c>
      <c r="O2029" t="str">
        <f>VLOOKUP(A2029,HOS[],10,FALSE)</f>
        <v>tier - 2</v>
      </c>
      <c r="P2029" t="str">
        <f>VLOOKUP(A2029,HOS[],11,FALSE)</f>
        <v>R1011</v>
      </c>
      <c r="Q2029">
        <f>VLOOKUP(A2029,HOS[],3,FALSE)</f>
        <v>27</v>
      </c>
    </row>
    <row r="2030" spans="1:17" ht="15.6" x14ac:dyDescent="0.3">
      <c r="A2030" s="1" t="s">
        <v>338</v>
      </c>
      <c r="B2030" t="str">
        <f>VLOOKUP(A2030,CUS[],3,FALSE)</f>
        <v>Daniel</v>
      </c>
      <c r="C2030">
        <f>VLOOKUP(A2030,MED[],2,FALSE)</f>
        <v>29.15</v>
      </c>
      <c r="D2030">
        <f>VLOOKUP(A2030,MED[],3,FALSE)</f>
        <v>4.91</v>
      </c>
      <c r="E2030" t="str">
        <f>VLOOKUP(A2030,MED[],4,FALSE)</f>
        <v>yes</v>
      </c>
      <c r="F2030" t="str">
        <f>VLOOKUP(A2030,MED[],5,FALSE)</f>
        <v>No</v>
      </c>
      <c r="G2030" t="str">
        <f>VLOOKUP(A2030,MED[],6,FALSE)</f>
        <v>No</v>
      </c>
      <c r="H2030" t="str">
        <f>VLOOKUP(A2030,MED[],7,FALSE)</f>
        <v>0</v>
      </c>
      <c r="I2030" t="str">
        <f>VLOOKUP(A2030,MED[],8,FALSE)</f>
        <v>No</v>
      </c>
      <c r="J2030" t="str">
        <f>VLOOKUP(A2030,MED[],9,FALSE)</f>
        <v>Overweight</v>
      </c>
      <c r="K2030" t="str">
        <f>VLOOKUP(A2030,MED[],10,FALSE)</f>
        <v>Normal</v>
      </c>
      <c r="L2030" t="str">
        <f>VLOOKUP(A2030,HOS[],2,FALSE)</f>
        <v>1 Oct 1996</v>
      </c>
      <c r="M2030" s="11">
        <f>VLOOKUP(A2030,HOS[],8,FALSE)</f>
        <v>28998.68</v>
      </c>
      <c r="N2030" t="str">
        <f>VLOOKUP(A2030,HOS[],9,FALSE)</f>
        <v>tier - 2</v>
      </c>
      <c r="O2030" t="str">
        <f>VLOOKUP(A2030,HOS[],10,FALSE)</f>
        <v>tier - 2</v>
      </c>
      <c r="P2030" t="str">
        <f>VLOOKUP(A2030,HOS[],11,FALSE)</f>
        <v>R1013</v>
      </c>
      <c r="Q2030">
        <f>VLOOKUP(A2030,HOS[],3,FALSE)</f>
        <v>26</v>
      </c>
    </row>
    <row r="2031" spans="1:17" ht="15.6" x14ac:dyDescent="0.3">
      <c r="A2031" s="1" t="s">
        <v>337</v>
      </c>
      <c r="B2031" t="str">
        <f>VLOOKUP(A2031,CUS[],3,FALSE)</f>
        <v>Amany</v>
      </c>
      <c r="C2031">
        <f>VLOOKUP(A2031,MED[],2,FALSE)</f>
        <v>34.865000000000002</v>
      </c>
      <c r="D2031">
        <f>VLOOKUP(A2031,MED[],3,FALSE)</f>
        <v>4.8</v>
      </c>
      <c r="E2031" t="str">
        <f>VLOOKUP(A2031,MED[],4,FALSE)</f>
        <v>No</v>
      </c>
      <c r="F2031" t="str">
        <f>VLOOKUP(A2031,MED[],5,FALSE)</f>
        <v>No</v>
      </c>
      <c r="G2031" t="str">
        <f>VLOOKUP(A2031,MED[],6,FALSE)</f>
        <v>No</v>
      </c>
      <c r="H2031" t="str">
        <f>VLOOKUP(A2031,MED[],7,FALSE)</f>
        <v>0</v>
      </c>
      <c r="I2031" t="str">
        <f>VLOOKUP(A2031,MED[],8,FALSE)</f>
        <v>No</v>
      </c>
      <c r="J2031" t="str">
        <f>VLOOKUP(A2031,MED[],9,FALSE)</f>
        <v>Obesity</v>
      </c>
      <c r="K2031" t="str">
        <f>VLOOKUP(A2031,MED[],10,FALSE)</f>
        <v>Normal</v>
      </c>
      <c r="L2031" t="str">
        <f>VLOOKUP(A2031,HOS[],2,FALSE)</f>
        <v>7 Nov 1999</v>
      </c>
      <c r="M2031" s="11">
        <f>VLOOKUP(A2031,HOS[],8,FALSE)</f>
        <v>29007.82</v>
      </c>
      <c r="N2031" t="str">
        <f>VLOOKUP(A2031,HOS[],9,FALSE)</f>
        <v>tier - 2</v>
      </c>
      <c r="O2031" t="str">
        <f>VLOOKUP(A2031,HOS[],10,FALSE)</f>
        <v>tier - 2</v>
      </c>
      <c r="P2031" t="str">
        <f>VLOOKUP(A2031,HOS[],11,FALSE)</f>
        <v>R1024</v>
      </c>
      <c r="Q2031">
        <f>VLOOKUP(A2031,HOS[],3,FALSE)</f>
        <v>23</v>
      </c>
    </row>
    <row r="2032" spans="1:17" ht="15.6" x14ac:dyDescent="0.3">
      <c r="A2032" s="1" t="s">
        <v>336</v>
      </c>
      <c r="B2032" t="str">
        <f>VLOOKUP(A2032,CUS[],3,FALSE)</f>
        <v>Kipling</v>
      </c>
      <c r="C2032">
        <f>VLOOKUP(A2032,MED[],2,FALSE)</f>
        <v>28.12</v>
      </c>
      <c r="D2032">
        <f>VLOOKUP(A2032,MED[],3,FALSE)</f>
        <v>5.55</v>
      </c>
      <c r="E2032" t="str">
        <f>VLOOKUP(A2032,MED[],4,FALSE)</f>
        <v>yes</v>
      </c>
      <c r="F2032" t="str">
        <f>VLOOKUP(A2032,MED[],5,FALSE)</f>
        <v>yes</v>
      </c>
      <c r="G2032" t="str">
        <f>VLOOKUP(A2032,MED[],6,FALSE)</f>
        <v>No</v>
      </c>
      <c r="H2032" t="str">
        <f>VLOOKUP(A2032,MED[],7,FALSE)</f>
        <v>2</v>
      </c>
      <c r="I2032" t="str">
        <f>VLOOKUP(A2032,MED[],8,FALSE)</f>
        <v>No</v>
      </c>
      <c r="J2032" t="str">
        <f>VLOOKUP(A2032,MED[],9,FALSE)</f>
        <v>Overweight</v>
      </c>
      <c r="K2032" t="str">
        <f>VLOOKUP(A2032,MED[],10,FALSE)</f>
        <v>Normal</v>
      </c>
      <c r="L2032" t="str">
        <f>VLOOKUP(A2032,HOS[],2,FALSE)</f>
        <v>1 Jul 2000</v>
      </c>
      <c r="M2032" s="11">
        <f>VLOOKUP(A2032,HOS[],8,FALSE)</f>
        <v>34303.17</v>
      </c>
      <c r="N2032" t="str">
        <f>VLOOKUP(A2032,HOS[],9,FALSE)</f>
        <v>tier - 2</v>
      </c>
      <c r="O2032" t="str">
        <f>VLOOKUP(A2032,HOS[],10,FALSE)</f>
        <v>tier - 1</v>
      </c>
      <c r="P2032" t="str">
        <f>VLOOKUP(A2032,HOS[],11,FALSE)</f>
        <v>R1012</v>
      </c>
      <c r="Q2032">
        <f>VLOOKUP(A2032,HOS[],3,FALSE)</f>
        <v>22</v>
      </c>
    </row>
    <row r="2033" spans="1:17" ht="15.6" x14ac:dyDescent="0.3">
      <c r="A2033" s="1" t="s">
        <v>335</v>
      </c>
      <c r="B2033" t="str">
        <f>VLOOKUP(A2033,CUS[],3,FALSE)</f>
        <v>Duncan</v>
      </c>
      <c r="C2033">
        <f>VLOOKUP(A2033,MED[],2,FALSE)</f>
        <v>29.45</v>
      </c>
      <c r="D2033">
        <f>VLOOKUP(A2033,MED[],3,FALSE)</f>
        <v>5.24</v>
      </c>
      <c r="E2033" t="str">
        <f>VLOOKUP(A2033,MED[],4,FALSE)</f>
        <v>yes</v>
      </c>
      <c r="F2033" t="str">
        <f>VLOOKUP(A2033,MED[],5,FALSE)</f>
        <v>No</v>
      </c>
      <c r="G2033" t="str">
        <f>VLOOKUP(A2033,MED[],6,FALSE)</f>
        <v>No</v>
      </c>
      <c r="H2033" t="str">
        <f>VLOOKUP(A2033,MED[],7,FALSE)</f>
        <v>0</v>
      </c>
      <c r="I2033" t="str">
        <f>VLOOKUP(A2033,MED[],8,FALSE)</f>
        <v>No</v>
      </c>
      <c r="J2033" t="str">
        <f>VLOOKUP(A2033,MED[],9,FALSE)</f>
        <v>Overweight</v>
      </c>
      <c r="K2033" t="str">
        <f>VLOOKUP(A2033,MED[],10,FALSE)</f>
        <v>Normal</v>
      </c>
      <c r="L2033" t="str">
        <f>VLOOKUP(A2033,HOS[],2,FALSE)</f>
        <v>14 Jun 1996</v>
      </c>
      <c r="M2033" s="11">
        <f>VLOOKUP(A2033,HOS[],8,FALSE)</f>
        <v>29114.21</v>
      </c>
      <c r="N2033" t="str">
        <f>VLOOKUP(A2033,HOS[],9,FALSE)</f>
        <v>tier - 3</v>
      </c>
      <c r="O2033" t="str">
        <f>VLOOKUP(A2033,HOS[],10,FALSE)</f>
        <v>tier - 3</v>
      </c>
      <c r="P2033" t="str">
        <f>VLOOKUP(A2033,HOS[],11,FALSE)</f>
        <v>R1016</v>
      </c>
      <c r="Q2033">
        <f>VLOOKUP(A2033,HOS[],3,FALSE)</f>
        <v>26</v>
      </c>
    </row>
    <row r="2034" spans="1:17" ht="15.6" x14ac:dyDescent="0.3">
      <c r="A2034" s="1" t="s">
        <v>334</v>
      </c>
      <c r="B2034" t="str">
        <f>VLOOKUP(A2034,CUS[],3,FALSE)</f>
        <v>Louis C.</v>
      </c>
      <c r="C2034">
        <f>VLOOKUP(A2034,MED[],2,FALSE)</f>
        <v>27.94</v>
      </c>
      <c r="D2034">
        <f>VLOOKUP(A2034,MED[],3,FALSE)</f>
        <v>6.08</v>
      </c>
      <c r="E2034" t="str">
        <f>VLOOKUP(A2034,MED[],4,FALSE)</f>
        <v>No</v>
      </c>
      <c r="F2034" t="str">
        <f>VLOOKUP(A2034,MED[],5,FALSE)</f>
        <v>No</v>
      </c>
      <c r="G2034" t="str">
        <f>VLOOKUP(A2034,MED[],6,FALSE)</f>
        <v>Yes</v>
      </c>
      <c r="H2034" t="str">
        <f>VLOOKUP(A2034,MED[],7,FALSE)</f>
        <v>1</v>
      </c>
      <c r="I2034" t="str">
        <f>VLOOKUP(A2034,MED[],8,FALSE)</f>
        <v>No</v>
      </c>
      <c r="J2034" t="str">
        <f>VLOOKUP(A2034,MED[],9,FALSE)</f>
        <v>Overweight</v>
      </c>
      <c r="K2034" t="str">
        <f>VLOOKUP(A2034,MED[],10,FALSE)</f>
        <v>Prediabetes</v>
      </c>
      <c r="L2034" t="str">
        <f>VLOOKUP(A2034,HOS[],2,FALSE)</f>
        <v>21 Aug 1993</v>
      </c>
      <c r="M2034" s="11">
        <f>VLOOKUP(A2034,HOS[],8,FALSE)</f>
        <v>11712.97</v>
      </c>
      <c r="N2034" t="str">
        <f>VLOOKUP(A2034,HOS[],9,FALSE)</f>
        <v>tier - 1</v>
      </c>
      <c r="O2034" t="str">
        <f>VLOOKUP(A2034,HOS[],10,FALSE)</f>
        <v>tier - 3</v>
      </c>
      <c r="P2034" t="str">
        <f>VLOOKUP(A2034,HOS[],11,FALSE)</f>
        <v>R1013</v>
      </c>
      <c r="Q2034">
        <f>VLOOKUP(A2034,HOS[],3,FALSE)</f>
        <v>29</v>
      </c>
    </row>
    <row r="2035" spans="1:17" ht="15.6" x14ac:dyDescent="0.3">
      <c r="A2035" s="1" t="s">
        <v>333</v>
      </c>
      <c r="B2035" t="str">
        <f>VLOOKUP(A2035,CUS[],3,FALSE)</f>
        <v>Daniel J</v>
      </c>
      <c r="C2035">
        <f>VLOOKUP(A2035,MED[],2,FALSE)</f>
        <v>27.2</v>
      </c>
      <c r="D2035">
        <f>VLOOKUP(A2035,MED[],3,FALSE)</f>
        <v>5.83</v>
      </c>
      <c r="E2035" t="str">
        <f>VLOOKUP(A2035,MED[],4,FALSE)</f>
        <v>No</v>
      </c>
      <c r="F2035" t="str">
        <f>VLOOKUP(A2035,MED[],5,FALSE)</f>
        <v>No</v>
      </c>
      <c r="G2035" t="str">
        <f>VLOOKUP(A2035,MED[],6,FALSE)</f>
        <v>Yes</v>
      </c>
      <c r="H2035" t="str">
        <f>VLOOKUP(A2035,MED[],7,FALSE)</f>
        <v>1</v>
      </c>
      <c r="I2035" t="str">
        <f>VLOOKUP(A2035,MED[],8,FALSE)</f>
        <v>No</v>
      </c>
      <c r="J2035" t="str">
        <f>VLOOKUP(A2035,MED[],9,FALSE)</f>
        <v>Overweight</v>
      </c>
      <c r="K2035" t="str">
        <f>VLOOKUP(A2035,MED[],10,FALSE)</f>
        <v>Prediabetes</v>
      </c>
      <c r="L2035" t="str">
        <f>VLOOKUP(A2035,HOS[],2,FALSE)</f>
        <v>29 Nov 1993</v>
      </c>
      <c r="M2035" s="11">
        <f>VLOOKUP(A2035,HOS[],8,FALSE)</f>
        <v>29114.77</v>
      </c>
      <c r="N2035" t="str">
        <f>VLOOKUP(A2035,HOS[],9,FALSE)</f>
        <v>tier - 3</v>
      </c>
      <c r="O2035" t="str">
        <f>VLOOKUP(A2035,HOS[],10,FALSE)</f>
        <v>tier - 3</v>
      </c>
      <c r="P2035" t="str">
        <f>VLOOKUP(A2035,HOS[],11,FALSE)</f>
        <v>R1011</v>
      </c>
      <c r="Q2035">
        <f>VLOOKUP(A2035,HOS[],3,FALSE)</f>
        <v>29</v>
      </c>
    </row>
    <row r="2036" spans="1:17" ht="15.6" x14ac:dyDescent="0.3">
      <c r="A2036" s="1" t="s">
        <v>332</v>
      </c>
      <c r="B2036" t="str">
        <f>VLOOKUP(A2036,CUS[],3,FALSE)</f>
        <v>Ildiko M.</v>
      </c>
      <c r="C2036">
        <f>VLOOKUP(A2036,MED[],2,FALSE)</f>
        <v>33.344999999999999</v>
      </c>
      <c r="D2036">
        <f>VLOOKUP(A2036,MED[],3,FALSE)</f>
        <v>4.29</v>
      </c>
      <c r="E2036" t="str">
        <f>VLOOKUP(A2036,MED[],4,FALSE)</f>
        <v>No</v>
      </c>
      <c r="F2036" t="str">
        <f>VLOOKUP(A2036,MED[],5,FALSE)</f>
        <v>No</v>
      </c>
      <c r="G2036" t="str">
        <f>VLOOKUP(A2036,MED[],6,FALSE)</f>
        <v>No</v>
      </c>
      <c r="H2036" t="str">
        <f>VLOOKUP(A2036,MED[],7,FALSE)</f>
        <v>1</v>
      </c>
      <c r="I2036" t="str">
        <f>VLOOKUP(A2036,MED[],8,FALSE)</f>
        <v>No</v>
      </c>
      <c r="J2036" t="str">
        <f>VLOOKUP(A2036,MED[],9,FALSE)</f>
        <v>Obesity</v>
      </c>
      <c r="K2036" t="str">
        <f>VLOOKUP(A2036,MED[],10,FALSE)</f>
        <v>Normal</v>
      </c>
      <c r="L2036" t="str">
        <f>VLOOKUP(A2036,HOS[],2,FALSE)</f>
        <v>24 Sep 1998</v>
      </c>
      <c r="M2036" s="11">
        <f>VLOOKUP(A2036,HOS[],8,FALSE)</f>
        <v>29141.360000000001</v>
      </c>
      <c r="N2036" t="str">
        <f>VLOOKUP(A2036,HOS[],9,FALSE)</f>
        <v>tier - 2</v>
      </c>
      <c r="O2036" t="str">
        <f>VLOOKUP(A2036,HOS[],10,FALSE)</f>
        <v>tier - 3</v>
      </c>
      <c r="P2036" t="str">
        <f>VLOOKUP(A2036,HOS[],11,FALSE)</f>
        <v>R1012</v>
      </c>
      <c r="Q2036">
        <f>VLOOKUP(A2036,HOS[],3,FALSE)</f>
        <v>24</v>
      </c>
    </row>
    <row r="2037" spans="1:17" ht="15.6" x14ac:dyDescent="0.3">
      <c r="A2037" s="1" t="s">
        <v>331</v>
      </c>
      <c r="B2037" t="str">
        <f>VLOOKUP(A2037,CUS[],3,FALSE)</f>
        <v>Melinda E.</v>
      </c>
      <c r="C2037">
        <f>VLOOKUP(A2037,MED[],2,FALSE)</f>
        <v>29.925000000000001</v>
      </c>
      <c r="D2037">
        <f>VLOOKUP(A2037,MED[],3,FALSE)</f>
        <v>5.3</v>
      </c>
      <c r="E2037" t="str">
        <f>VLOOKUP(A2037,MED[],4,FALSE)</f>
        <v>No</v>
      </c>
      <c r="F2037" t="str">
        <f>VLOOKUP(A2037,MED[],5,FALSE)</f>
        <v>No</v>
      </c>
      <c r="G2037" t="str">
        <f>VLOOKUP(A2037,MED[],6,FALSE)</f>
        <v>No</v>
      </c>
      <c r="H2037" t="str">
        <f>VLOOKUP(A2037,MED[],7,FALSE)</f>
        <v>1</v>
      </c>
      <c r="I2037" t="str">
        <f>VLOOKUP(A2037,MED[],8,FALSE)</f>
        <v>No</v>
      </c>
      <c r="J2037" t="str">
        <f>VLOOKUP(A2037,MED[],9,FALSE)</f>
        <v>Overweight</v>
      </c>
      <c r="K2037" t="str">
        <f>VLOOKUP(A2037,MED[],10,FALSE)</f>
        <v>Normal</v>
      </c>
      <c r="L2037" t="str">
        <f>VLOOKUP(A2037,HOS[],2,FALSE)</f>
        <v>8 Jun 1998</v>
      </c>
      <c r="M2037" s="11">
        <f>VLOOKUP(A2037,HOS[],8,FALSE)</f>
        <v>29160.39</v>
      </c>
      <c r="N2037" t="str">
        <f>VLOOKUP(A2037,HOS[],9,FALSE)</f>
        <v>tier - 2</v>
      </c>
      <c r="O2037" t="str">
        <f>VLOOKUP(A2037,HOS[],10,FALSE)</f>
        <v>tier - 3</v>
      </c>
      <c r="P2037" t="str">
        <f>VLOOKUP(A2037,HOS[],11,FALSE)</f>
        <v>R1012</v>
      </c>
      <c r="Q2037">
        <f>VLOOKUP(A2037,HOS[],3,FALSE)</f>
        <v>25</v>
      </c>
    </row>
    <row r="2038" spans="1:17" ht="15.6" x14ac:dyDescent="0.3">
      <c r="A2038" s="1" t="s">
        <v>330</v>
      </c>
      <c r="B2038" t="str">
        <f>VLOOKUP(A2038,CUS[],3,FALSE)</f>
        <v>Ashley M</v>
      </c>
      <c r="C2038">
        <f>VLOOKUP(A2038,MED[],2,FALSE)</f>
        <v>24.225000000000001</v>
      </c>
      <c r="D2038">
        <f>VLOOKUP(A2038,MED[],3,FALSE)</f>
        <v>4.42</v>
      </c>
      <c r="E2038" t="str">
        <f>VLOOKUP(A2038,MED[],4,FALSE)</f>
        <v>No</v>
      </c>
      <c r="F2038" t="str">
        <f>VLOOKUP(A2038,MED[],5,FALSE)</f>
        <v>No</v>
      </c>
      <c r="G2038" t="str">
        <f>VLOOKUP(A2038,MED[],6,FALSE)</f>
        <v>No</v>
      </c>
      <c r="H2038" t="str">
        <f>VLOOKUP(A2038,MED[],7,FALSE)</f>
        <v>1</v>
      </c>
      <c r="I2038" t="str">
        <f>VLOOKUP(A2038,MED[],8,FALSE)</f>
        <v>No</v>
      </c>
      <c r="J2038" t="str">
        <f>VLOOKUP(A2038,MED[],9,FALSE)</f>
        <v>Overweight</v>
      </c>
      <c r="K2038" t="str">
        <f>VLOOKUP(A2038,MED[],10,FALSE)</f>
        <v>Normal</v>
      </c>
      <c r="L2038" t="str">
        <f>VLOOKUP(A2038,HOS[],2,FALSE)</f>
        <v>9 Nov 1998</v>
      </c>
      <c r="M2038" s="11">
        <f>VLOOKUP(A2038,HOS[],8,FALSE)</f>
        <v>29186.48</v>
      </c>
      <c r="N2038" t="str">
        <f>VLOOKUP(A2038,HOS[],9,FALSE)</f>
        <v>tier - 2</v>
      </c>
      <c r="O2038" t="str">
        <f>VLOOKUP(A2038,HOS[],10,FALSE)</f>
        <v>tier - 3</v>
      </c>
      <c r="P2038" t="str">
        <f>VLOOKUP(A2038,HOS[],11,FALSE)</f>
        <v>R1012</v>
      </c>
      <c r="Q2038">
        <f>VLOOKUP(A2038,HOS[],3,FALSE)</f>
        <v>24</v>
      </c>
    </row>
    <row r="2039" spans="1:17" ht="15.6" x14ac:dyDescent="0.3">
      <c r="A2039" s="1" t="s">
        <v>329</v>
      </c>
      <c r="B2039" t="str">
        <f>VLOOKUP(A2039,CUS[],3,FALSE)</f>
        <v>Stephanie</v>
      </c>
      <c r="C2039">
        <f>VLOOKUP(A2039,MED[],2,FALSE)</f>
        <v>29.68</v>
      </c>
      <c r="D2039">
        <f>VLOOKUP(A2039,MED[],3,FALSE)</f>
        <v>5.68</v>
      </c>
      <c r="E2039" t="str">
        <f>VLOOKUP(A2039,MED[],4,FALSE)</f>
        <v>No</v>
      </c>
      <c r="F2039" t="str">
        <f>VLOOKUP(A2039,MED[],5,FALSE)</f>
        <v>yes</v>
      </c>
      <c r="G2039" t="str">
        <f>VLOOKUP(A2039,MED[],6,FALSE)</f>
        <v>No</v>
      </c>
      <c r="H2039" t="str">
        <f>VLOOKUP(A2039,MED[],7,FALSE)</f>
        <v>1</v>
      </c>
      <c r="I2039" t="str">
        <f>VLOOKUP(A2039,MED[],8,FALSE)</f>
        <v>No</v>
      </c>
      <c r="J2039" t="str">
        <f>VLOOKUP(A2039,MED[],9,FALSE)</f>
        <v>Overweight</v>
      </c>
      <c r="K2039" t="str">
        <f>VLOOKUP(A2039,MED[],10,FALSE)</f>
        <v>Normal</v>
      </c>
      <c r="L2039" t="str">
        <f>VLOOKUP(A2039,HOS[],2,FALSE)</f>
        <v>30 Oct 2000</v>
      </c>
      <c r="M2039" s="11">
        <f>VLOOKUP(A2039,HOS[],8,FALSE)</f>
        <v>46113.51</v>
      </c>
      <c r="N2039" t="str">
        <f>VLOOKUP(A2039,HOS[],9,FALSE)</f>
        <v>tier - 2</v>
      </c>
      <c r="O2039" t="str">
        <f>VLOOKUP(A2039,HOS[],10,FALSE)</f>
        <v>tier - 3</v>
      </c>
      <c r="P2039" t="str">
        <f>VLOOKUP(A2039,HOS[],11,FALSE)</f>
        <v>R1011</v>
      </c>
      <c r="Q2039">
        <f>VLOOKUP(A2039,HOS[],3,FALSE)</f>
        <v>22</v>
      </c>
    </row>
    <row r="2040" spans="1:17" ht="15.6" x14ac:dyDescent="0.3">
      <c r="A2040" s="1" t="s">
        <v>328</v>
      </c>
      <c r="B2040" t="str">
        <f>VLOOKUP(A2040,CUS[],3,FALSE)</f>
        <v>Sean P.</v>
      </c>
      <c r="C2040">
        <f>VLOOKUP(A2040,MED[],2,FALSE)</f>
        <v>20.614999999999998</v>
      </c>
      <c r="D2040">
        <f>VLOOKUP(A2040,MED[],3,FALSE)</f>
        <v>6.05</v>
      </c>
      <c r="E2040" t="str">
        <f>VLOOKUP(A2040,MED[],4,FALSE)</f>
        <v>No</v>
      </c>
      <c r="F2040" t="str">
        <f>VLOOKUP(A2040,MED[],5,FALSE)</f>
        <v>No</v>
      </c>
      <c r="G2040" t="str">
        <f>VLOOKUP(A2040,MED[],6,FALSE)</f>
        <v>Yes</v>
      </c>
      <c r="H2040" t="str">
        <f>VLOOKUP(A2040,MED[],7,FALSE)</f>
        <v>1</v>
      </c>
      <c r="I2040" t="str">
        <f>VLOOKUP(A2040,MED[],8,FALSE)</f>
        <v>No</v>
      </c>
      <c r="J2040" t="str">
        <f>VLOOKUP(A2040,MED[],9,FALSE)</f>
        <v>Overweight</v>
      </c>
      <c r="K2040" t="str">
        <f>VLOOKUP(A2040,MED[],10,FALSE)</f>
        <v>Prediabetes</v>
      </c>
      <c r="L2040" t="str">
        <f>VLOOKUP(A2040,HOS[],2,FALSE)</f>
        <v>21 Sep 2003</v>
      </c>
      <c r="M2040" s="11">
        <f>VLOOKUP(A2040,HOS[],8,FALSE)</f>
        <v>29227.599999999999</v>
      </c>
      <c r="N2040" t="str">
        <f>VLOOKUP(A2040,HOS[],9,FALSE)</f>
        <v>tier - 2</v>
      </c>
      <c r="O2040" t="str">
        <f>VLOOKUP(A2040,HOS[],10,FALSE)</f>
        <v>tier - 1</v>
      </c>
      <c r="P2040" t="str">
        <f>VLOOKUP(A2040,HOS[],11,FALSE)</f>
        <v>R1012</v>
      </c>
      <c r="Q2040">
        <f>VLOOKUP(A2040,HOS[],3,FALSE)</f>
        <v>19</v>
      </c>
    </row>
    <row r="2041" spans="1:17" ht="15.6" x14ac:dyDescent="0.3">
      <c r="A2041" s="1" t="s">
        <v>327</v>
      </c>
      <c r="B2041" t="str">
        <f>VLOOKUP(A2041,CUS[],3,FALSE)</f>
        <v>Emily G</v>
      </c>
      <c r="C2041">
        <f>VLOOKUP(A2041,MED[],2,FALSE)</f>
        <v>32.119999999999997</v>
      </c>
      <c r="D2041">
        <f>VLOOKUP(A2041,MED[],3,FALSE)</f>
        <v>5.33</v>
      </c>
      <c r="E2041" t="str">
        <f>VLOOKUP(A2041,MED[],4,FALSE)</f>
        <v>No</v>
      </c>
      <c r="F2041" t="str">
        <f>VLOOKUP(A2041,MED[],5,FALSE)</f>
        <v>yes</v>
      </c>
      <c r="G2041" t="str">
        <f>VLOOKUP(A2041,MED[],6,FALSE)</f>
        <v>No</v>
      </c>
      <c r="H2041" t="str">
        <f>VLOOKUP(A2041,MED[],7,FALSE)</f>
        <v>1</v>
      </c>
      <c r="I2041" t="str">
        <f>VLOOKUP(A2041,MED[],8,FALSE)</f>
        <v>No</v>
      </c>
      <c r="J2041" t="str">
        <f>VLOOKUP(A2041,MED[],9,FALSE)</f>
        <v>Obesity</v>
      </c>
      <c r="K2041" t="str">
        <f>VLOOKUP(A2041,MED[],10,FALSE)</f>
        <v>Normal</v>
      </c>
      <c r="L2041" t="str">
        <f>VLOOKUP(A2041,HOS[],2,FALSE)</f>
        <v>5 Aug 2004</v>
      </c>
      <c r="M2041" s="11">
        <f>VLOOKUP(A2041,HOS[],8,FALSE)</f>
        <v>29330.98</v>
      </c>
      <c r="N2041" t="str">
        <f>VLOOKUP(A2041,HOS[],9,FALSE)</f>
        <v>tier - 2</v>
      </c>
      <c r="O2041" t="str">
        <f>VLOOKUP(A2041,HOS[],10,FALSE)</f>
        <v>tier - 3</v>
      </c>
      <c r="P2041" t="str">
        <f>VLOOKUP(A2041,HOS[],11,FALSE)</f>
        <v>R1013</v>
      </c>
      <c r="Q2041">
        <f>VLOOKUP(A2041,HOS[],3,FALSE)</f>
        <v>18</v>
      </c>
    </row>
    <row r="2042" spans="1:17" ht="15.6" x14ac:dyDescent="0.3">
      <c r="A2042" s="1" t="s">
        <v>326</v>
      </c>
      <c r="B2042" t="str">
        <f>VLOOKUP(A2042,CUS[],3,FALSE)</f>
        <v>Malcolm</v>
      </c>
      <c r="C2042">
        <f>VLOOKUP(A2042,MED[],2,FALSE)</f>
        <v>27.36</v>
      </c>
      <c r="D2042">
        <f>VLOOKUP(A2042,MED[],3,FALSE)</f>
        <v>6.22</v>
      </c>
      <c r="E2042" t="str">
        <f>VLOOKUP(A2042,MED[],4,FALSE)</f>
        <v>No</v>
      </c>
      <c r="F2042" t="str">
        <f>VLOOKUP(A2042,MED[],5,FALSE)</f>
        <v>No</v>
      </c>
      <c r="G2042" t="str">
        <f>VLOOKUP(A2042,MED[],6,FALSE)</f>
        <v>No</v>
      </c>
      <c r="H2042" t="str">
        <f>VLOOKUP(A2042,MED[],7,FALSE)</f>
        <v>0</v>
      </c>
      <c r="I2042" t="str">
        <f>VLOOKUP(A2042,MED[],8,FALSE)</f>
        <v>No</v>
      </c>
      <c r="J2042" t="str">
        <f>VLOOKUP(A2042,MED[],9,FALSE)</f>
        <v>Overweight</v>
      </c>
      <c r="K2042" t="str">
        <f>VLOOKUP(A2042,MED[],10,FALSE)</f>
        <v>Prediabetes</v>
      </c>
      <c r="L2042" t="str">
        <f>VLOOKUP(A2042,HOS[],2,FALSE)</f>
        <v>7 Dec 1999</v>
      </c>
      <c r="M2042" s="11">
        <f>VLOOKUP(A2042,HOS[],8,FALSE)</f>
        <v>29352.560000000001</v>
      </c>
      <c r="N2042" t="str">
        <f>VLOOKUP(A2042,HOS[],9,FALSE)</f>
        <v>tier - 2</v>
      </c>
      <c r="O2042" t="str">
        <f>VLOOKUP(A2042,HOS[],10,FALSE)</f>
        <v>tier - 3</v>
      </c>
      <c r="P2042" t="str">
        <f>VLOOKUP(A2042,HOS[],11,FALSE)</f>
        <v>R1012</v>
      </c>
      <c r="Q2042">
        <f>VLOOKUP(A2042,HOS[],3,FALSE)</f>
        <v>23</v>
      </c>
    </row>
    <row r="2043" spans="1:17" ht="15.6" x14ac:dyDescent="0.3">
      <c r="A2043" s="1" t="s">
        <v>325</v>
      </c>
      <c r="B2043" t="str">
        <f>VLOOKUP(A2043,CUS[],3,FALSE)</f>
        <v>Danilo</v>
      </c>
      <c r="C2043">
        <f>VLOOKUP(A2043,MED[],2,FALSE)</f>
        <v>17.385000000000002</v>
      </c>
      <c r="D2043">
        <f>VLOOKUP(A2043,MED[],3,FALSE)</f>
        <v>5.84</v>
      </c>
      <c r="E2043" t="str">
        <f>VLOOKUP(A2043,MED[],4,FALSE)</f>
        <v>No</v>
      </c>
      <c r="F2043" t="str">
        <f>VLOOKUP(A2043,MED[],5,FALSE)</f>
        <v>No</v>
      </c>
      <c r="G2043" t="str">
        <f>VLOOKUP(A2043,MED[],6,FALSE)</f>
        <v>No</v>
      </c>
      <c r="H2043" t="str">
        <f>VLOOKUP(A2043,MED[],7,FALSE)</f>
        <v>0</v>
      </c>
      <c r="I2043" t="str">
        <f>VLOOKUP(A2043,MED[],8,FALSE)</f>
        <v>No</v>
      </c>
      <c r="J2043" t="str">
        <f>VLOOKUP(A2043,MED[],9,FALSE)</f>
        <v>Underweight</v>
      </c>
      <c r="K2043" t="str">
        <f>VLOOKUP(A2043,MED[],10,FALSE)</f>
        <v>Prediabetes</v>
      </c>
      <c r="L2043" t="str">
        <f>VLOOKUP(A2043,HOS[],2,FALSE)</f>
        <v>16 Aug 1999</v>
      </c>
      <c r="M2043" s="11">
        <f>VLOOKUP(A2043,HOS[],8,FALSE)</f>
        <v>29443.59</v>
      </c>
      <c r="N2043" t="str">
        <f>VLOOKUP(A2043,HOS[],9,FALSE)</f>
        <v>tier - 2</v>
      </c>
      <c r="O2043" t="str">
        <f>VLOOKUP(A2043,HOS[],10,FALSE)</f>
        <v>tier - 1</v>
      </c>
      <c r="P2043" t="str">
        <f>VLOOKUP(A2043,HOS[],11,FALSE)</f>
        <v>R1012</v>
      </c>
      <c r="Q2043">
        <f>VLOOKUP(A2043,HOS[],3,FALSE)</f>
        <v>23</v>
      </c>
    </row>
    <row r="2044" spans="1:17" ht="15.6" x14ac:dyDescent="0.3">
      <c r="A2044" s="1" t="s">
        <v>324</v>
      </c>
      <c r="B2044" t="str">
        <f>VLOOKUP(A2044,CUS[],3,FALSE)</f>
        <v>Mikko</v>
      </c>
      <c r="C2044">
        <f>VLOOKUP(A2044,MED[],2,FALSE)</f>
        <v>30.13</v>
      </c>
      <c r="D2044">
        <f>VLOOKUP(A2044,MED[],3,FALSE)</f>
        <v>5.71</v>
      </c>
      <c r="E2044" t="str">
        <f>VLOOKUP(A2044,MED[],4,FALSE)</f>
        <v>No</v>
      </c>
      <c r="F2044" t="str">
        <f>VLOOKUP(A2044,MED[],5,FALSE)</f>
        <v>yes</v>
      </c>
      <c r="G2044" t="str">
        <f>VLOOKUP(A2044,MED[],6,FALSE)</f>
        <v>No</v>
      </c>
      <c r="H2044" t="str">
        <f>VLOOKUP(A2044,MED[],7,FALSE)</f>
        <v>1</v>
      </c>
      <c r="I2044" t="str">
        <f>VLOOKUP(A2044,MED[],8,FALSE)</f>
        <v>No</v>
      </c>
      <c r="J2044" t="str">
        <f>VLOOKUP(A2044,MED[],9,FALSE)</f>
        <v>Obesity</v>
      </c>
      <c r="K2044" t="str">
        <f>VLOOKUP(A2044,MED[],10,FALSE)</f>
        <v>Prediabetes</v>
      </c>
      <c r="L2044" t="str">
        <f>VLOOKUP(A2044,HOS[],2,FALSE)</f>
        <v>12 Nov 2004</v>
      </c>
      <c r="M2044" s="11">
        <f>VLOOKUP(A2044,HOS[],8,FALSE)</f>
        <v>11729.68</v>
      </c>
      <c r="N2044" t="str">
        <f>VLOOKUP(A2044,HOS[],9,FALSE)</f>
        <v>tier - 2</v>
      </c>
      <c r="O2044" t="str">
        <f>VLOOKUP(A2044,HOS[],10,FALSE)</f>
        <v>tier - 1</v>
      </c>
      <c r="P2044" t="str">
        <f>VLOOKUP(A2044,HOS[],11,FALSE)</f>
        <v>R1021</v>
      </c>
      <c r="Q2044">
        <f>VLOOKUP(A2044,HOS[],3,FALSE)</f>
        <v>18</v>
      </c>
    </row>
    <row r="2045" spans="1:17" ht="15.6" x14ac:dyDescent="0.3">
      <c r="A2045" s="1" t="s">
        <v>323</v>
      </c>
      <c r="B2045" t="str">
        <f>VLOOKUP(A2045,CUS[],3,FALSE)</f>
        <v>Paula C.</v>
      </c>
      <c r="C2045">
        <f>VLOOKUP(A2045,MED[],2,FALSE)</f>
        <v>25.44</v>
      </c>
      <c r="D2045">
        <f>VLOOKUP(A2045,MED[],3,FALSE)</f>
        <v>6.04</v>
      </c>
      <c r="E2045" t="str">
        <f>VLOOKUP(A2045,MED[],4,FALSE)</f>
        <v>yes</v>
      </c>
      <c r="F2045" t="str">
        <f>VLOOKUP(A2045,MED[],5,FALSE)</f>
        <v>No</v>
      </c>
      <c r="G2045" t="str">
        <f>VLOOKUP(A2045,MED[],6,FALSE)</f>
        <v>Yes</v>
      </c>
      <c r="H2045" t="str">
        <f>VLOOKUP(A2045,MED[],7,FALSE)</f>
        <v>1</v>
      </c>
      <c r="I2045" t="str">
        <f>VLOOKUP(A2045,MED[],8,FALSE)</f>
        <v>No</v>
      </c>
      <c r="J2045" t="str">
        <f>VLOOKUP(A2045,MED[],9,FALSE)</f>
        <v>Overweight</v>
      </c>
      <c r="K2045" t="str">
        <f>VLOOKUP(A2045,MED[],10,FALSE)</f>
        <v>Prediabetes</v>
      </c>
      <c r="L2045" t="str">
        <f>VLOOKUP(A2045,HOS[],2,FALSE)</f>
        <v>3 Aug 1997</v>
      </c>
      <c r="M2045" s="11">
        <f>VLOOKUP(A2045,HOS[],8,FALSE)</f>
        <v>29583.8</v>
      </c>
      <c r="N2045" t="str">
        <f>VLOOKUP(A2045,HOS[],9,FALSE)</f>
        <v>tier - 2</v>
      </c>
      <c r="O2045" t="str">
        <f>VLOOKUP(A2045,HOS[],10,FALSE)</f>
        <v>tier - 1</v>
      </c>
      <c r="P2045" t="str">
        <f>VLOOKUP(A2045,HOS[],11,FALSE)</f>
        <v>R1012</v>
      </c>
      <c r="Q2045">
        <f>VLOOKUP(A2045,HOS[],3,FALSE)</f>
        <v>25</v>
      </c>
    </row>
    <row r="2046" spans="1:17" ht="15.6" x14ac:dyDescent="0.3">
      <c r="A2046" s="1" t="s">
        <v>322</v>
      </c>
      <c r="B2046" t="str">
        <f>VLOOKUP(A2046,CUS[],3,FALSE)</f>
        <v>Kirsten N.</v>
      </c>
      <c r="C2046">
        <f>VLOOKUP(A2046,MED[],2,FALSE)</f>
        <v>39.805</v>
      </c>
      <c r="D2046">
        <f>VLOOKUP(A2046,MED[],3,FALSE)</f>
        <v>4.38</v>
      </c>
      <c r="E2046" t="str">
        <f>VLOOKUP(A2046,MED[],4,FALSE)</f>
        <v>No</v>
      </c>
      <c r="F2046" t="str">
        <f>VLOOKUP(A2046,MED[],5,FALSE)</f>
        <v>yes</v>
      </c>
      <c r="G2046" t="str">
        <f>VLOOKUP(A2046,MED[],6,FALSE)</f>
        <v>No</v>
      </c>
      <c r="H2046" t="str">
        <f>VLOOKUP(A2046,MED[],7,FALSE)</f>
        <v>1</v>
      </c>
      <c r="I2046" t="str">
        <f>VLOOKUP(A2046,MED[],8,FALSE)</f>
        <v>No</v>
      </c>
      <c r="J2046" t="str">
        <f>VLOOKUP(A2046,MED[],9,FALSE)</f>
        <v>Obesity</v>
      </c>
      <c r="K2046" t="str">
        <f>VLOOKUP(A2046,MED[],10,FALSE)</f>
        <v>Normal</v>
      </c>
      <c r="L2046" t="str">
        <f>VLOOKUP(A2046,HOS[],2,FALSE)</f>
        <v>27 Oct 2000</v>
      </c>
      <c r="M2046" s="11">
        <f>VLOOKUP(A2046,HOS[],8,FALSE)</f>
        <v>29622.69</v>
      </c>
      <c r="N2046" t="str">
        <f>VLOOKUP(A2046,HOS[],9,FALSE)</f>
        <v>tier - 2</v>
      </c>
      <c r="O2046" t="str">
        <f>VLOOKUP(A2046,HOS[],10,FALSE)</f>
        <v>tier - 1</v>
      </c>
      <c r="P2046" t="str">
        <f>VLOOKUP(A2046,HOS[],11,FALSE)</f>
        <v>R1024</v>
      </c>
      <c r="Q2046">
        <f>VLOOKUP(A2046,HOS[],3,FALSE)</f>
        <v>22</v>
      </c>
    </row>
    <row r="2047" spans="1:17" ht="15.6" x14ac:dyDescent="0.3">
      <c r="A2047" s="1" t="s">
        <v>321</v>
      </c>
      <c r="B2047" t="str">
        <f>VLOOKUP(A2047,CUS[],3,FALSE)</f>
        <v>Christy</v>
      </c>
      <c r="C2047">
        <f>VLOOKUP(A2047,MED[],2,FALSE)</f>
        <v>30.4</v>
      </c>
      <c r="D2047">
        <f>VLOOKUP(A2047,MED[],3,FALSE)</f>
        <v>5.56</v>
      </c>
      <c r="E2047" t="str">
        <f>VLOOKUP(A2047,MED[],4,FALSE)</f>
        <v>yes</v>
      </c>
      <c r="F2047" t="str">
        <f>VLOOKUP(A2047,MED[],5,FALSE)</f>
        <v>yes</v>
      </c>
      <c r="G2047" t="str">
        <f>VLOOKUP(A2047,MED[],6,FALSE)</f>
        <v>No</v>
      </c>
      <c r="H2047" t="str">
        <f>VLOOKUP(A2047,MED[],7,FALSE)</f>
        <v>1</v>
      </c>
      <c r="I2047" t="str">
        <f>VLOOKUP(A2047,MED[],8,FALSE)</f>
        <v>No</v>
      </c>
      <c r="J2047" t="str">
        <f>VLOOKUP(A2047,MED[],9,FALSE)</f>
        <v>Obesity</v>
      </c>
      <c r="K2047" t="str">
        <f>VLOOKUP(A2047,MED[],10,FALSE)</f>
        <v>Normal</v>
      </c>
      <c r="L2047" t="str">
        <f>VLOOKUP(A2047,HOS[],2,FALSE)</f>
        <v>23 Oct 2000</v>
      </c>
      <c r="M2047" s="11">
        <f>VLOOKUP(A2047,HOS[],8,FALSE)</f>
        <v>29757.69</v>
      </c>
      <c r="N2047" t="str">
        <f>VLOOKUP(A2047,HOS[],9,FALSE)</f>
        <v>tier - 2</v>
      </c>
      <c r="O2047" t="str">
        <f>VLOOKUP(A2047,HOS[],10,FALSE)</f>
        <v>tier - 3</v>
      </c>
      <c r="P2047" t="str">
        <f>VLOOKUP(A2047,HOS[],11,FALSE)</f>
        <v>R1024</v>
      </c>
      <c r="Q2047">
        <f>VLOOKUP(A2047,HOS[],3,FALSE)</f>
        <v>22</v>
      </c>
    </row>
    <row r="2048" spans="1:17" ht="15.6" x14ac:dyDescent="0.3">
      <c r="A2048" s="1" t="s">
        <v>320</v>
      </c>
      <c r="B2048" t="str">
        <f>VLOOKUP(A2048,CUS[],3,FALSE)</f>
        <v>Jennifer</v>
      </c>
      <c r="C2048">
        <f>VLOOKUP(A2048,MED[],2,FALSE)</f>
        <v>23.18</v>
      </c>
      <c r="D2048">
        <f>VLOOKUP(A2048,MED[],3,FALSE)</f>
        <v>4.24</v>
      </c>
      <c r="E2048" t="str">
        <f>VLOOKUP(A2048,MED[],4,FALSE)</f>
        <v>No</v>
      </c>
      <c r="F2048" t="str">
        <f>VLOOKUP(A2048,MED[],5,FALSE)</f>
        <v>yes</v>
      </c>
      <c r="G2048" t="str">
        <f>VLOOKUP(A2048,MED[],6,FALSE)</f>
        <v>No</v>
      </c>
      <c r="H2048" t="str">
        <f>VLOOKUP(A2048,MED[],7,FALSE)</f>
        <v>1</v>
      </c>
      <c r="I2048" t="str">
        <f>VLOOKUP(A2048,MED[],8,FALSE)</f>
        <v>No</v>
      </c>
      <c r="J2048" t="str">
        <f>VLOOKUP(A2048,MED[],9,FALSE)</f>
        <v>Overweight</v>
      </c>
      <c r="K2048" t="str">
        <f>VLOOKUP(A2048,MED[],10,FALSE)</f>
        <v>Normal</v>
      </c>
      <c r="L2048" t="str">
        <f>VLOOKUP(A2048,HOS[],2,FALSE)</f>
        <v>20 Dec 2000</v>
      </c>
      <c r="M2048" s="11">
        <f>VLOOKUP(A2048,HOS[],8,FALSE)</f>
        <v>29760.6</v>
      </c>
      <c r="N2048" t="str">
        <f>VLOOKUP(A2048,HOS[],9,FALSE)</f>
        <v>tier - 2</v>
      </c>
      <c r="O2048" t="str">
        <f>VLOOKUP(A2048,HOS[],10,FALSE)</f>
        <v>tier - 3</v>
      </c>
      <c r="P2048" t="str">
        <f>VLOOKUP(A2048,HOS[],11,FALSE)</f>
        <v>R1024</v>
      </c>
      <c r="Q2048">
        <f>VLOOKUP(A2048,HOS[],3,FALSE)</f>
        <v>22</v>
      </c>
    </row>
    <row r="2049" spans="1:17" ht="15.6" x14ac:dyDescent="0.3">
      <c r="A2049" s="1" t="s">
        <v>319</v>
      </c>
      <c r="B2049" t="str">
        <f>VLOOKUP(A2049,CUS[],3,FALSE)</f>
        <v>Jingjing</v>
      </c>
      <c r="C2049">
        <f>VLOOKUP(A2049,MED[],2,FALSE)</f>
        <v>39.615000000000002</v>
      </c>
      <c r="D2049">
        <f>VLOOKUP(A2049,MED[],3,FALSE)</f>
        <v>6.32</v>
      </c>
      <c r="E2049" t="str">
        <f>VLOOKUP(A2049,MED[],4,FALSE)</f>
        <v>No</v>
      </c>
      <c r="F2049" t="str">
        <f>VLOOKUP(A2049,MED[],5,FALSE)</f>
        <v>No</v>
      </c>
      <c r="G2049" t="str">
        <f>VLOOKUP(A2049,MED[],6,FALSE)</f>
        <v>Yes</v>
      </c>
      <c r="H2049" t="str">
        <f>VLOOKUP(A2049,MED[],7,FALSE)</f>
        <v>1</v>
      </c>
      <c r="I2049" t="str">
        <f>VLOOKUP(A2049,MED[],8,FALSE)</f>
        <v>No</v>
      </c>
      <c r="J2049" t="str">
        <f>VLOOKUP(A2049,MED[],9,FALSE)</f>
        <v>Obesity</v>
      </c>
      <c r="K2049" t="str">
        <f>VLOOKUP(A2049,MED[],10,FALSE)</f>
        <v>Prediabetes</v>
      </c>
      <c r="L2049" t="str">
        <f>VLOOKUP(A2049,HOS[],2,FALSE)</f>
        <v>13 Dec 2003</v>
      </c>
      <c r="M2049" s="11">
        <f>VLOOKUP(A2049,HOS[],8,FALSE)</f>
        <v>29816.639999999999</v>
      </c>
      <c r="N2049" t="str">
        <f>VLOOKUP(A2049,HOS[],9,FALSE)</f>
        <v>tier - 2</v>
      </c>
      <c r="O2049" t="str">
        <f>VLOOKUP(A2049,HOS[],10,FALSE)</f>
        <v>tier - 3</v>
      </c>
      <c r="P2049" t="str">
        <f>VLOOKUP(A2049,HOS[],11,FALSE)</f>
        <v>R1012</v>
      </c>
      <c r="Q2049">
        <f>VLOOKUP(A2049,HOS[],3,FALSE)</f>
        <v>19</v>
      </c>
    </row>
    <row r="2050" spans="1:17" ht="15.6" x14ac:dyDescent="0.3">
      <c r="A2050" s="1" t="s">
        <v>318</v>
      </c>
      <c r="B2050" t="str">
        <f>VLOOKUP(A2050,CUS[],3,FALSE)</f>
        <v>Morgan</v>
      </c>
      <c r="C2050">
        <f>VLOOKUP(A2050,MED[],2,FALSE)</f>
        <v>30.59</v>
      </c>
      <c r="D2050">
        <f>VLOOKUP(A2050,MED[],3,FALSE)</f>
        <v>6.3</v>
      </c>
      <c r="E2050" t="str">
        <f>VLOOKUP(A2050,MED[],4,FALSE)</f>
        <v>yes</v>
      </c>
      <c r="F2050" t="str">
        <f>VLOOKUP(A2050,MED[],5,FALSE)</f>
        <v>No</v>
      </c>
      <c r="G2050" t="str">
        <f>VLOOKUP(A2050,MED[],6,FALSE)</f>
        <v>Yes</v>
      </c>
      <c r="H2050" t="str">
        <f>VLOOKUP(A2050,MED[],7,FALSE)</f>
        <v>1</v>
      </c>
      <c r="I2050" t="str">
        <f>VLOOKUP(A2050,MED[],8,FALSE)</f>
        <v>No</v>
      </c>
      <c r="J2050" t="str">
        <f>VLOOKUP(A2050,MED[],9,FALSE)</f>
        <v>Obesity</v>
      </c>
      <c r="K2050" t="str">
        <f>VLOOKUP(A2050,MED[],10,FALSE)</f>
        <v>Prediabetes</v>
      </c>
      <c r="L2050" t="str">
        <f>VLOOKUP(A2050,HOS[],2,FALSE)</f>
        <v>4 Oct 1997</v>
      </c>
      <c r="M2050" s="11">
        <f>VLOOKUP(A2050,HOS[],8,FALSE)</f>
        <v>46130.53</v>
      </c>
      <c r="N2050" t="str">
        <f>VLOOKUP(A2050,HOS[],9,FALSE)</f>
        <v>tier - 3</v>
      </c>
      <c r="O2050" t="str">
        <f>VLOOKUP(A2050,HOS[],10,FALSE)</f>
        <v>tier - 3</v>
      </c>
      <c r="P2050" t="str">
        <f>VLOOKUP(A2050,HOS[],11,FALSE)</f>
        <v>R1016</v>
      </c>
      <c r="Q2050">
        <f>VLOOKUP(A2050,HOS[],3,FALSE)</f>
        <v>25</v>
      </c>
    </row>
    <row r="2051" spans="1:17" ht="15.6" x14ac:dyDescent="0.3">
      <c r="A2051" s="1" t="s">
        <v>317</v>
      </c>
      <c r="B2051" t="str">
        <f>VLOOKUP(A2051,CUS[],3,FALSE)</f>
        <v>Patrick J.</v>
      </c>
      <c r="C2051">
        <f>VLOOKUP(A2051,MED[],2,FALSE)</f>
        <v>16.72</v>
      </c>
      <c r="D2051">
        <f>VLOOKUP(A2051,MED[],3,FALSE)</f>
        <v>4.38</v>
      </c>
      <c r="E2051" t="str">
        <f>VLOOKUP(A2051,MED[],4,FALSE)</f>
        <v>yes</v>
      </c>
      <c r="F2051" t="str">
        <f>VLOOKUP(A2051,MED[],5,FALSE)</f>
        <v>No</v>
      </c>
      <c r="G2051" t="str">
        <f>VLOOKUP(A2051,MED[],6,FALSE)</f>
        <v>No</v>
      </c>
      <c r="H2051" t="str">
        <f>VLOOKUP(A2051,MED[],7,FALSE)</f>
        <v>1</v>
      </c>
      <c r="I2051" t="str">
        <f>VLOOKUP(A2051,MED[],8,FALSE)</f>
        <v>No</v>
      </c>
      <c r="J2051" t="str">
        <f>VLOOKUP(A2051,MED[],9,FALSE)</f>
        <v>Underweight</v>
      </c>
      <c r="K2051" t="str">
        <f>VLOOKUP(A2051,MED[],10,FALSE)</f>
        <v>Normal</v>
      </c>
      <c r="L2051" t="str">
        <f>VLOOKUP(A2051,HOS[],2,FALSE)</f>
        <v>29 Aug 1988</v>
      </c>
      <c r="M2051" s="11">
        <f>VLOOKUP(A2051,HOS[],8,FALSE)</f>
        <v>29818.76</v>
      </c>
      <c r="N2051" t="str">
        <f>VLOOKUP(A2051,HOS[],9,FALSE)</f>
        <v>tier - 2</v>
      </c>
      <c r="O2051" t="str">
        <f>VLOOKUP(A2051,HOS[],10,FALSE)</f>
        <v>tier - 2</v>
      </c>
      <c r="P2051" t="str">
        <f>VLOOKUP(A2051,HOS[],11,FALSE)</f>
        <v>R1013</v>
      </c>
      <c r="Q2051">
        <f>VLOOKUP(A2051,HOS[],3,FALSE)</f>
        <v>34</v>
      </c>
    </row>
    <row r="2052" spans="1:17" ht="15.6" x14ac:dyDescent="0.3">
      <c r="A2052" s="1" t="s">
        <v>316</v>
      </c>
      <c r="B2052" t="str">
        <f>VLOOKUP(A2052,CUS[],3,FALSE)</f>
        <v>Frankline</v>
      </c>
      <c r="C2052">
        <f>VLOOKUP(A2052,MED[],2,FALSE)</f>
        <v>26.22</v>
      </c>
      <c r="D2052">
        <f>VLOOKUP(A2052,MED[],3,FALSE)</f>
        <v>4.6500000000000004</v>
      </c>
      <c r="E2052" t="str">
        <f>VLOOKUP(A2052,MED[],4,FALSE)</f>
        <v>yes</v>
      </c>
      <c r="F2052" t="str">
        <f>VLOOKUP(A2052,MED[],5,FALSE)</f>
        <v>No</v>
      </c>
      <c r="G2052" t="str">
        <f>VLOOKUP(A2052,MED[],6,FALSE)</f>
        <v>Yes</v>
      </c>
      <c r="H2052" t="str">
        <f>VLOOKUP(A2052,MED[],7,FALSE)</f>
        <v>1</v>
      </c>
      <c r="I2052" t="str">
        <f>VLOOKUP(A2052,MED[],8,FALSE)</f>
        <v>No</v>
      </c>
      <c r="J2052" t="str">
        <f>VLOOKUP(A2052,MED[],9,FALSE)</f>
        <v>Overweight</v>
      </c>
      <c r="K2052" t="str">
        <f>VLOOKUP(A2052,MED[],10,FALSE)</f>
        <v>Normal</v>
      </c>
      <c r="L2052" t="str">
        <f>VLOOKUP(A2052,HOS[],2,FALSE)</f>
        <v>30 Oct 1997</v>
      </c>
      <c r="M2052" s="11">
        <f>VLOOKUP(A2052,HOS[],8,FALSE)</f>
        <v>29852.48</v>
      </c>
      <c r="N2052" t="str">
        <f>VLOOKUP(A2052,HOS[],9,FALSE)</f>
        <v>tier - 1</v>
      </c>
      <c r="O2052" t="str">
        <f>VLOOKUP(A2052,HOS[],10,FALSE)</f>
        <v>tier - 3</v>
      </c>
      <c r="P2052" t="str">
        <f>VLOOKUP(A2052,HOS[],11,FALSE)</f>
        <v>R1014</v>
      </c>
      <c r="Q2052">
        <f>VLOOKUP(A2052,HOS[],3,FALSE)</f>
        <v>25</v>
      </c>
    </row>
    <row r="2053" spans="1:17" ht="15.6" x14ac:dyDescent="0.3">
      <c r="A2053" s="1" t="s">
        <v>315</v>
      </c>
      <c r="B2053" t="str">
        <f>VLOOKUP(A2053,CUS[],3,FALSE)</f>
        <v>Laura T.</v>
      </c>
      <c r="C2053">
        <f>VLOOKUP(A2053,MED[],2,FALSE)</f>
        <v>31.824999999999999</v>
      </c>
      <c r="D2053">
        <f>VLOOKUP(A2053,MED[],3,FALSE)</f>
        <v>4.7</v>
      </c>
      <c r="E2053" t="str">
        <f>VLOOKUP(A2053,MED[],4,FALSE)</f>
        <v>No</v>
      </c>
      <c r="F2053" t="str">
        <f>VLOOKUP(A2053,MED[],5,FALSE)</f>
        <v>No</v>
      </c>
      <c r="G2053" t="str">
        <f>VLOOKUP(A2053,MED[],6,FALSE)</f>
        <v>Yes</v>
      </c>
      <c r="H2053" t="str">
        <f>VLOOKUP(A2053,MED[],7,FALSE)</f>
        <v>1</v>
      </c>
      <c r="I2053" t="str">
        <f>VLOOKUP(A2053,MED[],8,FALSE)</f>
        <v>No</v>
      </c>
      <c r="J2053" t="str">
        <f>VLOOKUP(A2053,MED[],9,FALSE)</f>
        <v>Obesity</v>
      </c>
      <c r="K2053" t="str">
        <f>VLOOKUP(A2053,MED[],10,FALSE)</f>
        <v>Normal</v>
      </c>
      <c r="L2053" t="str">
        <f>VLOOKUP(A2053,HOS[],2,FALSE)</f>
        <v>19 Aug 2003</v>
      </c>
      <c r="M2053" s="11">
        <f>VLOOKUP(A2053,HOS[],8,FALSE)</f>
        <v>29899.25</v>
      </c>
      <c r="N2053" t="str">
        <f>VLOOKUP(A2053,HOS[],9,FALSE)</f>
        <v>tier - 2</v>
      </c>
      <c r="O2053" t="str">
        <f>VLOOKUP(A2053,HOS[],10,FALSE)</f>
        <v>tier - 2</v>
      </c>
      <c r="P2053" t="str">
        <f>VLOOKUP(A2053,HOS[],11,FALSE)</f>
        <v>R1012</v>
      </c>
      <c r="Q2053">
        <f>VLOOKUP(A2053,HOS[],3,FALSE)</f>
        <v>19</v>
      </c>
    </row>
    <row r="2054" spans="1:17" ht="15.6" x14ac:dyDescent="0.3">
      <c r="A2054" s="1" t="s">
        <v>314</v>
      </c>
      <c r="B2054" t="str">
        <f>VLOOKUP(A2054,CUS[],3,FALSE)</f>
        <v>Natalia</v>
      </c>
      <c r="C2054">
        <f>VLOOKUP(A2054,MED[],2,FALSE)</f>
        <v>25.745000000000001</v>
      </c>
      <c r="D2054">
        <f>VLOOKUP(A2054,MED[],3,FALSE)</f>
        <v>4.34</v>
      </c>
      <c r="E2054" t="str">
        <f>VLOOKUP(A2054,MED[],4,FALSE)</f>
        <v>No</v>
      </c>
      <c r="F2054" t="str">
        <f>VLOOKUP(A2054,MED[],5,FALSE)</f>
        <v>No</v>
      </c>
      <c r="G2054" t="str">
        <f>VLOOKUP(A2054,MED[],6,FALSE)</f>
        <v>Yes</v>
      </c>
      <c r="H2054" t="str">
        <f>VLOOKUP(A2054,MED[],7,FALSE)</f>
        <v>1</v>
      </c>
      <c r="I2054" t="str">
        <f>VLOOKUP(A2054,MED[],8,FALSE)</f>
        <v>No</v>
      </c>
      <c r="J2054" t="str">
        <f>VLOOKUP(A2054,MED[],9,FALSE)</f>
        <v>Overweight</v>
      </c>
      <c r="K2054" t="str">
        <f>VLOOKUP(A2054,MED[],10,FALSE)</f>
        <v>Normal</v>
      </c>
      <c r="L2054" t="str">
        <f>VLOOKUP(A2054,HOS[],2,FALSE)</f>
        <v>30 Dec 2003</v>
      </c>
      <c r="M2054" s="11">
        <f>VLOOKUP(A2054,HOS[],8,FALSE)</f>
        <v>29929.56</v>
      </c>
      <c r="N2054" t="str">
        <f>VLOOKUP(A2054,HOS[],9,FALSE)</f>
        <v>tier - 2</v>
      </c>
      <c r="O2054" t="str">
        <f>VLOOKUP(A2054,HOS[],10,FALSE)</f>
        <v>tier - 3</v>
      </c>
      <c r="P2054" t="str">
        <f>VLOOKUP(A2054,HOS[],11,FALSE)</f>
        <v>R1012</v>
      </c>
      <c r="Q2054">
        <f>VLOOKUP(A2054,HOS[],3,FALSE)</f>
        <v>19</v>
      </c>
    </row>
    <row r="2055" spans="1:17" ht="15.6" x14ac:dyDescent="0.3">
      <c r="A2055" s="1" t="s">
        <v>313</v>
      </c>
      <c r="B2055" t="str">
        <f>VLOOKUP(A2055,CUS[],3,FALSE)</f>
        <v>Jennifer L.</v>
      </c>
      <c r="C2055">
        <f>VLOOKUP(A2055,MED[],2,FALSE)</f>
        <v>24.605</v>
      </c>
      <c r="D2055">
        <f>VLOOKUP(A2055,MED[],3,FALSE)</f>
        <v>5.62</v>
      </c>
      <c r="E2055" t="str">
        <f>VLOOKUP(A2055,MED[],4,FALSE)</f>
        <v>No</v>
      </c>
      <c r="F2055" t="str">
        <f>VLOOKUP(A2055,MED[],5,FALSE)</f>
        <v>No</v>
      </c>
      <c r="G2055" t="str">
        <f>VLOOKUP(A2055,MED[],6,FALSE)</f>
        <v>Yes</v>
      </c>
      <c r="H2055" t="str">
        <f>VLOOKUP(A2055,MED[],7,FALSE)</f>
        <v>1</v>
      </c>
      <c r="I2055" t="str">
        <f>VLOOKUP(A2055,MED[],8,FALSE)</f>
        <v>No</v>
      </c>
      <c r="J2055" t="str">
        <f>VLOOKUP(A2055,MED[],9,FALSE)</f>
        <v>Overweight</v>
      </c>
      <c r="K2055" t="str">
        <f>VLOOKUP(A2055,MED[],10,FALSE)</f>
        <v>Normal</v>
      </c>
      <c r="L2055" t="str">
        <f>VLOOKUP(A2055,HOS[],2,FALSE)</f>
        <v>26 Nov 2003</v>
      </c>
      <c r="M2055" s="11">
        <f>VLOOKUP(A2055,HOS[],8,FALSE)</f>
        <v>11730.82</v>
      </c>
      <c r="N2055" t="str">
        <f>VLOOKUP(A2055,HOS[],9,FALSE)</f>
        <v>tier - 2</v>
      </c>
      <c r="O2055" t="str">
        <f>VLOOKUP(A2055,HOS[],10,FALSE)</f>
        <v>tier - 2</v>
      </c>
      <c r="P2055" t="str">
        <f>VLOOKUP(A2055,HOS[],11,FALSE)</f>
        <v>R1012</v>
      </c>
      <c r="Q2055">
        <f>VLOOKUP(A2055,HOS[],3,FALSE)</f>
        <v>19</v>
      </c>
    </row>
    <row r="2056" spans="1:17" ht="15.6" x14ac:dyDescent="0.3">
      <c r="A2056" s="1" t="s">
        <v>312</v>
      </c>
      <c r="B2056" t="str">
        <f>VLOOKUP(A2056,CUS[],3,FALSE)</f>
        <v>Brooke</v>
      </c>
      <c r="C2056">
        <f>VLOOKUP(A2056,MED[],2,FALSE)</f>
        <v>24.51</v>
      </c>
      <c r="D2056">
        <f>VLOOKUP(A2056,MED[],3,FALSE)</f>
        <v>4.24</v>
      </c>
      <c r="E2056" t="str">
        <f>VLOOKUP(A2056,MED[],4,FALSE)</f>
        <v>No</v>
      </c>
      <c r="F2056" t="str">
        <f>VLOOKUP(A2056,MED[],5,FALSE)</f>
        <v>No</v>
      </c>
      <c r="G2056" t="str">
        <f>VLOOKUP(A2056,MED[],6,FALSE)</f>
        <v>Yes</v>
      </c>
      <c r="H2056" t="str">
        <f>VLOOKUP(A2056,MED[],7,FALSE)</f>
        <v>1</v>
      </c>
      <c r="I2056" t="str">
        <f>VLOOKUP(A2056,MED[],8,FALSE)</f>
        <v>No</v>
      </c>
      <c r="J2056" t="str">
        <f>VLOOKUP(A2056,MED[],9,FALSE)</f>
        <v>Overweight</v>
      </c>
      <c r="K2056" t="str">
        <f>VLOOKUP(A2056,MED[],10,FALSE)</f>
        <v>Normal</v>
      </c>
      <c r="L2056" t="str">
        <f>VLOOKUP(A2056,HOS[],2,FALSE)</f>
        <v>12 Jul 2003</v>
      </c>
      <c r="M2056" s="11">
        <f>VLOOKUP(A2056,HOS[],8,FALSE)</f>
        <v>29933.75</v>
      </c>
      <c r="N2056" t="str">
        <f>VLOOKUP(A2056,HOS[],9,FALSE)</f>
        <v>tier - 2</v>
      </c>
      <c r="O2056" t="str">
        <f>VLOOKUP(A2056,HOS[],10,FALSE)</f>
        <v>tier - 2</v>
      </c>
      <c r="P2056" t="str">
        <f>VLOOKUP(A2056,HOS[],11,FALSE)</f>
        <v>R1012</v>
      </c>
      <c r="Q2056">
        <f>VLOOKUP(A2056,HOS[],3,FALSE)</f>
        <v>19</v>
      </c>
    </row>
    <row r="2057" spans="1:17" ht="15.6" x14ac:dyDescent="0.3">
      <c r="A2057" s="1" t="s">
        <v>311</v>
      </c>
      <c r="B2057" t="str">
        <f>VLOOKUP(A2057,CUS[],3,FALSE)</f>
        <v>Jeremy M</v>
      </c>
      <c r="C2057">
        <f>VLOOKUP(A2057,MED[],2,FALSE)</f>
        <v>31.065000000000001</v>
      </c>
      <c r="D2057">
        <f>VLOOKUP(A2057,MED[],3,FALSE)</f>
        <v>4.57</v>
      </c>
      <c r="E2057" t="str">
        <f>VLOOKUP(A2057,MED[],4,FALSE)</f>
        <v>yes</v>
      </c>
      <c r="F2057" t="str">
        <f>VLOOKUP(A2057,MED[],5,FALSE)</f>
        <v>No</v>
      </c>
      <c r="G2057" t="str">
        <f>VLOOKUP(A2057,MED[],6,FALSE)</f>
        <v>No</v>
      </c>
      <c r="H2057" t="str">
        <f>VLOOKUP(A2057,MED[],7,FALSE)</f>
        <v>0</v>
      </c>
      <c r="I2057" t="str">
        <f>VLOOKUP(A2057,MED[],8,FALSE)</f>
        <v>No</v>
      </c>
      <c r="J2057" t="str">
        <f>VLOOKUP(A2057,MED[],9,FALSE)</f>
        <v>Obesity</v>
      </c>
      <c r="K2057" t="str">
        <f>VLOOKUP(A2057,MED[],10,FALSE)</f>
        <v>Normal</v>
      </c>
      <c r="L2057" t="str">
        <f>VLOOKUP(A2057,HOS[],2,FALSE)</f>
        <v>5 Jun 1996</v>
      </c>
      <c r="M2057" s="11">
        <f>VLOOKUP(A2057,HOS[],8,FALSE)</f>
        <v>29969.67</v>
      </c>
      <c r="N2057" t="str">
        <f>VLOOKUP(A2057,HOS[],9,FALSE)</f>
        <v>tier - 2</v>
      </c>
      <c r="O2057" t="str">
        <f>VLOOKUP(A2057,HOS[],10,FALSE)</f>
        <v>tier - 1</v>
      </c>
      <c r="P2057" t="str">
        <f>VLOOKUP(A2057,HOS[],11,FALSE)</f>
        <v>R1012</v>
      </c>
      <c r="Q2057">
        <f>VLOOKUP(A2057,HOS[],3,FALSE)</f>
        <v>27</v>
      </c>
    </row>
    <row r="2058" spans="1:17" ht="15.6" x14ac:dyDescent="0.3">
      <c r="A2058" s="1" t="s">
        <v>310</v>
      </c>
      <c r="B2058" t="str">
        <f>VLOOKUP(A2058,CUS[],3,FALSE)</f>
        <v>Megan L.</v>
      </c>
      <c r="C2058">
        <f>VLOOKUP(A2058,MED[],2,FALSE)</f>
        <v>28.12</v>
      </c>
      <c r="D2058">
        <f>VLOOKUP(A2058,MED[],3,FALSE)</f>
        <v>5.05</v>
      </c>
      <c r="E2058" t="str">
        <f>VLOOKUP(A2058,MED[],4,FALSE)</f>
        <v>No</v>
      </c>
      <c r="F2058" t="str">
        <f>VLOOKUP(A2058,MED[],5,FALSE)</f>
        <v>No</v>
      </c>
      <c r="G2058" t="str">
        <f>VLOOKUP(A2058,MED[],6,FALSE)</f>
        <v>No</v>
      </c>
      <c r="H2058" t="str">
        <f>VLOOKUP(A2058,MED[],7,FALSE)</f>
        <v>0</v>
      </c>
      <c r="I2058" t="str">
        <f>VLOOKUP(A2058,MED[],8,FALSE)</f>
        <v>No</v>
      </c>
      <c r="J2058" t="str">
        <f>VLOOKUP(A2058,MED[],9,FALSE)</f>
        <v>Overweight</v>
      </c>
      <c r="K2058" t="str">
        <f>VLOOKUP(A2058,MED[],10,FALSE)</f>
        <v>Normal</v>
      </c>
      <c r="L2058" t="str">
        <f>VLOOKUP(A2058,HOS[],2,FALSE)</f>
        <v>4 Jun 1999</v>
      </c>
      <c r="M2058" s="11">
        <f>VLOOKUP(A2058,HOS[],8,FALSE)</f>
        <v>30026.87</v>
      </c>
      <c r="N2058" t="str">
        <f>VLOOKUP(A2058,HOS[],9,FALSE)</f>
        <v>tier - 2</v>
      </c>
      <c r="O2058" t="str">
        <f>VLOOKUP(A2058,HOS[],10,FALSE)</f>
        <v>tier - 2</v>
      </c>
      <c r="P2058" t="str">
        <f>VLOOKUP(A2058,HOS[],11,FALSE)</f>
        <v>R1012</v>
      </c>
      <c r="Q2058">
        <f>VLOOKUP(A2058,HOS[],3,FALSE)</f>
        <v>24</v>
      </c>
    </row>
    <row r="2059" spans="1:17" ht="15.6" x14ac:dyDescent="0.3">
      <c r="A2059" s="1" t="s">
        <v>309</v>
      </c>
      <c r="B2059" t="str">
        <f>VLOOKUP(A2059,CUS[],3,FALSE)</f>
        <v>Bryan</v>
      </c>
      <c r="C2059">
        <f>VLOOKUP(A2059,MED[],2,FALSE)</f>
        <v>38.06</v>
      </c>
      <c r="D2059">
        <f>VLOOKUP(A2059,MED[],3,FALSE)</f>
        <v>6.16</v>
      </c>
      <c r="E2059" t="str">
        <f>VLOOKUP(A2059,MED[],4,FALSE)</f>
        <v>No</v>
      </c>
      <c r="F2059" t="str">
        <f>VLOOKUP(A2059,MED[],5,FALSE)</f>
        <v>No</v>
      </c>
      <c r="G2059" t="str">
        <f>VLOOKUP(A2059,MED[],6,FALSE)</f>
        <v>No</v>
      </c>
      <c r="H2059" t="str">
        <f>VLOOKUP(A2059,MED[],7,FALSE)</f>
        <v>0</v>
      </c>
      <c r="I2059" t="str">
        <f>VLOOKUP(A2059,MED[],8,FALSE)</f>
        <v>No</v>
      </c>
      <c r="J2059" t="str">
        <f>VLOOKUP(A2059,MED[],9,FALSE)</f>
        <v>Obesity</v>
      </c>
      <c r="K2059" t="str">
        <f>VLOOKUP(A2059,MED[],10,FALSE)</f>
        <v>Prediabetes</v>
      </c>
      <c r="L2059" t="str">
        <f>VLOOKUP(A2059,HOS[],2,FALSE)</f>
        <v>16 Oct 1994</v>
      </c>
      <c r="M2059" s="11">
        <f>VLOOKUP(A2059,HOS[],8,FALSE)</f>
        <v>30063.58</v>
      </c>
      <c r="N2059" t="str">
        <f>VLOOKUP(A2059,HOS[],9,FALSE)</f>
        <v>tier - 3</v>
      </c>
      <c r="O2059" t="str">
        <f>VLOOKUP(A2059,HOS[],10,FALSE)</f>
        <v>tier - 2</v>
      </c>
      <c r="P2059" t="str">
        <f>VLOOKUP(A2059,HOS[],11,FALSE)</f>
        <v>R1013</v>
      </c>
      <c r="Q2059">
        <f>VLOOKUP(A2059,HOS[],3,FALSE)</f>
        <v>28</v>
      </c>
    </row>
    <row r="2060" spans="1:17" ht="15.6" x14ac:dyDescent="0.3">
      <c r="A2060" s="1" t="s">
        <v>308</v>
      </c>
      <c r="B2060" t="str">
        <f>VLOOKUP(A2060,CUS[],3,FALSE)</f>
        <v>Marny</v>
      </c>
      <c r="C2060">
        <f>VLOOKUP(A2060,MED[],2,FALSE)</f>
        <v>24.96</v>
      </c>
      <c r="D2060">
        <f>VLOOKUP(A2060,MED[],3,FALSE)</f>
        <v>4.57</v>
      </c>
      <c r="E2060" t="str">
        <f>VLOOKUP(A2060,MED[],4,FALSE)</f>
        <v>No</v>
      </c>
      <c r="F2060" t="str">
        <f>VLOOKUP(A2060,MED[],5,FALSE)</f>
        <v>No</v>
      </c>
      <c r="G2060" t="str">
        <f>VLOOKUP(A2060,MED[],6,FALSE)</f>
        <v>No</v>
      </c>
      <c r="H2060" t="str">
        <f>VLOOKUP(A2060,MED[],7,FALSE)</f>
        <v>0</v>
      </c>
      <c r="I2060" t="str">
        <f>VLOOKUP(A2060,MED[],8,FALSE)</f>
        <v>No</v>
      </c>
      <c r="J2060" t="str">
        <f>VLOOKUP(A2060,MED[],9,FALSE)</f>
        <v>Overweight</v>
      </c>
      <c r="K2060" t="str">
        <f>VLOOKUP(A2060,MED[],10,FALSE)</f>
        <v>Normal</v>
      </c>
      <c r="L2060" t="str">
        <f>VLOOKUP(A2060,HOS[],2,FALSE)</f>
        <v>2 Sep 1994</v>
      </c>
      <c r="M2060" s="11">
        <f>VLOOKUP(A2060,HOS[],8,FALSE)</f>
        <v>30095.97</v>
      </c>
      <c r="N2060" t="str">
        <f>VLOOKUP(A2060,HOS[],9,FALSE)</f>
        <v>tier - 2</v>
      </c>
      <c r="O2060" t="str">
        <f>VLOOKUP(A2060,HOS[],10,FALSE)</f>
        <v>tier - 2</v>
      </c>
      <c r="P2060" t="str">
        <f>VLOOKUP(A2060,HOS[],11,FALSE)</f>
        <v>R1013</v>
      </c>
      <c r="Q2060">
        <f>VLOOKUP(A2060,HOS[],3,FALSE)</f>
        <v>28</v>
      </c>
    </row>
    <row r="2061" spans="1:17" ht="15.6" x14ac:dyDescent="0.3">
      <c r="A2061" s="1" t="s">
        <v>307</v>
      </c>
      <c r="B2061" t="str">
        <f>VLOOKUP(A2061,CUS[],3,FALSE)</f>
        <v>Marc</v>
      </c>
      <c r="C2061">
        <f>VLOOKUP(A2061,MED[],2,FALSE)</f>
        <v>17.670000000000002</v>
      </c>
      <c r="D2061">
        <f>VLOOKUP(A2061,MED[],3,FALSE)</f>
        <v>5.53</v>
      </c>
      <c r="E2061" t="str">
        <f>VLOOKUP(A2061,MED[],4,FALSE)</f>
        <v>yes</v>
      </c>
      <c r="F2061" t="str">
        <f>VLOOKUP(A2061,MED[],5,FALSE)</f>
        <v>No</v>
      </c>
      <c r="G2061" t="str">
        <f>VLOOKUP(A2061,MED[],6,FALSE)</f>
        <v>No</v>
      </c>
      <c r="H2061" t="str">
        <f>VLOOKUP(A2061,MED[],7,FALSE)</f>
        <v>0</v>
      </c>
      <c r="I2061" t="str">
        <f>VLOOKUP(A2061,MED[],8,FALSE)</f>
        <v>No</v>
      </c>
      <c r="J2061" t="str">
        <f>VLOOKUP(A2061,MED[],9,FALSE)</f>
        <v>Underweight</v>
      </c>
      <c r="K2061" t="str">
        <f>VLOOKUP(A2061,MED[],10,FALSE)</f>
        <v>Normal</v>
      </c>
      <c r="L2061" t="str">
        <f>VLOOKUP(A2061,HOS[],2,FALSE)</f>
        <v>25 Aug 1996</v>
      </c>
      <c r="M2061" s="11">
        <f>VLOOKUP(A2061,HOS[],8,FALSE)</f>
        <v>30134.75</v>
      </c>
      <c r="N2061" t="str">
        <f>VLOOKUP(A2061,HOS[],9,FALSE)</f>
        <v>tier - 3</v>
      </c>
      <c r="O2061" t="str">
        <f>VLOOKUP(A2061,HOS[],10,FALSE)</f>
        <v>tier - 2</v>
      </c>
      <c r="P2061" t="str">
        <f>VLOOKUP(A2061,HOS[],11,FALSE)</f>
        <v>R1012</v>
      </c>
      <c r="Q2061">
        <f>VLOOKUP(A2061,HOS[],3,FALSE)</f>
        <v>26</v>
      </c>
    </row>
    <row r="2062" spans="1:17" ht="15.6" x14ac:dyDescent="0.3">
      <c r="A2062" s="1" t="s">
        <v>306</v>
      </c>
      <c r="B2062" t="str">
        <f>VLOOKUP(A2062,CUS[],3,FALSE)</f>
        <v>Benjamin L</v>
      </c>
      <c r="C2062">
        <f>VLOOKUP(A2062,MED[],2,FALSE)</f>
        <v>31.35</v>
      </c>
      <c r="D2062">
        <f>VLOOKUP(A2062,MED[],3,FALSE)</f>
        <v>5.84</v>
      </c>
      <c r="E2062" t="str">
        <f>VLOOKUP(A2062,MED[],4,FALSE)</f>
        <v>No</v>
      </c>
      <c r="F2062" t="str">
        <f>VLOOKUP(A2062,MED[],5,FALSE)</f>
        <v>yes</v>
      </c>
      <c r="G2062" t="str">
        <f>VLOOKUP(A2062,MED[],6,FALSE)</f>
        <v>No</v>
      </c>
      <c r="H2062" t="str">
        <f>VLOOKUP(A2062,MED[],7,FALSE)</f>
        <v>1</v>
      </c>
      <c r="I2062" t="str">
        <f>VLOOKUP(A2062,MED[],8,FALSE)</f>
        <v>No</v>
      </c>
      <c r="J2062" t="str">
        <f>VLOOKUP(A2062,MED[],9,FALSE)</f>
        <v>Obesity</v>
      </c>
      <c r="K2062" t="str">
        <f>VLOOKUP(A2062,MED[],10,FALSE)</f>
        <v>Prediabetes</v>
      </c>
      <c r="L2062" t="str">
        <f>VLOOKUP(A2062,HOS[],2,FALSE)</f>
        <v>2 Dec 2000</v>
      </c>
      <c r="M2062" s="11">
        <f>VLOOKUP(A2062,HOS[],8,FALSE)</f>
        <v>46151.12</v>
      </c>
      <c r="N2062" t="str">
        <f>VLOOKUP(A2062,HOS[],9,FALSE)</f>
        <v>tier - 2</v>
      </c>
      <c r="O2062" t="str">
        <f>VLOOKUP(A2062,HOS[],10,FALSE)</f>
        <v>tier - 1</v>
      </c>
      <c r="P2062" t="str">
        <f>VLOOKUP(A2062,HOS[],11,FALSE)</f>
        <v>R1012</v>
      </c>
      <c r="Q2062">
        <f>VLOOKUP(A2062,HOS[],3,FALSE)</f>
        <v>22</v>
      </c>
    </row>
    <row r="2063" spans="1:17" ht="15.6" x14ac:dyDescent="0.3">
      <c r="A2063" s="1" t="s">
        <v>305</v>
      </c>
      <c r="B2063" t="str">
        <f>VLOOKUP(A2063,CUS[],3,FALSE)</f>
        <v>Rob G</v>
      </c>
      <c r="C2063">
        <f>VLOOKUP(A2063,MED[],2,FALSE)</f>
        <v>28.31</v>
      </c>
      <c r="D2063">
        <f>VLOOKUP(A2063,MED[],3,FALSE)</f>
        <v>6.41</v>
      </c>
      <c r="E2063" t="str">
        <f>VLOOKUP(A2063,MED[],4,FALSE)</f>
        <v>No</v>
      </c>
      <c r="F2063" t="str">
        <f>VLOOKUP(A2063,MED[],5,FALSE)</f>
        <v>yes</v>
      </c>
      <c r="G2063" t="str">
        <f>VLOOKUP(A2063,MED[],6,FALSE)</f>
        <v>No</v>
      </c>
      <c r="H2063" t="str">
        <f>VLOOKUP(A2063,MED[],7,FALSE)</f>
        <v>1</v>
      </c>
      <c r="I2063" t="str">
        <f>VLOOKUP(A2063,MED[],8,FALSE)</f>
        <v>No</v>
      </c>
      <c r="J2063" t="str">
        <f>VLOOKUP(A2063,MED[],9,FALSE)</f>
        <v>Overweight</v>
      </c>
      <c r="K2063" t="str">
        <f>VLOOKUP(A2063,MED[],10,FALSE)</f>
        <v>Prediabetes</v>
      </c>
      <c r="L2063" t="str">
        <f>VLOOKUP(A2063,HOS[],2,FALSE)</f>
        <v>11 Jun 2000</v>
      </c>
      <c r="M2063" s="11">
        <f>VLOOKUP(A2063,HOS[],8,FALSE)</f>
        <v>30166.62</v>
      </c>
      <c r="N2063" t="str">
        <f>VLOOKUP(A2063,HOS[],9,FALSE)</f>
        <v>tier - 2</v>
      </c>
      <c r="O2063" t="str">
        <f>VLOOKUP(A2063,HOS[],10,FALSE)</f>
        <v>tier - 2</v>
      </c>
      <c r="P2063" t="str">
        <f>VLOOKUP(A2063,HOS[],11,FALSE)</f>
        <v>R1012</v>
      </c>
      <c r="Q2063">
        <f>VLOOKUP(A2063,HOS[],3,FALSE)</f>
        <v>22</v>
      </c>
    </row>
    <row r="2064" spans="1:17" ht="15.6" x14ac:dyDescent="0.3">
      <c r="A2064" s="1" t="s">
        <v>304</v>
      </c>
      <c r="B2064" t="str">
        <f>VLOOKUP(A2064,CUS[],3,FALSE)</f>
        <v>Stefanie A</v>
      </c>
      <c r="C2064">
        <f>VLOOKUP(A2064,MED[],2,FALSE)</f>
        <v>30.3</v>
      </c>
      <c r="D2064">
        <f>VLOOKUP(A2064,MED[],3,FALSE)</f>
        <v>4.7300000000000004</v>
      </c>
      <c r="E2064" t="str">
        <f>VLOOKUP(A2064,MED[],4,FALSE)</f>
        <v>yes</v>
      </c>
      <c r="F2064" t="str">
        <f>VLOOKUP(A2064,MED[],5,FALSE)</f>
        <v>No</v>
      </c>
      <c r="G2064" t="str">
        <f>VLOOKUP(A2064,MED[],6,FALSE)</f>
        <v>Yes</v>
      </c>
      <c r="H2064" t="str">
        <f>VLOOKUP(A2064,MED[],7,FALSE)</f>
        <v>1</v>
      </c>
      <c r="I2064" t="str">
        <f>VLOOKUP(A2064,MED[],8,FALSE)</f>
        <v>No</v>
      </c>
      <c r="J2064" t="str">
        <f>VLOOKUP(A2064,MED[],9,FALSE)</f>
        <v>Obesity</v>
      </c>
      <c r="K2064" t="str">
        <f>VLOOKUP(A2064,MED[],10,FALSE)</f>
        <v>Normal</v>
      </c>
      <c r="L2064" t="str">
        <f>VLOOKUP(A2064,HOS[],2,FALSE)</f>
        <v>13 Aug 1997</v>
      </c>
      <c r="M2064" s="11">
        <f>VLOOKUP(A2064,HOS[],8,FALSE)</f>
        <v>30184.94</v>
      </c>
      <c r="N2064" t="str">
        <f>VLOOKUP(A2064,HOS[],9,FALSE)</f>
        <v>tier - 2</v>
      </c>
      <c r="O2064" t="str">
        <f>VLOOKUP(A2064,HOS[],10,FALSE)</f>
        <v>tier - 1</v>
      </c>
      <c r="P2064" t="str">
        <f>VLOOKUP(A2064,HOS[],11,FALSE)</f>
        <v>R1011</v>
      </c>
      <c r="Q2064">
        <f>VLOOKUP(A2064,HOS[],3,FALSE)</f>
        <v>25</v>
      </c>
    </row>
    <row r="2065" spans="1:17" ht="15.6" x14ac:dyDescent="0.3">
      <c r="A2065" s="1" t="s">
        <v>303</v>
      </c>
      <c r="B2065" t="str">
        <f>VLOOKUP(A2065,CUS[],3,FALSE)</f>
        <v>Stephanie</v>
      </c>
      <c r="C2065">
        <f>VLOOKUP(A2065,MED[],2,FALSE)</f>
        <v>26.4</v>
      </c>
      <c r="D2065">
        <f>VLOOKUP(A2065,MED[],3,FALSE)</f>
        <v>6.22</v>
      </c>
      <c r="E2065" t="str">
        <f>VLOOKUP(A2065,MED[],4,FALSE)</f>
        <v>yes</v>
      </c>
      <c r="F2065" t="str">
        <f>VLOOKUP(A2065,MED[],5,FALSE)</f>
        <v>No</v>
      </c>
      <c r="G2065" t="str">
        <f>VLOOKUP(A2065,MED[],6,FALSE)</f>
        <v>No</v>
      </c>
      <c r="H2065" t="str">
        <f>VLOOKUP(A2065,MED[],7,FALSE)</f>
        <v>0</v>
      </c>
      <c r="I2065" t="str">
        <f>VLOOKUP(A2065,MED[],8,FALSE)</f>
        <v>No</v>
      </c>
      <c r="J2065" t="str">
        <f>VLOOKUP(A2065,MED[],9,FALSE)</f>
        <v>Overweight</v>
      </c>
      <c r="K2065" t="str">
        <f>VLOOKUP(A2065,MED[],10,FALSE)</f>
        <v>Prediabetes</v>
      </c>
      <c r="L2065" t="str">
        <f>VLOOKUP(A2065,HOS[],2,FALSE)</f>
        <v>15 Aug 2001</v>
      </c>
      <c r="M2065" s="11">
        <f>VLOOKUP(A2065,HOS[],8,FALSE)</f>
        <v>30260</v>
      </c>
      <c r="N2065" t="str">
        <f>VLOOKUP(A2065,HOS[],9,FALSE)</f>
        <v>tier - 2</v>
      </c>
      <c r="O2065" t="str">
        <f>VLOOKUP(A2065,HOS[],10,FALSE)</f>
        <v>tier - 1</v>
      </c>
      <c r="P2065" t="str">
        <f>VLOOKUP(A2065,HOS[],11,FALSE)</f>
        <v>R1011</v>
      </c>
      <c r="Q2065">
        <f>VLOOKUP(A2065,HOS[],3,FALSE)</f>
        <v>21</v>
      </c>
    </row>
    <row r="2066" spans="1:17" ht="15.6" x14ac:dyDescent="0.3">
      <c r="A2066" s="1" t="s">
        <v>302</v>
      </c>
      <c r="B2066" t="str">
        <f>VLOOKUP(A2066,CUS[],3,FALSE)</f>
        <v>Caroline F.</v>
      </c>
      <c r="C2066">
        <f>VLOOKUP(A2066,MED[],2,FALSE)</f>
        <v>22.135000000000002</v>
      </c>
      <c r="D2066">
        <f>VLOOKUP(A2066,MED[],3,FALSE)</f>
        <v>4.46</v>
      </c>
      <c r="E2066" t="str">
        <f>VLOOKUP(A2066,MED[],4,FALSE)</f>
        <v>yes</v>
      </c>
      <c r="F2066" t="str">
        <f>VLOOKUP(A2066,MED[],5,FALSE)</f>
        <v>No</v>
      </c>
      <c r="G2066" t="str">
        <f>VLOOKUP(A2066,MED[],6,FALSE)</f>
        <v>No</v>
      </c>
      <c r="H2066" t="str">
        <f>VLOOKUP(A2066,MED[],7,FALSE)</f>
        <v>0</v>
      </c>
      <c r="I2066" t="str">
        <f>VLOOKUP(A2066,MED[],8,FALSE)</f>
        <v>No</v>
      </c>
      <c r="J2066" t="str">
        <f>VLOOKUP(A2066,MED[],9,FALSE)</f>
        <v>Overweight</v>
      </c>
      <c r="K2066" t="str">
        <f>VLOOKUP(A2066,MED[],10,FALSE)</f>
        <v>Normal</v>
      </c>
      <c r="L2066" t="str">
        <f>VLOOKUP(A2066,HOS[],2,FALSE)</f>
        <v>9 Jul 2001</v>
      </c>
      <c r="M2066" s="11">
        <f>VLOOKUP(A2066,HOS[],8,FALSE)</f>
        <v>11735.88</v>
      </c>
      <c r="N2066" t="str">
        <f>VLOOKUP(A2066,HOS[],9,FALSE)</f>
        <v>tier - 2</v>
      </c>
      <c r="O2066" t="str">
        <f>VLOOKUP(A2066,HOS[],10,FALSE)</f>
        <v>tier - 2</v>
      </c>
      <c r="P2066" t="str">
        <f>VLOOKUP(A2066,HOS[],11,FALSE)</f>
        <v>R1024</v>
      </c>
      <c r="Q2066">
        <f>VLOOKUP(A2066,HOS[],3,FALSE)</f>
        <v>21</v>
      </c>
    </row>
    <row r="2067" spans="1:17" ht="15.6" x14ac:dyDescent="0.3">
      <c r="A2067" s="1" t="s">
        <v>301</v>
      </c>
      <c r="B2067" t="str">
        <f>VLOOKUP(A2067,CUS[],3,FALSE)</f>
        <v>Julia J.</v>
      </c>
      <c r="C2067">
        <f>VLOOKUP(A2067,MED[],2,FALSE)</f>
        <v>17.399999999999999</v>
      </c>
      <c r="D2067">
        <f>VLOOKUP(A2067,MED[],3,FALSE)</f>
        <v>4.5</v>
      </c>
      <c r="E2067" t="str">
        <f>VLOOKUP(A2067,MED[],4,FALSE)</f>
        <v>yes</v>
      </c>
      <c r="F2067" t="str">
        <f>VLOOKUP(A2067,MED[],5,FALSE)</f>
        <v>No</v>
      </c>
      <c r="G2067" t="str">
        <f>VLOOKUP(A2067,MED[],6,FALSE)</f>
        <v>No</v>
      </c>
      <c r="H2067" t="str">
        <f>VLOOKUP(A2067,MED[],7,FALSE)</f>
        <v>0</v>
      </c>
      <c r="I2067" t="str">
        <f>VLOOKUP(A2067,MED[],8,FALSE)</f>
        <v>No</v>
      </c>
      <c r="J2067" t="str">
        <f>VLOOKUP(A2067,MED[],9,FALSE)</f>
        <v>Underweight</v>
      </c>
      <c r="K2067" t="str">
        <f>VLOOKUP(A2067,MED[],10,FALSE)</f>
        <v>Normal</v>
      </c>
      <c r="L2067" t="str">
        <f>VLOOKUP(A2067,HOS[],2,FALSE)</f>
        <v>24 Oct 2001</v>
      </c>
      <c r="M2067" s="11">
        <f>VLOOKUP(A2067,HOS[],8,FALSE)</f>
        <v>30284.639999999999</v>
      </c>
      <c r="N2067" t="str">
        <f>VLOOKUP(A2067,HOS[],9,FALSE)</f>
        <v>tier - 2</v>
      </c>
      <c r="O2067" t="str">
        <f>VLOOKUP(A2067,HOS[],10,FALSE)</f>
        <v>tier - 3</v>
      </c>
      <c r="P2067" t="str">
        <f>VLOOKUP(A2067,HOS[],11,FALSE)</f>
        <v>R1011</v>
      </c>
      <c r="Q2067">
        <f>VLOOKUP(A2067,HOS[],3,FALSE)</f>
        <v>21</v>
      </c>
    </row>
    <row r="2068" spans="1:17" ht="15.6" x14ac:dyDescent="0.3">
      <c r="A2068" s="1" t="s">
        <v>299</v>
      </c>
      <c r="B2068" t="str">
        <f>VLOOKUP(A2068,CUS[],3,FALSE)</f>
        <v>Jack</v>
      </c>
      <c r="C2068">
        <f>VLOOKUP(A2068,MED[],2,FALSE)</f>
        <v>28.06</v>
      </c>
      <c r="D2068">
        <f>VLOOKUP(A2068,MED[],3,FALSE)</f>
        <v>8.93</v>
      </c>
      <c r="E2068" t="str">
        <f>VLOOKUP(A2068,MED[],4,FALSE)</f>
        <v>No</v>
      </c>
      <c r="F2068" t="str">
        <f>VLOOKUP(A2068,MED[],5,FALSE)</f>
        <v>No</v>
      </c>
      <c r="G2068" t="str">
        <f>VLOOKUP(A2068,MED[],6,FALSE)</f>
        <v>No</v>
      </c>
      <c r="H2068" t="str">
        <f>VLOOKUP(A2068,MED[],7,FALSE)</f>
        <v>0</v>
      </c>
      <c r="I2068" t="str">
        <f>VLOOKUP(A2068,MED[],8,FALSE)</f>
        <v>No</v>
      </c>
      <c r="J2068" t="str">
        <f>VLOOKUP(A2068,MED[],9,FALSE)</f>
        <v>Overweight</v>
      </c>
      <c r="K2068" t="str">
        <f>VLOOKUP(A2068,MED[],10,FALSE)</f>
        <v>Diabetes</v>
      </c>
      <c r="L2068" t="str">
        <f>VLOOKUP(A2068,HOS[],2,FALSE)</f>
        <v>1 Jul 2002</v>
      </c>
      <c r="M2068" s="11">
        <f>VLOOKUP(A2068,HOS[],8,FALSE)</f>
        <v>30328.27</v>
      </c>
      <c r="N2068" t="str">
        <f>VLOOKUP(A2068,HOS[],9,FALSE)</f>
        <v>tier - 2</v>
      </c>
      <c r="O2068" t="str">
        <f>VLOOKUP(A2068,HOS[],10,FALSE)</f>
        <v>tier - 2</v>
      </c>
      <c r="P2068" t="str">
        <f>VLOOKUP(A2068,HOS[],11,FALSE)</f>
        <v>R1021</v>
      </c>
      <c r="Q2068">
        <f>VLOOKUP(A2068,HOS[],3,FALSE)</f>
        <v>20</v>
      </c>
    </row>
    <row r="2069" spans="1:17" ht="15.6" x14ac:dyDescent="0.3">
      <c r="A2069" s="1" t="s">
        <v>298</v>
      </c>
      <c r="B2069" t="str">
        <f>VLOOKUP(A2069,CUS[],3,FALSE)</f>
        <v>Bernat</v>
      </c>
      <c r="C2069">
        <f>VLOOKUP(A2069,MED[],2,FALSE)</f>
        <v>31.13</v>
      </c>
      <c r="D2069">
        <f>VLOOKUP(A2069,MED[],3,FALSE)</f>
        <v>11.02</v>
      </c>
      <c r="E2069" t="str">
        <f>VLOOKUP(A2069,MED[],4,FALSE)</f>
        <v>No</v>
      </c>
      <c r="F2069" t="str">
        <f>VLOOKUP(A2069,MED[],5,FALSE)</f>
        <v>No</v>
      </c>
      <c r="G2069" t="str">
        <f>VLOOKUP(A2069,MED[],6,FALSE)</f>
        <v>No</v>
      </c>
      <c r="H2069" t="str">
        <f>VLOOKUP(A2069,MED[],7,FALSE)</f>
        <v>0</v>
      </c>
      <c r="I2069" t="str">
        <f>VLOOKUP(A2069,MED[],8,FALSE)</f>
        <v>No</v>
      </c>
      <c r="J2069" t="str">
        <f>VLOOKUP(A2069,MED[],9,FALSE)</f>
        <v>Obesity</v>
      </c>
      <c r="K2069" t="str">
        <f>VLOOKUP(A2069,MED[],10,FALSE)</f>
        <v>Diabetes</v>
      </c>
      <c r="L2069" t="str">
        <f>VLOOKUP(A2069,HOS[],2,FALSE)</f>
        <v>30 Oct 2002</v>
      </c>
      <c r="M2069" s="11">
        <f>VLOOKUP(A2069,HOS[],8,FALSE)</f>
        <v>30366.93</v>
      </c>
      <c r="N2069" t="str">
        <f>VLOOKUP(A2069,HOS[],9,FALSE)</f>
        <v>tier - 2</v>
      </c>
      <c r="O2069" t="str">
        <f>VLOOKUP(A2069,HOS[],10,FALSE)</f>
        <v>tier - 3</v>
      </c>
      <c r="P2069" t="str">
        <f>VLOOKUP(A2069,HOS[],11,FALSE)</f>
        <v>R1013</v>
      </c>
      <c r="Q2069">
        <f>VLOOKUP(A2069,HOS[],3,FALSE)</f>
        <v>20</v>
      </c>
    </row>
    <row r="2070" spans="1:17" ht="15.6" x14ac:dyDescent="0.3">
      <c r="A2070" s="1" t="s">
        <v>297</v>
      </c>
      <c r="B2070" t="str">
        <f>VLOOKUP(A2070,CUS[],3,FALSE)</f>
        <v>Hicham</v>
      </c>
      <c r="C2070">
        <f>VLOOKUP(A2070,MED[],2,FALSE)</f>
        <v>18.46</v>
      </c>
      <c r="D2070">
        <f>VLOOKUP(A2070,MED[],3,FALSE)</f>
        <v>5.25</v>
      </c>
      <c r="E2070" t="str">
        <f>VLOOKUP(A2070,MED[],4,FALSE)</f>
        <v>No</v>
      </c>
      <c r="F2070" t="str">
        <f>VLOOKUP(A2070,MED[],5,FALSE)</f>
        <v>No</v>
      </c>
      <c r="G2070" t="str">
        <f>VLOOKUP(A2070,MED[],6,FALSE)</f>
        <v>No</v>
      </c>
      <c r="H2070" t="str">
        <f>VLOOKUP(A2070,MED[],7,FALSE)</f>
        <v>0</v>
      </c>
      <c r="I2070" t="str">
        <f>VLOOKUP(A2070,MED[],8,FALSE)</f>
        <v>No</v>
      </c>
      <c r="J2070" t="str">
        <f>VLOOKUP(A2070,MED[],9,FALSE)</f>
        <v>Underweight</v>
      </c>
      <c r="K2070" t="str">
        <f>VLOOKUP(A2070,MED[],10,FALSE)</f>
        <v>Normal</v>
      </c>
      <c r="L2070" t="str">
        <f>VLOOKUP(A2070,HOS[],2,FALSE)</f>
        <v>3 Nov 1991</v>
      </c>
      <c r="M2070" s="11">
        <f>VLOOKUP(A2070,HOS[],8,FALSE)</f>
        <v>30409.53</v>
      </c>
      <c r="N2070" t="str">
        <f>VLOOKUP(A2070,HOS[],9,FALSE)</f>
        <v>tier - 2</v>
      </c>
      <c r="O2070" t="str">
        <f>VLOOKUP(A2070,HOS[],10,FALSE)</f>
        <v>tier - 1</v>
      </c>
      <c r="P2070" t="str">
        <f>VLOOKUP(A2070,HOS[],11,FALSE)</f>
        <v>R1013</v>
      </c>
      <c r="Q2070">
        <f>VLOOKUP(A2070,HOS[],3,FALSE)</f>
        <v>31</v>
      </c>
    </row>
    <row r="2071" spans="1:17" ht="15.6" x14ac:dyDescent="0.3">
      <c r="A2071" s="1" t="s">
        <v>296</v>
      </c>
      <c r="B2071" t="str">
        <f>VLOOKUP(A2071,CUS[],3,FALSE)</f>
        <v>Sarah</v>
      </c>
      <c r="C2071">
        <f>VLOOKUP(A2071,MED[],2,FALSE)</f>
        <v>17.3</v>
      </c>
      <c r="D2071">
        <f>VLOOKUP(A2071,MED[],3,FALSE)</f>
        <v>4.75</v>
      </c>
      <c r="E2071" t="str">
        <f>VLOOKUP(A2071,MED[],4,FALSE)</f>
        <v>No</v>
      </c>
      <c r="F2071" t="str">
        <f>VLOOKUP(A2071,MED[],5,FALSE)</f>
        <v>No</v>
      </c>
      <c r="G2071" t="str">
        <f>VLOOKUP(A2071,MED[],6,FALSE)</f>
        <v>No</v>
      </c>
      <c r="H2071" t="str">
        <f>VLOOKUP(A2071,MED[],7,FALSE)</f>
        <v>0</v>
      </c>
      <c r="I2071" t="str">
        <f>VLOOKUP(A2071,MED[],8,FALSE)</f>
        <v>No</v>
      </c>
      <c r="J2071" t="str">
        <f>VLOOKUP(A2071,MED[],9,FALSE)</f>
        <v>Underweight</v>
      </c>
      <c r="K2071" t="str">
        <f>VLOOKUP(A2071,MED[],10,FALSE)</f>
        <v>Normal</v>
      </c>
      <c r="L2071" t="str">
        <f>VLOOKUP(A2071,HOS[],2,FALSE)</f>
        <v>28 Oct 1990</v>
      </c>
      <c r="M2071" s="11">
        <f>VLOOKUP(A2071,HOS[],8,FALSE)</f>
        <v>30422.03</v>
      </c>
      <c r="N2071" t="str">
        <f>VLOOKUP(A2071,HOS[],9,FALSE)</f>
        <v>tier - 2</v>
      </c>
      <c r="O2071" t="str">
        <f>VLOOKUP(A2071,HOS[],10,FALSE)</f>
        <v>tier - 2</v>
      </c>
      <c r="P2071" t="str">
        <f>VLOOKUP(A2071,HOS[],11,FALSE)</f>
        <v>R1013</v>
      </c>
      <c r="Q2071">
        <f>VLOOKUP(A2071,HOS[],3,FALSE)</f>
        <v>32</v>
      </c>
    </row>
    <row r="2072" spans="1:17" ht="15.6" x14ac:dyDescent="0.3">
      <c r="A2072" s="1" t="s">
        <v>295</v>
      </c>
      <c r="B2072" t="str">
        <f>VLOOKUP(A2072,CUS[],3,FALSE)</f>
        <v>Anthony S</v>
      </c>
      <c r="C2072">
        <f>VLOOKUP(A2072,MED[],2,FALSE)</f>
        <v>35.625</v>
      </c>
      <c r="D2072">
        <f>VLOOKUP(A2072,MED[],3,FALSE)</f>
        <v>4.68</v>
      </c>
      <c r="E2072" t="str">
        <f>VLOOKUP(A2072,MED[],4,FALSE)</f>
        <v>yes</v>
      </c>
      <c r="F2072" t="str">
        <f>VLOOKUP(A2072,MED[],5,FALSE)</f>
        <v>No</v>
      </c>
      <c r="G2072" t="str">
        <f>VLOOKUP(A2072,MED[],6,FALSE)</f>
        <v>Yes</v>
      </c>
      <c r="H2072" t="str">
        <f>VLOOKUP(A2072,MED[],7,FALSE)</f>
        <v>1</v>
      </c>
      <c r="I2072" t="str">
        <f>VLOOKUP(A2072,MED[],8,FALSE)</f>
        <v>No</v>
      </c>
      <c r="J2072" t="str">
        <f>VLOOKUP(A2072,MED[],9,FALSE)</f>
        <v>Obesity</v>
      </c>
      <c r="K2072" t="str">
        <f>VLOOKUP(A2072,MED[],10,FALSE)</f>
        <v>Normal</v>
      </c>
      <c r="L2072" t="str">
        <f>VLOOKUP(A2072,HOS[],2,FALSE)</f>
        <v>3 Jul 1997</v>
      </c>
      <c r="M2072" s="11">
        <f>VLOOKUP(A2072,HOS[],8,FALSE)</f>
        <v>30457.37</v>
      </c>
      <c r="N2072" t="str">
        <f>VLOOKUP(A2072,HOS[],9,FALSE)</f>
        <v>tier - 3</v>
      </c>
      <c r="O2072" t="str">
        <f>VLOOKUP(A2072,HOS[],10,FALSE)</f>
        <v>tier - 3</v>
      </c>
      <c r="P2072" t="str">
        <f>VLOOKUP(A2072,HOS[],11,FALSE)</f>
        <v>R1012</v>
      </c>
      <c r="Q2072">
        <f>VLOOKUP(A2072,HOS[],3,FALSE)</f>
        <v>25</v>
      </c>
    </row>
    <row r="2073" spans="1:17" ht="15.6" x14ac:dyDescent="0.3">
      <c r="A2073" s="1" t="s">
        <v>294</v>
      </c>
      <c r="B2073" t="str">
        <f>VLOOKUP(A2073,CUS[],3,FALSE)</f>
        <v>Elisabetta</v>
      </c>
      <c r="C2073">
        <f>VLOOKUP(A2073,MED[],2,FALSE)</f>
        <v>20.234999999999999</v>
      </c>
      <c r="D2073">
        <f>VLOOKUP(A2073,MED[],3,FALSE)</f>
        <v>6.17</v>
      </c>
      <c r="E2073" t="str">
        <f>VLOOKUP(A2073,MED[],4,FALSE)</f>
        <v>yes</v>
      </c>
      <c r="F2073" t="str">
        <f>VLOOKUP(A2073,MED[],5,FALSE)</f>
        <v>yes</v>
      </c>
      <c r="G2073" t="str">
        <f>VLOOKUP(A2073,MED[],6,FALSE)</f>
        <v>No</v>
      </c>
      <c r="H2073" t="str">
        <f>VLOOKUP(A2073,MED[],7,FALSE)</f>
        <v>2</v>
      </c>
      <c r="I2073" t="str">
        <f>VLOOKUP(A2073,MED[],8,FALSE)</f>
        <v>No</v>
      </c>
      <c r="J2073" t="str">
        <f>VLOOKUP(A2073,MED[],9,FALSE)</f>
        <v>Overweight</v>
      </c>
      <c r="K2073" t="str">
        <f>VLOOKUP(A2073,MED[],10,FALSE)</f>
        <v>Prediabetes</v>
      </c>
      <c r="L2073" t="str">
        <f>VLOOKUP(A2073,HOS[],2,FALSE)</f>
        <v>10 Aug 2000</v>
      </c>
      <c r="M2073" s="11">
        <f>VLOOKUP(A2073,HOS[],8,FALSE)</f>
        <v>30530.5</v>
      </c>
      <c r="N2073" t="str">
        <f>VLOOKUP(A2073,HOS[],9,FALSE)</f>
        <v>tier - 2</v>
      </c>
      <c r="O2073" t="str">
        <f>VLOOKUP(A2073,HOS[],10,FALSE)</f>
        <v>tier - 3</v>
      </c>
      <c r="P2073" t="str">
        <f>VLOOKUP(A2073,HOS[],11,FALSE)</f>
        <v>R1012</v>
      </c>
      <c r="Q2073">
        <f>VLOOKUP(A2073,HOS[],3,FALSE)</f>
        <v>22</v>
      </c>
    </row>
    <row r="2074" spans="1:17" ht="15.6" x14ac:dyDescent="0.3">
      <c r="A2074" s="1" t="s">
        <v>293</v>
      </c>
      <c r="B2074" t="str">
        <f>VLOOKUP(A2074,CUS[],3,FALSE)</f>
        <v>Trevor N.</v>
      </c>
      <c r="C2074">
        <f>VLOOKUP(A2074,MED[],2,FALSE)</f>
        <v>27.55</v>
      </c>
      <c r="D2074">
        <f>VLOOKUP(A2074,MED[],3,FALSE)</f>
        <v>4.5599999999999996</v>
      </c>
      <c r="E2074" t="str">
        <f>VLOOKUP(A2074,MED[],4,FALSE)</f>
        <v>yes</v>
      </c>
      <c r="F2074" t="str">
        <f>VLOOKUP(A2074,MED[],5,FALSE)</f>
        <v>No</v>
      </c>
      <c r="G2074" t="str">
        <f>VLOOKUP(A2074,MED[],6,FALSE)</f>
        <v>Yes</v>
      </c>
      <c r="H2074" t="str">
        <f>VLOOKUP(A2074,MED[],7,FALSE)</f>
        <v>1</v>
      </c>
      <c r="I2074" t="str">
        <f>VLOOKUP(A2074,MED[],8,FALSE)</f>
        <v>No</v>
      </c>
      <c r="J2074" t="str">
        <f>VLOOKUP(A2074,MED[],9,FALSE)</f>
        <v>Overweight</v>
      </c>
      <c r="K2074" t="str">
        <f>VLOOKUP(A2074,MED[],10,FALSE)</f>
        <v>Normal</v>
      </c>
      <c r="L2074" t="str">
        <f>VLOOKUP(A2074,HOS[],2,FALSE)</f>
        <v>17 Nov 1997</v>
      </c>
      <c r="M2074" s="11">
        <f>VLOOKUP(A2074,HOS[],8,FALSE)</f>
        <v>46200.99</v>
      </c>
      <c r="N2074" t="str">
        <f>VLOOKUP(A2074,HOS[],9,FALSE)</f>
        <v>tier - 3</v>
      </c>
      <c r="O2074" t="str">
        <f>VLOOKUP(A2074,HOS[],10,FALSE)</f>
        <v>tier - 1</v>
      </c>
      <c r="P2074" t="str">
        <f>VLOOKUP(A2074,HOS[],11,FALSE)</f>
        <v>R1012</v>
      </c>
      <c r="Q2074">
        <f>VLOOKUP(A2074,HOS[],3,FALSE)</f>
        <v>25</v>
      </c>
    </row>
    <row r="2075" spans="1:17" ht="15.6" x14ac:dyDescent="0.3">
      <c r="A2075" s="1" t="s">
        <v>292</v>
      </c>
      <c r="B2075" t="str">
        <f>VLOOKUP(A2075,CUS[],3,FALSE)</f>
        <v>Nancy</v>
      </c>
      <c r="C2075">
        <f>VLOOKUP(A2075,MED[],2,FALSE)</f>
        <v>17.97</v>
      </c>
      <c r="D2075">
        <f>VLOOKUP(A2075,MED[],3,FALSE)</f>
        <v>6.3</v>
      </c>
      <c r="E2075" t="str">
        <f>VLOOKUP(A2075,MED[],4,FALSE)</f>
        <v>No</v>
      </c>
      <c r="F2075" t="str">
        <f>VLOOKUP(A2075,MED[],5,FALSE)</f>
        <v>No</v>
      </c>
      <c r="G2075" t="str">
        <f>VLOOKUP(A2075,MED[],6,FALSE)</f>
        <v>No</v>
      </c>
      <c r="H2075" t="str">
        <f>VLOOKUP(A2075,MED[],7,FALSE)</f>
        <v>0</v>
      </c>
      <c r="I2075" t="str">
        <f>VLOOKUP(A2075,MED[],8,FALSE)</f>
        <v>No</v>
      </c>
      <c r="J2075" t="str">
        <f>VLOOKUP(A2075,MED[],9,FALSE)</f>
        <v>Underweight</v>
      </c>
      <c r="K2075" t="str">
        <f>VLOOKUP(A2075,MED[],10,FALSE)</f>
        <v>Prediabetes</v>
      </c>
      <c r="L2075" t="str">
        <f>VLOOKUP(A2075,HOS[],2,FALSE)</f>
        <v>11 Aug 1991</v>
      </c>
      <c r="M2075" s="11">
        <f>VLOOKUP(A2075,HOS[],8,FALSE)</f>
        <v>30625.65</v>
      </c>
      <c r="N2075" t="str">
        <f>VLOOKUP(A2075,HOS[],9,FALSE)</f>
        <v>tier - 2</v>
      </c>
      <c r="O2075" t="str">
        <f>VLOOKUP(A2075,HOS[],10,FALSE)</f>
        <v>tier - 1</v>
      </c>
      <c r="P2075" t="str">
        <f>VLOOKUP(A2075,HOS[],11,FALSE)</f>
        <v>R1013</v>
      </c>
      <c r="Q2075">
        <f>VLOOKUP(A2075,HOS[],3,FALSE)</f>
        <v>31</v>
      </c>
    </row>
    <row r="2076" spans="1:17" ht="15.6" x14ac:dyDescent="0.3">
      <c r="A2076" s="1" t="s">
        <v>291</v>
      </c>
      <c r="B2076" t="str">
        <f>VLOOKUP(A2076,CUS[],3,FALSE)</f>
        <v>Allison R.</v>
      </c>
      <c r="C2076">
        <f>VLOOKUP(A2076,MED[],2,FALSE)</f>
        <v>29.98</v>
      </c>
      <c r="D2076">
        <f>VLOOKUP(A2076,MED[],3,FALSE)</f>
        <v>6.03</v>
      </c>
      <c r="E2076" t="str">
        <f>VLOOKUP(A2076,MED[],4,FALSE)</f>
        <v>No</v>
      </c>
      <c r="F2076" t="str">
        <f>VLOOKUP(A2076,MED[],5,FALSE)</f>
        <v>yes</v>
      </c>
      <c r="G2076" t="str">
        <f>VLOOKUP(A2076,MED[],6,FALSE)</f>
        <v>No</v>
      </c>
      <c r="H2076" t="str">
        <f>VLOOKUP(A2076,MED[],7,FALSE)</f>
        <v>1</v>
      </c>
      <c r="I2076" t="str">
        <f>VLOOKUP(A2076,MED[],8,FALSE)</f>
        <v>No</v>
      </c>
      <c r="J2076" t="str">
        <f>VLOOKUP(A2076,MED[],9,FALSE)</f>
        <v>Overweight</v>
      </c>
      <c r="K2076" t="str">
        <f>VLOOKUP(A2076,MED[],10,FALSE)</f>
        <v>Prediabetes</v>
      </c>
      <c r="L2076" t="str">
        <f>VLOOKUP(A2076,HOS[],2,FALSE)</f>
        <v>21 Sep 2004</v>
      </c>
      <c r="M2076" s="11">
        <f>VLOOKUP(A2076,HOS[],8,FALSE)</f>
        <v>30697.71</v>
      </c>
      <c r="N2076" t="str">
        <f>VLOOKUP(A2076,HOS[],9,FALSE)</f>
        <v>tier - 2</v>
      </c>
      <c r="O2076" t="str">
        <f>VLOOKUP(A2076,HOS[],10,FALSE)</f>
        <v>tier - 2</v>
      </c>
      <c r="P2076" t="str">
        <f>VLOOKUP(A2076,HOS[],11,FALSE)</f>
        <v>R1012</v>
      </c>
      <c r="Q2076">
        <f>VLOOKUP(A2076,HOS[],3,FALSE)</f>
        <v>18</v>
      </c>
    </row>
    <row r="2077" spans="1:17" ht="15.6" x14ac:dyDescent="0.3">
      <c r="A2077" s="1" t="s">
        <v>290</v>
      </c>
      <c r="B2077" t="str">
        <f>VLOOKUP(A2077,CUS[],3,FALSE)</f>
        <v>Robert J.</v>
      </c>
      <c r="C2077">
        <f>VLOOKUP(A2077,MED[],2,FALSE)</f>
        <v>33.659999999999997</v>
      </c>
      <c r="D2077">
        <f>VLOOKUP(A2077,MED[],3,FALSE)</f>
        <v>4.2</v>
      </c>
      <c r="E2077" t="str">
        <f>VLOOKUP(A2077,MED[],4,FALSE)</f>
        <v>yes</v>
      </c>
      <c r="F2077" t="str">
        <f>VLOOKUP(A2077,MED[],5,FALSE)</f>
        <v>No</v>
      </c>
      <c r="G2077" t="str">
        <f>VLOOKUP(A2077,MED[],6,FALSE)</f>
        <v>No</v>
      </c>
      <c r="H2077" t="str">
        <f>VLOOKUP(A2077,MED[],7,FALSE)</f>
        <v>1</v>
      </c>
      <c r="I2077" t="str">
        <f>VLOOKUP(A2077,MED[],8,FALSE)</f>
        <v>No</v>
      </c>
      <c r="J2077" t="str">
        <f>VLOOKUP(A2077,MED[],9,FALSE)</f>
        <v>Obesity</v>
      </c>
      <c r="K2077" t="str">
        <f>VLOOKUP(A2077,MED[],10,FALSE)</f>
        <v>Normal</v>
      </c>
      <c r="L2077" t="str">
        <f>VLOOKUP(A2077,HOS[],2,FALSE)</f>
        <v>5 Oct 1995</v>
      </c>
      <c r="M2077" s="11">
        <f>VLOOKUP(A2077,HOS[],8,FALSE)</f>
        <v>11737.85</v>
      </c>
      <c r="N2077" t="str">
        <f>VLOOKUP(A2077,HOS[],9,FALSE)</f>
        <v>tier - 3</v>
      </c>
      <c r="O2077" t="str">
        <f>VLOOKUP(A2077,HOS[],10,FALSE)</f>
        <v>tier - 3</v>
      </c>
      <c r="P2077" t="str">
        <f>VLOOKUP(A2077,HOS[],11,FALSE)</f>
        <v>R1013</v>
      </c>
      <c r="Q2077">
        <f>VLOOKUP(A2077,HOS[],3,FALSE)</f>
        <v>27</v>
      </c>
    </row>
    <row r="2078" spans="1:17" ht="15.6" x14ac:dyDescent="0.3">
      <c r="A2078" s="1" t="s">
        <v>289</v>
      </c>
      <c r="B2078" t="str">
        <f>VLOOKUP(A2078,CUS[],3,FALSE)</f>
        <v>Nicholas</v>
      </c>
      <c r="C2078">
        <f>VLOOKUP(A2078,MED[],2,FALSE)</f>
        <v>32.67</v>
      </c>
      <c r="D2078">
        <f>VLOOKUP(A2078,MED[],3,FALSE)</f>
        <v>5.61</v>
      </c>
      <c r="E2078" t="str">
        <f>VLOOKUP(A2078,MED[],4,FALSE)</f>
        <v>yes</v>
      </c>
      <c r="F2078" t="str">
        <f>VLOOKUP(A2078,MED[],5,FALSE)</f>
        <v>No</v>
      </c>
      <c r="G2078" t="str">
        <f>VLOOKUP(A2078,MED[],6,FALSE)</f>
        <v>No</v>
      </c>
      <c r="H2078" t="str">
        <f>VLOOKUP(A2078,MED[],7,FALSE)</f>
        <v>1</v>
      </c>
      <c r="I2078" t="str">
        <f>VLOOKUP(A2078,MED[],8,FALSE)</f>
        <v>No</v>
      </c>
      <c r="J2078" t="str">
        <f>VLOOKUP(A2078,MED[],9,FALSE)</f>
        <v>Obesity</v>
      </c>
      <c r="K2078" t="str">
        <f>VLOOKUP(A2078,MED[],10,FALSE)</f>
        <v>Normal</v>
      </c>
      <c r="L2078" t="str">
        <f>VLOOKUP(A2078,HOS[],2,FALSE)</f>
        <v>21 Jul 1995</v>
      </c>
      <c r="M2078" s="11">
        <f>VLOOKUP(A2078,HOS[],8,FALSE)</f>
        <v>30724.44</v>
      </c>
      <c r="N2078" t="str">
        <f>VLOOKUP(A2078,HOS[],9,FALSE)</f>
        <v>tier - 3</v>
      </c>
      <c r="O2078" t="str">
        <f>VLOOKUP(A2078,HOS[],10,FALSE)</f>
        <v>tier - 3</v>
      </c>
      <c r="P2078" t="str">
        <f>VLOOKUP(A2078,HOS[],11,FALSE)</f>
        <v>R1013</v>
      </c>
      <c r="Q2078">
        <f>VLOOKUP(A2078,HOS[],3,FALSE)</f>
        <v>27</v>
      </c>
    </row>
    <row r="2079" spans="1:17" ht="15.6" x14ac:dyDescent="0.3">
      <c r="A2079" s="1" t="s">
        <v>288</v>
      </c>
      <c r="B2079" t="str">
        <f>VLOOKUP(A2079,CUS[],3,FALSE)</f>
        <v>Kevin L</v>
      </c>
      <c r="C2079">
        <f>VLOOKUP(A2079,MED[],2,FALSE)</f>
        <v>30.5</v>
      </c>
      <c r="D2079">
        <f>VLOOKUP(A2079,MED[],3,FALSE)</f>
        <v>5.88</v>
      </c>
      <c r="E2079" t="str">
        <f>VLOOKUP(A2079,MED[],4,FALSE)</f>
        <v>yes</v>
      </c>
      <c r="F2079" t="str">
        <f>VLOOKUP(A2079,MED[],5,FALSE)</f>
        <v>No</v>
      </c>
      <c r="G2079" t="str">
        <f>VLOOKUP(A2079,MED[],6,FALSE)</f>
        <v>No</v>
      </c>
      <c r="H2079" t="str">
        <f>VLOOKUP(A2079,MED[],7,FALSE)</f>
        <v>1</v>
      </c>
      <c r="I2079" t="str">
        <f>VLOOKUP(A2079,MED[],8,FALSE)</f>
        <v>No</v>
      </c>
      <c r="J2079" t="str">
        <f>VLOOKUP(A2079,MED[],9,FALSE)</f>
        <v>Obesity</v>
      </c>
      <c r="K2079" t="str">
        <f>VLOOKUP(A2079,MED[],10,FALSE)</f>
        <v>Prediabetes</v>
      </c>
      <c r="L2079" t="str">
        <f>VLOOKUP(A2079,HOS[],2,FALSE)</f>
        <v>5 Oct 1995</v>
      </c>
      <c r="M2079" s="11">
        <f>VLOOKUP(A2079,HOS[],8,FALSE)</f>
        <v>30763.01</v>
      </c>
      <c r="N2079" t="str">
        <f>VLOOKUP(A2079,HOS[],9,FALSE)</f>
        <v>tier - 3</v>
      </c>
      <c r="O2079" t="str">
        <f>VLOOKUP(A2079,HOS[],10,FALSE)</f>
        <v>tier - 1</v>
      </c>
      <c r="P2079" t="str">
        <f>VLOOKUP(A2079,HOS[],11,FALSE)</f>
        <v>R1011</v>
      </c>
      <c r="Q2079">
        <f>VLOOKUP(A2079,HOS[],3,FALSE)</f>
        <v>27</v>
      </c>
    </row>
    <row r="2080" spans="1:17" ht="15.6" x14ac:dyDescent="0.3">
      <c r="A2080" s="1" t="s">
        <v>287</v>
      </c>
      <c r="B2080" t="str">
        <f>VLOOKUP(A2080,CUS[],3,FALSE)</f>
        <v>Bryan</v>
      </c>
      <c r="C2080">
        <f>VLOOKUP(A2080,MED[],2,FALSE)</f>
        <v>23.1</v>
      </c>
      <c r="D2080">
        <f>VLOOKUP(A2080,MED[],3,FALSE)</f>
        <v>5.92</v>
      </c>
      <c r="E2080" t="str">
        <f>VLOOKUP(A2080,MED[],4,FALSE)</f>
        <v>yes</v>
      </c>
      <c r="F2080" t="str">
        <f>VLOOKUP(A2080,MED[],5,FALSE)</f>
        <v>No</v>
      </c>
      <c r="G2080" t="str">
        <f>VLOOKUP(A2080,MED[],6,FALSE)</f>
        <v>No</v>
      </c>
      <c r="H2080" t="str">
        <f>VLOOKUP(A2080,MED[],7,FALSE)</f>
        <v>1</v>
      </c>
      <c r="I2080" t="str">
        <f>VLOOKUP(A2080,MED[],8,FALSE)</f>
        <v>No</v>
      </c>
      <c r="J2080" t="str">
        <f>VLOOKUP(A2080,MED[],9,FALSE)</f>
        <v>Overweight</v>
      </c>
      <c r="K2080" t="str">
        <f>VLOOKUP(A2080,MED[],10,FALSE)</f>
        <v>Prediabetes</v>
      </c>
      <c r="L2080" t="str">
        <f>VLOOKUP(A2080,HOS[],2,FALSE)</f>
        <v>9 Nov 1995</v>
      </c>
      <c r="M2080" s="11">
        <f>VLOOKUP(A2080,HOS[],8,FALSE)</f>
        <v>30942.19</v>
      </c>
      <c r="N2080" t="str">
        <f>VLOOKUP(A2080,HOS[],9,FALSE)</f>
        <v>tier - 3</v>
      </c>
      <c r="O2080" t="str">
        <f>VLOOKUP(A2080,HOS[],10,FALSE)</f>
        <v>tier - 2</v>
      </c>
      <c r="P2080" t="str">
        <f>VLOOKUP(A2080,HOS[],11,FALSE)</f>
        <v>R1013</v>
      </c>
      <c r="Q2080">
        <f>VLOOKUP(A2080,HOS[],3,FALSE)</f>
        <v>27</v>
      </c>
    </row>
    <row r="2081" spans="1:17" ht="15.6" x14ac:dyDescent="0.3">
      <c r="A2081" s="1" t="s">
        <v>286</v>
      </c>
      <c r="B2081" t="str">
        <f>VLOOKUP(A2081,CUS[],3,FALSE)</f>
        <v>Janae N.</v>
      </c>
      <c r="C2081">
        <f>VLOOKUP(A2081,MED[],2,FALSE)</f>
        <v>39.49</v>
      </c>
      <c r="D2081">
        <f>VLOOKUP(A2081,MED[],3,FALSE)</f>
        <v>4.8099999999999996</v>
      </c>
      <c r="E2081" t="str">
        <f>VLOOKUP(A2081,MED[],4,FALSE)</f>
        <v>No</v>
      </c>
      <c r="F2081" t="str">
        <f>VLOOKUP(A2081,MED[],5,FALSE)</f>
        <v>No</v>
      </c>
      <c r="G2081" t="str">
        <f>VLOOKUP(A2081,MED[],6,FALSE)</f>
        <v>No</v>
      </c>
      <c r="H2081" t="str">
        <f>VLOOKUP(A2081,MED[],7,FALSE)</f>
        <v>1</v>
      </c>
      <c r="I2081" t="str">
        <f>VLOOKUP(A2081,MED[],8,FALSE)</f>
        <v>No</v>
      </c>
      <c r="J2081" t="str">
        <f>VLOOKUP(A2081,MED[],9,FALSE)</f>
        <v>Obesity</v>
      </c>
      <c r="K2081" t="str">
        <f>VLOOKUP(A2081,MED[],10,FALSE)</f>
        <v>Normal</v>
      </c>
      <c r="L2081" t="str">
        <f>VLOOKUP(A2081,HOS[],2,FALSE)</f>
        <v>9 Jun 1998</v>
      </c>
      <c r="M2081" s="11">
        <f>VLOOKUP(A2081,HOS[],8,FALSE)</f>
        <v>31196.61</v>
      </c>
      <c r="N2081" t="str">
        <f>VLOOKUP(A2081,HOS[],9,FALSE)</f>
        <v>tier - 2</v>
      </c>
      <c r="O2081" t="str">
        <f>VLOOKUP(A2081,HOS[],10,FALSE)</f>
        <v>tier - 2</v>
      </c>
      <c r="P2081" t="str">
        <f>VLOOKUP(A2081,HOS[],11,FALSE)</f>
        <v>R1013</v>
      </c>
      <c r="Q2081">
        <f>VLOOKUP(A2081,HOS[],3,FALSE)</f>
        <v>24</v>
      </c>
    </row>
    <row r="2082" spans="1:17" ht="15.6" x14ac:dyDescent="0.3">
      <c r="A2082" s="1" t="s">
        <v>285</v>
      </c>
      <c r="B2082" t="str">
        <f>VLOOKUP(A2082,CUS[],3,FALSE)</f>
        <v>Audrey</v>
      </c>
      <c r="C2082">
        <f>VLOOKUP(A2082,MED[],2,FALSE)</f>
        <v>33.99</v>
      </c>
      <c r="D2082">
        <f>VLOOKUP(A2082,MED[],3,FALSE)</f>
        <v>4.55</v>
      </c>
      <c r="E2082" t="str">
        <f>VLOOKUP(A2082,MED[],4,FALSE)</f>
        <v>No</v>
      </c>
      <c r="F2082" t="str">
        <f>VLOOKUP(A2082,MED[],5,FALSE)</f>
        <v>No</v>
      </c>
      <c r="G2082" t="str">
        <f>VLOOKUP(A2082,MED[],6,FALSE)</f>
        <v>No</v>
      </c>
      <c r="H2082" t="str">
        <f>VLOOKUP(A2082,MED[],7,FALSE)</f>
        <v>1</v>
      </c>
      <c r="I2082" t="str">
        <f>VLOOKUP(A2082,MED[],8,FALSE)</f>
        <v>No</v>
      </c>
      <c r="J2082" t="str">
        <f>VLOOKUP(A2082,MED[],9,FALSE)</f>
        <v>Obesity</v>
      </c>
      <c r="K2082" t="str">
        <f>VLOOKUP(A2082,MED[],10,FALSE)</f>
        <v>Normal</v>
      </c>
      <c r="L2082" t="str">
        <f>VLOOKUP(A2082,HOS[],2,FALSE)</f>
        <v>22 Jul 1998</v>
      </c>
      <c r="M2082" s="11">
        <f>VLOOKUP(A2082,HOS[],8,FALSE)</f>
        <v>31234.560000000001</v>
      </c>
      <c r="N2082" t="str">
        <f>VLOOKUP(A2082,HOS[],9,FALSE)</f>
        <v>tier - 2</v>
      </c>
      <c r="O2082" t="str">
        <f>VLOOKUP(A2082,HOS[],10,FALSE)</f>
        <v>tier - 3</v>
      </c>
      <c r="P2082" t="str">
        <f>VLOOKUP(A2082,HOS[],11,FALSE)</f>
        <v>R1013</v>
      </c>
      <c r="Q2082">
        <f>VLOOKUP(A2082,HOS[],3,FALSE)</f>
        <v>24</v>
      </c>
    </row>
    <row r="2083" spans="1:17" ht="15.6" x14ac:dyDescent="0.3">
      <c r="A2083" s="1" t="s">
        <v>284</v>
      </c>
      <c r="B2083" t="str">
        <f>VLOOKUP(A2083,CUS[],3,FALSE)</f>
        <v>Laura</v>
      </c>
      <c r="C2083">
        <f>VLOOKUP(A2083,MED[],2,FALSE)</f>
        <v>27.72</v>
      </c>
      <c r="D2083">
        <f>VLOOKUP(A2083,MED[],3,FALSE)</f>
        <v>6.43</v>
      </c>
      <c r="E2083" t="str">
        <f>VLOOKUP(A2083,MED[],4,FALSE)</f>
        <v>No</v>
      </c>
      <c r="F2083" t="str">
        <f>VLOOKUP(A2083,MED[],5,FALSE)</f>
        <v>No</v>
      </c>
      <c r="G2083" t="str">
        <f>VLOOKUP(A2083,MED[],6,FALSE)</f>
        <v>No</v>
      </c>
      <c r="H2083" t="str">
        <f>VLOOKUP(A2083,MED[],7,FALSE)</f>
        <v>1</v>
      </c>
      <c r="I2083" t="str">
        <f>VLOOKUP(A2083,MED[],8,FALSE)</f>
        <v>No</v>
      </c>
      <c r="J2083" t="str">
        <f>VLOOKUP(A2083,MED[],9,FALSE)</f>
        <v>Overweight</v>
      </c>
      <c r="K2083" t="str">
        <f>VLOOKUP(A2083,MED[],10,FALSE)</f>
        <v>Prediabetes</v>
      </c>
      <c r="L2083" t="str">
        <f>VLOOKUP(A2083,HOS[],2,FALSE)</f>
        <v>9 Aug 1998</v>
      </c>
      <c r="M2083" s="11">
        <f>VLOOKUP(A2083,HOS[],8,FALSE)</f>
        <v>31322.53</v>
      </c>
      <c r="N2083" t="str">
        <f>VLOOKUP(A2083,HOS[],9,FALSE)</f>
        <v>tier - 2</v>
      </c>
      <c r="O2083" t="str">
        <f>VLOOKUP(A2083,HOS[],10,FALSE)</f>
        <v>tier - 3</v>
      </c>
      <c r="P2083" t="str">
        <f>VLOOKUP(A2083,HOS[],11,FALSE)</f>
        <v>R1013</v>
      </c>
      <c r="Q2083">
        <f>VLOOKUP(A2083,HOS[],3,FALSE)</f>
        <v>24</v>
      </c>
    </row>
    <row r="2084" spans="1:17" ht="15.6" x14ac:dyDescent="0.3">
      <c r="A2084" s="1" t="s">
        <v>283</v>
      </c>
      <c r="B2084" t="str">
        <f>VLOOKUP(A2084,CUS[],3,FALSE)</f>
        <v>Nicole F</v>
      </c>
      <c r="C2084">
        <f>VLOOKUP(A2084,MED[],2,FALSE)</f>
        <v>30.59</v>
      </c>
      <c r="D2084">
        <f>VLOOKUP(A2084,MED[],3,FALSE)</f>
        <v>11.62</v>
      </c>
      <c r="E2084" t="str">
        <f>VLOOKUP(A2084,MED[],4,FALSE)</f>
        <v>No</v>
      </c>
      <c r="F2084" t="str">
        <f>VLOOKUP(A2084,MED[],5,FALSE)</f>
        <v>No</v>
      </c>
      <c r="G2084" t="str">
        <f>VLOOKUP(A2084,MED[],6,FALSE)</f>
        <v>No</v>
      </c>
      <c r="H2084" t="str">
        <f>VLOOKUP(A2084,MED[],7,FALSE)</f>
        <v>0</v>
      </c>
      <c r="I2084" t="str">
        <f>VLOOKUP(A2084,MED[],8,FALSE)</f>
        <v>No</v>
      </c>
      <c r="J2084" t="str">
        <f>VLOOKUP(A2084,MED[],9,FALSE)</f>
        <v>Obesity</v>
      </c>
      <c r="K2084" t="str">
        <f>VLOOKUP(A2084,MED[],10,FALSE)</f>
        <v>Diabetes</v>
      </c>
      <c r="L2084" t="str">
        <f>VLOOKUP(A2084,HOS[],2,FALSE)</f>
        <v>27 Jul 2002</v>
      </c>
      <c r="M2084" s="11">
        <f>VLOOKUP(A2084,HOS[],8,FALSE)</f>
        <v>31328.27</v>
      </c>
      <c r="N2084" t="str">
        <f>VLOOKUP(A2084,HOS[],9,FALSE)</f>
        <v>tier - 2</v>
      </c>
      <c r="O2084" t="str">
        <f>VLOOKUP(A2084,HOS[],10,FALSE)</f>
        <v>tier - 2</v>
      </c>
      <c r="P2084" t="str">
        <f>VLOOKUP(A2084,HOS[],11,FALSE)</f>
        <v>R1024</v>
      </c>
      <c r="Q2084">
        <f>VLOOKUP(A2084,HOS[],3,FALSE)</f>
        <v>20</v>
      </c>
    </row>
    <row r="2085" spans="1:17" ht="15.6" x14ac:dyDescent="0.3">
      <c r="A2085" s="1" t="s">
        <v>282</v>
      </c>
      <c r="B2085" t="str">
        <f>VLOOKUP(A2085,CUS[],3,FALSE)</f>
        <v>Krista L</v>
      </c>
      <c r="C2085">
        <f>VLOOKUP(A2085,MED[],2,FALSE)</f>
        <v>22.6</v>
      </c>
      <c r="D2085">
        <f>VLOOKUP(A2085,MED[],3,FALSE)</f>
        <v>6.04</v>
      </c>
      <c r="E2085" t="str">
        <f>VLOOKUP(A2085,MED[],4,FALSE)</f>
        <v>No</v>
      </c>
      <c r="F2085" t="str">
        <f>VLOOKUP(A2085,MED[],5,FALSE)</f>
        <v>No</v>
      </c>
      <c r="G2085" t="str">
        <f>VLOOKUP(A2085,MED[],6,FALSE)</f>
        <v>No</v>
      </c>
      <c r="H2085" t="str">
        <f>VLOOKUP(A2085,MED[],7,FALSE)</f>
        <v>1</v>
      </c>
      <c r="I2085" t="str">
        <f>VLOOKUP(A2085,MED[],8,FALSE)</f>
        <v>No</v>
      </c>
      <c r="J2085" t="str">
        <f>VLOOKUP(A2085,MED[],9,FALSE)</f>
        <v>Overweight</v>
      </c>
      <c r="K2085" t="str">
        <f>VLOOKUP(A2085,MED[],10,FALSE)</f>
        <v>Prediabetes</v>
      </c>
      <c r="L2085" t="str">
        <f>VLOOKUP(A2085,HOS[],2,FALSE)</f>
        <v>8 Nov 1998</v>
      </c>
      <c r="M2085" s="11">
        <f>VLOOKUP(A2085,HOS[],8,FALSE)</f>
        <v>31368.81</v>
      </c>
      <c r="N2085" t="str">
        <f>VLOOKUP(A2085,HOS[],9,FALSE)</f>
        <v>tier - 2</v>
      </c>
      <c r="O2085" t="str">
        <f>VLOOKUP(A2085,HOS[],10,FALSE)</f>
        <v>tier - 1</v>
      </c>
      <c r="P2085" t="str">
        <f>VLOOKUP(A2085,HOS[],11,FALSE)</f>
        <v>R1011</v>
      </c>
      <c r="Q2085">
        <f>VLOOKUP(A2085,HOS[],3,FALSE)</f>
        <v>24</v>
      </c>
    </row>
    <row r="2086" spans="1:17" ht="15.6" x14ac:dyDescent="0.3">
      <c r="A2086" s="1" t="s">
        <v>281</v>
      </c>
      <c r="B2086" t="str">
        <f>VLOOKUP(A2086,CUS[],3,FALSE)</f>
        <v>Denise</v>
      </c>
      <c r="C2086">
        <f>VLOOKUP(A2086,MED[],2,FALSE)</f>
        <v>28.785</v>
      </c>
      <c r="D2086">
        <f>VLOOKUP(A2086,MED[],3,FALSE)</f>
        <v>8.82</v>
      </c>
      <c r="E2086" t="str">
        <f>VLOOKUP(A2086,MED[],4,FALSE)</f>
        <v>No</v>
      </c>
      <c r="F2086" t="str">
        <f>VLOOKUP(A2086,MED[],5,FALSE)</f>
        <v>No</v>
      </c>
      <c r="G2086" t="str">
        <f>VLOOKUP(A2086,MED[],6,FALSE)</f>
        <v>No</v>
      </c>
      <c r="H2086" t="str">
        <f>VLOOKUP(A2086,MED[],7,FALSE)</f>
        <v>0</v>
      </c>
      <c r="I2086" t="str">
        <f>VLOOKUP(A2086,MED[],8,FALSE)</f>
        <v>No</v>
      </c>
      <c r="J2086" t="str">
        <f>VLOOKUP(A2086,MED[],9,FALSE)</f>
        <v>Overweight</v>
      </c>
      <c r="K2086" t="str">
        <f>VLOOKUP(A2086,MED[],10,FALSE)</f>
        <v>Diabetes</v>
      </c>
      <c r="L2086" t="str">
        <f>VLOOKUP(A2086,HOS[],2,FALSE)</f>
        <v>6 Jul 2002</v>
      </c>
      <c r="M2086" s="11">
        <f>VLOOKUP(A2086,HOS[],8,FALSE)</f>
        <v>46255.11</v>
      </c>
      <c r="N2086" t="str">
        <f>VLOOKUP(A2086,HOS[],9,FALSE)</f>
        <v>tier - 2</v>
      </c>
      <c r="O2086" t="str">
        <f>VLOOKUP(A2086,HOS[],10,FALSE)</f>
        <v>tier - 1</v>
      </c>
      <c r="P2086" t="str">
        <f>VLOOKUP(A2086,HOS[],11,FALSE)</f>
        <v>R1024</v>
      </c>
      <c r="Q2086">
        <f>VLOOKUP(A2086,HOS[],3,FALSE)</f>
        <v>20</v>
      </c>
    </row>
    <row r="2087" spans="1:17" ht="15.6" x14ac:dyDescent="0.3">
      <c r="A2087" s="1" t="s">
        <v>280</v>
      </c>
      <c r="B2087" t="str">
        <f>VLOOKUP(A2087,CUS[],3,FALSE)</f>
        <v>Ariel</v>
      </c>
      <c r="C2087">
        <f>VLOOKUP(A2087,MED[],2,FALSE)</f>
        <v>50.38</v>
      </c>
      <c r="D2087">
        <f>VLOOKUP(A2087,MED[],3,FALSE)</f>
        <v>5.8</v>
      </c>
      <c r="E2087" t="str">
        <f>VLOOKUP(A2087,MED[],4,FALSE)</f>
        <v>No</v>
      </c>
      <c r="F2087" t="str">
        <f>VLOOKUP(A2087,MED[],5,FALSE)</f>
        <v>No</v>
      </c>
      <c r="G2087" t="str">
        <f>VLOOKUP(A2087,MED[],6,FALSE)</f>
        <v>No</v>
      </c>
      <c r="H2087" t="str">
        <f>VLOOKUP(A2087,MED[],7,FALSE)</f>
        <v>0</v>
      </c>
      <c r="I2087" t="str">
        <f>VLOOKUP(A2087,MED[],8,FALSE)</f>
        <v>No</v>
      </c>
      <c r="J2087" t="str">
        <f>VLOOKUP(A2087,MED[],9,FALSE)</f>
        <v>Obesity</v>
      </c>
      <c r="K2087" t="str">
        <f>VLOOKUP(A2087,MED[],10,FALSE)</f>
        <v>Prediabetes</v>
      </c>
      <c r="L2087" t="str">
        <f>VLOOKUP(A2087,HOS[],2,FALSE)</f>
        <v>11 Nov 1999</v>
      </c>
      <c r="M2087" s="11">
        <f>VLOOKUP(A2087,HOS[],8,FALSE)</f>
        <v>60021.4</v>
      </c>
      <c r="N2087" t="str">
        <f>VLOOKUP(A2087,HOS[],9,FALSE)</f>
        <v>tier - 2</v>
      </c>
      <c r="O2087" t="str">
        <f>VLOOKUP(A2087,HOS[],10,FALSE)</f>
        <v>tier - 2</v>
      </c>
      <c r="P2087" t="str">
        <f>VLOOKUP(A2087,HOS[],11,FALSE)</f>
        <v>R1013</v>
      </c>
      <c r="Q2087">
        <f>VLOOKUP(A2087,HOS[],3,FALSE)</f>
        <v>23</v>
      </c>
    </row>
    <row r="2088" spans="1:17" ht="15.6" x14ac:dyDescent="0.3">
      <c r="A2088" s="1" t="s">
        <v>279</v>
      </c>
      <c r="B2088" t="str">
        <f>VLOOKUP(A2088,CUS[],3,FALSE)</f>
        <v>Jeremy</v>
      </c>
      <c r="C2088">
        <f>VLOOKUP(A2088,MED[],2,FALSE)</f>
        <v>35.200000000000003</v>
      </c>
      <c r="D2088">
        <f>VLOOKUP(A2088,MED[],3,FALSE)</f>
        <v>4.28</v>
      </c>
      <c r="E2088" t="str">
        <f>VLOOKUP(A2088,MED[],4,FALSE)</f>
        <v>No</v>
      </c>
      <c r="F2088" t="str">
        <f>VLOOKUP(A2088,MED[],5,FALSE)</f>
        <v>No</v>
      </c>
      <c r="G2088" t="str">
        <f>VLOOKUP(A2088,MED[],6,FALSE)</f>
        <v>No</v>
      </c>
      <c r="H2088" t="str">
        <f>VLOOKUP(A2088,MED[],7,FALSE)</f>
        <v>0</v>
      </c>
      <c r="I2088" t="str">
        <f>VLOOKUP(A2088,MED[],8,FALSE)</f>
        <v>No</v>
      </c>
      <c r="J2088" t="str">
        <f>VLOOKUP(A2088,MED[],9,FALSE)</f>
        <v>Obesity</v>
      </c>
      <c r="K2088" t="str">
        <f>VLOOKUP(A2088,MED[],10,FALSE)</f>
        <v>Normal</v>
      </c>
      <c r="L2088" t="str">
        <f>VLOOKUP(A2088,HOS[],2,FALSE)</f>
        <v>12 Nov 1999</v>
      </c>
      <c r="M2088" s="11">
        <f>VLOOKUP(A2088,HOS[],8,FALSE)</f>
        <v>11741.73</v>
      </c>
      <c r="N2088" t="str">
        <f>VLOOKUP(A2088,HOS[],9,FALSE)</f>
        <v>tier - 2</v>
      </c>
      <c r="O2088" t="str">
        <f>VLOOKUP(A2088,HOS[],10,FALSE)</f>
        <v>tier - 2</v>
      </c>
      <c r="P2088" t="str">
        <f>VLOOKUP(A2088,HOS[],11,FALSE)</f>
        <v>R1011</v>
      </c>
      <c r="Q2088">
        <f>VLOOKUP(A2088,HOS[],3,FALSE)</f>
        <v>23</v>
      </c>
    </row>
    <row r="2089" spans="1:17" ht="15.6" x14ac:dyDescent="0.3">
      <c r="A2089" s="1" t="s">
        <v>278</v>
      </c>
      <c r="B2089" t="str">
        <f>VLOOKUP(A2089,CUS[],3,FALSE)</f>
        <v>Rosalie</v>
      </c>
      <c r="C2089">
        <f>VLOOKUP(A2089,MED[],2,FALSE)</f>
        <v>35.72</v>
      </c>
      <c r="D2089">
        <f>VLOOKUP(A2089,MED[],3,FALSE)</f>
        <v>5.5</v>
      </c>
      <c r="E2089" t="str">
        <f>VLOOKUP(A2089,MED[],4,FALSE)</f>
        <v>yes</v>
      </c>
      <c r="F2089" t="str">
        <f>VLOOKUP(A2089,MED[],5,FALSE)</f>
        <v>No</v>
      </c>
      <c r="G2089" t="str">
        <f>VLOOKUP(A2089,MED[],6,FALSE)</f>
        <v>No</v>
      </c>
      <c r="H2089" t="str">
        <f>VLOOKUP(A2089,MED[],7,FALSE)</f>
        <v>0</v>
      </c>
      <c r="I2089" t="str">
        <f>VLOOKUP(A2089,MED[],8,FALSE)</f>
        <v>No</v>
      </c>
      <c r="J2089" t="str">
        <f>VLOOKUP(A2089,MED[],9,FALSE)</f>
        <v>Obesity</v>
      </c>
      <c r="K2089" t="str">
        <f>VLOOKUP(A2089,MED[],10,FALSE)</f>
        <v>Normal</v>
      </c>
      <c r="L2089" t="str">
        <f>VLOOKUP(A2089,HOS[],2,FALSE)</f>
        <v>29 Jun 2001</v>
      </c>
      <c r="M2089" s="11">
        <f>VLOOKUP(A2089,HOS[],8,FALSE)</f>
        <v>31591.82</v>
      </c>
      <c r="N2089" t="str">
        <f>VLOOKUP(A2089,HOS[],9,FALSE)</f>
        <v>tier - 2</v>
      </c>
      <c r="O2089" t="str">
        <f>VLOOKUP(A2089,HOS[],10,FALSE)</f>
        <v>tier - 3</v>
      </c>
      <c r="P2089" t="str">
        <f>VLOOKUP(A2089,HOS[],11,FALSE)</f>
        <v>R1012</v>
      </c>
      <c r="Q2089">
        <f>VLOOKUP(A2089,HOS[],3,FALSE)</f>
        <v>21</v>
      </c>
    </row>
    <row r="2090" spans="1:17" ht="15.6" x14ac:dyDescent="0.3">
      <c r="A2090" s="1" t="s">
        <v>277</v>
      </c>
      <c r="B2090" t="str">
        <f>VLOOKUP(A2090,CUS[],3,FALSE)</f>
        <v>Jay</v>
      </c>
      <c r="C2090">
        <f>VLOOKUP(A2090,MED[],2,FALSE)</f>
        <v>24.51</v>
      </c>
      <c r="D2090">
        <f>VLOOKUP(A2090,MED[],3,FALSE)</f>
        <v>4.6900000000000004</v>
      </c>
      <c r="E2090" t="str">
        <f>VLOOKUP(A2090,MED[],4,FALSE)</f>
        <v>No</v>
      </c>
      <c r="F2090" t="str">
        <f>VLOOKUP(A2090,MED[],5,FALSE)</f>
        <v>No</v>
      </c>
      <c r="G2090" t="str">
        <f>VLOOKUP(A2090,MED[],6,FALSE)</f>
        <v>No</v>
      </c>
      <c r="H2090" t="str">
        <f>VLOOKUP(A2090,MED[],7,FALSE)</f>
        <v>0</v>
      </c>
      <c r="I2090" t="str">
        <f>VLOOKUP(A2090,MED[],8,FALSE)</f>
        <v>No</v>
      </c>
      <c r="J2090" t="str">
        <f>VLOOKUP(A2090,MED[],9,FALSE)</f>
        <v>Overweight</v>
      </c>
      <c r="K2090" t="str">
        <f>VLOOKUP(A2090,MED[],10,FALSE)</f>
        <v>Normal</v>
      </c>
      <c r="L2090" t="str">
        <f>VLOOKUP(A2090,HOS[],2,FALSE)</f>
        <v>13 Aug 1999</v>
      </c>
      <c r="M2090" s="11">
        <f>VLOOKUP(A2090,HOS[],8,FALSE)</f>
        <v>31620</v>
      </c>
      <c r="N2090" t="str">
        <f>VLOOKUP(A2090,HOS[],9,FALSE)</f>
        <v>tier - 2</v>
      </c>
      <c r="O2090" t="str">
        <f>VLOOKUP(A2090,HOS[],10,FALSE)</f>
        <v>tier - 1</v>
      </c>
      <c r="P2090" t="str">
        <f>VLOOKUP(A2090,HOS[],11,FALSE)</f>
        <v>R1019</v>
      </c>
      <c r="Q2090">
        <f>VLOOKUP(A2090,HOS[],3,FALSE)</f>
        <v>23</v>
      </c>
    </row>
    <row r="2091" spans="1:17" ht="15.6" x14ac:dyDescent="0.3">
      <c r="A2091" s="1" t="s">
        <v>275</v>
      </c>
      <c r="B2091" t="str">
        <f>VLOOKUP(A2091,CUS[],3,FALSE)</f>
        <v>Vitaliy</v>
      </c>
      <c r="C2091">
        <f>VLOOKUP(A2091,MED[],2,FALSE)</f>
        <v>23.844999999999999</v>
      </c>
      <c r="D2091">
        <f>VLOOKUP(A2091,MED[],3,FALSE)</f>
        <v>4.43</v>
      </c>
      <c r="E2091" t="str">
        <f>VLOOKUP(A2091,MED[],4,FALSE)</f>
        <v>No</v>
      </c>
      <c r="F2091" t="str">
        <f>VLOOKUP(A2091,MED[],5,FALSE)</f>
        <v>No</v>
      </c>
      <c r="G2091" t="str">
        <f>VLOOKUP(A2091,MED[],6,FALSE)</f>
        <v>No</v>
      </c>
      <c r="H2091" t="str">
        <f>VLOOKUP(A2091,MED[],7,FALSE)</f>
        <v>0</v>
      </c>
      <c r="I2091" t="str">
        <f>VLOOKUP(A2091,MED[],8,FALSE)</f>
        <v>No</v>
      </c>
      <c r="J2091" t="str">
        <f>VLOOKUP(A2091,MED[],9,FALSE)</f>
        <v>Overweight</v>
      </c>
      <c r="K2091" t="str">
        <f>VLOOKUP(A2091,MED[],10,FALSE)</f>
        <v>Normal</v>
      </c>
      <c r="L2091" t="str">
        <f>VLOOKUP(A2091,HOS[],2,FALSE)</f>
        <v>14 Dec 1999</v>
      </c>
      <c r="M2091" s="11">
        <f>VLOOKUP(A2091,HOS[],8,FALSE)</f>
        <v>31736.7</v>
      </c>
      <c r="N2091" t="str">
        <f>VLOOKUP(A2091,HOS[],9,FALSE)</f>
        <v>tier - 2</v>
      </c>
      <c r="O2091" t="str">
        <f>VLOOKUP(A2091,HOS[],10,FALSE)</f>
        <v>tier - 1</v>
      </c>
      <c r="P2091" t="str">
        <f>VLOOKUP(A2091,HOS[],11,FALSE)</f>
        <v>R1014</v>
      </c>
      <c r="Q2091">
        <f>VLOOKUP(A2091,HOS[],3,FALSE)</f>
        <v>23</v>
      </c>
    </row>
    <row r="2092" spans="1:17" ht="15.6" x14ac:dyDescent="0.3">
      <c r="A2092" s="1" t="s">
        <v>274</v>
      </c>
      <c r="B2092" t="str">
        <f>VLOOKUP(A2092,CUS[],3,FALSE)</f>
        <v>Benjamin W.</v>
      </c>
      <c r="C2092">
        <f>VLOOKUP(A2092,MED[],2,FALSE)</f>
        <v>15.68</v>
      </c>
      <c r="D2092">
        <f>VLOOKUP(A2092,MED[],3,FALSE)</f>
        <v>6.16</v>
      </c>
      <c r="E2092" t="str">
        <f>VLOOKUP(A2092,MED[],4,FALSE)</f>
        <v>yes</v>
      </c>
      <c r="F2092" t="str">
        <f>VLOOKUP(A2092,MED[],5,FALSE)</f>
        <v>No</v>
      </c>
      <c r="G2092" t="str">
        <f>VLOOKUP(A2092,MED[],6,FALSE)</f>
        <v>No</v>
      </c>
      <c r="H2092" t="str">
        <f>VLOOKUP(A2092,MED[],7,FALSE)</f>
        <v>1</v>
      </c>
      <c r="I2092" t="str">
        <f>VLOOKUP(A2092,MED[],8,FALSE)</f>
        <v>No</v>
      </c>
      <c r="J2092" t="str">
        <f>VLOOKUP(A2092,MED[],9,FALSE)</f>
        <v>Underweight</v>
      </c>
      <c r="K2092" t="str">
        <f>VLOOKUP(A2092,MED[],10,FALSE)</f>
        <v>Prediabetes</v>
      </c>
      <c r="L2092" t="str">
        <f>VLOOKUP(A2092,HOS[],2,FALSE)</f>
        <v>10 Dec 1988</v>
      </c>
      <c r="M2092" s="11">
        <f>VLOOKUP(A2092,HOS[],8,FALSE)</f>
        <v>31743.919999999998</v>
      </c>
      <c r="N2092" t="str">
        <f>VLOOKUP(A2092,HOS[],9,FALSE)</f>
        <v>tier - 2</v>
      </c>
      <c r="O2092" t="str">
        <f>VLOOKUP(A2092,HOS[],10,FALSE)</f>
        <v>tier - 2</v>
      </c>
      <c r="P2092" t="str">
        <f>VLOOKUP(A2092,HOS[],11,FALSE)</f>
        <v>R1013</v>
      </c>
      <c r="Q2092">
        <f>VLOOKUP(A2092,HOS[],3,FALSE)</f>
        <v>34</v>
      </c>
    </row>
    <row r="2093" spans="1:17" ht="15.6" x14ac:dyDescent="0.3">
      <c r="A2093" s="1" t="s">
        <v>273</v>
      </c>
      <c r="B2093" t="str">
        <f>VLOOKUP(A2093,CUS[],3,FALSE)</f>
        <v>Jesse</v>
      </c>
      <c r="C2093">
        <f>VLOOKUP(A2093,MED[],2,FALSE)</f>
        <v>32.395000000000003</v>
      </c>
      <c r="D2093">
        <f>VLOOKUP(A2093,MED[],3,FALSE)</f>
        <v>6.66</v>
      </c>
      <c r="E2093" t="str">
        <f>VLOOKUP(A2093,MED[],4,FALSE)</f>
        <v>No</v>
      </c>
      <c r="F2093" t="str">
        <f>VLOOKUP(A2093,MED[],5,FALSE)</f>
        <v>No</v>
      </c>
      <c r="G2093" t="str">
        <f>VLOOKUP(A2093,MED[],6,FALSE)</f>
        <v>No</v>
      </c>
      <c r="H2093" t="str">
        <f>VLOOKUP(A2093,MED[],7,FALSE)</f>
        <v>0</v>
      </c>
      <c r="I2093" t="str">
        <f>VLOOKUP(A2093,MED[],8,FALSE)</f>
        <v>No</v>
      </c>
      <c r="J2093" t="str">
        <f>VLOOKUP(A2093,MED[],9,FALSE)</f>
        <v>Obesity</v>
      </c>
      <c r="K2093" t="str">
        <f>VLOOKUP(A2093,MED[],10,FALSE)</f>
        <v>Diabetes</v>
      </c>
      <c r="L2093" t="str">
        <f>VLOOKUP(A2093,HOS[],2,FALSE)</f>
        <v>25 Nov 2002</v>
      </c>
      <c r="M2093" s="11">
        <f>VLOOKUP(A2093,HOS[],8,FALSE)</f>
        <v>31897.1</v>
      </c>
      <c r="N2093" t="str">
        <f>VLOOKUP(A2093,HOS[],9,FALSE)</f>
        <v>tier - 2</v>
      </c>
      <c r="O2093" t="str">
        <f>VLOOKUP(A2093,HOS[],10,FALSE)</f>
        <v>tier - 1</v>
      </c>
      <c r="P2093" t="str">
        <f>VLOOKUP(A2093,HOS[],11,FALSE)</f>
        <v>R1012</v>
      </c>
      <c r="Q2093">
        <f>VLOOKUP(A2093,HOS[],3,FALSE)</f>
        <v>20</v>
      </c>
    </row>
    <row r="2094" spans="1:17" ht="15.6" x14ac:dyDescent="0.3">
      <c r="A2094" s="1" t="s">
        <v>272</v>
      </c>
      <c r="B2094" t="str">
        <f>VLOOKUP(A2094,CUS[],3,FALSE)</f>
        <v>Mark</v>
      </c>
      <c r="C2094">
        <f>VLOOKUP(A2094,MED[],2,FALSE)</f>
        <v>23.655000000000001</v>
      </c>
      <c r="D2094">
        <f>VLOOKUP(A2094,MED[],3,FALSE)</f>
        <v>5.92</v>
      </c>
      <c r="E2094" t="str">
        <f>VLOOKUP(A2094,MED[],4,FALSE)</f>
        <v>No</v>
      </c>
      <c r="F2094" t="str">
        <f>VLOOKUP(A2094,MED[],5,FALSE)</f>
        <v>No</v>
      </c>
      <c r="G2094" t="str">
        <f>VLOOKUP(A2094,MED[],6,FALSE)</f>
        <v>No</v>
      </c>
      <c r="H2094" t="str">
        <f>VLOOKUP(A2094,MED[],7,FALSE)</f>
        <v>1</v>
      </c>
      <c r="I2094" t="str">
        <f>VLOOKUP(A2094,MED[],8,FALSE)</f>
        <v>No</v>
      </c>
      <c r="J2094" t="str">
        <f>VLOOKUP(A2094,MED[],9,FALSE)</f>
        <v>Overweight</v>
      </c>
      <c r="K2094" t="str">
        <f>VLOOKUP(A2094,MED[],10,FALSE)</f>
        <v>Prediabetes</v>
      </c>
      <c r="L2094" t="str">
        <f>VLOOKUP(A2094,HOS[],2,FALSE)</f>
        <v>21 Oct 1998</v>
      </c>
      <c r="M2094" s="11">
        <f>VLOOKUP(A2094,HOS[],8,FALSE)</f>
        <v>31980.89</v>
      </c>
      <c r="N2094" t="str">
        <f>VLOOKUP(A2094,HOS[],9,FALSE)</f>
        <v>tier - 3</v>
      </c>
      <c r="O2094" t="str">
        <f>VLOOKUP(A2094,HOS[],10,FALSE)</f>
        <v>tier - 3</v>
      </c>
      <c r="P2094" t="str">
        <f>VLOOKUP(A2094,HOS[],11,FALSE)</f>
        <v>R1012</v>
      </c>
      <c r="Q2094">
        <f>VLOOKUP(A2094,HOS[],3,FALSE)</f>
        <v>24</v>
      </c>
    </row>
    <row r="2095" spans="1:17" ht="15.6" x14ac:dyDescent="0.3">
      <c r="A2095" s="1" t="s">
        <v>271</v>
      </c>
      <c r="B2095" t="str">
        <f>VLOOKUP(A2095,CUS[],3,FALSE)</f>
        <v>Lauren</v>
      </c>
      <c r="C2095">
        <f>VLOOKUP(A2095,MED[],2,FALSE)</f>
        <v>28.4</v>
      </c>
      <c r="D2095">
        <f>VLOOKUP(A2095,MED[],3,FALSE)</f>
        <v>5.97</v>
      </c>
      <c r="E2095" t="str">
        <f>VLOOKUP(A2095,MED[],4,FALSE)</f>
        <v>No</v>
      </c>
      <c r="F2095" t="str">
        <f>VLOOKUP(A2095,MED[],5,FALSE)</f>
        <v>No</v>
      </c>
      <c r="G2095" t="str">
        <f>VLOOKUP(A2095,MED[],6,FALSE)</f>
        <v>Yes</v>
      </c>
      <c r="H2095" t="str">
        <f>VLOOKUP(A2095,MED[],7,FALSE)</f>
        <v>1</v>
      </c>
      <c r="I2095" t="str">
        <f>VLOOKUP(A2095,MED[],8,FALSE)</f>
        <v>No</v>
      </c>
      <c r="J2095" t="str">
        <f>VLOOKUP(A2095,MED[],9,FALSE)</f>
        <v>Overweight</v>
      </c>
      <c r="K2095" t="str">
        <f>VLOOKUP(A2095,MED[],10,FALSE)</f>
        <v>Prediabetes</v>
      </c>
      <c r="L2095" t="str">
        <f>VLOOKUP(A2095,HOS[],2,FALSE)</f>
        <v>13 Nov 2003</v>
      </c>
      <c r="M2095" s="11">
        <f>VLOOKUP(A2095,HOS[],8,FALSE)</f>
        <v>32086.21</v>
      </c>
      <c r="N2095" t="str">
        <f>VLOOKUP(A2095,HOS[],9,FALSE)</f>
        <v>tier - 2</v>
      </c>
      <c r="O2095" t="str">
        <f>VLOOKUP(A2095,HOS[],10,FALSE)</f>
        <v>tier - 3</v>
      </c>
      <c r="P2095" t="str">
        <f>VLOOKUP(A2095,HOS[],11,FALSE)</f>
        <v>R1011</v>
      </c>
      <c r="Q2095">
        <f>VLOOKUP(A2095,HOS[],3,FALSE)</f>
        <v>19</v>
      </c>
    </row>
    <row r="2096" spans="1:17" ht="15.6" x14ac:dyDescent="0.3">
      <c r="A2096" s="1" t="s">
        <v>270</v>
      </c>
      <c r="B2096" t="str">
        <f>VLOOKUP(A2096,CUS[],3,FALSE)</f>
        <v>Massimiliano</v>
      </c>
      <c r="C2096">
        <f>VLOOKUP(A2096,MED[],2,FALSE)</f>
        <v>35.42</v>
      </c>
      <c r="D2096">
        <f>VLOOKUP(A2096,MED[],3,FALSE)</f>
        <v>4.6399999999999997</v>
      </c>
      <c r="E2096" t="str">
        <f>VLOOKUP(A2096,MED[],4,FALSE)</f>
        <v>yes</v>
      </c>
      <c r="F2096" t="str">
        <f>VLOOKUP(A2096,MED[],5,FALSE)</f>
        <v>No</v>
      </c>
      <c r="G2096" t="str">
        <f>VLOOKUP(A2096,MED[],6,FALSE)</f>
        <v>No</v>
      </c>
      <c r="H2096" t="str">
        <f>VLOOKUP(A2096,MED[],7,FALSE)</f>
        <v>0</v>
      </c>
      <c r="I2096" t="str">
        <f>VLOOKUP(A2096,MED[],8,FALSE)</f>
        <v>No</v>
      </c>
      <c r="J2096" t="str">
        <f>VLOOKUP(A2096,MED[],9,FALSE)</f>
        <v>Obesity</v>
      </c>
      <c r="K2096" t="str">
        <f>VLOOKUP(A2096,MED[],10,FALSE)</f>
        <v>Normal</v>
      </c>
      <c r="L2096" t="str">
        <f>VLOOKUP(A2096,HOS[],2,FALSE)</f>
        <v>10 Dec 1996</v>
      </c>
      <c r="M2096" s="11">
        <f>VLOOKUP(A2096,HOS[],8,FALSE)</f>
        <v>32108.66</v>
      </c>
      <c r="N2096" t="str">
        <f>VLOOKUP(A2096,HOS[],9,FALSE)</f>
        <v>tier - 2</v>
      </c>
      <c r="O2096" t="str">
        <f>VLOOKUP(A2096,HOS[],10,FALSE)</f>
        <v>tier - 1</v>
      </c>
      <c r="P2096" t="str">
        <f>VLOOKUP(A2096,HOS[],11,FALSE)</f>
        <v>R1013</v>
      </c>
      <c r="Q2096">
        <f>VLOOKUP(A2096,HOS[],3,FALSE)</f>
        <v>26</v>
      </c>
    </row>
    <row r="2097" spans="1:17" ht="15.6" x14ac:dyDescent="0.3">
      <c r="A2097" s="1" t="s">
        <v>269</v>
      </c>
      <c r="B2097" t="str">
        <f>VLOOKUP(A2097,CUS[],3,FALSE)</f>
        <v>Josh</v>
      </c>
      <c r="C2097">
        <f>VLOOKUP(A2097,MED[],2,FALSE)</f>
        <v>26.18</v>
      </c>
      <c r="D2097">
        <f>VLOOKUP(A2097,MED[],3,FALSE)</f>
        <v>6.12</v>
      </c>
      <c r="E2097" t="str">
        <f>VLOOKUP(A2097,MED[],4,FALSE)</f>
        <v>No</v>
      </c>
      <c r="F2097" t="str">
        <f>VLOOKUP(A2097,MED[],5,FALSE)</f>
        <v>yes</v>
      </c>
      <c r="G2097" t="str">
        <f>VLOOKUP(A2097,MED[],6,FALSE)</f>
        <v>No</v>
      </c>
      <c r="H2097" t="str">
        <f>VLOOKUP(A2097,MED[],7,FALSE)</f>
        <v>1</v>
      </c>
      <c r="I2097" t="str">
        <f>VLOOKUP(A2097,MED[],8,FALSE)</f>
        <v>No</v>
      </c>
      <c r="J2097" t="str">
        <f>VLOOKUP(A2097,MED[],9,FALSE)</f>
        <v>Overweight</v>
      </c>
      <c r="K2097" t="str">
        <f>VLOOKUP(A2097,MED[],10,FALSE)</f>
        <v>Prediabetes</v>
      </c>
      <c r="L2097" t="str">
        <f>VLOOKUP(A2097,HOS[],2,FALSE)</f>
        <v>11 Sep 2004</v>
      </c>
      <c r="M2097" s="11">
        <f>VLOOKUP(A2097,HOS[],8,FALSE)</f>
        <v>32192.76</v>
      </c>
      <c r="N2097" t="str">
        <f>VLOOKUP(A2097,HOS[],9,FALSE)</f>
        <v>tier - 2</v>
      </c>
      <c r="O2097" t="str">
        <f>VLOOKUP(A2097,HOS[],10,FALSE)</f>
        <v>tier - 3</v>
      </c>
      <c r="P2097" t="str">
        <f>VLOOKUP(A2097,HOS[],11,FALSE)</f>
        <v>R1013</v>
      </c>
      <c r="Q2097">
        <f>VLOOKUP(A2097,HOS[],3,FALSE)</f>
        <v>18</v>
      </c>
    </row>
    <row r="2098" spans="1:17" ht="15.6" x14ac:dyDescent="0.3">
      <c r="A2098" s="1" t="s">
        <v>268</v>
      </c>
      <c r="B2098" t="str">
        <f>VLOOKUP(A2098,CUS[],3,FALSE)</f>
        <v>Kiyokatsu</v>
      </c>
      <c r="C2098">
        <f>VLOOKUP(A2098,MED[],2,FALSE)</f>
        <v>20.8</v>
      </c>
      <c r="D2098">
        <f>VLOOKUP(A2098,MED[],3,FALSE)</f>
        <v>4.87</v>
      </c>
      <c r="E2098" t="str">
        <f>VLOOKUP(A2098,MED[],4,FALSE)</f>
        <v>yes</v>
      </c>
      <c r="F2098" t="str">
        <f>VLOOKUP(A2098,MED[],5,FALSE)</f>
        <v>No</v>
      </c>
      <c r="G2098" t="str">
        <f>VLOOKUP(A2098,MED[],6,FALSE)</f>
        <v>No</v>
      </c>
      <c r="H2098" t="str">
        <f>VLOOKUP(A2098,MED[],7,FALSE)</f>
        <v>0</v>
      </c>
      <c r="I2098" t="str">
        <f>VLOOKUP(A2098,MED[],8,FALSE)</f>
        <v>No</v>
      </c>
      <c r="J2098" t="str">
        <f>VLOOKUP(A2098,MED[],9,FALSE)</f>
        <v>Overweight</v>
      </c>
      <c r="K2098" t="str">
        <f>VLOOKUP(A2098,MED[],10,FALSE)</f>
        <v>Normal</v>
      </c>
      <c r="L2098" t="str">
        <f>VLOOKUP(A2098,HOS[],2,FALSE)</f>
        <v>8 Nov 1996</v>
      </c>
      <c r="M2098" s="11">
        <f>VLOOKUP(A2098,HOS[],8,FALSE)</f>
        <v>32222.81</v>
      </c>
      <c r="N2098" t="str">
        <f>VLOOKUP(A2098,HOS[],9,FALSE)</f>
        <v>tier - 1</v>
      </c>
      <c r="O2098" t="str">
        <f>VLOOKUP(A2098,HOS[],10,FALSE)</f>
        <v>tier - 2</v>
      </c>
      <c r="P2098" t="str">
        <f>VLOOKUP(A2098,HOS[],11,FALSE)</f>
        <v>R1011</v>
      </c>
      <c r="Q2098">
        <f>VLOOKUP(A2098,HOS[],3,FALSE)</f>
        <v>26</v>
      </c>
    </row>
    <row r="2099" spans="1:17" ht="15.6" x14ac:dyDescent="0.3">
      <c r="A2099" s="1" t="s">
        <v>267</v>
      </c>
      <c r="B2099" t="str">
        <f>VLOOKUP(A2099,CUS[],3,FALSE)</f>
        <v>Amanda L</v>
      </c>
      <c r="C2099">
        <f>VLOOKUP(A2099,MED[],2,FALSE)</f>
        <v>15.82</v>
      </c>
      <c r="D2099">
        <f>VLOOKUP(A2099,MED[],3,FALSE)</f>
        <v>4.5999999999999996</v>
      </c>
      <c r="E2099" t="str">
        <f>VLOOKUP(A2099,MED[],4,FALSE)</f>
        <v>No</v>
      </c>
      <c r="F2099" t="str">
        <f>VLOOKUP(A2099,MED[],5,FALSE)</f>
        <v>No</v>
      </c>
      <c r="G2099" t="str">
        <f>VLOOKUP(A2099,MED[],6,FALSE)</f>
        <v>No</v>
      </c>
      <c r="H2099" t="str">
        <f>VLOOKUP(A2099,MED[],7,FALSE)</f>
        <v>0</v>
      </c>
      <c r="I2099" t="str">
        <f>VLOOKUP(A2099,MED[],8,FALSE)</f>
        <v>No</v>
      </c>
      <c r="J2099" t="str">
        <f>VLOOKUP(A2099,MED[],9,FALSE)</f>
        <v>Underweight</v>
      </c>
      <c r="K2099" t="str">
        <f>VLOOKUP(A2099,MED[],10,FALSE)</f>
        <v>Normal</v>
      </c>
      <c r="L2099" t="str">
        <f>VLOOKUP(A2099,HOS[],2,FALSE)</f>
        <v>9 Oct 1989</v>
      </c>
      <c r="M2099" s="11">
        <f>VLOOKUP(A2099,HOS[],8,FALSE)</f>
        <v>11743.3</v>
      </c>
      <c r="N2099" t="str">
        <f>VLOOKUP(A2099,HOS[],9,FALSE)</f>
        <v>tier - 2</v>
      </c>
      <c r="O2099" t="str">
        <f>VLOOKUP(A2099,HOS[],10,FALSE)</f>
        <v>tier - 1</v>
      </c>
      <c r="P2099" t="str">
        <f>VLOOKUP(A2099,HOS[],11,FALSE)</f>
        <v>R1013</v>
      </c>
      <c r="Q2099">
        <f>VLOOKUP(A2099,HOS[],3,FALSE)</f>
        <v>33</v>
      </c>
    </row>
    <row r="2100" spans="1:17" ht="15.6" x14ac:dyDescent="0.3">
      <c r="A2100" s="1" t="s">
        <v>266</v>
      </c>
      <c r="B2100" t="str">
        <f>VLOOKUP(A2100,CUS[],3,FALSE)</f>
        <v>Matthew</v>
      </c>
      <c r="C2100">
        <f>VLOOKUP(A2100,MED[],2,FALSE)</f>
        <v>17.670000000000002</v>
      </c>
      <c r="D2100">
        <f>VLOOKUP(A2100,MED[],3,FALSE)</f>
        <v>4.78</v>
      </c>
      <c r="E2100" t="str">
        <f>VLOOKUP(A2100,MED[],4,FALSE)</f>
        <v>No</v>
      </c>
      <c r="F2100" t="str">
        <f>VLOOKUP(A2100,MED[],5,FALSE)</f>
        <v>No</v>
      </c>
      <c r="G2100" t="str">
        <f>VLOOKUP(A2100,MED[],6,FALSE)</f>
        <v>No</v>
      </c>
      <c r="H2100" t="str">
        <f>VLOOKUP(A2100,MED[],7,FALSE)</f>
        <v>0</v>
      </c>
      <c r="I2100" t="str">
        <f>VLOOKUP(A2100,MED[],8,FALSE)</f>
        <v>No</v>
      </c>
      <c r="J2100" t="str">
        <f>VLOOKUP(A2100,MED[],9,FALSE)</f>
        <v>Underweight</v>
      </c>
      <c r="K2100" t="str">
        <f>VLOOKUP(A2100,MED[],10,FALSE)</f>
        <v>Normal</v>
      </c>
      <c r="L2100" t="str">
        <f>VLOOKUP(A2100,HOS[],2,FALSE)</f>
        <v>8 Jun 1991</v>
      </c>
      <c r="M2100" s="11">
        <f>VLOOKUP(A2100,HOS[],8,FALSE)</f>
        <v>46599.11</v>
      </c>
      <c r="N2100" t="str">
        <f>VLOOKUP(A2100,HOS[],9,FALSE)</f>
        <v>tier - 2</v>
      </c>
      <c r="O2100" t="str">
        <f>VLOOKUP(A2100,HOS[],10,FALSE)</f>
        <v>tier - 1</v>
      </c>
      <c r="P2100" t="str">
        <f>VLOOKUP(A2100,HOS[],11,FALSE)</f>
        <v>R1013</v>
      </c>
      <c r="Q2100">
        <f>VLOOKUP(A2100,HOS[],3,FALSE)</f>
        <v>32</v>
      </c>
    </row>
    <row r="2101" spans="1:17" ht="15.6" x14ac:dyDescent="0.3">
      <c r="A2101" s="1" t="s">
        <v>265</v>
      </c>
      <c r="B2101" t="str">
        <f>VLOOKUP(A2101,CUS[],3,FALSE)</f>
        <v>Julia M</v>
      </c>
      <c r="C2101">
        <f>VLOOKUP(A2101,MED[],2,FALSE)</f>
        <v>31.92</v>
      </c>
      <c r="D2101">
        <f>VLOOKUP(A2101,MED[],3,FALSE)</f>
        <v>11.05</v>
      </c>
      <c r="E2101" t="str">
        <f>VLOOKUP(A2101,MED[],4,FALSE)</f>
        <v>No</v>
      </c>
      <c r="F2101" t="str">
        <f>VLOOKUP(A2101,MED[],5,FALSE)</f>
        <v>No</v>
      </c>
      <c r="G2101" t="str">
        <f>VLOOKUP(A2101,MED[],6,FALSE)</f>
        <v>No</v>
      </c>
      <c r="H2101" t="str">
        <f>VLOOKUP(A2101,MED[],7,FALSE)</f>
        <v>0</v>
      </c>
      <c r="I2101" t="str">
        <f>VLOOKUP(A2101,MED[],8,FALSE)</f>
        <v>No</v>
      </c>
      <c r="J2101" t="str">
        <f>VLOOKUP(A2101,MED[],9,FALSE)</f>
        <v>Obesity</v>
      </c>
      <c r="K2101" t="str">
        <f>VLOOKUP(A2101,MED[],10,FALSE)</f>
        <v>Diabetes</v>
      </c>
      <c r="L2101" t="str">
        <f>VLOOKUP(A2101,HOS[],2,FALSE)</f>
        <v>17 Nov 2002</v>
      </c>
      <c r="M2101" s="11">
        <f>VLOOKUP(A2101,HOS[],8,FALSE)</f>
        <v>32259.96</v>
      </c>
      <c r="N2101" t="str">
        <f>VLOOKUP(A2101,HOS[],9,FALSE)</f>
        <v>tier - 2</v>
      </c>
      <c r="O2101" t="str">
        <f>VLOOKUP(A2101,HOS[],10,FALSE)</f>
        <v>tier - 1</v>
      </c>
      <c r="P2101" t="str">
        <f>VLOOKUP(A2101,HOS[],11,FALSE)</f>
        <v>R1012</v>
      </c>
      <c r="Q2101">
        <f>VLOOKUP(A2101,HOS[],3,FALSE)</f>
        <v>20</v>
      </c>
    </row>
    <row r="2102" spans="1:17" ht="15.6" x14ac:dyDescent="0.3">
      <c r="A2102" s="1" t="s">
        <v>264</v>
      </c>
      <c r="B2102" t="str">
        <f>VLOOKUP(A2102,CUS[],3,FALSE)</f>
        <v>Rhea</v>
      </c>
      <c r="C2102">
        <f>VLOOKUP(A2102,MED[],2,FALSE)</f>
        <v>28.975000000000001</v>
      </c>
      <c r="D2102">
        <f>VLOOKUP(A2102,MED[],3,FALSE)</f>
        <v>7.62</v>
      </c>
      <c r="E2102" t="str">
        <f>VLOOKUP(A2102,MED[],4,FALSE)</f>
        <v>No</v>
      </c>
      <c r="F2102" t="str">
        <f>VLOOKUP(A2102,MED[],5,FALSE)</f>
        <v>No</v>
      </c>
      <c r="G2102" t="str">
        <f>VLOOKUP(A2102,MED[],6,FALSE)</f>
        <v>No</v>
      </c>
      <c r="H2102" t="str">
        <f>VLOOKUP(A2102,MED[],7,FALSE)</f>
        <v>0</v>
      </c>
      <c r="I2102" t="str">
        <f>VLOOKUP(A2102,MED[],8,FALSE)</f>
        <v>No</v>
      </c>
      <c r="J2102" t="str">
        <f>VLOOKUP(A2102,MED[],9,FALSE)</f>
        <v>Overweight</v>
      </c>
      <c r="K2102" t="str">
        <f>VLOOKUP(A2102,MED[],10,FALSE)</f>
        <v>Diabetes</v>
      </c>
      <c r="L2102" t="str">
        <f>VLOOKUP(A2102,HOS[],2,FALSE)</f>
        <v>2 Jul 2002</v>
      </c>
      <c r="M2102" s="11">
        <f>VLOOKUP(A2102,HOS[],8,FALSE)</f>
        <v>32288.49</v>
      </c>
      <c r="N2102" t="str">
        <f>VLOOKUP(A2102,HOS[],9,FALSE)</f>
        <v>tier - 2</v>
      </c>
      <c r="O2102" t="str">
        <f>VLOOKUP(A2102,HOS[],10,FALSE)</f>
        <v>tier - 1</v>
      </c>
      <c r="P2102" t="str">
        <f>VLOOKUP(A2102,HOS[],11,FALSE)</f>
        <v>R1012</v>
      </c>
      <c r="Q2102">
        <f>VLOOKUP(A2102,HOS[],3,FALSE)</f>
        <v>20</v>
      </c>
    </row>
    <row r="2103" spans="1:17" ht="15.6" x14ac:dyDescent="0.3">
      <c r="A2103" s="1" t="s">
        <v>263</v>
      </c>
      <c r="B2103" t="str">
        <f>VLOOKUP(A2103,CUS[],3,FALSE)</f>
        <v>Justin</v>
      </c>
      <c r="C2103">
        <f>VLOOKUP(A2103,MED[],2,FALSE)</f>
        <v>31.73</v>
      </c>
      <c r="D2103">
        <f>VLOOKUP(A2103,MED[],3,FALSE)</f>
        <v>4.78</v>
      </c>
      <c r="E2103" t="str">
        <f>VLOOKUP(A2103,MED[],4,FALSE)</f>
        <v>yes</v>
      </c>
      <c r="F2103" t="str">
        <f>VLOOKUP(A2103,MED[],5,FALSE)</f>
        <v>yes</v>
      </c>
      <c r="G2103" t="str">
        <f>VLOOKUP(A2103,MED[],6,FALSE)</f>
        <v>No</v>
      </c>
      <c r="H2103" t="str">
        <f>VLOOKUP(A2103,MED[],7,FALSE)</f>
        <v>2</v>
      </c>
      <c r="I2103" t="str">
        <f>VLOOKUP(A2103,MED[],8,FALSE)</f>
        <v>No</v>
      </c>
      <c r="J2103" t="str">
        <f>VLOOKUP(A2103,MED[],9,FALSE)</f>
        <v>Obesity</v>
      </c>
      <c r="K2103" t="str">
        <f>VLOOKUP(A2103,MED[],10,FALSE)</f>
        <v>Normal</v>
      </c>
      <c r="L2103" t="str">
        <f>VLOOKUP(A2103,HOS[],2,FALSE)</f>
        <v>19 Dec 2000</v>
      </c>
      <c r="M2103" s="11">
        <f>VLOOKUP(A2103,HOS[],8,FALSE)</f>
        <v>32428.63</v>
      </c>
      <c r="N2103" t="str">
        <f>VLOOKUP(A2103,HOS[],9,FALSE)</f>
        <v>tier - 2</v>
      </c>
      <c r="O2103" t="str">
        <f>VLOOKUP(A2103,HOS[],10,FALSE)</f>
        <v>tier - 3</v>
      </c>
      <c r="P2103" t="str">
        <f>VLOOKUP(A2103,HOS[],11,FALSE)</f>
        <v>R1016</v>
      </c>
      <c r="Q2103">
        <f>VLOOKUP(A2103,HOS[],3,FALSE)</f>
        <v>22</v>
      </c>
    </row>
    <row r="2104" spans="1:17" ht="15.6" x14ac:dyDescent="0.3">
      <c r="A2104" s="1" t="s">
        <v>262</v>
      </c>
      <c r="B2104" t="str">
        <f>VLOOKUP(A2104,CUS[],3,FALSE)</f>
        <v>Shamus M.</v>
      </c>
      <c r="C2104">
        <f>VLOOKUP(A2104,MED[],2,FALSE)</f>
        <v>28.88</v>
      </c>
      <c r="D2104">
        <f>VLOOKUP(A2104,MED[],3,FALSE)</f>
        <v>6.09</v>
      </c>
      <c r="E2104" t="str">
        <f>VLOOKUP(A2104,MED[],4,FALSE)</f>
        <v>yes</v>
      </c>
      <c r="F2104" t="str">
        <f>VLOOKUP(A2104,MED[],5,FALSE)</f>
        <v>yes</v>
      </c>
      <c r="G2104" t="str">
        <f>VLOOKUP(A2104,MED[],6,FALSE)</f>
        <v>No</v>
      </c>
      <c r="H2104" t="str">
        <f>VLOOKUP(A2104,MED[],7,FALSE)</f>
        <v>2</v>
      </c>
      <c r="I2104" t="str">
        <f>VLOOKUP(A2104,MED[],8,FALSE)</f>
        <v>No</v>
      </c>
      <c r="J2104" t="str">
        <f>VLOOKUP(A2104,MED[],9,FALSE)</f>
        <v>Overweight</v>
      </c>
      <c r="K2104" t="str">
        <f>VLOOKUP(A2104,MED[],10,FALSE)</f>
        <v>Prediabetes</v>
      </c>
      <c r="L2104" t="str">
        <f>VLOOKUP(A2104,HOS[],2,FALSE)</f>
        <v>9 Jun 2000</v>
      </c>
      <c r="M2104" s="11">
        <f>VLOOKUP(A2104,HOS[],8,FALSE)</f>
        <v>32430.22</v>
      </c>
      <c r="N2104" t="str">
        <f>VLOOKUP(A2104,HOS[],9,FALSE)</f>
        <v>tier - 2</v>
      </c>
      <c r="O2104" t="str">
        <f>VLOOKUP(A2104,HOS[],10,FALSE)</f>
        <v>tier - 2</v>
      </c>
      <c r="P2104" t="str">
        <f>VLOOKUP(A2104,HOS[],11,FALSE)</f>
        <v>R1018</v>
      </c>
      <c r="Q2104">
        <f>VLOOKUP(A2104,HOS[],3,FALSE)</f>
        <v>22</v>
      </c>
    </row>
    <row r="2105" spans="1:17" ht="15.6" x14ac:dyDescent="0.3">
      <c r="A2105" s="1" t="s">
        <v>261</v>
      </c>
      <c r="B2105" t="str">
        <f>VLOOKUP(A2105,CUS[],3,FALSE)</f>
        <v>Mike</v>
      </c>
      <c r="C2105">
        <f>VLOOKUP(A2105,MED[],2,FALSE)</f>
        <v>25.555</v>
      </c>
      <c r="D2105">
        <f>VLOOKUP(A2105,MED[],3,FALSE)</f>
        <v>5.1100000000000003</v>
      </c>
      <c r="E2105" t="str">
        <f>VLOOKUP(A2105,MED[],4,FALSE)</f>
        <v>No</v>
      </c>
      <c r="F2105" t="str">
        <f>VLOOKUP(A2105,MED[],5,FALSE)</f>
        <v>No</v>
      </c>
      <c r="G2105" t="str">
        <f>VLOOKUP(A2105,MED[],6,FALSE)</f>
        <v>Yes</v>
      </c>
      <c r="H2105" t="str">
        <f>VLOOKUP(A2105,MED[],7,FALSE)</f>
        <v>1</v>
      </c>
      <c r="I2105" t="str">
        <f>VLOOKUP(A2105,MED[],8,FALSE)</f>
        <v>No</v>
      </c>
      <c r="J2105" t="str">
        <f>VLOOKUP(A2105,MED[],9,FALSE)</f>
        <v>Overweight</v>
      </c>
      <c r="K2105" t="str">
        <f>VLOOKUP(A2105,MED[],10,FALSE)</f>
        <v>Normal</v>
      </c>
      <c r="L2105" t="str">
        <f>VLOOKUP(A2105,HOS[],2,FALSE)</f>
        <v>27 Dec 2003</v>
      </c>
      <c r="M2105" s="11">
        <f>VLOOKUP(A2105,HOS[],8,FALSE)</f>
        <v>32462.35</v>
      </c>
      <c r="N2105" t="str">
        <f>VLOOKUP(A2105,HOS[],9,FALSE)</f>
        <v>tier - 2</v>
      </c>
      <c r="O2105" t="str">
        <f>VLOOKUP(A2105,HOS[],10,FALSE)</f>
        <v>tier - 3</v>
      </c>
      <c r="P2105" t="str">
        <f>VLOOKUP(A2105,HOS[],11,FALSE)</f>
        <v>R1012</v>
      </c>
      <c r="Q2105">
        <f>VLOOKUP(A2105,HOS[],3,FALSE)</f>
        <v>19</v>
      </c>
    </row>
    <row r="2106" spans="1:17" ht="15.6" x14ac:dyDescent="0.3">
      <c r="A2106" s="1" t="s">
        <v>260</v>
      </c>
      <c r="B2106" t="str">
        <f>VLOOKUP(A2106,CUS[],3,FALSE)</f>
        <v>Mary Beth</v>
      </c>
      <c r="C2106">
        <f>VLOOKUP(A2106,MED[],2,FALSE)</f>
        <v>37.29</v>
      </c>
      <c r="D2106">
        <f>VLOOKUP(A2106,MED[],3,FALSE)</f>
        <v>4.46</v>
      </c>
      <c r="E2106" t="str">
        <f>VLOOKUP(A2106,MED[],4,FALSE)</f>
        <v>No</v>
      </c>
      <c r="F2106" t="str">
        <f>VLOOKUP(A2106,MED[],5,FALSE)</f>
        <v>yes</v>
      </c>
      <c r="G2106" t="str">
        <f>VLOOKUP(A2106,MED[],6,FALSE)</f>
        <v>No</v>
      </c>
      <c r="H2106" t="str">
        <f>VLOOKUP(A2106,MED[],7,FALSE)</f>
        <v>1</v>
      </c>
      <c r="I2106" t="str">
        <f>VLOOKUP(A2106,MED[],8,FALSE)</f>
        <v>No</v>
      </c>
      <c r="J2106" t="str">
        <f>VLOOKUP(A2106,MED[],9,FALSE)</f>
        <v>Obesity</v>
      </c>
      <c r="K2106" t="str">
        <f>VLOOKUP(A2106,MED[],10,FALSE)</f>
        <v>Normal</v>
      </c>
      <c r="L2106" t="str">
        <f>VLOOKUP(A2106,HOS[],2,FALSE)</f>
        <v>19 Dec 2004</v>
      </c>
      <c r="M2106" s="11">
        <f>VLOOKUP(A2106,HOS[],8,FALSE)</f>
        <v>32485.46</v>
      </c>
      <c r="N2106" t="str">
        <f>VLOOKUP(A2106,HOS[],9,FALSE)</f>
        <v>tier - 2</v>
      </c>
      <c r="O2106" t="str">
        <f>VLOOKUP(A2106,HOS[],10,FALSE)</f>
        <v>tier - 1</v>
      </c>
      <c r="P2106" t="str">
        <f>VLOOKUP(A2106,HOS[],11,FALSE)</f>
        <v>R1013</v>
      </c>
      <c r="Q2106">
        <f>VLOOKUP(A2106,HOS[],3,FALSE)</f>
        <v>18</v>
      </c>
    </row>
    <row r="2107" spans="1:17" ht="15.6" x14ac:dyDescent="0.3">
      <c r="A2107" s="1" t="s">
        <v>259</v>
      </c>
      <c r="B2107" t="str">
        <f>VLOOKUP(A2107,CUS[],3,FALSE)</f>
        <v>Erin</v>
      </c>
      <c r="C2107">
        <f>VLOOKUP(A2107,MED[],2,FALSE)</f>
        <v>40.28</v>
      </c>
      <c r="D2107">
        <f>VLOOKUP(A2107,MED[],3,FALSE)</f>
        <v>6.11</v>
      </c>
      <c r="E2107" t="str">
        <f>VLOOKUP(A2107,MED[],4,FALSE)</f>
        <v>No</v>
      </c>
      <c r="F2107" t="str">
        <f>VLOOKUP(A2107,MED[],5,FALSE)</f>
        <v>yes</v>
      </c>
      <c r="G2107" t="str">
        <f>VLOOKUP(A2107,MED[],6,FALSE)</f>
        <v>No</v>
      </c>
      <c r="H2107" t="str">
        <f>VLOOKUP(A2107,MED[],7,FALSE)</f>
        <v>1</v>
      </c>
      <c r="I2107" t="str">
        <f>VLOOKUP(A2107,MED[],8,FALSE)</f>
        <v>No</v>
      </c>
      <c r="J2107" t="str">
        <f>VLOOKUP(A2107,MED[],9,FALSE)</f>
        <v>Obesity</v>
      </c>
      <c r="K2107" t="str">
        <f>VLOOKUP(A2107,MED[],10,FALSE)</f>
        <v>Prediabetes</v>
      </c>
      <c r="L2107" t="str">
        <f>VLOOKUP(A2107,HOS[],2,FALSE)</f>
        <v>8 Sep 2004</v>
      </c>
      <c r="M2107" s="11">
        <f>VLOOKUP(A2107,HOS[],8,FALSE)</f>
        <v>32548.34</v>
      </c>
      <c r="N2107" t="str">
        <f>VLOOKUP(A2107,HOS[],9,FALSE)</f>
        <v>tier - 2</v>
      </c>
      <c r="O2107" t="str">
        <f>VLOOKUP(A2107,HOS[],10,FALSE)</f>
        <v>tier - 1</v>
      </c>
      <c r="P2107" t="str">
        <f>VLOOKUP(A2107,HOS[],11,FALSE)</f>
        <v>R1024</v>
      </c>
      <c r="Q2107">
        <f>VLOOKUP(A2107,HOS[],3,FALSE)</f>
        <v>18</v>
      </c>
    </row>
    <row r="2108" spans="1:17" ht="15.6" x14ac:dyDescent="0.3">
      <c r="A2108" s="1" t="s">
        <v>258</v>
      </c>
      <c r="B2108" t="str">
        <f>VLOOKUP(A2108,CUS[],3,FALSE)</f>
        <v xml:space="preserve">  Hallie</v>
      </c>
      <c r="C2108">
        <f>VLOOKUP(A2108,MED[],2,FALSE)</f>
        <v>40.185000000000002</v>
      </c>
      <c r="D2108">
        <f>VLOOKUP(A2108,MED[],3,FALSE)</f>
        <v>4.66</v>
      </c>
      <c r="E2108" t="str">
        <f>VLOOKUP(A2108,MED[],4,FALSE)</f>
        <v>No</v>
      </c>
      <c r="F2108" t="str">
        <f>VLOOKUP(A2108,MED[],5,FALSE)</f>
        <v>yes</v>
      </c>
      <c r="G2108" t="str">
        <f>VLOOKUP(A2108,MED[],6,FALSE)</f>
        <v>No</v>
      </c>
      <c r="H2108" t="str">
        <f>VLOOKUP(A2108,MED[],7,FALSE)</f>
        <v>1</v>
      </c>
      <c r="I2108" t="str">
        <f>VLOOKUP(A2108,MED[],8,FALSE)</f>
        <v>No</v>
      </c>
      <c r="J2108" t="str">
        <f>VLOOKUP(A2108,MED[],9,FALSE)</f>
        <v>Obesity</v>
      </c>
      <c r="K2108" t="str">
        <f>VLOOKUP(A2108,MED[],10,FALSE)</f>
        <v>Normal</v>
      </c>
      <c r="L2108" t="str">
        <f>VLOOKUP(A2108,HOS[],2,FALSE)</f>
        <v>13 Jun 2004</v>
      </c>
      <c r="M2108" s="11">
        <f>VLOOKUP(A2108,HOS[],8,FALSE)</f>
        <v>32672.11</v>
      </c>
      <c r="N2108" t="str">
        <f>VLOOKUP(A2108,HOS[],9,FALSE)</f>
        <v>tier - 2</v>
      </c>
      <c r="O2108" t="str">
        <f>VLOOKUP(A2108,HOS[],10,FALSE)</f>
        <v>tier - 1</v>
      </c>
      <c r="P2108" t="str">
        <f>VLOOKUP(A2108,HOS[],11,FALSE)</f>
        <v>R1024</v>
      </c>
      <c r="Q2108">
        <f>VLOOKUP(A2108,HOS[],3,FALSE)</f>
        <v>18</v>
      </c>
    </row>
    <row r="2109" spans="1:17" ht="15.6" x14ac:dyDescent="0.3">
      <c r="A2109" s="1" t="s">
        <v>257</v>
      </c>
      <c r="B2109" t="str">
        <f>VLOOKUP(A2109,CUS[],3,FALSE)</f>
        <v>Paige P</v>
      </c>
      <c r="C2109">
        <f>VLOOKUP(A2109,MED[],2,FALSE)</f>
        <v>23.57</v>
      </c>
      <c r="D2109">
        <f>VLOOKUP(A2109,MED[],3,FALSE)</f>
        <v>6.14</v>
      </c>
      <c r="E2109" t="str">
        <f>VLOOKUP(A2109,MED[],4,FALSE)</f>
        <v>No</v>
      </c>
      <c r="F2109" t="str">
        <f>VLOOKUP(A2109,MED[],5,FALSE)</f>
        <v>No</v>
      </c>
      <c r="G2109" t="str">
        <f>VLOOKUP(A2109,MED[],6,FALSE)</f>
        <v>No</v>
      </c>
      <c r="H2109" t="str">
        <f>VLOOKUP(A2109,MED[],7,FALSE)</f>
        <v>0</v>
      </c>
      <c r="I2109" t="str">
        <f>VLOOKUP(A2109,MED[],8,FALSE)</f>
        <v>No</v>
      </c>
      <c r="J2109" t="str">
        <f>VLOOKUP(A2109,MED[],9,FALSE)</f>
        <v>Overweight</v>
      </c>
      <c r="K2109" t="str">
        <f>VLOOKUP(A2109,MED[],10,FALSE)</f>
        <v>Prediabetes</v>
      </c>
      <c r="L2109" t="str">
        <f>VLOOKUP(A2109,HOS[],2,FALSE)</f>
        <v>1 Nov 1994</v>
      </c>
      <c r="M2109" s="11">
        <f>VLOOKUP(A2109,HOS[],8,FALSE)</f>
        <v>32686.080000000002</v>
      </c>
      <c r="N2109" t="str">
        <f>VLOOKUP(A2109,HOS[],9,FALSE)</f>
        <v>tier - 2</v>
      </c>
      <c r="O2109" t="str">
        <f>VLOOKUP(A2109,HOS[],10,FALSE)</f>
        <v>tier - 2</v>
      </c>
      <c r="P2109" t="str">
        <f>VLOOKUP(A2109,HOS[],11,FALSE)</f>
        <v>R1013</v>
      </c>
      <c r="Q2109">
        <f>VLOOKUP(A2109,HOS[],3,FALSE)</f>
        <v>28</v>
      </c>
    </row>
    <row r="2110" spans="1:17" ht="15.6" x14ac:dyDescent="0.3">
      <c r="A2110" s="1" t="s">
        <v>256</v>
      </c>
      <c r="B2110" t="str">
        <f>VLOOKUP(A2110,CUS[],3,FALSE)</f>
        <v>Ji</v>
      </c>
      <c r="C2110">
        <f>VLOOKUP(A2110,MED[],2,FALSE)</f>
        <v>35.625</v>
      </c>
      <c r="D2110">
        <f>VLOOKUP(A2110,MED[],3,FALSE)</f>
        <v>6.21</v>
      </c>
      <c r="E2110" t="str">
        <f>VLOOKUP(A2110,MED[],4,FALSE)</f>
        <v>No</v>
      </c>
      <c r="F2110" t="str">
        <f>VLOOKUP(A2110,MED[],5,FALSE)</f>
        <v>yes</v>
      </c>
      <c r="G2110" t="str">
        <f>VLOOKUP(A2110,MED[],6,FALSE)</f>
        <v>No</v>
      </c>
      <c r="H2110" t="str">
        <f>VLOOKUP(A2110,MED[],7,FALSE)</f>
        <v>1</v>
      </c>
      <c r="I2110" t="str">
        <f>VLOOKUP(A2110,MED[],8,FALSE)</f>
        <v>No</v>
      </c>
      <c r="J2110" t="str">
        <f>VLOOKUP(A2110,MED[],9,FALSE)</f>
        <v>Obesity</v>
      </c>
      <c r="K2110" t="str">
        <f>VLOOKUP(A2110,MED[],10,FALSE)</f>
        <v>Prediabetes</v>
      </c>
      <c r="L2110" t="str">
        <f>VLOOKUP(A2110,HOS[],2,FALSE)</f>
        <v>2 Jul 2004</v>
      </c>
      <c r="M2110" s="11">
        <f>VLOOKUP(A2110,HOS[],8,FALSE)</f>
        <v>11255.29</v>
      </c>
      <c r="N2110" t="str">
        <f>VLOOKUP(A2110,HOS[],9,FALSE)</f>
        <v>tier - 2</v>
      </c>
      <c r="O2110" t="str">
        <f>VLOOKUP(A2110,HOS[],10,FALSE)</f>
        <v>tier - 2</v>
      </c>
      <c r="P2110" t="str">
        <f>VLOOKUP(A2110,HOS[],11,FALSE)</f>
        <v>R1024</v>
      </c>
      <c r="Q2110">
        <f>VLOOKUP(A2110,HOS[],3,FALSE)</f>
        <v>18</v>
      </c>
    </row>
    <row r="2111" spans="1:17" ht="15.6" x14ac:dyDescent="0.3">
      <c r="A2111" s="1" t="s">
        <v>255</v>
      </c>
      <c r="B2111" t="str">
        <f>VLOOKUP(A2111,CUS[],3,FALSE)</f>
        <v>Carissa A</v>
      </c>
      <c r="C2111">
        <f>VLOOKUP(A2111,MED[],2,FALSE)</f>
        <v>33.155000000000001</v>
      </c>
      <c r="D2111">
        <f>VLOOKUP(A2111,MED[],3,FALSE)</f>
        <v>4.5999999999999996</v>
      </c>
      <c r="E2111" t="str">
        <f>VLOOKUP(A2111,MED[],4,FALSE)</f>
        <v>No</v>
      </c>
      <c r="F2111" t="str">
        <f>VLOOKUP(A2111,MED[],5,FALSE)</f>
        <v>yes</v>
      </c>
      <c r="G2111" t="str">
        <f>VLOOKUP(A2111,MED[],6,FALSE)</f>
        <v>No</v>
      </c>
      <c r="H2111" t="str">
        <f>VLOOKUP(A2111,MED[],7,FALSE)</f>
        <v>1</v>
      </c>
      <c r="I2111" t="str">
        <f>VLOOKUP(A2111,MED[],8,FALSE)</f>
        <v>No</v>
      </c>
      <c r="J2111" t="str">
        <f>VLOOKUP(A2111,MED[],9,FALSE)</f>
        <v>Obesity</v>
      </c>
      <c r="K2111" t="str">
        <f>VLOOKUP(A2111,MED[],10,FALSE)</f>
        <v>Normal</v>
      </c>
      <c r="L2111" t="str">
        <f>VLOOKUP(A2111,HOS[],2,FALSE)</f>
        <v>2 Aug 2004</v>
      </c>
      <c r="M2111" s="11">
        <f>VLOOKUP(A2111,HOS[],8,FALSE)</f>
        <v>11743.93</v>
      </c>
      <c r="N2111" t="str">
        <f>VLOOKUP(A2111,HOS[],9,FALSE)</f>
        <v>tier - 2</v>
      </c>
      <c r="O2111" t="str">
        <f>VLOOKUP(A2111,HOS[],10,FALSE)</f>
        <v>tier - 2</v>
      </c>
      <c r="P2111" t="str">
        <f>VLOOKUP(A2111,HOS[],11,FALSE)</f>
        <v>R1024</v>
      </c>
      <c r="Q2111">
        <f>VLOOKUP(A2111,HOS[],3,FALSE)</f>
        <v>18</v>
      </c>
    </row>
    <row r="2112" spans="1:17" ht="15.6" x14ac:dyDescent="0.3">
      <c r="A2112" s="1" t="s">
        <v>254</v>
      </c>
      <c r="B2112" t="str">
        <f>VLOOKUP(A2112,CUS[],3,FALSE)</f>
        <v>Mona</v>
      </c>
      <c r="C2112">
        <f>VLOOKUP(A2112,MED[],2,FALSE)</f>
        <v>31.92</v>
      </c>
      <c r="D2112">
        <f>VLOOKUP(A2112,MED[],3,FALSE)</f>
        <v>5.04</v>
      </c>
      <c r="E2112" t="str">
        <f>VLOOKUP(A2112,MED[],4,FALSE)</f>
        <v>No</v>
      </c>
      <c r="F2112" t="str">
        <f>VLOOKUP(A2112,MED[],5,FALSE)</f>
        <v>yes</v>
      </c>
      <c r="G2112" t="str">
        <f>VLOOKUP(A2112,MED[],6,FALSE)</f>
        <v>No</v>
      </c>
      <c r="H2112" t="str">
        <f>VLOOKUP(A2112,MED[],7,FALSE)</f>
        <v>1</v>
      </c>
      <c r="I2112" t="str">
        <f>VLOOKUP(A2112,MED[],8,FALSE)</f>
        <v>No</v>
      </c>
      <c r="J2112" t="str">
        <f>VLOOKUP(A2112,MED[],9,FALSE)</f>
        <v>Obesity</v>
      </c>
      <c r="K2112" t="str">
        <f>VLOOKUP(A2112,MED[],10,FALSE)</f>
        <v>Normal</v>
      </c>
      <c r="L2112" t="str">
        <f>VLOOKUP(A2112,HOS[],2,FALSE)</f>
        <v>30 Nov 2004</v>
      </c>
      <c r="M2112" s="11">
        <f>VLOOKUP(A2112,HOS[],8,FALSE)</f>
        <v>32716.2</v>
      </c>
      <c r="N2112" t="str">
        <f>VLOOKUP(A2112,HOS[],9,FALSE)</f>
        <v>tier - 2</v>
      </c>
      <c r="O2112" t="str">
        <f>VLOOKUP(A2112,HOS[],10,FALSE)</f>
        <v>tier - 3</v>
      </c>
      <c r="P2112" t="str">
        <f>VLOOKUP(A2112,HOS[],11,FALSE)</f>
        <v>R1024</v>
      </c>
      <c r="Q2112">
        <f>VLOOKUP(A2112,HOS[],3,FALSE)</f>
        <v>18</v>
      </c>
    </row>
    <row r="2113" spans="1:17" ht="15.6" x14ac:dyDescent="0.3">
      <c r="A2113" s="1" t="s">
        <v>253</v>
      </c>
      <c r="B2113" t="str">
        <f>VLOOKUP(A2113,CUS[],3,FALSE)</f>
        <v>Kristin R.</v>
      </c>
      <c r="C2113">
        <f>VLOOKUP(A2113,MED[],2,FALSE)</f>
        <v>30.305</v>
      </c>
      <c r="D2113">
        <f>VLOOKUP(A2113,MED[],3,FALSE)</f>
        <v>5.08</v>
      </c>
      <c r="E2113" t="str">
        <f>VLOOKUP(A2113,MED[],4,FALSE)</f>
        <v>No</v>
      </c>
      <c r="F2113" t="str">
        <f>VLOOKUP(A2113,MED[],5,FALSE)</f>
        <v>yes</v>
      </c>
      <c r="G2113" t="str">
        <f>VLOOKUP(A2113,MED[],6,FALSE)</f>
        <v>No</v>
      </c>
      <c r="H2113" t="str">
        <f>VLOOKUP(A2113,MED[],7,FALSE)</f>
        <v>1</v>
      </c>
      <c r="I2113" t="str">
        <f>VLOOKUP(A2113,MED[],8,FALSE)</f>
        <v>No</v>
      </c>
      <c r="J2113" t="str">
        <f>VLOOKUP(A2113,MED[],9,FALSE)</f>
        <v>Obesity</v>
      </c>
      <c r="K2113" t="str">
        <f>VLOOKUP(A2113,MED[],10,FALSE)</f>
        <v>Normal</v>
      </c>
      <c r="L2113" t="str">
        <f>VLOOKUP(A2113,HOS[],2,FALSE)</f>
        <v>23 Oct 2004</v>
      </c>
      <c r="M2113" s="11">
        <f>VLOOKUP(A2113,HOS[],8,FALSE)</f>
        <v>46661.440000000002</v>
      </c>
      <c r="N2113" t="str">
        <f>VLOOKUP(A2113,HOS[],9,FALSE)</f>
        <v>tier - 2</v>
      </c>
      <c r="O2113" t="str">
        <f>VLOOKUP(A2113,HOS[],10,FALSE)</f>
        <v>tier - 2</v>
      </c>
      <c r="P2113" t="str">
        <f>VLOOKUP(A2113,HOS[],11,FALSE)</f>
        <v>R1024</v>
      </c>
      <c r="Q2113">
        <f>VLOOKUP(A2113,HOS[],3,FALSE)</f>
        <v>18</v>
      </c>
    </row>
    <row r="2114" spans="1:17" ht="15.6" x14ac:dyDescent="0.3">
      <c r="A2114" s="1" t="s">
        <v>252</v>
      </c>
      <c r="B2114" t="str">
        <f>VLOOKUP(A2114,CUS[],3,FALSE)</f>
        <v>Beth</v>
      </c>
      <c r="C2114">
        <f>VLOOKUP(A2114,MED[],2,FALSE)</f>
        <v>30.114999999999998</v>
      </c>
      <c r="D2114">
        <f>VLOOKUP(A2114,MED[],3,FALSE)</f>
        <v>4.38</v>
      </c>
      <c r="E2114" t="str">
        <f>VLOOKUP(A2114,MED[],4,FALSE)</f>
        <v>No</v>
      </c>
      <c r="F2114" t="str">
        <f>VLOOKUP(A2114,MED[],5,FALSE)</f>
        <v>yes</v>
      </c>
      <c r="G2114" t="str">
        <f>VLOOKUP(A2114,MED[],6,FALSE)</f>
        <v>No</v>
      </c>
      <c r="H2114" t="str">
        <f>VLOOKUP(A2114,MED[],7,FALSE)</f>
        <v>1</v>
      </c>
      <c r="I2114" t="str">
        <f>VLOOKUP(A2114,MED[],8,FALSE)</f>
        <v>No</v>
      </c>
      <c r="J2114" t="str">
        <f>VLOOKUP(A2114,MED[],9,FALSE)</f>
        <v>Obesity</v>
      </c>
      <c r="K2114" t="str">
        <f>VLOOKUP(A2114,MED[],10,FALSE)</f>
        <v>Normal</v>
      </c>
      <c r="L2114" t="str">
        <f>VLOOKUP(A2114,HOS[],2,FALSE)</f>
        <v>9 Aug 2004</v>
      </c>
      <c r="M2114" s="11">
        <f>VLOOKUP(A2114,HOS[],8,FALSE)</f>
        <v>32734.19</v>
      </c>
      <c r="N2114" t="str">
        <f>VLOOKUP(A2114,HOS[],9,FALSE)</f>
        <v>tier - 2</v>
      </c>
      <c r="O2114" t="str">
        <f>VLOOKUP(A2114,HOS[],10,FALSE)</f>
        <v>tier - 2</v>
      </c>
      <c r="P2114" t="str">
        <f>VLOOKUP(A2114,HOS[],11,FALSE)</f>
        <v>R1024</v>
      </c>
      <c r="Q2114">
        <f>VLOOKUP(A2114,HOS[],3,FALSE)</f>
        <v>18</v>
      </c>
    </row>
    <row r="2115" spans="1:17" ht="15.6" x14ac:dyDescent="0.3">
      <c r="A2115" s="1" t="s">
        <v>251</v>
      </c>
      <c r="B2115" t="str">
        <f>VLOOKUP(A2115,CUS[],3,FALSE)</f>
        <v>Allison</v>
      </c>
      <c r="C2115">
        <f>VLOOKUP(A2115,MED[],2,FALSE)</f>
        <v>24.09</v>
      </c>
      <c r="D2115">
        <f>VLOOKUP(A2115,MED[],3,FALSE)</f>
        <v>4.79</v>
      </c>
      <c r="E2115" t="str">
        <f>VLOOKUP(A2115,MED[],4,FALSE)</f>
        <v>No</v>
      </c>
      <c r="F2115" t="str">
        <f>VLOOKUP(A2115,MED[],5,FALSE)</f>
        <v>yes</v>
      </c>
      <c r="G2115" t="str">
        <f>VLOOKUP(A2115,MED[],6,FALSE)</f>
        <v>No</v>
      </c>
      <c r="H2115" t="str">
        <f>VLOOKUP(A2115,MED[],7,FALSE)</f>
        <v>1</v>
      </c>
      <c r="I2115" t="str">
        <f>VLOOKUP(A2115,MED[],8,FALSE)</f>
        <v>No</v>
      </c>
      <c r="J2115" t="str">
        <f>VLOOKUP(A2115,MED[],9,FALSE)</f>
        <v>Overweight</v>
      </c>
      <c r="K2115" t="str">
        <f>VLOOKUP(A2115,MED[],10,FALSE)</f>
        <v>Normal</v>
      </c>
      <c r="L2115" t="str">
        <f>VLOOKUP(A2115,HOS[],2,FALSE)</f>
        <v>6 Jul 2004</v>
      </c>
      <c r="M2115" s="11">
        <f>VLOOKUP(A2115,HOS[],8,FALSE)</f>
        <v>32760.48</v>
      </c>
      <c r="N2115" t="str">
        <f>VLOOKUP(A2115,HOS[],9,FALSE)</f>
        <v>tier - 2</v>
      </c>
      <c r="O2115" t="str">
        <f>VLOOKUP(A2115,HOS[],10,FALSE)</f>
        <v>tier - 3</v>
      </c>
      <c r="P2115" t="str">
        <f>VLOOKUP(A2115,HOS[],11,FALSE)</f>
        <v>R1013</v>
      </c>
      <c r="Q2115">
        <f>VLOOKUP(A2115,HOS[],3,FALSE)</f>
        <v>18</v>
      </c>
    </row>
    <row r="2116" spans="1:17" ht="15.6" x14ac:dyDescent="0.3">
      <c r="A2116" s="1" t="s">
        <v>250</v>
      </c>
      <c r="B2116" t="str">
        <f>VLOOKUP(A2116,CUS[],3,FALSE)</f>
        <v>Ashley E</v>
      </c>
      <c r="C2116">
        <f>VLOOKUP(A2116,MED[],2,FALSE)</f>
        <v>28.215</v>
      </c>
      <c r="D2116">
        <f>VLOOKUP(A2116,MED[],3,FALSE)</f>
        <v>4.21</v>
      </c>
      <c r="E2116" t="str">
        <f>VLOOKUP(A2116,MED[],4,FALSE)</f>
        <v>No</v>
      </c>
      <c r="F2116" t="str">
        <f>VLOOKUP(A2116,MED[],5,FALSE)</f>
        <v>yes</v>
      </c>
      <c r="G2116" t="str">
        <f>VLOOKUP(A2116,MED[],6,FALSE)</f>
        <v>No</v>
      </c>
      <c r="H2116" t="str">
        <f>VLOOKUP(A2116,MED[],7,FALSE)</f>
        <v>1</v>
      </c>
      <c r="I2116" t="str">
        <f>VLOOKUP(A2116,MED[],8,FALSE)</f>
        <v>No</v>
      </c>
      <c r="J2116" t="str">
        <f>VLOOKUP(A2116,MED[],9,FALSE)</f>
        <v>Overweight</v>
      </c>
      <c r="K2116" t="str">
        <f>VLOOKUP(A2116,MED[],10,FALSE)</f>
        <v>Normal</v>
      </c>
      <c r="L2116" t="str">
        <f>VLOOKUP(A2116,HOS[],2,FALSE)</f>
        <v>7 Sep 2004</v>
      </c>
      <c r="M2116" s="11">
        <f>VLOOKUP(A2116,HOS[],8,FALSE)</f>
        <v>32765.33</v>
      </c>
      <c r="N2116" t="str">
        <f>VLOOKUP(A2116,HOS[],9,FALSE)</f>
        <v>tier - 2</v>
      </c>
      <c r="O2116" t="str">
        <f>VLOOKUP(A2116,HOS[],10,FALSE)</f>
        <v>tier - 2</v>
      </c>
      <c r="P2116" t="str">
        <f>VLOOKUP(A2116,HOS[],11,FALSE)</f>
        <v>R1024</v>
      </c>
      <c r="Q2116">
        <f>VLOOKUP(A2116,HOS[],3,FALSE)</f>
        <v>18</v>
      </c>
    </row>
    <row r="2117" spans="1:17" ht="15.6" x14ac:dyDescent="0.3">
      <c r="A2117" s="1" t="s">
        <v>248</v>
      </c>
      <c r="B2117" t="str">
        <f>VLOOKUP(A2117,CUS[],3,FALSE)</f>
        <v>Hilary K.</v>
      </c>
      <c r="C2117">
        <f>VLOOKUP(A2117,MED[],2,FALSE)</f>
        <v>26.315000000000001</v>
      </c>
      <c r="D2117">
        <f>VLOOKUP(A2117,MED[],3,FALSE)</f>
        <v>5.47</v>
      </c>
      <c r="E2117" t="str">
        <f>VLOOKUP(A2117,MED[],4,FALSE)</f>
        <v>No</v>
      </c>
      <c r="F2117" t="str">
        <f>VLOOKUP(A2117,MED[],5,FALSE)</f>
        <v>yes</v>
      </c>
      <c r="G2117" t="str">
        <f>VLOOKUP(A2117,MED[],6,FALSE)</f>
        <v>No</v>
      </c>
      <c r="H2117" t="str">
        <f>VLOOKUP(A2117,MED[],7,FALSE)</f>
        <v>1</v>
      </c>
      <c r="I2117" t="str">
        <f>VLOOKUP(A2117,MED[],8,FALSE)</f>
        <v>No</v>
      </c>
      <c r="J2117" t="str">
        <f>VLOOKUP(A2117,MED[],9,FALSE)</f>
        <v>Overweight</v>
      </c>
      <c r="K2117" t="str">
        <f>VLOOKUP(A2117,MED[],10,FALSE)</f>
        <v>Normal</v>
      </c>
      <c r="L2117" t="str">
        <f>VLOOKUP(A2117,HOS[],2,FALSE)</f>
        <v>12 Sep 2004</v>
      </c>
      <c r="M2117" s="11">
        <f>VLOOKUP(A2117,HOS[],8,FALSE)</f>
        <v>32787.46</v>
      </c>
      <c r="N2117" t="str">
        <f>VLOOKUP(A2117,HOS[],9,FALSE)</f>
        <v>tier - 2</v>
      </c>
      <c r="O2117" t="str">
        <f>VLOOKUP(A2117,HOS[],10,FALSE)</f>
        <v>tier - 1</v>
      </c>
      <c r="P2117" t="str">
        <f>VLOOKUP(A2117,HOS[],11,FALSE)</f>
        <v>R1023</v>
      </c>
      <c r="Q2117">
        <f>VLOOKUP(A2117,HOS[],3,FALSE)</f>
        <v>18</v>
      </c>
    </row>
    <row r="2118" spans="1:17" ht="15.6" x14ac:dyDescent="0.3">
      <c r="A2118" s="1" t="s">
        <v>246</v>
      </c>
      <c r="B2118" t="str">
        <f>VLOOKUP(A2118,CUS[],3,FALSE)</f>
        <v>Dominique</v>
      </c>
      <c r="C2118">
        <f>VLOOKUP(A2118,MED[],2,FALSE)</f>
        <v>25.08</v>
      </c>
      <c r="D2118">
        <f>VLOOKUP(A2118,MED[],3,FALSE)</f>
        <v>5.09</v>
      </c>
      <c r="E2118" t="str">
        <f>VLOOKUP(A2118,MED[],4,FALSE)</f>
        <v>No</v>
      </c>
      <c r="F2118" t="str">
        <f>VLOOKUP(A2118,MED[],5,FALSE)</f>
        <v>yes</v>
      </c>
      <c r="G2118" t="str">
        <f>VLOOKUP(A2118,MED[],6,FALSE)</f>
        <v>No</v>
      </c>
      <c r="H2118" t="str">
        <f>VLOOKUP(A2118,MED[],7,FALSE)</f>
        <v>1</v>
      </c>
      <c r="I2118" t="str">
        <f>VLOOKUP(A2118,MED[],8,FALSE)</f>
        <v>No</v>
      </c>
      <c r="J2118" t="str">
        <f>VLOOKUP(A2118,MED[],9,FALSE)</f>
        <v>Overweight</v>
      </c>
      <c r="K2118" t="str">
        <f>VLOOKUP(A2118,MED[],10,FALSE)</f>
        <v>Normal</v>
      </c>
      <c r="L2118" t="str">
        <f>VLOOKUP(A2118,HOS[],2,FALSE)</f>
        <v>4 Dec 2004</v>
      </c>
      <c r="M2118" s="11">
        <f>VLOOKUP(A2118,HOS[],8,FALSE)</f>
        <v>32827.51</v>
      </c>
      <c r="N2118" t="str">
        <f>VLOOKUP(A2118,HOS[],9,FALSE)</f>
        <v>tier - 2</v>
      </c>
      <c r="O2118" t="str">
        <f>VLOOKUP(A2118,HOS[],10,FALSE)</f>
        <v>tier - 3</v>
      </c>
      <c r="P2118" t="str">
        <f>VLOOKUP(A2118,HOS[],11,FALSE)</f>
        <v>R1024</v>
      </c>
      <c r="Q2118">
        <f>VLOOKUP(A2118,HOS[],3,FALSE)</f>
        <v>18</v>
      </c>
    </row>
    <row r="2119" spans="1:17" ht="15.6" x14ac:dyDescent="0.3">
      <c r="A2119" s="1" t="s">
        <v>245</v>
      </c>
      <c r="B2119" t="str">
        <f>VLOOKUP(A2119,CUS[],3,FALSE)</f>
        <v>Carlos I</v>
      </c>
      <c r="C2119">
        <f>VLOOKUP(A2119,MED[],2,FALSE)</f>
        <v>15.41</v>
      </c>
      <c r="D2119">
        <f>VLOOKUP(A2119,MED[],3,FALSE)</f>
        <v>5.08</v>
      </c>
      <c r="E2119" t="str">
        <f>VLOOKUP(A2119,MED[],4,FALSE)</f>
        <v>No</v>
      </c>
      <c r="F2119" t="str">
        <f>VLOOKUP(A2119,MED[],5,FALSE)</f>
        <v>No</v>
      </c>
      <c r="G2119" t="str">
        <f>VLOOKUP(A2119,MED[],6,FALSE)</f>
        <v>No</v>
      </c>
      <c r="H2119" t="str">
        <f>VLOOKUP(A2119,MED[],7,FALSE)</f>
        <v>0</v>
      </c>
      <c r="I2119" t="str">
        <f>VLOOKUP(A2119,MED[],8,FALSE)</f>
        <v>No</v>
      </c>
      <c r="J2119" t="str">
        <f>VLOOKUP(A2119,MED[],9,FALSE)</f>
        <v>Underweight</v>
      </c>
      <c r="K2119" t="str">
        <f>VLOOKUP(A2119,MED[],10,FALSE)</f>
        <v>Normal</v>
      </c>
      <c r="L2119" t="str">
        <f>VLOOKUP(A2119,HOS[],2,FALSE)</f>
        <v>17 Dec 1991</v>
      </c>
      <c r="M2119" s="11">
        <f>VLOOKUP(A2119,HOS[],8,FALSE)</f>
        <v>32906.69</v>
      </c>
      <c r="N2119" t="str">
        <f>VLOOKUP(A2119,HOS[],9,FALSE)</f>
        <v>tier - 2</v>
      </c>
      <c r="O2119" t="str">
        <f>VLOOKUP(A2119,HOS[],10,FALSE)</f>
        <v>tier - 2</v>
      </c>
      <c r="P2119" t="str">
        <f>VLOOKUP(A2119,HOS[],11,FALSE)</f>
        <v>R1012</v>
      </c>
      <c r="Q2119">
        <f>VLOOKUP(A2119,HOS[],3,FALSE)</f>
        <v>31</v>
      </c>
    </row>
    <row r="2120" spans="1:17" ht="15.6" x14ac:dyDescent="0.3">
      <c r="A2120" s="1" t="s">
        <v>244</v>
      </c>
      <c r="B2120" t="str">
        <f>VLOOKUP(A2120,CUS[],3,FALSE)</f>
        <v>Matthew</v>
      </c>
      <c r="C2120">
        <f>VLOOKUP(A2120,MED[],2,FALSE)</f>
        <v>23.83</v>
      </c>
      <c r="D2120">
        <f>VLOOKUP(A2120,MED[],3,FALSE)</f>
        <v>5.68</v>
      </c>
      <c r="E2120" t="str">
        <f>VLOOKUP(A2120,MED[],4,FALSE)</f>
        <v>No</v>
      </c>
      <c r="F2120" t="str">
        <f>VLOOKUP(A2120,MED[],5,FALSE)</f>
        <v>No</v>
      </c>
      <c r="G2120" t="str">
        <f>VLOOKUP(A2120,MED[],6,FALSE)</f>
        <v>No</v>
      </c>
      <c r="H2120" t="str">
        <f>VLOOKUP(A2120,MED[],7,FALSE)</f>
        <v>0</v>
      </c>
      <c r="I2120" t="str">
        <f>VLOOKUP(A2120,MED[],8,FALSE)</f>
        <v>No</v>
      </c>
      <c r="J2120" t="str">
        <f>VLOOKUP(A2120,MED[],9,FALSE)</f>
        <v>Overweight</v>
      </c>
      <c r="K2120" t="str">
        <f>VLOOKUP(A2120,MED[],10,FALSE)</f>
        <v>Normal</v>
      </c>
      <c r="L2120" t="str">
        <f>VLOOKUP(A2120,HOS[],2,FALSE)</f>
        <v>24 Sep 1994</v>
      </c>
      <c r="M2120" s="11">
        <f>VLOOKUP(A2120,HOS[],8,FALSE)</f>
        <v>32947.629999999997</v>
      </c>
      <c r="N2120" t="str">
        <f>VLOOKUP(A2120,HOS[],9,FALSE)</f>
        <v>tier - 2</v>
      </c>
      <c r="O2120" t="str">
        <f>VLOOKUP(A2120,HOS[],10,FALSE)</f>
        <v>tier - 2</v>
      </c>
      <c r="P2120" t="str">
        <f>VLOOKUP(A2120,HOS[],11,FALSE)</f>
        <v>R1013</v>
      </c>
      <c r="Q2120">
        <f>VLOOKUP(A2120,HOS[],3,FALSE)</f>
        <v>28</v>
      </c>
    </row>
    <row r="2121" spans="1:17" ht="15.6" x14ac:dyDescent="0.3">
      <c r="A2121" s="1" t="s">
        <v>243</v>
      </c>
      <c r="B2121" t="str">
        <f>VLOOKUP(A2121,CUS[],3,FALSE)</f>
        <v>Kara</v>
      </c>
      <c r="C2121">
        <f>VLOOKUP(A2121,MED[],2,FALSE)</f>
        <v>36</v>
      </c>
      <c r="D2121">
        <f>VLOOKUP(A2121,MED[],3,FALSE)</f>
        <v>4.66</v>
      </c>
      <c r="E2121" t="str">
        <f>VLOOKUP(A2121,MED[],4,FALSE)</f>
        <v>No</v>
      </c>
      <c r="F2121" t="str">
        <f>VLOOKUP(A2121,MED[],5,FALSE)</f>
        <v>yes</v>
      </c>
      <c r="G2121" t="str">
        <f>VLOOKUP(A2121,MED[],6,FALSE)</f>
        <v>No</v>
      </c>
      <c r="H2121" t="str">
        <f>VLOOKUP(A2121,MED[],7,FALSE)</f>
        <v>1</v>
      </c>
      <c r="I2121" t="str">
        <f>VLOOKUP(A2121,MED[],8,FALSE)</f>
        <v>No</v>
      </c>
      <c r="J2121" t="str">
        <f>VLOOKUP(A2121,MED[],9,FALSE)</f>
        <v>Obesity</v>
      </c>
      <c r="K2121" t="str">
        <f>VLOOKUP(A2121,MED[],10,FALSE)</f>
        <v>Normal</v>
      </c>
      <c r="L2121" t="str">
        <f>VLOOKUP(A2121,HOS[],2,FALSE)</f>
        <v>8 Aug 2000</v>
      </c>
      <c r="M2121" s="11">
        <f>VLOOKUP(A2121,HOS[],8,FALSE)</f>
        <v>33017.46</v>
      </c>
      <c r="N2121" t="str">
        <f>VLOOKUP(A2121,HOS[],9,FALSE)</f>
        <v>tier - 2</v>
      </c>
      <c r="O2121" t="str">
        <f>VLOOKUP(A2121,HOS[],10,FALSE)</f>
        <v>tier - 2</v>
      </c>
      <c r="P2121" t="str">
        <f>VLOOKUP(A2121,HOS[],11,FALSE)</f>
        <v>R1011</v>
      </c>
      <c r="Q2121">
        <f>VLOOKUP(A2121,HOS[],3,FALSE)</f>
        <v>22</v>
      </c>
    </row>
    <row r="2122" spans="1:17" ht="15.6" x14ac:dyDescent="0.3">
      <c r="A2122" s="1" t="s">
        <v>242</v>
      </c>
      <c r="B2122" t="str">
        <f>VLOOKUP(A2122,CUS[],3,FALSE)</f>
        <v>Sarah S</v>
      </c>
      <c r="C2122">
        <f>VLOOKUP(A2122,MED[],2,FALSE)</f>
        <v>28.82</v>
      </c>
      <c r="D2122">
        <f>VLOOKUP(A2122,MED[],3,FALSE)</f>
        <v>5.59</v>
      </c>
      <c r="E2122" t="str">
        <f>VLOOKUP(A2122,MED[],4,FALSE)</f>
        <v>No</v>
      </c>
      <c r="F2122" t="str">
        <f>VLOOKUP(A2122,MED[],5,FALSE)</f>
        <v>yes</v>
      </c>
      <c r="G2122" t="str">
        <f>VLOOKUP(A2122,MED[],6,FALSE)</f>
        <v>No</v>
      </c>
      <c r="H2122" t="str">
        <f>VLOOKUP(A2122,MED[],7,FALSE)</f>
        <v>1</v>
      </c>
      <c r="I2122" t="str">
        <f>VLOOKUP(A2122,MED[],8,FALSE)</f>
        <v>No</v>
      </c>
      <c r="J2122" t="str">
        <f>VLOOKUP(A2122,MED[],9,FALSE)</f>
        <v>Overweight</v>
      </c>
      <c r="K2122" t="str">
        <f>VLOOKUP(A2122,MED[],10,FALSE)</f>
        <v>Normal</v>
      </c>
      <c r="L2122" t="str">
        <f>VLOOKUP(A2122,HOS[],2,FALSE)</f>
        <v>6 Dec 2000</v>
      </c>
      <c r="M2122" s="11">
        <f>VLOOKUP(A2122,HOS[],8,FALSE)</f>
        <v>11752.68</v>
      </c>
      <c r="N2122" t="str">
        <f>VLOOKUP(A2122,HOS[],9,FALSE)</f>
        <v>tier - 2</v>
      </c>
      <c r="O2122" t="str">
        <f>VLOOKUP(A2122,HOS[],10,FALSE)</f>
        <v>tier - 2</v>
      </c>
      <c r="P2122" t="str">
        <f>VLOOKUP(A2122,HOS[],11,FALSE)</f>
        <v>R1013</v>
      </c>
      <c r="Q2122">
        <f>VLOOKUP(A2122,HOS[],3,FALSE)</f>
        <v>22</v>
      </c>
    </row>
    <row r="2123" spans="1:17" ht="15.6" x14ac:dyDescent="0.3">
      <c r="A2123" s="1" t="s">
        <v>241</v>
      </c>
      <c r="B2123" t="str">
        <f>VLOOKUP(A2123,CUS[],3,FALSE)</f>
        <v>Shauna R.</v>
      </c>
      <c r="C2123">
        <f>VLOOKUP(A2123,MED[],2,FALSE)</f>
        <v>28.05</v>
      </c>
      <c r="D2123">
        <f>VLOOKUP(A2123,MED[],3,FALSE)</f>
        <v>6.2</v>
      </c>
      <c r="E2123" t="str">
        <f>VLOOKUP(A2123,MED[],4,FALSE)</f>
        <v>No</v>
      </c>
      <c r="F2123" t="str">
        <f>VLOOKUP(A2123,MED[],5,FALSE)</f>
        <v>yes</v>
      </c>
      <c r="G2123" t="str">
        <f>VLOOKUP(A2123,MED[],6,FALSE)</f>
        <v>No</v>
      </c>
      <c r="H2123" t="str">
        <f>VLOOKUP(A2123,MED[],7,FALSE)</f>
        <v>1</v>
      </c>
      <c r="I2123" t="str">
        <f>VLOOKUP(A2123,MED[],8,FALSE)</f>
        <v>No</v>
      </c>
      <c r="J2123" t="str">
        <f>VLOOKUP(A2123,MED[],9,FALSE)</f>
        <v>Overweight</v>
      </c>
      <c r="K2123" t="str">
        <f>VLOOKUP(A2123,MED[],10,FALSE)</f>
        <v>Prediabetes</v>
      </c>
      <c r="L2123" t="str">
        <f>VLOOKUP(A2123,HOS[],2,FALSE)</f>
        <v>10 Nov 2000</v>
      </c>
      <c r="M2123" s="11">
        <f>VLOOKUP(A2123,HOS[],8,FALSE)</f>
        <v>33025.32</v>
      </c>
      <c r="N2123" t="str">
        <f>VLOOKUP(A2123,HOS[],9,FALSE)</f>
        <v>tier - 2</v>
      </c>
      <c r="O2123" t="str">
        <f>VLOOKUP(A2123,HOS[],10,FALSE)</f>
        <v>tier - 3</v>
      </c>
      <c r="P2123" t="str">
        <f>VLOOKUP(A2123,HOS[],11,FALSE)</f>
        <v>R1013</v>
      </c>
      <c r="Q2123">
        <f>VLOOKUP(A2123,HOS[],3,FALSE)</f>
        <v>22</v>
      </c>
    </row>
    <row r="2124" spans="1:17" ht="15.6" x14ac:dyDescent="0.3">
      <c r="A2124" s="1" t="s">
        <v>240</v>
      </c>
      <c r="B2124" t="str">
        <f>VLOOKUP(A2124,CUS[],3,FALSE)</f>
        <v xml:space="preserve">  Lindsay J.</v>
      </c>
      <c r="C2124">
        <f>VLOOKUP(A2124,MED[],2,FALSE)</f>
        <v>27.1</v>
      </c>
      <c r="D2124">
        <f>VLOOKUP(A2124,MED[],3,FALSE)</f>
        <v>4.45</v>
      </c>
      <c r="E2124" t="str">
        <f>VLOOKUP(A2124,MED[],4,FALSE)</f>
        <v>No</v>
      </c>
      <c r="F2124" t="str">
        <f>VLOOKUP(A2124,MED[],5,FALSE)</f>
        <v>yes</v>
      </c>
      <c r="G2124" t="str">
        <f>VLOOKUP(A2124,MED[],6,FALSE)</f>
        <v>No</v>
      </c>
      <c r="H2124" t="str">
        <f>VLOOKUP(A2124,MED[],7,FALSE)</f>
        <v>1</v>
      </c>
      <c r="I2124" t="str">
        <f>VLOOKUP(A2124,MED[],8,FALSE)</f>
        <v>No</v>
      </c>
      <c r="J2124" t="str">
        <f>VLOOKUP(A2124,MED[],9,FALSE)</f>
        <v>Overweight</v>
      </c>
      <c r="K2124" t="str">
        <f>VLOOKUP(A2124,MED[],10,FALSE)</f>
        <v>Normal</v>
      </c>
      <c r="L2124" t="str">
        <f>VLOOKUP(A2124,HOS[],2,FALSE)</f>
        <v>28 Oct 2000</v>
      </c>
      <c r="M2124" s="11">
        <f>VLOOKUP(A2124,HOS[],8,FALSE)</f>
        <v>33057.230000000003</v>
      </c>
      <c r="N2124" t="str">
        <f>VLOOKUP(A2124,HOS[],9,FALSE)</f>
        <v>tier - 2</v>
      </c>
      <c r="O2124" t="str">
        <f>VLOOKUP(A2124,HOS[],10,FALSE)</f>
        <v>tier - 2</v>
      </c>
      <c r="P2124" t="str">
        <f>VLOOKUP(A2124,HOS[],11,FALSE)</f>
        <v>R1011</v>
      </c>
      <c r="Q2124">
        <f>VLOOKUP(A2124,HOS[],3,FALSE)</f>
        <v>22</v>
      </c>
    </row>
    <row r="2125" spans="1:17" ht="15.6" x14ac:dyDescent="0.3">
      <c r="A2125" s="1" t="s">
        <v>239</v>
      </c>
      <c r="B2125" t="str">
        <f>VLOOKUP(A2125,CUS[],3,FALSE)</f>
        <v>Danya A.</v>
      </c>
      <c r="C2125">
        <f>VLOOKUP(A2125,MED[],2,FALSE)</f>
        <v>24.3</v>
      </c>
      <c r="D2125">
        <f>VLOOKUP(A2125,MED[],3,FALSE)</f>
        <v>6.1</v>
      </c>
      <c r="E2125" t="str">
        <f>VLOOKUP(A2125,MED[],4,FALSE)</f>
        <v>yes</v>
      </c>
      <c r="F2125" t="str">
        <f>VLOOKUP(A2125,MED[],5,FALSE)</f>
        <v>yes</v>
      </c>
      <c r="G2125" t="str">
        <f>VLOOKUP(A2125,MED[],6,FALSE)</f>
        <v>No</v>
      </c>
      <c r="H2125" t="str">
        <f>VLOOKUP(A2125,MED[],7,FALSE)</f>
        <v>1</v>
      </c>
      <c r="I2125" t="str">
        <f>VLOOKUP(A2125,MED[],8,FALSE)</f>
        <v>No</v>
      </c>
      <c r="J2125" t="str">
        <f>VLOOKUP(A2125,MED[],9,FALSE)</f>
        <v>Overweight</v>
      </c>
      <c r="K2125" t="str">
        <f>VLOOKUP(A2125,MED[],10,FALSE)</f>
        <v>Prediabetes</v>
      </c>
      <c r="L2125" t="str">
        <f>VLOOKUP(A2125,HOS[],2,FALSE)</f>
        <v>17 Dec 2000</v>
      </c>
      <c r="M2125" s="11">
        <f>VLOOKUP(A2125,HOS[],8,FALSE)</f>
        <v>46718.16</v>
      </c>
      <c r="N2125" t="str">
        <f>VLOOKUP(A2125,HOS[],9,FALSE)</f>
        <v>tier - 2</v>
      </c>
      <c r="O2125" t="str">
        <f>VLOOKUP(A2125,HOS[],10,FALSE)</f>
        <v>tier - 3</v>
      </c>
      <c r="P2125" t="str">
        <f>VLOOKUP(A2125,HOS[],11,FALSE)</f>
        <v>R1011</v>
      </c>
      <c r="Q2125">
        <f>VLOOKUP(A2125,HOS[],3,FALSE)</f>
        <v>22</v>
      </c>
    </row>
    <row r="2126" spans="1:17" ht="15.6" x14ac:dyDescent="0.3">
      <c r="A2126" s="1" t="s">
        <v>238</v>
      </c>
      <c r="B2126" t="str">
        <f>VLOOKUP(A2126,CUS[],3,FALSE)</f>
        <v>Lorraine</v>
      </c>
      <c r="C2126">
        <f>VLOOKUP(A2126,MED[],2,FALSE)</f>
        <v>30.72</v>
      </c>
      <c r="D2126">
        <f>VLOOKUP(A2126,MED[],3,FALSE)</f>
        <v>6.06</v>
      </c>
      <c r="E2126" t="str">
        <f>VLOOKUP(A2126,MED[],4,FALSE)</f>
        <v>No</v>
      </c>
      <c r="F2126" t="str">
        <f>VLOOKUP(A2126,MED[],5,FALSE)</f>
        <v>yes</v>
      </c>
      <c r="G2126" t="str">
        <f>VLOOKUP(A2126,MED[],6,FALSE)</f>
        <v>No</v>
      </c>
      <c r="H2126" t="str">
        <f>VLOOKUP(A2126,MED[],7,FALSE)</f>
        <v>1</v>
      </c>
      <c r="I2126" t="str">
        <f>VLOOKUP(A2126,MED[],8,FALSE)</f>
        <v>No</v>
      </c>
      <c r="J2126" t="str">
        <f>VLOOKUP(A2126,MED[],9,FALSE)</f>
        <v>Obesity</v>
      </c>
      <c r="K2126" t="str">
        <f>VLOOKUP(A2126,MED[],10,FALSE)</f>
        <v>Prediabetes</v>
      </c>
      <c r="L2126" t="str">
        <f>VLOOKUP(A2126,HOS[],2,FALSE)</f>
        <v>1 Oct 2004</v>
      </c>
      <c r="M2126" s="11">
        <f>VLOOKUP(A2126,HOS[],8,FALSE)</f>
        <v>33074.94</v>
      </c>
      <c r="N2126" t="str">
        <f>VLOOKUP(A2126,HOS[],9,FALSE)</f>
        <v>tier - 2</v>
      </c>
      <c r="O2126" t="str">
        <f>VLOOKUP(A2126,HOS[],10,FALSE)</f>
        <v>tier - 1</v>
      </c>
      <c r="P2126" t="str">
        <f>VLOOKUP(A2126,HOS[],11,FALSE)</f>
        <v>R1011</v>
      </c>
      <c r="Q2126">
        <f>VLOOKUP(A2126,HOS[],3,FALSE)</f>
        <v>18</v>
      </c>
    </row>
    <row r="2127" spans="1:17" ht="15.6" x14ac:dyDescent="0.3">
      <c r="A2127" s="1" t="s">
        <v>237</v>
      </c>
      <c r="B2127" t="str">
        <f>VLOOKUP(A2127,CUS[],3,FALSE)</f>
        <v>Jennifer L.</v>
      </c>
      <c r="C2127">
        <f>VLOOKUP(A2127,MED[],2,FALSE)</f>
        <v>37.43</v>
      </c>
      <c r="D2127">
        <f>VLOOKUP(A2127,MED[],3,FALSE)</f>
        <v>4.5599999999999996</v>
      </c>
      <c r="E2127" t="str">
        <f>VLOOKUP(A2127,MED[],4,FALSE)</f>
        <v>No</v>
      </c>
      <c r="F2127" t="str">
        <f>VLOOKUP(A2127,MED[],5,FALSE)</f>
        <v>No</v>
      </c>
      <c r="G2127" t="str">
        <f>VLOOKUP(A2127,MED[],6,FALSE)</f>
        <v>Yes</v>
      </c>
      <c r="H2127" t="str">
        <f>VLOOKUP(A2127,MED[],7,FALSE)</f>
        <v>1</v>
      </c>
      <c r="I2127" t="str">
        <f>VLOOKUP(A2127,MED[],8,FALSE)</f>
        <v>No</v>
      </c>
      <c r="J2127" t="str">
        <f>VLOOKUP(A2127,MED[],9,FALSE)</f>
        <v>Obesity</v>
      </c>
      <c r="K2127" t="str">
        <f>VLOOKUP(A2127,MED[],10,FALSE)</f>
        <v>Normal</v>
      </c>
      <c r="L2127" t="str">
        <f>VLOOKUP(A2127,HOS[],2,FALSE)</f>
        <v>30 Aug 2003</v>
      </c>
      <c r="M2127" s="11">
        <f>VLOOKUP(A2127,HOS[],8,FALSE)</f>
        <v>33090.660000000003</v>
      </c>
      <c r="N2127" t="str">
        <f>VLOOKUP(A2127,HOS[],9,FALSE)</f>
        <v>tier - 2</v>
      </c>
      <c r="O2127" t="str">
        <f>VLOOKUP(A2127,HOS[],10,FALSE)</f>
        <v>tier - 1</v>
      </c>
      <c r="P2127" t="str">
        <f>VLOOKUP(A2127,HOS[],11,FALSE)</f>
        <v>R1012</v>
      </c>
      <c r="Q2127">
        <f>VLOOKUP(A2127,HOS[],3,FALSE)</f>
        <v>19</v>
      </c>
    </row>
    <row r="2128" spans="1:17" ht="15.6" x14ac:dyDescent="0.3">
      <c r="A2128" s="1" t="s">
        <v>236</v>
      </c>
      <c r="B2128" t="str">
        <f>VLOOKUP(A2128,CUS[],3,FALSE)</f>
        <v>Jesus Sr.</v>
      </c>
      <c r="C2128">
        <f>VLOOKUP(A2128,MED[],2,FALSE)</f>
        <v>25.74</v>
      </c>
      <c r="D2128">
        <f>VLOOKUP(A2128,MED[],3,FALSE)</f>
        <v>6.41</v>
      </c>
      <c r="E2128" t="str">
        <f>VLOOKUP(A2128,MED[],4,FALSE)</f>
        <v>yes</v>
      </c>
      <c r="F2128" t="str">
        <f>VLOOKUP(A2128,MED[],5,FALSE)</f>
        <v>No</v>
      </c>
      <c r="G2128" t="str">
        <f>VLOOKUP(A2128,MED[],6,FALSE)</f>
        <v>Yes</v>
      </c>
      <c r="H2128" t="str">
        <f>VLOOKUP(A2128,MED[],7,FALSE)</f>
        <v>1</v>
      </c>
      <c r="I2128" t="str">
        <f>VLOOKUP(A2128,MED[],8,FALSE)</f>
        <v>No</v>
      </c>
      <c r="J2128" t="str">
        <f>VLOOKUP(A2128,MED[],9,FALSE)</f>
        <v>Overweight</v>
      </c>
      <c r="K2128" t="str">
        <f>VLOOKUP(A2128,MED[],10,FALSE)</f>
        <v>Prediabetes</v>
      </c>
      <c r="L2128" t="str">
        <f>VLOOKUP(A2128,HOS[],2,FALSE)</f>
        <v>15 Sep 1997</v>
      </c>
      <c r="M2128" s="11">
        <f>VLOOKUP(A2128,HOS[],8,FALSE)</f>
        <v>33121</v>
      </c>
      <c r="N2128" t="str">
        <f>VLOOKUP(A2128,HOS[],9,FALSE)</f>
        <v>tier - 3</v>
      </c>
      <c r="O2128" t="str">
        <f>VLOOKUP(A2128,HOS[],10,FALSE)</f>
        <v>tier - 1</v>
      </c>
      <c r="P2128" t="str">
        <f>VLOOKUP(A2128,HOS[],11,FALSE)</f>
        <v>R1013</v>
      </c>
      <c r="Q2128">
        <f>VLOOKUP(A2128,HOS[],3,FALSE)</f>
        <v>25</v>
      </c>
    </row>
    <row r="2129" spans="1:17" ht="15.6" x14ac:dyDescent="0.3">
      <c r="A2129" s="1" t="s">
        <v>235</v>
      </c>
      <c r="B2129" t="str">
        <f>VLOOKUP(A2129,CUS[],3,FALSE)</f>
        <v>Kristen</v>
      </c>
      <c r="C2129">
        <f>VLOOKUP(A2129,MED[],2,FALSE)</f>
        <v>36.575000000000003</v>
      </c>
      <c r="D2129">
        <f>VLOOKUP(A2129,MED[],3,FALSE)</f>
        <v>5.57</v>
      </c>
      <c r="E2129" t="str">
        <f>VLOOKUP(A2129,MED[],4,FALSE)</f>
        <v>No</v>
      </c>
      <c r="F2129" t="str">
        <f>VLOOKUP(A2129,MED[],5,FALSE)</f>
        <v>No</v>
      </c>
      <c r="G2129" t="str">
        <f>VLOOKUP(A2129,MED[],6,FALSE)</f>
        <v>Yes</v>
      </c>
      <c r="H2129" t="str">
        <f>VLOOKUP(A2129,MED[],7,FALSE)</f>
        <v>1</v>
      </c>
      <c r="I2129" t="str">
        <f>VLOOKUP(A2129,MED[],8,FALSE)</f>
        <v>No</v>
      </c>
      <c r="J2129" t="str">
        <f>VLOOKUP(A2129,MED[],9,FALSE)</f>
        <v>Obesity</v>
      </c>
      <c r="K2129" t="str">
        <f>VLOOKUP(A2129,MED[],10,FALSE)</f>
        <v>Normal</v>
      </c>
      <c r="L2129" t="str">
        <f>VLOOKUP(A2129,HOS[],2,FALSE)</f>
        <v>12 Sep 2003</v>
      </c>
      <c r="M2129" s="11">
        <f>VLOOKUP(A2129,HOS[],8,FALSE)</f>
        <v>33292.83</v>
      </c>
      <c r="N2129" t="str">
        <f>VLOOKUP(A2129,HOS[],9,FALSE)</f>
        <v>tier - 2</v>
      </c>
      <c r="O2129" t="str">
        <f>VLOOKUP(A2129,HOS[],10,FALSE)</f>
        <v>tier - 2</v>
      </c>
      <c r="P2129" t="str">
        <f>VLOOKUP(A2129,HOS[],11,FALSE)</f>
        <v>R1012</v>
      </c>
      <c r="Q2129">
        <f>VLOOKUP(A2129,HOS[],3,FALSE)</f>
        <v>19</v>
      </c>
    </row>
    <row r="2130" spans="1:17" ht="15.6" x14ac:dyDescent="0.3">
      <c r="A2130" s="1" t="s">
        <v>234</v>
      </c>
      <c r="B2130" t="str">
        <f>VLOOKUP(A2130,CUS[],3,FALSE)</f>
        <v>Catherine C.</v>
      </c>
      <c r="C2130">
        <f>VLOOKUP(A2130,MED[],2,FALSE)</f>
        <v>35.15</v>
      </c>
      <c r="D2130">
        <f>VLOOKUP(A2130,MED[],3,FALSE)</f>
        <v>5.47</v>
      </c>
      <c r="E2130" t="str">
        <f>VLOOKUP(A2130,MED[],4,FALSE)</f>
        <v>No</v>
      </c>
      <c r="F2130" t="str">
        <f>VLOOKUP(A2130,MED[],5,FALSE)</f>
        <v>No</v>
      </c>
      <c r="G2130" t="str">
        <f>VLOOKUP(A2130,MED[],6,FALSE)</f>
        <v>Yes</v>
      </c>
      <c r="H2130" t="str">
        <f>VLOOKUP(A2130,MED[],7,FALSE)</f>
        <v>1</v>
      </c>
      <c r="I2130" t="str">
        <f>VLOOKUP(A2130,MED[],8,FALSE)</f>
        <v>No</v>
      </c>
      <c r="J2130" t="str">
        <f>VLOOKUP(A2130,MED[],9,FALSE)</f>
        <v>Obesity</v>
      </c>
      <c r="K2130" t="str">
        <f>VLOOKUP(A2130,MED[],10,FALSE)</f>
        <v>Normal</v>
      </c>
      <c r="L2130" t="str">
        <f>VLOOKUP(A2130,HOS[],2,FALSE)</f>
        <v>28 Sep 2003</v>
      </c>
      <c r="M2130" s="11">
        <f>VLOOKUP(A2130,HOS[],8,FALSE)</f>
        <v>33307.550000000003</v>
      </c>
      <c r="N2130" t="str">
        <f>VLOOKUP(A2130,HOS[],9,FALSE)</f>
        <v>tier - 2</v>
      </c>
      <c r="O2130" t="str">
        <f>VLOOKUP(A2130,HOS[],10,FALSE)</f>
        <v>tier - 3</v>
      </c>
      <c r="P2130" t="str">
        <f>VLOOKUP(A2130,HOS[],11,FALSE)</f>
        <v>R1012</v>
      </c>
      <c r="Q2130">
        <f>VLOOKUP(A2130,HOS[],3,FALSE)</f>
        <v>19</v>
      </c>
    </row>
    <row r="2131" spans="1:17" ht="15.6" x14ac:dyDescent="0.3">
      <c r="A2131" s="1" t="s">
        <v>233</v>
      </c>
      <c r="B2131" t="str">
        <f>VLOOKUP(A2131,CUS[],3,FALSE)</f>
        <v>Paula</v>
      </c>
      <c r="C2131">
        <f>VLOOKUP(A2131,MED[],2,FALSE)</f>
        <v>32.11</v>
      </c>
      <c r="D2131">
        <f>VLOOKUP(A2131,MED[],3,FALSE)</f>
        <v>4.43</v>
      </c>
      <c r="E2131" t="str">
        <f>VLOOKUP(A2131,MED[],4,FALSE)</f>
        <v>No</v>
      </c>
      <c r="F2131" t="str">
        <f>VLOOKUP(A2131,MED[],5,FALSE)</f>
        <v>No</v>
      </c>
      <c r="G2131" t="str">
        <f>VLOOKUP(A2131,MED[],6,FALSE)</f>
        <v>Yes</v>
      </c>
      <c r="H2131" t="str">
        <f>VLOOKUP(A2131,MED[],7,FALSE)</f>
        <v>1</v>
      </c>
      <c r="I2131" t="str">
        <f>VLOOKUP(A2131,MED[],8,FALSE)</f>
        <v>No</v>
      </c>
      <c r="J2131" t="str">
        <f>VLOOKUP(A2131,MED[],9,FALSE)</f>
        <v>Obesity</v>
      </c>
      <c r="K2131" t="str">
        <f>VLOOKUP(A2131,MED[],10,FALSE)</f>
        <v>Normal</v>
      </c>
      <c r="L2131" t="str">
        <f>VLOOKUP(A2131,HOS[],2,FALSE)</f>
        <v>5 Dec 2003</v>
      </c>
      <c r="M2131" s="11">
        <f>VLOOKUP(A2131,HOS[],8,FALSE)</f>
        <v>33344.449999999997</v>
      </c>
      <c r="N2131" t="str">
        <f>VLOOKUP(A2131,HOS[],9,FALSE)</f>
        <v>tier - 2</v>
      </c>
      <c r="O2131" t="str">
        <f>VLOOKUP(A2131,HOS[],10,FALSE)</f>
        <v>tier - 3</v>
      </c>
      <c r="P2131" t="str">
        <f>VLOOKUP(A2131,HOS[],11,FALSE)</f>
        <v>R1012</v>
      </c>
      <c r="Q2131">
        <f>VLOOKUP(A2131,HOS[],3,FALSE)</f>
        <v>19</v>
      </c>
    </row>
    <row r="2132" spans="1:17" ht="15.6" x14ac:dyDescent="0.3">
      <c r="A2132" s="1" t="s">
        <v>232</v>
      </c>
      <c r="B2132" t="str">
        <f>VLOOKUP(A2132,CUS[],3,FALSE)</f>
        <v>Evan</v>
      </c>
      <c r="C2132">
        <f>VLOOKUP(A2132,MED[],2,FALSE)</f>
        <v>30.495000000000001</v>
      </c>
      <c r="D2132">
        <f>VLOOKUP(A2132,MED[],3,FALSE)</f>
        <v>4.95</v>
      </c>
      <c r="E2132" t="str">
        <f>VLOOKUP(A2132,MED[],4,FALSE)</f>
        <v>No</v>
      </c>
      <c r="F2132" t="str">
        <f>VLOOKUP(A2132,MED[],5,FALSE)</f>
        <v>No</v>
      </c>
      <c r="G2132" t="str">
        <f>VLOOKUP(A2132,MED[],6,FALSE)</f>
        <v>Yes</v>
      </c>
      <c r="H2132" t="str">
        <f>VLOOKUP(A2132,MED[],7,FALSE)</f>
        <v>1</v>
      </c>
      <c r="I2132" t="str">
        <f>VLOOKUP(A2132,MED[],8,FALSE)</f>
        <v>No</v>
      </c>
      <c r="J2132" t="str">
        <f>VLOOKUP(A2132,MED[],9,FALSE)</f>
        <v>Obesity</v>
      </c>
      <c r="K2132" t="str">
        <f>VLOOKUP(A2132,MED[],10,FALSE)</f>
        <v>Normal</v>
      </c>
      <c r="L2132" t="str">
        <f>VLOOKUP(A2132,HOS[],2,FALSE)</f>
        <v>7 Aug 2003</v>
      </c>
      <c r="M2132" s="11">
        <f>VLOOKUP(A2132,HOS[],8,FALSE)</f>
        <v>33450.99</v>
      </c>
      <c r="N2132" t="str">
        <f>VLOOKUP(A2132,HOS[],9,FALSE)</f>
        <v>tier - 2</v>
      </c>
      <c r="O2132" t="str">
        <f>VLOOKUP(A2132,HOS[],10,FALSE)</f>
        <v>tier - 1</v>
      </c>
      <c r="P2132" t="str">
        <f>VLOOKUP(A2132,HOS[],11,FALSE)</f>
        <v>R1012</v>
      </c>
      <c r="Q2132">
        <f>VLOOKUP(A2132,HOS[],3,FALSE)</f>
        <v>19</v>
      </c>
    </row>
    <row r="2133" spans="1:17" ht="15.6" x14ac:dyDescent="0.3">
      <c r="A2133" s="1" t="s">
        <v>231</v>
      </c>
      <c r="B2133" t="str">
        <f>VLOOKUP(A2133,CUS[],3,FALSE)</f>
        <v>Nathan J</v>
      </c>
      <c r="C2133">
        <f>VLOOKUP(A2133,MED[],2,FALSE)</f>
        <v>29.24</v>
      </c>
      <c r="D2133">
        <f>VLOOKUP(A2133,MED[],3,FALSE)</f>
        <v>4.04</v>
      </c>
      <c r="E2133" t="str">
        <f>VLOOKUP(A2133,MED[],4,FALSE)</f>
        <v>No</v>
      </c>
      <c r="F2133" t="str">
        <f>VLOOKUP(A2133,MED[],5,FALSE)</f>
        <v>yes</v>
      </c>
      <c r="G2133" t="str">
        <f>VLOOKUP(A2133,MED[],6,FALSE)</f>
        <v>No</v>
      </c>
      <c r="H2133" t="str">
        <f>VLOOKUP(A2133,MED[],7,FALSE)</f>
        <v>1</v>
      </c>
      <c r="I2133" t="str">
        <f>VLOOKUP(A2133,MED[],8,FALSE)</f>
        <v>No</v>
      </c>
      <c r="J2133" t="str">
        <f>VLOOKUP(A2133,MED[],9,FALSE)</f>
        <v>Overweight</v>
      </c>
      <c r="K2133" t="str">
        <f>VLOOKUP(A2133,MED[],10,FALSE)</f>
        <v>Normal</v>
      </c>
      <c r="L2133" t="str">
        <f>VLOOKUP(A2133,HOS[],2,FALSE)</f>
        <v>25 Nov 2004</v>
      </c>
      <c r="M2133" s="11">
        <f>VLOOKUP(A2133,HOS[],8,FALSE)</f>
        <v>11763</v>
      </c>
      <c r="N2133" t="str">
        <f>VLOOKUP(A2133,HOS[],9,FALSE)</f>
        <v>tier - 2</v>
      </c>
      <c r="O2133" t="str">
        <f>VLOOKUP(A2133,HOS[],10,FALSE)</f>
        <v>tier - 1</v>
      </c>
      <c r="P2133" t="str">
        <f>VLOOKUP(A2133,HOS[],11,FALSE)</f>
        <v>R1012</v>
      </c>
      <c r="Q2133">
        <f>VLOOKUP(A2133,HOS[],3,FALSE)</f>
        <v>18</v>
      </c>
    </row>
    <row r="2134" spans="1:17" ht="15.6" x14ac:dyDescent="0.3">
      <c r="A2134" s="1" t="s">
        <v>230</v>
      </c>
      <c r="B2134" t="str">
        <f>VLOOKUP(A2134,CUS[],3,FALSE)</f>
        <v>Ashley M</v>
      </c>
      <c r="C2134">
        <f>VLOOKUP(A2134,MED[],2,FALSE)</f>
        <v>22.515000000000001</v>
      </c>
      <c r="D2134">
        <f>VLOOKUP(A2134,MED[],3,FALSE)</f>
        <v>5.93</v>
      </c>
      <c r="E2134" t="str">
        <f>VLOOKUP(A2134,MED[],4,FALSE)</f>
        <v>No</v>
      </c>
      <c r="F2134" t="str">
        <f>VLOOKUP(A2134,MED[],5,FALSE)</f>
        <v>No</v>
      </c>
      <c r="G2134" t="str">
        <f>VLOOKUP(A2134,MED[],6,FALSE)</f>
        <v>Yes</v>
      </c>
      <c r="H2134" t="str">
        <f>VLOOKUP(A2134,MED[],7,FALSE)</f>
        <v>1</v>
      </c>
      <c r="I2134" t="str">
        <f>VLOOKUP(A2134,MED[],8,FALSE)</f>
        <v>No</v>
      </c>
      <c r="J2134" t="str">
        <f>VLOOKUP(A2134,MED[],9,FALSE)</f>
        <v>Overweight</v>
      </c>
      <c r="K2134" t="str">
        <f>VLOOKUP(A2134,MED[],10,FALSE)</f>
        <v>Prediabetes</v>
      </c>
      <c r="L2134" t="str">
        <f>VLOOKUP(A2134,HOS[],2,FALSE)</f>
        <v>18 Sep 2003</v>
      </c>
      <c r="M2134" s="11">
        <f>VLOOKUP(A2134,HOS[],8,FALSE)</f>
        <v>33471.97</v>
      </c>
      <c r="N2134" t="str">
        <f>VLOOKUP(A2134,HOS[],9,FALSE)</f>
        <v>tier - 2</v>
      </c>
      <c r="O2134" t="str">
        <f>VLOOKUP(A2134,HOS[],10,FALSE)</f>
        <v>tier - 3</v>
      </c>
      <c r="P2134" t="str">
        <f>VLOOKUP(A2134,HOS[],11,FALSE)</f>
        <v>R1012</v>
      </c>
      <c r="Q2134">
        <f>VLOOKUP(A2134,HOS[],3,FALSE)</f>
        <v>19</v>
      </c>
    </row>
    <row r="2135" spans="1:17" ht="15.6" x14ac:dyDescent="0.3">
      <c r="A2135" s="1" t="s">
        <v>229</v>
      </c>
      <c r="B2135" t="str">
        <f>VLOOKUP(A2135,CUS[],3,FALSE)</f>
        <v>Jason</v>
      </c>
      <c r="C2135">
        <f>VLOOKUP(A2135,MED[],2,FALSE)</f>
        <v>15.65</v>
      </c>
      <c r="D2135">
        <f>VLOOKUP(A2135,MED[],3,FALSE)</f>
        <v>4.2300000000000004</v>
      </c>
      <c r="E2135" t="str">
        <f>VLOOKUP(A2135,MED[],4,FALSE)</f>
        <v>No</v>
      </c>
      <c r="F2135" t="str">
        <f>VLOOKUP(A2135,MED[],5,FALSE)</f>
        <v>No</v>
      </c>
      <c r="G2135" t="str">
        <f>VLOOKUP(A2135,MED[],6,FALSE)</f>
        <v>No</v>
      </c>
      <c r="H2135" t="str">
        <f>VLOOKUP(A2135,MED[],7,FALSE)</f>
        <v>0</v>
      </c>
      <c r="I2135" t="str">
        <f>VLOOKUP(A2135,MED[],8,FALSE)</f>
        <v>No</v>
      </c>
      <c r="J2135" t="str">
        <f>VLOOKUP(A2135,MED[],9,FALSE)</f>
        <v>Underweight</v>
      </c>
      <c r="K2135" t="str">
        <f>VLOOKUP(A2135,MED[],10,FALSE)</f>
        <v>Normal</v>
      </c>
      <c r="L2135" t="str">
        <f>VLOOKUP(A2135,HOS[],2,FALSE)</f>
        <v>25 Jul 1989</v>
      </c>
      <c r="M2135" s="11">
        <f>VLOOKUP(A2135,HOS[],8,FALSE)</f>
        <v>33475.82</v>
      </c>
      <c r="N2135" t="str">
        <f>VLOOKUP(A2135,HOS[],9,FALSE)</f>
        <v>tier - 2</v>
      </c>
      <c r="O2135" t="str">
        <f>VLOOKUP(A2135,HOS[],10,FALSE)</f>
        <v>tier - 2</v>
      </c>
      <c r="P2135" t="str">
        <f>VLOOKUP(A2135,HOS[],11,FALSE)</f>
        <v>R1013</v>
      </c>
      <c r="Q2135">
        <f>VLOOKUP(A2135,HOS[],3,FALSE)</f>
        <v>33</v>
      </c>
    </row>
    <row r="2136" spans="1:17" ht="15.6" x14ac:dyDescent="0.3">
      <c r="A2136" s="1" t="s">
        <v>228</v>
      </c>
      <c r="B2136" t="str">
        <f>VLOOKUP(A2136,CUS[],3,FALSE)</f>
        <v>Marshall</v>
      </c>
      <c r="C2136">
        <f>VLOOKUP(A2136,MED[],2,FALSE)</f>
        <v>27.36</v>
      </c>
      <c r="D2136">
        <f>VLOOKUP(A2136,MED[],3,FALSE)</f>
        <v>5.59</v>
      </c>
      <c r="E2136" t="str">
        <f>VLOOKUP(A2136,MED[],4,FALSE)</f>
        <v>yes</v>
      </c>
      <c r="F2136" t="str">
        <f>VLOOKUP(A2136,MED[],5,FALSE)</f>
        <v>No</v>
      </c>
      <c r="G2136" t="str">
        <f>VLOOKUP(A2136,MED[],6,FALSE)</f>
        <v>No</v>
      </c>
      <c r="H2136" t="str">
        <f>VLOOKUP(A2136,MED[],7,FALSE)</f>
        <v>0</v>
      </c>
      <c r="I2136" t="str">
        <f>VLOOKUP(A2136,MED[],8,FALSE)</f>
        <v>No</v>
      </c>
      <c r="J2136" t="str">
        <f>VLOOKUP(A2136,MED[],9,FALSE)</f>
        <v>Overweight</v>
      </c>
      <c r="K2136" t="str">
        <f>VLOOKUP(A2136,MED[],10,FALSE)</f>
        <v>Normal</v>
      </c>
      <c r="L2136" t="str">
        <f>VLOOKUP(A2136,HOS[],2,FALSE)</f>
        <v>22 Nov 2001</v>
      </c>
      <c r="M2136" s="11">
        <f>VLOOKUP(A2136,HOS[],8,FALSE)</f>
        <v>33527.1</v>
      </c>
      <c r="N2136" t="str">
        <f>VLOOKUP(A2136,HOS[],9,FALSE)</f>
        <v>tier - 2</v>
      </c>
      <c r="O2136" t="str">
        <f>VLOOKUP(A2136,HOS[],10,FALSE)</f>
        <v>tier - 1</v>
      </c>
      <c r="P2136" t="str">
        <f>VLOOKUP(A2136,HOS[],11,FALSE)</f>
        <v>R1016</v>
      </c>
      <c r="Q2136">
        <f>VLOOKUP(A2136,HOS[],3,FALSE)</f>
        <v>21</v>
      </c>
    </row>
    <row r="2137" spans="1:17" ht="15.6" x14ac:dyDescent="0.3">
      <c r="A2137" s="1" t="s">
        <v>227</v>
      </c>
      <c r="B2137" t="str">
        <f>VLOOKUP(A2137,CUS[],3,FALSE)</f>
        <v>Lavar</v>
      </c>
      <c r="C2137">
        <f>VLOOKUP(A2137,MED[],2,FALSE)</f>
        <v>22.3</v>
      </c>
      <c r="D2137">
        <f>VLOOKUP(A2137,MED[],3,FALSE)</f>
        <v>4.8899999999999997</v>
      </c>
      <c r="E2137" t="str">
        <f>VLOOKUP(A2137,MED[],4,FALSE)</f>
        <v>yes</v>
      </c>
      <c r="F2137" t="str">
        <f>VLOOKUP(A2137,MED[],5,FALSE)</f>
        <v>No</v>
      </c>
      <c r="G2137" t="str">
        <f>VLOOKUP(A2137,MED[],6,FALSE)</f>
        <v>No</v>
      </c>
      <c r="H2137" t="str">
        <f>VLOOKUP(A2137,MED[],7,FALSE)</f>
        <v>0</v>
      </c>
      <c r="I2137" t="str">
        <f>VLOOKUP(A2137,MED[],8,FALSE)</f>
        <v>No</v>
      </c>
      <c r="J2137" t="str">
        <f>VLOOKUP(A2137,MED[],9,FALSE)</f>
        <v>Overweight</v>
      </c>
      <c r="K2137" t="str">
        <f>VLOOKUP(A2137,MED[],10,FALSE)</f>
        <v>Normal</v>
      </c>
      <c r="L2137" t="str">
        <f>VLOOKUP(A2137,HOS[],2,FALSE)</f>
        <v>15 Jun 2001</v>
      </c>
      <c r="M2137" s="11">
        <f>VLOOKUP(A2137,HOS[],8,FALSE)</f>
        <v>46889.26</v>
      </c>
      <c r="N2137" t="str">
        <f>VLOOKUP(A2137,HOS[],9,FALSE)</f>
        <v>tier - 3</v>
      </c>
      <c r="O2137" t="str">
        <f>VLOOKUP(A2137,HOS[],10,FALSE)</f>
        <v>tier - 2</v>
      </c>
      <c r="P2137" t="str">
        <f>VLOOKUP(A2137,HOS[],11,FALSE)</f>
        <v>R1011</v>
      </c>
      <c r="Q2137">
        <f>VLOOKUP(A2137,HOS[],3,FALSE)</f>
        <v>21</v>
      </c>
    </row>
    <row r="2138" spans="1:17" ht="15.6" x14ac:dyDescent="0.3">
      <c r="A2138" s="1" t="s">
        <v>226</v>
      </c>
      <c r="B2138" t="str">
        <f>VLOOKUP(A2138,CUS[],3,FALSE)</f>
        <v>Charlie T.</v>
      </c>
      <c r="C2138">
        <f>VLOOKUP(A2138,MED[],2,FALSE)</f>
        <v>26.03</v>
      </c>
      <c r="D2138">
        <f>VLOOKUP(A2138,MED[],3,FALSE)</f>
        <v>5.81</v>
      </c>
      <c r="E2138" t="str">
        <f>VLOOKUP(A2138,MED[],4,FALSE)</f>
        <v>yes</v>
      </c>
      <c r="F2138" t="str">
        <f>VLOOKUP(A2138,MED[],5,FALSE)</f>
        <v>No</v>
      </c>
      <c r="G2138" t="str">
        <f>VLOOKUP(A2138,MED[],6,FALSE)</f>
        <v>No</v>
      </c>
      <c r="H2138" t="str">
        <f>VLOOKUP(A2138,MED[],7,FALSE)</f>
        <v>0</v>
      </c>
      <c r="I2138" t="str">
        <f>VLOOKUP(A2138,MED[],8,FALSE)</f>
        <v>No</v>
      </c>
      <c r="J2138" t="str">
        <f>VLOOKUP(A2138,MED[],9,FALSE)</f>
        <v>Overweight</v>
      </c>
      <c r="K2138" t="str">
        <f>VLOOKUP(A2138,MED[],10,FALSE)</f>
        <v>Prediabetes</v>
      </c>
      <c r="L2138" t="str">
        <f>VLOOKUP(A2138,HOS[],2,FALSE)</f>
        <v>9 Aug 2001</v>
      </c>
      <c r="M2138" s="11">
        <f>VLOOKUP(A2138,HOS[],8,FALSE)</f>
        <v>33611.71</v>
      </c>
      <c r="N2138" t="str">
        <f>VLOOKUP(A2138,HOS[],9,FALSE)</f>
        <v>tier - 3</v>
      </c>
      <c r="O2138" t="str">
        <f>VLOOKUP(A2138,HOS[],10,FALSE)</f>
        <v>tier - 2</v>
      </c>
      <c r="P2138" t="str">
        <f>VLOOKUP(A2138,HOS[],11,FALSE)</f>
        <v>R1019</v>
      </c>
      <c r="Q2138">
        <f>VLOOKUP(A2138,HOS[],3,FALSE)</f>
        <v>21</v>
      </c>
    </row>
    <row r="2139" spans="1:17" ht="15.6" x14ac:dyDescent="0.3">
      <c r="A2139" s="1" t="s">
        <v>225</v>
      </c>
      <c r="B2139" t="str">
        <f>VLOOKUP(A2139,CUS[],3,FALSE)</f>
        <v>Lauren</v>
      </c>
      <c r="C2139">
        <f>VLOOKUP(A2139,MED[],2,FALSE)</f>
        <v>27.74</v>
      </c>
      <c r="D2139">
        <f>VLOOKUP(A2139,MED[],3,FALSE)</f>
        <v>4.29</v>
      </c>
      <c r="E2139" t="str">
        <f>VLOOKUP(A2139,MED[],4,FALSE)</f>
        <v>No</v>
      </c>
      <c r="F2139" t="str">
        <f>VLOOKUP(A2139,MED[],5,FALSE)</f>
        <v>yes</v>
      </c>
      <c r="G2139" t="str">
        <f>VLOOKUP(A2139,MED[],6,FALSE)</f>
        <v>No</v>
      </c>
      <c r="H2139" t="str">
        <f>VLOOKUP(A2139,MED[],7,FALSE)</f>
        <v>1</v>
      </c>
      <c r="I2139" t="str">
        <f>VLOOKUP(A2139,MED[],8,FALSE)</f>
        <v>No</v>
      </c>
      <c r="J2139" t="str">
        <f>VLOOKUP(A2139,MED[],9,FALSE)</f>
        <v>Overweight</v>
      </c>
      <c r="K2139" t="str">
        <f>VLOOKUP(A2139,MED[],10,FALSE)</f>
        <v>Normal</v>
      </c>
      <c r="L2139" t="str">
        <f>VLOOKUP(A2139,HOS[],2,FALSE)</f>
        <v>28 Jun 2004</v>
      </c>
      <c r="M2139" s="11">
        <f>VLOOKUP(A2139,HOS[],8,FALSE)</f>
        <v>33707.550000000003</v>
      </c>
      <c r="N2139" t="str">
        <f>VLOOKUP(A2139,HOS[],9,FALSE)</f>
        <v>tier - 3</v>
      </c>
      <c r="O2139" t="str">
        <f>VLOOKUP(A2139,HOS[],10,FALSE)</f>
        <v>tier - 2</v>
      </c>
      <c r="P2139" t="str">
        <f>VLOOKUP(A2139,HOS[],11,FALSE)</f>
        <v>R1025</v>
      </c>
      <c r="Q2139">
        <f>VLOOKUP(A2139,HOS[],3,FALSE)</f>
        <v>18</v>
      </c>
    </row>
    <row r="2140" spans="1:17" ht="15.6" x14ac:dyDescent="0.3">
      <c r="A2140" s="1" t="s">
        <v>224</v>
      </c>
      <c r="B2140" t="str">
        <f>VLOOKUP(A2140,CUS[],3,FALSE)</f>
        <v>Arthur</v>
      </c>
      <c r="C2140">
        <f>VLOOKUP(A2140,MED[],2,FALSE)</f>
        <v>32.11</v>
      </c>
      <c r="D2140">
        <f>VLOOKUP(A2140,MED[],3,FALSE)</f>
        <v>4.03</v>
      </c>
      <c r="E2140" t="str">
        <f>VLOOKUP(A2140,MED[],4,FALSE)</f>
        <v>yes</v>
      </c>
      <c r="F2140" t="str">
        <f>VLOOKUP(A2140,MED[],5,FALSE)</f>
        <v>yes</v>
      </c>
      <c r="G2140" t="str">
        <f>VLOOKUP(A2140,MED[],6,FALSE)</f>
        <v>No</v>
      </c>
      <c r="H2140" t="str">
        <f>VLOOKUP(A2140,MED[],7,FALSE)</f>
        <v>2</v>
      </c>
      <c r="I2140" t="str">
        <f>VLOOKUP(A2140,MED[],8,FALSE)</f>
        <v>No</v>
      </c>
      <c r="J2140" t="str">
        <f>VLOOKUP(A2140,MED[],9,FALSE)</f>
        <v>Obesity</v>
      </c>
      <c r="K2140" t="str">
        <f>VLOOKUP(A2140,MED[],10,FALSE)</f>
        <v>Normal</v>
      </c>
      <c r="L2140" t="str">
        <f>VLOOKUP(A2140,HOS[],2,FALSE)</f>
        <v>1 Jul 2000</v>
      </c>
      <c r="M2140" s="11">
        <f>VLOOKUP(A2140,HOS[],8,FALSE)</f>
        <v>33732.69</v>
      </c>
      <c r="N2140" t="str">
        <f>VLOOKUP(A2140,HOS[],9,FALSE)</f>
        <v>tier - 3</v>
      </c>
      <c r="O2140" t="str">
        <f>VLOOKUP(A2140,HOS[],10,FALSE)</f>
        <v>tier - 3</v>
      </c>
      <c r="P2140" t="str">
        <f>VLOOKUP(A2140,HOS[],11,FALSE)</f>
        <v>R1012</v>
      </c>
      <c r="Q2140">
        <f>VLOOKUP(A2140,HOS[],3,FALSE)</f>
        <v>22</v>
      </c>
    </row>
    <row r="2141" spans="1:17" ht="15.6" x14ac:dyDescent="0.3">
      <c r="A2141" s="1" t="s">
        <v>223</v>
      </c>
      <c r="B2141" t="str">
        <f>VLOOKUP(A2141,CUS[],3,FALSE)</f>
        <v>Thomas</v>
      </c>
      <c r="C2141">
        <f>VLOOKUP(A2141,MED[],2,FALSE)</f>
        <v>25.175000000000001</v>
      </c>
      <c r="D2141">
        <f>VLOOKUP(A2141,MED[],3,FALSE)</f>
        <v>6.29</v>
      </c>
      <c r="E2141" t="str">
        <f>VLOOKUP(A2141,MED[],4,FALSE)</f>
        <v>yes</v>
      </c>
      <c r="F2141" t="str">
        <f>VLOOKUP(A2141,MED[],5,FALSE)</f>
        <v>yes</v>
      </c>
      <c r="G2141" t="str">
        <f>VLOOKUP(A2141,MED[],6,FALSE)</f>
        <v>No</v>
      </c>
      <c r="H2141" t="str">
        <f>VLOOKUP(A2141,MED[],7,FALSE)</f>
        <v>2</v>
      </c>
      <c r="I2141" t="str">
        <f>VLOOKUP(A2141,MED[],8,FALSE)</f>
        <v>No</v>
      </c>
      <c r="J2141" t="str">
        <f>VLOOKUP(A2141,MED[],9,FALSE)</f>
        <v>Overweight</v>
      </c>
      <c r="K2141" t="str">
        <f>VLOOKUP(A2141,MED[],10,FALSE)</f>
        <v>Prediabetes</v>
      </c>
      <c r="L2141" t="str">
        <f>VLOOKUP(A2141,HOS[],2,FALSE)</f>
        <v>12 Sep 2000</v>
      </c>
      <c r="M2141" s="11">
        <f>VLOOKUP(A2141,HOS[],8,FALSE)</f>
        <v>33750.29</v>
      </c>
      <c r="N2141" t="str">
        <f>VLOOKUP(A2141,HOS[],9,FALSE)</f>
        <v>tier - 3</v>
      </c>
      <c r="O2141" t="str">
        <f>VLOOKUP(A2141,HOS[],10,FALSE)</f>
        <v>tier - 3</v>
      </c>
      <c r="P2141" t="str">
        <f>VLOOKUP(A2141,HOS[],11,FALSE)</f>
        <v>R1012</v>
      </c>
      <c r="Q2141">
        <f>VLOOKUP(A2141,HOS[],3,FALSE)</f>
        <v>22</v>
      </c>
    </row>
    <row r="2142" spans="1:17" ht="15.6" x14ac:dyDescent="0.3">
      <c r="A2142" s="1" t="s">
        <v>222</v>
      </c>
      <c r="B2142" t="str">
        <f>VLOOKUP(A2142,CUS[],3,FALSE)</f>
        <v xml:space="preserve">  Jennifer</v>
      </c>
      <c r="C2142">
        <f>VLOOKUP(A2142,MED[],2,FALSE)</f>
        <v>39.49</v>
      </c>
      <c r="D2142">
        <f>VLOOKUP(A2142,MED[],3,FALSE)</f>
        <v>4.4800000000000004</v>
      </c>
      <c r="E2142" t="str">
        <f>VLOOKUP(A2142,MED[],4,FALSE)</f>
        <v>yes</v>
      </c>
      <c r="F2142" t="str">
        <f>VLOOKUP(A2142,MED[],5,FALSE)</f>
        <v>No</v>
      </c>
      <c r="G2142" t="str">
        <f>VLOOKUP(A2142,MED[],6,FALSE)</f>
        <v>No</v>
      </c>
      <c r="H2142" t="str">
        <f>VLOOKUP(A2142,MED[],7,FALSE)</f>
        <v>0</v>
      </c>
      <c r="I2142" t="str">
        <f>VLOOKUP(A2142,MED[],8,FALSE)</f>
        <v>No</v>
      </c>
      <c r="J2142" t="str">
        <f>VLOOKUP(A2142,MED[],9,FALSE)</f>
        <v>Obesity</v>
      </c>
      <c r="K2142" t="str">
        <f>VLOOKUP(A2142,MED[],10,FALSE)</f>
        <v>Normal</v>
      </c>
      <c r="L2142" t="str">
        <f>VLOOKUP(A2142,HOS[],2,FALSE)</f>
        <v>11 Aug 2001</v>
      </c>
      <c r="M2142" s="11">
        <f>VLOOKUP(A2142,HOS[],8,FALSE)</f>
        <v>33753.32</v>
      </c>
      <c r="N2142" t="str">
        <f>VLOOKUP(A2142,HOS[],9,FALSE)</f>
        <v>tier - 3</v>
      </c>
      <c r="O2142" t="str">
        <f>VLOOKUP(A2142,HOS[],10,FALSE)</f>
        <v>tier - 2</v>
      </c>
      <c r="P2142" t="str">
        <f>VLOOKUP(A2142,HOS[],11,FALSE)</f>
        <v>R1013</v>
      </c>
      <c r="Q2142">
        <f>VLOOKUP(A2142,HOS[],3,FALSE)</f>
        <v>21</v>
      </c>
    </row>
    <row r="2143" spans="1:17" ht="15.6" x14ac:dyDescent="0.3">
      <c r="A2143" s="1" t="s">
        <v>221</v>
      </c>
      <c r="B2143" t="str">
        <f>VLOOKUP(A2143,CUS[],3,FALSE)</f>
        <v>Tammy</v>
      </c>
      <c r="C2143">
        <f>VLOOKUP(A2143,MED[],2,FALSE)</f>
        <v>34.869999999999997</v>
      </c>
      <c r="D2143">
        <f>VLOOKUP(A2143,MED[],3,FALSE)</f>
        <v>5.51</v>
      </c>
      <c r="E2143" t="str">
        <f>VLOOKUP(A2143,MED[],4,FALSE)</f>
        <v>yes</v>
      </c>
      <c r="F2143" t="str">
        <f>VLOOKUP(A2143,MED[],5,FALSE)</f>
        <v>No</v>
      </c>
      <c r="G2143" t="str">
        <f>VLOOKUP(A2143,MED[],6,FALSE)</f>
        <v>No</v>
      </c>
      <c r="H2143" t="str">
        <f>VLOOKUP(A2143,MED[],7,FALSE)</f>
        <v>0</v>
      </c>
      <c r="I2143" t="str">
        <f>VLOOKUP(A2143,MED[],8,FALSE)</f>
        <v>No</v>
      </c>
      <c r="J2143" t="str">
        <f>VLOOKUP(A2143,MED[],9,FALSE)</f>
        <v>Obesity</v>
      </c>
      <c r="K2143" t="str">
        <f>VLOOKUP(A2143,MED[],10,FALSE)</f>
        <v>Normal</v>
      </c>
      <c r="L2143" t="str">
        <f>VLOOKUP(A2143,HOS[],2,FALSE)</f>
        <v>26 Sep 2001</v>
      </c>
      <c r="M2143" s="11">
        <f>VLOOKUP(A2143,HOS[],8,FALSE)</f>
        <v>33829.39</v>
      </c>
      <c r="N2143" t="str">
        <f>VLOOKUP(A2143,HOS[],9,FALSE)</f>
        <v>tier - 3</v>
      </c>
      <c r="O2143" t="str">
        <f>VLOOKUP(A2143,HOS[],10,FALSE)</f>
        <v>tier - 2</v>
      </c>
      <c r="P2143" t="str">
        <f>VLOOKUP(A2143,HOS[],11,FALSE)</f>
        <v>R1013</v>
      </c>
      <c r="Q2143">
        <f>VLOOKUP(A2143,HOS[],3,FALSE)</f>
        <v>21</v>
      </c>
    </row>
    <row r="2144" spans="1:17" ht="15.6" x14ac:dyDescent="0.3">
      <c r="A2144" s="1" t="s">
        <v>220</v>
      </c>
      <c r="B2144" t="str">
        <f>VLOOKUP(A2144,CUS[],3,FALSE)</f>
        <v>Lena</v>
      </c>
      <c r="C2144">
        <f>VLOOKUP(A2144,MED[],2,FALSE)</f>
        <v>34.6</v>
      </c>
      <c r="D2144">
        <f>VLOOKUP(A2144,MED[],3,FALSE)</f>
        <v>4.5</v>
      </c>
      <c r="E2144" t="str">
        <f>VLOOKUP(A2144,MED[],4,FALSE)</f>
        <v>yes</v>
      </c>
      <c r="F2144" t="str">
        <f>VLOOKUP(A2144,MED[],5,FALSE)</f>
        <v>No</v>
      </c>
      <c r="G2144" t="str">
        <f>VLOOKUP(A2144,MED[],6,FALSE)</f>
        <v>No</v>
      </c>
      <c r="H2144" t="str">
        <f>VLOOKUP(A2144,MED[],7,FALSE)</f>
        <v>0</v>
      </c>
      <c r="I2144" t="str">
        <f>VLOOKUP(A2144,MED[],8,FALSE)</f>
        <v>No</v>
      </c>
      <c r="J2144" t="str">
        <f>VLOOKUP(A2144,MED[],9,FALSE)</f>
        <v>Obesity</v>
      </c>
      <c r="K2144" t="str">
        <f>VLOOKUP(A2144,MED[],10,FALSE)</f>
        <v>Normal</v>
      </c>
      <c r="L2144" t="str">
        <f>VLOOKUP(A2144,HOS[],2,FALSE)</f>
        <v>10 Jul 2001</v>
      </c>
      <c r="M2144" s="11">
        <f>VLOOKUP(A2144,HOS[],8,FALSE)</f>
        <v>40817.85</v>
      </c>
      <c r="N2144" t="str">
        <f>VLOOKUP(A2144,HOS[],9,FALSE)</f>
        <v>tier - 3</v>
      </c>
      <c r="O2144" t="str">
        <f>VLOOKUP(A2144,HOS[],10,FALSE)</f>
        <v>tier - 1</v>
      </c>
      <c r="P2144" t="str">
        <f>VLOOKUP(A2144,HOS[],11,FALSE)</f>
        <v>R1011</v>
      </c>
      <c r="Q2144">
        <f>VLOOKUP(A2144,HOS[],3,FALSE)</f>
        <v>21</v>
      </c>
    </row>
    <row r="2145" spans="1:17" ht="15.6" x14ac:dyDescent="0.3">
      <c r="A2145" s="1" t="s">
        <v>219</v>
      </c>
      <c r="B2145" t="str">
        <f>VLOOKUP(A2145,CUS[],3,FALSE)</f>
        <v>Valentina</v>
      </c>
      <c r="C2145">
        <f>VLOOKUP(A2145,MED[],2,FALSE)</f>
        <v>25.8</v>
      </c>
      <c r="D2145">
        <f>VLOOKUP(A2145,MED[],3,FALSE)</f>
        <v>6.29</v>
      </c>
      <c r="E2145" t="str">
        <f>VLOOKUP(A2145,MED[],4,FALSE)</f>
        <v>yes</v>
      </c>
      <c r="F2145" t="str">
        <f>VLOOKUP(A2145,MED[],5,FALSE)</f>
        <v>No</v>
      </c>
      <c r="G2145" t="str">
        <f>VLOOKUP(A2145,MED[],6,FALSE)</f>
        <v>No</v>
      </c>
      <c r="H2145" t="str">
        <f>VLOOKUP(A2145,MED[],7,FALSE)</f>
        <v>0</v>
      </c>
      <c r="I2145" t="str">
        <f>VLOOKUP(A2145,MED[],8,FALSE)</f>
        <v>No</v>
      </c>
      <c r="J2145" t="str">
        <f>VLOOKUP(A2145,MED[],9,FALSE)</f>
        <v>Overweight</v>
      </c>
      <c r="K2145" t="str">
        <f>VLOOKUP(A2145,MED[],10,FALSE)</f>
        <v>Prediabetes</v>
      </c>
      <c r="L2145" t="str">
        <f>VLOOKUP(A2145,HOS[],2,FALSE)</f>
        <v>9 Aug 2001</v>
      </c>
      <c r="M2145" s="11">
        <f>VLOOKUP(A2145,HOS[],8,FALSE)</f>
        <v>33900.65</v>
      </c>
      <c r="N2145" t="str">
        <f>VLOOKUP(A2145,HOS[],9,FALSE)</f>
        <v>tier - 3</v>
      </c>
      <c r="O2145" t="str">
        <f>VLOOKUP(A2145,HOS[],10,FALSE)</f>
        <v>tier - 2</v>
      </c>
      <c r="P2145" t="str">
        <f>VLOOKUP(A2145,HOS[],11,FALSE)</f>
        <v>R1011</v>
      </c>
      <c r="Q2145">
        <f>VLOOKUP(A2145,HOS[],3,FALSE)</f>
        <v>21</v>
      </c>
    </row>
    <row r="2146" spans="1:17" ht="15.6" x14ac:dyDescent="0.3">
      <c r="A2146" s="1" t="s">
        <v>218</v>
      </c>
      <c r="B2146" t="str">
        <f>VLOOKUP(A2146,CUS[],3,FALSE)</f>
        <v>Russell N.</v>
      </c>
      <c r="C2146">
        <f>VLOOKUP(A2146,MED[],2,FALSE)</f>
        <v>35.86</v>
      </c>
      <c r="D2146">
        <f>VLOOKUP(A2146,MED[],3,FALSE)</f>
        <v>4.33</v>
      </c>
      <c r="E2146" t="str">
        <f>VLOOKUP(A2146,MED[],4,FALSE)</f>
        <v>No</v>
      </c>
      <c r="F2146" t="str">
        <f>VLOOKUP(A2146,MED[],5,FALSE)</f>
        <v>No</v>
      </c>
      <c r="G2146" t="str">
        <f>VLOOKUP(A2146,MED[],6,FALSE)</f>
        <v>No</v>
      </c>
      <c r="H2146" t="str">
        <f>VLOOKUP(A2146,MED[],7,FALSE)</f>
        <v>1</v>
      </c>
      <c r="I2146" t="str">
        <f>VLOOKUP(A2146,MED[],8,FALSE)</f>
        <v>No</v>
      </c>
      <c r="J2146" t="str">
        <f>VLOOKUP(A2146,MED[],9,FALSE)</f>
        <v>Obesity</v>
      </c>
      <c r="K2146" t="str">
        <f>VLOOKUP(A2146,MED[],10,FALSE)</f>
        <v>Normal</v>
      </c>
      <c r="L2146" t="str">
        <f>VLOOKUP(A2146,HOS[],2,FALSE)</f>
        <v>27 Sep 1998</v>
      </c>
      <c r="M2146" s="11">
        <f>VLOOKUP(A2146,HOS[],8,FALSE)</f>
        <v>33907.550000000003</v>
      </c>
      <c r="N2146" t="str">
        <f>VLOOKUP(A2146,HOS[],9,FALSE)</f>
        <v>tier - 3</v>
      </c>
      <c r="O2146" t="str">
        <f>VLOOKUP(A2146,HOS[],10,FALSE)</f>
        <v>tier - 2</v>
      </c>
      <c r="P2146" t="str">
        <f>VLOOKUP(A2146,HOS[],11,FALSE)</f>
        <v>R1013</v>
      </c>
      <c r="Q2146">
        <f>VLOOKUP(A2146,HOS[],3,FALSE)</f>
        <v>24</v>
      </c>
    </row>
    <row r="2147" spans="1:17" ht="15.6" x14ac:dyDescent="0.3">
      <c r="A2147" s="1" t="s">
        <v>217</v>
      </c>
      <c r="B2147" t="str">
        <f>VLOOKUP(A2147,CUS[],3,FALSE)</f>
        <v>Scott R.</v>
      </c>
      <c r="C2147">
        <f>VLOOKUP(A2147,MED[],2,FALSE)</f>
        <v>40.47</v>
      </c>
      <c r="D2147">
        <f>VLOOKUP(A2147,MED[],3,FALSE)</f>
        <v>11.15</v>
      </c>
      <c r="E2147" t="str">
        <f>VLOOKUP(A2147,MED[],4,FALSE)</f>
        <v>No</v>
      </c>
      <c r="F2147" t="str">
        <f>VLOOKUP(A2147,MED[],5,FALSE)</f>
        <v>No</v>
      </c>
      <c r="G2147" t="str">
        <f>VLOOKUP(A2147,MED[],6,FALSE)</f>
        <v>No</v>
      </c>
      <c r="H2147" t="str">
        <f>VLOOKUP(A2147,MED[],7,FALSE)</f>
        <v>0</v>
      </c>
      <c r="I2147" t="str">
        <f>VLOOKUP(A2147,MED[],8,FALSE)</f>
        <v>No</v>
      </c>
      <c r="J2147" t="str">
        <f>VLOOKUP(A2147,MED[],9,FALSE)</f>
        <v>Obesity</v>
      </c>
      <c r="K2147" t="str">
        <f>VLOOKUP(A2147,MED[],10,FALSE)</f>
        <v>Diabetes</v>
      </c>
      <c r="L2147" t="str">
        <f>VLOOKUP(A2147,HOS[],2,FALSE)</f>
        <v>25 Sep 2002</v>
      </c>
      <c r="M2147" s="11">
        <f>VLOOKUP(A2147,HOS[],8,FALSE)</f>
        <v>33975.47</v>
      </c>
      <c r="N2147" t="str">
        <f>VLOOKUP(A2147,HOS[],9,FALSE)</f>
        <v>tier - 3</v>
      </c>
      <c r="O2147" t="str">
        <f>VLOOKUP(A2147,HOS[],10,FALSE)</f>
        <v>tier - 3</v>
      </c>
      <c r="P2147" t="str">
        <f>VLOOKUP(A2147,HOS[],11,FALSE)</f>
        <v>R1016</v>
      </c>
      <c r="Q2147">
        <f>VLOOKUP(A2147,HOS[],3,FALSE)</f>
        <v>20</v>
      </c>
    </row>
    <row r="2148" spans="1:17" ht="15.6" x14ac:dyDescent="0.3">
      <c r="A2148" s="1" t="s">
        <v>216</v>
      </c>
      <c r="B2148" t="str">
        <f>VLOOKUP(A2148,CUS[],3,FALSE)</f>
        <v>Jose Francisco Sr.</v>
      </c>
      <c r="C2148">
        <f>VLOOKUP(A2148,MED[],2,FALSE)</f>
        <v>32.01</v>
      </c>
      <c r="D2148">
        <f>VLOOKUP(A2148,MED[],3,FALSE)</f>
        <v>6.45</v>
      </c>
      <c r="E2148" t="str">
        <f>VLOOKUP(A2148,MED[],4,FALSE)</f>
        <v>No</v>
      </c>
      <c r="F2148" t="str">
        <f>VLOOKUP(A2148,MED[],5,FALSE)</f>
        <v>No</v>
      </c>
      <c r="G2148" t="str">
        <f>VLOOKUP(A2148,MED[],6,FALSE)</f>
        <v>No</v>
      </c>
      <c r="H2148" t="str">
        <f>VLOOKUP(A2148,MED[],7,FALSE)</f>
        <v>1</v>
      </c>
      <c r="I2148" t="str">
        <f>VLOOKUP(A2148,MED[],8,FALSE)</f>
        <v>No</v>
      </c>
      <c r="J2148" t="str">
        <f>VLOOKUP(A2148,MED[],9,FALSE)</f>
        <v>Obesity</v>
      </c>
      <c r="K2148" t="str">
        <f>VLOOKUP(A2148,MED[],10,FALSE)</f>
        <v>Prediabetes</v>
      </c>
      <c r="L2148" t="str">
        <f>VLOOKUP(A2148,HOS[],2,FALSE)</f>
        <v>26 Dec 1998</v>
      </c>
      <c r="M2148" s="11">
        <f>VLOOKUP(A2148,HOS[],8,FALSE)</f>
        <v>34053.360000000001</v>
      </c>
      <c r="N2148" t="str">
        <f>VLOOKUP(A2148,HOS[],9,FALSE)</f>
        <v>tier - 3</v>
      </c>
      <c r="O2148" t="str">
        <f>VLOOKUP(A2148,HOS[],10,FALSE)</f>
        <v>tier - 1</v>
      </c>
      <c r="P2148" t="str">
        <f>VLOOKUP(A2148,HOS[],11,FALSE)</f>
        <v>R1013</v>
      </c>
      <c r="Q2148">
        <f>VLOOKUP(A2148,HOS[],3,FALSE)</f>
        <v>24</v>
      </c>
    </row>
    <row r="2149" spans="1:17" ht="15.6" x14ac:dyDescent="0.3">
      <c r="A2149" s="1" t="s">
        <v>215</v>
      </c>
      <c r="B2149" t="str">
        <f>VLOOKUP(A2149,CUS[],3,FALSE)</f>
        <v>Paul J</v>
      </c>
      <c r="C2149">
        <f>VLOOKUP(A2149,MED[],2,FALSE)</f>
        <v>33</v>
      </c>
      <c r="D2149">
        <f>VLOOKUP(A2149,MED[],3,FALSE)</f>
        <v>9.27</v>
      </c>
      <c r="E2149" t="str">
        <f>VLOOKUP(A2149,MED[],4,FALSE)</f>
        <v>No</v>
      </c>
      <c r="F2149" t="str">
        <f>VLOOKUP(A2149,MED[],5,FALSE)</f>
        <v>No</v>
      </c>
      <c r="G2149" t="str">
        <f>VLOOKUP(A2149,MED[],6,FALSE)</f>
        <v>No</v>
      </c>
      <c r="H2149" t="str">
        <f>VLOOKUP(A2149,MED[],7,FALSE)</f>
        <v>0</v>
      </c>
      <c r="I2149" t="str">
        <f>VLOOKUP(A2149,MED[],8,FALSE)</f>
        <v>No</v>
      </c>
      <c r="J2149" t="str">
        <f>VLOOKUP(A2149,MED[],9,FALSE)</f>
        <v>Obesity</v>
      </c>
      <c r="K2149" t="str">
        <f>VLOOKUP(A2149,MED[],10,FALSE)</f>
        <v>Diabetes</v>
      </c>
      <c r="L2149" t="str">
        <f>VLOOKUP(A2149,HOS[],2,FALSE)</f>
        <v>14 Jul 2002</v>
      </c>
      <c r="M2149" s="11">
        <f>VLOOKUP(A2149,HOS[],8,FALSE)</f>
        <v>47055.53</v>
      </c>
      <c r="N2149" t="str">
        <f>VLOOKUP(A2149,HOS[],9,FALSE)</f>
        <v>tier - 3</v>
      </c>
      <c r="O2149" t="str">
        <f>VLOOKUP(A2149,HOS[],10,FALSE)</f>
        <v>tier - 3</v>
      </c>
      <c r="P2149" t="str">
        <f>VLOOKUP(A2149,HOS[],11,FALSE)</f>
        <v>R1011</v>
      </c>
      <c r="Q2149">
        <f>VLOOKUP(A2149,HOS[],3,FALSE)</f>
        <v>20</v>
      </c>
    </row>
    <row r="2150" spans="1:17" ht="15.6" x14ac:dyDescent="0.3">
      <c r="A2150" s="1" t="s">
        <v>214</v>
      </c>
      <c r="B2150" t="str">
        <f>VLOOKUP(A2150,CUS[],3,FALSE)</f>
        <v>Adam</v>
      </c>
      <c r="C2150">
        <f>VLOOKUP(A2150,MED[],2,FALSE)</f>
        <v>29.3</v>
      </c>
      <c r="D2150">
        <f>VLOOKUP(A2150,MED[],3,FALSE)</f>
        <v>6.15</v>
      </c>
      <c r="E2150" t="str">
        <f>VLOOKUP(A2150,MED[],4,FALSE)</f>
        <v>No</v>
      </c>
      <c r="F2150" t="str">
        <f>VLOOKUP(A2150,MED[],5,FALSE)</f>
        <v>No</v>
      </c>
      <c r="G2150" t="str">
        <f>VLOOKUP(A2150,MED[],6,FALSE)</f>
        <v>No</v>
      </c>
      <c r="H2150" t="str">
        <f>VLOOKUP(A2150,MED[],7,FALSE)</f>
        <v>1</v>
      </c>
      <c r="I2150" t="str">
        <f>VLOOKUP(A2150,MED[],8,FALSE)</f>
        <v>No</v>
      </c>
      <c r="J2150" t="str">
        <f>VLOOKUP(A2150,MED[],9,FALSE)</f>
        <v>Overweight</v>
      </c>
      <c r="K2150" t="str">
        <f>VLOOKUP(A2150,MED[],10,FALSE)</f>
        <v>Prediabetes</v>
      </c>
      <c r="L2150" t="str">
        <f>VLOOKUP(A2150,HOS[],2,FALSE)</f>
        <v>26 Sep 1998</v>
      </c>
      <c r="M2150" s="11">
        <f>VLOOKUP(A2150,HOS[],8,FALSE)</f>
        <v>34084.68</v>
      </c>
      <c r="N2150" t="str">
        <f>VLOOKUP(A2150,HOS[],9,FALSE)</f>
        <v>tier - 3</v>
      </c>
      <c r="O2150" t="str">
        <f>VLOOKUP(A2150,HOS[],10,FALSE)</f>
        <v>tier - 1</v>
      </c>
      <c r="P2150" t="str">
        <f>VLOOKUP(A2150,HOS[],11,FALSE)</f>
        <v>R1011</v>
      </c>
      <c r="Q2150">
        <f>VLOOKUP(A2150,HOS[],3,FALSE)</f>
        <v>24</v>
      </c>
    </row>
    <row r="2151" spans="1:17" ht="15.6" x14ac:dyDescent="0.3">
      <c r="A2151" s="1" t="s">
        <v>213</v>
      </c>
      <c r="B2151" t="str">
        <f>VLOOKUP(A2151,CUS[],3,FALSE)</f>
        <v>Edward J.</v>
      </c>
      <c r="C2151">
        <f>VLOOKUP(A2151,MED[],2,FALSE)</f>
        <v>25.8</v>
      </c>
      <c r="D2151">
        <f>VLOOKUP(A2151,MED[],3,FALSE)</f>
        <v>4.13</v>
      </c>
      <c r="E2151" t="str">
        <f>VLOOKUP(A2151,MED[],4,FALSE)</f>
        <v>No</v>
      </c>
      <c r="F2151" t="str">
        <f>VLOOKUP(A2151,MED[],5,FALSE)</f>
        <v>No</v>
      </c>
      <c r="G2151" t="str">
        <f>VLOOKUP(A2151,MED[],6,FALSE)</f>
        <v>No</v>
      </c>
      <c r="H2151" t="str">
        <f>VLOOKUP(A2151,MED[],7,FALSE)</f>
        <v>1</v>
      </c>
      <c r="I2151" t="str">
        <f>VLOOKUP(A2151,MED[],8,FALSE)</f>
        <v>No</v>
      </c>
      <c r="J2151" t="str">
        <f>VLOOKUP(A2151,MED[],9,FALSE)</f>
        <v>Overweight</v>
      </c>
      <c r="K2151" t="str">
        <f>VLOOKUP(A2151,MED[],10,FALSE)</f>
        <v>Normal</v>
      </c>
      <c r="L2151" t="str">
        <f>VLOOKUP(A2151,HOS[],2,FALSE)</f>
        <v>6 Oct 1998</v>
      </c>
      <c r="M2151" s="11">
        <f>VLOOKUP(A2151,HOS[],8,FALSE)</f>
        <v>34166.269999999997</v>
      </c>
      <c r="N2151" t="str">
        <f>VLOOKUP(A2151,HOS[],9,FALSE)</f>
        <v>tier - 3</v>
      </c>
      <c r="O2151" t="str">
        <f>VLOOKUP(A2151,HOS[],10,FALSE)</f>
        <v>tier - 1</v>
      </c>
      <c r="P2151" t="str">
        <f>VLOOKUP(A2151,HOS[],11,FALSE)</f>
        <v>R1011</v>
      </c>
      <c r="Q2151">
        <f>VLOOKUP(A2151,HOS[],3,FALSE)</f>
        <v>24</v>
      </c>
    </row>
    <row r="2152" spans="1:17" ht="15.6" x14ac:dyDescent="0.3">
      <c r="A2152" s="1" t="s">
        <v>212</v>
      </c>
      <c r="B2152" t="str">
        <f>VLOOKUP(A2152,CUS[],3,FALSE)</f>
        <v>Patrick A.</v>
      </c>
      <c r="C2152">
        <f>VLOOKUP(A2152,MED[],2,FALSE)</f>
        <v>23.4</v>
      </c>
      <c r="D2152">
        <f>VLOOKUP(A2152,MED[],3,FALSE)</f>
        <v>4.24</v>
      </c>
      <c r="E2152" t="str">
        <f>VLOOKUP(A2152,MED[],4,FALSE)</f>
        <v>No</v>
      </c>
      <c r="F2152" t="str">
        <f>VLOOKUP(A2152,MED[],5,FALSE)</f>
        <v>No</v>
      </c>
      <c r="G2152" t="str">
        <f>VLOOKUP(A2152,MED[],6,FALSE)</f>
        <v>No</v>
      </c>
      <c r="H2152" t="str">
        <f>VLOOKUP(A2152,MED[],7,FALSE)</f>
        <v>1</v>
      </c>
      <c r="I2152" t="str">
        <f>VLOOKUP(A2152,MED[],8,FALSE)</f>
        <v>No</v>
      </c>
      <c r="J2152" t="str">
        <f>VLOOKUP(A2152,MED[],9,FALSE)</f>
        <v>Overweight</v>
      </c>
      <c r="K2152" t="str">
        <f>VLOOKUP(A2152,MED[],10,FALSE)</f>
        <v>Normal</v>
      </c>
      <c r="L2152" t="str">
        <f>VLOOKUP(A2152,HOS[],2,FALSE)</f>
        <v>25 Sep 1998</v>
      </c>
      <c r="M2152" s="11">
        <f>VLOOKUP(A2152,HOS[],8,FALSE)</f>
        <v>34205.07</v>
      </c>
      <c r="N2152" t="str">
        <f>VLOOKUP(A2152,HOS[],9,FALSE)</f>
        <v>tier - 3</v>
      </c>
      <c r="O2152" t="str">
        <f>VLOOKUP(A2152,HOS[],10,FALSE)</f>
        <v>tier - 3</v>
      </c>
      <c r="P2152" t="str">
        <f>VLOOKUP(A2152,HOS[],11,FALSE)</f>
        <v>R1011</v>
      </c>
      <c r="Q2152">
        <f>VLOOKUP(A2152,HOS[],3,FALSE)</f>
        <v>24</v>
      </c>
    </row>
    <row r="2153" spans="1:17" ht="15.6" x14ac:dyDescent="0.3">
      <c r="A2153" s="1" t="s">
        <v>211</v>
      </c>
      <c r="B2153" t="str">
        <f>VLOOKUP(A2153,CUS[],3,FALSE)</f>
        <v>Geraint H</v>
      </c>
      <c r="C2153">
        <f>VLOOKUP(A2153,MED[],2,FALSE)</f>
        <v>27.93</v>
      </c>
      <c r="D2153">
        <f>VLOOKUP(A2153,MED[],3,FALSE)</f>
        <v>9.8800000000000008</v>
      </c>
      <c r="E2153" t="str">
        <f>VLOOKUP(A2153,MED[],4,FALSE)</f>
        <v>No</v>
      </c>
      <c r="F2153" t="str">
        <f>VLOOKUP(A2153,MED[],5,FALSE)</f>
        <v>No</v>
      </c>
      <c r="G2153" t="str">
        <f>VLOOKUP(A2153,MED[],6,FALSE)</f>
        <v>No</v>
      </c>
      <c r="H2153" t="str">
        <f>VLOOKUP(A2153,MED[],7,FALSE)</f>
        <v>0</v>
      </c>
      <c r="I2153" t="str">
        <f>VLOOKUP(A2153,MED[],8,FALSE)</f>
        <v>No</v>
      </c>
      <c r="J2153" t="str">
        <f>VLOOKUP(A2153,MED[],9,FALSE)</f>
        <v>Overweight</v>
      </c>
      <c r="K2153" t="str">
        <f>VLOOKUP(A2153,MED[],10,FALSE)</f>
        <v>Diabetes</v>
      </c>
      <c r="L2153" t="str">
        <f>VLOOKUP(A2153,HOS[],2,FALSE)</f>
        <v>21 Jul 2002</v>
      </c>
      <c r="M2153" s="11">
        <f>VLOOKUP(A2153,HOS[],8,FALSE)</f>
        <v>34210.33</v>
      </c>
      <c r="N2153" t="str">
        <f>VLOOKUP(A2153,HOS[],9,FALSE)</f>
        <v>tier - 3</v>
      </c>
      <c r="O2153" t="str">
        <f>VLOOKUP(A2153,HOS[],10,FALSE)</f>
        <v>tier - 2</v>
      </c>
      <c r="P2153" t="str">
        <f>VLOOKUP(A2153,HOS[],11,FALSE)</f>
        <v>R1016</v>
      </c>
      <c r="Q2153">
        <f>VLOOKUP(A2153,HOS[],3,FALSE)</f>
        <v>20</v>
      </c>
    </row>
    <row r="2154" spans="1:17" ht="15.6" x14ac:dyDescent="0.3">
      <c r="A2154" s="1" t="s">
        <v>210</v>
      </c>
      <c r="B2154" t="str">
        <f>VLOOKUP(A2154,CUS[],3,FALSE)</f>
        <v>Dj</v>
      </c>
      <c r="C2154">
        <f>VLOOKUP(A2154,MED[],2,FALSE)</f>
        <v>22</v>
      </c>
      <c r="D2154">
        <f>VLOOKUP(A2154,MED[],3,FALSE)</f>
        <v>9.5</v>
      </c>
      <c r="E2154" t="str">
        <f>VLOOKUP(A2154,MED[],4,FALSE)</f>
        <v>No</v>
      </c>
      <c r="F2154" t="str">
        <f>VLOOKUP(A2154,MED[],5,FALSE)</f>
        <v>No</v>
      </c>
      <c r="G2154" t="str">
        <f>VLOOKUP(A2154,MED[],6,FALSE)</f>
        <v>No</v>
      </c>
      <c r="H2154" t="str">
        <f>VLOOKUP(A2154,MED[],7,FALSE)</f>
        <v>0</v>
      </c>
      <c r="I2154" t="str">
        <f>VLOOKUP(A2154,MED[],8,FALSE)</f>
        <v>No</v>
      </c>
      <c r="J2154" t="str">
        <f>VLOOKUP(A2154,MED[],9,FALSE)</f>
        <v>Overweight</v>
      </c>
      <c r="K2154" t="str">
        <f>VLOOKUP(A2154,MED[],10,FALSE)</f>
        <v>Diabetes</v>
      </c>
      <c r="L2154" t="str">
        <f>VLOOKUP(A2154,HOS[],2,FALSE)</f>
        <v>5 Sep 2002</v>
      </c>
      <c r="M2154" s="11">
        <f>VLOOKUP(A2154,HOS[],8,FALSE)</f>
        <v>34218.019999999997</v>
      </c>
      <c r="N2154" t="str">
        <f>VLOOKUP(A2154,HOS[],9,FALSE)</f>
        <v>tier - 3</v>
      </c>
      <c r="O2154" t="str">
        <f>VLOOKUP(A2154,HOS[],10,FALSE)</f>
        <v>tier - 1</v>
      </c>
      <c r="P2154" t="str">
        <f>VLOOKUP(A2154,HOS[],11,FALSE)</f>
        <v>R1011</v>
      </c>
      <c r="Q2154">
        <f>VLOOKUP(A2154,HOS[],3,FALSE)</f>
        <v>20</v>
      </c>
    </row>
    <row r="2155" spans="1:17" ht="15.6" x14ac:dyDescent="0.3">
      <c r="A2155" s="1" t="s">
        <v>209</v>
      </c>
      <c r="B2155" t="str">
        <f>VLOOKUP(A2155,CUS[],3,FALSE)</f>
        <v>Zachary A</v>
      </c>
      <c r="C2155">
        <f>VLOOKUP(A2155,MED[],2,FALSE)</f>
        <v>36.86</v>
      </c>
      <c r="D2155">
        <f>VLOOKUP(A2155,MED[],3,FALSE)</f>
        <v>4.97</v>
      </c>
      <c r="E2155" t="str">
        <f>VLOOKUP(A2155,MED[],4,FALSE)</f>
        <v>yes</v>
      </c>
      <c r="F2155" t="str">
        <f>VLOOKUP(A2155,MED[],5,FALSE)</f>
        <v>No</v>
      </c>
      <c r="G2155" t="str">
        <f>VLOOKUP(A2155,MED[],6,FALSE)</f>
        <v>No</v>
      </c>
      <c r="H2155" t="str">
        <f>VLOOKUP(A2155,MED[],7,FALSE)</f>
        <v>0</v>
      </c>
      <c r="I2155" t="str">
        <f>VLOOKUP(A2155,MED[],8,FALSE)</f>
        <v>No</v>
      </c>
      <c r="J2155" t="str">
        <f>VLOOKUP(A2155,MED[],9,FALSE)</f>
        <v>Obesity</v>
      </c>
      <c r="K2155" t="str">
        <f>VLOOKUP(A2155,MED[],10,FALSE)</f>
        <v>Normal</v>
      </c>
      <c r="L2155" t="str">
        <f>VLOOKUP(A2155,HOS[],2,FALSE)</f>
        <v>20 Dec 2001</v>
      </c>
      <c r="M2155" s="11">
        <f>VLOOKUP(A2155,HOS[],8,FALSE)</f>
        <v>11773.06</v>
      </c>
      <c r="N2155" t="str">
        <f>VLOOKUP(A2155,HOS[],9,FALSE)</f>
        <v>tier - 3</v>
      </c>
      <c r="O2155" t="str">
        <f>VLOOKUP(A2155,HOS[],10,FALSE)</f>
        <v>tier - 2</v>
      </c>
      <c r="P2155" t="str">
        <f>VLOOKUP(A2155,HOS[],11,FALSE)</f>
        <v>R1012</v>
      </c>
      <c r="Q2155">
        <f>VLOOKUP(A2155,HOS[],3,FALSE)</f>
        <v>21</v>
      </c>
    </row>
    <row r="2156" spans="1:17" ht="15.6" x14ac:dyDescent="0.3">
      <c r="A2156" s="1" t="s">
        <v>208</v>
      </c>
      <c r="B2156" t="str">
        <f>VLOOKUP(A2156,CUS[],3,FALSE)</f>
        <v>Brian W.</v>
      </c>
      <c r="C2156">
        <f>VLOOKUP(A2156,MED[],2,FALSE)</f>
        <v>31.254999999999999</v>
      </c>
      <c r="D2156">
        <f>VLOOKUP(A2156,MED[],3,FALSE)</f>
        <v>5.49</v>
      </c>
      <c r="E2156" t="str">
        <f>VLOOKUP(A2156,MED[],4,FALSE)</f>
        <v>yes</v>
      </c>
      <c r="F2156" t="str">
        <f>VLOOKUP(A2156,MED[],5,FALSE)</f>
        <v>No</v>
      </c>
      <c r="G2156" t="str">
        <f>VLOOKUP(A2156,MED[],6,FALSE)</f>
        <v>No</v>
      </c>
      <c r="H2156" t="str">
        <f>VLOOKUP(A2156,MED[],7,FALSE)</f>
        <v>0</v>
      </c>
      <c r="I2156" t="str">
        <f>VLOOKUP(A2156,MED[],8,FALSE)</f>
        <v>No</v>
      </c>
      <c r="J2156" t="str">
        <f>VLOOKUP(A2156,MED[],9,FALSE)</f>
        <v>Obesity</v>
      </c>
      <c r="K2156" t="str">
        <f>VLOOKUP(A2156,MED[],10,FALSE)</f>
        <v>Normal</v>
      </c>
      <c r="L2156" t="str">
        <f>VLOOKUP(A2156,HOS[],2,FALSE)</f>
        <v>27 Aug 2001</v>
      </c>
      <c r="M2156" s="11">
        <f>VLOOKUP(A2156,HOS[],8,FALSE)</f>
        <v>20984.09</v>
      </c>
      <c r="N2156" t="str">
        <f>VLOOKUP(A2156,HOS[],9,FALSE)</f>
        <v>tier - 3</v>
      </c>
      <c r="O2156" t="str">
        <f>VLOOKUP(A2156,HOS[],10,FALSE)</f>
        <v>tier - 3</v>
      </c>
      <c r="P2156" t="str">
        <f>VLOOKUP(A2156,HOS[],11,FALSE)</f>
        <v>R1012</v>
      </c>
      <c r="Q2156">
        <f>VLOOKUP(A2156,HOS[],3,FALSE)</f>
        <v>21</v>
      </c>
    </row>
    <row r="2157" spans="1:17" ht="15.6" x14ac:dyDescent="0.3">
      <c r="A2157" s="1" t="s">
        <v>207</v>
      </c>
      <c r="B2157" t="str">
        <f>VLOOKUP(A2157,CUS[],3,FALSE)</f>
        <v>Joe</v>
      </c>
      <c r="C2157">
        <f>VLOOKUP(A2157,MED[],2,FALSE)</f>
        <v>23.06</v>
      </c>
      <c r="D2157">
        <f>VLOOKUP(A2157,MED[],3,FALSE)</f>
        <v>4.47</v>
      </c>
      <c r="E2157" t="str">
        <f>VLOOKUP(A2157,MED[],4,FALSE)</f>
        <v>No</v>
      </c>
      <c r="F2157" t="str">
        <f>VLOOKUP(A2157,MED[],5,FALSE)</f>
        <v>No</v>
      </c>
      <c r="G2157" t="str">
        <f>VLOOKUP(A2157,MED[],6,FALSE)</f>
        <v>No</v>
      </c>
      <c r="H2157" t="str">
        <f>VLOOKUP(A2157,MED[],7,FALSE)</f>
        <v>0</v>
      </c>
      <c r="I2157" t="str">
        <f>VLOOKUP(A2157,MED[],8,FALSE)</f>
        <v>No</v>
      </c>
      <c r="J2157" t="str">
        <f>VLOOKUP(A2157,MED[],9,FALSE)</f>
        <v>Overweight</v>
      </c>
      <c r="K2157" t="str">
        <f>VLOOKUP(A2157,MED[],10,FALSE)</f>
        <v>Normal</v>
      </c>
      <c r="L2157" t="str">
        <f>VLOOKUP(A2157,HOS[],2,FALSE)</f>
        <v>11 Oct 1994</v>
      </c>
      <c r="M2157" s="11">
        <f>VLOOKUP(A2157,HOS[],8,FALSE)</f>
        <v>34254.050000000003</v>
      </c>
      <c r="N2157" t="str">
        <f>VLOOKUP(A2157,HOS[],9,FALSE)</f>
        <v>tier - 3</v>
      </c>
      <c r="O2157" t="str">
        <f>VLOOKUP(A2157,HOS[],10,FALSE)</f>
        <v>tier - 3</v>
      </c>
      <c r="P2157" t="str">
        <f>VLOOKUP(A2157,HOS[],11,FALSE)</f>
        <v>R1013</v>
      </c>
      <c r="Q2157">
        <f>VLOOKUP(A2157,HOS[],3,FALSE)</f>
        <v>28</v>
      </c>
    </row>
    <row r="2158" spans="1:17" ht="15.6" x14ac:dyDescent="0.3">
      <c r="A2158" s="1" t="s">
        <v>206</v>
      </c>
      <c r="B2158" t="str">
        <f>VLOOKUP(A2158,CUS[],3,FALSE)</f>
        <v>Stephen</v>
      </c>
      <c r="C2158">
        <f>VLOOKUP(A2158,MED[],2,FALSE)</f>
        <v>28.975000000000001</v>
      </c>
      <c r="D2158">
        <f>VLOOKUP(A2158,MED[],3,FALSE)</f>
        <v>4.34</v>
      </c>
      <c r="E2158" t="str">
        <f>VLOOKUP(A2158,MED[],4,FALSE)</f>
        <v>yes</v>
      </c>
      <c r="F2158" t="str">
        <f>VLOOKUP(A2158,MED[],5,FALSE)</f>
        <v>No</v>
      </c>
      <c r="G2158" t="str">
        <f>VLOOKUP(A2158,MED[],6,FALSE)</f>
        <v>No</v>
      </c>
      <c r="H2158" t="str">
        <f>VLOOKUP(A2158,MED[],7,FALSE)</f>
        <v>0</v>
      </c>
      <c r="I2158" t="str">
        <f>VLOOKUP(A2158,MED[],8,FALSE)</f>
        <v>No</v>
      </c>
      <c r="J2158" t="str">
        <f>VLOOKUP(A2158,MED[],9,FALSE)</f>
        <v>Overweight</v>
      </c>
      <c r="K2158" t="str">
        <f>VLOOKUP(A2158,MED[],10,FALSE)</f>
        <v>Normal</v>
      </c>
      <c r="L2158" t="str">
        <f>VLOOKUP(A2158,HOS[],2,FALSE)</f>
        <v>30 Aug 2001</v>
      </c>
      <c r="M2158" s="11">
        <f>VLOOKUP(A2158,HOS[],8,FALSE)</f>
        <v>34289.43</v>
      </c>
      <c r="N2158" t="str">
        <f>VLOOKUP(A2158,HOS[],9,FALSE)</f>
        <v>tier - 3</v>
      </c>
      <c r="O2158" t="str">
        <f>VLOOKUP(A2158,HOS[],10,FALSE)</f>
        <v>tier - 1</v>
      </c>
      <c r="P2158" t="str">
        <f>VLOOKUP(A2158,HOS[],11,FALSE)</f>
        <v>R1012</v>
      </c>
      <c r="Q2158">
        <f>VLOOKUP(A2158,HOS[],3,FALSE)</f>
        <v>21</v>
      </c>
    </row>
    <row r="2159" spans="1:17" ht="15.6" x14ac:dyDescent="0.3">
      <c r="A2159" s="1" t="s">
        <v>205</v>
      </c>
      <c r="B2159" t="str">
        <f>VLOOKUP(A2159,CUS[],3,FALSE)</f>
        <v>Ellen L.</v>
      </c>
      <c r="C2159">
        <f>VLOOKUP(A2159,MED[],2,FALSE)</f>
        <v>33.299999999999997</v>
      </c>
      <c r="D2159">
        <f>VLOOKUP(A2159,MED[],3,FALSE)</f>
        <v>9.49</v>
      </c>
      <c r="E2159" t="str">
        <f>VLOOKUP(A2159,MED[],4,FALSE)</f>
        <v>No</v>
      </c>
      <c r="F2159" t="str">
        <f>VLOOKUP(A2159,MED[],5,FALSE)</f>
        <v>No</v>
      </c>
      <c r="G2159" t="str">
        <f>VLOOKUP(A2159,MED[],6,FALSE)</f>
        <v>No</v>
      </c>
      <c r="H2159" t="str">
        <f>VLOOKUP(A2159,MED[],7,FALSE)</f>
        <v>0</v>
      </c>
      <c r="I2159" t="str">
        <f>VLOOKUP(A2159,MED[],8,FALSE)</f>
        <v>No</v>
      </c>
      <c r="J2159" t="str">
        <f>VLOOKUP(A2159,MED[],9,FALSE)</f>
        <v>Obesity</v>
      </c>
      <c r="K2159" t="str">
        <f>VLOOKUP(A2159,MED[],10,FALSE)</f>
        <v>Diabetes</v>
      </c>
      <c r="L2159" t="str">
        <f>VLOOKUP(A2159,HOS[],2,FALSE)</f>
        <v>11 Aug 2002</v>
      </c>
      <c r="M2159" s="11">
        <f>VLOOKUP(A2159,HOS[],8,FALSE)</f>
        <v>34293.120000000003</v>
      </c>
      <c r="N2159" t="str">
        <f>VLOOKUP(A2159,HOS[],9,FALSE)</f>
        <v>tier - 3</v>
      </c>
      <c r="O2159" t="str">
        <f>VLOOKUP(A2159,HOS[],10,FALSE)</f>
        <v>tier - 1</v>
      </c>
      <c r="P2159" t="str">
        <f>VLOOKUP(A2159,HOS[],11,FALSE)</f>
        <v>R1011</v>
      </c>
      <c r="Q2159">
        <f>VLOOKUP(A2159,HOS[],3,FALSE)</f>
        <v>20</v>
      </c>
    </row>
    <row r="2160" spans="1:17" ht="15.6" x14ac:dyDescent="0.3">
      <c r="A2160" s="1" t="s">
        <v>204</v>
      </c>
      <c r="B2160" t="str">
        <f>VLOOKUP(A2160,CUS[],3,FALSE)</f>
        <v>Cindy</v>
      </c>
      <c r="C2160">
        <f>VLOOKUP(A2160,MED[],2,FALSE)</f>
        <v>33</v>
      </c>
      <c r="D2160">
        <f>VLOOKUP(A2160,MED[],3,FALSE)</f>
        <v>10.16</v>
      </c>
      <c r="E2160" t="str">
        <f>VLOOKUP(A2160,MED[],4,FALSE)</f>
        <v>No</v>
      </c>
      <c r="F2160" t="str">
        <f>VLOOKUP(A2160,MED[],5,FALSE)</f>
        <v>No</v>
      </c>
      <c r="G2160" t="str">
        <f>VLOOKUP(A2160,MED[],6,FALSE)</f>
        <v>No</v>
      </c>
      <c r="H2160" t="str">
        <f>VLOOKUP(A2160,MED[],7,FALSE)</f>
        <v>0</v>
      </c>
      <c r="I2160" t="str">
        <f>VLOOKUP(A2160,MED[],8,FALSE)</f>
        <v>No</v>
      </c>
      <c r="J2160" t="str">
        <f>VLOOKUP(A2160,MED[],9,FALSE)</f>
        <v>Obesity</v>
      </c>
      <c r="K2160" t="str">
        <f>VLOOKUP(A2160,MED[],10,FALSE)</f>
        <v>Diabetes</v>
      </c>
      <c r="L2160" t="str">
        <f>VLOOKUP(A2160,HOS[],2,FALSE)</f>
        <v>2 Aug 2002</v>
      </c>
      <c r="M2160" s="11">
        <f>VLOOKUP(A2160,HOS[],8,FALSE)</f>
        <v>34307.22</v>
      </c>
      <c r="N2160" t="str">
        <f>VLOOKUP(A2160,HOS[],9,FALSE)</f>
        <v>tier - 3</v>
      </c>
      <c r="O2160" t="str">
        <f>VLOOKUP(A2160,HOS[],10,FALSE)</f>
        <v>tier - 2</v>
      </c>
      <c r="P2160" t="str">
        <f>VLOOKUP(A2160,HOS[],11,FALSE)</f>
        <v>R1013</v>
      </c>
      <c r="Q2160">
        <f>VLOOKUP(A2160,HOS[],3,FALSE)</f>
        <v>20</v>
      </c>
    </row>
    <row r="2161" spans="1:17" ht="15.6" x14ac:dyDescent="0.3">
      <c r="A2161" s="1" t="s">
        <v>203</v>
      </c>
      <c r="B2161" t="str">
        <f>VLOOKUP(A2161,CUS[],3,FALSE)</f>
        <v xml:space="preserve">  Abigail R.</v>
      </c>
      <c r="C2161">
        <f>VLOOKUP(A2161,MED[],2,FALSE)</f>
        <v>31.46</v>
      </c>
      <c r="D2161">
        <f>VLOOKUP(A2161,MED[],3,FALSE)</f>
        <v>11.19</v>
      </c>
      <c r="E2161" t="str">
        <f>VLOOKUP(A2161,MED[],4,FALSE)</f>
        <v>No</v>
      </c>
      <c r="F2161" t="str">
        <f>VLOOKUP(A2161,MED[],5,FALSE)</f>
        <v>No</v>
      </c>
      <c r="G2161" t="str">
        <f>VLOOKUP(A2161,MED[],6,FALSE)</f>
        <v>No</v>
      </c>
      <c r="H2161" t="str">
        <f>VLOOKUP(A2161,MED[],7,FALSE)</f>
        <v>0</v>
      </c>
      <c r="I2161" t="str">
        <f>VLOOKUP(A2161,MED[],8,FALSE)</f>
        <v>No</v>
      </c>
      <c r="J2161" t="str">
        <f>VLOOKUP(A2161,MED[],9,FALSE)</f>
        <v>Obesity</v>
      </c>
      <c r="K2161" t="str">
        <f>VLOOKUP(A2161,MED[],10,FALSE)</f>
        <v>Diabetes</v>
      </c>
      <c r="L2161" t="str">
        <f>VLOOKUP(A2161,HOS[],2,FALSE)</f>
        <v>1 Oct 2002</v>
      </c>
      <c r="M2161" s="11">
        <f>VLOOKUP(A2161,HOS[],8,FALSE)</f>
        <v>34402.22</v>
      </c>
      <c r="N2161" t="str">
        <f>VLOOKUP(A2161,HOS[],9,FALSE)</f>
        <v>tier - 3</v>
      </c>
      <c r="O2161" t="str">
        <f>VLOOKUP(A2161,HOS[],10,FALSE)</f>
        <v>tier - 1</v>
      </c>
      <c r="P2161" t="str">
        <f>VLOOKUP(A2161,HOS[],11,FALSE)</f>
        <v>R1013</v>
      </c>
      <c r="Q2161">
        <f>VLOOKUP(A2161,HOS[],3,FALSE)</f>
        <v>20</v>
      </c>
    </row>
    <row r="2162" spans="1:17" ht="15.6" x14ac:dyDescent="0.3">
      <c r="A2162" s="1" t="s">
        <v>202</v>
      </c>
      <c r="B2162" t="str">
        <f>VLOOKUP(A2162,CUS[],3,FALSE)</f>
        <v>Amy L.</v>
      </c>
      <c r="C2162">
        <f>VLOOKUP(A2162,MED[],2,FALSE)</f>
        <v>29.6</v>
      </c>
      <c r="D2162">
        <f>VLOOKUP(A2162,MED[],3,FALSE)</f>
        <v>11.03</v>
      </c>
      <c r="E2162" t="str">
        <f>VLOOKUP(A2162,MED[],4,FALSE)</f>
        <v>No</v>
      </c>
      <c r="F2162" t="str">
        <f>VLOOKUP(A2162,MED[],5,FALSE)</f>
        <v>No</v>
      </c>
      <c r="G2162" t="str">
        <f>VLOOKUP(A2162,MED[],6,FALSE)</f>
        <v>No</v>
      </c>
      <c r="H2162" t="str">
        <f>VLOOKUP(A2162,MED[],7,FALSE)</f>
        <v>0</v>
      </c>
      <c r="I2162" t="str">
        <f>VLOOKUP(A2162,MED[],8,FALSE)</f>
        <v>No</v>
      </c>
      <c r="J2162" t="str">
        <f>VLOOKUP(A2162,MED[],9,FALSE)</f>
        <v>Overweight</v>
      </c>
      <c r="K2162" t="str">
        <f>VLOOKUP(A2162,MED[],10,FALSE)</f>
        <v>Diabetes</v>
      </c>
      <c r="L2162" t="str">
        <f>VLOOKUP(A2162,HOS[],2,FALSE)</f>
        <v>28 Sep 2002</v>
      </c>
      <c r="M2162" s="11">
        <f>VLOOKUP(A2162,HOS[],8,FALSE)</f>
        <v>47269.85</v>
      </c>
      <c r="N2162" t="str">
        <f>VLOOKUP(A2162,HOS[],9,FALSE)</f>
        <v>tier - 3</v>
      </c>
      <c r="O2162" t="str">
        <f>VLOOKUP(A2162,HOS[],10,FALSE)</f>
        <v>tier - 2</v>
      </c>
      <c r="P2162" t="str">
        <f>VLOOKUP(A2162,HOS[],11,FALSE)</f>
        <v>R1011</v>
      </c>
      <c r="Q2162">
        <f>VLOOKUP(A2162,HOS[],3,FALSE)</f>
        <v>20</v>
      </c>
    </row>
    <row r="2163" spans="1:17" ht="15.6" x14ac:dyDescent="0.3">
      <c r="A2163" s="1" t="s">
        <v>201</v>
      </c>
      <c r="B2163" t="str">
        <f>VLOOKUP(A2163,CUS[],3,FALSE)</f>
        <v>Amy</v>
      </c>
      <c r="C2163">
        <f>VLOOKUP(A2163,MED[],2,FALSE)</f>
        <v>22.05</v>
      </c>
      <c r="D2163">
        <f>VLOOKUP(A2163,MED[],3,FALSE)</f>
        <v>4.43</v>
      </c>
      <c r="E2163" t="str">
        <f>VLOOKUP(A2163,MED[],4,FALSE)</f>
        <v>yes</v>
      </c>
      <c r="F2163" t="str">
        <f>VLOOKUP(A2163,MED[],5,FALSE)</f>
        <v>No</v>
      </c>
      <c r="G2163" t="str">
        <f>VLOOKUP(A2163,MED[],6,FALSE)</f>
        <v>No</v>
      </c>
      <c r="H2163" t="str">
        <f>VLOOKUP(A2163,MED[],7,FALSE)</f>
        <v>0</v>
      </c>
      <c r="I2163" t="str">
        <f>VLOOKUP(A2163,MED[],8,FALSE)</f>
        <v>No</v>
      </c>
      <c r="J2163" t="str">
        <f>VLOOKUP(A2163,MED[],9,FALSE)</f>
        <v>Overweight</v>
      </c>
      <c r="K2163" t="str">
        <f>VLOOKUP(A2163,MED[],10,FALSE)</f>
        <v>Normal</v>
      </c>
      <c r="L2163" t="str">
        <f>VLOOKUP(A2163,HOS[],2,FALSE)</f>
        <v>5 Jul 1996</v>
      </c>
      <c r="M2163" s="11">
        <f>VLOOKUP(A2163,HOS[],8,FALSE)</f>
        <v>34439.86</v>
      </c>
      <c r="N2163" t="str">
        <f>VLOOKUP(A2163,HOS[],9,FALSE)</f>
        <v>tier - 3</v>
      </c>
      <c r="O2163" t="str">
        <f>VLOOKUP(A2163,HOS[],10,FALSE)</f>
        <v>tier - 3</v>
      </c>
      <c r="P2163" t="str">
        <f>VLOOKUP(A2163,HOS[],11,FALSE)</f>
        <v>R1012</v>
      </c>
      <c r="Q2163">
        <f>VLOOKUP(A2163,HOS[],3,FALSE)</f>
        <v>26</v>
      </c>
    </row>
    <row r="2164" spans="1:17" ht="15.6" x14ac:dyDescent="0.3">
      <c r="A2164" s="1" t="s">
        <v>199</v>
      </c>
      <c r="B2164" t="str">
        <f>VLOOKUP(A2164,CUS[],3,FALSE)</f>
        <v>Grace H</v>
      </c>
      <c r="C2164">
        <f>VLOOKUP(A2164,MED[],2,FALSE)</f>
        <v>27.06</v>
      </c>
      <c r="D2164">
        <f>VLOOKUP(A2164,MED[],3,FALSE)</f>
        <v>6.14</v>
      </c>
      <c r="E2164" t="str">
        <f>VLOOKUP(A2164,MED[],4,FALSE)</f>
        <v>No</v>
      </c>
      <c r="F2164" t="str">
        <f>VLOOKUP(A2164,MED[],5,FALSE)</f>
        <v>yes</v>
      </c>
      <c r="G2164" t="str">
        <f>VLOOKUP(A2164,MED[],6,FALSE)</f>
        <v>No</v>
      </c>
      <c r="H2164" t="str">
        <f>VLOOKUP(A2164,MED[],7,FALSE)</f>
        <v>1</v>
      </c>
      <c r="I2164" t="str">
        <f>VLOOKUP(A2164,MED[],8,FALSE)</f>
        <v>No</v>
      </c>
      <c r="J2164" t="str">
        <f>VLOOKUP(A2164,MED[],9,FALSE)</f>
        <v>Overweight</v>
      </c>
      <c r="K2164" t="str">
        <f>VLOOKUP(A2164,MED[],10,FALSE)</f>
        <v>Prediabetes</v>
      </c>
      <c r="L2164" t="str">
        <f>VLOOKUP(A2164,HOS[],2,FALSE)</f>
        <v>24 Dec 2004</v>
      </c>
      <c r="M2164" s="11">
        <f>VLOOKUP(A2164,HOS[],8,FALSE)</f>
        <v>34456.269999999997</v>
      </c>
      <c r="N2164" t="str">
        <f>VLOOKUP(A2164,HOS[],9,FALSE)</f>
        <v>tier - 3</v>
      </c>
      <c r="O2164" t="str">
        <f>VLOOKUP(A2164,HOS[],10,FALSE)</f>
        <v>tier - 1</v>
      </c>
      <c r="P2164" t="str">
        <f>VLOOKUP(A2164,HOS[],11,FALSE)</f>
        <v>R1025</v>
      </c>
      <c r="Q2164">
        <f>VLOOKUP(A2164,HOS[],3,FALSE)</f>
        <v>18</v>
      </c>
    </row>
    <row r="2165" spans="1:17" ht="15.6" x14ac:dyDescent="0.3">
      <c r="A2165" s="1" t="s">
        <v>198</v>
      </c>
      <c r="B2165" t="str">
        <f>VLOOKUP(A2165,CUS[],3,FALSE)</f>
        <v>Caitie J.</v>
      </c>
      <c r="C2165">
        <f>VLOOKUP(A2165,MED[],2,FALSE)</f>
        <v>20.49</v>
      </c>
      <c r="D2165">
        <f>VLOOKUP(A2165,MED[],3,FALSE)</f>
        <v>4.87</v>
      </c>
      <c r="E2165" t="str">
        <f>VLOOKUP(A2165,MED[],4,FALSE)</f>
        <v>No</v>
      </c>
      <c r="F2165" t="str">
        <f>VLOOKUP(A2165,MED[],5,FALSE)</f>
        <v>No</v>
      </c>
      <c r="G2165" t="str">
        <f>VLOOKUP(A2165,MED[],6,FALSE)</f>
        <v>No</v>
      </c>
      <c r="H2165" t="str">
        <f>VLOOKUP(A2165,MED[],7,FALSE)</f>
        <v>0</v>
      </c>
      <c r="I2165" t="str">
        <f>VLOOKUP(A2165,MED[],8,FALSE)</f>
        <v>No</v>
      </c>
      <c r="J2165" t="str">
        <f>VLOOKUP(A2165,MED[],9,FALSE)</f>
        <v>Overweight</v>
      </c>
      <c r="K2165" t="str">
        <f>VLOOKUP(A2165,MED[],10,FALSE)</f>
        <v>Normal</v>
      </c>
      <c r="L2165" t="str">
        <f>VLOOKUP(A2165,HOS[],2,FALSE)</f>
        <v>24 Dec 1994</v>
      </c>
      <c r="M2165" s="11">
        <f>VLOOKUP(A2165,HOS[],8,FALSE)</f>
        <v>34472.839999999997</v>
      </c>
      <c r="N2165" t="str">
        <f>VLOOKUP(A2165,HOS[],9,FALSE)</f>
        <v>tier - 3</v>
      </c>
      <c r="O2165" t="str">
        <f>VLOOKUP(A2165,HOS[],10,FALSE)</f>
        <v>tier - 2</v>
      </c>
      <c r="P2165" t="str">
        <f>VLOOKUP(A2165,HOS[],11,FALSE)</f>
        <v>R1012</v>
      </c>
      <c r="Q2165">
        <f>VLOOKUP(A2165,HOS[],3,FALSE)</f>
        <v>28</v>
      </c>
    </row>
    <row r="2166" spans="1:17" ht="15.6" x14ac:dyDescent="0.3">
      <c r="A2166" s="1" t="s">
        <v>197</v>
      </c>
      <c r="B2166" t="str">
        <f>VLOOKUP(A2166,CUS[],3,FALSE)</f>
        <v>Benjamin</v>
      </c>
      <c r="C2166">
        <f>VLOOKUP(A2166,MED[],2,FALSE)</f>
        <v>28.4</v>
      </c>
      <c r="D2166">
        <f>VLOOKUP(A2166,MED[],3,FALSE)</f>
        <v>4.3</v>
      </c>
      <c r="E2166" t="str">
        <f>VLOOKUP(A2166,MED[],4,FALSE)</f>
        <v>No</v>
      </c>
      <c r="F2166" t="str">
        <f>VLOOKUP(A2166,MED[],5,FALSE)</f>
        <v>No</v>
      </c>
      <c r="G2166" t="str">
        <f>VLOOKUP(A2166,MED[],6,FALSE)</f>
        <v>Yes</v>
      </c>
      <c r="H2166" t="str">
        <f>VLOOKUP(A2166,MED[],7,FALSE)</f>
        <v>1</v>
      </c>
      <c r="I2166" t="str">
        <f>VLOOKUP(A2166,MED[],8,FALSE)</f>
        <v>No</v>
      </c>
      <c r="J2166" t="str">
        <f>VLOOKUP(A2166,MED[],9,FALSE)</f>
        <v>Overweight</v>
      </c>
      <c r="K2166" t="str">
        <f>VLOOKUP(A2166,MED[],10,FALSE)</f>
        <v>Normal</v>
      </c>
      <c r="L2166" t="str">
        <f>VLOOKUP(A2166,HOS[],2,FALSE)</f>
        <v>3 Jul 2003</v>
      </c>
      <c r="M2166" s="11">
        <f>VLOOKUP(A2166,HOS[],8,FALSE)</f>
        <v>11830.61</v>
      </c>
      <c r="N2166" t="str">
        <f>VLOOKUP(A2166,HOS[],9,FALSE)</f>
        <v>tier - 3</v>
      </c>
      <c r="O2166" t="str">
        <f>VLOOKUP(A2166,HOS[],10,FALSE)</f>
        <v>tier - 2</v>
      </c>
      <c r="P2166" t="str">
        <f>VLOOKUP(A2166,HOS[],11,FALSE)</f>
        <v>R1011</v>
      </c>
      <c r="Q2166">
        <f>VLOOKUP(A2166,HOS[],3,FALSE)</f>
        <v>19</v>
      </c>
    </row>
    <row r="2167" spans="1:17" ht="15.6" x14ac:dyDescent="0.3">
      <c r="A2167" s="1" t="s">
        <v>196</v>
      </c>
      <c r="B2167" t="str">
        <f>VLOOKUP(A2167,CUS[],3,FALSE)</f>
        <v>Ian T</v>
      </c>
      <c r="C2167">
        <f>VLOOKUP(A2167,MED[],2,FALSE)</f>
        <v>41.91</v>
      </c>
      <c r="D2167">
        <f>VLOOKUP(A2167,MED[],3,FALSE)</f>
        <v>6.19</v>
      </c>
      <c r="E2167" t="str">
        <f>VLOOKUP(A2167,MED[],4,FALSE)</f>
        <v>No</v>
      </c>
      <c r="F2167" t="str">
        <f>VLOOKUP(A2167,MED[],5,FALSE)</f>
        <v>No</v>
      </c>
      <c r="G2167" t="str">
        <f>VLOOKUP(A2167,MED[],6,FALSE)</f>
        <v>No</v>
      </c>
      <c r="H2167" t="str">
        <f>VLOOKUP(A2167,MED[],7,FALSE)</f>
        <v>0</v>
      </c>
      <c r="I2167" t="str">
        <f>VLOOKUP(A2167,MED[],8,FALSE)</f>
        <v>No</v>
      </c>
      <c r="J2167" t="str">
        <f>VLOOKUP(A2167,MED[],9,FALSE)</f>
        <v>Obesity</v>
      </c>
      <c r="K2167" t="str">
        <f>VLOOKUP(A2167,MED[],10,FALSE)</f>
        <v>Prediabetes</v>
      </c>
      <c r="L2167" t="str">
        <f>VLOOKUP(A2167,HOS[],2,FALSE)</f>
        <v>25 Dec 1999</v>
      </c>
      <c r="M2167" s="11">
        <f>VLOOKUP(A2167,HOS[],8,FALSE)</f>
        <v>34543.39</v>
      </c>
      <c r="N2167" t="str">
        <f>VLOOKUP(A2167,HOS[],9,FALSE)</f>
        <v>tier - 3</v>
      </c>
      <c r="O2167" t="str">
        <f>VLOOKUP(A2167,HOS[],10,FALSE)</f>
        <v>tier - 2</v>
      </c>
      <c r="P2167" t="str">
        <f>VLOOKUP(A2167,HOS[],11,FALSE)</f>
        <v>R1013</v>
      </c>
      <c r="Q2167">
        <f>VLOOKUP(A2167,HOS[],3,FALSE)</f>
        <v>23</v>
      </c>
    </row>
    <row r="2168" spans="1:17" ht="15.6" x14ac:dyDescent="0.3">
      <c r="A2168" s="1" t="s">
        <v>195</v>
      </c>
      <c r="B2168" t="str">
        <f>VLOOKUP(A2168,CUS[],3,FALSE)</f>
        <v>Tadese</v>
      </c>
      <c r="C2168">
        <f>VLOOKUP(A2168,MED[],2,FALSE)</f>
        <v>24.6</v>
      </c>
      <c r="D2168">
        <f>VLOOKUP(A2168,MED[],3,FALSE)</f>
        <v>6.19</v>
      </c>
      <c r="E2168" t="str">
        <f>VLOOKUP(A2168,MED[],4,FALSE)</f>
        <v>No</v>
      </c>
      <c r="F2168" t="str">
        <f>VLOOKUP(A2168,MED[],5,FALSE)</f>
        <v>No</v>
      </c>
      <c r="G2168" t="str">
        <f>VLOOKUP(A2168,MED[],6,FALSE)</f>
        <v>Yes</v>
      </c>
      <c r="H2168" t="str">
        <f>VLOOKUP(A2168,MED[],7,FALSE)</f>
        <v>1</v>
      </c>
      <c r="I2168" t="str">
        <f>VLOOKUP(A2168,MED[],8,FALSE)</f>
        <v>No</v>
      </c>
      <c r="J2168" t="str">
        <f>VLOOKUP(A2168,MED[],9,FALSE)</f>
        <v>Overweight</v>
      </c>
      <c r="K2168" t="str">
        <f>VLOOKUP(A2168,MED[],10,FALSE)</f>
        <v>Prediabetes</v>
      </c>
      <c r="L2168" t="str">
        <f>VLOOKUP(A2168,HOS[],2,FALSE)</f>
        <v>9 Aug 2003</v>
      </c>
      <c r="M2168" s="11">
        <f>VLOOKUP(A2168,HOS[],8,FALSE)</f>
        <v>34617.839999999997</v>
      </c>
      <c r="N2168" t="str">
        <f>VLOOKUP(A2168,HOS[],9,FALSE)</f>
        <v>tier - 3</v>
      </c>
      <c r="O2168" t="str">
        <f>VLOOKUP(A2168,HOS[],10,FALSE)</f>
        <v>tier - 2</v>
      </c>
      <c r="P2168" t="str">
        <f>VLOOKUP(A2168,HOS[],11,FALSE)</f>
        <v>R1011</v>
      </c>
      <c r="Q2168">
        <f>VLOOKUP(A2168,HOS[],3,FALSE)</f>
        <v>19</v>
      </c>
    </row>
    <row r="2169" spans="1:17" ht="15.6" x14ac:dyDescent="0.3">
      <c r="A2169" s="1" t="s">
        <v>194</v>
      </c>
      <c r="B2169" t="str">
        <f>VLOOKUP(A2169,CUS[],3,FALSE)</f>
        <v>Jonathan</v>
      </c>
      <c r="C2169">
        <f>VLOOKUP(A2169,MED[],2,FALSE)</f>
        <v>20.9</v>
      </c>
      <c r="D2169">
        <f>VLOOKUP(A2169,MED[],3,FALSE)</f>
        <v>5.12</v>
      </c>
      <c r="E2169" t="str">
        <f>VLOOKUP(A2169,MED[],4,FALSE)</f>
        <v>No</v>
      </c>
      <c r="F2169" t="str">
        <f>VLOOKUP(A2169,MED[],5,FALSE)</f>
        <v>No</v>
      </c>
      <c r="G2169" t="str">
        <f>VLOOKUP(A2169,MED[],6,FALSE)</f>
        <v>Yes</v>
      </c>
      <c r="H2169" t="str">
        <f>VLOOKUP(A2169,MED[],7,FALSE)</f>
        <v>1</v>
      </c>
      <c r="I2169" t="str">
        <f>VLOOKUP(A2169,MED[],8,FALSE)</f>
        <v>No</v>
      </c>
      <c r="J2169" t="str">
        <f>VLOOKUP(A2169,MED[],9,FALSE)</f>
        <v>Overweight</v>
      </c>
      <c r="K2169" t="str">
        <f>VLOOKUP(A2169,MED[],10,FALSE)</f>
        <v>Normal</v>
      </c>
      <c r="L2169" t="str">
        <f>VLOOKUP(A2169,HOS[],2,FALSE)</f>
        <v>7 Aug 2003</v>
      </c>
      <c r="M2169" s="11">
        <f>VLOOKUP(A2169,HOS[],8,FALSE)</f>
        <v>34672.15</v>
      </c>
      <c r="N2169" t="str">
        <f>VLOOKUP(A2169,HOS[],9,FALSE)</f>
        <v>tier - 3</v>
      </c>
      <c r="O2169" t="str">
        <f>VLOOKUP(A2169,HOS[],10,FALSE)</f>
        <v>tier - 3</v>
      </c>
      <c r="P2169" t="str">
        <f>VLOOKUP(A2169,HOS[],11,FALSE)</f>
        <v>R1011</v>
      </c>
      <c r="Q2169">
        <f>VLOOKUP(A2169,HOS[],3,FALSE)</f>
        <v>19</v>
      </c>
    </row>
    <row r="2170" spans="1:17" ht="15.6" x14ac:dyDescent="0.3">
      <c r="A2170" s="1" t="s">
        <v>193</v>
      </c>
      <c r="B2170" t="str">
        <f>VLOOKUP(A2170,CUS[],3,FALSE)</f>
        <v>Dathan</v>
      </c>
      <c r="C2170">
        <f>VLOOKUP(A2170,MED[],2,FALSE)</f>
        <v>34.4</v>
      </c>
      <c r="D2170">
        <f>VLOOKUP(A2170,MED[],3,FALSE)</f>
        <v>4.04</v>
      </c>
      <c r="E2170" t="str">
        <f>VLOOKUP(A2170,MED[],4,FALSE)</f>
        <v>No</v>
      </c>
      <c r="F2170" t="str">
        <f>VLOOKUP(A2170,MED[],5,FALSE)</f>
        <v>No</v>
      </c>
      <c r="G2170" t="str">
        <f>VLOOKUP(A2170,MED[],6,FALSE)</f>
        <v>No</v>
      </c>
      <c r="H2170" t="str">
        <f>VLOOKUP(A2170,MED[],7,FALSE)</f>
        <v>0</v>
      </c>
      <c r="I2170" t="str">
        <f>VLOOKUP(A2170,MED[],8,FALSE)</f>
        <v>No</v>
      </c>
      <c r="J2170" t="str">
        <f>VLOOKUP(A2170,MED[],9,FALSE)</f>
        <v>Obesity</v>
      </c>
      <c r="K2170" t="str">
        <f>VLOOKUP(A2170,MED[],10,FALSE)</f>
        <v>Normal</v>
      </c>
      <c r="L2170" t="str">
        <f>VLOOKUP(A2170,HOS[],2,FALSE)</f>
        <v>9 Oct 1999</v>
      </c>
      <c r="M2170" s="11">
        <f>VLOOKUP(A2170,HOS[],8,FALSE)</f>
        <v>563.84</v>
      </c>
      <c r="N2170" t="str">
        <f>VLOOKUP(A2170,HOS[],9,FALSE)</f>
        <v>tier - 3</v>
      </c>
      <c r="O2170" t="str">
        <f>VLOOKUP(A2170,HOS[],10,FALSE)</f>
        <v>tier - 2</v>
      </c>
      <c r="P2170" t="str">
        <f>VLOOKUP(A2170,HOS[],11,FALSE)</f>
        <v>R1011</v>
      </c>
      <c r="Q2170">
        <f>VLOOKUP(A2170,HOS[],3,FALSE)</f>
        <v>23</v>
      </c>
    </row>
    <row r="2171" spans="1:17" ht="15.6" x14ac:dyDescent="0.3">
      <c r="A2171" s="1" t="s">
        <v>192</v>
      </c>
      <c r="B2171" t="str">
        <f>VLOOKUP(A2171,CUS[],3,FALSE)</f>
        <v>Eric</v>
      </c>
      <c r="C2171">
        <f>VLOOKUP(A2171,MED[],2,FALSE)</f>
        <v>32.56</v>
      </c>
      <c r="D2171">
        <f>VLOOKUP(A2171,MED[],3,FALSE)</f>
        <v>5.36</v>
      </c>
      <c r="E2171" t="str">
        <f>VLOOKUP(A2171,MED[],4,FALSE)</f>
        <v>No</v>
      </c>
      <c r="F2171" t="str">
        <f>VLOOKUP(A2171,MED[],5,FALSE)</f>
        <v>No</v>
      </c>
      <c r="G2171" t="str">
        <f>VLOOKUP(A2171,MED[],6,FALSE)</f>
        <v>No</v>
      </c>
      <c r="H2171" t="str">
        <f>VLOOKUP(A2171,MED[],7,FALSE)</f>
        <v>0</v>
      </c>
      <c r="I2171" t="str">
        <f>VLOOKUP(A2171,MED[],8,FALSE)</f>
        <v>No</v>
      </c>
      <c r="J2171" t="str">
        <f>VLOOKUP(A2171,MED[],9,FALSE)</f>
        <v>Obesity</v>
      </c>
      <c r="K2171" t="str">
        <f>VLOOKUP(A2171,MED[],10,FALSE)</f>
        <v>Normal</v>
      </c>
      <c r="L2171" t="str">
        <f>VLOOKUP(A2171,HOS[],2,FALSE)</f>
        <v>30 Nov 1999</v>
      </c>
      <c r="M2171" s="11">
        <f>VLOOKUP(A2171,HOS[],8,FALSE)</f>
        <v>570.62</v>
      </c>
      <c r="N2171" t="str">
        <f>VLOOKUP(A2171,HOS[],9,FALSE)</f>
        <v>tier - 3</v>
      </c>
      <c r="O2171" t="str">
        <f>VLOOKUP(A2171,HOS[],10,FALSE)</f>
        <v>tier - 3</v>
      </c>
      <c r="P2171" t="str">
        <f>VLOOKUP(A2171,HOS[],11,FALSE)</f>
        <v>R1013</v>
      </c>
      <c r="Q2171">
        <f>VLOOKUP(A2171,HOS[],3,FALSE)</f>
        <v>23</v>
      </c>
    </row>
    <row r="2172" spans="1:17" ht="15.6" x14ac:dyDescent="0.3">
      <c r="A2172" s="1" t="s">
        <v>191</v>
      </c>
      <c r="B2172" t="str">
        <f>VLOOKUP(A2172,CUS[],3,FALSE)</f>
        <v>Allison M</v>
      </c>
      <c r="C2172">
        <f>VLOOKUP(A2172,MED[],2,FALSE)</f>
        <v>27.98</v>
      </c>
      <c r="D2172">
        <f>VLOOKUP(A2172,MED[],3,FALSE)</f>
        <v>4.38</v>
      </c>
      <c r="E2172" t="str">
        <f>VLOOKUP(A2172,MED[],4,FALSE)</f>
        <v>No</v>
      </c>
      <c r="F2172" t="str">
        <f>VLOOKUP(A2172,MED[],5,FALSE)</f>
        <v>yes</v>
      </c>
      <c r="G2172" t="str">
        <f>VLOOKUP(A2172,MED[],6,FALSE)</f>
        <v>No</v>
      </c>
      <c r="H2172" t="str">
        <f>VLOOKUP(A2172,MED[],7,FALSE)</f>
        <v>1</v>
      </c>
      <c r="I2172" t="str">
        <f>VLOOKUP(A2172,MED[],8,FALSE)</f>
        <v>No</v>
      </c>
      <c r="J2172" t="str">
        <f>VLOOKUP(A2172,MED[],9,FALSE)</f>
        <v>Overweight</v>
      </c>
      <c r="K2172" t="str">
        <f>VLOOKUP(A2172,MED[],10,FALSE)</f>
        <v>Normal</v>
      </c>
      <c r="L2172" t="str">
        <f>VLOOKUP(A2172,HOS[],2,FALSE)</f>
        <v>30 Aug 2004</v>
      </c>
      <c r="M2172" s="11">
        <f>VLOOKUP(A2172,HOS[],8,FALSE)</f>
        <v>600</v>
      </c>
      <c r="N2172" t="str">
        <f>VLOOKUP(A2172,HOS[],9,FALSE)</f>
        <v>tier - 3</v>
      </c>
      <c r="O2172" t="str">
        <f>VLOOKUP(A2172,HOS[],10,FALSE)</f>
        <v>tier - 1</v>
      </c>
      <c r="P2172" t="str">
        <f>VLOOKUP(A2172,HOS[],11,FALSE)</f>
        <v>R1012</v>
      </c>
      <c r="Q2172">
        <f>VLOOKUP(A2172,HOS[],3,FALSE)</f>
        <v>18</v>
      </c>
    </row>
    <row r="2173" spans="1:17" ht="15.6" x14ac:dyDescent="0.3">
      <c r="A2173" s="1" t="s">
        <v>190</v>
      </c>
      <c r="B2173" t="str">
        <f>VLOOKUP(A2173,CUS[],3,FALSE)</f>
        <v>Paul</v>
      </c>
      <c r="C2173">
        <f>VLOOKUP(A2173,MED[],2,FALSE)</f>
        <v>26.51</v>
      </c>
      <c r="D2173">
        <f>VLOOKUP(A2173,MED[],3,FALSE)</f>
        <v>4.58</v>
      </c>
      <c r="E2173" t="str">
        <f>VLOOKUP(A2173,MED[],4,FALSE)</f>
        <v>No</v>
      </c>
      <c r="F2173" t="str">
        <f>VLOOKUP(A2173,MED[],5,FALSE)</f>
        <v>No</v>
      </c>
      <c r="G2173" t="str">
        <f>VLOOKUP(A2173,MED[],6,FALSE)</f>
        <v>No</v>
      </c>
      <c r="H2173" t="str">
        <f>VLOOKUP(A2173,MED[],7,FALSE)</f>
        <v>0</v>
      </c>
      <c r="I2173" t="str">
        <f>VLOOKUP(A2173,MED[],8,FALSE)</f>
        <v>No</v>
      </c>
      <c r="J2173" t="str">
        <f>VLOOKUP(A2173,MED[],9,FALSE)</f>
        <v>Overweight</v>
      </c>
      <c r="K2173" t="str">
        <f>VLOOKUP(A2173,MED[],10,FALSE)</f>
        <v>Normal</v>
      </c>
      <c r="L2173" t="str">
        <f>VLOOKUP(A2173,HOS[],2,FALSE)</f>
        <v>13 Sep 1999</v>
      </c>
      <c r="M2173" s="11">
        <f>VLOOKUP(A2173,HOS[],8,FALSE)</f>
        <v>604.54</v>
      </c>
      <c r="N2173" t="str">
        <f>VLOOKUP(A2173,HOS[],9,FALSE)</f>
        <v>tier - 3</v>
      </c>
      <c r="O2173" t="str">
        <f>VLOOKUP(A2173,HOS[],10,FALSE)</f>
        <v>tier - 3</v>
      </c>
      <c r="P2173" t="str">
        <f>VLOOKUP(A2173,HOS[],11,FALSE)</f>
        <v>R1013</v>
      </c>
      <c r="Q2173">
        <f>VLOOKUP(A2173,HOS[],3,FALSE)</f>
        <v>23</v>
      </c>
    </row>
    <row r="2174" spans="1:17" ht="15.6" x14ac:dyDescent="0.3">
      <c r="A2174" s="1" t="s">
        <v>189</v>
      </c>
      <c r="B2174" t="str">
        <f>VLOOKUP(A2174,CUS[],3,FALSE)</f>
        <v>Aaron R</v>
      </c>
      <c r="C2174">
        <f>VLOOKUP(A2174,MED[],2,FALSE)</f>
        <v>29.734999999999999</v>
      </c>
      <c r="D2174">
        <f>VLOOKUP(A2174,MED[],3,FALSE)</f>
        <v>11.92</v>
      </c>
      <c r="E2174" t="str">
        <f>VLOOKUP(A2174,MED[],4,FALSE)</f>
        <v>No</v>
      </c>
      <c r="F2174" t="str">
        <f>VLOOKUP(A2174,MED[],5,FALSE)</f>
        <v>No</v>
      </c>
      <c r="G2174" t="str">
        <f>VLOOKUP(A2174,MED[],6,FALSE)</f>
        <v>No</v>
      </c>
      <c r="H2174" t="str">
        <f>VLOOKUP(A2174,MED[],7,FALSE)</f>
        <v>0</v>
      </c>
      <c r="I2174" t="str">
        <f>VLOOKUP(A2174,MED[],8,FALSE)</f>
        <v>No</v>
      </c>
      <c r="J2174" t="str">
        <f>VLOOKUP(A2174,MED[],9,FALSE)</f>
        <v>Overweight</v>
      </c>
      <c r="K2174" t="str">
        <f>VLOOKUP(A2174,MED[],10,FALSE)</f>
        <v>Diabetes</v>
      </c>
      <c r="L2174" t="str">
        <f>VLOOKUP(A2174,HOS[],2,FALSE)</f>
        <v>27 Dec 2002</v>
      </c>
      <c r="M2174" s="11">
        <f>VLOOKUP(A2174,HOS[],8,FALSE)</f>
        <v>637.26</v>
      </c>
      <c r="N2174" t="str">
        <f>VLOOKUP(A2174,HOS[],9,FALSE)</f>
        <v>tier - 3</v>
      </c>
      <c r="O2174" t="str">
        <f>VLOOKUP(A2174,HOS[],10,FALSE)</f>
        <v>tier - 3</v>
      </c>
      <c r="P2174" t="str">
        <f>VLOOKUP(A2174,HOS[],11,FALSE)</f>
        <v>R1012</v>
      </c>
      <c r="Q2174">
        <f>VLOOKUP(A2174,HOS[],3,FALSE)</f>
        <v>20</v>
      </c>
    </row>
    <row r="2175" spans="1:17" ht="15.6" x14ac:dyDescent="0.3">
      <c r="A2175" s="1" t="s">
        <v>188</v>
      </c>
      <c r="B2175" t="str">
        <f>VLOOKUP(A2175,CUS[],3,FALSE)</f>
        <v>Caitlin H.</v>
      </c>
      <c r="C2175">
        <f>VLOOKUP(A2175,MED[],2,FALSE)</f>
        <v>40.5</v>
      </c>
      <c r="D2175">
        <f>VLOOKUP(A2175,MED[],3,FALSE)</f>
        <v>5.4</v>
      </c>
      <c r="E2175" t="str">
        <f>VLOOKUP(A2175,MED[],4,FALSE)</f>
        <v>No</v>
      </c>
      <c r="F2175" t="str">
        <f>VLOOKUP(A2175,MED[],5,FALSE)</f>
        <v>No</v>
      </c>
      <c r="G2175" t="str">
        <f>VLOOKUP(A2175,MED[],6,FALSE)</f>
        <v>Yes</v>
      </c>
      <c r="H2175" t="str">
        <f>VLOOKUP(A2175,MED[],7,FALSE)</f>
        <v>1</v>
      </c>
      <c r="I2175" t="str">
        <f>VLOOKUP(A2175,MED[],8,FALSE)</f>
        <v>No</v>
      </c>
      <c r="J2175" t="str">
        <f>VLOOKUP(A2175,MED[],9,FALSE)</f>
        <v>Obesity</v>
      </c>
      <c r="K2175" t="str">
        <f>VLOOKUP(A2175,MED[],10,FALSE)</f>
        <v>Normal</v>
      </c>
      <c r="L2175" t="str">
        <f>VLOOKUP(A2175,HOS[],2,FALSE)</f>
        <v>20 Nov 2003</v>
      </c>
      <c r="M2175" s="11">
        <f>VLOOKUP(A2175,HOS[],8,FALSE)</f>
        <v>646.14</v>
      </c>
      <c r="N2175" t="str">
        <f>VLOOKUP(A2175,HOS[],9,FALSE)</f>
        <v>tier - 3</v>
      </c>
      <c r="O2175" t="str">
        <f>VLOOKUP(A2175,HOS[],10,FALSE)</f>
        <v>tier - 1</v>
      </c>
      <c r="P2175" t="str">
        <f>VLOOKUP(A2175,HOS[],11,FALSE)</f>
        <v>R1011</v>
      </c>
      <c r="Q2175">
        <f>VLOOKUP(A2175,HOS[],3,FALSE)</f>
        <v>19</v>
      </c>
    </row>
    <row r="2176" spans="1:17" ht="15.6" x14ac:dyDescent="0.3">
      <c r="A2176" s="1" t="s">
        <v>187</v>
      </c>
      <c r="B2176" t="str">
        <f>VLOOKUP(A2176,CUS[],3,FALSE)</f>
        <v>Harald E.</v>
      </c>
      <c r="C2176">
        <f>VLOOKUP(A2176,MED[],2,FALSE)</f>
        <v>25.64</v>
      </c>
      <c r="D2176">
        <f>VLOOKUP(A2176,MED[],3,FALSE)</f>
        <v>4.76</v>
      </c>
      <c r="E2176" t="str">
        <f>VLOOKUP(A2176,MED[],4,FALSE)</f>
        <v>No</v>
      </c>
      <c r="F2176" t="str">
        <f>VLOOKUP(A2176,MED[],5,FALSE)</f>
        <v>No</v>
      </c>
      <c r="G2176" t="str">
        <f>VLOOKUP(A2176,MED[],6,FALSE)</f>
        <v>No</v>
      </c>
      <c r="H2176" t="str">
        <f>VLOOKUP(A2176,MED[],7,FALSE)</f>
        <v>1</v>
      </c>
      <c r="I2176" t="str">
        <f>VLOOKUP(A2176,MED[],8,FALSE)</f>
        <v>No</v>
      </c>
      <c r="J2176" t="str">
        <f>VLOOKUP(A2176,MED[],9,FALSE)</f>
        <v>Overweight</v>
      </c>
      <c r="K2176" t="str">
        <f>VLOOKUP(A2176,MED[],10,FALSE)</f>
        <v>Normal</v>
      </c>
      <c r="L2176" t="str">
        <f>VLOOKUP(A2176,HOS[],2,FALSE)</f>
        <v>3 Oct 1998</v>
      </c>
      <c r="M2176" s="11">
        <f>VLOOKUP(A2176,HOS[],8,FALSE)</f>
        <v>34779.620000000003</v>
      </c>
      <c r="N2176" t="str">
        <f>VLOOKUP(A2176,HOS[],9,FALSE)</f>
        <v>tier - 3</v>
      </c>
      <c r="O2176" t="str">
        <f>VLOOKUP(A2176,HOS[],10,FALSE)</f>
        <v>tier - 3</v>
      </c>
      <c r="P2176" t="str">
        <f>VLOOKUP(A2176,HOS[],11,FALSE)</f>
        <v>R1013</v>
      </c>
      <c r="Q2176">
        <f>VLOOKUP(A2176,HOS[],3,FALSE)</f>
        <v>24</v>
      </c>
    </row>
    <row r="2177" spans="1:17" ht="15.6" x14ac:dyDescent="0.3">
      <c r="A2177" s="1" t="s">
        <v>186</v>
      </c>
      <c r="B2177" t="str">
        <f>VLOOKUP(A2177,CUS[],3,FALSE)</f>
        <v>Siobhan A.</v>
      </c>
      <c r="C2177">
        <f>VLOOKUP(A2177,MED[],2,FALSE)</f>
        <v>32.9</v>
      </c>
      <c r="D2177">
        <f>VLOOKUP(A2177,MED[],3,FALSE)</f>
        <v>4.78</v>
      </c>
      <c r="E2177" t="str">
        <f>VLOOKUP(A2177,MED[],4,FALSE)</f>
        <v>No</v>
      </c>
      <c r="F2177" t="str">
        <f>VLOOKUP(A2177,MED[],5,FALSE)</f>
        <v>No</v>
      </c>
      <c r="G2177" t="str">
        <f>VLOOKUP(A2177,MED[],6,FALSE)</f>
        <v>Yes</v>
      </c>
      <c r="H2177" t="str">
        <f>VLOOKUP(A2177,MED[],7,FALSE)</f>
        <v>1</v>
      </c>
      <c r="I2177" t="str">
        <f>VLOOKUP(A2177,MED[],8,FALSE)</f>
        <v>No</v>
      </c>
      <c r="J2177" t="str">
        <f>VLOOKUP(A2177,MED[],9,FALSE)</f>
        <v>Obesity</v>
      </c>
      <c r="K2177" t="str">
        <f>VLOOKUP(A2177,MED[],10,FALSE)</f>
        <v>Normal</v>
      </c>
      <c r="L2177" t="str">
        <f>VLOOKUP(A2177,HOS[],2,FALSE)</f>
        <v>27 Sep 2003</v>
      </c>
      <c r="M2177" s="11">
        <f>VLOOKUP(A2177,HOS[],8,FALSE)</f>
        <v>11833.78</v>
      </c>
      <c r="N2177" t="str">
        <f>VLOOKUP(A2177,HOS[],9,FALSE)</f>
        <v>tier - 3</v>
      </c>
      <c r="O2177" t="str">
        <f>VLOOKUP(A2177,HOS[],10,FALSE)</f>
        <v>tier - 1</v>
      </c>
      <c r="P2177" t="str">
        <f>VLOOKUP(A2177,HOS[],11,FALSE)</f>
        <v>R1011</v>
      </c>
      <c r="Q2177">
        <f>VLOOKUP(A2177,HOS[],3,FALSE)</f>
        <v>19</v>
      </c>
    </row>
    <row r="2178" spans="1:17" ht="15.6" x14ac:dyDescent="0.3">
      <c r="A2178" s="1" t="s">
        <v>185</v>
      </c>
      <c r="B2178" t="str">
        <f>VLOOKUP(A2178,CUS[],3,FALSE)</f>
        <v>Andrea J.</v>
      </c>
      <c r="C2178">
        <f>VLOOKUP(A2178,MED[],2,FALSE)</f>
        <v>29.8</v>
      </c>
      <c r="D2178">
        <f>VLOOKUP(A2178,MED[],3,FALSE)</f>
        <v>4.26</v>
      </c>
      <c r="E2178" t="str">
        <f>VLOOKUP(A2178,MED[],4,FALSE)</f>
        <v>No</v>
      </c>
      <c r="F2178" t="str">
        <f>VLOOKUP(A2178,MED[],5,FALSE)</f>
        <v>No</v>
      </c>
      <c r="G2178" t="str">
        <f>VLOOKUP(A2178,MED[],6,FALSE)</f>
        <v>Yes</v>
      </c>
      <c r="H2178" t="str">
        <f>VLOOKUP(A2178,MED[],7,FALSE)</f>
        <v>1</v>
      </c>
      <c r="I2178" t="str">
        <f>VLOOKUP(A2178,MED[],8,FALSE)</f>
        <v>No</v>
      </c>
      <c r="J2178" t="str">
        <f>VLOOKUP(A2178,MED[],9,FALSE)</f>
        <v>Overweight</v>
      </c>
      <c r="K2178" t="str">
        <f>VLOOKUP(A2178,MED[],10,FALSE)</f>
        <v>Normal</v>
      </c>
      <c r="L2178" t="str">
        <f>VLOOKUP(A2178,HOS[],2,FALSE)</f>
        <v>1 Jul 2003</v>
      </c>
      <c r="M2178" s="11">
        <f>VLOOKUP(A2178,HOS[],8,FALSE)</f>
        <v>650</v>
      </c>
      <c r="N2178" t="str">
        <f>VLOOKUP(A2178,HOS[],9,FALSE)</f>
        <v>tier - 3</v>
      </c>
      <c r="O2178" t="str">
        <f>VLOOKUP(A2178,HOS[],10,FALSE)</f>
        <v>tier - 1</v>
      </c>
      <c r="P2178" t="str">
        <f>VLOOKUP(A2178,HOS[],11,FALSE)</f>
        <v>R1011</v>
      </c>
      <c r="Q2178">
        <f>VLOOKUP(A2178,HOS[],3,FALSE)</f>
        <v>19</v>
      </c>
    </row>
    <row r="2179" spans="1:17" ht="15.6" x14ac:dyDescent="0.3">
      <c r="A2179" s="1" t="s">
        <v>184</v>
      </c>
      <c r="B2179" t="str">
        <f>VLOOKUP(A2179,CUS[],3,FALSE)</f>
        <v>Marie</v>
      </c>
      <c r="C2179">
        <f>VLOOKUP(A2179,MED[],2,FALSE)</f>
        <v>28.9</v>
      </c>
      <c r="D2179">
        <f>VLOOKUP(A2179,MED[],3,FALSE)</f>
        <v>5.85</v>
      </c>
      <c r="E2179" t="str">
        <f>VLOOKUP(A2179,MED[],4,FALSE)</f>
        <v>No</v>
      </c>
      <c r="F2179" t="str">
        <f>VLOOKUP(A2179,MED[],5,FALSE)</f>
        <v>No</v>
      </c>
      <c r="G2179" t="str">
        <f>VLOOKUP(A2179,MED[],6,FALSE)</f>
        <v>Yes</v>
      </c>
      <c r="H2179" t="str">
        <f>VLOOKUP(A2179,MED[],7,FALSE)</f>
        <v>1</v>
      </c>
      <c r="I2179" t="str">
        <f>VLOOKUP(A2179,MED[],8,FALSE)</f>
        <v>No</v>
      </c>
      <c r="J2179" t="str">
        <f>VLOOKUP(A2179,MED[],9,FALSE)</f>
        <v>Overweight</v>
      </c>
      <c r="K2179" t="str">
        <f>VLOOKUP(A2179,MED[],10,FALSE)</f>
        <v>Prediabetes</v>
      </c>
      <c r="L2179" t="str">
        <f>VLOOKUP(A2179,HOS[],2,FALSE)</f>
        <v>4 Jul 2003</v>
      </c>
      <c r="M2179" s="11">
        <f>VLOOKUP(A2179,HOS[],8,FALSE)</f>
        <v>650</v>
      </c>
      <c r="N2179" t="str">
        <f>VLOOKUP(A2179,HOS[],9,FALSE)</f>
        <v>tier - 3</v>
      </c>
      <c r="O2179" t="str">
        <f>VLOOKUP(A2179,HOS[],10,FALSE)</f>
        <v>tier - 1</v>
      </c>
      <c r="P2179" t="str">
        <f>VLOOKUP(A2179,HOS[],11,FALSE)</f>
        <v>R1011</v>
      </c>
      <c r="Q2179">
        <f>VLOOKUP(A2179,HOS[],3,FALSE)</f>
        <v>19</v>
      </c>
    </row>
    <row r="2180" spans="1:17" ht="15.6" x14ac:dyDescent="0.3">
      <c r="A2180" s="1" t="s">
        <v>183</v>
      </c>
      <c r="B2180" t="str">
        <f>VLOOKUP(A2180,CUS[],3,FALSE)</f>
        <v>Rachel A.</v>
      </c>
      <c r="C2180">
        <f>VLOOKUP(A2180,MED[],2,FALSE)</f>
        <v>24.7</v>
      </c>
      <c r="D2180">
        <f>VLOOKUP(A2180,MED[],3,FALSE)</f>
        <v>5.32</v>
      </c>
      <c r="E2180" t="str">
        <f>VLOOKUP(A2180,MED[],4,FALSE)</f>
        <v>No</v>
      </c>
      <c r="F2180" t="str">
        <f>VLOOKUP(A2180,MED[],5,FALSE)</f>
        <v>No</v>
      </c>
      <c r="G2180" t="str">
        <f>VLOOKUP(A2180,MED[],6,FALSE)</f>
        <v>Yes</v>
      </c>
      <c r="H2180" t="str">
        <f>VLOOKUP(A2180,MED[],7,FALSE)</f>
        <v>1</v>
      </c>
      <c r="I2180" t="str">
        <f>VLOOKUP(A2180,MED[],8,FALSE)</f>
        <v>No</v>
      </c>
      <c r="J2180" t="str">
        <f>VLOOKUP(A2180,MED[],9,FALSE)</f>
        <v>Overweight</v>
      </c>
      <c r="K2180" t="str">
        <f>VLOOKUP(A2180,MED[],10,FALSE)</f>
        <v>Normal</v>
      </c>
      <c r="L2180" t="str">
        <f>VLOOKUP(A2180,HOS[],2,FALSE)</f>
        <v>29 Nov 2003</v>
      </c>
      <c r="M2180" s="11">
        <f>VLOOKUP(A2180,HOS[],8,FALSE)</f>
        <v>668</v>
      </c>
      <c r="N2180" t="str">
        <f>VLOOKUP(A2180,HOS[],9,FALSE)</f>
        <v>tier - 3</v>
      </c>
      <c r="O2180" t="str">
        <f>VLOOKUP(A2180,HOS[],10,FALSE)</f>
        <v>tier - 2</v>
      </c>
      <c r="P2180" t="str">
        <f>VLOOKUP(A2180,HOS[],11,FALSE)</f>
        <v>R1011</v>
      </c>
      <c r="Q2180">
        <f>VLOOKUP(A2180,HOS[],3,FALSE)</f>
        <v>19</v>
      </c>
    </row>
    <row r="2181" spans="1:17" ht="15.6" x14ac:dyDescent="0.3">
      <c r="A2181" s="1" t="s">
        <v>182</v>
      </c>
      <c r="B2181" t="str">
        <f>VLOOKUP(A2181,CUS[],3,FALSE)</f>
        <v>Emma</v>
      </c>
      <c r="C2181">
        <f>VLOOKUP(A2181,MED[],2,FALSE)</f>
        <v>20.6</v>
      </c>
      <c r="D2181">
        <f>VLOOKUP(A2181,MED[],3,FALSE)</f>
        <v>5.14</v>
      </c>
      <c r="E2181" t="str">
        <f>VLOOKUP(A2181,MED[],4,FALSE)</f>
        <v>No</v>
      </c>
      <c r="F2181" t="str">
        <f>VLOOKUP(A2181,MED[],5,FALSE)</f>
        <v>No</v>
      </c>
      <c r="G2181" t="str">
        <f>VLOOKUP(A2181,MED[],6,FALSE)</f>
        <v>Yes</v>
      </c>
      <c r="H2181" t="str">
        <f>VLOOKUP(A2181,MED[],7,FALSE)</f>
        <v>1</v>
      </c>
      <c r="I2181" t="str">
        <f>VLOOKUP(A2181,MED[],8,FALSE)</f>
        <v>No</v>
      </c>
      <c r="J2181" t="str">
        <f>VLOOKUP(A2181,MED[],9,FALSE)</f>
        <v>Overweight</v>
      </c>
      <c r="K2181" t="str">
        <f>VLOOKUP(A2181,MED[],10,FALSE)</f>
        <v>Normal</v>
      </c>
      <c r="L2181" t="str">
        <f>VLOOKUP(A2181,HOS[],2,FALSE)</f>
        <v>9 Nov 2003</v>
      </c>
      <c r="M2181" s="11">
        <f>VLOOKUP(A2181,HOS[],8,FALSE)</f>
        <v>670</v>
      </c>
      <c r="N2181" t="str">
        <f>VLOOKUP(A2181,HOS[],9,FALSE)</f>
        <v>tier - 3</v>
      </c>
      <c r="O2181" t="str">
        <f>VLOOKUP(A2181,HOS[],10,FALSE)</f>
        <v>tier - 2</v>
      </c>
      <c r="P2181" t="str">
        <f>VLOOKUP(A2181,HOS[],11,FALSE)</f>
        <v>R1011</v>
      </c>
      <c r="Q2181">
        <f>VLOOKUP(A2181,HOS[],3,FALSE)</f>
        <v>19</v>
      </c>
    </row>
    <row r="2182" spans="1:17" ht="15.6" x14ac:dyDescent="0.3">
      <c r="A2182" s="1" t="s">
        <v>181</v>
      </c>
      <c r="B2182" t="str">
        <f>VLOOKUP(A2182,CUS[],3,FALSE)</f>
        <v>Kiersten</v>
      </c>
      <c r="C2182">
        <f>VLOOKUP(A2182,MED[],2,FALSE)</f>
        <v>18.600000000000001</v>
      </c>
      <c r="D2182">
        <f>VLOOKUP(A2182,MED[],3,FALSE)</f>
        <v>5</v>
      </c>
      <c r="E2182" t="str">
        <f>VLOOKUP(A2182,MED[],4,FALSE)</f>
        <v>No</v>
      </c>
      <c r="F2182" t="str">
        <f>VLOOKUP(A2182,MED[],5,FALSE)</f>
        <v>No</v>
      </c>
      <c r="G2182" t="str">
        <f>VLOOKUP(A2182,MED[],6,FALSE)</f>
        <v>Yes</v>
      </c>
      <c r="H2182" t="str">
        <f>VLOOKUP(A2182,MED[],7,FALSE)</f>
        <v>1</v>
      </c>
      <c r="I2182" t="str">
        <f>VLOOKUP(A2182,MED[],8,FALSE)</f>
        <v>No</v>
      </c>
      <c r="J2182" t="str">
        <f>VLOOKUP(A2182,MED[],9,FALSE)</f>
        <v>Overweight</v>
      </c>
      <c r="K2182" t="str">
        <f>VLOOKUP(A2182,MED[],10,FALSE)</f>
        <v>Normal</v>
      </c>
      <c r="L2182" t="str">
        <f>VLOOKUP(A2182,HOS[],2,FALSE)</f>
        <v>12 Sep 2003</v>
      </c>
      <c r="M2182" s="11">
        <f>VLOOKUP(A2182,HOS[],8,FALSE)</f>
        <v>687.54</v>
      </c>
      <c r="N2182" t="str">
        <f>VLOOKUP(A2182,HOS[],9,FALSE)</f>
        <v>tier - 3</v>
      </c>
      <c r="O2182" t="str">
        <f>VLOOKUP(A2182,HOS[],10,FALSE)</f>
        <v>tier - 2</v>
      </c>
      <c r="P2182" t="str">
        <f>VLOOKUP(A2182,HOS[],11,FALSE)</f>
        <v>R1011</v>
      </c>
      <c r="Q2182">
        <f>VLOOKUP(A2182,HOS[],3,FALSE)</f>
        <v>19</v>
      </c>
    </row>
    <row r="2183" spans="1:17" ht="15.6" x14ac:dyDescent="0.3">
      <c r="A2183" s="1" t="s">
        <v>180</v>
      </c>
      <c r="B2183" t="str">
        <f>VLOOKUP(A2183,CUS[],3,FALSE)</f>
        <v>Rachael</v>
      </c>
      <c r="C2183">
        <f>VLOOKUP(A2183,MED[],2,FALSE)</f>
        <v>17.8</v>
      </c>
      <c r="D2183">
        <f>VLOOKUP(A2183,MED[],3,FALSE)</f>
        <v>4.55</v>
      </c>
      <c r="E2183" t="str">
        <f>VLOOKUP(A2183,MED[],4,FALSE)</f>
        <v>No</v>
      </c>
      <c r="F2183" t="str">
        <f>VLOOKUP(A2183,MED[],5,FALSE)</f>
        <v>No</v>
      </c>
      <c r="G2183" t="str">
        <f>VLOOKUP(A2183,MED[],6,FALSE)</f>
        <v>Yes</v>
      </c>
      <c r="H2183" t="str">
        <f>VLOOKUP(A2183,MED[],7,FALSE)</f>
        <v>1</v>
      </c>
      <c r="I2183" t="str">
        <f>VLOOKUP(A2183,MED[],8,FALSE)</f>
        <v>No</v>
      </c>
      <c r="J2183" t="str">
        <f>VLOOKUP(A2183,MED[],9,FALSE)</f>
        <v>Underweight</v>
      </c>
      <c r="K2183" t="str">
        <f>VLOOKUP(A2183,MED[],10,FALSE)</f>
        <v>Normal</v>
      </c>
      <c r="L2183" t="str">
        <f>VLOOKUP(A2183,HOS[],2,FALSE)</f>
        <v>26 Nov 2003</v>
      </c>
      <c r="M2183" s="11">
        <f>VLOOKUP(A2183,HOS[],8,FALSE)</f>
        <v>700</v>
      </c>
      <c r="N2183" t="str">
        <f>VLOOKUP(A2183,HOS[],9,FALSE)</f>
        <v>tier - 3</v>
      </c>
      <c r="O2183" t="str">
        <f>VLOOKUP(A2183,HOS[],10,FALSE)</f>
        <v>tier - 3</v>
      </c>
      <c r="P2183" t="str">
        <f>VLOOKUP(A2183,HOS[],11,FALSE)</f>
        <v>R1011</v>
      </c>
      <c r="Q2183">
        <f>VLOOKUP(A2183,HOS[],3,FALSE)</f>
        <v>19</v>
      </c>
    </row>
    <row r="2184" spans="1:17" ht="15.6" x14ac:dyDescent="0.3">
      <c r="A2184" s="1" t="s">
        <v>179</v>
      </c>
      <c r="B2184" t="str">
        <f>VLOOKUP(A2184,CUS[],3,FALSE)</f>
        <v>Timothy P.</v>
      </c>
      <c r="C2184">
        <f>VLOOKUP(A2184,MED[],2,FALSE)</f>
        <v>35.200000000000003</v>
      </c>
      <c r="D2184">
        <f>VLOOKUP(A2184,MED[],3,FALSE)</f>
        <v>5.97</v>
      </c>
      <c r="E2184" t="str">
        <f>VLOOKUP(A2184,MED[],4,FALSE)</f>
        <v>No</v>
      </c>
      <c r="F2184" t="str">
        <f>VLOOKUP(A2184,MED[],5,FALSE)</f>
        <v>yes</v>
      </c>
      <c r="G2184" t="str">
        <f>VLOOKUP(A2184,MED[],6,FALSE)</f>
        <v>No</v>
      </c>
      <c r="H2184" t="str">
        <f>VLOOKUP(A2184,MED[],7,FALSE)</f>
        <v>1</v>
      </c>
      <c r="I2184" t="str">
        <f>VLOOKUP(A2184,MED[],8,FALSE)</f>
        <v>No</v>
      </c>
      <c r="J2184" t="str">
        <f>VLOOKUP(A2184,MED[],9,FALSE)</f>
        <v>Obesity</v>
      </c>
      <c r="K2184" t="str">
        <f>VLOOKUP(A2184,MED[],10,FALSE)</f>
        <v>Prediabetes</v>
      </c>
      <c r="L2184" t="str">
        <f>VLOOKUP(A2184,HOS[],2,FALSE)</f>
        <v>14 Sep 2004</v>
      </c>
      <c r="M2184" s="11">
        <f>VLOOKUP(A2184,HOS[],8,FALSE)</f>
        <v>722.99</v>
      </c>
      <c r="N2184" t="str">
        <f>VLOOKUP(A2184,HOS[],9,FALSE)</f>
        <v>tier - 3</v>
      </c>
      <c r="O2184" t="str">
        <f>VLOOKUP(A2184,HOS[],10,FALSE)</f>
        <v>tier - 1</v>
      </c>
      <c r="P2184" t="str">
        <f>VLOOKUP(A2184,HOS[],11,FALSE)</f>
        <v>R1013</v>
      </c>
      <c r="Q2184">
        <f>VLOOKUP(A2184,HOS[],3,FALSE)</f>
        <v>18</v>
      </c>
    </row>
    <row r="2185" spans="1:17" ht="15.6" x14ac:dyDescent="0.3">
      <c r="A2185" s="1" t="s">
        <v>178</v>
      </c>
      <c r="B2185" t="str">
        <f>VLOOKUP(A2185,CUS[],3,FALSE)</f>
        <v>Lelisa</v>
      </c>
      <c r="C2185">
        <f>VLOOKUP(A2185,MED[],2,FALSE)</f>
        <v>33.770000000000003</v>
      </c>
      <c r="D2185">
        <f>VLOOKUP(A2185,MED[],3,FALSE)</f>
        <v>4.0199999999999996</v>
      </c>
      <c r="E2185" t="str">
        <f>VLOOKUP(A2185,MED[],4,FALSE)</f>
        <v>No</v>
      </c>
      <c r="F2185" t="str">
        <f>VLOOKUP(A2185,MED[],5,FALSE)</f>
        <v>yes</v>
      </c>
      <c r="G2185" t="str">
        <f>VLOOKUP(A2185,MED[],6,FALSE)</f>
        <v>No</v>
      </c>
      <c r="H2185" t="str">
        <f>VLOOKUP(A2185,MED[],7,FALSE)</f>
        <v>1</v>
      </c>
      <c r="I2185" t="str">
        <f>VLOOKUP(A2185,MED[],8,FALSE)</f>
        <v>No</v>
      </c>
      <c r="J2185" t="str">
        <f>VLOOKUP(A2185,MED[],9,FALSE)</f>
        <v>Obesity</v>
      </c>
      <c r="K2185" t="str">
        <f>VLOOKUP(A2185,MED[],10,FALSE)</f>
        <v>Normal</v>
      </c>
      <c r="L2185" t="str">
        <f>VLOOKUP(A2185,HOS[],2,FALSE)</f>
        <v>19 Oct 2004</v>
      </c>
      <c r="M2185" s="11">
        <f>VLOOKUP(A2185,HOS[],8,FALSE)</f>
        <v>750</v>
      </c>
      <c r="N2185" t="str">
        <f>VLOOKUP(A2185,HOS[],9,FALSE)</f>
        <v>tier - 3</v>
      </c>
      <c r="O2185" t="str">
        <f>VLOOKUP(A2185,HOS[],10,FALSE)</f>
        <v>tier - 2</v>
      </c>
      <c r="P2185" t="str">
        <f>VLOOKUP(A2185,HOS[],11,FALSE)</f>
        <v>R1013</v>
      </c>
      <c r="Q2185">
        <f>VLOOKUP(A2185,HOS[],3,FALSE)</f>
        <v>18</v>
      </c>
    </row>
    <row r="2186" spans="1:17" ht="15.6" x14ac:dyDescent="0.3">
      <c r="A2186" s="1" t="s">
        <v>177</v>
      </c>
      <c r="B2186" t="str">
        <f>VLOOKUP(A2186,CUS[],3,FALSE)</f>
        <v>Nate</v>
      </c>
      <c r="C2186">
        <f>VLOOKUP(A2186,MED[],2,FALSE)</f>
        <v>30.03</v>
      </c>
      <c r="D2186">
        <f>VLOOKUP(A2186,MED[],3,FALSE)</f>
        <v>4.04</v>
      </c>
      <c r="E2186" t="str">
        <f>VLOOKUP(A2186,MED[],4,FALSE)</f>
        <v>No</v>
      </c>
      <c r="F2186" t="str">
        <f>VLOOKUP(A2186,MED[],5,FALSE)</f>
        <v>yes</v>
      </c>
      <c r="G2186" t="str">
        <f>VLOOKUP(A2186,MED[],6,FALSE)</f>
        <v>No</v>
      </c>
      <c r="H2186" t="str">
        <f>VLOOKUP(A2186,MED[],7,FALSE)</f>
        <v>1</v>
      </c>
      <c r="I2186" t="str">
        <f>VLOOKUP(A2186,MED[],8,FALSE)</f>
        <v>No</v>
      </c>
      <c r="J2186" t="str">
        <f>VLOOKUP(A2186,MED[],9,FALSE)</f>
        <v>Obesity</v>
      </c>
      <c r="K2186" t="str">
        <f>VLOOKUP(A2186,MED[],10,FALSE)</f>
        <v>Normal</v>
      </c>
      <c r="L2186" t="str">
        <f>VLOOKUP(A2186,HOS[],2,FALSE)</f>
        <v>9 Sep 2004</v>
      </c>
      <c r="M2186" s="11">
        <f>VLOOKUP(A2186,HOS[],8,FALSE)</f>
        <v>760</v>
      </c>
      <c r="N2186" t="str">
        <f>VLOOKUP(A2186,HOS[],9,FALSE)</f>
        <v>tier - 3</v>
      </c>
      <c r="O2186" t="str">
        <f>VLOOKUP(A2186,HOS[],10,FALSE)</f>
        <v>tier - 3</v>
      </c>
      <c r="P2186" t="str">
        <f>VLOOKUP(A2186,HOS[],11,FALSE)</f>
        <v>R1013</v>
      </c>
      <c r="Q2186">
        <f>VLOOKUP(A2186,HOS[],3,FALSE)</f>
        <v>18</v>
      </c>
    </row>
    <row r="2187" spans="1:17" ht="15.6" x14ac:dyDescent="0.3">
      <c r="A2187" s="1" t="s">
        <v>176</v>
      </c>
      <c r="B2187" t="str">
        <f>VLOOKUP(A2187,CUS[],3,FALSE)</f>
        <v>Chris C.</v>
      </c>
      <c r="C2187">
        <f>VLOOKUP(A2187,MED[],2,FALSE)</f>
        <v>29.37</v>
      </c>
      <c r="D2187">
        <f>VLOOKUP(A2187,MED[],3,FALSE)</f>
        <v>5.54</v>
      </c>
      <c r="E2187" t="str">
        <f>VLOOKUP(A2187,MED[],4,FALSE)</f>
        <v>No</v>
      </c>
      <c r="F2187" t="str">
        <f>VLOOKUP(A2187,MED[],5,FALSE)</f>
        <v>yes</v>
      </c>
      <c r="G2187" t="str">
        <f>VLOOKUP(A2187,MED[],6,FALSE)</f>
        <v>No</v>
      </c>
      <c r="H2187" t="str">
        <f>VLOOKUP(A2187,MED[],7,FALSE)</f>
        <v>1</v>
      </c>
      <c r="I2187" t="str">
        <f>VLOOKUP(A2187,MED[],8,FALSE)</f>
        <v>No</v>
      </c>
      <c r="J2187" t="str">
        <f>VLOOKUP(A2187,MED[],9,FALSE)</f>
        <v>Overweight</v>
      </c>
      <c r="K2187" t="str">
        <f>VLOOKUP(A2187,MED[],10,FALSE)</f>
        <v>Normal</v>
      </c>
      <c r="L2187" t="str">
        <f>VLOOKUP(A2187,HOS[],2,FALSE)</f>
        <v>22 Jun 2004</v>
      </c>
      <c r="M2187" s="11">
        <f>VLOOKUP(A2187,HOS[],8,FALSE)</f>
        <v>760</v>
      </c>
      <c r="N2187" t="str">
        <f>VLOOKUP(A2187,HOS[],9,FALSE)</f>
        <v>tier - 3</v>
      </c>
      <c r="O2187" t="str">
        <f>VLOOKUP(A2187,HOS[],10,FALSE)</f>
        <v>tier - 3</v>
      </c>
      <c r="P2187" t="str">
        <f>VLOOKUP(A2187,HOS[],11,FALSE)</f>
        <v>R1013</v>
      </c>
      <c r="Q2187">
        <f>VLOOKUP(A2187,HOS[],3,FALSE)</f>
        <v>18</v>
      </c>
    </row>
    <row r="2188" spans="1:17" ht="15.6" x14ac:dyDescent="0.3">
      <c r="A2188" s="1" t="s">
        <v>175</v>
      </c>
      <c r="B2188" t="str">
        <f>VLOOKUP(A2188,CUS[],3,FALSE)</f>
        <v>Scott</v>
      </c>
      <c r="C2188">
        <f>VLOOKUP(A2188,MED[],2,FALSE)</f>
        <v>28.5</v>
      </c>
      <c r="D2188">
        <f>VLOOKUP(A2188,MED[],3,FALSE)</f>
        <v>4.03</v>
      </c>
      <c r="E2188" t="str">
        <f>VLOOKUP(A2188,MED[],4,FALSE)</f>
        <v>No</v>
      </c>
      <c r="F2188" t="str">
        <f>VLOOKUP(A2188,MED[],5,FALSE)</f>
        <v>yes</v>
      </c>
      <c r="G2188" t="str">
        <f>VLOOKUP(A2188,MED[],6,FALSE)</f>
        <v>No</v>
      </c>
      <c r="H2188" t="str">
        <f>VLOOKUP(A2188,MED[],7,FALSE)</f>
        <v>1</v>
      </c>
      <c r="I2188" t="str">
        <f>VLOOKUP(A2188,MED[],8,FALSE)</f>
        <v>No</v>
      </c>
      <c r="J2188" t="str">
        <f>VLOOKUP(A2188,MED[],9,FALSE)</f>
        <v>Overweight</v>
      </c>
      <c r="K2188" t="str">
        <f>VLOOKUP(A2188,MED[],10,FALSE)</f>
        <v>Normal</v>
      </c>
      <c r="L2188" t="str">
        <f>VLOOKUP(A2188,HOS[],2,FALSE)</f>
        <v>11 Sep 2004</v>
      </c>
      <c r="M2188" s="11">
        <f>VLOOKUP(A2188,HOS[],8,FALSE)</f>
        <v>11837.16</v>
      </c>
      <c r="N2188" t="str">
        <f>VLOOKUP(A2188,HOS[],9,FALSE)</f>
        <v>tier - 3</v>
      </c>
      <c r="O2188" t="str">
        <f>VLOOKUP(A2188,HOS[],10,FALSE)</f>
        <v>tier - 1</v>
      </c>
      <c r="P2188" t="str">
        <f>VLOOKUP(A2188,HOS[],11,FALSE)</f>
        <v>R1016</v>
      </c>
      <c r="Q2188">
        <f>VLOOKUP(A2188,HOS[],3,FALSE)</f>
        <v>18</v>
      </c>
    </row>
    <row r="2189" spans="1:17" ht="15.6" x14ac:dyDescent="0.3">
      <c r="A2189" s="1" t="s">
        <v>174</v>
      </c>
      <c r="B2189" t="str">
        <f>VLOOKUP(A2189,CUS[],3,FALSE)</f>
        <v>Kevin</v>
      </c>
      <c r="C2189">
        <f>VLOOKUP(A2189,MED[],2,FALSE)</f>
        <v>23.32</v>
      </c>
      <c r="D2189">
        <f>VLOOKUP(A2189,MED[],3,FALSE)</f>
        <v>5.62</v>
      </c>
      <c r="E2189" t="str">
        <f>VLOOKUP(A2189,MED[],4,FALSE)</f>
        <v>No</v>
      </c>
      <c r="F2189" t="str">
        <f>VLOOKUP(A2189,MED[],5,FALSE)</f>
        <v>yes</v>
      </c>
      <c r="G2189" t="str">
        <f>VLOOKUP(A2189,MED[],6,FALSE)</f>
        <v>No</v>
      </c>
      <c r="H2189" t="str">
        <f>VLOOKUP(A2189,MED[],7,FALSE)</f>
        <v>1</v>
      </c>
      <c r="I2189" t="str">
        <f>VLOOKUP(A2189,MED[],8,FALSE)</f>
        <v>No</v>
      </c>
      <c r="J2189" t="str">
        <f>VLOOKUP(A2189,MED[],9,FALSE)</f>
        <v>Overweight</v>
      </c>
      <c r="K2189" t="str">
        <f>VLOOKUP(A2189,MED[],10,FALSE)</f>
        <v>Normal</v>
      </c>
      <c r="L2189" t="str">
        <f>VLOOKUP(A2189,HOS[],2,FALSE)</f>
        <v>27 Sep 2004</v>
      </c>
      <c r="M2189" s="11">
        <f>VLOOKUP(A2189,HOS[],8,FALSE)</f>
        <v>34806.47</v>
      </c>
      <c r="N2189" t="str">
        <f>VLOOKUP(A2189,HOS[],9,FALSE)</f>
        <v>tier - 3</v>
      </c>
      <c r="O2189" t="str">
        <f>VLOOKUP(A2189,HOS[],10,FALSE)</f>
        <v>tier - 3</v>
      </c>
      <c r="P2189" t="str">
        <f>VLOOKUP(A2189,HOS[],11,FALSE)</f>
        <v>R1013</v>
      </c>
      <c r="Q2189">
        <f>VLOOKUP(A2189,HOS[],3,FALSE)</f>
        <v>18</v>
      </c>
    </row>
    <row r="2190" spans="1:17" ht="15.6" x14ac:dyDescent="0.3">
      <c r="A2190" s="1" t="s">
        <v>173</v>
      </c>
      <c r="B2190" t="str">
        <f>VLOOKUP(A2190,CUS[],3,FALSE)</f>
        <v>Erik C.</v>
      </c>
      <c r="C2190">
        <f>VLOOKUP(A2190,MED[],2,FALSE)</f>
        <v>26.125</v>
      </c>
      <c r="D2190">
        <f>VLOOKUP(A2190,MED[],3,FALSE)</f>
        <v>5.27</v>
      </c>
      <c r="E2190" t="str">
        <f>VLOOKUP(A2190,MED[],4,FALSE)</f>
        <v>No</v>
      </c>
      <c r="F2190" t="str">
        <f>VLOOKUP(A2190,MED[],5,FALSE)</f>
        <v>yes</v>
      </c>
      <c r="G2190" t="str">
        <f>VLOOKUP(A2190,MED[],6,FALSE)</f>
        <v>No</v>
      </c>
      <c r="H2190" t="str">
        <f>VLOOKUP(A2190,MED[],7,FALSE)</f>
        <v>1</v>
      </c>
      <c r="I2190" t="str">
        <f>VLOOKUP(A2190,MED[],8,FALSE)</f>
        <v>No</v>
      </c>
      <c r="J2190" t="str">
        <f>VLOOKUP(A2190,MED[],9,FALSE)</f>
        <v>Overweight</v>
      </c>
      <c r="K2190" t="str">
        <f>VLOOKUP(A2190,MED[],10,FALSE)</f>
        <v>Normal</v>
      </c>
      <c r="L2190" t="str">
        <f>VLOOKUP(A2190,HOS[],2,FALSE)</f>
        <v>28 Dec 2004</v>
      </c>
      <c r="M2190" s="11">
        <f>VLOOKUP(A2190,HOS[],8,FALSE)</f>
        <v>770</v>
      </c>
      <c r="N2190" t="str">
        <f>VLOOKUP(A2190,HOS[],9,FALSE)</f>
        <v>tier - 3</v>
      </c>
      <c r="O2190" t="str">
        <f>VLOOKUP(A2190,HOS[],10,FALSE)</f>
        <v>tier - 1</v>
      </c>
      <c r="P2190" t="str">
        <f>VLOOKUP(A2190,HOS[],11,FALSE)</f>
        <v>R1019</v>
      </c>
      <c r="Q2190">
        <f>VLOOKUP(A2190,HOS[],3,FALSE)</f>
        <v>18</v>
      </c>
    </row>
    <row r="2191" spans="1:17" ht="15.6" x14ac:dyDescent="0.3">
      <c r="A2191" s="1" t="s">
        <v>172</v>
      </c>
      <c r="B2191" t="str">
        <f>VLOOKUP(A2191,CUS[],3,FALSE)</f>
        <v>Shawn C</v>
      </c>
      <c r="C2191">
        <f>VLOOKUP(A2191,MED[],2,FALSE)</f>
        <v>25.46</v>
      </c>
      <c r="D2191">
        <f>VLOOKUP(A2191,MED[],3,FALSE)</f>
        <v>5.18</v>
      </c>
      <c r="E2191" t="str">
        <f>VLOOKUP(A2191,MED[],4,FALSE)</f>
        <v>No</v>
      </c>
      <c r="F2191" t="str">
        <f>VLOOKUP(A2191,MED[],5,FALSE)</f>
        <v>yes</v>
      </c>
      <c r="G2191" t="str">
        <f>VLOOKUP(A2191,MED[],6,FALSE)</f>
        <v>No</v>
      </c>
      <c r="H2191" t="str">
        <f>VLOOKUP(A2191,MED[],7,FALSE)</f>
        <v>1</v>
      </c>
      <c r="I2191" t="str">
        <f>VLOOKUP(A2191,MED[],8,FALSE)</f>
        <v>No</v>
      </c>
      <c r="J2191" t="str">
        <f>VLOOKUP(A2191,MED[],9,FALSE)</f>
        <v>Overweight</v>
      </c>
      <c r="K2191" t="str">
        <f>VLOOKUP(A2191,MED[],10,FALSE)</f>
        <v>Normal</v>
      </c>
      <c r="L2191" t="str">
        <f>VLOOKUP(A2191,HOS[],2,FALSE)</f>
        <v>18 Oct 2004</v>
      </c>
      <c r="M2191" s="11">
        <f>VLOOKUP(A2191,HOS[],8,FALSE)</f>
        <v>770.38</v>
      </c>
      <c r="N2191" t="str">
        <f>VLOOKUP(A2191,HOS[],9,FALSE)</f>
        <v>tier - 3</v>
      </c>
      <c r="O2191" t="str">
        <f>VLOOKUP(A2191,HOS[],10,FALSE)</f>
        <v>tier - 2</v>
      </c>
      <c r="P2191" t="str">
        <f>VLOOKUP(A2191,HOS[],11,FALSE)</f>
        <v>R1016</v>
      </c>
      <c r="Q2191">
        <f>VLOOKUP(A2191,HOS[],3,FALSE)</f>
        <v>18</v>
      </c>
    </row>
    <row r="2192" spans="1:17" ht="15.6" x14ac:dyDescent="0.3">
      <c r="A2192" s="1" t="s">
        <v>171</v>
      </c>
      <c r="B2192" t="str">
        <f>VLOOKUP(A2192,CUS[],3,FALSE)</f>
        <v>Vajin L.</v>
      </c>
      <c r="C2192">
        <f>VLOOKUP(A2192,MED[],2,FALSE)</f>
        <v>23.75</v>
      </c>
      <c r="D2192">
        <f>VLOOKUP(A2192,MED[],3,FALSE)</f>
        <v>5.27</v>
      </c>
      <c r="E2192" t="str">
        <f>VLOOKUP(A2192,MED[],4,FALSE)</f>
        <v>No</v>
      </c>
      <c r="F2192" t="str">
        <f>VLOOKUP(A2192,MED[],5,FALSE)</f>
        <v>yes</v>
      </c>
      <c r="G2192" t="str">
        <f>VLOOKUP(A2192,MED[],6,FALSE)</f>
        <v>No</v>
      </c>
      <c r="H2192" t="str">
        <f>VLOOKUP(A2192,MED[],7,FALSE)</f>
        <v>1</v>
      </c>
      <c r="I2192" t="str">
        <f>VLOOKUP(A2192,MED[],8,FALSE)</f>
        <v>No</v>
      </c>
      <c r="J2192" t="str">
        <f>VLOOKUP(A2192,MED[],9,FALSE)</f>
        <v>Overweight</v>
      </c>
      <c r="K2192" t="str">
        <f>VLOOKUP(A2192,MED[],10,FALSE)</f>
        <v>Normal</v>
      </c>
      <c r="L2192" t="str">
        <f>VLOOKUP(A2192,HOS[],2,FALSE)</f>
        <v>7 Dec 2004</v>
      </c>
      <c r="M2192" s="11">
        <f>VLOOKUP(A2192,HOS[],8,FALSE)</f>
        <v>773.54</v>
      </c>
      <c r="N2192" t="str">
        <f>VLOOKUP(A2192,HOS[],9,FALSE)</f>
        <v>tier - 2</v>
      </c>
      <c r="O2192" t="str">
        <f>VLOOKUP(A2192,HOS[],10,FALSE)</f>
        <v>tier - 2</v>
      </c>
      <c r="P2192" t="str">
        <f>VLOOKUP(A2192,HOS[],11,FALSE)</f>
        <v>R1015</v>
      </c>
      <c r="Q2192">
        <f>VLOOKUP(A2192,HOS[],3,FALSE)</f>
        <v>18</v>
      </c>
    </row>
    <row r="2193" spans="1:17" ht="15.6" x14ac:dyDescent="0.3">
      <c r="A2193" s="1" t="s">
        <v>169</v>
      </c>
      <c r="B2193" t="str">
        <f>VLOOKUP(A2193,CUS[],3,FALSE)</f>
        <v>John K. Jr.</v>
      </c>
      <c r="C2193">
        <f>VLOOKUP(A2193,MED[],2,FALSE)</f>
        <v>23.085000000000001</v>
      </c>
      <c r="D2193">
        <f>VLOOKUP(A2193,MED[],3,FALSE)</f>
        <v>5.62</v>
      </c>
      <c r="E2193" t="str">
        <f>VLOOKUP(A2193,MED[],4,FALSE)</f>
        <v>No</v>
      </c>
      <c r="F2193" t="str">
        <f>VLOOKUP(A2193,MED[],5,FALSE)</f>
        <v>yes</v>
      </c>
      <c r="G2193" t="str">
        <f>VLOOKUP(A2193,MED[],6,FALSE)</f>
        <v>No</v>
      </c>
      <c r="H2193" t="str">
        <f>VLOOKUP(A2193,MED[],7,FALSE)</f>
        <v>1</v>
      </c>
      <c r="I2193" t="str">
        <f>VLOOKUP(A2193,MED[],8,FALSE)</f>
        <v>No</v>
      </c>
      <c r="J2193" t="str">
        <f>VLOOKUP(A2193,MED[],9,FALSE)</f>
        <v>Overweight</v>
      </c>
      <c r="K2193" t="str">
        <f>VLOOKUP(A2193,MED[],10,FALSE)</f>
        <v>Normal</v>
      </c>
      <c r="L2193" t="str">
        <f>VLOOKUP(A2193,HOS[],2,FALSE)</f>
        <v>7 Dec 2004</v>
      </c>
      <c r="M2193" s="11">
        <f>VLOOKUP(A2193,HOS[],8,FALSE)</f>
        <v>830.52</v>
      </c>
      <c r="N2193" t="str">
        <f>VLOOKUP(A2193,HOS[],9,FALSE)</f>
        <v>tier - 2</v>
      </c>
      <c r="O2193" t="str">
        <f>VLOOKUP(A2193,HOS[],10,FALSE)</f>
        <v>tier - 3</v>
      </c>
      <c r="P2193" t="str">
        <f>VLOOKUP(A2193,HOS[],11,FALSE)</f>
        <v>R1018</v>
      </c>
      <c r="Q2193">
        <f>VLOOKUP(A2193,HOS[],3,FALSE)</f>
        <v>18</v>
      </c>
    </row>
    <row r="2194" spans="1:17" ht="15.6" x14ac:dyDescent="0.3">
      <c r="A2194" s="1" t="s">
        <v>167</v>
      </c>
      <c r="B2194" t="str">
        <f>VLOOKUP(A2194,CUS[],3,FALSE)</f>
        <v>Kevin J.</v>
      </c>
      <c r="C2194">
        <f>VLOOKUP(A2194,MED[],2,FALSE)</f>
        <v>22.99</v>
      </c>
      <c r="D2194">
        <f>VLOOKUP(A2194,MED[],3,FALSE)</f>
        <v>5.0599999999999996</v>
      </c>
      <c r="E2194" t="str">
        <f>VLOOKUP(A2194,MED[],4,FALSE)</f>
        <v>No</v>
      </c>
      <c r="F2194" t="str">
        <f>VLOOKUP(A2194,MED[],5,FALSE)</f>
        <v>yes</v>
      </c>
      <c r="G2194" t="str">
        <f>VLOOKUP(A2194,MED[],6,FALSE)</f>
        <v>No</v>
      </c>
      <c r="H2194" t="str">
        <f>VLOOKUP(A2194,MED[],7,FALSE)</f>
        <v>1</v>
      </c>
      <c r="I2194" t="str">
        <f>VLOOKUP(A2194,MED[],8,FALSE)</f>
        <v>No</v>
      </c>
      <c r="J2194" t="str">
        <f>VLOOKUP(A2194,MED[],9,FALSE)</f>
        <v>Overweight</v>
      </c>
      <c r="K2194" t="str">
        <f>VLOOKUP(A2194,MED[],10,FALSE)</f>
        <v>Normal</v>
      </c>
      <c r="L2194" t="str">
        <f>VLOOKUP(A2194,HOS[],2,FALSE)</f>
        <v>18 Nov 2004</v>
      </c>
      <c r="M2194" s="11">
        <f>VLOOKUP(A2194,HOS[],8,FALSE)</f>
        <v>865.41</v>
      </c>
      <c r="N2194" t="str">
        <f>VLOOKUP(A2194,HOS[],9,FALSE)</f>
        <v>tier - 2</v>
      </c>
      <c r="O2194" t="str">
        <f>VLOOKUP(A2194,HOS[],10,FALSE)</f>
        <v>tier - 1</v>
      </c>
      <c r="P2194" t="str">
        <f>VLOOKUP(A2194,HOS[],11,FALSE)</f>
        <v>R1016</v>
      </c>
      <c r="Q2194">
        <f>VLOOKUP(A2194,HOS[],3,FALSE)</f>
        <v>18</v>
      </c>
    </row>
    <row r="2195" spans="1:17" ht="15.6" x14ac:dyDescent="0.3">
      <c r="A2195" s="1" t="s">
        <v>165</v>
      </c>
      <c r="B2195" t="str">
        <f>VLOOKUP(A2195,CUS[],3,FALSE)</f>
        <v>Kirby W.</v>
      </c>
      <c r="C2195">
        <f>VLOOKUP(A2195,MED[],2,FALSE)</f>
        <v>21.47</v>
      </c>
      <c r="D2195">
        <f>VLOOKUP(A2195,MED[],3,FALSE)</f>
        <v>4.6900000000000004</v>
      </c>
      <c r="E2195" t="str">
        <f>VLOOKUP(A2195,MED[],4,FALSE)</f>
        <v>No</v>
      </c>
      <c r="F2195" t="str">
        <f>VLOOKUP(A2195,MED[],5,FALSE)</f>
        <v>yes</v>
      </c>
      <c r="G2195" t="str">
        <f>VLOOKUP(A2195,MED[],6,FALSE)</f>
        <v>No</v>
      </c>
      <c r="H2195" t="str">
        <f>VLOOKUP(A2195,MED[],7,FALSE)</f>
        <v>1</v>
      </c>
      <c r="I2195" t="str">
        <f>VLOOKUP(A2195,MED[],8,FALSE)</f>
        <v>No</v>
      </c>
      <c r="J2195" t="str">
        <f>VLOOKUP(A2195,MED[],9,FALSE)</f>
        <v>Overweight</v>
      </c>
      <c r="K2195" t="str">
        <f>VLOOKUP(A2195,MED[],10,FALSE)</f>
        <v>Normal</v>
      </c>
      <c r="L2195" t="str">
        <f>VLOOKUP(A2195,HOS[],2,FALSE)</f>
        <v>27 Dec 2004</v>
      </c>
      <c r="M2195" s="11">
        <f>VLOOKUP(A2195,HOS[],8,FALSE)</f>
        <v>896.21</v>
      </c>
      <c r="N2195" t="str">
        <f>VLOOKUP(A2195,HOS[],9,FALSE)</f>
        <v>tier - 2</v>
      </c>
      <c r="O2195" t="str">
        <f>VLOOKUP(A2195,HOS[],10,FALSE)</f>
        <v>tier - 3</v>
      </c>
      <c r="P2195" t="str">
        <f>VLOOKUP(A2195,HOS[],11,FALSE)</f>
        <v>R1019</v>
      </c>
      <c r="Q2195">
        <f>VLOOKUP(A2195,HOS[],3,FALSE)</f>
        <v>18</v>
      </c>
    </row>
    <row r="2196" spans="1:17" ht="15.6" x14ac:dyDescent="0.3">
      <c r="A2196" s="1" t="s">
        <v>163</v>
      </c>
      <c r="B2196" t="str">
        <f>VLOOKUP(A2196,CUS[],3,FALSE)</f>
        <v>J A</v>
      </c>
      <c r="C2196">
        <f>VLOOKUP(A2196,MED[],2,FALSE)</f>
        <v>15.96</v>
      </c>
      <c r="D2196">
        <f>VLOOKUP(A2196,MED[],3,FALSE)</f>
        <v>5.44</v>
      </c>
      <c r="E2196" t="str">
        <f>VLOOKUP(A2196,MED[],4,FALSE)</f>
        <v>No</v>
      </c>
      <c r="F2196" t="str">
        <f>VLOOKUP(A2196,MED[],5,FALSE)</f>
        <v>yes</v>
      </c>
      <c r="G2196" t="str">
        <f>VLOOKUP(A2196,MED[],6,FALSE)</f>
        <v>No</v>
      </c>
      <c r="H2196" t="str">
        <f>VLOOKUP(A2196,MED[],7,FALSE)</f>
        <v>1</v>
      </c>
      <c r="I2196" t="str">
        <f>VLOOKUP(A2196,MED[],8,FALSE)</f>
        <v>No</v>
      </c>
      <c r="J2196" t="str">
        <f>VLOOKUP(A2196,MED[],9,FALSE)</f>
        <v>Underweight</v>
      </c>
      <c r="K2196" t="str">
        <f>VLOOKUP(A2196,MED[],10,FALSE)</f>
        <v>Normal</v>
      </c>
      <c r="L2196" t="str">
        <f>VLOOKUP(A2196,HOS[],2,FALSE)</f>
        <v>30 Nov 2004</v>
      </c>
      <c r="M2196" s="11">
        <f>VLOOKUP(A2196,HOS[],8,FALSE)</f>
        <v>915.07</v>
      </c>
      <c r="N2196" t="str">
        <f>VLOOKUP(A2196,HOS[],9,FALSE)</f>
        <v>tier - 2</v>
      </c>
      <c r="O2196" t="str">
        <f>VLOOKUP(A2196,HOS[],10,FALSE)</f>
        <v>tier - 2</v>
      </c>
      <c r="P2196" t="str">
        <f>VLOOKUP(A2196,HOS[],11,FALSE)</f>
        <v>R1015</v>
      </c>
      <c r="Q2196">
        <f>VLOOKUP(A2196,HOS[],3,FALSE)</f>
        <v>18</v>
      </c>
    </row>
    <row r="2197" spans="1:17" ht="15.6" x14ac:dyDescent="0.3">
      <c r="A2197" s="1" t="s">
        <v>162</v>
      </c>
      <c r="B2197" t="str">
        <f>VLOOKUP(A2197,CUS[],3,FALSE)</f>
        <v>Dustin G.</v>
      </c>
      <c r="C2197">
        <f>VLOOKUP(A2197,MED[],2,FALSE)</f>
        <v>39.5</v>
      </c>
      <c r="D2197">
        <f>VLOOKUP(A2197,MED[],3,FALSE)</f>
        <v>5.05</v>
      </c>
      <c r="E2197" t="str">
        <f>VLOOKUP(A2197,MED[],4,FALSE)</f>
        <v>No</v>
      </c>
      <c r="F2197" t="str">
        <f>VLOOKUP(A2197,MED[],5,FALSE)</f>
        <v>yes</v>
      </c>
      <c r="G2197" t="str">
        <f>VLOOKUP(A2197,MED[],6,FALSE)</f>
        <v>No</v>
      </c>
      <c r="H2197" t="str">
        <f>VLOOKUP(A2197,MED[],7,FALSE)</f>
        <v>1</v>
      </c>
      <c r="I2197" t="str">
        <f>VLOOKUP(A2197,MED[],8,FALSE)</f>
        <v>No</v>
      </c>
      <c r="J2197" t="str">
        <f>VLOOKUP(A2197,MED[],9,FALSE)</f>
        <v>Obesity</v>
      </c>
      <c r="K2197" t="str">
        <f>VLOOKUP(A2197,MED[],10,FALSE)</f>
        <v>Normal</v>
      </c>
      <c r="L2197" t="str">
        <f>VLOOKUP(A2197,HOS[],2,FALSE)</f>
        <v>28 Oct 2000</v>
      </c>
      <c r="M2197" s="11">
        <f>VLOOKUP(A2197,HOS[],8,FALSE)</f>
        <v>928.59</v>
      </c>
      <c r="N2197" t="str">
        <f>VLOOKUP(A2197,HOS[],9,FALSE)</f>
        <v>tier - 2</v>
      </c>
      <c r="O2197" t="str">
        <f>VLOOKUP(A2197,HOS[],10,FALSE)</f>
        <v>tier - 2</v>
      </c>
      <c r="P2197" t="str">
        <f>VLOOKUP(A2197,HOS[],11,FALSE)</f>
        <v>R1011</v>
      </c>
      <c r="Q2197">
        <f>VLOOKUP(A2197,HOS[],3,FALSE)</f>
        <v>22</v>
      </c>
    </row>
    <row r="2198" spans="1:17" ht="15.6" x14ac:dyDescent="0.3">
      <c r="A2198" s="1" t="s">
        <v>161</v>
      </c>
      <c r="B2198" t="str">
        <f>VLOOKUP(A2198,CUS[],3,FALSE)</f>
        <v>Anthony G</v>
      </c>
      <c r="C2198">
        <f>VLOOKUP(A2198,MED[],2,FALSE)</f>
        <v>33.770000000000003</v>
      </c>
      <c r="D2198">
        <f>VLOOKUP(A2198,MED[],3,FALSE)</f>
        <v>6</v>
      </c>
      <c r="E2198" t="str">
        <f>VLOOKUP(A2198,MED[],4,FALSE)</f>
        <v>No</v>
      </c>
      <c r="F2198" t="str">
        <f>VLOOKUP(A2198,MED[],5,FALSE)</f>
        <v>yes</v>
      </c>
      <c r="G2198" t="str">
        <f>VLOOKUP(A2198,MED[],6,FALSE)</f>
        <v>No</v>
      </c>
      <c r="H2198" t="str">
        <f>VLOOKUP(A2198,MED[],7,FALSE)</f>
        <v>1</v>
      </c>
      <c r="I2198" t="str">
        <f>VLOOKUP(A2198,MED[],8,FALSE)</f>
        <v>No</v>
      </c>
      <c r="J2198" t="str">
        <f>VLOOKUP(A2198,MED[],9,FALSE)</f>
        <v>Obesity</v>
      </c>
      <c r="K2198" t="str">
        <f>VLOOKUP(A2198,MED[],10,FALSE)</f>
        <v>Prediabetes</v>
      </c>
      <c r="L2198" t="str">
        <f>VLOOKUP(A2198,HOS[],2,FALSE)</f>
        <v>19 Jun 2000</v>
      </c>
      <c r="M2198" s="11">
        <f>VLOOKUP(A2198,HOS[],8,FALSE)</f>
        <v>964.71</v>
      </c>
      <c r="N2198" t="str">
        <f>VLOOKUP(A2198,HOS[],9,FALSE)</f>
        <v>tier - 2</v>
      </c>
      <c r="O2198" t="str">
        <f>VLOOKUP(A2198,HOS[],10,FALSE)</f>
        <v>tier - 2</v>
      </c>
      <c r="P2198" t="str">
        <f>VLOOKUP(A2198,HOS[],11,FALSE)</f>
        <v>R1013</v>
      </c>
      <c r="Q2198">
        <f>VLOOKUP(A2198,HOS[],3,FALSE)</f>
        <v>22</v>
      </c>
    </row>
    <row r="2199" spans="1:17" ht="15.6" x14ac:dyDescent="0.3">
      <c r="A2199" s="1" t="s">
        <v>160</v>
      </c>
      <c r="B2199" t="str">
        <f>VLOOKUP(A2199,CUS[],3,FALSE)</f>
        <v>Ryan</v>
      </c>
      <c r="C2199">
        <f>VLOOKUP(A2199,MED[],2,FALSE)</f>
        <v>26.84</v>
      </c>
      <c r="D2199">
        <f>VLOOKUP(A2199,MED[],3,FALSE)</f>
        <v>5.99</v>
      </c>
      <c r="E2199" t="str">
        <f>VLOOKUP(A2199,MED[],4,FALSE)</f>
        <v>yes</v>
      </c>
      <c r="F2199" t="str">
        <f>VLOOKUP(A2199,MED[],5,FALSE)</f>
        <v>yes</v>
      </c>
      <c r="G2199" t="str">
        <f>VLOOKUP(A2199,MED[],6,FALSE)</f>
        <v>No</v>
      </c>
      <c r="H2199" t="str">
        <f>VLOOKUP(A2199,MED[],7,FALSE)</f>
        <v>1</v>
      </c>
      <c r="I2199" t="str">
        <f>VLOOKUP(A2199,MED[],8,FALSE)</f>
        <v>No</v>
      </c>
      <c r="J2199" t="str">
        <f>VLOOKUP(A2199,MED[],9,FALSE)</f>
        <v>Overweight</v>
      </c>
      <c r="K2199" t="str">
        <f>VLOOKUP(A2199,MED[],10,FALSE)</f>
        <v>Prediabetes</v>
      </c>
      <c r="L2199" t="str">
        <f>VLOOKUP(A2199,HOS[],2,FALSE)</f>
        <v>25 Oct 2000</v>
      </c>
      <c r="M2199" s="11">
        <f>VLOOKUP(A2199,HOS[],8,FALSE)</f>
        <v>11840.78</v>
      </c>
      <c r="N2199" t="str">
        <f>VLOOKUP(A2199,HOS[],9,FALSE)</f>
        <v>tier - 2</v>
      </c>
      <c r="O2199" t="str">
        <f>VLOOKUP(A2199,HOS[],10,FALSE)</f>
        <v>tier - 2</v>
      </c>
      <c r="P2199" t="str">
        <f>VLOOKUP(A2199,HOS[],11,FALSE)</f>
        <v>R1013</v>
      </c>
      <c r="Q2199">
        <f>VLOOKUP(A2199,HOS[],3,FALSE)</f>
        <v>22</v>
      </c>
    </row>
    <row r="2200" spans="1:17" ht="15.6" x14ac:dyDescent="0.3">
      <c r="A2200" s="1" t="s">
        <v>159</v>
      </c>
      <c r="B2200" t="str">
        <f>VLOOKUP(A2200,CUS[],3,FALSE)</f>
        <v>Eric N</v>
      </c>
      <c r="C2200">
        <f>VLOOKUP(A2200,MED[],2,FALSE)</f>
        <v>35.53</v>
      </c>
      <c r="D2200">
        <f>VLOOKUP(A2200,MED[],3,FALSE)</f>
        <v>4.3600000000000003</v>
      </c>
      <c r="E2200" t="str">
        <f>VLOOKUP(A2200,MED[],4,FALSE)</f>
        <v>No</v>
      </c>
      <c r="F2200" t="str">
        <f>VLOOKUP(A2200,MED[],5,FALSE)</f>
        <v>No</v>
      </c>
      <c r="G2200" t="str">
        <f>VLOOKUP(A2200,MED[],6,FALSE)</f>
        <v>Yes</v>
      </c>
      <c r="H2200" t="str">
        <f>VLOOKUP(A2200,MED[],7,FALSE)</f>
        <v>1</v>
      </c>
      <c r="I2200" t="str">
        <f>VLOOKUP(A2200,MED[],8,FALSE)</f>
        <v>No</v>
      </c>
      <c r="J2200" t="str">
        <f>VLOOKUP(A2200,MED[],9,FALSE)</f>
        <v>Obesity</v>
      </c>
      <c r="K2200" t="str">
        <f>VLOOKUP(A2200,MED[],10,FALSE)</f>
        <v>Normal</v>
      </c>
      <c r="L2200" t="str">
        <f>VLOOKUP(A2200,HOS[],2,FALSE)</f>
        <v>22 Dec 2003</v>
      </c>
      <c r="M2200" s="11">
        <f>VLOOKUP(A2200,HOS[],8,FALSE)</f>
        <v>1006.65</v>
      </c>
      <c r="N2200" t="str">
        <f>VLOOKUP(A2200,HOS[],9,FALSE)</f>
        <v>tier - 2</v>
      </c>
      <c r="O2200" t="str">
        <f>VLOOKUP(A2200,HOS[],10,FALSE)</f>
        <v>tier - 1</v>
      </c>
      <c r="P2200" t="str">
        <f>VLOOKUP(A2200,HOS[],11,FALSE)</f>
        <v>R1012</v>
      </c>
      <c r="Q2200">
        <f>VLOOKUP(A2200,HOS[],3,FALSE)</f>
        <v>19</v>
      </c>
    </row>
    <row r="2201" spans="1:17" ht="15.6" x14ac:dyDescent="0.3">
      <c r="A2201" s="1" t="s">
        <v>158</v>
      </c>
      <c r="B2201" t="str">
        <f>VLOOKUP(A2201,CUS[],3,FALSE)</f>
        <v>Connor</v>
      </c>
      <c r="C2201">
        <f>VLOOKUP(A2201,MED[],2,FALSE)</f>
        <v>30.59</v>
      </c>
      <c r="D2201">
        <f>VLOOKUP(A2201,MED[],3,FALSE)</f>
        <v>4.41</v>
      </c>
      <c r="E2201" t="str">
        <f>VLOOKUP(A2201,MED[],4,FALSE)</f>
        <v>No</v>
      </c>
      <c r="F2201" t="str">
        <f>VLOOKUP(A2201,MED[],5,FALSE)</f>
        <v>No</v>
      </c>
      <c r="G2201" t="str">
        <f>VLOOKUP(A2201,MED[],6,FALSE)</f>
        <v>Yes</v>
      </c>
      <c r="H2201" t="str">
        <f>VLOOKUP(A2201,MED[],7,FALSE)</f>
        <v>1</v>
      </c>
      <c r="I2201" t="str">
        <f>VLOOKUP(A2201,MED[],8,FALSE)</f>
        <v>No</v>
      </c>
      <c r="J2201" t="str">
        <f>VLOOKUP(A2201,MED[],9,FALSE)</f>
        <v>Obesity</v>
      </c>
      <c r="K2201" t="str">
        <f>VLOOKUP(A2201,MED[],10,FALSE)</f>
        <v>Normal</v>
      </c>
      <c r="L2201" t="str">
        <f>VLOOKUP(A2201,HOS[],2,FALSE)</f>
        <v>17 Aug 2003</v>
      </c>
      <c r="M2201" s="11">
        <f>VLOOKUP(A2201,HOS[],8,FALSE)</f>
        <v>34828.65</v>
      </c>
      <c r="N2201" t="str">
        <f>VLOOKUP(A2201,HOS[],9,FALSE)</f>
        <v>tier - 2</v>
      </c>
      <c r="O2201" t="str">
        <f>VLOOKUP(A2201,HOS[],10,FALSE)</f>
        <v>tier - 2</v>
      </c>
      <c r="P2201" t="str">
        <f>VLOOKUP(A2201,HOS[],11,FALSE)</f>
        <v>R1012</v>
      </c>
      <c r="Q2201">
        <f>VLOOKUP(A2201,HOS[],3,FALSE)</f>
        <v>19</v>
      </c>
    </row>
    <row r="2202" spans="1:17" ht="15.6" x14ac:dyDescent="0.3">
      <c r="A2202" s="1" t="s">
        <v>157</v>
      </c>
      <c r="B2202" t="str">
        <f>VLOOKUP(A2202,CUS[],3,FALSE)</f>
        <v>Patrick H.</v>
      </c>
      <c r="C2202">
        <f>VLOOKUP(A2202,MED[],2,FALSE)</f>
        <v>30.59</v>
      </c>
      <c r="D2202">
        <f>VLOOKUP(A2202,MED[],3,FALSE)</f>
        <v>4.17</v>
      </c>
      <c r="E2202" t="str">
        <f>VLOOKUP(A2202,MED[],4,FALSE)</f>
        <v>No</v>
      </c>
      <c r="F2202" t="str">
        <f>VLOOKUP(A2202,MED[],5,FALSE)</f>
        <v>No</v>
      </c>
      <c r="G2202" t="str">
        <f>VLOOKUP(A2202,MED[],6,FALSE)</f>
        <v>Yes</v>
      </c>
      <c r="H2202" t="str">
        <f>VLOOKUP(A2202,MED[],7,FALSE)</f>
        <v>1</v>
      </c>
      <c r="I2202" t="str">
        <f>VLOOKUP(A2202,MED[],8,FALSE)</f>
        <v>No</v>
      </c>
      <c r="J2202" t="str">
        <f>VLOOKUP(A2202,MED[],9,FALSE)</f>
        <v>Obesity</v>
      </c>
      <c r="K2202" t="str">
        <f>VLOOKUP(A2202,MED[],10,FALSE)</f>
        <v>Normal</v>
      </c>
      <c r="L2202" t="str">
        <f>VLOOKUP(A2202,HOS[],2,FALSE)</f>
        <v>9 Sep 2003</v>
      </c>
      <c r="M2202" s="11">
        <f>VLOOKUP(A2202,HOS[],8,FALSE)</f>
        <v>1012</v>
      </c>
      <c r="N2202" t="str">
        <f>VLOOKUP(A2202,HOS[],9,FALSE)</f>
        <v>tier - 2</v>
      </c>
      <c r="O2202" t="str">
        <f>VLOOKUP(A2202,HOS[],10,FALSE)</f>
        <v>tier - 2</v>
      </c>
      <c r="P2202" t="str">
        <f>VLOOKUP(A2202,HOS[],11,FALSE)</f>
        <v>R1012</v>
      </c>
      <c r="Q2202">
        <f>VLOOKUP(A2202,HOS[],3,FALSE)</f>
        <v>19</v>
      </c>
    </row>
    <row r="2203" spans="1:17" ht="15.6" x14ac:dyDescent="0.3">
      <c r="A2203" s="1" t="s">
        <v>156</v>
      </c>
      <c r="B2203" t="str">
        <f>VLOOKUP(A2203,CUS[],3,FALSE)</f>
        <v>Tyler</v>
      </c>
      <c r="C2203">
        <f>VLOOKUP(A2203,MED[],2,FALSE)</f>
        <v>27.835000000000001</v>
      </c>
      <c r="D2203">
        <f>VLOOKUP(A2203,MED[],3,FALSE)</f>
        <v>4.4400000000000004</v>
      </c>
      <c r="E2203" t="str">
        <f>VLOOKUP(A2203,MED[],4,FALSE)</f>
        <v>No</v>
      </c>
      <c r="F2203" t="str">
        <f>VLOOKUP(A2203,MED[],5,FALSE)</f>
        <v>No</v>
      </c>
      <c r="G2203" t="str">
        <f>VLOOKUP(A2203,MED[],6,FALSE)</f>
        <v>Yes</v>
      </c>
      <c r="H2203" t="str">
        <f>VLOOKUP(A2203,MED[],7,FALSE)</f>
        <v>1</v>
      </c>
      <c r="I2203" t="str">
        <f>VLOOKUP(A2203,MED[],8,FALSE)</f>
        <v>No</v>
      </c>
      <c r="J2203" t="str">
        <f>VLOOKUP(A2203,MED[],9,FALSE)</f>
        <v>Overweight</v>
      </c>
      <c r="K2203" t="str">
        <f>VLOOKUP(A2203,MED[],10,FALSE)</f>
        <v>Normal</v>
      </c>
      <c r="L2203" t="str">
        <f>VLOOKUP(A2203,HOS[],2,FALSE)</f>
        <v>5 Dec 2003</v>
      </c>
      <c r="M2203" s="11">
        <f>VLOOKUP(A2203,HOS[],8,FALSE)</f>
        <v>1019</v>
      </c>
      <c r="N2203" t="str">
        <f>VLOOKUP(A2203,HOS[],9,FALSE)</f>
        <v>tier - 2</v>
      </c>
      <c r="O2203" t="str">
        <f>VLOOKUP(A2203,HOS[],10,FALSE)</f>
        <v>tier - 3</v>
      </c>
      <c r="P2203" t="str">
        <f>VLOOKUP(A2203,HOS[],11,FALSE)</f>
        <v>R1012</v>
      </c>
      <c r="Q2203">
        <f>VLOOKUP(A2203,HOS[],3,FALSE)</f>
        <v>19</v>
      </c>
    </row>
    <row r="2204" spans="1:17" ht="15.6" x14ac:dyDescent="0.3">
      <c r="A2204" s="1" t="s">
        <v>155</v>
      </c>
      <c r="B2204" t="str">
        <f>VLOOKUP(A2204,CUS[],3,FALSE)</f>
        <v>Deborah L.</v>
      </c>
      <c r="C2204">
        <f>VLOOKUP(A2204,MED[],2,FALSE)</f>
        <v>40.26</v>
      </c>
      <c r="D2204">
        <f>VLOOKUP(A2204,MED[],3,FALSE)</f>
        <v>5.52</v>
      </c>
      <c r="E2204" t="str">
        <f>VLOOKUP(A2204,MED[],4,FALSE)</f>
        <v>No</v>
      </c>
      <c r="F2204" t="str">
        <f>VLOOKUP(A2204,MED[],5,FALSE)</f>
        <v>yes</v>
      </c>
      <c r="G2204" t="str">
        <f>VLOOKUP(A2204,MED[],6,FALSE)</f>
        <v>No</v>
      </c>
      <c r="H2204" t="str">
        <f>VLOOKUP(A2204,MED[],7,FALSE)</f>
        <v>1</v>
      </c>
      <c r="I2204" t="str">
        <f>VLOOKUP(A2204,MED[],8,FALSE)</f>
        <v>No</v>
      </c>
      <c r="J2204" t="str">
        <f>VLOOKUP(A2204,MED[],9,FALSE)</f>
        <v>Obesity</v>
      </c>
      <c r="K2204" t="str">
        <f>VLOOKUP(A2204,MED[],10,FALSE)</f>
        <v>Normal</v>
      </c>
      <c r="L2204" t="str">
        <f>VLOOKUP(A2204,HOS[],2,FALSE)</f>
        <v>5 Jun 2004</v>
      </c>
      <c r="M2204" s="11">
        <f>VLOOKUP(A2204,HOS[],8,FALSE)</f>
        <v>1033.74</v>
      </c>
      <c r="N2204" t="str">
        <f>VLOOKUP(A2204,HOS[],9,FALSE)</f>
        <v>tier - 2</v>
      </c>
      <c r="O2204" t="str">
        <f>VLOOKUP(A2204,HOS[],10,FALSE)</f>
        <v>tier - 2</v>
      </c>
      <c r="P2204" t="str">
        <f>VLOOKUP(A2204,HOS[],11,FALSE)</f>
        <v>R1013</v>
      </c>
      <c r="Q2204">
        <f>VLOOKUP(A2204,HOS[],3,FALSE)</f>
        <v>19</v>
      </c>
    </row>
    <row r="2205" spans="1:17" ht="15.6" x14ac:dyDescent="0.3">
      <c r="A2205" s="1" t="s">
        <v>154</v>
      </c>
      <c r="B2205" t="str">
        <f>VLOOKUP(A2205,CUS[],3,FALSE)</f>
        <v>Andrea K</v>
      </c>
      <c r="C2205">
        <f>VLOOKUP(A2205,MED[],2,FALSE)</f>
        <v>39.82</v>
      </c>
      <c r="D2205">
        <f>VLOOKUP(A2205,MED[],3,FALSE)</f>
        <v>6.01</v>
      </c>
      <c r="E2205" t="str">
        <f>VLOOKUP(A2205,MED[],4,FALSE)</f>
        <v>No</v>
      </c>
      <c r="F2205" t="str">
        <f>VLOOKUP(A2205,MED[],5,FALSE)</f>
        <v>yes</v>
      </c>
      <c r="G2205" t="str">
        <f>VLOOKUP(A2205,MED[],6,FALSE)</f>
        <v>No</v>
      </c>
      <c r="H2205" t="str">
        <f>VLOOKUP(A2205,MED[],7,FALSE)</f>
        <v>1</v>
      </c>
      <c r="I2205" t="str">
        <f>VLOOKUP(A2205,MED[],8,FALSE)</f>
        <v>No</v>
      </c>
      <c r="J2205" t="str">
        <f>VLOOKUP(A2205,MED[],9,FALSE)</f>
        <v>Obesity</v>
      </c>
      <c r="K2205" t="str">
        <f>VLOOKUP(A2205,MED[],10,FALSE)</f>
        <v>Prediabetes</v>
      </c>
      <c r="L2205" t="str">
        <f>VLOOKUP(A2205,HOS[],2,FALSE)</f>
        <v>17 Aug 2004</v>
      </c>
      <c r="M2205" s="11">
        <f>VLOOKUP(A2205,HOS[],8,FALSE)</f>
        <v>1044</v>
      </c>
      <c r="N2205" t="str">
        <f>VLOOKUP(A2205,HOS[],9,FALSE)</f>
        <v>tier - 2</v>
      </c>
      <c r="O2205" t="str">
        <f>VLOOKUP(A2205,HOS[],10,FALSE)</f>
        <v>tier - 1</v>
      </c>
      <c r="P2205" t="str">
        <f>VLOOKUP(A2205,HOS[],11,FALSE)</f>
        <v>R1013</v>
      </c>
      <c r="Q2205">
        <f>VLOOKUP(A2205,HOS[],3,FALSE)</f>
        <v>18</v>
      </c>
    </row>
    <row r="2206" spans="1:17" ht="15.6" x14ac:dyDescent="0.3">
      <c r="A2206" s="1" t="s">
        <v>153</v>
      </c>
      <c r="B2206" t="str">
        <f>VLOOKUP(A2206,CUS[],3,FALSE)</f>
        <v>Elleree</v>
      </c>
      <c r="C2206">
        <f>VLOOKUP(A2206,MED[],2,FALSE)</f>
        <v>39.159999999999997</v>
      </c>
      <c r="D2206">
        <f>VLOOKUP(A2206,MED[],3,FALSE)</f>
        <v>5.81</v>
      </c>
      <c r="E2206" t="str">
        <f>VLOOKUP(A2206,MED[],4,FALSE)</f>
        <v>No</v>
      </c>
      <c r="F2206" t="str">
        <f>VLOOKUP(A2206,MED[],5,FALSE)</f>
        <v>yes</v>
      </c>
      <c r="G2206" t="str">
        <f>VLOOKUP(A2206,MED[],6,FALSE)</f>
        <v>No</v>
      </c>
      <c r="H2206" t="str">
        <f>VLOOKUP(A2206,MED[],7,FALSE)</f>
        <v>1</v>
      </c>
      <c r="I2206" t="str">
        <f>VLOOKUP(A2206,MED[],8,FALSE)</f>
        <v>No</v>
      </c>
      <c r="J2206" t="str">
        <f>VLOOKUP(A2206,MED[],9,FALSE)</f>
        <v>Obesity</v>
      </c>
      <c r="K2206" t="str">
        <f>VLOOKUP(A2206,MED[],10,FALSE)</f>
        <v>Prediabetes</v>
      </c>
      <c r="L2206" t="str">
        <f>VLOOKUP(A2206,HOS[],2,FALSE)</f>
        <v>20 Dec 2004</v>
      </c>
      <c r="M2206" s="11">
        <f>VLOOKUP(A2206,HOS[],8,FALSE)</f>
        <v>1047</v>
      </c>
      <c r="N2206" t="str">
        <f>VLOOKUP(A2206,HOS[],9,FALSE)</f>
        <v>tier - 2</v>
      </c>
      <c r="O2206" t="str">
        <f>VLOOKUP(A2206,HOS[],10,FALSE)</f>
        <v>tier - 2</v>
      </c>
      <c r="P2206" t="str">
        <f>VLOOKUP(A2206,HOS[],11,FALSE)</f>
        <v>R1013</v>
      </c>
      <c r="Q2206">
        <f>VLOOKUP(A2206,HOS[],3,FALSE)</f>
        <v>18</v>
      </c>
    </row>
    <row r="2207" spans="1:17" ht="15.6" x14ac:dyDescent="0.3">
      <c r="A2207" s="1" t="s">
        <v>152</v>
      </c>
      <c r="B2207" t="str">
        <f>VLOOKUP(A2207,CUS[],3,FALSE)</f>
        <v>Brandon J</v>
      </c>
      <c r="C2207">
        <f>VLOOKUP(A2207,MED[],2,FALSE)</f>
        <v>25.555</v>
      </c>
      <c r="D2207">
        <f>VLOOKUP(A2207,MED[],3,FALSE)</f>
        <v>4.37</v>
      </c>
      <c r="E2207" t="str">
        <f>VLOOKUP(A2207,MED[],4,FALSE)</f>
        <v>No</v>
      </c>
      <c r="F2207" t="str">
        <f>VLOOKUP(A2207,MED[],5,FALSE)</f>
        <v>No</v>
      </c>
      <c r="G2207" t="str">
        <f>VLOOKUP(A2207,MED[],6,FALSE)</f>
        <v>Yes</v>
      </c>
      <c r="H2207" t="str">
        <f>VLOOKUP(A2207,MED[],7,FALSE)</f>
        <v>1</v>
      </c>
      <c r="I2207" t="str">
        <f>VLOOKUP(A2207,MED[],8,FALSE)</f>
        <v>No</v>
      </c>
      <c r="J2207" t="str">
        <f>VLOOKUP(A2207,MED[],9,FALSE)</f>
        <v>Overweight</v>
      </c>
      <c r="K2207" t="str">
        <f>VLOOKUP(A2207,MED[],10,FALSE)</f>
        <v>Normal</v>
      </c>
      <c r="L2207" t="str">
        <f>VLOOKUP(A2207,HOS[],2,FALSE)</f>
        <v>1 Sep 2003</v>
      </c>
      <c r="M2207" s="11">
        <f>VLOOKUP(A2207,HOS[],8,FALSE)</f>
        <v>1049</v>
      </c>
      <c r="N2207" t="str">
        <f>VLOOKUP(A2207,HOS[],9,FALSE)</f>
        <v>tier - 2</v>
      </c>
      <c r="O2207" t="str">
        <f>VLOOKUP(A2207,HOS[],10,FALSE)</f>
        <v>tier - 2</v>
      </c>
      <c r="P2207" t="str">
        <f>VLOOKUP(A2207,HOS[],11,FALSE)</f>
        <v>R1012</v>
      </c>
      <c r="Q2207">
        <f>VLOOKUP(A2207,HOS[],3,FALSE)</f>
        <v>19</v>
      </c>
    </row>
    <row r="2208" spans="1:17" ht="15.6" x14ac:dyDescent="0.3">
      <c r="A2208" s="1" t="s">
        <v>151</v>
      </c>
      <c r="B2208" t="str">
        <f>VLOOKUP(A2208,CUS[],3,FALSE)</f>
        <v>Steve</v>
      </c>
      <c r="C2208">
        <f>VLOOKUP(A2208,MED[],2,FALSE)</f>
        <v>25.175000000000001</v>
      </c>
      <c r="D2208">
        <f>VLOOKUP(A2208,MED[],3,FALSE)</f>
        <v>5.74</v>
      </c>
      <c r="E2208" t="str">
        <f>VLOOKUP(A2208,MED[],4,FALSE)</f>
        <v>No</v>
      </c>
      <c r="F2208" t="str">
        <f>VLOOKUP(A2208,MED[],5,FALSE)</f>
        <v>No</v>
      </c>
      <c r="G2208" t="str">
        <f>VLOOKUP(A2208,MED[],6,FALSE)</f>
        <v>Yes</v>
      </c>
      <c r="H2208" t="str">
        <f>VLOOKUP(A2208,MED[],7,FALSE)</f>
        <v>1</v>
      </c>
      <c r="I2208" t="str">
        <f>VLOOKUP(A2208,MED[],8,FALSE)</f>
        <v>No</v>
      </c>
      <c r="J2208" t="str">
        <f>VLOOKUP(A2208,MED[],9,FALSE)</f>
        <v>Overweight</v>
      </c>
      <c r="K2208" t="str">
        <f>VLOOKUP(A2208,MED[],10,FALSE)</f>
        <v>Prediabetes</v>
      </c>
      <c r="L2208" t="str">
        <f>VLOOKUP(A2208,HOS[],2,FALSE)</f>
        <v>1 Oct 2003</v>
      </c>
      <c r="M2208" s="11">
        <f>VLOOKUP(A2208,HOS[],8,FALSE)</f>
        <v>1056</v>
      </c>
      <c r="N2208" t="str">
        <f>VLOOKUP(A2208,HOS[],9,FALSE)</f>
        <v>tier - 2</v>
      </c>
      <c r="O2208" t="str">
        <f>VLOOKUP(A2208,HOS[],10,FALSE)</f>
        <v>tier - 2</v>
      </c>
      <c r="P2208" t="str">
        <f>VLOOKUP(A2208,HOS[],11,FALSE)</f>
        <v>R1012</v>
      </c>
      <c r="Q2208">
        <f>VLOOKUP(A2208,HOS[],3,FALSE)</f>
        <v>19</v>
      </c>
    </row>
    <row r="2209" spans="1:17" ht="15.6" x14ac:dyDescent="0.3">
      <c r="A2209" s="1" t="s">
        <v>150</v>
      </c>
      <c r="B2209" t="str">
        <f>VLOOKUP(A2209,CUS[],3,FALSE)</f>
        <v>Nina Wavik Sr.</v>
      </c>
      <c r="C2209">
        <f>VLOOKUP(A2209,MED[],2,FALSE)</f>
        <v>38.28</v>
      </c>
      <c r="D2209">
        <f>VLOOKUP(A2209,MED[],3,FALSE)</f>
        <v>5.39</v>
      </c>
      <c r="E2209" t="str">
        <f>VLOOKUP(A2209,MED[],4,FALSE)</f>
        <v>No</v>
      </c>
      <c r="F2209" t="str">
        <f>VLOOKUP(A2209,MED[],5,FALSE)</f>
        <v>yes</v>
      </c>
      <c r="G2209" t="str">
        <f>VLOOKUP(A2209,MED[],6,FALSE)</f>
        <v>No</v>
      </c>
      <c r="H2209" t="str">
        <f>VLOOKUP(A2209,MED[],7,FALSE)</f>
        <v>1</v>
      </c>
      <c r="I2209" t="str">
        <f>VLOOKUP(A2209,MED[],8,FALSE)</f>
        <v>No</v>
      </c>
      <c r="J2209" t="str">
        <f>VLOOKUP(A2209,MED[],9,FALSE)</f>
        <v>Obesity</v>
      </c>
      <c r="K2209" t="str">
        <f>VLOOKUP(A2209,MED[],10,FALSE)</f>
        <v>Normal</v>
      </c>
      <c r="L2209" t="str">
        <f>VLOOKUP(A2209,HOS[],2,FALSE)</f>
        <v>28 Jul 2004</v>
      </c>
      <c r="M2209" s="11">
        <f>VLOOKUP(A2209,HOS[],8,FALSE)</f>
        <v>1068</v>
      </c>
      <c r="N2209" t="str">
        <f>VLOOKUP(A2209,HOS[],9,FALSE)</f>
        <v>tier - 2</v>
      </c>
      <c r="O2209" t="str">
        <f>VLOOKUP(A2209,HOS[],10,FALSE)</f>
        <v>tier - 1</v>
      </c>
      <c r="P2209" t="str">
        <f>VLOOKUP(A2209,HOS[],11,FALSE)</f>
        <v>R1013</v>
      </c>
      <c r="Q2209">
        <f>VLOOKUP(A2209,HOS[],3,FALSE)</f>
        <v>18</v>
      </c>
    </row>
    <row r="2210" spans="1:17" ht="15.6" x14ac:dyDescent="0.3">
      <c r="A2210" s="1" t="s">
        <v>149</v>
      </c>
      <c r="B2210" t="str">
        <f>VLOOKUP(A2210,CUS[],3,FALSE)</f>
        <v>Dani</v>
      </c>
      <c r="C2210">
        <f>VLOOKUP(A2210,MED[],2,FALSE)</f>
        <v>38.17</v>
      </c>
      <c r="D2210">
        <f>VLOOKUP(A2210,MED[],3,FALSE)</f>
        <v>4.07</v>
      </c>
      <c r="E2210" t="str">
        <f>VLOOKUP(A2210,MED[],4,FALSE)</f>
        <v>No</v>
      </c>
      <c r="F2210" t="str">
        <f>VLOOKUP(A2210,MED[],5,FALSE)</f>
        <v>yes</v>
      </c>
      <c r="G2210" t="str">
        <f>VLOOKUP(A2210,MED[],6,FALSE)</f>
        <v>No</v>
      </c>
      <c r="H2210" t="str">
        <f>VLOOKUP(A2210,MED[],7,FALSE)</f>
        <v>1</v>
      </c>
      <c r="I2210" t="str">
        <f>VLOOKUP(A2210,MED[],8,FALSE)</f>
        <v>No</v>
      </c>
      <c r="J2210" t="str">
        <f>VLOOKUP(A2210,MED[],9,FALSE)</f>
        <v>Obesity</v>
      </c>
      <c r="K2210" t="str">
        <f>VLOOKUP(A2210,MED[],10,FALSE)</f>
        <v>Normal</v>
      </c>
      <c r="L2210" t="str">
        <f>VLOOKUP(A2210,HOS[],2,FALSE)</f>
        <v>11 Dec 2004</v>
      </c>
      <c r="M2210" s="11">
        <f>VLOOKUP(A2210,HOS[],8,FALSE)</f>
        <v>11842.44</v>
      </c>
      <c r="N2210" t="str">
        <f>VLOOKUP(A2210,HOS[],9,FALSE)</f>
        <v>tier - 2</v>
      </c>
      <c r="O2210" t="str">
        <f>VLOOKUP(A2210,HOS[],10,FALSE)</f>
        <v>tier - 3</v>
      </c>
      <c r="P2210" t="str">
        <f>VLOOKUP(A2210,HOS[],11,FALSE)</f>
        <v>R1013</v>
      </c>
      <c r="Q2210">
        <f>VLOOKUP(A2210,HOS[],3,FALSE)</f>
        <v>18</v>
      </c>
    </row>
    <row r="2211" spans="1:17" ht="15.6" x14ac:dyDescent="0.3">
      <c r="A2211" s="1" t="s">
        <v>148</v>
      </c>
      <c r="B2211" t="str">
        <f>VLOOKUP(A2211,CUS[],3,FALSE)</f>
        <v>Jennifer A.</v>
      </c>
      <c r="C2211">
        <f>VLOOKUP(A2211,MED[],2,FALSE)</f>
        <v>36.85</v>
      </c>
      <c r="D2211">
        <f>VLOOKUP(A2211,MED[],3,FALSE)</f>
        <v>5.49</v>
      </c>
      <c r="E2211" t="str">
        <f>VLOOKUP(A2211,MED[],4,FALSE)</f>
        <v>No</v>
      </c>
      <c r="F2211" t="str">
        <f>VLOOKUP(A2211,MED[],5,FALSE)</f>
        <v>yes</v>
      </c>
      <c r="G2211" t="str">
        <f>VLOOKUP(A2211,MED[],6,FALSE)</f>
        <v>No</v>
      </c>
      <c r="H2211" t="str">
        <f>VLOOKUP(A2211,MED[],7,FALSE)</f>
        <v>1</v>
      </c>
      <c r="I2211" t="str">
        <f>VLOOKUP(A2211,MED[],8,FALSE)</f>
        <v>No</v>
      </c>
      <c r="J2211" t="str">
        <f>VLOOKUP(A2211,MED[],9,FALSE)</f>
        <v>Obesity</v>
      </c>
      <c r="K2211" t="str">
        <f>VLOOKUP(A2211,MED[],10,FALSE)</f>
        <v>Normal</v>
      </c>
      <c r="L2211" t="str">
        <f>VLOOKUP(A2211,HOS[],2,FALSE)</f>
        <v>24 Oct 2004</v>
      </c>
      <c r="M2211" s="11">
        <f>VLOOKUP(A2211,HOS[],8,FALSE)</f>
        <v>1070</v>
      </c>
      <c r="N2211" t="str">
        <f>VLOOKUP(A2211,HOS[],9,FALSE)</f>
        <v>tier - 2</v>
      </c>
      <c r="O2211" t="str">
        <f>VLOOKUP(A2211,HOS[],10,FALSE)</f>
        <v>tier - 2</v>
      </c>
      <c r="P2211" t="str">
        <f>VLOOKUP(A2211,HOS[],11,FALSE)</f>
        <v>R1013</v>
      </c>
      <c r="Q2211">
        <f>VLOOKUP(A2211,HOS[],3,FALSE)</f>
        <v>18</v>
      </c>
    </row>
    <row r="2212" spans="1:17" ht="15.6" x14ac:dyDescent="0.3">
      <c r="A2212" s="1" t="s">
        <v>147</v>
      </c>
      <c r="B2212" t="str">
        <f>VLOOKUP(A2212,CUS[],3,FALSE)</f>
        <v>Martin</v>
      </c>
      <c r="C2212">
        <f>VLOOKUP(A2212,MED[],2,FALSE)</f>
        <v>22.61</v>
      </c>
      <c r="D2212">
        <f>VLOOKUP(A2212,MED[],3,FALSE)</f>
        <v>5.68</v>
      </c>
      <c r="E2212" t="str">
        <f>VLOOKUP(A2212,MED[],4,FALSE)</f>
        <v>No</v>
      </c>
      <c r="F2212" t="str">
        <f>VLOOKUP(A2212,MED[],5,FALSE)</f>
        <v>No</v>
      </c>
      <c r="G2212" t="str">
        <f>VLOOKUP(A2212,MED[],6,FALSE)</f>
        <v>Yes</v>
      </c>
      <c r="H2212" t="str">
        <f>VLOOKUP(A2212,MED[],7,FALSE)</f>
        <v>1</v>
      </c>
      <c r="I2212" t="str">
        <f>VLOOKUP(A2212,MED[],8,FALSE)</f>
        <v>No</v>
      </c>
      <c r="J2212" t="str">
        <f>VLOOKUP(A2212,MED[],9,FALSE)</f>
        <v>Overweight</v>
      </c>
      <c r="K2212" t="str">
        <f>VLOOKUP(A2212,MED[],10,FALSE)</f>
        <v>Normal</v>
      </c>
      <c r="L2212" t="str">
        <f>VLOOKUP(A2212,HOS[],2,FALSE)</f>
        <v>13 Jul 2003</v>
      </c>
      <c r="M2212" s="11">
        <f>VLOOKUP(A2212,HOS[],8,FALSE)</f>
        <v>1071</v>
      </c>
      <c r="N2212" t="str">
        <f>VLOOKUP(A2212,HOS[],9,FALSE)</f>
        <v>tier - 2</v>
      </c>
      <c r="O2212" t="str">
        <f>VLOOKUP(A2212,HOS[],10,FALSE)</f>
        <v>tier - 1</v>
      </c>
      <c r="P2212" t="str">
        <f>VLOOKUP(A2212,HOS[],11,FALSE)</f>
        <v>R1012</v>
      </c>
      <c r="Q2212">
        <f>VLOOKUP(A2212,HOS[],3,FALSE)</f>
        <v>19</v>
      </c>
    </row>
    <row r="2213" spans="1:17" ht="15.6" x14ac:dyDescent="0.3">
      <c r="A2213" s="1" t="s">
        <v>146</v>
      </c>
      <c r="B2213" t="str">
        <f>VLOOKUP(A2213,CUS[],3,FALSE)</f>
        <v>Steve</v>
      </c>
      <c r="C2213">
        <f>VLOOKUP(A2213,MED[],2,FALSE)</f>
        <v>21.754999999999999</v>
      </c>
      <c r="D2213">
        <f>VLOOKUP(A2213,MED[],3,FALSE)</f>
        <v>6.09</v>
      </c>
      <c r="E2213" t="str">
        <f>VLOOKUP(A2213,MED[],4,FALSE)</f>
        <v>No</v>
      </c>
      <c r="F2213" t="str">
        <f>VLOOKUP(A2213,MED[],5,FALSE)</f>
        <v>No</v>
      </c>
      <c r="G2213" t="str">
        <f>VLOOKUP(A2213,MED[],6,FALSE)</f>
        <v>Yes</v>
      </c>
      <c r="H2213" t="str">
        <f>VLOOKUP(A2213,MED[],7,FALSE)</f>
        <v>1</v>
      </c>
      <c r="I2213" t="str">
        <f>VLOOKUP(A2213,MED[],8,FALSE)</f>
        <v>No</v>
      </c>
      <c r="J2213" t="str">
        <f>VLOOKUP(A2213,MED[],9,FALSE)</f>
        <v>Overweight</v>
      </c>
      <c r="K2213" t="str">
        <f>VLOOKUP(A2213,MED[],10,FALSE)</f>
        <v>Prediabetes</v>
      </c>
      <c r="L2213" t="str">
        <f>VLOOKUP(A2213,HOS[],2,FALSE)</f>
        <v>17 Dec 2003</v>
      </c>
      <c r="M2213" s="11">
        <f>VLOOKUP(A2213,HOS[],8,FALSE)</f>
        <v>34838.870000000003</v>
      </c>
      <c r="N2213" t="str">
        <f>VLOOKUP(A2213,HOS[],9,FALSE)</f>
        <v>tier - 2</v>
      </c>
      <c r="O2213" t="str">
        <f>VLOOKUP(A2213,HOS[],10,FALSE)</f>
        <v>tier - 2</v>
      </c>
      <c r="P2213" t="str">
        <f>VLOOKUP(A2213,HOS[],11,FALSE)</f>
        <v>R1012</v>
      </c>
      <c r="Q2213">
        <f>VLOOKUP(A2213,HOS[],3,FALSE)</f>
        <v>19</v>
      </c>
    </row>
    <row r="2214" spans="1:17" ht="15.6" x14ac:dyDescent="0.3">
      <c r="A2214" s="1" t="s">
        <v>145</v>
      </c>
      <c r="B2214" t="str">
        <f>VLOOKUP(A2214,CUS[],3,FALSE)</f>
        <v>Christopher</v>
      </c>
      <c r="C2214">
        <f>VLOOKUP(A2214,MED[],2,FALSE)</f>
        <v>20.425000000000001</v>
      </c>
      <c r="D2214">
        <f>VLOOKUP(A2214,MED[],3,FALSE)</f>
        <v>5.53</v>
      </c>
      <c r="E2214" t="str">
        <f>VLOOKUP(A2214,MED[],4,FALSE)</f>
        <v>No</v>
      </c>
      <c r="F2214" t="str">
        <f>VLOOKUP(A2214,MED[],5,FALSE)</f>
        <v>No</v>
      </c>
      <c r="G2214" t="str">
        <f>VLOOKUP(A2214,MED[],6,FALSE)</f>
        <v>Yes</v>
      </c>
      <c r="H2214" t="str">
        <f>VLOOKUP(A2214,MED[],7,FALSE)</f>
        <v>1</v>
      </c>
      <c r="I2214" t="str">
        <f>VLOOKUP(A2214,MED[],8,FALSE)</f>
        <v>No</v>
      </c>
      <c r="J2214" t="str">
        <f>VLOOKUP(A2214,MED[],9,FALSE)</f>
        <v>Overweight</v>
      </c>
      <c r="K2214" t="str">
        <f>VLOOKUP(A2214,MED[],10,FALSE)</f>
        <v>Normal</v>
      </c>
      <c r="L2214" t="str">
        <f>VLOOKUP(A2214,HOS[],2,FALSE)</f>
        <v>3 Sep 2003</v>
      </c>
      <c r="M2214" s="11">
        <f>VLOOKUP(A2214,HOS[],8,FALSE)</f>
        <v>47291.06</v>
      </c>
      <c r="N2214" t="str">
        <f>VLOOKUP(A2214,HOS[],9,FALSE)</f>
        <v>tier - 2</v>
      </c>
      <c r="O2214" t="str">
        <f>VLOOKUP(A2214,HOS[],10,FALSE)</f>
        <v>tier - 3</v>
      </c>
      <c r="P2214" t="str">
        <f>VLOOKUP(A2214,HOS[],11,FALSE)</f>
        <v>R1012</v>
      </c>
      <c r="Q2214">
        <f>VLOOKUP(A2214,HOS[],3,FALSE)</f>
        <v>19</v>
      </c>
    </row>
    <row r="2215" spans="1:17" ht="15.6" x14ac:dyDescent="0.3">
      <c r="A2215" s="1" t="s">
        <v>144</v>
      </c>
      <c r="B2215" t="str">
        <f>VLOOKUP(A2215,CUS[],3,FALSE)</f>
        <v xml:space="preserve">  Kathryn M.</v>
      </c>
      <c r="C2215">
        <f>VLOOKUP(A2215,MED[],2,FALSE)</f>
        <v>31.35</v>
      </c>
      <c r="D2215">
        <f>VLOOKUP(A2215,MED[],3,FALSE)</f>
        <v>4.28</v>
      </c>
      <c r="E2215" t="str">
        <f>VLOOKUP(A2215,MED[],4,FALSE)</f>
        <v>No</v>
      </c>
      <c r="F2215" t="str">
        <f>VLOOKUP(A2215,MED[],5,FALSE)</f>
        <v>yes</v>
      </c>
      <c r="G2215" t="str">
        <f>VLOOKUP(A2215,MED[],6,FALSE)</f>
        <v>No</v>
      </c>
      <c r="H2215" t="str">
        <f>VLOOKUP(A2215,MED[],7,FALSE)</f>
        <v>1</v>
      </c>
      <c r="I2215" t="str">
        <f>VLOOKUP(A2215,MED[],8,FALSE)</f>
        <v>No</v>
      </c>
      <c r="J2215" t="str">
        <f>VLOOKUP(A2215,MED[],9,FALSE)</f>
        <v>Obesity</v>
      </c>
      <c r="K2215" t="str">
        <f>VLOOKUP(A2215,MED[],10,FALSE)</f>
        <v>Normal</v>
      </c>
      <c r="L2215" t="str">
        <f>VLOOKUP(A2215,HOS[],2,FALSE)</f>
        <v>26 Jul 2004</v>
      </c>
      <c r="M2215" s="11">
        <f>VLOOKUP(A2215,HOS[],8,FALSE)</f>
        <v>1082</v>
      </c>
      <c r="N2215" t="str">
        <f>VLOOKUP(A2215,HOS[],9,FALSE)</f>
        <v>tier - 2</v>
      </c>
      <c r="O2215" t="str">
        <f>VLOOKUP(A2215,HOS[],10,FALSE)</f>
        <v>tier - 1</v>
      </c>
      <c r="P2215" t="str">
        <f>VLOOKUP(A2215,HOS[],11,FALSE)</f>
        <v>R1013</v>
      </c>
      <c r="Q2215">
        <f>VLOOKUP(A2215,HOS[],3,FALSE)</f>
        <v>18</v>
      </c>
    </row>
    <row r="2216" spans="1:17" ht="15.6" x14ac:dyDescent="0.3">
      <c r="A2216" s="1" t="s">
        <v>143</v>
      </c>
      <c r="B2216" t="str">
        <f>VLOOKUP(A2216,CUS[],3,FALSE)</f>
        <v>Emily</v>
      </c>
      <c r="C2216">
        <f>VLOOKUP(A2216,MED[],2,FALSE)</f>
        <v>31.13</v>
      </c>
      <c r="D2216">
        <f>VLOOKUP(A2216,MED[],3,FALSE)</f>
        <v>6.01</v>
      </c>
      <c r="E2216" t="str">
        <f>VLOOKUP(A2216,MED[],4,FALSE)</f>
        <v>No</v>
      </c>
      <c r="F2216" t="str">
        <f>VLOOKUP(A2216,MED[],5,FALSE)</f>
        <v>yes</v>
      </c>
      <c r="G2216" t="str">
        <f>VLOOKUP(A2216,MED[],6,FALSE)</f>
        <v>No</v>
      </c>
      <c r="H2216" t="str">
        <f>VLOOKUP(A2216,MED[],7,FALSE)</f>
        <v>1</v>
      </c>
      <c r="I2216" t="str">
        <f>VLOOKUP(A2216,MED[],8,FALSE)</f>
        <v>No</v>
      </c>
      <c r="J2216" t="str">
        <f>VLOOKUP(A2216,MED[],9,FALSE)</f>
        <v>Obesity</v>
      </c>
      <c r="K2216" t="str">
        <f>VLOOKUP(A2216,MED[],10,FALSE)</f>
        <v>Prediabetes</v>
      </c>
      <c r="L2216" t="str">
        <f>VLOOKUP(A2216,HOS[],2,FALSE)</f>
        <v>13 Aug 2004</v>
      </c>
      <c r="M2216" s="11">
        <f>VLOOKUP(A2216,HOS[],8,FALSE)</f>
        <v>1086</v>
      </c>
      <c r="N2216" t="str">
        <f>VLOOKUP(A2216,HOS[],9,FALSE)</f>
        <v>tier - 2</v>
      </c>
      <c r="O2216" t="str">
        <f>VLOOKUP(A2216,HOS[],10,FALSE)</f>
        <v>tier - 2</v>
      </c>
      <c r="P2216" t="str">
        <f>VLOOKUP(A2216,HOS[],11,FALSE)</f>
        <v>R1013</v>
      </c>
      <c r="Q2216">
        <f>VLOOKUP(A2216,HOS[],3,FALSE)</f>
        <v>18</v>
      </c>
    </row>
    <row r="2217" spans="1:17" ht="15.6" x14ac:dyDescent="0.3">
      <c r="A2217" s="1" t="s">
        <v>142</v>
      </c>
      <c r="B2217" t="str">
        <f>VLOOKUP(A2217,CUS[],3,FALSE)</f>
        <v>Trent A</v>
      </c>
      <c r="C2217">
        <f>VLOOKUP(A2217,MED[],2,FALSE)</f>
        <v>17.48</v>
      </c>
      <c r="D2217">
        <f>VLOOKUP(A2217,MED[],3,FALSE)</f>
        <v>4.59</v>
      </c>
      <c r="E2217" t="str">
        <f>VLOOKUP(A2217,MED[],4,FALSE)</f>
        <v>No</v>
      </c>
      <c r="F2217" t="str">
        <f>VLOOKUP(A2217,MED[],5,FALSE)</f>
        <v>No</v>
      </c>
      <c r="G2217" t="str">
        <f>VLOOKUP(A2217,MED[],6,FALSE)</f>
        <v>Yes</v>
      </c>
      <c r="H2217" t="str">
        <f>VLOOKUP(A2217,MED[],7,FALSE)</f>
        <v>1</v>
      </c>
      <c r="I2217" t="str">
        <f>VLOOKUP(A2217,MED[],8,FALSE)</f>
        <v>No</v>
      </c>
      <c r="J2217" t="str">
        <f>VLOOKUP(A2217,MED[],9,FALSE)</f>
        <v>Underweight</v>
      </c>
      <c r="K2217" t="str">
        <f>VLOOKUP(A2217,MED[],10,FALSE)</f>
        <v>Normal</v>
      </c>
      <c r="L2217" t="str">
        <f>VLOOKUP(A2217,HOS[],2,FALSE)</f>
        <v>12 Sep 2003</v>
      </c>
      <c r="M2217" s="11">
        <f>VLOOKUP(A2217,HOS[],8,FALSE)</f>
        <v>1121.8699999999999</v>
      </c>
      <c r="N2217" t="str">
        <f>VLOOKUP(A2217,HOS[],9,FALSE)</f>
        <v>tier - 2</v>
      </c>
      <c r="O2217" t="str">
        <f>VLOOKUP(A2217,HOS[],10,FALSE)</f>
        <v>tier - 2</v>
      </c>
      <c r="P2217" t="str">
        <f>VLOOKUP(A2217,HOS[],11,FALSE)</f>
        <v>R1012</v>
      </c>
      <c r="Q2217">
        <f>VLOOKUP(A2217,HOS[],3,FALSE)</f>
        <v>19</v>
      </c>
    </row>
    <row r="2218" spans="1:17" ht="15.6" x14ac:dyDescent="0.3">
      <c r="A2218" s="1" t="s">
        <v>141</v>
      </c>
      <c r="B2218" t="str">
        <f>VLOOKUP(A2218,CUS[],3,FALSE)</f>
        <v>Jennifer E</v>
      </c>
      <c r="C2218">
        <f>VLOOKUP(A2218,MED[],2,FALSE)</f>
        <v>22.57</v>
      </c>
      <c r="D2218">
        <f>VLOOKUP(A2218,MED[],3,FALSE)</f>
        <v>5.8</v>
      </c>
      <c r="E2218" t="str">
        <f>VLOOKUP(A2218,MED[],4,FALSE)</f>
        <v>yes</v>
      </c>
      <c r="F2218" t="str">
        <f>VLOOKUP(A2218,MED[],5,FALSE)</f>
        <v>No</v>
      </c>
      <c r="G2218" t="str">
        <f>VLOOKUP(A2218,MED[],6,FALSE)</f>
        <v>No</v>
      </c>
      <c r="H2218" t="str">
        <f>VLOOKUP(A2218,MED[],7,FALSE)</f>
        <v>1</v>
      </c>
      <c r="I2218" t="str">
        <f>VLOOKUP(A2218,MED[],8,FALSE)</f>
        <v>No</v>
      </c>
      <c r="J2218" t="str">
        <f>VLOOKUP(A2218,MED[],9,FALSE)</f>
        <v>Overweight</v>
      </c>
      <c r="K2218" t="str">
        <f>VLOOKUP(A2218,MED[],10,FALSE)</f>
        <v>Prediabetes</v>
      </c>
      <c r="L2218" t="str">
        <f>VLOOKUP(A2218,HOS[],2,FALSE)</f>
        <v>14 Aug 1995</v>
      </c>
      <c r="M2218" s="11">
        <f>VLOOKUP(A2218,HOS[],8,FALSE)</f>
        <v>1131.51</v>
      </c>
      <c r="N2218" t="str">
        <f>VLOOKUP(A2218,HOS[],9,FALSE)</f>
        <v>tier - 2</v>
      </c>
      <c r="O2218" t="str">
        <f>VLOOKUP(A2218,HOS[],10,FALSE)</f>
        <v>tier - 1</v>
      </c>
      <c r="P2218" t="str">
        <f>VLOOKUP(A2218,HOS[],11,FALSE)</f>
        <v>R1013</v>
      </c>
      <c r="Q2218">
        <f>VLOOKUP(A2218,HOS[],3,FALSE)</f>
        <v>27</v>
      </c>
    </row>
    <row r="2219" spans="1:17" ht="15.6" x14ac:dyDescent="0.3">
      <c r="A2219" s="1" t="s">
        <v>140</v>
      </c>
      <c r="B2219" t="str">
        <f>VLOOKUP(A2219,CUS[],3,FALSE)</f>
        <v>Polly</v>
      </c>
      <c r="C2219">
        <f>VLOOKUP(A2219,MED[],2,FALSE)</f>
        <v>26.73</v>
      </c>
      <c r="D2219">
        <f>VLOOKUP(A2219,MED[],3,FALSE)</f>
        <v>5.08</v>
      </c>
      <c r="E2219" t="str">
        <f>VLOOKUP(A2219,MED[],4,FALSE)</f>
        <v>No</v>
      </c>
      <c r="F2219" t="str">
        <f>VLOOKUP(A2219,MED[],5,FALSE)</f>
        <v>yes</v>
      </c>
      <c r="G2219" t="str">
        <f>VLOOKUP(A2219,MED[],6,FALSE)</f>
        <v>No</v>
      </c>
      <c r="H2219" t="str">
        <f>VLOOKUP(A2219,MED[],7,FALSE)</f>
        <v>1</v>
      </c>
      <c r="I2219" t="str">
        <f>VLOOKUP(A2219,MED[],8,FALSE)</f>
        <v>No</v>
      </c>
      <c r="J2219" t="str">
        <f>VLOOKUP(A2219,MED[],9,FALSE)</f>
        <v>Overweight</v>
      </c>
      <c r="K2219" t="str">
        <f>VLOOKUP(A2219,MED[],10,FALSE)</f>
        <v>Normal</v>
      </c>
      <c r="L2219" t="str">
        <f>VLOOKUP(A2219,HOS[],2,FALSE)</f>
        <v>19 Jul 2004</v>
      </c>
      <c r="M2219" s="11">
        <f>VLOOKUP(A2219,HOS[],8,FALSE)</f>
        <v>1132</v>
      </c>
      <c r="N2219" t="str">
        <f>VLOOKUP(A2219,HOS[],9,FALSE)</f>
        <v>tier - 2</v>
      </c>
      <c r="O2219" t="str">
        <f>VLOOKUP(A2219,HOS[],10,FALSE)</f>
        <v>tier - 1</v>
      </c>
      <c r="P2219" t="str">
        <f>VLOOKUP(A2219,HOS[],11,FALSE)</f>
        <v>R1013</v>
      </c>
      <c r="Q2219">
        <f>VLOOKUP(A2219,HOS[],3,FALSE)</f>
        <v>18</v>
      </c>
    </row>
    <row r="2220" spans="1:17" ht="15.6" x14ac:dyDescent="0.3">
      <c r="A2220" s="1" t="s">
        <v>139</v>
      </c>
      <c r="B2220" t="str">
        <f>VLOOKUP(A2220,CUS[],3,FALSE)</f>
        <v>Elizabeth</v>
      </c>
      <c r="C2220">
        <f>VLOOKUP(A2220,MED[],2,FALSE)</f>
        <v>20.79</v>
      </c>
      <c r="D2220">
        <f>VLOOKUP(A2220,MED[],3,FALSE)</f>
        <v>5.84</v>
      </c>
      <c r="E2220" t="str">
        <f>VLOOKUP(A2220,MED[],4,FALSE)</f>
        <v>No</v>
      </c>
      <c r="F2220" t="str">
        <f>VLOOKUP(A2220,MED[],5,FALSE)</f>
        <v>yes</v>
      </c>
      <c r="G2220" t="str">
        <f>VLOOKUP(A2220,MED[],6,FALSE)</f>
        <v>No</v>
      </c>
      <c r="H2220" t="str">
        <f>VLOOKUP(A2220,MED[],7,FALSE)</f>
        <v>1</v>
      </c>
      <c r="I2220" t="str">
        <f>VLOOKUP(A2220,MED[],8,FALSE)</f>
        <v>No</v>
      </c>
      <c r="J2220" t="str">
        <f>VLOOKUP(A2220,MED[],9,FALSE)</f>
        <v>Overweight</v>
      </c>
      <c r="K2220" t="str">
        <f>VLOOKUP(A2220,MED[],10,FALSE)</f>
        <v>Prediabetes</v>
      </c>
      <c r="L2220" t="str">
        <f>VLOOKUP(A2220,HOS[],2,FALSE)</f>
        <v>6 Nov 2004</v>
      </c>
      <c r="M2220" s="11">
        <f>VLOOKUP(A2220,HOS[],8,FALSE)</f>
        <v>1135</v>
      </c>
      <c r="N2220" t="str">
        <f>VLOOKUP(A2220,HOS[],9,FALSE)</f>
        <v>tier - 2</v>
      </c>
      <c r="O2220" t="str">
        <f>VLOOKUP(A2220,HOS[],10,FALSE)</f>
        <v>tier - 3</v>
      </c>
      <c r="P2220" t="str">
        <f>VLOOKUP(A2220,HOS[],11,FALSE)</f>
        <v>R1013</v>
      </c>
      <c r="Q2220">
        <f>VLOOKUP(A2220,HOS[],3,FALSE)</f>
        <v>18</v>
      </c>
    </row>
    <row r="2221" spans="1:17" ht="15.6" x14ac:dyDescent="0.3">
      <c r="A2221" s="1" t="s">
        <v>138</v>
      </c>
      <c r="B2221" t="str">
        <f>VLOOKUP(A2221,CUS[],3,FALSE)</f>
        <v>Tiffany A.</v>
      </c>
      <c r="C2221">
        <f>VLOOKUP(A2221,MED[],2,FALSE)</f>
        <v>20.149999999999999</v>
      </c>
      <c r="D2221">
        <f>VLOOKUP(A2221,MED[],3,FALSE)</f>
        <v>4.1500000000000004</v>
      </c>
      <c r="E2221" t="str">
        <f>VLOOKUP(A2221,MED[],4,FALSE)</f>
        <v>No</v>
      </c>
      <c r="F2221" t="str">
        <f>VLOOKUP(A2221,MED[],5,FALSE)</f>
        <v>No</v>
      </c>
      <c r="G2221" t="str">
        <f>VLOOKUP(A2221,MED[],6,FALSE)</f>
        <v>No</v>
      </c>
      <c r="H2221" t="str">
        <f>VLOOKUP(A2221,MED[],7,FALSE)</f>
        <v>1</v>
      </c>
      <c r="I2221" t="str">
        <f>VLOOKUP(A2221,MED[],8,FALSE)</f>
        <v>No</v>
      </c>
      <c r="J2221" t="str">
        <f>VLOOKUP(A2221,MED[],9,FALSE)</f>
        <v>Overweight</v>
      </c>
      <c r="K2221" t="str">
        <f>VLOOKUP(A2221,MED[],10,FALSE)</f>
        <v>Normal</v>
      </c>
      <c r="L2221" t="str">
        <f>VLOOKUP(A2221,HOS[],2,FALSE)</f>
        <v>11 Sep 1992</v>
      </c>
      <c r="M2221" s="11">
        <f>VLOOKUP(A2221,HOS[],8,FALSE)</f>
        <v>11264.54</v>
      </c>
      <c r="N2221" t="str">
        <f>VLOOKUP(A2221,HOS[],9,FALSE)</f>
        <v>tier - 2</v>
      </c>
      <c r="O2221" t="str">
        <f>VLOOKUP(A2221,HOS[],10,FALSE)</f>
        <v>tier - 1</v>
      </c>
      <c r="P2221" t="str">
        <f>VLOOKUP(A2221,HOS[],11,FALSE)</f>
        <v>R1013</v>
      </c>
      <c r="Q2221">
        <f>VLOOKUP(A2221,HOS[],3,FALSE)</f>
        <v>30</v>
      </c>
    </row>
    <row r="2222" spans="1:17" ht="15.6" x14ac:dyDescent="0.3">
      <c r="A2222" s="1" t="s">
        <v>137</v>
      </c>
      <c r="B2222" t="str">
        <f>VLOOKUP(A2222,CUS[],3,FALSE)</f>
        <v>Cole</v>
      </c>
      <c r="C2222">
        <f>VLOOKUP(A2222,MED[],2,FALSE)</f>
        <v>36.85</v>
      </c>
      <c r="D2222">
        <f>VLOOKUP(A2222,MED[],3,FALSE)</f>
        <v>4.3600000000000003</v>
      </c>
      <c r="E2222" t="str">
        <f>VLOOKUP(A2222,MED[],4,FALSE)</f>
        <v>yes</v>
      </c>
      <c r="F2222" t="str">
        <f>VLOOKUP(A2222,MED[],5,FALSE)</f>
        <v>No</v>
      </c>
      <c r="G2222" t="str">
        <f>VLOOKUP(A2222,MED[],6,FALSE)</f>
        <v>No</v>
      </c>
      <c r="H2222" t="str">
        <f>VLOOKUP(A2222,MED[],7,FALSE)</f>
        <v>0</v>
      </c>
      <c r="I2222" t="str">
        <f>VLOOKUP(A2222,MED[],8,FALSE)</f>
        <v>No</v>
      </c>
      <c r="J2222" t="str">
        <f>VLOOKUP(A2222,MED[],9,FALSE)</f>
        <v>Obesity</v>
      </c>
      <c r="K2222" t="str">
        <f>VLOOKUP(A2222,MED[],10,FALSE)</f>
        <v>Normal</v>
      </c>
      <c r="L2222" t="str">
        <f>VLOOKUP(A2222,HOS[],2,FALSE)</f>
        <v>10 Dec 2001</v>
      </c>
      <c r="M2222" s="11">
        <f>VLOOKUP(A2222,HOS[],8,FALSE)</f>
        <v>11842.62</v>
      </c>
      <c r="N2222" t="str">
        <f>VLOOKUP(A2222,HOS[],9,FALSE)</f>
        <v>tier - 2</v>
      </c>
      <c r="O2222" t="str">
        <f>VLOOKUP(A2222,HOS[],10,FALSE)</f>
        <v>tier - 2</v>
      </c>
      <c r="P2222" t="str">
        <f>VLOOKUP(A2222,HOS[],11,FALSE)</f>
        <v>R1013</v>
      </c>
      <c r="Q2222">
        <f>VLOOKUP(A2222,HOS[],3,FALSE)</f>
        <v>21</v>
      </c>
    </row>
    <row r="2223" spans="1:17" ht="15.6" x14ac:dyDescent="0.3">
      <c r="A2223" s="1" t="s">
        <v>136</v>
      </c>
      <c r="B2223" t="str">
        <f>VLOOKUP(A2223,CUS[],3,FALSE)</f>
        <v>Matthew T.</v>
      </c>
      <c r="C2223">
        <f>VLOOKUP(A2223,MED[],2,FALSE)</f>
        <v>35.53</v>
      </c>
      <c r="D2223">
        <f>VLOOKUP(A2223,MED[],3,FALSE)</f>
        <v>4.55</v>
      </c>
      <c r="E2223" t="str">
        <f>VLOOKUP(A2223,MED[],4,FALSE)</f>
        <v>yes</v>
      </c>
      <c r="F2223" t="str">
        <f>VLOOKUP(A2223,MED[],5,FALSE)</f>
        <v>No</v>
      </c>
      <c r="G2223" t="str">
        <f>VLOOKUP(A2223,MED[],6,FALSE)</f>
        <v>No</v>
      </c>
      <c r="H2223" t="str">
        <f>VLOOKUP(A2223,MED[],7,FALSE)</f>
        <v>0</v>
      </c>
      <c r="I2223" t="str">
        <f>VLOOKUP(A2223,MED[],8,FALSE)</f>
        <v>No</v>
      </c>
      <c r="J2223" t="str">
        <f>VLOOKUP(A2223,MED[],9,FALSE)</f>
        <v>Obesity</v>
      </c>
      <c r="K2223" t="str">
        <f>VLOOKUP(A2223,MED[],10,FALSE)</f>
        <v>Normal</v>
      </c>
      <c r="L2223" t="str">
        <f>VLOOKUP(A2223,HOS[],2,FALSE)</f>
        <v>11 Jun 2001</v>
      </c>
      <c r="M2223" s="11">
        <f>VLOOKUP(A2223,HOS[],8,FALSE)</f>
        <v>1135.94</v>
      </c>
      <c r="N2223" t="str">
        <f>VLOOKUP(A2223,HOS[],9,FALSE)</f>
        <v>tier - 2</v>
      </c>
      <c r="O2223" t="str">
        <f>VLOOKUP(A2223,HOS[],10,FALSE)</f>
        <v>tier - 2</v>
      </c>
      <c r="P2223" t="str">
        <f>VLOOKUP(A2223,HOS[],11,FALSE)</f>
        <v>R1013</v>
      </c>
      <c r="Q2223">
        <f>VLOOKUP(A2223,HOS[],3,FALSE)</f>
        <v>21</v>
      </c>
    </row>
    <row r="2224" spans="1:17" ht="15.6" x14ac:dyDescent="0.3">
      <c r="A2224" s="1" t="s">
        <v>135</v>
      </c>
      <c r="B2224" t="str">
        <f>VLOOKUP(A2224,CUS[],3,FALSE)</f>
        <v>Zachary</v>
      </c>
      <c r="C2224">
        <f>VLOOKUP(A2224,MED[],2,FALSE)</f>
        <v>31.1</v>
      </c>
      <c r="D2224">
        <f>VLOOKUP(A2224,MED[],3,FALSE)</f>
        <v>4.37</v>
      </c>
      <c r="E2224" t="str">
        <f>VLOOKUP(A2224,MED[],4,FALSE)</f>
        <v>yes</v>
      </c>
      <c r="F2224" t="str">
        <f>VLOOKUP(A2224,MED[],5,FALSE)</f>
        <v>No</v>
      </c>
      <c r="G2224" t="str">
        <f>VLOOKUP(A2224,MED[],6,FALSE)</f>
        <v>No</v>
      </c>
      <c r="H2224" t="str">
        <f>VLOOKUP(A2224,MED[],7,FALSE)</f>
        <v>0</v>
      </c>
      <c r="I2224" t="str">
        <f>VLOOKUP(A2224,MED[],8,FALSE)</f>
        <v>No</v>
      </c>
      <c r="J2224" t="str">
        <f>VLOOKUP(A2224,MED[],9,FALSE)</f>
        <v>Obesity</v>
      </c>
      <c r="K2224" t="str">
        <f>VLOOKUP(A2224,MED[],10,FALSE)</f>
        <v>Normal</v>
      </c>
      <c r="L2224" t="str">
        <f>VLOOKUP(A2224,HOS[],2,FALSE)</f>
        <v>28 Jul 2001</v>
      </c>
      <c r="M2224" s="11">
        <f>VLOOKUP(A2224,HOS[],8,FALSE)</f>
        <v>1136.4000000000001</v>
      </c>
      <c r="N2224" t="str">
        <f>VLOOKUP(A2224,HOS[],9,FALSE)</f>
        <v>tier - 2</v>
      </c>
      <c r="O2224" t="str">
        <f>VLOOKUP(A2224,HOS[],10,FALSE)</f>
        <v>tier - 3</v>
      </c>
      <c r="P2224" t="str">
        <f>VLOOKUP(A2224,HOS[],11,FALSE)</f>
        <v>R1011</v>
      </c>
      <c r="Q2224">
        <f>VLOOKUP(A2224,HOS[],3,FALSE)</f>
        <v>21</v>
      </c>
    </row>
    <row r="2225" spans="1:17" ht="15.6" x14ac:dyDescent="0.3">
      <c r="A2225" s="1" t="s">
        <v>134</v>
      </c>
      <c r="B2225" t="str">
        <f>VLOOKUP(A2225,CUS[],3,FALSE)</f>
        <v>Matthew T.</v>
      </c>
      <c r="C2225">
        <f>VLOOKUP(A2225,MED[],2,FALSE)</f>
        <v>23.21</v>
      </c>
      <c r="D2225">
        <f>VLOOKUP(A2225,MED[],3,FALSE)</f>
        <v>5.24</v>
      </c>
      <c r="E2225" t="str">
        <f>VLOOKUP(A2225,MED[],4,FALSE)</f>
        <v>yes</v>
      </c>
      <c r="F2225" t="str">
        <f>VLOOKUP(A2225,MED[],5,FALSE)</f>
        <v>No</v>
      </c>
      <c r="G2225" t="str">
        <f>VLOOKUP(A2225,MED[],6,FALSE)</f>
        <v>No</v>
      </c>
      <c r="H2225" t="str">
        <f>VLOOKUP(A2225,MED[],7,FALSE)</f>
        <v>0</v>
      </c>
      <c r="I2225" t="str">
        <f>VLOOKUP(A2225,MED[],8,FALSE)</f>
        <v>No</v>
      </c>
      <c r="J2225" t="str">
        <f>VLOOKUP(A2225,MED[],9,FALSE)</f>
        <v>Overweight</v>
      </c>
      <c r="K2225" t="str">
        <f>VLOOKUP(A2225,MED[],10,FALSE)</f>
        <v>Normal</v>
      </c>
      <c r="L2225" t="str">
        <f>VLOOKUP(A2225,HOS[],2,FALSE)</f>
        <v>11 Aug 2001</v>
      </c>
      <c r="M2225" s="11">
        <f>VLOOKUP(A2225,HOS[],8,FALSE)</f>
        <v>1137</v>
      </c>
      <c r="N2225" t="str">
        <f>VLOOKUP(A2225,HOS[],9,FALSE)</f>
        <v>tier - 2</v>
      </c>
      <c r="O2225" t="str">
        <f>VLOOKUP(A2225,HOS[],10,FALSE)</f>
        <v>tier - 3</v>
      </c>
      <c r="P2225" t="str">
        <f>VLOOKUP(A2225,HOS[],11,FALSE)</f>
        <v>R1013</v>
      </c>
      <c r="Q2225">
        <f>VLOOKUP(A2225,HOS[],3,FALSE)</f>
        <v>21</v>
      </c>
    </row>
    <row r="2226" spans="1:17" ht="15.6" x14ac:dyDescent="0.3">
      <c r="A2226" s="1" t="s">
        <v>133</v>
      </c>
      <c r="B2226" t="str">
        <f>VLOOKUP(A2226,CUS[],3,FALSE)</f>
        <v>Pat</v>
      </c>
      <c r="C2226">
        <f>VLOOKUP(A2226,MED[],2,FALSE)</f>
        <v>18.36</v>
      </c>
      <c r="D2226">
        <f>VLOOKUP(A2226,MED[],3,FALSE)</f>
        <v>5.96</v>
      </c>
      <c r="E2226" t="str">
        <f>VLOOKUP(A2226,MED[],4,FALSE)</f>
        <v>No</v>
      </c>
      <c r="F2226" t="str">
        <f>VLOOKUP(A2226,MED[],5,FALSE)</f>
        <v>No</v>
      </c>
      <c r="G2226" t="str">
        <f>VLOOKUP(A2226,MED[],6,FALSE)</f>
        <v>No</v>
      </c>
      <c r="H2226" t="str">
        <f>VLOOKUP(A2226,MED[],7,FALSE)</f>
        <v>1</v>
      </c>
      <c r="I2226" t="str">
        <f>VLOOKUP(A2226,MED[],8,FALSE)</f>
        <v>No</v>
      </c>
      <c r="J2226" t="str">
        <f>VLOOKUP(A2226,MED[],9,FALSE)</f>
        <v>Underweight</v>
      </c>
      <c r="K2226" t="str">
        <f>VLOOKUP(A2226,MED[],10,FALSE)</f>
        <v>Prediabetes</v>
      </c>
      <c r="L2226" t="str">
        <f>VLOOKUP(A2226,HOS[],2,FALSE)</f>
        <v>15 Jun 1998</v>
      </c>
      <c r="M2226" s="11">
        <f>VLOOKUP(A2226,HOS[],8,FALSE)</f>
        <v>1137.01</v>
      </c>
      <c r="N2226" t="str">
        <f>VLOOKUP(A2226,HOS[],9,FALSE)</f>
        <v>tier - 2</v>
      </c>
      <c r="O2226" t="str">
        <f>VLOOKUP(A2226,HOS[],10,FALSE)</f>
        <v>tier - 2</v>
      </c>
      <c r="P2226" t="str">
        <f>VLOOKUP(A2226,HOS[],11,FALSE)</f>
        <v>R1013</v>
      </c>
      <c r="Q2226">
        <f>VLOOKUP(A2226,HOS[],3,FALSE)</f>
        <v>24</v>
      </c>
    </row>
    <row r="2227" spans="1:17" ht="15.6" x14ac:dyDescent="0.3">
      <c r="A2227" s="1" t="s">
        <v>132</v>
      </c>
      <c r="B2227" t="str">
        <f>VLOOKUP(A2227,CUS[],3,FALSE)</f>
        <v>Ashley</v>
      </c>
      <c r="C2227">
        <f>VLOOKUP(A2227,MED[],2,FALSE)</f>
        <v>15.92</v>
      </c>
      <c r="D2227">
        <f>VLOOKUP(A2227,MED[],3,FALSE)</f>
        <v>4.76</v>
      </c>
      <c r="E2227" t="str">
        <f>VLOOKUP(A2227,MED[],4,FALSE)</f>
        <v>yes</v>
      </c>
      <c r="F2227" t="str">
        <f>VLOOKUP(A2227,MED[],5,FALSE)</f>
        <v>No</v>
      </c>
      <c r="G2227" t="str">
        <f>VLOOKUP(A2227,MED[],6,FALSE)</f>
        <v>No</v>
      </c>
      <c r="H2227" t="str">
        <f>VLOOKUP(A2227,MED[],7,FALSE)</f>
        <v>1</v>
      </c>
      <c r="I2227" t="str">
        <f>VLOOKUP(A2227,MED[],8,FALSE)</f>
        <v>No</v>
      </c>
      <c r="J2227" t="str">
        <f>VLOOKUP(A2227,MED[],9,FALSE)</f>
        <v>Underweight</v>
      </c>
      <c r="K2227" t="str">
        <f>VLOOKUP(A2227,MED[],10,FALSE)</f>
        <v>Normal</v>
      </c>
      <c r="L2227" t="str">
        <f>VLOOKUP(A2227,HOS[],2,FALSE)</f>
        <v>29 Oct 1995</v>
      </c>
      <c r="M2227" s="11">
        <f>VLOOKUP(A2227,HOS[],8,FALSE)</f>
        <v>34940.61</v>
      </c>
      <c r="N2227" t="str">
        <f>VLOOKUP(A2227,HOS[],9,FALSE)</f>
        <v>tier - 2</v>
      </c>
      <c r="O2227" t="str">
        <f>VLOOKUP(A2227,HOS[],10,FALSE)</f>
        <v>tier - 3</v>
      </c>
      <c r="P2227" t="str">
        <f>VLOOKUP(A2227,HOS[],11,FALSE)</f>
        <v>R1013</v>
      </c>
      <c r="Q2227">
        <f>VLOOKUP(A2227,HOS[],3,FALSE)</f>
        <v>27</v>
      </c>
    </row>
    <row r="2228" spans="1:17" ht="15.6" x14ac:dyDescent="0.3">
      <c r="A2228" s="1" t="s">
        <v>131</v>
      </c>
      <c r="B2228" t="str">
        <f>VLOOKUP(A2228,CUS[],3,FALSE)</f>
        <v>Elizabeth A.</v>
      </c>
      <c r="C2228">
        <f>VLOOKUP(A2228,MED[],2,FALSE)</f>
        <v>15.17</v>
      </c>
      <c r="D2228">
        <f>VLOOKUP(A2228,MED[],3,FALSE)</f>
        <v>4.3</v>
      </c>
      <c r="E2228" t="str">
        <f>VLOOKUP(A2228,MED[],4,FALSE)</f>
        <v>yes</v>
      </c>
      <c r="F2228" t="str">
        <f>VLOOKUP(A2228,MED[],5,FALSE)</f>
        <v>No</v>
      </c>
      <c r="G2228" t="str">
        <f>VLOOKUP(A2228,MED[],6,FALSE)</f>
        <v>Yes</v>
      </c>
      <c r="H2228" t="str">
        <f>VLOOKUP(A2228,MED[],7,FALSE)</f>
        <v>1</v>
      </c>
      <c r="I2228" t="str">
        <f>VLOOKUP(A2228,MED[],8,FALSE)</f>
        <v>No</v>
      </c>
      <c r="J2228" t="str">
        <f>VLOOKUP(A2228,MED[],9,FALSE)</f>
        <v>Underweight</v>
      </c>
      <c r="K2228" t="str">
        <f>VLOOKUP(A2228,MED[],10,FALSE)</f>
        <v>Normal</v>
      </c>
      <c r="L2228" t="str">
        <f>VLOOKUP(A2228,HOS[],2,FALSE)</f>
        <v>27 Jun 1997</v>
      </c>
      <c r="M2228" s="11">
        <f>VLOOKUP(A2228,HOS[],8,FALSE)</f>
        <v>1137.47</v>
      </c>
      <c r="N2228" t="str">
        <f>VLOOKUP(A2228,HOS[],9,FALSE)</f>
        <v>tier - 2</v>
      </c>
      <c r="O2228" t="str">
        <f>VLOOKUP(A2228,HOS[],10,FALSE)</f>
        <v>tier - 1</v>
      </c>
      <c r="P2228" t="str">
        <f>VLOOKUP(A2228,HOS[],11,FALSE)</f>
        <v>R1012</v>
      </c>
      <c r="Q2228">
        <f>VLOOKUP(A2228,HOS[],3,FALSE)</f>
        <v>25</v>
      </c>
    </row>
    <row r="2229" spans="1:17" ht="15.6" x14ac:dyDescent="0.3">
      <c r="A2229" s="1" t="s">
        <v>130</v>
      </c>
      <c r="B2229" t="str">
        <f>VLOOKUP(A2229,CUS[],3,FALSE)</f>
        <v>Rebecca M.</v>
      </c>
      <c r="C2229">
        <f>VLOOKUP(A2229,MED[],2,FALSE)</f>
        <v>16.63</v>
      </c>
      <c r="D2229">
        <f>VLOOKUP(A2229,MED[],3,FALSE)</f>
        <v>4.5</v>
      </c>
      <c r="E2229" t="str">
        <f>VLOOKUP(A2229,MED[],4,FALSE)</f>
        <v>No</v>
      </c>
      <c r="F2229" t="str">
        <f>VLOOKUP(A2229,MED[],5,FALSE)</f>
        <v>No</v>
      </c>
      <c r="G2229" t="str">
        <f>VLOOKUP(A2229,MED[],6,FALSE)</f>
        <v>No</v>
      </c>
      <c r="H2229" t="str">
        <f>VLOOKUP(A2229,MED[],7,FALSE)</f>
        <v>1</v>
      </c>
      <c r="I2229" t="str">
        <f>VLOOKUP(A2229,MED[],8,FALSE)</f>
        <v>No</v>
      </c>
      <c r="J2229" t="str">
        <f>VLOOKUP(A2229,MED[],9,FALSE)</f>
        <v>Underweight</v>
      </c>
      <c r="K2229" t="str">
        <f>VLOOKUP(A2229,MED[],10,FALSE)</f>
        <v>Normal</v>
      </c>
      <c r="L2229" t="str">
        <f>VLOOKUP(A2229,HOS[],2,FALSE)</f>
        <v>25 Dec 1998</v>
      </c>
      <c r="M2229" s="11">
        <f>VLOOKUP(A2229,HOS[],8,FALSE)</f>
        <v>1141</v>
      </c>
      <c r="N2229" t="str">
        <f>VLOOKUP(A2229,HOS[],9,FALSE)</f>
        <v>tier - 2</v>
      </c>
      <c r="O2229" t="str">
        <f>VLOOKUP(A2229,HOS[],10,FALSE)</f>
        <v>tier - 1</v>
      </c>
      <c r="P2229" t="str">
        <f>VLOOKUP(A2229,HOS[],11,FALSE)</f>
        <v>R1013</v>
      </c>
      <c r="Q2229">
        <f>VLOOKUP(A2229,HOS[],3,FALSE)</f>
        <v>24</v>
      </c>
    </row>
    <row r="2230" spans="1:17" ht="15.6" x14ac:dyDescent="0.3">
      <c r="A2230" s="1" t="s">
        <v>129</v>
      </c>
      <c r="B2230" t="str">
        <f>VLOOKUP(A2230,CUS[],3,FALSE)</f>
        <v>Ruth</v>
      </c>
      <c r="C2230">
        <f>VLOOKUP(A2230,MED[],2,FALSE)</f>
        <v>19.39</v>
      </c>
      <c r="D2230">
        <f>VLOOKUP(A2230,MED[],3,FALSE)</f>
        <v>5.59</v>
      </c>
      <c r="E2230" t="str">
        <f>VLOOKUP(A2230,MED[],4,FALSE)</f>
        <v>No</v>
      </c>
      <c r="F2230" t="str">
        <f>VLOOKUP(A2230,MED[],5,FALSE)</f>
        <v>No</v>
      </c>
      <c r="G2230" t="str">
        <f>VLOOKUP(A2230,MED[],6,FALSE)</f>
        <v>Yes</v>
      </c>
      <c r="H2230" t="str">
        <f>VLOOKUP(A2230,MED[],7,FALSE)</f>
        <v>1</v>
      </c>
      <c r="I2230" t="str">
        <f>VLOOKUP(A2230,MED[],8,FALSE)</f>
        <v>No</v>
      </c>
      <c r="J2230" t="str">
        <f>VLOOKUP(A2230,MED[],9,FALSE)</f>
        <v>Overweight</v>
      </c>
      <c r="K2230" t="str">
        <f>VLOOKUP(A2230,MED[],10,FALSE)</f>
        <v>Normal</v>
      </c>
      <c r="L2230" t="str">
        <f>VLOOKUP(A2230,HOS[],2,FALSE)</f>
        <v>12 Jun 2003</v>
      </c>
      <c r="M2230" s="11">
        <f>VLOOKUP(A2230,HOS[],8,FALSE)</f>
        <v>1141.45</v>
      </c>
      <c r="N2230" t="str">
        <f>VLOOKUP(A2230,HOS[],9,FALSE)</f>
        <v>tier - 2</v>
      </c>
      <c r="O2230" t="str">
        <f>VLOOKUP(A2230,HOS[],10,FALSE)</f>
        <v>tier - 2</v>
      </c>
      <c r="P2230" t="str">
        <f>VLOOKUP(A2230,HOS[],11,FALSE)</f>
        <v>R1013</v>
      </c>
      <c r="Q2230">
        <f>VLOOKUP(A2230,HOS[],3,FALSE)</f>
        <v>19</v>
      </c>
    </row>
    <row r="2231" spans="1:17" ht="15.6" x14ac:dyDescent="0.3">
      <c r="A2231" s="1" t="s">
        <v>128</v>
      </c>
      <c r="B2231" t="str">
        <f>VLOOKUP(A2231,CUS[],3,FALSE)</f>
        <v>Gregory S</v>
      </c>
      <c r="C2231">
        <f>VLOOKUP(A2231,MED[],2,FALSE)</f>
        <v>17.34</v>
      </c>
      <c r="D2231">
        <f>VLOOKUP(A2231,MED[],3,FALSE)</f>
        <v>6.29</v>
      </c>
      <c r="E2231" t="str">
        <f>VLOOKUP(A2231,MED[],4,FALSE)</f>
        <v>yes</v>
      </c>
      <c r="F2231" t="str">
        <f>VLOOKUP(A2231,MED[],5,FALSE)</f>
        <v>No</v>
      </c>
      <c r="G2231" t="str">
        <f>VLOOKUP(A2231,MED[],6,FALSE)</f>
        <v>Yes</v>
      </c>
      <c r="H2231" t="str">
        <f>VLOOKUP(A2231,MED[],7,FALSE)</f>
        <v>1</v>
      </c>
      <c r="I2231" t="str">
        <f>VLOOKUP(A2231,MED[],8,FALSE)</f>
        <v>No</v>
      </c>
      <c r="J2231" t="str">
        <f>VLOOKUP(A2231,MED[],9,FALSE)</f>
        <v>Underweight</v>
      </c>
      <c r="K2231" t="str">
        <f>VLOOKUP(A2231,MED[],10,FALSE)</f>
        <v>Prediabetes</v>
      </c>
      <c r="L2231" t="str">
        <f>VLOOKUP(A2231,HOS[],2,FALSE)</f>
        <v>1 Jun 1997</v>
      </c>
      <c r="M2231" s="11">
        <f>VLOOKUP(A2231,HOS[],8,FALSE)</f>
        <v>1142</v>
      </c>
      <c r="N2231" t="str">
        <f>VLOOKUP(A2231,HOS[],9,FALSE)</f>
        <v>tier - 2</v>
      </c>
      <c r="O2231" t="str">
        <f>VLOOKUP(A2231,HOS[],10,FALSE)</f>
        <v>tier - 1</v>
      </c>
      <c r="P2231" t="str">
        <f>VLOOKUP(A2231,HOS[],11,FALSE)</f>
        <v>R1013</v>
      </c>
      <c r="Q2231">
        <f>VLOOKUP(A2231,HOS[],3,FALSE)</f>
        <v>26</v>
      </c>
    </row>
    <row r="2232" spans="1:17" ht="15.6" x14ac:dyDescent="0.3">
      <c r="A2232" s="1" t="s">
        <v>127</v>
      </c>
      <c r="B2232" t="str">
        <f>VLOOKUP(A2232,CUS[],3,FALSE)</f>
        <v>Alexandra S</v>
      </c>
      <c r="C2232">
        <f>VLOOKUP(A2232,MED[],2,FALSE)</f>
        <v>17.940000000000001</v>
      </c>
      <c r="D2232">
        <f>VLOOKUP(A2232,MED[],3,FALSE)</f>
        <v>4.1900000000000004</v>
      </c>
      <c r="E2232" t="str">
        <f>VLOOKUP(A2232,MED[],4,FALSE)</f>
        <v>No</v>
      </c>
      <c r="F2232" t="str">
        <f>VLOOKUP(A2232,MED[],5,FALSE)</f>
        <v>yes</v>
      </c>
      <c r="G2232" t="str">
        <f>VLOOKUP(A2232,MED[],6,FALSE)</f>
        <v>No</v>
      </c>
      <c r="H2232" t="str">
        <f>VLOOKUP(A2232,MED[],7,FALSE)</f>
        <v>1</v>
      </c>
      <c r="I2232" t="str">
        <f>VLOOKUP(A2232,MED[],8,FALSE)</f>
        <v>No</v>
      </c>
      <c r="J2232" t="str">
        <f>VLOOKUP(A2232,MED[],9,FALSE)</f>
        <v>Underweight</v>
      </c>
      <c r="K2232" t="str">
        <f>VLOOKUP(A2232,MED[],10,FALSE)</f>
        <v>Normal</v>
      </c>
      <c r="L2232" t="str">
        <f>VLOOKUP(A2232,HOS[],2,FALSE)</f>
        <v>10 Sep 2000</v>
      </c>
      <c r="M2232" s="11">
        <f>VLOOKUP(A2232,HOS[],8,FALSE)</f>
        <v>1146.8</v>
      </c>
      <c r="N2232" t="str">
        <f>VLOOKUP(A2232,HOS[],9,FALSE)</f>
        <v>tier - 2</v>
      </c>
      <c r="O2232" t="str">
        <f>VLOOKUP(A2232,HOS[],10,FALSE)</f>
        <v>tier - 2</v>
      </c>
      <c r="P2232" t="str">
        <f>VLOOKUP(A2232,HOS[],11,FALSE)</f>
        <v>R1013</v>
      </c>
      <c r="Q2232">
        <f>VLOOKUP(A2232,HOS[],3,FALSE)</f>
        <v>22</v>
      </c>
    </row>
    <row r="2233" spans="1:17" ht="15.6" x14ac:dyDescent="0.3">
      <c r="A2233" s="1" t="s">
        <v>126</v>
      </c>
      <c r="B2233" t="str">
        <f>VLOOKUP(A2233,CUS[],3,FALSE)</f>
        <v>Hillary</v>
      </c>
      <c r="C2233">
        <f>VLOOKUP(A2233,MED[],2,FALSE)</f>
        <v>16.670000000000002</v>
      </c>
      <c r="D2233">
        <f>VLOOKUP(A2233,MED[],3,FALSE)</f>
        <v>4.7</v>
      </c>
      <c r="E2233" t="str">
        <f>VLOOKUP(A2233,MED[],4,FALSE)</f>
        <v>yes</v>
      </c>
      <c r="F2233" t="str">
        <f>VLOOKUP(A2233,MED[],5,FALSE)</f>
        <v>No</v>
      </c>
      <c r="G2233" t="str">
        <f>VLOOKUP(A2233,MED[],6,FALSE)</f>
        <v>Yes</v>
      </c>
      <c r="H2233" t="str">
        <f>VLOOKUP(A2233,MED[],7,FALSE)</f>
        <v>1</v>
      </c>
      <c r="I2233" t="str">
        <f>VLOOKUP(A2233,MED[],8,FALSE)</f>
        <v>No</v>
      </c>
      <c r="J2233" t="str">
        <f>VLOOKUP(A2233,MED[],9,FALSE)</f>
        <v>Underweight</v>
      </c>
      <c r="K2233" t="str">
        <f>VLOOKUP(A2233,MED[],10,FALSE)</f>
        <v>Normal</v>
      </c>
      <c r="L2233" t="str">
        <f>VLOOKUP(A2233,HOS[],2,FALSE)</f>
        <v>27 Dec 1997</v>
      </c>
      <c r="M2233" s="11">
        <f>VLOOKUP(A2233,HOS[],8,FALSE)</f>
        <v>11848.14</v>
      </c>
      <c r="N2233" t="str">
        <f>VLOOKUP(A2233,HOS[],9,FALSE)</f>
        <v>tier - 2</v>
      </c>
      <c r="O2233" t="str">
        <f>VLOOKUP(A2233,HOS[],10,FALSE)</f>
        <v>tier - 2</v>
      </c>
      <c r="P2233" t="str">
        <f>VLOOKUP(A2233,HOS[],11,FALSE)</f>
        <v>R1013</v>
      </c>
      <c r="Q2233">
        <f>VLOOKUP(A2233,HOS[],3,FALSE)</f>
        <v>25</v>
      </c>
    </row>
    <row r="2234" spans="1:17" ht="15.6" x14ac:dyDescent="0.3">
      <c r="A2234" s="1" t="s">
        <v>125</v>
      </c>
      <c r="B2234" t="str">
        <f>VLOOKUP(A2234,CUS[],3,FALSE)</f>
        <v>Amy K.</v>
      </c>
      <c r="C2234">
        <f>VLOOKUP(A2234,MED[],2,FALSE)</f>
        <v>20.58</v>
      </c>
      <c r="D2234">
        <f>VLOOKUP(A2234,MED[],3,FALSE)</f>
        <v>5.64</v>
      </c>
      <c r="E2234" t="str">
        <f>VLOOKUP(A2234,MED[],4,FALSE)</f>
        <v>yes</v>
      </c>
      <c r="F2234" t="str">
        <f>VLOOKUP(A2234,MED[],5,FALSE)</f>
        <v>No</v>
      </c>
      <c r="G2234" t="str">
        <f>VLOOKUP(A2234,MED[],6,FALSE)</f>
        <v>No</v>
      </c>
      <c r="H2234" t="str">
        <f>VLOOKUP(A2234,MED[],7,FALSE)</f>
        <v>0</v>
      </c>
      <c r="I2234" t="str">
        <f>VLOOKUP(A2234,MED[],8,FALSE)</f>
        <v>No</v>
      </c>
      <c r="J2234" t="str">
        <f>VLOOKUP(A2234,MED[],9,FALSE)</f>
        <v>Overweight</v>
      </c>
      <c r="K2234" t="str">
        <f>VLOOKUP(A2234,MED[],10,FALSE)</f>
        <v>Normal</v>
      </c>
      <c r="L2234" t="str">
        <f>VLOOKUP(A2234,HOS[],2,FALSE)</f>
        <v>12 Aug 2001</v>
      </c>
      <c r="M2234" s="11">
        <f>VLOOKUP(A2234,HOS[],8,FALSE)</f>
        <v>1149</v>
      </c>
      <c r="N2234" t="str">
        <f>VLOOKUP(A2234,HOS[],9,FALSE)</f>
        <v>tier - 2</v>
      </c>
      <c r="O2234" t="str">
        <f>VLOOKUP(A2234,HOS[],10,FALSE)</f>
        <v>tier - 2</v>
      </c>
      <c r="P2234" t="str">
        <f>VLOOKUP(A2234,HOS[],11,FALSE)</f>
        <v>R1013</v>
      </c>
      <c r="Q2234">
        <f>VLOOKUP(A2234,HOS[],3,FALSE)</f>
        <v>21</v>
      </c>
    </row>
    <row r="2235" spans="1:17" ht="15.6" x14ac:dyDescent="0.3">
      <c r="A2235" s="1" t="s">
        <v>124</v>
      </c>
      <c r="B2235" t="str">
        <f>VLOOKUP(A2235,CUS[],3,FALSE)</f>
        <v>Scott</v>
      </c>
      <c r="C2235">
        <f>VLOOKUP(A2235,MED[],2,FALSE)</f>
        <v>16.5</v>
      </c>
      <c r="D2235">
        <f>VLOOKUP(A2235,MED[],3,FALSE)</f>
        <v>4.1100000000000003</v>
      </c>
      <c r="E2235" t="str">
        <f>VLOOKUP(A2235,MED[],4,FALSE)</f>
        <v>yes</v>
      </c>
      <c r="F2235" t="str">
        <f>VLOOKUP(A2235,MED[],5,FALSE)</f>
        <v>No</v>
      </c>
      <c r="G2235" t="str">
        <f>VLOOKUP(A2235,MED[],6,FALSE)</f>
        <v>No</v>
      </c>
      <c r="H2235" t="str">
        <f>VLOOKUP(A2235,MED[],7,FALSE)</f>
        <v>0</v>
      </c>
      <c r="I2235" t="str">
        <f>VLOOKUP(A2235,MED[],8,FALSE)</f>
        <v>No</v>
      </c>
      <c r="J2235" t="str">
        <f>VLOOKUP(A2235,MED[],9,FALSE)</f>
        <v>Underweight</v>
      </c>
      <c r="K2235" t="str">
        <f>VLOOKUP(A2235,MED[],10,FALSE)</f>
        <v>Normal</v>
      </c>
      <c r="L2235" t="str">
        <f>VLOOKUP(A2235,HOS[],2,FALSE)</f>
        <v>18 Jun 1996</v>
      </c>
      <c r="M2235" s="11">
        <f>VLOOKUP(A2235,HOS[],8,FALSE)</f>
        <v>1149.4000000000001</v>
      </c>
      <c r="N2235" t="str">
        <f>VLOOKUP(A2235,HOS[],9,FALSE)</f>
        <v>tier - 2</v>
      </c>
      <c r="O2235" t="str">
        <f>VLOOKUP(A2235,HOS[],10,FALSE)</f>
        <v>tier - 3</v>
      </c>
      <c r="P2235" t="str">
        <f>VLOOKUP(A2235,HOS[],11,FALSE)</f>
        <v>R1013</v>
      </c>
      <c r="Q2235">
        <f>VLOOKUP(A2235,HOS[],3,FALSE)</f>
        <v>26</v>
      </c>
    </row>
    <row r="2236" spans="1:17" ht="15.6" x14ac:dyDescent="0.3">
      <c r="A2236" s="1" t="s">
        <v>123</v>
      </c>
      <c r="B2236" t="str">
        <f>VLOOKUP(A2236,CUS[],3,FALSE)</f>
        <v>John</v>
      </c>
      <c r="C2236">
        <f>VLOOKUP(A2236,MED[],2,FALSE)</f>
        <v>15.41</v>
      </c>
      <c r="D2236">
        <f>VLOOKUP(A2236,MED[],3,FALSE)</f>
        <v>5.43</v>
      </c>
      <c r="E2236" t="str">
        <f>VLOOKUP(A2236,MED[],4,FALSE)</f>
        <v>yes</v>
      </c>
      <c r="F2236" t="str">
        <f>VLOOKUP(A2236,MED[],5,FALSE)</f>
        <v>No</v>
      </c>
      <c r="G2236" t="str">
        <f>VLOOKUP(A2236,MED[],6,FALSE)</f>
        <v>Yes</v>
      </c>
      <c r="H2236" t="str">
        <f>VLOOKUP(A2236,MED[],7,FALSE)</f>
        <v>1</v>
      </c>
      <c r="I2236" t="str">
        <f>VLOOKUP(A2236,MED[],8,FALSE)</f>
        <v>No</v>
      </c>
      <c r="J2236" t="str">
        <f>VLOOKUP(A2236,MED[],9,FALSE)</f>
        <v>Underweight</v>
      </c>
      <c r="K2236" t="str">
        <f>VLOOKUP(A2236,MED[],10,FALSE)</f>
        <v>Normal</v>
      </c>
      <c r="L2236" t="str">
        <f>VLOOKUP(A2236,HOS[],2,FALSE)</f>
        <v>26 Oct 1997</v>
      </c>
      <c r="M2236" s="11">
        <f>VLOOKUP(A2236,HOS[],8,FALSE)</f>
        <v>1158.32</v>
      </c>
      <c r="N2236" t="str">
        <f>VLOOKUP(A2236,HOS[],9,FALSE)</f>
        <v>tier - 2</v>
      </c>
      <c r="O2236" t="str">
        <f>VLOOKUP(A2236,HOS[],10,FALSE)</f>
        <v>tier - 3</v>
      </c>
      <c r="P2236" t="str">
        <f>VLOOKUP(A2236,HOS[],11,FALSE)</f>
        <v>R1011</v>
      </c>
      <c r="Q2236">
        <f>VLOOKUP(A2236,HOS[],3,FALSE)</f>
        <v>25</v>
      </c>
    </row>
    <row r="2237" spans="1:17" ht="15.6" x14ac:dyDescent="0.3">
      <c r="A2237" s="1" t="s">
        <v>122</v>
      </c>
      <c r="B2237" t="str">
        <f>VLOOKUP(A2237,CUS[],3,FALSE)</f>
        <v>Maaikel</v>
      </c>
      <c r="C2237">
        <f>VLOOKUP(A2237,MED[],2,FALSE)</f>
        <v>24.59</v>
      </c>
      <c r="D2237">
        <f>VLOOKUP(A2237,MED[],3,FALSE)</f>
        <v>4.38</v>
      </c>
      <c r="E2237" t="str">
        <f>VLOOKUP(A2237,MED[],4,FALSE)</f>
        <v>No</v>
      </c>
      <c r="F2237" t="str">
        <f>VLOOKUP(A2237,MED[],5,FALSE)</f>
        <v>No</v>
      </c>
      <c r="G2237" t="str">
        <f>VLOOKUP(A2237,MED[],6,FALSE)</f>
        <v>No</v>
      </c>
      <c r="H2237" t="str">
        <f>VLOOKUP(A2237,MED[],7,FALSE)</f>
        <v>1</v>
      </c>
      <c r="I2237" t="str">
        <f>VLOOKUP(A2237,MED[],8,FALSE)</f>
        <v>No</v>
      </c>
      <c r="J2237" t="str">
        <f>VLOOKUP(A2237,MED[],9,FALSE)</f>
        <v>Overweight</v>
      </c>
      <c r="K2237" t="str">
        <f>VLOOKUP(A2237,MED[],10,FALSE)</f>
        <v>Normal</v>
      </c>
      <c r="L2237" t="str">
        <f>VLOOKUP(A2237,HOS[],2,FALSE)</f>
        <v>11 Sep 1998</v>
      </c>
      <c r="M2237" s="11">
        <f>VLOOKUP(A2237,HOS[],8,FALSE)</f>
        <v>1163.46</v>
      </c>
      <c r="N2237" t="str">
        <f>VLOOKUP(A2237,HOS[],9,FALSE)</f>
        <v>tier - 2</v>
      </c>
      <c r="O2237" t="str">
        <f>VLOOKUP(A2237,HOS[],10,FALSE)</f>
        <v>tier - 2</v>
      </c>
      <c r="P2237" t="str">
        <f>VLOOKUP(A2237,HOS[],11,FALSE)</f>
        <v>R1013</v>
      </c>
      <c r="Q2237">
        <f>VLOOKUP(A2237,HOS[],3,FALSE)</f>
        <v>24</v>
      </c>
    </row>
    <row r="2238" spans="1:17" ht="15.6" x14ac:dyDescent="0.3">
      <c r="A2238" s="1" t="s">
        <v>121</v>
      </c>
      <c r="B2238" t="str">
        <f>VLOOKUP(A2238,CUS[],3,FALSE)</f>
        <v>Daniel C</v>
      </c>
      <c r="C2238">
        <f>VLOOKUP(A2238,MED[],2,FALSE)</f>
        <v>33.33</v>
      </c>
      <c r="D2238">
        <f>VLOOKUP(A2238,MED[],3,FALSE)</f>
        <v>9.7899999999999991</v>
      </c>
      <c r="E2238" t="str">
        <f>VLOOKUP(A2238,MED[],4,FALSE)</f>
        <v>No</v>
      </c>
      <c r="F2238" t="str">
        <f>VLOOKUP(A2238,MED[],5,FALSE)</f>
        <v>No</v>
      </c>
      <c r="G2238" t="str">
        <f>VLOOKUP(A2238,MED[],6,FALSE)</f>
        <v>No</v>
      </c>
      <c r="H2238" t="str">
        <f>VLOOKUP(A2238,MED[],7,FALSE)</f>
        <v>0</v>
      </c>
      <c r="I2238" t="str">
        <f>VLOOKUP(A2238,MED[],8,FALSE)</f>
        <v>No</v>
      </c>
      <c r="J2238" t="str">
        <f>VLOOKUP(A2238,MED[],9,FALSE)</f>
        <v>Obesity</v>
      </c>
      <c r="K2238" t="str">
        <f>VLOOKUP(A2238,MED[],10,FALSE)</f>
        <v>Diabetes</v>
      </c>
      <c r="L2238" t="str">
        <f>VLOOKUP(A2238,HOS[],2,FALSE)</f>
        <v>11 Dec 2002</v>
      </c>
      <c r="M2238" s="11">
        <f>VLOOKUP(A2238,HOS[],8,FALSE)</f>
        <v>1165</v>
      </c>
      <c r="N2238" t="str">
        <f>VLOOKUP(A2238,HOS[],9,FALSE)</f>
        <v>tier - 2</v>
      </c>
      <c r="O2238" t="str">
        <f>VLOOKUP(A2238,HOS[],10,FALSE)</f>
        <v>tier - 1</v>
      </c>
      <c r="P2238" t="str">
        <f>VLOOKUP(A2238,HOS[],11,FALSE)</f>
        <v>R1013</v>
      </c>
      <c r="Q2238">
        <f>VLOOKUP(A2238,HOS[],3,FALSE)</f>
        <v>20</v>
      </c>
    </row>
    <row r="2239" spans="1:17" ht="15.6" x14ac:dyDescent="0.3">
      <c r="A2239" s="1" t="s">
        <v>120</v>
      </c>
      <c r="B2239" t="str">
        <f>VLOOKUP(A2239,CUS[],3,FALSE)</f>
        <v>Christopher S.</v>
      </c>
      <c r="C2239">
        <f>VLOOKUP(A2239,MED[],2,FALSE)</f>
        <v>18.5</v>
      </c>
      <c r="D2239">
        <f>VLOOKUP(A2239,MED[],3,FALSE)</f>
        <v>11.84</v>
      </c>
      <c r="E2239" t="str">
        <f>VLOOKUP(A2239,MED[],4,FALSE)</f>
        <v>No</v>
      </c>
      <c r="F2239" t="str">
        <f>VLOOKUP(A2239,MED[],5,FALSE)</f>
        <v>No</v>
      </c>
      <c r="G2239" t="str">
        <f>VLOOKUP(A2239,MED[],6,FALSE)</f>
        <v>No</v>
      </c>
      <c r="H2239" t="str">
        <f>VLOOKUP(A2239,MED[],7,FALSE)</f>
        <v>0</v>
      </c>
      <c r="I2239" t="str">
        <f>VLOOKUP(A2239,MED[],8,FALSE)</f>
        <v>No</v>
      </c>
      <c r="J2239" t="str">
        <f>VLOOKUP(A2239,MED[],9,FALSE)</f>
        <v>Overweight</v>
      </c>
      <c r="K2239" t="str">
        <f>VLOOKUP(A2239,MED[],10,FALSE)</f>
        <v>Diabetes</v>
      </c>
      <c r="L2239" t="str">
        <f>VLOOKUP(A2239,HOS[],2,FALSE)</f>
        <v>7 Nov 2002</v>
      </c>
      <c r="M2239" s="11">
        <f>VLOOKUP(A2239,HOS[],8,FALSE)</f>
        <v>34975.68</v>
      </c>
      <c r="N2239" t="str">
        <f>VLOOKUP(A2239,HOS[],9,FALSE)</f>
        <v>tier - 2</v>
      </c>
      <c r="O2239" t="str">
        <f>VLOOKUP(A2239,HOS[],10,FALSE)</f>
        <v>tier - 2</v>
      </c>
      <c r="P2239" t="str">
        <f>VLOOKUP(A2239,HOS[],11,FALSE)</f>
        <v>R1013</v>
      </c>
      <c r="Q2239">
        <f>VLOOKUP(A2239,HOS[],3,FALSE)</f>
        <v>20</v>
      </c>
    </row>
    <row r="2240" spans="1:17" ht="15.6" x14ac:dyDescent="0.3">
      <c r="A2240" s="1" t="s">
        <v>119</v>
      </c>
      <c r="B2240" t="str">
        <f>VLOOKUP(A2240,CUS[],3,FALSE)</f>
        <v>William R</v>
      </c>
      <c r="C2240">
        <f>VLOOKUP(A2240,MED[],2,FALSE)</f>
        <v>18.579999999999998</v>
      </c>
      <c r="D2240">
        <f>VLOOKUP(A2240,MED[],3,FALSE)</f>
        <v>6.22</v>
      </c>
      <c r="E2240" t="str">
        <f>VLOOKUP(A2240,MED[],4,FALSE)</f>
        <v>No</v>
      </c>
      <c r="F2240" t="str">
        <f>VLOOKUP(A2240,MED[],5,FALSE)</f>
        <v>No</v>
      </c>
      <c r="G2240" t="str">
        <f>VLOOKUP(A2240,MED[],6,FALSE)</f>
        <v>No</v>
      </c>
      <c r="H2240" t="str">
        <f>VLOOKUP(A2240,MED[],7,FALSE)</f>
        <v>0</v>
      </c>
      <c r="I2240" t="str">
        <f>VLOOKUP(A2240,MED[],8,FALSE)</f>
        <v>No</v>
      </c>
      <c r="J2240" t="str">
        <f>VLOOKUP(A2240,MED[],9,FALSE)</f>
        <v>Overweight</v>
      </c>
      <c r="K2240" t="str">
        <f>VLOOKUP(A2240,MED[],10,FALSE)</f>
        <v>Prediabetes</v>
      </c>
      <c r="L2240" t="str">
        <f>VLOOKUP(A2240,HOS[],2,FALSE)</f>
        <v>12 Jul 1999</v>
      </c>
      <c r="M2240" s="11">
        <f>VLOOKUP(A2240,HOS[],8,FALSE)</f>
        <v>1167</v>
      </c>
      <c r="N2240" t="str">
        <f>VLOOKUP(A2240,HOS[],9,FALSE)</f>
        <v>tier - 2</v>
      </c>
      <c r="O2240" t="str">
        <f>VLOOKUP(A2240,HOS[],10,FALSE)</f>
        <v>tier - 2</v>
      </c>
      <c r="P2240" t="str">
        <f>VLOOKUP(A2240,HOS[],11,FALSE)</f>
        <v>R1013</v>
      </c>
      <c r="Q2240">
        <f>VLOOKUP(A2240,HOS[],3,FALSE)</f>
        <v>23</v>
      </c>
    </row>
    <row r="2241" spans="1:17" ht="15.6" x14ac:dyDescent="0.3">
      <c r="A2241" s="1" t="s">
        <v>118</v>
      </c>
      <c r="B2241" t="str">
        <f>VLOOKUP(A2241,CUS[],3,FALSE)</f>
        <v>Lyndsy</v>
      </c>
      <c r="C2241">
        <f>VLOOKUP(A2241,MED[],2,FALSE)</f>
        <v>16.64</v>
      </c>
      <c r="D2241">
        <f>VLOOKUP(A2241,MED[],3,FALSE)</f>
        <v>10.01</v>
      </c>
      <c r="E2241" t="str">
        <f>VLOOKUP(A2241,MED[],4,FALSE)</f>
        <v>No</v>
      </c>
      <c r="F2241" t="str">
        <f>VLOOKUP(A2241,MED[],5,FALSE)</f>
        <v>No</v>
      </c>
      <c r="G2241" t="str">
        <f>VLOOKUP(A2241,MED[],6,FALSE)</f>
        <v>No</v>
      </c>
      <c r="H2241" t="str">
        <f>VLOOKUP(A2241,MED[],7,FALSE)</f>
        <v>0</v>
      </c>
      <c r="I2241" t="str">
        <f>VLOOKUP(A2241,MED[],8,FALSE)</f>
        <v>No</v>
      </c>
      <c r="J2241" t="str">
        <f>VLOOKUP(A2241,MED[],9,FALSE)</f>
        <v>Underweight</v>
      </c>
      <c r="K2241" t="str">
        <f>VLOOKUP(A2241,MED[],10,FALSE)</f>
        <v>Diabetes</v>
      </c>
      <c r="L2241" t="str">
        <f>VLOOKUP(A2241,HOS[],2,FALSE)</f>
        <v>11 Aug 2002</v>
      </c>
      <c r="M2241" s="11">
        <f>VLOOKUP(A2241,HOS[],8,FALSE)</f>
        <v>1178</v>
      </c>
      <c r="N2241" t="str">
        <f>VLOOKUP(A2241,HOS[],9,FALSE)</f>
        <v>tier - 2</v>
      </c>
      <c r="O2241" t="str">
        <f>VLOOKUP(A2241,HOS[],10,FALSE)</f>
        <v>tier - 1</v>
      </c>
      <c r="P2241" t="str">
        <f>VLOOKUP(A2241,HOS[],11,FALSE)</f>
        <v>R1013</v>
      </c>
      <c r="Q2241">
        <f>VLOOKUP(A2241,HOS[],3,FALSE)</f>
        <v>20</v>
      </c>
    </row>
    <row r="2242" spans="1:17" ht="15.6" x14ac:dyDescent="0.3">
      <c r="A2242" s="1" t="s">
        <v>117</v>
      </c>
      <c r="B2242" t="str">
        <f>VLOOKUP(A2242,CUS[],3,FALSE)</f>
        <v>Jessica</v>
      </c>
      <c r="C2242">
        <f>VLOOKUP(A2242,MED[],2,FALSE)</f>
        <v>19.329999999999998</v>
      </c>
      <c r="D2242">
        <f>VLOOKUP(A2242,MED[],3,FALSE)</f>
        <v>4.32</v>
      </c>
      <c r="E2242" t="str">
        <f>VLOOKUP(A2242,MED[],4,FALSE)</f>
        <v>No</v>
      </c>
      <c r="F2242" t="str">
        <f>VLOOKUP(A2242,MED[],5,FALSE)</f>
        <v>No</v>
      </c>
      <c r="G2242" t="str">
        <f>VLOOKUP(A2242,MED[],6,FALSE)</f>
        <v>No</v>
      </c>
      <c r="H2242" t="str">
        <f>VLOOKUP(A2242,MED[],7,FALSE)</f>
        <v>1</v>
      </c>
      <c r="I2242" t="str">
        <f>VLOOKUP(A2242,MED[],8,FALSE)</f>
        <v>No</v>
      </c>
      <c r="J2242" t="str">
        <f>VLOOKUP(A2242,MED[],9,FALSE)</f>
        <v>Overweight</v>
      </c>
      <c r="K2242" t="str">
        <f>VLOOKUP(A2242,MED[],10,FALSE)</f>
        <v>Normal</v>
      </c>
      <c r="L2242" t="str">
        <f>VLOOKUP(A2242,HOS[],2,FALSE)</f>
        <v>28 Dec 1998</v>
      </c>
      <c r="M2242" s="11">
        <f>VLOOKUP(A2242,HOS[],8,FALSE)</f>
        <v>1178.07</v>
      </c>
      <c r="N2242" t="str">
        <f>VLOOKUP(A2242,HOS[],9,FALSE)</f>
        <v>tier - 2</v>
      </c>
      <c r="O2242" t="str">
        <f>VLOOKUP(A2242,HOS[],10,FALSE)</f>
        <v>tier - 1</v>
      </c>
      <c r="P2242" t="str">
        <f>VLOOKUP(A2242,HOS[],11,FALSE)</f>
        <v>R1013</v>
      </c>
      <c r="Q2242">
        <f>VLOOKUP(A2242,HOS[],3,FALSE)</f>
        <v>24</v>
      </c>
    </row>
    <row r="2243" spans="1:17" ht="15.6" x14ac:dyDescent="0.3">
      <c r="A2243" s="1" t="s">
        <v>116</v>
      </c>
      <c r="B2243" t="str">
        <f>VLOOKUP(A2243,CUS[],3,FALSE)</f>
        <v>Anna</v>
      </c>
      <c r="C2243">
        <f>VLOOKUP(A2243,MED[],2,FALSE)</f>
        <v>21.26</v>
      </c>
      <c r="D2243">
        <f>VLOOKUP(A2243,MED[],3,FALSE)</f>
        <v>5.65</v>
      </c>
      <c r="E2243" t="str">
        <f>VLOOKUP(A2243,MED[],4,FALSE)</f>
        <v>yes</v>
      </c>
      <c r="F2243" t="str">
        <f>VLOOKUP(A2243,MED[],5,FALSE)</f>
        <v>No</v>
      </c>
      <c r="G2243" t="str">
        <f>VLOOKUP(A2243,MED[],6,FALSE)</f>
        <v>Yes</v>
      </c>
      <c r="H2243" t="str">
        <f>VLOOKUP(A2243,MED[],7,FALSE)</f>
        <v>1</v>
      </c>
      <c r="I2243" t="str">
        <f>VLOOKUP(A2243,MED[],8,FALSE)</f>
        <v>No</v>
      </c>
      <c r="J2243" t="str">
        <f>VLOOKUP(A2243,MED[],9,FALSE)</f>
        <v>Overweight</v>
      </c>
      <c r="K2243" t="str">
        <f>VLOOKUP(A2243,MED[],10,FALSE)</f>
        <v>Normal</v>
      </c>
      <c r="L2243" t="str">
        <f>VLOOKUP(A2243,HOS[],2,FALSE)</f>
        <v>26 Nov 1997</v>
      </c>
      <c r="M2243" s="11">
        <f>VLOOKUP(A2243,HOS[],8,FALSE)</f>
        <v>1191</v>
      </c>
      <c r="N2243" t="str">
        <f>VLOOKUP(A2243,HOS[],9,FALSE)</f>
        <v>tier - 2</v>
      </c>
      <c r="O2243" t="str">
        <f>VLOOKUP(A2243,HOS[],10,FALSE)</f>
        <v>tier - 2</v>
      </c>
      <c r="P2243" t="str">
        <f>VLOOKUP(A2243,HOS[],11,FALSE)</f>
        <v>R1012</v>
      </c>
      <c r="Q2243">
        <f>VLOOKUP(A2243,HOS[],3,FALSE)</f>
        <v>25</v>
      </c>
    </row>
    <row r="2244" spans="1:17" ht="15.6" x14ac:dyDescent="0.3">
      <c r="A2244" s="1" t="s">
        <v>115</v>
      </c>
      <c r="B2244" t="str">
        <f>VLOOKUP(A2244,CUS[],3,FALSE)</f>
        <v>Jordan</v>
      </c>
      <c r="C2244">
        <f>VLOOKUP(A2244,MED[],2,FALSE)</f>
        <v>15.6</v>
      </c>
      <c r="D2244">
        <f>VLOOKUP(A2244,MED[],3,FALSE)</f>
        <v>4.12</v>
      </c>
      <c r="E2244" t="str">
        <f>VLOOKUP(A2244,MED[],4,FALSE)</f>
        <v>yes</v>
      </c>
      <c r="F2244" t="str">
        <f>VLOOKUP(A2244,MED[],5,FALSE)</f>
        <v>No</v>
      </c>
      <c r="G2244" t="str">
        <f>VLOOKUP(A2244,MED[],6,FALSE)</f>
        <v>No</v>
      </c>
      <c r="H2244" t="str">
        <f>VLOOKUP(A2244,MED[],7,FALSE)</f>
        <v>1</v>
      </c>
      <c r="I2244" t="str">
        <f>VLOOKUP(A2244,MED[],8,FALSE)</f>
        <v>No</v>
      </c>
      <c r="J2244" t="str">
        <f>VLOOKUP(A2244,MED[],9,FALSE)</f>
        <v>Underweight</v>
      </c>
      <c r="K2244" t="str">
        <f>VLOOKUP(A2244,MED[],10,FALSE)</f>
        <v>Normal</v>
      </c>
      <c r="L2244" t="str">
        <f>VLOOKUP(A2244,HOS[],2,FALSE)</f>
        <v>29 Jul 1995</v>
      </c>
      <c r="M2244" s="11">
        <f>VLOOKUP(A2244,HOS[],8,FALSE)</f>
        <v>11856.41</v>
      </c>
      <c r="N2244" t="str">
        <f>VLOOKUP(A2244,HOS[],9,FALSE)</f>
        <v>tier - 2</v>
      </c>
      <c r="O2244" t="str">
        <f>VLOOKUP(A2244,HOS[],10,FALSE)</f>
        <v>tier - 3</v>
      </c>
      <c r="P2244" t="str">
        <f>VLOOKUP(A2244,HOS[],11,FALSE)</f>
        <v>R1012</v>
      </c>
      <c r="Q2244">
        <f>VLOOKUP(A2244,HOS[],3,FALSE)</f>
        <v>27</v>
      </c>
    </row>
    <row r="2245" spans="1:17" ht="15.6" x14ac:dyDescent="0.3">
      <c r="A2245" s="1" t="s">
        <v>114</v>
      </c>
      <c r="B2245" t="str">
        <f>VLOOKUP(A2245,CUS[],3,FALSE)</f>
        <v>Brian</v>
      </c>
      <c r="C2245">
        <f>VLOOKUP(A2245,MED[],2,FALSE)</f>
        <v>24.39</v>
      </c>
      <c r="D2245">
        <f>VLOOKUP(A2245,MED[],3,FALSE)</f>
        <v>6.24</v>
      </c>
      <c r="E2245" t="str">
        <f>VLOOKUP(A2245,MED[],4,FALSE)</f>
        <v>No</v>
      </c>
      <c r="F2245" t="str">
        <f>VLOOKUP(A2245,MED[],5,FALSE)</f>
        <v>No</v>
      </c>
      <c r="G2245" t="str">
        <f>VLOOKUP(A2245,MED[],6,FALSE)</f>
        <v>No</v>
      </c>
      <c r="H2245" t="str">
        <f>VLOOKUP(A2245,MED[],7,FALSE)</f>
        <v>1</v>
      </c>
      <c r="I2245" t="str">
        <f>VLOOKUP(A2245,MED[],8,FALSE)</f>
        <v>No</v>
      </c>
      <c r="J2245" t="str">
        <f>VLOOKUP(A2245,MED[],9,FALSE)</f>
        <v>Overweight</v>
      </c>
      <c r="K2245" t="str">
        <f>VLOOKUP(A2245,MED[],10,FALSE)</f>
        <v>Prediabetes</v>
      </c>
      <c r="L2245" t="str">
        <f>VLOOKUP(A2245,HOS[],2,FALSE)</f>
        <v>28 Jul 1998</v>
      </c>
      <c r="M2245" s="11">
        <f>VLOOKUP(A2245,HOS[],8,FALSE)</f>
        <v>1200</v>
      </c>
      <c r="N2245" t="str">
        <f>VLOOKUP(A2245,HOS[],9,FALSE)</f>
        <v>tier - 2</v>
      </c>
      <c r="O2245" t="str">
        <f>VLOOKUP(A2245,HOS[],10,FALSE)</f>
        <v>tier - 3</v>
      </c>
      <c r="P2245" t="str">
        <f>VLOOKUP(A2245,HOS[],11,FALSE)</f>
        <v>R1013</v>
      </c>
      <c r="Q2245">
        <f>VLOOKUP(A2245,HOS[],3,FALSE)</f>
        <v>24</v>
      </c>
    </row>
    <row r="2246" spans="1:17" ht="15.6" x14ac:dyDescent="0.3">
      <c r="A2246" s="1" t="s">
        <v>113</v>
      </c>
      <c r="B2246" t="str">
        <f>VLOOKUP(A2246,CUS[],3,FALSE)</f>
        <v>Katherine A</v>
      </c>
      <c r="C2246">
        <f>VLOOKUP(A2246,MED[],2,FALSE)</f>
        <v>24.75</v>
      </c>
      <c r="D2246">
        <f>VLOOKUP(A2246,MED[],3,FALSE)</f>
        <v>4.83</v>
      </c>
      <c r="E2246" t="str">
        <f>VLOOKUP(A2246,MED[],4,FALSE)</f>
        <v>No</v>
      </c>
      <c r="F2246" t="str">
        <f>VLOOKUP(A2246,MED[],5,FALSE)</f>
        <v>No</v>
      </c>
      <c r="G2246" t="str">
        <f>VLOOKUP(A2246,MED[],6,FALSE)</f>
        <v>No</v>
      </c>
      <c r="H2246" t="str">
        <f>VLOOKUP(A2246,MED[],7,FALSE)</f>
        <v>0</v>
      </c>
      <c r="I2246" t="str">
        <f>VLOOKUP(A2246,MED[],8,FALSE)</f>
        <v>No</v>
      </c>
      <c r="J2246" t="str">
        <f>VLOOKUP(A2246,MED[],9,FALSE)</f>
        <v>Overweight</v>
      </c>
      <c r="K2246" t="str">
        <f>VLOOKUP(A2246,MED[],10,FALSE)</f>
        <v>Normal</v>
      </c>
      <c r="L2246" t="str">
        <f>VLOOKUP(A2246,HOS[],2,FALSE)</f>
        <v>6 Oct 1999</v>
      </c>
      <c r="M2246" s="11">
        <f>VLOOKUP(A2246,HOS[],8,FALSE)</f>
        <v>1200.55</v>
      </c>
      <c r="N2246" t="str">
        <f>VLOOKUP(A2246,HOS[],9,FALSE)</f>
        <v>tier - 2</v>
      </c>
      <c r="O2246" t="str">
        <f>VLOOKUP(A2246,HOS[],10,FALSE)</f>
        <v>tier - 3</v>
      </c>
      <c r="P2246" t="str">
        <f>VLOOKUP(A2246,HOS[],11,FALSE)</f>
        <v>R1013</v>
      </c>
      <c r="Q2246">
        <f>VLOOKUP(A2246,HOS[],3,FALSE)</f>
        <v>23</v>
      </c>
    </row>
    <row r="2247" spans="1:17" ht="15.6" x14ac:dyDescent="0.3">
      <c r="A2247" s="1" t="s">
        <v>112</v>
      </c>
      <c r="B2247" t="str">
        <f>VLOOKUP(A2247,CUS[],3,FALSE)</f>
        <v>Melanie</v>
      </c>
      <c r="C2247">
        <f>VLOOKUP(A2247,MED[],2,FALSE)</f>
        <v>20.88</v>
      </c>
      <c r="D2247">
        <f>VLOOKUP(A2247,MED[],3,FALSE)</f>
        <v>7.4</v>
      </c>
      <c r="E2247" t="str">
        <f>VLOOKUP(A2247,MED[],4,FALSE)</f>
        <v>No</v>
      </c>
      <c r="F2247" t="str">
        <f>VLOOKUP(A2247,MED[],5,FALSE)</f>
        <v>No</v>
      </c>
      <c r="G2247" t="str">
        <f>VLOOKUP(A2247,MED[],6,FALSE)</f>
        <v>No</v>
      </c>
      <c r="H2247" t="str">
        <f>VLOOKUP(A2247,MED[],7,FALSE)</f>
        <v>0</v>
      </c>
      <c r="I2247" t="str">
        <f>VLOOKUP(A2247,MED[],8,FALSE)</f>
        <v>No</v>
      </c>
      <c r="J2247" t="str">
        <f>VLOOKUP(A2247,MED[],9,FALSE)</f>
        <v>Overweight</v>
      </c>
      <c r="K2247" t="str">
        <f>VLOOKUP(A2247,MED[],10,FALSE)</f>
        <v>Diabetes</v>
      </c>
      <c r="L2247" t="str">
        <f>VLOOKUP(A2247,HOS[],2,FALSE)</f>
        <v>2 Oct 2002</v>
      </c>
      <c r="M2247" s="11">
        <f>VLOOKUP(A2247,HOS[],8,FALSE)</f>
        <v>1210</v>
      </c>
      <c r="N2247" t="str">
        <f>VLOOKUP(A2247,HOS[],9,FALSE)</f>
        <v>tier - 2</v>
      </c>
      <c r="O2247" t="str">
        <f>VLOOKUP(A2247,HOS[],10,FALSE)</f>
        <v>tier - 2</v>
      </c>
      <c r="P2247" t="str">
        <f>VLOOKUP(A2247,HOS[],11,FALSE)</f>
        <v>R1013</v>
      </c>
      <c r="Q2247">
        <f>VLOOKUP(A2247,HOS[],3,FALSE)</f>
        <v>20</v>
      </c>
    </row>
    <row r="2248" spans="1:17" ht="15.6" x14ac:dyDescent="0.3">
      <c r="A2248" s="1" t="s">
        <v>111</v>
      </c>
      <c r="B2248" t="str">
        <f>VLOOKUP(A2248,CUS[],3,FALSE)</f>
        <v>Jessica</v>
      </c>
      <c r="C2248">
        <f>VLOOKUP(A2248,MED[],2,FALSE)</f>
        <v>20.43</v>
      </c>
      <c r="D2248">
        <f>VLOOKUP(A2248,MED[],3,FALSE)</f>
        <v>4.54</v>
      </c>
      <c r="E2248" t="str">
        <f>VLOOKUP(A2248,MED[],4,FALSE)</f>
        <v>No</v>
      </c>
      <c r="F2248" t="str">
        <f>VLOOKUP(A2248,MED[],5,FALSE)</f>
        <v>No</v>
      </c>
      <c r="G2248" t="str">
        <f>VLOOKUP(A2248,MED[],6,FALSE)</f>
        <v>No</v>
      </c>
      <c r="H2248" t="str">
        <f>VLOOKUP(A2248,MED[],7,FALSE)</f>
        <v>0</v>
      </c>
      <c r="I2248" t="str">
        <f>VLOOKUP(A2248,MED[],8,FALSE)</f>
        <v>No</v>
      </c>
      <c r="J2248" t="str">
        <f>VLOOKUP(A2248,MED[],9,FALSE)</f>
        <v>Overweight</v>
      </c>
      <c r="K2248" t="str">
        <f>VLOOKUP(A2248,MED[],10,FALSE)</f>
        <v>Normal</v>
      </c>
      <c r="L2248" t="str">
        <f>VLOOKUP(A2248,HOS[],2,FALSE)</f>
        <v>4 Dec 1999</v>
      </c>
      <c r="M2248" s="11">
        <f>VLOOKUP(A2248,HOS[],8,FALSE)</f>
        <v>1220</v>
      </c>
      <c r="N2248" t="str">
        <f>VLOOKUP(A2248,HOS[],9,FALSE)</f>
        <v>tier - 2</v>
      </c>
      <c r="O2248" t="str">
        <f>VLOOKUP(A2248,HOS[],10,FALSE)</f>
        <v>tier - 2</v>
      </c>
      <c r="P2248" t="str">
        <f>VLOOKUP(A2248,HOS[],11,FALSE)</f>
        <v>R1013</v>
      </c>
      <c r="Q2248">
        <f>VLOOKUP(A2248,HOS[],3,FALSE)</f>
        <v>23</v>
      </c>
    </row>
    <row r="2249" spans="1:17" ht="15.6" x14ac:dyDescent="0.3">
      <c r="A2249" s="1" t="s">
        <v>110</v>
      </c>
      <c r="B2249" t="str">
        <f>VLOOKUP(A2249,CUS[],3,FALSE)</f>
        <v>Eric S</v>
      </c>
      <c r="C2249">
        <f>VLOOKUP(A2249,MED[],2,FALSE)</f>
        <v>15.18</v>
      </c>
      <c r="D2249">
        <f>VLOOKUP(A2249,MED[],3,FALSE)</f>
        <v>11.11</v>
      </c>
      <c r="E2249" t="str">
        <f>VLOOKUP(A2249,MED[],4,FALSE)</f>
        <v>No</v>
      </c>
      <c r="F2249" t="str">
        <f>VLOOKUP(A2249,MED[],5,FALSE)</f>
        <v>No</v>
      </c>
      <c r="G2249" t="str">
        <f>VLOOKUP(A2249,MED[],6,FALSE)</f>
        <v>No</v>
      </c>
      <c r="H2249" t="str">
        <f>VLOOKUP(A2249,MED[],7,FALSE)</f>
        <v>0</v>
      </c>
      <c r="I2249" t="str">
        <f>VLOOKUP(A2249,MED[],8,FALSE)</f>
        <v>No</v>
      </c>
      <c r="J2249" t="str">
        <f>VLOOKUP(A2249,MED[],9,FALSE)</f>
        <v>Underweight</v>
      </c>
      <c r="K2249" t="str">
        <f>VLOOKUP(A2249,MED[],10,FALSE)</f>
        <v>Diabetes</v>
      </c>
      <c r="L2249" t="str">
        <f>VLOOKUP(A2249,HOS[],2,FALSE)</f>
        <v>9 Dec 2002</v>
      </c>
      <c r="M2249" s="11">
        <f>VLOOKUP(A2249,HOS[],8,FALSE)</f>
        <v>1224</v>
      </c>
      <c r="N2249" t="str">
        <f>VLOOKUP(A2249,HOS[],9,FALSE)</f>
        <v>tier - 2</v>
      </c>
      <c r="O2249" t="str">
        <f>VLOOKUP(A2249,HOS[],10,FALSE)</f>
        <v>tier - 2</v>
      </c>
      <c r="P2249" t="str">
        <f>VLOOKUP(A2249,HOS[],11,FALSE)</f>
        <v>R1012</v>
      </c>
      <c r="Q2249">
        <f>VLOOKUP(A2249,HOS[],3,FALSE)</f>
        <v>20</v>
      </c>
    </row>
    <row r="2250" spans="1:17" ht="15.6" x14ac:dyDescent="0.3">
      <c r="A2250" s="1" t="s">
        <v>109</v>
      </c>
      <c r="B2250" t="str">
        <f>VLOOKUP(A2250,CUS[],3,FALSE)</f>
        <v>Joseph</v>
      </c>
      <c r="C2250">
        <f>VLOOKUP(A2250,MED[],2,FALSE)</f>
        <v>15.12</v>
      </c>
      <c r="D2250">
        <f>VLOOKUP(A2250,MED[],3,FALSE)</f>
        <v>4.03</v>
      </c>
      <c r="E2250" t="str">
        <f>VLOOKUP(A2250,MED[],4,FALSE)</f>
        <v>yes</v>
      </c>
      <c r="F2250" t="str">
        <f>VLOOKUP(A2250,MED[],5,FALSE)</f>
        <v>No</v>
      </c>
      <c r="G2250" t="str">
        <f>VLOOKUP(A2250,MED[],6,FALSE)</f>
        <v>No</v>
      </c>
      <c r="H2250" t="str">
        <f>VLOOKUP(A2250,MED[],7,FALSE)</f>
        <v>0</v>
      </c>
      <c r="I2250" t="str">
        <f>VLOOKUP(A2250,MED[],8,FALSE)</f>
        <v>No</v>
      </c>
      <c r="J2250" t="str">
        <f>VLOOKUP(A2250,MED[],9,FALSE)</f>
        <v>Underweight</v>
      </c>
      <c r="K2250" t="str">
        <f>VLOOKUP(A2250,MED[],10,FALSE)</f>
        <v>Normal</v>
      </c>
      <c r="L2250" t="str">
        <f>VLOOKUP(A2250,HOS[],2,FALSE)</f>
        <v>16 Nov 2001</v>
      </c>
      <c r="M2250" s="11">
        <f>VLOOKUP(A2250,HOS[],8,FALSE)</f>
        <v>1228</v>
      </c>
      <c r="N2250" t="str">
        <f>VLOOKUP(A2250,HOS[],9,FALSE)</f>
        <v>tier - 2</v>
      </c>
      <c r="O2250" t="str">
        <f>VLOOKUP(A2250,HOS[],10,FALSE)</f>
        <v>tier - 3</v>
      </c>
      <c r="P2250" t="str">
        <f>VLOOKUP(A2250,HOS[],11,FALSE)</f>
        <v>R1012</v>
      </c>
      <c r="Q2250">
        <f>VLOOKUP(A2250,HOS[],3,FALSE)</f>
        <v>21</v>
      </c>
    </row>
    <row r="2251" spans="1:17" ht="15.6" x14ac:dyDescent="0.3">
      <c r="A2251" s="1" t="s">
        <v>108</v>
      </c>
      <c r="B2251" t="str">
        <f>VLOOKUP(A2251,CUS[],3,FALSE)</f>
        <v>Mary</v>
      </c>
      <c r="C2251">
        <f>VLOOKUP(A2251,MED[],2,FALSE)</f>
        <v>23.88</v>
      </c>
      <c r="D2251">
        <f>VLOOKUP(A2251,MED[],3,FALSE)</f>
        <v>4.51</v>
      </c>
      <c r="E2251" t="str">
        <f>VLOOKUP(A2251,MED[],4,FALSE)</f>
        <v>No</v>
      </c>
      <c r="F2251" t="str">
        <f>VLOOKUP(A2251,MED[],5,FALSE)</f>
        <v>No</v>
      </c>
      <c r="G2251" t="str">
        <f>VLOOKUP(A2251,MED[],6,FALSE)</f>
        <v>No</v>
      </c>
      <c r="H2251" t="str">
        <f>VLOOKUP(A2251,MED[],7,FALSE)</f>
        <v>1</v>
      </c>
      <c r="I2251" t="str">
        <f>VLOOKUP(A2251,MED[],8,FALSE)</f>
        <v>No</v>
      </c>
      <c r="J2251" t="str">
        <f>VLOOKUP(A2251,MED[],9,FALSE)</f>
        <v>Overweight</v>
      </c>
      <c r="K2251" t="str">
        <f>VLOOKUP(A2251,MED[],10,FALSE)</f>
        <v>Normal</v>
      </c>
      <c r="L2251" t="str">
        <f>VLOOKUP(A2251,HOS[],2,FALSE)</f>
        <v>22 Jun 1998</v>
      </c>
      <c r="M2251" s="11">
        <f>VLOOKUP(A2251,HOS[],8,FALSE)</f>
        <v>34976.42</v>
      </c>
      <c r="N2251" t="str">
        <f>VLOOKUP(A2251,HOS[],9,FALSE)</f>
        <v>tier - 2</v>
      </c>
      <c r="O2251" t="str">
        <f>VLOOKUP(A2251,HOS[],10,FALSE)</f>
        <v>tier - 2</v>
      </c>
      <c r="P2251" t="str">
        <f>VLOOKUP(A2251,HOS[],11,FALSE)</f>
        <v>R1013</v>
      </c>
      <c r="Q2251">
        <f>VLOOKUP(A2251,HOS[],3,FALSE)</f>
        <v>24</v>
      </c>
    </row>
    <row r="2252" spans="1:17" ht="15.6" x14ac:dyDescent="0.3">
      <c r="A2252" s="1" t="s">
        <v>107</v>
      </c>
      <c r="B2252" t="str">
        <f>VLOOKUP(A2252,CUS[],3,FALSE)</f>
        <v>Natalie</v>
      </c>
      <c r="C2252">
        <f>VLOOKUP(A2252,MED[],2,FALSE)</f>
        <v>16.13</v>
      </c>
      <c r="D2252">
        <f>VLOOKUP(A2252,MED[],3,FALSE)</f>
        <v>5.56</v>
      </c>
      <c r="E2252" t="str">
        <f>VLOOKUP(A2252,MED[],4,FALSE)</f>
        <v>No</v>
      </c>
      <c r="F2252" t="str">
        <f>VLOOKUP(A2252,MED[],5,FALSE)</f>
        <v>yes</v>
      </c>
      <c r="G2252" t="str">
        <f>VLOOKUP(A2252,MED[],6,FALSE)</f>
        <v>No</v>
      </c>
      <c r="H2252" t="str">
        <f>VLOOKUP(A2252,MED[],7,FALSE)</f>
        <v>1</v>
      </c>
      <c r="I2252" t="str">
        <f>VLOOKUP(A2252,MED[],8,FALSE)</f>
        <v>No</v>
      </c>
      <c r="J2252" t="str">
        <f>VLOOKUP(A2252,MED[],9,FALSE)</f>
        <v>Underweight</v>
      </c>
      <c r="K2252" t="str">
        <f>VLOOKUP(A2252,MED[],10,FALSE)</f>
        <v>Normal</v>
      </c>
      <c r="L2252" t="str">
        <f>VLOOKUP(A2252,HOS[],2,FALSE)</f>
        <v>13 Jun 2000</v>
      </c>
      <c r="M2252" s="11">
        <f>VLOOKUP(A2252,HOS[],8,FALSE)</f>
        <v>1234</v>
      </c>
      <c r="N2252" t="str">
        <f>VLOOKUP(A2252,HOS[],9,FALSE)</f>
        <v>tier - 2</v>
      </c>
      <c r="O2252" t="str">
        <f>VLOOKUP(A2252,HOS[],10,FALSE)</f>
        <v>tier - 2</v>
      </c>
      <c r="P2252" t="str">
        <f>VLOOKUP(A2252,HOS[],11,FALSE)</f>
        <v>R1013</v>
      </c>
      <c r="Q2252">
        <f>VLOOKUP(A2252,HOS[],3,FALSE)</f>
        <v>22</v>
      </c>
    </row>
    <row r="2253" spans="1:17" ht="15.6" x14ac:dyDescent="0.3">
      <c r="A2253" s="1" t="s">
        <v>106</v>
      </c>
      <c r="B2253" t="str">
        <f>VLOOKUP(A2253,CUS[],3,FALSE)</f>
        <v>Christopher</v>
      </c>
      <c r="C2253">
        <f>VLOOKUP(A2253,MED[],2,FALSE)</f>
        <v>24.09</v>
      </c>
      <c r="D2253">
        <f>VLOOKUP(A2253,MED[],3,FALSE)</f>
        <v>4.0999999999999996</v>
      </c>
      <c r="E2253" t="str">
        <f>VLOOKUP(A2253,MED[],4,FALSE)</f>
        <v>No</v>
      </c>
      <c r="F2253" t="str">
        <f>VLOOKUP(A2253,MED[],5,FALSE)</f>
        <v>yes</v>
      </c>
      <c r="G2253" t="str">
        <f>VLOOKUP(A2253,MED[],6,FALSE)</f>
        <v>No</v>
      </c>
      <c r="H2253" t="str">
        <f>VLOOKUP(A2253,MED[],7,FALSE)</f>
        <v>1</v>
      </c>
      <c r="I2253" t="str">
        <f>VLOOKUP(A2253,MED[],8,FALSE)</f>
        <v>No</v>
      </c>
      <c r="J2253" t="str">
        <f>VLOOKUP(A2253,MED[],9,FALSE)</f>
        <v>Overweight</v>
      </c>
      <c r="K2253" t="str">
        <f>VLOOKUP(A2253,MED[],10,FALSE)</f>
        <v>Normal</v>
      </c>
      <c r="L2253" t="str">
        <f>VLOOKUP(A2253,HOS[],2,FALSE)</f>
        <v>12 Jul 2004</v>
      </c>
      <c r="M2253" s="11">
        <f>VLOOKUP(A2253,HOS[],8,FALSE)</f>
        <v>1237</v>
      </c>
      <c r="N2253" t="str">
        <f>VLOOKUP(A2253,HOS[],9,FALSE)</f>
        <v>tier - 2</v>
      </c>
      <c r="O2253" t="str">
        <f>VLOOKUP(A2253,HOS[],10,FALSE)</f>
        <v>tier - 3</v>
      </c>
      <c r="P2253" t="str">
        <f>VLOOKUP(A2253,HOS[],11,FALSE)</f>
        <v>R1013</v>
      </c>
      <c r="Q2253">
        <f>VLOOKUP(A2253,HOS[],3,FALSE)</f>
        <v>18</v>
      </c>
    </row>
    <row r="2254" spans="1:17" ht="15.6" x14ac:dyDescent="0.3">
      <c r="A2254" s="1" t="s">
        <v>105</v>
      </c>
      <c r="B2254" t="str">
        <f>VLOOKUP(A2254,CUS[],3,FALSE)</f>
        <v>Sonja</v>
      </c>
      <c r="C2254">
        <f>VLOOKUP(A2254,MED[],2,FALSE)</f>
        <v>19.43</v>
      </c>
      <c r="D2254">
        <f>VLOOKUP(A2254,MED[],3,FALSE)</f>
        <v>5.85</v>
      </c>
      <c r="E2254" t="str">
        <f>VLOOKUP(A2254,MED[],4,FALSE)</f>
        <v>No</v>
      </c>
      <c r="F2254" t="str">
        <f>VLOOKUP(A2254,MED[],5,FALSE)</f>
        <v>yes</v>
      </c>
      <c r="G2254" t="str">
        <f>VLOOKUP(A2254,MED[],6,FALSE)</f>
        <v>No</v>
      </c>
      <c r="H2254" t="str">
        <f>VLOOKUP(A2254,MED[],7,FALSE)</f>
        <v>1</v>
      </c>
      <c r="I2254" t="str">
        <f>VLOOKUP(A2254,MED[],8,FALSE)</f>
        <v>No</v>
      </c>
      <c r="J2254" t="str">
        <f>VLOOKUP(A2254,MED[],9,FALSE)</f>
        <v>Overweight</v>
      </c>
      <c r="K2254" t="str">
        <f>VLOOKUP(A2254,MED[],10,FALSE)</f>
        <v>Prediabetes</v>
      </c>
      <c r="L2254" t="str">
        <f>VLOOKUP(A2254,HOS[],2,FALSE)</f>
        <v>11 Sep 2004</v>
      </c>
      <c r="M2254" s="11">
        <f>VLOOKUP(A2254,HOS[],8,FALSE)</f>
        <v>1240</v>
      </c>
      <c r="N2254" t="str">
        <f>VLOOKUP(A2254,HOS[],9,FALSE)</f>
        <v>tier - 2</v>
      </c>
      <c r="O2254" t="str">
        <f>VLOOKUP(A2254,HOS[],10,FALSE)</f>
        <v>tier - 1</v>
      </c>
      <c r="P2254" t="str">
        <f>VLOOKUP(A2254,HOS[],11,FALSE)</f>
        <v>R1013</v>
      </c>
      <c r="Q2254">
        <f>VLOOKUP(A2254,HOS[],3,FALSE)</f>
        <v>18</v>
      </c>
    </row>
    <row r="2255" spans="1:17" ht="15.6" x14ac:dyDescent="0.3">
      <c r="A2255" s="1" t="s">
        <v>104</v>
      </c>
      <c r="B2255" t="str">
        <f>VLOOKUP(A2255,CUS[],3,FALSE)</f>
        <v>Alexandra</v>
      </c>
      <c r="C2255">
        <f>VLOOKUP(A2255,MED[],2,FALSE)</f>
        <v>15.22</v>
      </c>
      <c r="D2255">
        <f>VLOOKUP(A2255,MED[],3,FALSE)</f>
        <v>4.92</v>
      </c>
      <c r="E2255" t="str">
        <f>VLOOKUP(A2255,MED[],4,FALSE)</f>
        <v>yes</v>
      </c>
      <c r="F2255" t="str">
        <f>VLOOKUP(A2255,MED[],5,FALSE)</f>
        <v>No</v>
      </c>
      <c r="G2255" t="str">
        <f>VLOOKUP(A2255,MED[],6,FALSE)</f>
        <v>Yes</v>
      </c>
      <c r="H2255" t="str">
        <f>VLOOKUP(A2255,MED[],7,FALSE)</f>
        <v>1</v>
      </c>
      <c r="I2255" t="str">
        <f>VLOOKUP(A2255,MED[],8,FALSE)</f>
        <v>No</v>
      </c>
      <c r="J2255" t="str">
        <f>VLOOKUP(A2255,MED[],9,FALSE)</f>
        <v>Underweight</v>
      </c>
      <c r="K2255" t="str">
        <f>VLOOKUP(A2255,MED[],10,FALSE)</f>
        <v>Normal</v>
      </c>
      <c r="L2255" t="str">
        <f>VLOOKUP(A2255,HOS[],2,FALSE)</f>
        <v>7 Oct 1997</v>
      </c>
      <c r="M2255" s="11">
        <f>VLOOKUP(A2255,HOS[],8,FALSE)</f>
        <v>11858.56</v>
      </c>
      <c r="N2255" t="str">
        <f>VLOOKUP(A2255,HOS[],9,FALSE)</f>
        <v>tier - 2</v>
      </c>
      <c r="O2255" t="str">
        <f>VLOOKUP(A2255,HOS[],10,FALSE)</f>
        <v>tier - 2</v>
      </c>
      <c r="P2255" t="str">
        <f>VLOOKUP(A2255,HOS[],11,FALSE)</f>
        <v>R1012</v>
      </c>
      <c r="Q2255">
        <f>VLOOKUP(A2255,HOS[],3,FALSE)</f>
        <v>25</v>
      </c>
    </row>
    <row r="2256" spans="1:17" ht="15.6" x14ac:dyDescent="0.3">
      <c r="A2256" s="1" t="s">
        <v>103</v>
      </c>
      <c r="B2256" t="str">
        <f>VLOOKUP(A2256,CUS[],3,FALSE)</f>
        <v>Martha L.</v>
      </c>
      <c r="C2256">
        <f>VLOOKUP(A2256,MED[],2,FALSE)</f>
        <v>20.72</v>
      </c>
      <c r="D2256">
        <f>VLOOKUP(A2256,MED[],3,FALSE)</f>
        <v>9.4600000000000009</v>
      </c>
      <c r="E2256" t="str">
        <f>VLOOKUP(A2256,MED[],4,FALSE)</f>
        <v>No</v>
      </c>
      <c r="F2256" t="str">
        <f>VLOOKUP(A2256,MED[],5,FALSE)</f>
        <v>No</v>
      </c>
      <c r="G2256" t="str">
        <f>VLOOKUP(A2256,MED[],6,FALSE)</f>
        <v>No</v>
      </c>
      <c r="H2256" t="str">
        <f>VLOOKUP(A2256,MED[],7,FALSE)</f>
        <v>0</v>
      </c>
      <c r="I2256" t="str">
        <f>VLOOKUP(A2256,MED[],8,FALSE)</f>
        <v>No</v>
      </c>
      <c r="J2256" t="str">
        <f>VLOOKUP(A2256,MED[],9,FALSE)</f>
        <v>Overweight</v>
      </c>
      <c r="K2256" t="str">
        <f>VLOOKUP(A2256,MED[],10,FALSE)</f>
        <v>Diabetes</v>
      </c>
      <c r="L2256" t="str">
        <f>VLOOKUP(A2256,HOS[],2,FALSE)</f>
        <v>1 Dec 2002</v>
      </c>
      <c r="M2256" s="11">
        <f>VLOOKUP(A2256,HOS[],8,FALSE)</f>
        <v>1241</v>
      </c>
      <c r="N2256" t="str">
        <f>VLOOKUP(A2256,HOS[],9,FALSE)</f>
        <v>tier - 2</v>
      </c>
      <c r="O2256" t="str">
        <f>VLOOKUP(A2256,HOS[],10,FALSE)</f>
        <v>tier - 1</v>
      </c>
      <c r="P2256" t="str">
        <f>VLOOKUP(A2256,HOS[],11,FALSE)</f>
        <v>R1013</v>
      </c>
      <c r="Q2256">
        <f>VLOOKUP(A2256,HOS[],3,FALSE)</f>
        <v>20</v>
      </c>
    </row>
    <row r="2257" spans="1:17" ht="15.6" x14ac:dyDescent="0.3">
      <c r="A2257" s="1" t="s">
        <v>102</v>
      </c>
      <c r="B2257" t="str">
        <f>VLOOKUP(A2257,CUS[],3,FALSE)</f>
        <v>Ryan C.</v>
      </c>
      <c r="C2257">
        <f>VLOOKUP(A2257,MED[],2,FALSE)</f>
        <v>35.4</v>
      </c>
      <c r="D2257">
        <f>VLOOKUP(A2257,MED[],3,FALSE)</f>
        <v>5.94</v>
      </c>
      <c r="E2257" t="str">
        <f>VLOOKUP(A2257,MED[],4,FALSE)</f>
        <v>No</v>
      </c>
      <c r="F2257" t="str">
        <f>VLOOKUP(A2257,MED[],5,FALSE)</f>
        <v>No</v>
      </c>
      <c r="G2257" t="str">
        <f>VLOOKUP(A2257,MED[],6,FALSE)</f>
        <v>Yes</v>
      </c>
      <c r="H2257" t="str">
        <f>VLOOKUP(A2257,MED[],7,FALSE)</f>
        <v>1</v>
      </c>
      <c r="I2257" t="str">
        <f>VLOOKUP(A2257,MED[],8,FALSE)</f>
        <v>No</v>
      </c>
      <c r="J2257" t="str">
        <f>VLOOKUP(A2257,MED[],9,FALSE)</f>
        <v>Obesity</v>
      </c>
      <c r="K2257" t="str">
        <f>VLOOKUP(A2257,MED[],10,FALSE)</f>
        <v>Prediabetes</v>
      </c>
      <c r="L2257" t="str">
        <f>VLOOKUP(A2257,HOS[],2,FALSE)</f>
        <v>2 Nov 2003</v>
      </c>
      <c r="M2257" s="11">
        <f>VLOOKUP(A2257,HOS[],8,FALSE)</f>
        <v>1241.57</v>
      </c>
      <c r="N2257" t="str">
        <f>VLOOKUP(A2257,HOS[],9,FALSE)</f>
        <v>tier - 2</v>
      </c>
      <c r="O2257" t="str">
        <f>VLOOKUP(A2257,HOS[],10,FALSE)</f>
        <v>tier - 3</v>
      </c>
      <c r="P2257" t="str">
        <f>VLOOKUP(A2257,HOS[],11,FALSE)</f>
        <v>R1011</v>
      </c>
      <c r="Q2257">
        <f>VLOOKUP(A2257,HOS[],3,FALSE)</f>
        <v>19</v>
      </c>
    </row>
    <row r="2258" spans="1:17" ht="15.6" x14ac:dyDescent="0.3">
      <c r="A2258" s="1" t="s">
        <v>101</v>
      </c>
      <c r="B2258" t="str">
        <f>VLOOKUP(A2258,CUS[],3,FALSE)</f>
        <v>Cliff</v>
      </c>
      <c r="C2258">
        <f>VLOOKUP(A2258,MED[],2,FALSE)</f>
        <v>34.4</v>
      </c>
      <c r="D2258">
        <f>VLOOKUP(A2258,MED[],3,FALSE)</f>
        <v>5.7</v>
      </c>
      <c r="E2258" t="str">
        <f>VLOOKUP(A2258,MED[],4,FALSE)</f>
        <v>No</v>
      </c>
      <c r="F2258" t="str">
        <f>VLOOKUP(A2258,MED[],5,FALSE)</f>
        <v>No</v>
      </c>
      <c r="G2258" t="str">
        <f>VLOOKUP(A2258,MED[],6,FALSE)</f>
        <v>Yes</v>
      </c>
      <c r="H2258" t="str">
        <f>VLOOKUP(A2258,MED[],7,FALSE)</f>
        <v>1</v>
      </c>
      <c r="I2258" t="str">
        <f>VLOOKUP(A2258,MED[],8,FALSE)</f>
        <v>No</v>
      </c>
      <c r="J2258" t="str">
        <f>VLOOKUP(A2258,MED[],9,FALSE)</f>
        <v>Obesity</v>
      </c>
      <c r="K2258" t="str">
        <f>VLOOKUP(A2258,MED[],10,FALSE)</f>
        <v>Prediabetes</v>
      </c>
      <c r="L2258" t="str">
        <f>VLOOKUP(A2258,HOS[],2,FALSE)</f>
        <v>15 Aug 2003</v>
      </c>
      <c r="M2258" s="11">
        <f>VLOOKUP(A2258,HOS[],8,FALSE)</f>
        <v>1242.26</v>
      </c>
      <c r="N2258" t="str">
        <f>VLOOKUP(A2258,HOS[],9,FALSE)</f>
        <v>tier - 2</v>
      </c>
      <c r="O2258" t="str">
        <f>VLOOKUP(A2258,HOS[],10,FALSE)</f>
        <v>tier - 3</v>
      </c>
      <c r="P2258" t="str">
        <f>VLOOKUP(A2258,HOS[],11,FALSE)</f>
        <v>R1011</v>
      </c>
      <c r="Q2258">
        <f>VLOOKUP(A2258,HOS[],3,FALSE)</f>
        <v>19</v>
      </c>
    </row>
    <row r="2259" spans="1:17" ht="15.6" x14ac:dyDescent="0.3">
      <c r="A2259" s="1" t="s">
        <v>100</v>
      </c>
      <c r="B2259" t="str">
        <f>VLOOKUP(A2259,CUS[],3,FALSE)</f>
        <v>Blue</v>
      </c>
      <c r="C2259">
        <f>VLOOKUP(A2259,MED[],2,FALSE)</f>
        <v>34.1</v>
      </c>
      <c r="D2259">
        <f>VLOOKUP(A2259,MED[],3,FALSE)</f>
        <v>4.13</v>
      </c>
      <c r="E2259" t="str">
        <f>VLOOKUP(A2259,MED[],4,FALSE)</f>
        <v>No</v>
      </c>
      <c r="F2259" t="str">
        <f>VLOOKUP(A2259,MED[],5,FALSE)</f>
        <v>No</v>
      </c>
      <c r="G2259" t="str">
        <f>VLOOKUP(A2259,MED[],6,FALSE)</f>
        <v>Yes</v>
      </c>
      <c r="H2259" t="str">
        <f>VLOOKUP(A2259,MED[],7,FALSE)</f>
        <v>1</v>
      </c>
      <c r="I2259" t="str">
        <f>VLOOKUP(A2259,MED[],8,FALSE)</f>
        <v>No</v>
      </c>
      <c r="J2259" t="str">
        <f>VLOOKUP(A2259,MED[],9,FALSE)</f>
        <v>Obesity</v>
      </c>
      <c r="K2259" t="str">
        <f>VLOOKUP(A2259,MED[],10,FALSE)</f>
        <v>Normal</v>
      </c>
      <c r="L2259" t="str">
        <f>VLOOKUP(A2259,HOS[],2,FALSE)</f>
        <v>8 Oct 2003</v>
      </c>
      <c r="M2259" s="11">
        <f>VLOOKUP(A2259,HOS[],8,FALSE)</f>
        <v>1242.82</v>
      </c>
      <c r="N2259" t="str">
        <f>VLOOKUP(A2259,HOS[],9,FALSE)</f>
        <v>tier - 2</v>
      </c>
      <c r="O2259" t="str">
        <f>VLOOKUP(A2259,HOS[],10,FALSE)</f>
        <v>tier - 3</v>
      </c>
      <c r="P2259" t="str">
        <f>VLOOKUP(A2259,HOS[],11,FALSE)</f>
        <v>R1011</v>
      </c>
      <c r="Q2259">
        <f>VLOOKUP(A2259,HOS[],3,FALSE)</f>
        <v>19</v>
      </c>
    </row>
    <row r="2260" spans="1:17" ht="15.6" x14ac:dyDescent="0.3">
      <c r="A2260" s="1" t="s">
        <v>99</v>
      </c>
      <c r="B2260" t="str">
        <f>VLOOKUP(A2260,CUS[],3,FALSE)</f>
        <v>Jeffrey M</v>
      </c>
      <c r="C2260">
        <f>VLOOKUP(A2260,MED[],2,FALSE)</f>
        <v>30.4</v>
      </c>
      <c r="D2260">
        <f>VLOOKUP(A2260,MED[],3,FALSE)</f>
        <v>4.7699999999999996</v>
      </c>
      <c r="E2260" t="str">
        <f>VLOOKUP(A2260,MED[],4,FALSE)</f>
        <v>No</v>
      </c>
      <c r="F2260" t="str">
        <f>VLOOKUP(A2260,MED[],5,FALSE)</f>
        <v>No</v>
      </c>
      <c r="G2260" t="str">
        <f>VLOOKUP(A2260,MED[],6,FALSE)</f>
        <v>Yes</v>
      </c>
      <c r="H2260" t="str">
        <f>VLOOKUP(A2260,MED[],7,FALSE)</f>
        <v>1</v>
      </c>
      <c r="I2260" t="str">
        <f>VLOOKUP(A2260,MED[],8,FALSE)</f>
        <v>No</v>
      </c>
      <c r="J2260" t="str">
        <f>VLOOKUP(A2260,MED[],9,FALSE)</f>
        <v>Obesity</v>
      </c>
      <c r="K2260" t="str">
        <f>VLOOKUP(A2260,MED[],10,FALSE)</f>
        <v>Normal</v>
      </c>
      <c r="L2260" t="str">
        <f>VLOOKUP(A2260,HOS[],2,FALSE)</f>
        <v>15 Oct 2003</v>
      </c>
      <c r="M2260" s="11">
        <f>VLOOKUP(A2260,HOS[],8,FALSE)</f>
        <v>1252.4100000000001</v>
      </c>
      <c r="N2260" t="str">
        <f>VLOOKUP(A2260,HOS[],9,FALSE)</f>
        <v>tier - 2</v>
      </c>
      <c r="O2260" t="str">
        <f>VLOOKUP(A2260,HOS[],10,FALSE)</f>
        <v>tier - 3</v>
      </c>
      <c r="P2260" t="str">
        <f>VLOOKUP(A2260,HOS[],11,FALSE)</f>
        <v>R1011</v>
      </c>
      <c r="Q2260">
        <f>VLOOKUP(A2260,HOS[],3,FALSE)</f>
        <v>19</v>
      </c>
    </row>
    <row r="2261" spans="1:17" ht="15.6" x14ac:dyDescent="0.3">
      <c r="A2261" s="1" t="s">
        <v>98</v>
      </c>
      <c r="B2261" t="str">
        <f>VLOOKUP(A2261,CUS[],3,FALSE)</f>
        <v>Andrew</v>
      </c>
      <c r="C2261">
        <f>VLOOKUP(A2261,MED[],2,FALSE)</f>
        <v>28.7</v>
      </c>
      <c r="D2261">
        <f>VLOOKUP(A2261,MED[],3,FALSE)</f>
        <v>4.99</v>
      </c>
      <c r="E2261" t="str">
        <f>VLOOKUP(A2261,MED[],4,FALSE)</f>
        <v>No</v>
      </c>
      <c r="F2261" t="str">
        <f>VLOOKUP(A2261,MED[],5,FALSE)</f>
        <v>No</v>
      </c>
      <c r="G2261" t="str">
        <f>VLOOKUP(A2261,MED[],6,FALSE)</f>
        <v>Yes</v>
      </c>
      <c r="H2261" t="str">
        <f>VLOOKUP(A2261,MED[],7,FALSE)</f>
        <v>1</v>
      </c>
      <c r="I2261" t="str">
        <f>VLOOKUP(A2261,MED[],8,FALSE)</f>
        <v>No</v>
      </c>
      <c r="J2261" t="str">
        <f>VLOOKUP(A2261,MED[],9,FALSE)</f>
        <v>Overweight</v>
      </c>
      <c r="K2261" t="str">
        <f>VLOOKUP(A2261,MED[],10,FALSE)</f>
        <v>Normal</v>
      </c>
      <c r="L2261" t="str">
        <f>VLOOKUP(A2261,HOS[],2,FALSE)</f>
        <v>4 Dec 2003</v>
      </c>
      <c r="M2261" s="11">
        <f>VLOOKUP(A2261,HOS[],8,FALSE)</f>
        <v>1253</v>
      </c>
      <c r="N2261" t="str">
        <f>VLOOKUP(A2261,HOS[],9,FALSE)</f>
        <v>tier - 2</v>
      </c>
      <c r="O2261" t="str">
        <f>VLOOKUP(A2261,HOS[],10,FALSE)</f>
        <v>tier - 2</v>
      </c>
      <c r="P2261" t="str">
        <f>VLOOKUP(A2261,HOS[],11,FALSE)</f>
        <v>R1011</v>
      </c>
      <c r="Q2261">
        <f>VLOOKUP(A2261,HOS[],3,FALSE)</f>
        <v>19</v>
      </c>
    </row>
    <row r="2262" spans="1:17" ht="15.6" x14ac:dyDescent="0.3">
      <c r="A2262" s="1" t="s">
        <v>97</v>
      </c>
      <c r="B2262" t="str">
        <f>VLOOKUP(A2262,CUS[],3,FALSE)</f>
        <v>Julia</v>
      </c>
      <c r="C2262">
        <f>VLOOKUP(A2262,MED[],2,FALSE)</f>
        <v>17.440000000000001</v>
      </c>
      <c r="D2262">
        <f>VLOOKUP(A2262,MED[],3,FALSE)</f>
        <v>4.42</v>
      </c>
      <c r="E2262" t="str">
        <f>VLOOKUP(A2262,MED[],4,FALSE)</f>
        <v>yes</v>
      </c>
      <c r="F2262" t="str">
        <f>VLOOKUP(A2262,MED[],5,FALSE)</f>
        <v>No</v>
      </c>
      <c r="G2262" t="str">
        <f>VLOOKUP(A2262,MED[],6,FALSE)</f>
        <v>Yes</v>
      </c>
      <c r="H2262" t="str">
        <f>VLOOKUP(A2262,MED[],7,FALSE)</f>
        <v>1</v>
      </c>
      <c r="I2262" t="str">
        <f>VLOOKUP(A2262,MED[],8,FALSE)</f>
        <v>No</v>
      </c>
      <c r="J2262" t="str">
        <f>VLOOKUP(A2262,MED[],9,FALSE)</f>
        <v>Underweight</v>
      </c>
      <c r="K2262" t="str">
        <f>VLOOKUP(A2262,MED[],10,FALSE)</f>
        <v>Normal</v>
      </c>
      <c r="L2262" t="str">
        <f>VLOOKUP(A2262,HOS[],2,FALSE)</f>
        <v>10 Nov 1997</v>
      </c>
      <c r="M2262" s="11">
        <f>VLOOKUP(A2262,HOS[],8,FALSE)</f>
        <v>1253.94</v>
      </c>
      <c r="N2262" t="str">
        <f>VLOOKUP(A2262,HOS[],9,FALSE)</f>
        <v>tier - 2</v>
      </c>
      <c r="O2262" t="str">
        <f>VLOOKUP(A2262,HOS[],10,FALSE)</f>
        <v>tier - 2</v>
      </c>
      <c r="P2262" t="str">
        <f>VLOOKUP(A2262,HOS[],11,FALSE)</f>
        <v>R1013</v>
      </c>
      <c r="Q2262">
        <f>VLOOKUP(A2262,HOS[],3,FALSE)</f>
        <v>25</v>
      </c>
    </row>
    <row r="2263" spans="1:17" ht="15.6" x14ac:dyDescent="0.3">
      <c r="A2263" s="1" t="s">
        <v>96</v>
      </c>
      <c r="B2263" t="str">
        <f>VLOOKUP(A2263,CUS[],3,FALSE)</f>
        <v>Daniel</v>
      </c>
      <c r="C2263">
        <f>VLOOKUP(A2263,MED[],2,FALSE)</f>
        <v>27.6</v>
      </c>
      <c r="D2263">
        <f>VLOOKUP(A2263,MED[],3,FALSE)</f>
        <v>4.01</v>
      </c>
      <c r="E2263" t="str">
        <f>VLOOKUP(A2263,MED[],4,FALSE)</f>
        <v>No</v>
      </c>
      <c r="F2263" t="str">
        <f>VLOOKUP(A2263,MED[],5,FALSE)</f>
        <v>No</v>
      </c>
      <c r="G2263" t="str">
        <f>VLOOKUP(A2263,MED[],6,FALSE)</f>
        <v>Yes</v>
      </c>
      <c r="H2263" t="str">
        <f>VLOOKUP(A2263,MED[],7,FALSE)</f>
        <v>1</v>
      </c>
      <c r="I2263" t="str">
        <f>VLOOKUP(A2263,MED[],8,FALSE)</f>
        <v>No</v>
      </c>
      <c r="J2263" t="str">
        <f>VLOOKUP(A2263,MED[],9,FALSE)</f>
        <v>Overweight</v>
      </c>
      <c r="K2263" t="str">
        <f>VLOOKUP(A2263,MED[],10,FALSE)</f>
        <v>Normal</v>
      </c>
      <c r="L2263" t="str">
        <f>VLOOKUP(A2263,HOS[],2,FALSE)</f>
        <v>22 Sep 2003</v>
      </c>
      <c r="M2263" s="11">
        <f>VLOOKUP(A2263,HOS[],8,FALSE)</f>
        <v>34979.86</v>
      </c>
      <c r="N2263" t="str">
        <f>VLOOKUP(A2263,HOS[],9,FALSE)</f>
        <v>tier - 2</v>
      </c>
      <c r="O2263" t="str">
        <f>VLOOKUP(A2263,HOS[],10,FALSE)</f>
        <v>tier - 3</v>
      </c>
      <c r="P2263" t="str">
        <f>VLOOKUP(A2263,HOS[],11,FALSE)</f>
        <v>R1011</v>
      </c>
      <c r="Q2263">
        <f>VLOOKUP(A2263,HOS[],3,FALSE)</f>
        <v>19</v>
      </c>
    </row>
    <row r="2264" spans="1:17" ht="15.6" x14ac:dyDescent="0.3">
      <c r="A2264" s="1" t="s">
        <v>95</v>
      </c>
      <c r="B2264" t="str">
        <f>VLOOKUP(A2264,CUS[],3,FALSE)</f>
        <v xml:space="preserve">  Jaime</v>
      </c>
      <c r="C2264">
        <f>VLOOKUP(A2264,MED[],2,FALSE)</f>
        <v>20.7</v>
      </c>
      <c r="D2264">
        <f>VLOOKUP(A2264,MED[],3,FALSE)</f>
        <v>4.49</v>
      </c>
      <c r="E2264" t="str">
        <f>VLOOKUP(A2264,MED[],4,FALSE)</f>
        <v>No</v>
      </c>
      <c r="F2264" t="str">
        <f>VLOOKUP(A2264,MED[],5,FALSE)</f>
        <v>No</v>
      </c>
      <c r="G2264" t="str">
        <f>VLOOKUP(A2264,MED[],6,FALSE)</f>
        <v>Yes</v>
      </c>
      <c r="H2264" t="str">
        <f>VLOOKUP(A2264,MED[],7,FALSE)</f>
        <v>1</v>
      </c>
      <c r="I2264" t="str">
        <f>VLOOKUP(A2264,MED[],8,FALSE)</f>
        <v>No</v>
      </c>
      <c r="J2264" t="str">
        <f>VLOOKUP(A2264,MED[],9,FALSE)</f>
        <v>Overweight</v>
      </c>
      <c r="K2264" t="str">
        <f>VLOOKUP(A2264,MED[],10,FALSE)</f>
        <v>Normal</v>
      </c>
      <c r="L2264" t="str">
        <f>VLOOKUP(A2264,HOS[],2,FALSE)</f>
        <v>13 Sep 2003</v>
      </c>
      <c r="M2264" s="11">
        <f>VLOOKUP(A2264,HOS[],8,FALSE)</f>
        <v>1256.3</v>
      </c>
      <c r="N2264" t="str">
        <f>VLOOKUP(A2264,HOS[],9,FALSE)</f>
        <v>tier - 2</v>
      </c>
      <c r="O2264" t="str">
        <f>VLOOKUP(A2264,HOS[],10,FALSE)</f>
        <v>tier - 1</v>
      </c>
      <c r="P2264" t="str">
        <f>VLOOKUP(A2264,HOS[],11,FALSE)</f>
        <v>R1011</v>
      </c>
      <c r="Q2264">
        <f>VLOOKUP(A2264,HOS[],3,FALSE)</f>
        <v>19</v>
      </c>
    </row>
    <row r="2265" spans="1:17" ht="15.6" x14ac:dyDescent="0.3">
      <c r="A2265" s="1" t="s">
        <v>94</v>
      </c>
      <c r="B2265" t="str">
        <f>VLOOKUP(A2265,CUS[],3,FALSE)</f>
        <v xml:space="preserve">  Mohd Syahidan</v>
      </c>
      <c r="C2265">
        <f>VLOOKUP(A2265,MED[],2,FALSE)</f>
        <v>20.3</v>
      </c>
      <c r="D2265">
        <f>VLOOKUP(A2265,MED[],3,FALSE)</f>
        <v>6.37</v>
      </c>
      <c r="E2265" t="str">
        <f>VLOOKUP(A2265,MED[],4,FALSE)</f>
        <v>No</v>
      </c>
      <c r="F2265" t="str">
        <f>VLOOKUP(A2265,MED[],5,FALSE)</f>
        <v>No</v>
      </c>
      <c r="G2265" t="str">
        <f>VLOOKUP(A2265,MED[],6,FALSE)</f>
        <v>Yes</v>
      </c>
      <c r="H2265" t="str">
        <f>VLOOKUP(A2265,MED[],7,FALSE)</f>
        <v>1</v>
      </c>
      <c r="I2265" t="str">
        <f>VLOOKUP(A2265,MED[],8,FALSE)</f>
        <v>No</v>
      </c>
      <c r="J2265" t="str">
        <f>VLOOKUP(A2265,MED[],9,FALSE)</f>
        <v>Overweight</v>
      </c>
      <c r="K2265" t="str">
        <f>VLOOKUP(A2265,MED[],10,FALSE)</f>
        <v>Prediabetes</v>
      </c>
      <c r="L2265" t="str">
        <f>VLOOKUP(A2265,HOS[],2,FALSE)</f>
        <v>30 Sep 2003</v>
      </c>
      <c r="M2265" s="11">
        <f>VLOOKUP(A2265,HOS[],8,FALSE)</f>
        <v>1261.44</v>
      </c>
      <c r="N2265" t="str">
        <f>VLOOKUP(A2265,HOS[],9,FALSE)</f>
        <v>tier - 2</v>
      </c>
      <c r="O2265" t="str">
        <f>VLOOKUP(A2265,HOS[],10,FALSE)</f>
        <v>tier - 1</v>
      </c>
      <c r="P2265" t="str">
        <f>VLOOKUP(A2265,HOS[],11,FALSE)</f>
        <v>R1011</v>
      </c>
      <c r="Q2265">
        <f>VLOOKUP(A2265,HOS[],3,FALSE)</f>
        <v>19</v>
      </c>
    </row>
    <row r="2266" spans="1:17" ht="15.6" x14ac:dyDescent="0.3">
      <c r="A2266" s="1" t="s">
        <v>93</v>
      </c>
      <c r="B2266" t="str">
        <f>VLOOKUP(A2266,CUS[],3,FALSE)</f>
        <v xml:space="preserve">  Matthew</v>
      </c>
      <c r="C2266">
        <f>VLOOKUP(A2266,MED[],2,FALSE)</f>
        <v>19.8</v>
      </c>
      <c r="D2266">
        <f>VLOOKUP(A2266,MED[],3,FALSE)</f>
        <v>5.12</v>
      </c>
      <c r="E2266" t="str">
        <f>VLOOKUP(A2266,MED[],4,FALSE)</f>
        <v>No</v>
      </c>
      <c r="F2266" t="str">
        <f>VLOOKUP(A2266,MED[],5,FALSE)</f>
        <v>No</v>
      </c>
      <c r="G2266" t="str">
        <f>VLOOKUP(A2266,MED[],6,FALSE)</f>
        <v>Yes</v>
      </c>
      <c r="H2266" t="str">
        <f>VLOOKUP(A2266,MED[],7,FALSE)</f>
        <v>1</v>
      </c>
      <c r="I2266" t="str">
        <f>VLOOKUP(A2266,MED[],8,FALSE)</f>
        <v>No</v>
      </c>
      <c r="J2266" t="str">
        <f>VLOOKUP(A2266,MED[],9,FALSE)</f>
        <v>Overweight</v>
      </c>
      <c r="K2266" t="str">
        <f>VLOOKUP(A2266,MED[],10,FALSE)</f>
        <v>Normal</v>
      </c>
      <c r="L2266" t="str">
        <f>VLOOKUP(A2266,HOS[],2,FALSE)</f>
        <v>2 Aug 2003</v>
      </c>
      <c r="M2266" s="11">
        <f>VLOOKUP(A2266,HOS[],8,FALSE)</f>
        <v>40904.199999999997</v>
      </c>
      <c r="N2266" t="str">
        <f>VLOOKUP(A2266,HOS[],9,FALSE)</f>
        <v>tier - 2</v>
      </c>
      <c r="O2266" t="str">
        <f>VLOOKUP(A2266,HOS[],10,FALSE)</f>
        <v>tier - 2</v>
      </c>
      <c r="P2266" t="str">
        <f>VLOOKUP(A2266,HOS[],11,FALSE)</f>
        <v>R1011</v>
      </c>
      <c r="Q2266">
        <f>VLOOKUP(A2266,HOS[],3,FALSE)</f>
        <v>19</v>
      </c>
    </row>
    <row r="2267" spans="1:17" ht="15.6" x14ac:dyDescent="0.3">
      <c r="A2267" s="1" t="s">
        <v>92</v>
      </c>
      <c r="B2267" t="str">
        <f>VLOOKUP(A2267,CUS[],3,FALSE)</f>
        <v>Elizabeth S.</v>
      </c>
      <c r="C2267">
        <f>VLOOKUP(A2267,MED[],2,FALSE)</f>
        <v>21.87</v>
      </c>
      <c r="D2267">
        <f>VLOOKUP(A2267,MED[],3,FALSE)</f>
        <v>8.59</v>
      </c>
      <c r="E2267" t="str">
        <f>VLOOKUP(A2267,MED[],4,FALSE)</f>
        <v>No</v>
      </c>
      <c r="F2267" t="str">
        <f>VLOOKUP(A2267,MED[],5,FALSE)</f>
        <v>No</v>
      </c>
      <c r="G2267" t="str">
        <f>VLOOKUP(A2267,MED[],6,FALSE)</f>
        <v>No</v>
      </c>
      <c r="H2267" t="str">
        <f>VLOOKUP(A2267,MED[],7,FALSE)</f>
        <v>0</v>
      </c>
      <c r="I2267" t="str">
        <f>VLOOKUP(A2267,MED[],8,FALSE)</f>
        <v>No</v>
      </c>
      <c r="J2267" t="str">
        <f>VLOOKUP(A2267,MED[],9,FALSE)</f>
        <v>Overweight</v>
      </c>
      <c r="K2267" t="str">
        <f>VLOOKUP(A2267,MED[],10,FALSE)</f>
        <v>Diabetes</v>
      </c>
      <c r="L2267" t="str">
        <f>VLOOKUP(A2267,HOS[],2,FALSE)</f>
        <v>15 Jul 2002</v>
      </c>
      <c r="M2267" s="11">
        <f>VLOOKUP(A2267,HOS[],8,FALSE)</f>
        <v>1261.8599999999999</v>
      </c>
      <c r="N2267" t="str">
        <f>VLOOKUP(A2267,HOS[],9,FALSE)</f>
        <v>tier - 2</v>
      </c>
      <c r="O2267" t="str">
        <f>VLOOKUP(A2267,HOS[],10,FALSE)</f>
        <v>tier - 2</v>
      </c>
      <c r="P2267" t="str">
        <f>VLOOKUP(A2267,HOS[],11,FALSE)</f>
        <v>R1013</v>
      </c>
      <c r="Q2267">
        <f>VLOOKUP(A2267,HOS[],3,FALSE)</f>
        <v>20</v>
      </c>
    </row>
    <row r="2268" spans="1:17" ht="15.6" x14ac:dyDescent="0.3">
      <c r="A2268" s="1" t="s">
        <v>91</v>
      </c>
      <c r="B2268" t="str">
        <f>VLOOKUP(A2268,CUS[],3,FALSE)</f>
        <v>Katie</v>
      </c>
      <c r="C2268">
        <f>VLOOKUP(A2268,MED[],2,FALSE)</f>
        <v>16.600000000000001</v>
      </c>
      <c r="D2268">
        <f>VLOOKUP(A2268,MED[],3,FALSE)</f>
        <v>5.87</v>
      </c>
      <c r="E2268" t="str">
        <f>VLOOKUP(A2268,MED[],4,FALSE)</f>
        <v>No</v>
      </c>
      <c r="F2268" t="str">
        <f>VLOOKUP(A2268,MED[],5,FALSE)</f>
        <v>No</v>
      </c>
      <c r="G2268" t="str">
        <f>VLOOKUP(A2268,MED[],6,FALSE)</f>
        <v>No</v>
      </c>
      <c r="H2268" t="str">
        <f>VLOOKUP(A2268,MED[],7,FALSE)</f>
        <v>1</v>
      </c>
      <c r="I2268" t="str">
        <f>VLOOKUP(A2268,MED[],8,FALSE)</f>
        <v>No</v>
      </c>
      <c r="J2268" t="str">
        <f>VLOOKUP(A2268,MED[],9,FALSE)</f>
        <v>Underweight</v>
      </c>
      <c r="K2268" t="str">
        <f>VLOOKUP(A2268,MED[],10,FALSE)</f>
        <v>Prediabetes</v>
      </c>
      <c r="L2268" t="str">
        <f>VLOOKUP(A2268,HOS[],2,FALSE)</f>
        <v>21 Oct 1998</v>
      </c>
      <c r="M2268" s="11">
        <f>VLOOKUP(A2268,HOS[],8,FALSE)</f>
        <v>1263.25</v>
      </c>
      <c r="N2268" t="str">
        <f>VLOOKUP(A2268,HOS[],9,FALSE)</f>
        <v>tier - 2</v>
      </c>
      <c r="O2268" t="str">
        <f>VLOOKUP(A2268,HOS[],10,FALSE)</f>
        <v>tier - 1</v>
      </c>
      <c r="P2268" t="str">
        <f>VLOOKUP(A2268,HOS[],11,FALSE)</f>
        <v>R1012</v>
      </c>
      <c r="Q2268">
        <f>VLOOKUP(A2268,HOS[],3,FALSE)</f>
        <v>24</v>
      </c>
    </row>
    <row r="2269" spans="1:17" ht="15.6" x14ac:dyDescent="0.3">
      <c r="A2269" s="1" t="s">
        <v>90</v>
      </c>
      <c r="B2269" t="str">
        <f>VLOOKUP(A2269,CUS[],3,FALSE)</f>
        <v>Christi A.</v>
      </c>
      <c r="C2269">
        <f>VLOOKUP(A2269,MED[],2,FALSE)</f>
        <v>21.98</v>
      </c>
      <c r="D2269">
        <f>VLOOKUP(A2269,MED[],3,FALSE)</f>
        <v>7.03</v>
      </c>
      <c r="E2269" t="str">
        <f>VLOOKUP(A2269,MED[],4,FALSE)</f>
        <v>No</v>
      </c>
      <c r="F2269" t="str">
        <f>VLOOKUP(A2269,MED[],5,FALSE)</f>
        <v>No</v>
      </c>
      <c r="G2269" t="str">
        <f>VLOOKUP(A2269,MED[],6,FALSE)</f>
        <v>No</v>
      </c>
      <c r="H2269" t="str">
        <f>VLOOKUP(A2269,MED[],7,FALSE)</f>
        <v>0</v>
      </c>
      <c r="I2269" t="str">
        <f>VLOOKUP(A2269,MED[],8,FALSE)</f>
        <v>No</v>
      </c>
      <c r="J2269" t="str">
        <f>VLOOKUP(A2269,MED[],9,FALSE)</f>
        <v>Overweight</v>
      </c>
      <c r="K2269" t="str">
        <f>VLOOKUP(A2269,MED[],10,FALSE)</f>
        <v>Diabetes</v>
      </c>
      <c r="L2269" t="str">
        <f>VLOOKUP(A2269,HOS[],2,FALSE)</f>
        <v>4 Dec 2002</v>
      </c>
      <c r="M2269" s="11">
        <f>VLOOKUP(A2269,HOS[],8,FALSE)</f>
        <v>1267</v>
      </c>
      <c r="N2269" t="str">
        <f>VLOOKUP(A2269,HOS[],9,FALSE)</f>
        <v>tier - 2</v>
      </c>
      <c r="O2269" t="str">
        <f>VLOOKUP(A2269,HOS[],10,FALSE)</f>
        <v>tier - 2</v>
      </c>
      <c r="P2269" t="str">
        <f>VLOOKUP(A2269,HOS[],11,FALSE)</f>
        <v>R1013</v>
      </c>
      <c r="Q2269">
        <f>VLOOKUP(A2269,HOS[],3,FALSE)</f>
        <v>20</v>
      </c>
    </row>
    <row r="2270" spans="1:17" ht="15.6" x14ac:dyDescent="0.3">
      <c r="A2270" s="1" t="s">
        <v>89</v>
      </c>
      <c r="B2270" t="str">
        <f>VLOOKUP(A2270,CUS[],3,FALSE)</f>
        <v>Sandra K.</v>
      </c>
      <c r="C2270">
        <f>VLOOKUP(A2270,MED[],2,FALSE)</f>
        <v>19.7</v>
      </c>
      <c r="D2270">
        <f>VLOOKUP(A2270,MED[],3,FALSE)</f>
        <v>5.51</v>
      </c>
      <c r="E2270" t="str">
        <f>VLOOKUP(A2270,MED[],4,FALSE)</f>
        <v>No</v>
      </c>
      <c r="F2270" t="str">
        <f>VLOOKUP(A2270,MED[],5,FALSE)</f>
        <v>No</v>
      </c>
      <c r="G2270" t="str">
        <f>VLOOKUP(A2270,MED[],6,FALSE)</f>
        <v>No</v>
      </c>
      <c r="H2270" t="str">
        <f>VLOOKUP(A2270,MED[],7,FALSE)</f>
        <v>1</v>
      </c>
      <c r="I2270" t="str">
        <f>VLOOKUP(A2270,MED[],8,FALSE)</f>
        <v>No</v>
      </c>
      <c r="J2270" t="str">
        <f>VLOOKUP(A2270,MED[],9,FALSE)</f>
        <v>Overweight</v>
      </c>
      <c r="K2270" t="str">
        <f>VLOOKUP(A2270,MED[],10,FALSE)</f>
        <v>Normal</v>
      </c>
      <c r="L2270" t="str">
        <f>VLOOKUP(A2270,HOS[],2,FALSE)</f>
        <v>26 Jul 1998</v>
      </c>
      <c r="M2270" s="11">
        <f>VLOOKUP(A2270,HOS[],8,FALSE)</f>
        <v>1276</v>
      </c>
      <c r="N2270" t="str">
        <f>VLOOKUP(A2270,HOS[],9,FALSE)</f>
        <v>tier - 2</v>
      </c>
      <c r="O2270" t="str">
        <f>VLOOKUP(A2270,HOS[],10,FALSE)</f>
        <v>tier - 1</v>
      </c>
      <c r="P2270" t="str">
        <f>VLOOKUP(A2270,HOS[],11,FALSE)</f>
        <v>R1013</v>
      </c>
      <c r="Q2270">
        <f>VLOOKUP(A2270,HOS[],3,FALSE)</f>
        <v>24</v>
      </c>
    </row>
    <row r="2271" spans="1:17" ht="15.6" x14ac:dyDescent="0.3">
      <c r="A2271" s="1" t="s">
        <v>88</v>
      </c>
      <c r="B2271" t="str">
        <f>VLOOKUP(A2271,CUS[],3,FALSE)</f>
        <v>Katharine</v>
      </c>
      <c r="C2271">
        <f>VLOOKUP(A2271,MED[],2,FALSE)</f>
        <v>19.21</v>
      </c>
      <c r="D2271">
        <f>VLOOKUP(A2271,MED[],3,FALSE)</f>
        <v>4.76</v>
      </c>
      <c r="E2271" t="str">
        <f>VLOOKUP(A2271,MED[],4,FALSE)</f>
        <v>No</v>
      </c>
      <c r="F2271" t="str">
        <f>VLOOKUP(A2271,MED[],5,FALSE)</f>
        <v>yes</v>
      </c>
      <c r="G2271" t="str">
        <f>VLOOKUP(A2271,MED[],6,FALSE)</f>
        <v>No</v>
      </c>
      <c r="H2271" t="str">
        <f>VLOOKUP(A2271,MED[],7,FALSE)</f>
        <v>1</v>
      </c>
      <c r="I2271" t="str">
        <f>VLOOKUP(A2271,MED[],8,FALSE)</f>
        <v>No</v>
      </c>
      <c r="J2271" t="str">
        <f>VLOOKUP(A2271,MED[],9,FALSE)</f>
        <v>Overweight</v>
      </c>
      <c r="K2271" t="str">
        <f>VLOOKUP(A2271,MED[],10,FALSE)</f>
        <v>Normal</v>
      </c>
      <c r="L2271" t="str">
        <f>VLOOKUP(A2271,HOS[],2,FALSE)</f>
        <v>30 Oct 2004</v>
      </c>
      <c r="M2271" s="11">
        <f>VLOOKUP(A2271,HOS[],8,FALSE)</f>
        <v>1283</v>
      </c>
      <c r="N2271" t="str">
        <f>VLOOKUP(A2271,HOS[],9,FALSE)</f>
        <v>tier - 2</v>
      </c>
      <c r="O2271" t="str">
        <f>VLOOKUP(A2271,HOS[],10,FALSE)</f>
        <v>tier - 1</v>
      </c>
      <c r="P2271" t="str">
        <f>VLOOKUP(A2271,HOS[],11,FALSE)</f>
        <v>R1012</v>
      </c>
      <c r="Q2271">
        <f>VLOOKUP(A2271,HOS[],3,FALSE)</f>
        <v>18</v>
      </c>
    </row>
    <row r="2272" spans="1:17" ht="15.6" x14ac:dyDescent="0.3">
      <c r="A2272" s="1" t="s">
        <v>87</v>
      </c>
      <c r="B2272" t="str">
        <f>VLOOKUP(A2272,CUS[],3,FALSE)</f>
        <v>Jerome</v>
      </c>
      <c r="C2272">
        <f>VLOOKUP(A2272,MED[],2,FALSE)</f>
        <v>19.3</v>
      </c>
      <c r="D2272">
        <f>VLOOKUP(A2272,MED[],3,FALSE)</f>
        <v>4.7</v>
      </c>
      <c r="E2272" t="str">
        <f>VLOOKUP(A2272,MED[],4,FALSE)</f>
        <v>No</v>
      </c>
      <c r="F2272" t="str">
        <f>VLOOKUP(A2272,MED[],5,FALSE)</f>
        <v>yes</v>
      </c>
      <c r="G2272" t="str">
        <f>VLOOKUP(A2272,MED[],6,FALSE)</f>
        <v>No</v>
      </c>
      <c r="H2272" t="str">
        <f>VLOOKUP(A2272,MED[],7,FALSE)</f>
        <v>1</v>
      </c>
      <c r="I2272" t="str">
        <f>VLOOKUP(A2272,MED[],8,FALSE)</f>
        <v>No</v>
      </c>
      <c r="J2272" t="str">
        <f>VLOOKUP(A2272,MED[],9,FALSE)</f>
        <v>Overweight</v>
      </c>
      <c r="K2272" t="str">
        <f>VLOOKUP(A2272,MED[],10,FALSE)</f>
        <v>Normal</v>
      </c>
      <c r="L2272" t="str">
        <f>VLOOKUP(A2272,HOS[],2,FALSE)</f>
        <v>28 Jul 2004</v>
      </c>
      <c r="M2272" s="11">
        <f>VLOOKUP(A2272,HOS[],8,FALSE)</f>
        <v>1285</v>
      </c>
      <c r="N2272" t="str">
        <f>VLOOKUP(A2272,HOS[],9,FALSE)</f>
        <v>tier - 2</v>
      </c>
      <c r="O2272" t="str">
        <f>VLOOKUP(A2272,HOS[],10,FALSE)</f>
        <v>tier - 1</v>
      </c>
      <c r="P2272" t="str">
        <f>VLOOKUP(A2272,HOS[],11,FALSE)</f>
        <v>R1013</v>
      </c>
      <c r="Q2272">
        <f>VLOOKUP(A2272,HOS[],3,FALSE)</f>
        <v>18</v>
      </c>
    </row>
    <row r="2273" spans="1:17" ht="15.6" x14ac:dyDescent="0.3">
      <c r="A2273" s="1" t="s">
        <v>86</v>
      </c>
      <c r="B2273" t="str">
        <f>VLOOKUP(A2273,CUS[],3,FALSE)</f>
        <v>Julia R</v>
      </c>
      <c r="C2273">
        <f>VLOOKUP(A2273,MED[],2,FALSE)</f>
        <v>16.22</v>
      </c>
      <c r="D2273">
        <f>VLOOKUP(A2273,MED[],3,FALSE)</f>
        <v>6.21</v>
      </c>
      <c r="E2273" t="str">
        <f>VLOOKUP(A2273,MED[],4,FALSE)</f>
        <v>yes</v>
      </c>
      <c r="F2273" t="str">
        <f>VLOOKUP(A2273,MED[],5,FALSE)</f>
        <v>No</v>
      </c>
      <c r="G2273" t="str">
        <f>VLOOKUP(A2273,MED[],6,FALSE)</f>
        <v>No</v>
      </c>
      <c r="H2273" t="str">
        <f>VLOOKUP(A2273,MED[],7,FALSE)</f>
        <v>0</v>
      </c>
      <c r="I2273" t="str">
        <f>VLOOKUP(A2273,MED[],8,FALSE)</f>
        <v>No</v>
      </c>
      <c r="J2273" t="str">
        <f>VLOOKUP(A2273,MED[],9,FALSE)</f>
        <v>Underweight</v>
      </c>
      <c r="K2273" t="str">
        <f>VLOOKUP(A2273,MED[],10,FALSE)</f>
        <v>Prediabetes</v>
      </c>
      <c r="L2273" t="str">
        <f>VLOOKUP(A2273,HOS[],2,FALSE)</f>
        <v>26 Nov 1996</v>
      </c>
      <c r="M2273" s="11">
        <f>VLOOKUP(A2273,HOS[],8,FALSE)</f>
        <v>1286</v>
      </c>
      <c r="N2273" t="str">
        <f>VLOOKUP(A2273,HOS[],9,FALSE)</f>
        <v>tier - 2</v>
      </c>
      <c r="O2273" t="str">
        <f>VLOOKUP(A2273,HOS[],10,FALSE)</f>
        <v>tier - 3</v>
      </c>
      <c r="P2273" t="str">
        <f>VLOOKUP(A2273,HOS[],11,FALSE)</f>
        <v>R1012</v>
      </c>
      <c r="Q2273">
        <f>VLOOKUP(A2273,HOS[],3,FALSE)</f>
        <v>26</v>
      </c>
    </row>
    <row r="2274" spans="1:17" ht="15.6" x14ac:dyDescent="0.3">
      <c r="A2274" s="1" t="s">
        <v>85</v>
      </c>
      <c r="B2274" t="str">
        <f>VLOOKUP(A2274,CUS[],3,FALSE)</f>
        <v>Sean Henry</v>
      </c>
      <c r="C2274">
        <f>VLOOKUP(A2274,MED[],2,FALSE)</f>
        <v>17.12</v>
      </c>
      <c r="D2274">
        <f>VLOOKUP(A2274,MED[],3,FALSE)</f>
        <v>4.5199999999999996</v>
      </c>
      <c r="E2274" t="str">
        <f>VLOOKUP(A2274,MED[],4,FALSE)</f>
        <v>No</v>
      </c>
      <c r="F2274" t="str">
        <f>VLOOKUP(A2274,MED[],5,FALSE)</f>
        <v>yes</v>
      </c>
      <c r="G2274" t="str">
        <f>VLOOKUP(A2274,MED[],6,FALSE)</f>
        <v>No</v>
      </c>
      <c r="H2274" t="str">
        <f>VLOOKUP(A2274,MED[],7,FALSE)</f>
        <v>1</v>
      </c>
      <c r="I2274" t="str">
        <f>VLOOKUP(A2274,MED[],8,FALSE)</f>
        <v>No</v>
      </c>
      <c r="J2274" t="str">
        <f>VLOOKUP(A2274,MED[],9,FALSE)</f>
        <v>Underweight</v>
      </c>
      <c r="K2274" t="str">
        <f>VLOOKUP(A2274,MED[],10,FALSE)</f>
        <v>Normal</v>
      </c>
      <c r="L2274" t="str">
        <f>VLOOKUP(A2274,HOS[],2,FALSE)</f>
        <v>4 Jun 2004</v>
      </c>
      <c r="M2274" s="11">
        <f>VLOOKUP(A2274,HOS[],8,FALSE)</f>
        <v>1290.93</v>
      </c>
      <c r="N2274" t="str">
        <f>VLOOKUP(A2274,HOS[],9,FALSE)</f>
        <v>tier - 2</v>
      </c>
      <c r="O2274" t="str">
        <f>VLOOKUP(A2274,HOS[],10,FALSE)</f>
        <v>tier - 1</v>
      </c>
      <c r="P2274" t="str">
        <f>VLOOKUP(A2274,HOS[],11,FALSE)</f>
        <v>R1013</v>
      </c>
      <c r="Q2274">
        <f>VLOOKUP(A2274,HOS[],3,FALSE)</f>
        <v>19</v>
      </c>
    </row>
    <row r="2275" spans="1:17" ht="15.6" x14ac:dyDescent="0.3">
      <c r="A2275" s="1" t="s">
        <v>84</v>
      </c>
      <c r="B2275" t="str">
        <f>VLOOKUP(A2275,CUS[],3,FALSE)</f>
        <v>Rachel A.</v>
      </c>
      <c r="C2275">
        <f>VLOOKUP(A2275,MED[],2,FALSE)</f>
        <v>19.07</v>
      </c>
      <c r="D2275">
        <f>VLOOKUP(A2275,MED[],3,FALSE)</f>
        <v>5.45</v>
      </c>
      <c r="E2275" t="str">
        <f>VLOOKUP(A2275,MED[],4,FALSE)</f>
        <v>No</v>
      </c>
      <c r="F2275" t="str">
        <f>VLOOKUP(A2275,MED[],5,FALSE)</f>
        <v>No</v>
      </c>
      <c r="G2275" t="str">
        <f>VLOOKUP(A2275,MED[],6,FALSE)</f>
        <v>No</v>
      </c>
      <c r="H2275" t="str">
        <f>VLOOKUP(A2275,MED[],7,FALSE)</f>
        <v>1</v>
      </c>
      <c r="I2275" t="str">
        <f>VLOOKUP(A2275,MED[],8,FALSE)</f>
        <v>No</v>
      </c>
      <c r="J2275" t="str">
        <f>VLOOKUP(A2275,MED[],9,FALSE)</f>
        <v>Overweight</v>
      </c>
      <c r="K2275" t="str">
        <f>VLOOKUP(A2275,MED[],10,FALSE)</f>
        <v>Normal</v>
      </c>
      <c r="L2275" t="str">
        <f>VLOOKUP(A2275,HOS[],2,FALSE)</f>
        <v>5 Oct 1992</v>
      </c>
      <c r="M2275" s="11">
        <f>VLOOKUP(A2275,HOS[],8,FALSE)</f>
        <v>35000.730000000003</v>
      </c>
      <c r="N2275" t="str">
        <f>VLOOKUP(A2275,HOS[],9,FALSE)</f>
        <v>tier - 2</v>
      </c>
      <c r="O2275" t="str">
        <f>VLOOKUP(A2275,HOS[],10,FALSE)</f>
        <v>tier - 3</v>
      </c>
      <c r="P2275" t="str">
        <f>VLOOKUP(A2275,HOS[],11,FALSE)</f>
        <v>R1013</v>
      </c>
      <c r="Q2275">
        <f>VLOOKUP(A2275,HOS[],3,FALSE)</f>
        <v>30</v>
      </c>
    </row>
    <row r="2276" spans="1:17" ht="15.6" x14ac:dyDescent="0.3">
      <c r="A2276" s="1" t="s">
        <v>83</v>
      </c>
      <c r="B2276" t="str">
        <f>VLOOKUP(A2276,CUS[],3,FALSE)</f>
        <v>Jim</v>
      </c>
      <c r="C2276">
        <f>VLOOKUP(A2276,MED[],2,FALSE)</f>
        <v>15.56</v>
      </c>
      <c r="D2276">
        <f>VLOOKUP(A2276,MED[],3,FALSE)</f>
        <v>4.42</v>
      </c>
      <c r="E2276" t="str">
        <f>VLOOKUP(A2276,MED[],4,FALSE)</f>
        <v>No</v>
      </c>
      <c r="F2276" t="str">
        <f>VLOOKUP(A2276,MED[],5,FALSE)</f>
        <v>No</v>
      </c>
      <c r="G2276" t="str">
        <f>VLOOKUP(A2276,MED[],6,FALSE)</f>
        <v>No</v>
      </c>
      <c r="H2276" t="str">
        <f>VLOOKUP(A2276,MED[],7,FALSE)</f>
        <v>0</v>
      </c>
      <c r="I2276" t="str">
        <f>VLOOKUP(A2276,MED[],8,FALSE)</f>
        <v>No</v>
      </c>
      <c r="J2276" t="str">
        <f>VLOOKUP(A2276,MED[],9,FALSE)</f>
        <v>Underweight</v>
      </c>
      <c r="K2276" t="str">
        <f>VLOOKUP(A2276,MED[],10,FALSE)</f>
        <v>Normal</v>
      </c>
      <c r="L2276" t="str">
        <f>VLOOKUP(A2276,HOS[],2,FALSE)</f>
        <v>29 Jun 1999</v>
      </c>
      <c r="M2276" s="11">
        <f>VLOOKUP(A2276,HOS[],8,FALSE)</f>
        <v>1293</v>
      </c>
      <c r="N2276" t="str">
        <f>VLOOKUP(A2276,HOS[],9,FALSE)</f>
        <v>tier - 2</v>
      </c>
      <c r="O2276" t="str">
        <f>VLOOKUP(A2276,HOS[],10,FALSE)</f>
        <v>tier - 3</v>
      </c>
      <c r="P2276" t="str">
        <f>VLOOKUP(A2276,HOS[],11,FALSE)</f>
        <v>R1012</v>
      </c>
      <c r="Q2276">
        <f>VLOOKUP(A2276,HOS[],3,FALSE)</f>
        <v>23</v>
      </c>
    </row>
    <row r="2277" spans="1:17" ht="15.6" x14ac:dyDescent="0.3">
      <c r="A2277" s="1" t="s">
        <v>82</v>
      </c>
      <c r="B2277" t="str">
        <f>VLOOKUP(A2277,CUS[],3,FALSE)</f>
        <v>Tim</v>
      </c>
      <c r="C2277">
        <f>VLOOKUP(A2277,MED[],2,FALSE)</f>
        <v>22.76</v>
      </c>
      <c r="D2277">
        <f>VLOOKUP(A2277,MED[],3,FALSE)</f>
        <v>9.44</v>
      </c>
      <c r="E2277" t="str">
        <f>VLOOKUP(A2277,MED[],4,FALSE)</f>
        <v>No</v>
      </c>
      <c r="F2277" t="str">
        <f>VLOOKUP(A2277,MED[],5,FALSE)</f>
        <v>No</v>
      </c>
      <c r="G2277" t="str">
        <f>VLOOKUP(A2277,MED[],6,FALSE)</f>
        <v>No</v>
      </c>
      <c r="H2277" t="str">
        <f>VLOOKUP(A2277,MED[],7,FALSE)</f>
        <v>0</v>
      </c>
      <c r="I2277" t="str">
        <f>VLOOKUP(A2277,MED[],8,FALSE)</f>
        <v>No</v>
      </c>
      <c r="J2277" t="str">
        <f>VLOOKUP(A2277,MED[],9,FALSE)</f>
        <v>Overweight</v>
      </c>
      <c r="K2277" t="str">
        <f>VLOOKUP(A2277,MED[],10,FALSE)</f>
        <v>Diabetes</v>
      </c>
      <c r="L2277" t="str">
        <f>VLOOKUP(A2277,HOS[],2,FALSE)</f>
        <v>24 Aug 2002</v>
      </c>
      <c r="M2277" s="11">
        <f>VLOOKUP(A2277,HOS[],8,FALSE)</f>
        <v>11879.1</v>
      </c>
      <c r="N2277" t="str">
        <f>VLOOKUP(A2277,HOS[],9,FALSE)</f>
        <v>tier - 2</v>
      </c>
      <c r="O2277" t="str">
        <f>VLOOKUP(A2277,HOS[],10,FALSE)</f>
        <v>tier - 1</v>
      </c>
      <c r="P2277" t="str">
        <f>VLOOKUP(A2277,HOS[],11,FALSE)</f>
        <v>R1013</v>
      </c>
      <c r="Q2277">
        <f>VLOOKUP(A2277,HOS[],3,FALSE)</f>
        <v>20</v>
      </c>
    </row>
    <row r="2278" spans="1:17" ht="15.6" x14ac:dyDescent="0.3">
      <c r="A2278" s="1" t="s">
        <v>81</v>
      </c>
      <c r="B2278" t="str">
        <f>VLOOKUP(A2278,CUS[],3,FALSE)</f>
        <v>Abby L.</v>
      </c>
      <c r="C2278">
        <f>VLOOKUP(A2278,MED[],2,FALSE)</f>
        <v>22.79</v>
      </c>
      <c r="D2278">
        <f>VLOOKUP(A2278,MED[],3,FALSE)</f>
        <v>6.15</v>
      </c>
      <c r="E2278" t="str">
        <f>VLOOKUP(A2278,MED[],4,FALSE)</f>
        <v>yes</v>
      </c>
      <c r="F2278" t="str">
        <f>VLOOKUP(A2278,MED[],5,FALSE)</f>
        <v>No</v>
      </c>
      <c r="G2278" t="str">
        <f>VLOOKUP(A2278,MED[],6,FALSE)</f>
        <v>Yes</v>
      </c>
      <c r="H2278" t="str">
        <f>VLOOKUP(A2278,MED[],7,FALSE)</f>
        <v>1</v>
      </c>
      <c r="I2278" t="str">
        <f>VLOOKUP(A2278,MED[],8,FALSE)</f>
        <v>No</v>
      </c>
      <c r="J2278" t="str">
        <f>VLOOKUP(A2278,MED[],9,FALSE)</f>
        <v>Overweight</v>
      </c>
      <c r="K2278" t="str">
        <f>VLOOKUP(A2278,MED[],10,FALSE)</f>
        <v>Prediabetes</v>
      </c>
      <c r="L2278" t="str">
        <f>VLOOKUP(A2278,HOS[],2,FALSE)</f>
        <v>10 Jun 1997</v>
      </c>
      <c r="M2278" s="11">
        <f>VLOOKUP(A2278,HOS[],8,FALSE)</f>
        <v>1304</v>
      </c>
      <c r="N2278" t="str">
        <f>VLOOKUP(A2278,HOS[],9,FALSE)</f>
        <v>tier - 2</v>
      </c>
      <c r="O2278" t="str">
        <f>VLOOKUP(A2278,HOS[],10,FALSE)</f>
        <v>tier - 2</v>
      </c>
      <c r="P2278" t="str">
        <f>VLOOKUP(A2278,HOS[],11,FALSE)</f>
        <v>R1013</v>
      </c>
      <c r="Q2278">
        <f>VLOOKUP(A2278,HOS[],3,FALSE)</f>
        <v>25</v>
      </c>
    </row>
    <row r="2279" spans="1:17" ht="15.6" x14ac:dyDescent="0.3">
      <c r="A2279" s="1" t="s">
        <v>80</v>
      </c>
      <c r="B2279" t="str">
        <f>VLOOKUP(A2279,CUS[],3,FALSE)</f>
        <v>Mark</v>
      </c>
      <c r="C2279">
        <f>VLOOKUP(A2279,MED[],2,FALSE)</f>
        <v>17.41</v>
      </c>
      <c r="D2279">
        <f>VLOOKUP(A2279,MED[],3,FALSE)</f>
        <v>5.13</v>
      </c>
      <c r="E2279" t="str">
        <f>VLOOKUP(A2279,MED[],4,FALSE)</f>
        <v>yes</v>
      </c>
      <c r="F2279" t="str">
        <f>VLOOKUP(A2279,MED[],5,FALSE)</f>
        <v>No</v>
      </c>
      <c r="G2279" t="str">
        <f>VLOOKUP(A2279,MED[],6,FALSE)</f>
        <v>No</v>
      </c>
      <c r="H2279" t="str">
        <f>VLOOKUP(A2279,MED[],7,FALSE)</f>
        <v>0</v>
      </c>
      <c r="I2279" t="str">
        <f>VLOOKUP(A2279,MED[],8,FALSE)</f>
        <v>No</v>
      </c>
      <c r="J2279" t="str">
        <f>VLOOKUP(A2279,MED[],9,FALSE)</f>
        <v>Underweight</v>
      </c>
      <c r="K2279" t="str">
        <f>VLOOKUP(A2279,MED[],10,FALSE)</f>
        <v>Normal</v>
      </c>
      <c r="L2279" t="str">
        <f>VLOOKUP(A2279,HOS[],2,FALSE)</f>
        <v>2 Aug 1996</v>
      </c>
      <c r="M2279" s="11">
        <f>VLOOKUP(A2279,HOS[],8,FALSE)</f>
        <v>1304</v>
      </c>
      <c r="N2279" t="str">
        <f>VLOOKUP(A2279,HOS[],9,FALSE)</f>
        <v>tier - 2</v>
      </c>
      <c r="O2279" t="str">
        <f>VLOOKUP(A2279,HOS[],10,FALSE)</f>
        <v>tier - 3</v>
      </c>
      <c r="P2279" t="str">
        <f>VLOOKUP(A2279,HOS[],11,FALSE)</f>
        <v>R1013</v>
      </c>
      <c r="Q2279">
        <f>VLOOKUP(A2279,HOS[],3,FALSE)</f>
        <v>26</v>
      </c>
    </row>
    <row r="2280" spans="1:17" ht="15.6" x14ac:dyDescent="0.3">
      <c r="A2280" s="1" t="s">
        <v>79</v>
      </c>
      <c r="B2280" t="str">
        <f>VLOOKUP(A2280,CUS[],3,FALSE)</f>
        <v>Ali</v>
      </c>
      <c r="C2280">
        <f>VLOOKUP(A2280,MED[],2,FALSE)</f>
        <v>19.32</v>
      </c>
      <c r="D2280">
        <f>VLOOKUP(A2280,MED[],3,FALSE)</f>
        <v>4.96</v>
      </c>
      <c r="E2280" t="str">
        <f>VLOOKUP(A2280,MED[],4,FALSE)</f>
        <v>yes</v>
      </c>
      <c r="F2280" t="str">
        <f>VLOOKUP(A2280,MED[],5,FALSE)</f>
        <v>No</v>
      </c>
      <c r="G2280" t="str">
        <f>VLOOKUP(A2280,MED[],6,FALSE)</f>
        <v>No</v>
      </c>
      <c r="H2280" t="str">
        <f>VLOOKUP(A2280,MED[],7,FALSE)</f>
        <v>0</v>
      </c>
      <c r="I2280" t="str">
        <f>VLOOKUP(A2280,MED[],8,FALSE)</f>
        <v>No</v>
      </c>
      <c r="J2280" t="str">
        <f>VLOOKUP(A2280,MED[],9,FALSE)</f>
        <v>Overweight</v>
      </c>
      <c r="K2280" t="str">
        <f>VLOOKUP(A2280,MED[],10,FALSE)</f>
        <v>Normal</v>
      </c>
      <c r="L2280" t="str">
        <f>VLOOKUP(A2280,HOS[],2,FALSE)</f>
        <v>13 Nov 2001</v>
      </c>
      <c r="M2280" s="11">
        <f>VLOOKUP(A2280,HOS[],8,FALSE)</f>
        <v>1315</v>
      </c>
      <c r="N2280" t="str">
        <f>VLOOKUP(A2280,HOS[],9,FALSE)</f>
        <v>tier - 2</v>
      </c>
      <c r="O2280" t="str">
        <f>VLOOKUP(A2280,HOS[],10,FALSE)</f>
        <v>tier - 1</v>
      </c>
      <c r="P2280" t="str">
        <f>VLOOKUP(A2280,HOS[],11,FALSE)</f>
        <v>R1013</v>
      </c>
      <c r="Q2280">
        <f>VLOOKUP(A2280,HOS[],3,FALSE)</f>
        <v>21</v>
      </c>
    </row>
    <row r="2281" spans="1:17" ht="15.6" x14ac:dyDescent="0.3">
      <c r="A2281" s="1" t="s">
        <v>78</v>
      </c>
      <c r="B2281" t="str">
        <f>VLOOKUP(A2281,CUS[],3,FALSE)</f>
        <v>Joshua</v>
      </c>
      <c r="C2281">
        <f>VLOOKUP(A2281,MED[],2,FALSE)</f>
        <v>18.25</v>
      </c>
      <c r="D2281">
        <f>VLOOKUP(A2281,MED[],3,FALSE)</f>
        <v>10.95</v>
      </c>
      <c r="E2281" t="str">
        <f>VLOOKUP(A2281,MED[],4,FALSE)</f>
        <v>No</v>
      </c>
      <c r="F2281" t="str">
        <f>VLOOKUP(A2281,MED[],5,FALSE)</f>
        <v>No</v>
      </c>
      <c r="G2281" t="str">
        <f>VLOOKUP(A2281,MED[],6,FALSE)</f>
        <v>No</v>
      </c>
      <c r="H2281" t="str">
        <f>VLOOKUP(A2281,MED[],7,FALSE)</f>
        <v>0</v>
      </c>
      <c r="I2281" t="str">
        <f>VLOOKUP(A2281,MED[],8,FALSE)</f>
        <v>No</v>
      </c>
      <c r="J2281" t="str">
        <f>VLOOKUP(A2281,MED[],9,FALSE)</f>
        <v>Underweight</v>
      </c>
      <c r="K2281" t="str">
        <f>VLOOKUP(A2281,MED[],10,FALSE)</f>
        <v>Diabetes</v>
      </c>
      <c r="L2281" t="str">
        <f>VLOOKUP(A2281,HOS[],2,FALSE)</f>
        <v>14 Jun 2002</v>
      </c>
      <c r="M2281" s="11">
        <f>VLOOKUP(A2281,HOS[],8,FALSE)</f>
        <v>1329.17</v>
      </c>
      <c r="N2281" t="str">
        <f>VLOOKUP(A2281,HOS[],9,FALSE)</f>
        <v>tier - 2</v>
      </c>
      <c r="O2281" t="str">
        <f>VLOOKUP(A2281,HOS[],10,FALSE)</f>
        <v>tier - 3</v>
      </c>
      <c r="P2281" t="str">
        <f>VLOOKUP(A2281,HOS[],11,FALSE)</f>
        <v>R1012</v>
      </c>
      <c r="Q2281">
        <f>VLOOKUP(A2281,HOS[],3,FALSE)</f>
        <v>20</v>
      </c>
    </row>
    <row r="2282" spans="1:17" ht="15.6" x14ac:dyDescent="0.3">
      <c r="A2282" s="1" t="s">
        <v>77</v>
      </c>
      <c r="B2282" t="str">
        <f>VLOOKUP(A2282,CUS[],3,FALSE)</f>
        <v>Pierre</v>
      </c>
      <c r="C2282">
        <f>VLOOKUP(A2282,MED[],2,FALSE)</f>
        <v>53.13</v>
      </c>
      <c r="D2282">
        <f>VLOOKUP(A2282,MED[],3,FALSE)</f>
        <v>4.4400000000000004</v>
      </c>
      <c r="E2282" t="str">
        <f>VLOOKUP(A2282,MED[],4,FALSE)</f>
        <v>No</v>
      </c>
      <c r="F2282" t="str">
        <f>VLOOKUP(A2282,MED[],5,FALSE)</f>
        <v>yes</v>
      </c>
      <c r="G2282" t="str">
        <f>VLOOKUP(A2282,MED[],6,FALSE)</f>
        <v>No</v>
      </c>
      <c r="H2282" t="str">
        <f>VLOOKUP(A2282,MED[],7,FALSE)</f>
        <v>1</v>
      </c>
      <c r="I2282" t="str">
        <f>VLOOKUP(A2282,MED[],8,FALSE)</f>
        <v>No</v>
      </c>
      <c r="J2282" t="str">
        <f>VLOOKUP(A2282,MED[],9,FALSE)</f>
        <v>Obesity</v>
      </c>
      <c r="K2282" t="str">
        <f>VLOOKUP(A2282,MED[],10,FALSE)</f>
        <v>Normal</v>
      </c>
      <c r="L2282" t="str">
        <f>VLOOKUP(A2282,HOS[],2,FALSE)</f>
        <v>12 Nov 2004</v>
      </c>
      <c r="M2282" s="11">
        <f>VLOOKUP(A2282,HOS[],8,FALSE)</f>
        <v>1332.61</v>
      </c>
      <c r="N2282" t="str">
        <f>VLOOKUP(A2282,HOS[],9,FALSE)</f>
        <v>tier - 2</v>
      </c>
      <c r="O2282" t="str">
        <f>VLOOKUP(A2282,HOS[],10,FALSE)</f>
        <v>tier - 3</v>
      </c>
      <c r="P2282" t="str">
        <f>VLOOKUP(A2282,HOS[],11,FALSE)</f>
        <v>R1013</v>
      </c>
      <c r="Q2282">
        <f>VLOOKUP(A2282,HOS[],3,FALSE)</f>
        <v>18</v>
      </c>
    </row>
    <row r="2283" spans="1:17" ht="15.6" x14ac:dyDescent="0.3">
      <c r="A2283" s="1" t="s">
        <v>76</v>
      </c>
      <c r="B2283" t="str">
        <f>VLOOKUP(A2283,CUS[],3,FALSE)</f>
        <v>Kate</v>
      </c>
      <c r="C2283">
        <f>VLOOKUP(A2283,MED[],2,FALSE)</f>
        <v>20.46</v>
      </c>
      <c r="D2283">
        <f>VLOOKUP(A2283,MED[],3,FALSE)</f>
        <v>4.0199999999999996</v>
      </c>
      <c r="E2283" t="str">
        <f>VLOOKUP(A2283,MED[],4,FALSE)</f>
        <v>No</v>
      </c>
      <c r="F2283" t="str">
        <f>VLOOKUP(A2283,MED[],5,FALSE)</f>
        <v>No</v>
      </c>
      <c r="G2283" t="str">
        <f>VLOOKUP(A2283,MED[],6,FALSE)</f>
        <v>No</v>
      </c>
      <c r="H2283" t="str">
        <f>VLOOKUP(A2283,MED[],7,FALSE)</f>
        <v>0</v>
      </c>
      <c r="I2283" t="str">
        <f>VLOOKUP(A2283,MED[],8,FALSE)</f>
        <v>No</v>
      </c>
      <c r="J2283" t="str">
        <f>VLOOKUP(A2283,MED[],9,FALSE)</f>
        <v>Overweight</v>
      </c>
      <c r="K2283" t="str">
        <f>VLOOKUP(A2283,MED[],10,FALSE)</f>
        <v>Normal</v>
      </c>
      <c r="L2283" t="str">
        <f>VLOOKUP(A2283,HOS[],2,FALSE)</f>
        <v>30 Jul 1994</v>
      </c>
      <c r="M2283" s="11">
        <f>VLOOKUP(A2283,HOS[],8,FALSE)</f>
        <v>1338</v>
      </c>
      <c r="N2283" t="str">
        <f>VLOOKUP(A2283,HOS[],9,FALSE)</f>
        <v>tier - 2</v>
      </c>
      <c r="O2283" t="str">
        <f>VLOOKUP(A2283,HOS[],10,FALSE)</f>
        <v>tier - 1</v>
      </c>
      <c r="P2283" t="str">
        <f>VLOOKUP(A2283,HOS[],11,FALSE)</f>
        <v>R1013</v>
      </c>
      <c r="Q2283">
        <f>VLOOKUP(A2283,HOS[],3,FALSE)</f>
        <v>28</v>
      </c>
    </row>
    <row r="2284" spans="1:17" ht="15.6" x14ac:dyDescent="0.3">
      <c r="A2284" s="1" t="s">
        <v>75</v>
      </c>
      <c r="B2284" t="str">
        <f>VLOOKUP(A2284,CUS[],3,FALSE)</f>
        <v>David</v>
      </c>
      <c r="C2284">
        <f>VLOOKUP(A2284,MED[],2,FALSE)</f>
        <v>43.01</v>
      </c>
      <c r="D2284">
        <f>VLOOKUP(A2284,MED[],3,FALSE)</f>
        <v>5.44</v>
      </c>
      <c r="E2284" t="str">
        <f>VLOOKUP(A2284,MED[],4,FALSE)</f>
        <v>No</v>
      </c>
      <c r="F2284" t="str">
        <f>VLOOKUP(A2284,MED[],5,FALSE)</f>
        <v>yes</v>
      </c>
      <c r="G2284" t="str">
        <f>VLOOKUP(A2284,MED[],6,FALSE)</f>
        <v>No</v>
      </c>
      <c r="H2284" t="str">
        <f>VLOOKUP(A2284,MED[],7,FALSE)</f>
        <v>1</v>
      </c>
      <c r="I2284" t="str">
        <f>VLOOKUP(A2284,MED[],8,FALSE)</f>
        <v>No</v>
      </c>
      <c r="J2284" t="str">
        <f>VLOOKUP(A2284,MED[],9,FALSE)</f>
        <v>Obesity</v>
      </c>
      <c r="K2284" t="str">
        <f>VLOOKUP(A2284,MED[],10,FALSE)</f>
        <v>Normal</v>
      </c>
      <c r="L2284" t="str">
        <f>VLOOKUP(A2284,HOS[],2,FALSE)</f>
        <v>7 Jul 2004</v>
      </c>
      <c r="M2284" s="11">
        <f>VLOOKUP(A2284,HOS[],8,FALSE)</f>
        <v>1341.16</v>
      </c>
      <c r="N2284" t="str">
        <f>VLOOKUP(A2284,HOS[],9,FALSE)</f>
        <v>tier - 2</v>
      </c>
      <c r="O2284" t="str">
        <f>VLOOKUP(A2284,HOS[],10,FALSE)</f>
        <v>tier - 2</v>
      </c>
      <c r="P2284" t="str">
        <f>VLOOKUP(A2284,HOS[],11,FALSE)</f>
        <v>R1013</v>
      </c>
      <c r="Q2284">
        <f>VLOOKUP(A2284,HOS[],3,FALSE)</f>
        <v>18</v>
      </c>
    </row>
    <row r="2285" spans="1:17" ht="15.6" x14ac:dyDescent="0.3">
      <c r="A2285" s="1" t="s">
        <v>74</v>
      </c>
      <c r="B2285" t="str">
        <f>VLOOKUP(A2285,CUS[],3,FALSE)</f>
        <v>Carla</v>
      </c>
      <c r="C2285">
        <f>VLOOKUP(A2285,MED[],2,FALSE)</f>
        <v>15.01</v>
      </c>
      <c r="D2285">
        <f>VLOOKUP(A2285,MED[],3,FALSE)</f>
        <v>4.1500000000000004</v>
      </c>
      <c r="E2285" t="str">
        <f>VLOOKUP(A2285,MED[],4,FALSE)</f>
        <v>No</v>
      </c>
      <c r="F2285" t="str">
        <f>VLOOKUP(A2285,MED[],5,FALSE)</f>
        <v>No</v>
      </c>
      <c r="G2285" t="str">
        <f>VLOOKUP(A2285,MED[],6,FALSE)</f>
        <v>Yes</v>
      </c>
      <c r="H2285" t="str">
        <f>VLOOKUP(A2285,MED[],7,FALSE)</f>
        <v>1</v>
      </c>
      <c r="I2285" t="str">
        <f>VLOOKUP(A2285,MED[],8,FALSE)</f>
        <v>No</v>
      </c>
      <c r="J2285" t="str">
        <f>VLOOKUP(A2285,MED[],9,FALSE)</f>
        <v>Underweight</v>
      </c>
      <c r="K2285" t="str">
        <f>VLOOKUP(A2285,MED[],10,FALSE)</f>
        <v>Normal</v>
      </c>
      <c r="L2285" t="str">
        <f>VLOOKUP(A2285,HOS[],2,FALSE)</f>
        <v>3 Jun 2003</v>
      </c>
      <c r="M2285" s="11">
        <f>VLOOKUP(A2285,HOS[],8,FALSE)</f>
        <v>1359</v>
      </c>
      <c r="N2285" t="str">
        <f>VLOOKUP(A2285,HOS[],9,FALSE)</f>
        <v>tier - 2</v>
      </c>
      <c r="O2285" t="str">
        <f>VLOOKUP(A2285,HOS[],10,FALSE)</f>
        <v>tier - 1</v>
      </c>
      <c r="P2285" t="str">
        <f>VLOOKUP(A2285,HOS[],11,FALSE)</f>
        <v>R1012</v>
      </c>
      <c r="Q2285">
        <f>VLOOKUP(A2285,HOS[],3,FALSE)</f>
        <v>20</v>
      </c>
    </row>
    <row r="2286" spans="1:17" ht="15.6" x14ac:dyDescent="0.3">
      <c r="A2286" s="1" t="s">
        <v>73</v>
      </c>
      <c r="B2286" t="str">
        <f>VLOOKUP(A2286,CUS[],3,FALSE)</f>
        <v>Alvaro Sr.</v>
      </c>
      <c r="C2286">
        <f>VLOOKUP(A2286,MED[],2,FALSE)</f>
        <v>41.14</v>
      </c>
      <c r="D2286">
        <f>VLOOKUP(A2286,MED[],3,FALSE)</f>
        <v>6.02</v>
      </c>
      <c r="E2286" t="str">
        <f>VLOOKUP(A2286,MED[],4,FALSE)</f>
        <v>No</v>
      </c>
      <c r="F2286" t="str">
        <f>VLOOKUP(A2286,MED[],5,FALSE)</f>
        <v>yes</v>
      </c>
      <c r="G2286" t="str">
        <f>VLOOKUP(A2286,MED[],6,FALSE)</f>
        <v>No</v>
      </c>
      <c r="H2286" t="str">
        <f>VLOOKUP(A2286,MED[],7,FALSE)</f>
        <v>1</v>
      </c>
      <c r="I2286" t="str">
        <f>VLOOKUP(A2286,MED[],8,FALSE)</f>
        <v>No</v>
      </c>
      <c r="J2286" t="str">
        <f>VLOOKUP(A2286,MED[],9,FALSE)</f>
        <v>Obesity</v>
      </c>
      <c r="K2286" t="str">
        <f>VLOOKUP(A2286,MED[],10,FALSE)</f>
        <v>Prediabetes</v>
      </c>
      <c r="L2286" t="str">
        <f>VLOOKUP(A2286,HOS[],2,FALSE)</f>
        <v>15 Jun 2004</v>
      </c>
      <c r="M2286" s="11">
        <f>VLOOKUP(A2286,HOS[],8,FALSE)</f>
        <v>1382</v>
      </c>
      <c r="N2286" t="str">
        <f>VLOOKUP(A2286,HOS[],9,FALSE)</f>
        <v>tier - 2</v>
      </c>
      <c r="O2286" t="str">
        <f>VLOOKUP(A2286,HOS[],10,FALSE)</f>
        <v>tier - 2</v>
      </c>
      <c r="P2286" t="str">
        <f>VLOOKUP(A2286,HOS[],11,FALSE)</f>
        <v>R1013</v>
      </c>
      <c r="Q2286">
        <f>VLOOKUP(A2286,HOS[],3,FALSE)</f>
        <v>18</v>
      </c>
    </row>
    <row r="2287" spans="1:17" ht="15.6" x14ac:dyDescent="0.3">
      <c r="A2287" s="1" t="s">
        <v>72</v>
      </c>
      <c r="B2287" t="str">
        <f>VLOOKUP(A2287,CUS[],3,FALSE)</f>
        <v>Hope</v>
      </c>
      <c r="C2287">
        <f>VLOOKUP(A2287,MED[],2,FALSE)</f>
        <v>16.55</v>
      </c>
      <c r="D2287">
        <f>VLOOKUP(A2287,MED[],3,FALSE)</f>
        <v>7.73</v>
      </c>
      <c r="E2287" t="str">
        <f>VLOOKUP(A2287,MED[],4,FALSE)</f>
        <v>No</v>
      </c>
      <c r="F2287" t="str">
        <f>VLOOKUP(A2287,MED[],5,FALSE)</f>
        <v>No</v>
      </c>
      <c r="G2287" t="str">
        <f>VLOOKUP(A2287,MED[],6,FALSE)</f>
        <v>No</v>
      </c>
      <c r="H2287" t="str">
        <f>VLOOKUP(A2287,MED[],7,FALSE)</f>
        <v>0</v>
      </c>
      <c r="I2287" t="str">
        <f>VLOOKUP(A2287,MED[],8,FALSE)</f>
        <v>No</v>
      </c>
      <c r="J2287" t="str">
        <f>VLOOKUP(A2287,MED[],9,FALSE)</f>
        <v>Underweight</v>
      </c>
      <c r="K2287" t="str">
        <f>VLOOKUP(A2287,MED[],10,FALSE)</f>
        <v>Diabetes</v>
      </c>
      <c r="L2287" t="str">
        <f>VLOOKUP(A2287,HOS[],2,FALSE)</f>
        <v>29 Oct 2002</v>
      </c>
      <c r="M2287" s="11">
        <f>VLOOKUP(A2287,HOS[],8,FALSE)</f>
        <v>35050.620000000003</v>
      </c>
      <c r="N2287" t="str">
        <f>VLOOKUP(A2287,HOS[],9,FALSE)</f>
        <v>tier - 3</v>
      </c>
      <c r="O2287" t="str">
        <f>VLOOKUP(A2287,HOS[],10,FALSE)</f>
        <v>tier - 2</v>
      </c>
      <c r="P2287" t="str">
        <f>VLOOKUP(A2287,HOS[],11,FALSE)</f>
        <v>R1011</v>
      </c>
      <c r="Q2287">
        <f>VLOOKUP(A2287,HOS[],3,FALSE)</f>
        <v>20</v>
      </c>
    </row>
    <row r="2288" spans="1:17" ht="15.6" x14ac:dyDescent="0.3">
      <c r="A2288" s="1" t="s">
        <v>71</v>
      </c>
      <c r="B2288" t="str">
        <f>VLOOKUP(A2288,CUS[],3,FALSE)</f>
        <v>Mark P.</v>
      </c>
      <c r="C2288">
        <f>VLOOKUP(A2288,MED[],2,FALSE)</f>
        <v>37.29</v>
      </c>
      <c r="D2288">
        <f>VLOOKUP(A2288,MED[],3,FALSE)</f>
        <v>5.03</v>
      </c>
      <c r="E2288" t="str">
        <f>VLOOKUP(A2288,MED[],4,FALSE)</f>
        <v>No</v>
      </c>
      <c r="F2288" t="str">
        <f>VLOOKUP(A2288,MED[],5,FALSE)</f>
        <v>yes</v>
      </c>
      <c r="G2288" t="str">
        <f>VLOOKUP(A2288,MED[],6,FALSE)</f>
        <v>No</v>
      </c>
      <c r="H2288" t="str">
        <f>VLOOKUP(A2288,MED[],7,FALSE)</f>
        <v>1</v>
      </c>
      <c r="I2288" t="str">
        <f>VLOOKUP(A2288,MED[],8,FALSE)</f>
        <v>No</v>
      </c>
      <c r="J2288" t="str">
        <f>VLOOKUP(A2288,MED[],9,FALSE)</f>
        <v>Obesity</v>
      </c>
      <c r="K2288" t="str">
        <f>VLOOKUP(A2288,MED[],10,FALSE)</f>
        <v>Normal</v>
      </c>
      <c r="L2288" t="str">
        <f>VLOOKUP(A2288,HOS[],2,FALSE)</f>
        <v>14 Sep 2004</v>
      </c>
      <c r="M2288" s="11">
        <f>VLOOKUP(A2288,HOS[],8,FALSE)</f>
        <v>11881.36</v>
      </c>
      <c r="N2288" t="str">
        <f>VLOOKUP(A2288,HOS[],9,FALSE)</f>
        <v>tier - 3</v>
      </c>
      <c r="O2288" t="str">
        <f>VLOOKUP(A2288,HOS[],10,FALSE)</f>
        <v>tier - 3</v>
      </c>
      <c r="P2288" t="str">
        <f>VLOOKUP(A2288,HOS[],11,FALSE)</f>
        <v>R1013</v>
      </c>
      <c r="Q2288">
        <f>VLOOKUP(A2288,HOS[],3,FALSE)</f>
        <v>18</v>
      </c>
    </row>
    <row r="2289" spans="1:17" ht="15.6" x14ac:dyDescent="0.3">
      <c r="A2289" s="1" t="s">
        <v>70</v>
      </c>
      <c r="B2289" t="str">
        <f>VLOOKUP(A2289,CUS[],3,FALSE)</f>
        <v>Desiree</v>
      </c>
      <c r="C2289">
        <f>VLOOKUP(A2289,MED[],2,FALSE)</f>
        <v>16.739999999999998</v>
      </c>
      <c r="D2289">
        <f>VLOOKUP(A2289,MED[],3,FALSE)</f>
        <v>4.08</v>
      </c>
      <c r="E2289" t="str">
        <f>VLOOKUP(A2289,MED[],4,FALSE)</f>
        <v>yes</v>
      </c>
      <c r="F2289" t="str">
        <f>VLOOKUP(A2289,MED[],5,FALSE)</f>
        <v>No</v>
      </c>
      <c r="G2289" t="str">
        <f>VLOOKUP(A2289,MED[],6,FALSE)</f>
        <v>No</v>
      </c>
      <c r="H2289" t="str">
        <f>VLOOKUP(A2289,MED[],7,FALSE)</f>
        <v>0</v>
      </c>
      <c r="I2289" t="str">
        <f>VLOOKUP(A2289,MED[],8,FALSE)</f>
        <v>No</v>
      </c>
      <c r="J2289" t="str">
        <f>VLOOKUP(A2289,MED[],9,FALSE)</f>
        <v>Underweight</v>
      </c>
      <c r="K2289" t="str">
        <f>VLOOKUP(A2289,MED[],10,FALSE)</f>
        <v>Normal</v>
      </c>
      <c r="L2289" t="str">
        <f>VLOOKUP(A2289,HOS[],2,FALSE)</f>
        <v>6 Oct 2001</v>
      </c>
      <c r="M2289" s="11">
        <f>VLOOKUP(A2289,HOS[],8,FALSE)</f>
        <v>1389</v>
      </c>
      <c r="N2289" t="str">
        <f>VLOOKUP(A2289,HOS[],9,FALSE)</f>
        <v>tier - 3</v>
      </c>
      <c r="O2289" t="str">
        <f>VLOOKUP(A2289,HOS[],10,FALSE)</f>
        <v>tier - 1</v>
      </c>
      <c r="P2289" t="str">
        <f>VLOOKUP(A2289,HOS[],11,FALSE)</f>
        <v>R1013</v>
      </c>
      <c r="Q2289">
        <f>VLOOKUP(A2289,HOS[],3,FALSE)</f>
        <v>21</v>
      </c>
    </row>
    <row r="2290" spans="1:17" ht="15.6" x14ac:dyDescent="0.3">
      <c r="A2290" s="1" t="s">
        <v>69</v>
      </c>
      <c r="B2290" t="str">
        <f>VLOOKUP(A2290,CUS[],3,FALSE)</f>
        <v>Mario Jr.</v>
      </c>
      <c r="C2290">
        <f>VLOOKUP(A2290,MED[],2,FALSE)</f>
        <v>34.43</v>
      </c>
      <c r="D2290">
        <f>VLOOKUP(A2290,MED[],3,FALSE)</f>
        <v>4.2699999999999996</v>
      </c>
      <c r="E2290" t="str">
        <f>VLOOKUP(A2290,MED[],4,FALSE)</f>
        <v>No</v>
      </c>
      <c r="F2290" t="str">
        <f>VLOOKUP(A2290,MED[],5,FALSE)</f>
        <v>yes</v>
      </c>
      <c r="G2290" t="str">
        <f>VLOOKUP(A2290,MED[],6,FALSE)</f>
        <v>No</v>
      </c>
      <c r="H2290" t="str">
        <f>VLOOKUP(A2290,MED[],7,FALSE)</f>
        <v>1</v>
      </c>
      <c r="I2290" t="str">
        <f>VLOOKUP(A2290,MED[],8,FALSE)</f>
        <v>No</v>
      </c>
      <c r="J2290" t="str">
        <f>VLOOKUP(A2290,MED[],9,FALSE)</f>
        <v>Obesity</v>
      </c>
      <c r="K2290" t="str">
        <f>VLOOKUP(A2290,MED[],10,FALSE)</f>
        <v>Normal</v>
      </c>
      <c r="L2290" t="str">
        <f>VLOOKUP(A2290,HOS[],2,FALSE)</f>
        <v>14 Nov 2004</v>
      </c>
      <c r="M2290" s="11">
        <f>VLOOKUP(A2290,HOS[],8,FALSE)</f>
        <v>1390</v>
      </c>
      <c r="N2290" t="str">
        <f>VLOOKUP(A2290,HOS[],9,FALSE)</f>
        <v>tier - 3</v>
      </c>
      <c r="O2290" t="str">
        <f>VLOOKUP(A2290,HOS[],10,FALSE)</f>
        <v>tier - 2</v>
      </c>
      <c r="P2290" t="str">
        <f>VLOOKUP(A2290,HOS[],11,FALSE)</f>
        <v>R1013</v>
      </c>
      <c r="Q2290">
        <f>VLOOKUP(A2290,HOS[],3,FALSE)</f>
        <v>18</v>
      </c>
    </row>
    <row r="2291" spans="1:17" ht="15.6" x14ac:dyDescent="0.3">
      <c r="A2291" s="1" t="s">
        <v>68</v>
      </c>
      <c r="B2291" t="str">
        <f>VLOOKUP(A2291,CUS[],3,FALSE)</f>
        <v>Lusapho</v>
      </c>
      <c r="C2291">
        <f>VLOOKUP(A2291,MED[],2,FALSE)</f>
        <v>34.1</v>
      </c>
      <c r="D2291">
        <f>VLOOKUP(A2291,MED[],3,FALSE)</f>
        <v>4.07</v>
      </c>
      <c r="E2291" t="str">
        <f>VLOOKUP(A2291,MED[],4,FALSE)</f>
        <v>No</v>
      </c>
      <c r="F2291" t="str">
        <f>VLOOKUP(A2291,MED[],5,FALSE)</f>
        <v>yes</v>
      </c>
      <c r="G2291" t="str">
        <f>VLOOKUP(A2291,MED[],6,FALSE)</f>
        <v>No</v>
      </c>
      <c r="H2291" t="str">
        <f>VLOOKUP(A2291,MED[],7,FALSE)</f>
        <v>1</v>
      </c>
      <c r="I2291" t="str">
        <f>VLOOKUP(A2291,MED[],8,FALSE)</f>
        <v>No</v>
      </c>
      <c r="J2291" t="str">
        <f>VLOOKUP(A2291,MED[],9,FALSE)</f>
        <v>Obesity</v>
      </c>
      <c r="K2291" t="str">
        <f>VLOOKUP(A2291,MED[],10,FALSE)</f>
        <v>Normal</v>
      </c>
      <c r="L2291" t="str">
        <f>VLOOKUP(A2291,HOS[],2,FALSE)</f>
        <v>22 Oct 2004</v>
      </c>
      <c r="M2291" s="11">
        <f>VLOOKUP(A2291,HOS[],8,FALSE)</f>
        <v>1391.53</v>
      </c>
      <c r="N2291" t="str">
        <f>VLOOKUP(A2291,HOS[],9,FALSE)</f>
        <v>tier - 3</v>
      </c>
      <c r="O2291" t="str">
        <f>VLOOKUP(A2291,HOS[],10,FALSE)</f>
        <v>tier - 1</v>
      </c>
      <c r="P2291" t="str">
        <f>VLOOKUP(A2291,HOS[],11,FALSE)</f>
        <v>R1013</v>
      </c>
      <c r="Q2291">
        <f>VLOOKUP(A2291,HOS[],3,FALSE)</f>
        <v>18</v>
      </c>
    </row>
    <row r="2292" spans="1:17" ht="15.6" x14ac:dyDescent="0.3">
      <c r="A2292" s="1" t="s">
        <v>67</v>
      </c>
      <c r="B2292" t="str">
        <f>VLOOKUP(A2292,CUS[],3,FALSE)</f>
        <v>Erin C.</v>
      </c>
      <c r="C2292">
        <f>VLOOKUP(A2292,MED[],2,FALSE)</f>
        <v>19.3</v>
      </c>
      <c r="D2292">
        <f>VLOOKUP(A2292,MED[],3,FALSE)</f>
        <v>10.36</v>
      </c>
      <c r="E2292" t="str">
        <f>VLOOKUP(A2292,MED[],4,FALSE)</f>
        <v>No</v>
      </c>
      <c r="F2292" t="str">
        <f>VLOOKUP(A2292,MED[],5,FALSE)</f>
        <v>No</v>
      </c>
      <c r="G2292" t="str">
        <f>VLOOKUP(A2292,MED[],6,FALSE)</f>
        <v>No</v>
      </c>
      <c r="H2292" t="str">
        <f>VLOOKUP(A2292,MED[],7,FALSE)</f>
        <v>0</v>
      </c>
      <c r="I2292" t="str">
        <f>VLOOKUP(A2292,MED[],8,FALSE)</f>
        <v>No</v>
      </c>
      <c r="J2292" t="str">
        <f>VLOOKUP(A2292,MED[],9,FALSE)</f>
        <v>Overweight</v>
      </c>
      <c r="K2292" t="str">
        <f>VLOOKUP(A2292,MED[],10,FALSE)</f>
        <v>Diabetes</v>
      </c>
      <c r="L2292" t="str">
        <f>VLOOKUP(A2292,HOS[],2,FALSE)</f>
        <v>27 Aug 2002</v>
      </c>
      <c r="M2292" s="11">
        <f>VLOOKUP(A2292,HOS[],8,FALSE)</f>
        <v>1402</v>
      </c>
      <c r="N2292" t="str">
        <f>VLOOKUP(A2292,HOS[],9,FALSE)</f>
        <v>tier - 3</v>
      </c>
      <c r="O2292" t="str">
        <f>VLOOKUP(A2292,HOS[],10,FALSE)</f>
        <v>tier - 1</v>
      </c>
      <c r="P2292" t="str">
        <f>VLOOKUP(A2292,HOS[],11,FALSE)</f>
        <v>R1013</v>
      </c>
      <c r="Q2292">
        <f>VLOOKUP(A2292,HOS[],3,FALSE)</f>
        <v>20</v>
      </c>
    </row>
    <row r="2293" spans="1:17" ht="15.6" x14ac:dyDescent="0.3">
      <c r="A2293" s="1" t="s">
        <v>66</v>
      </c>
      <c r="B2293" t="str">
        <f>VLOOKUP(A2293,CUS[],3,FALSE)</f>
        <v>Alan F</v>
      </c>
      <c r="C2293">
        <f>VLOOKUP(A2293,MED[],2,FALSE)</f>
        <v>33.659999999999997</v>
      </c>
      <c r="D2293">
        <f>VLOOKUP(A2293,MED[],3,FALSE)</f>
        <v>5.71</v>
      </c>
      <c r="E2293" t="str">
        <f>VLOOKUP(A2293,MED[],4,FALSE)</f>
        <v>No</v>
      </c>
      <c r="F2293" t="str">
        <f>VLOOKUP(A2293,MED[],5,FALSE)</f>
        <v>yes</v>
      </c>
      <c r="G2293" t="str">
        <f>VLOOKUP(A2293,MED[],6,FALSE)</f>
        <v>No</v>
      </c>
      <c r="H2293" t="str">
        <f>VLOOKUP(A2293,MED[],7,FALSE)</f>
        <v>1</v>
      </c>
      <c r="I2293" t="str">
        <f>VLOOKUP(A2293,MED[],8,FALSE)</f>
        <v>No</v>
      </c>
      <c r="J2293" t="str">
        <f>VLOOKUP(A2293,MED[],9,FALSE)</f>
        <v>Obesity</v>
      </c>
      <c r="K2293" t="str">
        <f>VLOOKUP(A2293,MED[],10,FALSE)</f>
        <v>Prediabetes</v>
      </c>
      <c r="L2293" t="str">
        <f>VLOOKUP(A2293,HOS[],2,FALSE)</f>
        <v>23 Nov 2004</v>
      </c>
      <c r="M2293" s="11">
        <f>VLOOKUP(A2293,HOS[],8,FALSE)</f>
        <v>1417</v>
      </c>
      <c r="N2293" t="str">
        <f>VLOOKUP(A2293,HOS[],9,FALSE)</f>
        <v>tier - 3</v>
      </c>
      <c r="O2293" t="str">
        <f>VLOOKUP(A2293,HOS[],10,FALSE)</f>
        <v>tier - 3</v>
      </c>
      <c r="P2293" t="str">
        <f>VLOOKUP(A2293,HOS[],11,FALSE)</f>
        <v>R1013</v>
      </c>
      <c r="Q2293">
        <f>VLOOKUP(A2293,HOS[],3,FALSE)</f>
        <v>18</v>
      </c>
    </row>
    <row r="2294" spans="1:17" ht="15.6" x14ac:dyDescent="0.3">
      <c r="A2294" s="1" t="s">
        <v>65</v>
      </c>
      <c r="B2294" t="str">
        <f>VLOOKUP(A2294,CUS[],3,FALSE)</f>
        <v>Ryan</v>
      </c>
      <c r="C2294">
        <f>VLOOKUP(A2294,MED[],2,FALSE)</f>
        <v>33.33</v>
      </c>
      <c r="D2294">
        <f>VLOOKUP(A2294,MED[],3,FALSE)</f>
        <v>6.08</v>
      </c>
      <c r="E2294" t="str">
        <f>VLOOKUP(A2294,MED[],4,FALSE)</f>
        <v>No</v>
      </c>
      <c r="F2294" t="str">
        <f>VLOOKUP(A2294,MED[],5,FALSE)</f>
        <v>yes</v>
      </c>
      <c r="G2294" t="str">
        <f>VLOOKUP(A2294,MED[],6,FALSE)</f>
        <v>No</v>
      </c>
      <c r="H2294" t="str">
        <f>VLOOKUP(A2294,MED[],7,FALSE)</f>
        <v>1</v>
      </c>
      <c r="I2294" t="str">
        <f>VLOOKUP(A2294,MED[],8,FALSE)</f>
        <v>No</v>
      </c>
      <c r="J2294" t="str">
        <f>VLOOKUP(A2294,MED[],9,FALSE)</f>
        <v>Obesity</v>
      </c>
      <c r="K2294" t="str">
        <f>VLOOKUP(A2294,MED[],10,FALSE)</f>
        <v>Prediabetes</v>
      </c>
      <c r="L2294" t="str">
        <f>VLOOKUP(A2294,HOS[],2,FALSE)</f>
        <v>23 Jun 2004</v>
      </c>
      <c r="M2294" s="11">
        <f>VLOOKUP(A2294,HOS[],8,FALSE)</f>
        <v>1421</v>
      </c>
      <c r="N2294" t="str">
        <f>VLOOKUP(A2294,HOS[],9,FALSE)</f>
        <v>tier - 3</v>
      </c>
      <c r="O2294" t="str">
        <f>VLOOKUP(A2294,HOS[],10,FALSE)</f>
        <v>tier - 3</v>
      </c>
      <c r="P2294" t="str">
        <f>VLOOKUP(A2294,HOS[],11,FALSE)</f>
        <v>R1013</v>
      </c>
      <c r="Q2294">
        <f>VLOOKUP(A2294,HOS[],3,FALSE)</f>
        <v>18</v>
      </c>
    </row>
    <row r="2295" spans="1:17" ht="15.6" x14ac:dyDescent="0.3">
      <c r="A2295" s="1" t="s">
        <v>64</v>
      </c>
      <c r="B2295" t="str">
        <f>VLOOKUP(A2295,CUS[],3,FALSE)</f>
        <v>Hope</v>
      </c>
      <c r="C2295">
        <f>VLOOKUP(A2295,MED[],2,FALSE)</f>
        <v>21.84</v>
      </c>
      <c r="D2295">
        <f>VLOOKUP(A2295,MED[],3,FALSE)</f>
        <v>5.71</v>
      </c>
      <c r="E2295" t="str">
        <f>VLOOKUP(A2295,MED[],4,FALSE)</f>
        <v>No</v>
      </c>
      <c r="F2295" t="str">
        <f>VLOOKUP(A2295,MED[],5,FALSE)</f>
        <v>yes</v>
      </c>
      <c r="G2295" t="str">
        <f>VLOOKUP(A2295,MED[],6,FALSE)</f>
        <v>No</v>
      </c>
      <c r="H2295" t="str">
        <f>VLOOKUP(A2295,MED[],7,FALSE)</f>
        <v>1</v>
      </c>
      <c r="I2295" t="str">
        <f>VLOOKUP(A2295,MED[],8,FALSE)</f>
        <v>No</v>
      </c>
      <c r="J2295" t="str">
        <f>VLOOKUP(A2295,MED[],9,FALSE)</f>
        <v>Overweight</v>
      </c>
      <c r="K2295" t="str">
        <f>VLOOKUP(A2295,MED[],10,FALSE)</f>
        <v>Prediabetes</v>
      </c>
      <c r="L2295" t="str">
        <f>VLOOKUP(A2295,HOS[],2,FALSE)</f>
        <v>5 Oct 2004</v>
      </c>
      <c r="M2295" s="11">
        <f>VLOOKUP(A2295,HOS[],8,FALSE)</f>
        <v>1422</v>
      </c>
      <c r="N2295" t="str">
        <f>VLOOKUP(A2295,HOS[],9,FALSE)</f>
        <v>tier - 3</v>
      </c>
      <c r="O2295" t="str">
        <f>VLOOKUP(A2295,HOS[],10,FALSE)</f>
        <v>tier - 3</v>
      </c>
      <c r="P2295" t="str">
        <f>VLOOKUP(A2295,HOS[],11,FALSE)</f>
        <v>R1013</v>
      </c>
      <c r="Q2295">
        <f>VLOOKUP(A2295,HOS[],3,FALSE)</f>
        <v>18</v>
      </c>
    </row>
    <row r="2296" spans="1:17" ht="15.6" x14ac:dyDescent="0.3">
      <c r="A2296" s="1" t="s">
        <v>63</v>
      </c>
      <c r="B2296" t="str">
        <f>VLOOKUP(A2296,CUS[],3,FALSE)</f>
        <v>Josh</v>
      </c>
      <c r="C2296">
        <f>VLOOKUP(A2296,MED[],2,FALSE)</f>
        <v>16.87</v>
      </c>
      <c r="D2296">
        <f>VLOOKUP(A2296,MED[],3,FALSE)</f>
        <v>9.1300000000000008</v>
      </c>
      <c r="E2296" t="str">
        <f>VLOOKUP(A2296,MED[],4,FALSE)</f>
        <v>No</v>
      </c>
      <c r="F2296" t="str">
        <f>VLOOKUP(A2296,MED[],5,FALSE)</f>
        <v>No</v>
      </c>
      <c r="G2296" t="str">
        <f>VLOOKUP(A2296,MED[],6,FALSE)</f>
        <v>No</v>
      </c>
      <c r="H2296" t="str">
        <f>VLOOKUP(A2296,MED[],7,FALSE)</f>
        <v>0</v>
      </c>
      <c r="I2296" t="str">
        <f>VLOOKUP(A2296,MED[],8,FALSE)</f>
        <v>No</v>
      </c>
      <c r="J2296" t="str">
        <f>VLOOKUP(A2296,MED[],9,FALSE)</f>
        <v>Underweight</v>
      </c>
      <c r="K2296" t="str">
        <f>VLOOKUP(A2296,MED[],10,FALSE)</f>
        <v>Diabetes</v>
      </c>
      <c r="L2296" t="str">
        <f>VLOOKUP(A2296,HOS[],2,FALSE)</f>
        <v>1 Jul 2002</v>
      </c>
      <c r="M2296" s="11">
        <f>VLOOKUP(A2296,HOS[],8,FALSE)</f>
        <v>1438</v>
      </c>
      <c r="N2296" t="str">
        <f>VLOOKUP(A2296,HOS[],9,FALSE)</f>
        <v>tier - 3</v>
      </c>
      <c r="O2296" t="str">
        <f>VLOOKUP(A2296,HOS[],10,FALSE)</f>
        <v>tier - 1</v>
      </c>
      <c r="P2296" t="str">
        <f>VLOOKUP(A2296,HOS[],11,FALSE)</f>
        <v>R1013</v>
      </c>
      <c r="Q2296">
        <f>VLOOKUP(A2296,HOS[],3,FALSE)</f>
        <v>20</v>
      </c>
    </row>
    <row r="2297" spans="1:17" ht="15.6" x14ac:dyDescent="0.3">
      <c r="A2297" s="1" t="s">
        <v>62</v>
      </c>
      <c r="B2297" t="str">
        <f>VLOOKUP(A2297,CUS[],3,FALSE)</f>
        <v>Jacob J</v>
      </c>
      <c r="C2297">
        <f>VLOOKUP(A2297,MED[],2,FALSE)</f>
        <v>30.14</v>
      </c>
      <c r="D2297">
        <f>VLOOKUP(A2297,MED[],3,FALSE)</f>
        <v>5.49</v>
      </c>
      <c r="E2297" t="str">
        <f>VLOOKUP(A2297,MED[],4,FALSE)</f>
        <v>No</v>
      </c>
      <c r="F2297" t="str">
        <f>VLOOKUP(A2297,MED[],5,FALSE)</f>
        <v>yes</v>
      </c>
      <c r="G2297" t="str">
        <f>VLOOKUP(A2297,MED[],6,FALSE)</f>
        <v>No</v>
      </c>
      <c r="H2297" t="str">
        <f>VLOOKUP(A2297,MED[],7,FALSE)</f>
        <v>1</v>
      </c>
      <c r="I2297" t="str">
        <f>VLOOKUP(A2297,MED[],8,FALSE)</f>
        <v>No</v>
      </c>
      <c r="J2297" t="str">
        <f>VLOOKUP(A2297,MED[],9,FALSE)</f>
        <v>Obesity</v>
      </c>
      <c r="K2297" t="str">
        <f>VLOOKUP(A2297,MED[],10,FALSE)</f>
        <v>Normal</v>
      </c>
      <c r="L2297" t="str">
        <f>VLOOKUP(A2297,HOS[],2,FALSE)</f>
        <v>19 Jun 2004</v>
      </c>
      <c r="M2297" s="11">
        <f>VLOOKUP(A2297,HOS[],8,FALSE)</f>
        <v>1445</v>
      </c>
      <c r="N2297" t="str">
        <f>VLOOKUP(A2297,HOS[],9,FALSE)</f>
        <v>tier - 3</v>
      </c>
      <c r="O2297" t="str">
        <f>VLOOKUP(A2297,HOS[],10,FALSE)</f>
        <v>tier - 1</v>
      </c>
      <c r="P2297" t="str">
        <f>VLOOKUP(A2297,HOS[],11,FALSE)</f>
        <v>R1013</v>
      </c>
      <c r="Q2297">
        <f>VLOOKUP(A2297,HOS[],3,FALSE)</f>
        <v>18</v>
      </c>
    </row>
    <row r="2298" spans="1:17" ht="15.6" x14ac:dyDescent="0.3">
      <c r="A2298" s="1" t="s">
        <v>61</v>
      </c>
      <c r="B2298" t="str">
        <f>VLOOKUP(A2298,CUS[],3,FALSE)</f>
        <v>Barros,   Jose Tomas</v>
      </c>
      <c r="C2298">
        <f>VLOOKUP(A2298,MED[],2,FALSE)</f>
        <v>23.21</v>
      </c>
      <c r="D2298">
        <f>VLOOKUP(A2298,MED[],3,FALSE)</f>
        <v>4.37</v>
      </c>
      <c r="E2298" t="str">
        <f>VLOOKUP(A2298,MED[],4,FALSE)</f>
        <v>No</v>
      </c>
      <c r="F2298" t="str">
        <f>VLOOKUP(A2298,MED[],5,FALSE)</f>
        <v>yes</v>
      </c>
      <c r="G2298" t="str">
        <f>VLOOKUP(A2298,MED[],6,FALSE)</f>
        <v>No</v>
      </c>
      <c r="H2298" t="str">
        <f>VLOOKUP(A2298,MED[],7,FALSE)</f>
        <v>1</v>
      </c>
      <c r="I2298" t="str">
        <f>VLOOKUP(A2298,MED[],8,FALSE)</f>
        <v>No</v>
      </c>
      <c r="J2298" t="str">
        <f>VLOOKUP(A2298,MED[],9,FALSE)</f>
        <v>Overweight</v>
      </c>
      <c r="K2298" t="str">
        <f>VLOOKUP(A2298,MED[],10,FALSE)</f>
        <v>Normal</v>
      </c>
      <c r="L2298" t="str">
        <f>VLOOKUP(A2298,HOS[],2,FALSE)</f>
        <v>29 Nov 2004</v>
      </c>
      <c r="M2298" s="11">
        <f>VLOOKUP(A2298,HOS[],8,FALSE)</f>
        <v>11881.97</v>
      </c>
      <c r="N2298" t="str">
        <f>VLOOKUP(A2298,HOS[],9,FALSE)</f>
        <v>tier - 3</v>
      </c>
      <c r="O2298" t="str">
        <f>VLOOKUP(A2298,HOS[],10,FALSE)</f>
        <v>tier - 1</v>
      </c>
      <c r="P2298" t="str">
        <f>VLOOKUP(A2298,HOS[],11,FALSE)</f>
        <v>R1013</v>
      </c>
      <c r="Q2298">
        <f>VLOOKUP(A2298,HOS[],3,FALSE)</f>
        <v>18</v>
      </c>
    </row>
    <row r="2299" spans="1:17" ht="15.6" x14ac:dyDescent="0.3">
      <c r="A2299" s="1" t="s">
        <v>60</v>
      </c>
      <c r="B2299" t="str">
        <f>VLOOKUP(A2299,CUS[],3,FALSE)</f>
        <v>Mary Evan</v>
      </c>
      <c r="C2299">
        <f>VLOOKUP(A2299,MED[],2,FALSE)</f>
        <v>17.170000000000002</v>
      </c>
      <c r="D2299">
        <f>VLOOKUP(A2299,MED[],3,FALSE)</f>
        <v>8.4600000000000009</v>
      </c>
      <c r="E2299" t="str">
        <f>VLOOKUP(A2299,MED[],4,FALSE)</f>
        <v>No</v>
      </c>
      <c r="F2299" t="str">
        <f>VLOOKUP(A2299,MED[],5,FALSE)</f>
        <v>No</v>
      </c>
      <c r="G2299" t="str">
        <f>VLOOKUP(A2299,MED[],6,FALSE)</f>
        <v>No</v>
      </c>
      <c r="H2299" t="str">
        <f>VLOOKUP(A2299,MED[],7,FALSE)</f>
        <v>0</v>
      </c>
      <c r="I2299" t="str">
        <f>VLOOKUP(A2299,MED[],8,FALSE)</f>
        <v>No</v>
      </c>
      <c r="J2299" t="str">
        <f>VLOOKUP(A2299,MED[],9,FALSE)</f>
        <v>Underweight</v>
      </c>
      <c r="K2299" t="str">
        <f>VLOOKUP(A2299,MED[],10,FALSE)</f>
        <v>Diabetes</v>
      </c>
      <c r="L2299" t="str">
        <f>VLOOKUP(A2299,HOS[],2,FALSE)</f>
        <v>29 Aug 2002</v>
      </c>
      <c r="M2299" s="11">
        <f>VLOOKUP(A2299,HOS[],8,FALSE)</f>
        <v>35069.370000000003</v>
      </c>
      <c r="N2299" t="str">
        <f>VLOOKUP(A2299,HOS[],9,FALSE)</f>
        <v>tier - 3</v>
      </c>
      <c r="O2299" t="str">
        <f>VLOOKUP(A2299,HOS[],10,FALSE)</f>
        <v>tier - 3</v>
      </c>
      <c r="P2299" t="str">
        <f>VLOOKUP(A2299,HOS[],11,FALSE)</f>
        <v>R1013</v>
      </c>
      <c r="Q2299">
        <f>VLOOKUP(A2299,HOS[],3,FALSE)</f>
        <v>20</v>
      </c>
    </row>
    <row r="2300" spans="1:17" ht="15.6" x14ac:dyDescent="0.3">
      <c r="A2300" s="1" t="s">
        <v>59</v>
      </c>
      <c r="B2300" t="str">
        <f>VLOOKUP(A2300,CUS[],3,FALSE)</f>
        <v>Justin K.</v>
      </c>
      <c r="C2300">
        <f>VLOOKUP(A2300,MED[],2,FALSE)</f>
        <v>15.61</v>
      </c>
      <c r="D2300">
        <f>VLOOKUP(A2300,MED[],3,FALSE)</f>
        <v>5.28</v>
      </c>
      <c r="E2300" t="str">
        <f>VLOOKUP(A2300,MED[],4,FALSE)</f>
        <v>No</v>
      </c>
      <c r="F2300" t="str">
        <f>VLOOKUP(A2300,MED[],5,FALSE)</f>
        <v>No</v>
      </c>
      <c r="G2300" t="str">
        <f>VLOOKUP(A2300,MED[],6,FALSE)</f>
        <v>No</v>
      </c>
      <c r="H2300" t="str">
        <f>VLOOKUP(A2300,MED[],7,FALSE)</f>
        <v>1</v>
      </c>
      <c r="I2300" t="str">
        <f>VLOOKUP(A2300,MED[],8,FALSE)</f>
        <v>No</v>
      </c>
      <c r="J2300" t="str">
        <f>VLOOKUP(A2300,MED[],9,FALSE)</f>
        <v>Underweight</v>
      </c>
      <c r="K2300" t="str">
        <f>VLOOKUP(A2300,MED[],10,FALSE)</f>
        <v>Normal</v>
      </c>
      <c r="L2300" t="str">
        <f>VLOOKUP(A2300,HOS[],2,FALSE)</f>
        <v>20 Dec 1998</v>
      </c>
      <c r="M2300" s="11">
        <f>VLOOKUP(A2300,HOS[],8,FALSE)</f>
        <v>1467</v>
      </c>
      <c r="N2300" t="str">
        <f>VLOOKUP(A2300,HOS[],9,FALSE)</f>
        <v>tier - 3</v>
      </c>
      <c r="O2300" t="str">
        <f>VLOOKUP(A2300,HOS[],10,FALSE)</f>
        <v>tier - 2</v>
      </c>
      <c r="P2300" t="str">
        <f>VLOOKUP(A2300,HOS[],11,FALSE)</f>
        <v>R1013</v>
      </c>
      <c r="Q2300">
        <f>VLOOKUP(A2300,HOS[],3,FALSE)</f>
        <v>24</v>
      </c>
    </row>
    <row r="2301" spans="1:17" ht="15.6" x14ac:dyDescent="0.3">
      <c r="A2301" s="1" t="s">
        <v>58</v>
      </c>
      <c r="B2301" t="str">
        <f>VLOOKUP(A2301,CUS[],3,FALSE)</f>
        <v>Patrick</v>
      </c>
      <c r="C2301">
        <f>VLOOKUP(A2301,MED[],2,FALSE)</f>
        <v>17.98</v>
      </c>
      <c r="D2301">
        <f>VLOOKUP(A2301,MED[],3,FALSE)</f>
        <v>5.33</v>
      </c>
      <c r="E2301" t="str">
        <f>VLOOKUP(A2301,MED[],4,FALSE)</f>
        <v>yes</v>
      </c>
      <c r="F2301" t="str">
        <f>VLOOKUP(A2301,MED[],5,FALSE)</f>
        <v>No</v>
      </c>
      <c r="G2301" t="str">
        <f>VLOOKUP(A2301,MED[],6,FALSE)</f>
        <v>Yes</v>
      </c>
      <c r="H2301" t="str">
        <f>VLOOKUP(A2301,MED[],7,FALSE)</f>
        <v>1</v>
      </c>
      <c r="I2301" t="str">
        <f>VLOOKUP(A2301,MED[],8,FALSE)</f>
        <v>No</v>
      </c>
      <c r="J2301" t="str">
        <f>VLOOKUP(A2301,MED[],9,FALSE)</f>
        <v>Underweight</v>
      </c>
      <c r="K2301" t="str">
        <f>VLOOKUP(A2301,MED[],10,FALSE)</f>
        <v>Normal</v>
      </c>
      <c r="L2301" t="str">
        <f>VLOOKUP(A2301,HOS[],2,FALSE)</f>
        <v>7 Aug 1997</v>
      </c>
      <c r="M2301" s="11">
        <f>VLOOKUP(A2301,HOS[],8,FALSE)</f>
        <v>1477</v>
      </c>
      <c r="N2301" t="str">
        <f>VLOOKUP(A2301,HOS[],9,FALSE)</f>
        <v>tier - 3</v>
      </c>
      <c r="O2301" t="str">
        <f>VLOOKUP(A2301,HOS[],10,FALSE)</f>
        <v>tier - 3</v>
      </c>
      <c r="P2301" t="str">
        <f>VLOOKUP(A2301,HOS[],11,FALSE)</f>
        <v>R1013</v>
      </c>
      <c r="Q2301">
        <f>VLOOKUP(A2301,HOS[],3,FALSE)</f>
        <v>25</v>
      </c>
    </row>
    <row r="2302" spans="1:17" ht="15.6" x14ac:dyDescent="0.3">
      <c r="A2302" s="1" t="s">
        <v>57</v>
      </c>
      <c r="B2302" t="str">
        <f>VLOOKUP(A2302,CUS[],3,FALSE)</f>
        <v>Roman</v>
      </c>
      <c r="C2302">
        <f>VLOOKUP(A2302,MED[],2,FALSE)</f>
        <v>21.64</v>
      </c>
      <c r="D2302">
        <f>VLOOKUP(A2302,MED[],3,FALSE)</f>
        <v>5.5</v>
      </c>
      <c r="E2302" t="str">
        <f>VLOOKUP(A2302,MED[],4,FALSE)</f>
        <v>No</v>
      </c>
      <c r="F2302" t="str">
        <f>VLOOKUP(A2302,MED[],5,FALSE)</f>
        <v>yes</v>
      </c>
      <c r="G2302" t="str">
        <f>VLOOKUP(A2302,MED[],6,FALSE)</f>
        <v>No</v>
      </c>
      <c r="H2302" t="str">
        <f>VLOOKUP(A2302,MED[],7,FALSE)</f>
        <v>1</v>
      </c>
      <c r="I2302" t="str">
        <f>VLOOKUP(A2302,MED[],8,FALSE)</f>
        <v>No</v>
      </c>
      <c r="J2302" t="str">
        <f>VLOOKUP(A2302,MED[],9,FALSE)</f>
        <v>Overweight</v>
      </c>
      <c r="K2302" t="str">
        <f>VLOOKUP(A2302,MED[],10,FALSE)</f>
        <v>Normal</v>
      </c>
      <c r="L2302" t="str">
        <f>VLOOKUP(A2302,HOS[],2,FALSE)</f>
        <v>9 Aug 2004</v>
      </c>
      <c r="M2302" s="11">
        <f>VLOOKUP(A2302,HOS[],8,FALSE)</f>
        <v>1481</v>
      </c>
      <c r="N2302" t="str">
        <f>VLOOKUP(A2302,HOS[],9,FALSE)</f>
        <v>tier - 3</v>
      </c>
      <c r="O2302" t="str">
        <f>VLOOKUP(A2302,HOS[],10,FALSE)</f>
        <v>tier - 3</v>
      </c>
      <c r="P2302" t="str">
        <f>VLOOKUP(A2302,HOS[],11,FALSE)</f>
        <v>R1013</v>
      </c>
      <c r="Q2302">
        <f>VLOOKUP(A2302,HOS[],3,FALSE)</f>
        <v>18</v>
      </c>
    </row>
    <row r="2303" spans="1:17" ht="15.6" x14ac:dyDescent="0.3">
      <c r="A2303" s="1" t="s">
        <v>56</v>
      </c>
      <c r="B2303" t="str">
        <f>VLOOKUP(A2303,CUS[],3,FALSE)</f>
        <v>David</v>
      </c>
      <c r="C2303">
        <f>VLOOKUP(A2303,MED[],2,FALSE)</f>
        <v>16.399999999999999</v>
      </c>
      <c r="D2303">
        <f>VLOOKUP(A2303,MED[],3,FALSE)</f>
        <v>5.4</v>
      </c>
      <c r="E2303" t="str">
        <f>VLOOKUP(A2303,MED[],4,FALSE)</f>
        <v>No</v>
      </c>
      <c r="F2303" t="str">
        <f>VLOOKUP(A2303,MED[],5,FALSE)</f>
        <v>No</v>
      </c>
      <c r="G2303" t="str">
        <f>VLOOKUP(A2303,MED[],6,FALSE)</f>
        <v>Yes</v>
      </c>
      <c r="H2303" t="str">
        <f>VLOOKUP(A2303,MED[],7,FALSE)</f>
        <v>1</v>
      </c>
      <c r="I2303" t="str">
        <f>VLOOKUP(A2303,MED[],8,FALSE)</f>
        <v>No</v>
      </c>
      <c r="J2303" t="str">
        <f>VLOOKUP(A2303,MED[],9,FALSE)</f>
        <v>Underweight</v>
      </c>
      <c r="K2303" t="str">
        <f>VLOOKUP(A2303,MED[],10,FALSE)</f>
        <v>Normal</v>
      </c>
      <c r="L2303" t="str">
        <f>VLOOKUP(A2303,HOS[],2,FALSE)</f>
        <v>7 Sep 1993</v>
      </c>
      <c r="M2303" s="11">
        <f>VLOOKUP(A2303,HOS[],8,FALSE)</f>
        <v>1493</v>
      </c>
      <c r="N2303" t="str">
        <f>VLOOKUP(A2303,HOS[],9,FALSE)</f>
        <v>tier - 3</v>
      </c>
      <c r="O2303" t="str">
        <f>VLOOKUP(A2303,HOS[],10,FALSE)</f>
        <v>tier - 1</v>
      </c>
      <c r="P2303" t="str">
        <f>VLOOKUP(A2303,HOS[],11,FALSE)</f>
        <v>R1013</v>
      </c>
      <c r="Q2303">
        <f>VLOOKUP(A2303,HOS[],3,FALSE)</f>
        <v>29</v>
      </c>
    </row>
    <row r="2304" spans="1:17" ht="15.6" x14ac:dyDescent="0.3">
      <c r="A2304" s="1" t="s">
        <v>55</v>
      </c>
      <c r="B2304" t="str">
        <f>VLOOKUP(A2304,CUS[],3,FALSE)</f>
        <v>Evelyn L</v>
      </c>
      <c r="C2304">
        <f>VLOOKUP(A2304,MED[],2,FALSE)</f>
        <v>15.77</v>
      </c>
      <c r="D2304">
        <f>VLOOKUP(A2304,MED[],3,FALSE)</f>
        <v>6.05</v>
      </c>
      <c r="E2304" t="str">
        <f>VLOOKUP(A2304,MED[],4,FALSE)</f>
        <v>yes</v>
      </c>
      <c r="F2304" t="str">
        <f>VLOOKUP(A2304,MED[],5,FALSE)</f>
        <v>No</v>
      </c>
      <c r="G2304" t="str">
        <f>VLOOKUP(A2304,MED[],6,FALSE)</f>
        <v>No</v>
      </c>
      <c r="H2304" t="str">
        <f>VLOOKUP(A2304,MED[],7,FALSE)</f>
        <v>1</v>
      </c>
      <c r="I2304" t="str">
        <f>VLOOKUP(A2304,MED[],8,FALSE)</f>
        <v>No</v>
      </c>
      <c r="J2304" t="str">
        <f>VLOOKUP(A2304,MED[],9,FALSE)</f>
        <v>Underweight</v>
      </c>
      <c r="K2304" t="str">
        <f>VLOOKUP(A2304,MED[],10,FALSE)</f>
        <v>Prediabetes</v>
      </c>
      <c r="L2304" t="str">
        <f>VLOOKUP(A2304,HOS[],2,FALSE)</f>
        <v>19 Jun 1995</v>
      </c>
      <c r="M2304" s="11">
        <f>VLOOKUP(A2304,HOS[],8,FALSE)</f>
        <v>1497</v>
      </c>
      <c r="N2304" t="str">
        <f>VLOOKUP(A2304,HOS[],9,FALSE)</f>
        <v>tier - 3</v>
      </c>
      <c r="O2304" t="str">
        <f>VLOOKUP(A2304,HOS[],10,FALSE)</f>
        <v>tier - 2</v>
      </c>
      <c r="P2304" t="str">
        <f>VLOOKUP(A2304,HOS[],11,FALSE)</f>
        <v>R1013</v>
      </c>
      <c r="Q2304">
        <f>VLOOKUP(A2304,HOS[],3,FALSE)</f>
        <v>27</v>
      </c>
    </row>
    <row r="2305" spans="1:17" ht="15.6" x14ac:dyDescent="0.3">
      <c r="A2305" s="1" t="s">
        <v>54</v>
      </c>
      <c r="B2305" t="str">
        <f>VLOOKUP(A2305,CUS[],3,FALSE)</f>
        <v>Jim</v>
      </c>
      <c r="C2305">
        <f>VLOOKUP(A2305,MED[],2,FALSE)</f>
        <v>18.27</v>
      </c>
      <c r="D2305">
        <f>VLOOKUP(A2305,MED[],3,FALSE)</f>
        <v>11.46</v>
      </c>
      <c r="E2305" t="str">
        <f>VLOOKUP(A2305,MED[],4,FALSE)</f>
        <v>No</v>
      </c>
      <c r="F2305" t="str">
        <f>VLOOKUP(A2305,MED[],5,FALSE)</f>
        <v>No</v>
      </c>
      <c r="G2305" t="str">
        <f>VLOOKUP(A2305,MED[],6,FALSE)</f>
        <v>No</v>
      </c>
      <c r="H2305" t="str">
        <f>VLOOKUP(A2305,MED[],7,FALSE)</f>
        <v>0</v>
      </c>
      <c r="I2305" t="str">
        <f>VLOOKUP(A2305,MED[],8,FALSE)</f>
        <v>No</v>
      </c>
      <c r="J2305" t="str">
        <f>VLOOKUP(A2305,MED[],9,FALSE)</f>
        <v>Underweight</v>
      </c>
      <c r="K2305" t="str">
        <f>VLOOKUP(A2305,MED[],10,FALSE)</f>
        <v>Diabetes</v>
      </c>
      <c r="L2305" t="str">
        <f>VLOOKUP(A2305,HOS[],2,FALSE)</f>
        <v>25 Jul 2002</v>
      </c>
      <c r="M2305" s="11">
        <f>VLOOKUP(A2305,HOS[],8,FALSE)</f>
        <v>1515.34</v>
      </c>
      <c r="N2305" t="str">
        <f>VLOOKUP(A2305,HOS[],9,FALSE)</f>
        <v>tier - 3</v>
      </c>
      <c r="O2305" t="str">
        <f>VLOOKUP(A2305,HOS[],10,FALSE)</f>
        <v>tier - 2</v>
      </c>
      <c r="P2305" t="str">
        <f>VLOOKUP(A2305,HOS[],11,FALSE)</f>
        <v>R1012</v>
      </c>
      <c r="Q2305">
        <f>VLOOKUP(A2305,HOS[],3,FALSE)</f>
        <v>20</v>
      </c>
    </row>
    <row r="2306" spans="1:17" ht="15.6" x14ac:dyDescent="0.3">
      <c r="A2306" s="1" t="s">
        <v>53</v>
      </c>
      <c r="B2306" t="str">
        <f>VLOOKUP(A2306,CUS[],3,FALSE)</f>
        <v>Matthew S</v>
      </c>
      <c r="C2306">
        <f>VLOOKUP(A2306,MED[],2,FALSE)</f>
        <v>16.489999999999998</v>
      </c>
      <c r="D2306">
        <f>VLOOKUP(A2306,MED[],3,FALSE)</f>
        <v>8.48</v>
      </c>
      <c r="E2306" t="str">
        <f>VLOOKUP(A2306,MED[],4,FALSE)</f>
        <v>No</v>
      </c>
      <c r="F2306" t="str">
        <f>VLOOKUP(A2306,MED[],5,FALSE)</f>
        <v>No</v>
      </c>
      <c r="G2306" t="str">
        <f>VLOOKUP(A2306,MED[],6,FALSE)</f>
        <v>No</v>
      </c>
      <c r="H2306" t="str">
        <f>VLOOKUP(A2306,MED[],7,FALSE)</f>
        <v>0</v>
      </c>
      <c r="I2306" t="str">
        <f>VLOOKUP(A2306,MED[],8,FALSE)</f>
        <v>No</v>
      </c>
      <c r="J2306" t="str">
        <f>VLOOKUP(A2306,MED[],9,FALSE)</f>
        <v>Underweight</v>
      </c>
      <c r="K2306" t="str">
        <f>VLOOKUP(A2306,MED[],10,FALSE)</f>
        <v>Diabetes</v>
      </c>
      <c r="L2306" t="str">
        <f>VLOOKUP(A2306,HOS[],2,FALSE)</f>
        <v>7 Jul 2002</v>
      </c>
      <c r="M2306" s="11">
        <f>VLOOKUP(A2306,HOS[],8,FALSE)</f>
        <v>1526.31</v>
      </c>
      <c r="N2306" t="str">
        <f>VLOOKUP(A2306,HOS[],9,FALSE)</f>
        <v>tier - 3</v>
      </c>
      <c r="O2306" t="str">
        <f>VLOOKUP(A2306,HOS[],10,FALSE)</f>
        <v>tier - 1</v>
      </c>
      <c r="P2306" t="str">
        <f>VLOOKUP(A2306,HOS[],11,FALSE)</f>
        <v>R1013</v>
      </c>
      <c r="Q2306">
        <f>VLOOKUP(A2306,HOS[],3,FALSE)</f>
        <v>20</v>
      </c>
    </row>
    <row r="2307" spans="1:17" ht="15.6" x14ac:dyDescent="0.3">
      <c r="A2307" s="1" t="s">
        <v>52</v>
      </c>
      <c r="B2307" t="str">
        <f>VLOOKUP(A2307,CUS[],3,FALSE)</f>
        <v>Kenneth</v>
      </c>
      <c r="C2307">
        <f>VLOOKUP(A2307,MED[],2,FALSE)</f>
        <v>16.14</v>
      </c>
      <c r="D2307">
        <f>VLOOKUP(A2307,MED[],3,FALSE)</f>
        <v>4.8600000000000003</v>
      </c>
      <c r="E2307" t="str">
        <f>VLOOKUP(A2307,MED[],4,FALSE)</f>
        <v>No</v>
      </c>
      <c r="F2307" t="str">
        <f>VLOOKUP(A2307,MED[],5,FALSE)</f>
        <v>No</v>
      </c>
      <c r="G2307" t="str">
        <f>VLOOKUP(A2307,MED[],6,FALSE)</f>
        <v>No</v>
      </c>
      <c r="H2307" t="str">
        <f>VLOOKUP(A2307,MED[],7,FALSE)</f>
        <v>0</v>
      </c>
      <c r="I2307" t="str">
        <f>VLOOKUP(A2307,MED[],8,FALSE)</f>
        <v>No</v>
      </c>
      <c r="J2307" t="str">
        <f>VLOOKUP(A2307,MED[],9,FALSE)</f>
        <v>Underweight</v>
      </c>
      <c r="K2307" t="str">
        <f>VLOOKUP(A2307,MED[],10,FALSE)</f>
        <v>Normal</v>
      </c>
      <c r="L2307" t="str">
        <f>VLOOKUP(A2307,HOS[],2,FALSE)</f>
        <v>2 Nov 1994</v>
      </c>
      <c r="M2307" s="11">
        <f>VLOOKUP(A2307,HOS[],8,FALSE)</f>
        <v>1532.47</v>
      </c>
      <c r="N2307" t="str">
        <f>VLOOKUP(A2307,HOS[],9,FALSE)</f>
        <v>tier - 3</v>
      </c>
      <c r="O2307" t="str">
        <f>VLOOKUP(A2307,HOS[],10,FALSE)</f>
        <v>tier - 2</v>
      </c>
      <c r="P2307" t="str">
        <f>VLOOKUP(A2307,HOS[],11,FALSE)</f>
        <v>R1013</v>
      </c>
      <c r="Q2307">
        <f>VLOOKUP(A2307,HOS[],3,FALSE)</f>
        <v>28</v>
      </c>
    </row>
    <row r="2308" spans="1:17" ht="15.6" x14ac:dyDescent="0.3">
      <c r="A2308" s="1" t="s">
        <v>51</v>
      </c>
      <c r="B2308" t="str">
        <f>VLOOKUP(A2308,CUS[],3,FALSE)</f>
        <v>Andrea</v>
      </c>
      <c r="C2308">
        <f>VLOOKUP(A2308,MED[],2,FALSE)</f>
        <v>20.85</v>
      </c>
      <c r="D2308">
        <f>VLOOKUP(A2308,MED[],3,FALSE)</f>
        <v>4.45</v>
      </c>
      <c r="E2308" t="str">
        <f>VLOOKUP(A2308,MED[],4,FALSE)</f>
        <v>yes</v>
      </c>
      <c r="F2308" t="str">
        <f>VLOOKUP(A2308,MED[],5,FALSE)</f>
        <v>No</v>
      </c>
      <c r="G2308" t="str">
        <f>VLOOKUP(A2308,MED[],6,FALSE)</f>
        <v>No</v>
      </c>
      <c r="H2308" t="str">
        <f>VLOOKUP(A2308,MED[],7,FALSE)</f>
        <v>1</v>
      </c>
      <c r="I2308" t="str">
        <f>VLOOKUP(A2308,MED[],8,FALSE)</f>
        <v>No</v>
      </c>
      <c r="J2308" t="str">
        <f>VLOOKUP(A2308,MED[],9,FALSE)</f>
        <v>Overweight</v>
      </c>
      <c r="K2308" t="str">
        <f>VLOOKUP(A2308,MED[],10,FALSE)</f>
        <v>Normal</v>
      </c>
      <c r="L2308" t="str">
        <f>VLOOKUP(A2308,HOS[],2,FALSE)</f>
        <v>5 Oct 1995</v>
      </c>
      <c r="M2308" s="11">
        <f>VLOOKUP(A2308,HOS[],8,FALSE)</f>
        <v>1534.3</v>
      </c>
      <c r="N2308" t="str">
        <f>VLOOKUP(A2308,HOS[],9,FALSE)</f>
        <v>tier - 3</v>
      </c>
      <c r="O2308" t="str">
        <f>VLOOKUP(A2308,HOS[],10,FALSE)</f>
        <v>tier - 1</v>
      </c>
      <c r="P2308" t="str">
        <f>VLOOKUP(A2308,HOS[],11,FALSE)</f>
        <v>R1013</v>
      </c>
      <c r="Q2308">
        <f>VLOOKUP(A2308,HOS[],3,FALSE)</f>
        <v>27</v>
      </c>
    </row>
    <row r="2309" spans="1:17" ht="15.6" x14ac:dyDescent="0.3">
      <c r="A2309" s="1" t="s">
        <v>50</v>
      </c>
      <c r="B2309" t="str">
        <f>VLOOKUP(A2309,CUS[],3,FALSE)</f>
        <v>Kristina</v>
      </c>
      <c r="C2309">
        <f>VLOOKUP(A2309,MED[],2,FALSE)</f>
        <v>15.88</v>
      </c>
      <c r="D2309">
        <f>VLOOKUP(A2309,MED[],3,FALSE)</f>
        <v>4.3600000000000003</v>
      </c>
      <c r="E2309" t="str">
        <f>VLOOKUP(A2309,MED[],4,FALSE)</f>
        <v>No</v>
      </c>
      <c r="F2309" t="str">
        <f>VLOOKUP(A2309,MED[],5,FALSE)</f>
        <v>No</v>
      </c>
      <c r="G2309" t="str">
        <f>VLOOKUP(A2309,MED[],6,FALSE)</f>
        <v>No</v>
      </c>
      <c r="H2309" t="str">
        <f>VLOOKUP(A2309,MED[],7,FALSE)</f>
        <v>0</v>
      </c>
      <c r="I2309" t="str">
        <f>VLOOKUP(A2309,MED[],8,FALSE)</f>
        <v>No</v>
      </c>
      <c r="J2309" t="str">
        <f>VLOOKUP(A2309,MED[],9,FALSE)</f>
        <v>Underweight</v>
      </c>
      <c r="K2309" t="str">
        <f>VLOOKUP(A2309,MED[],10,FALSE)</f>
        <v>Normal</v>
      </c>
      <c r="L2309" t="str">
        <f>VLOOKUP(A2309,HOS[],2,FALSE)</f>
        <v>2 Aug 1999</v>
      </c>
      <c r="M2309" s="11">
        <f>VLOOKUP(A2309,HOS[],8,FALSE)</f>
        <v>11884.05</v>
      </c>
      <c r="N2309" t="str">
        <f>VLOOKUP(A2309,HOS[],9,FALSE)</f>
        <v>tier - 3</v>
      </c>
      <c r="O2309" t="str">
        <f>VLOOKUP(A2309,HOS[],10,FALSE)</f>
        <v>tier - 2</v>
      </c>
      <c r="P2309" t="str">
        <f>VLOOKUP(A2309,HOS[],11,FALSE)</f>
        <v>R1013</v>
      </c>
      <c r="Q2309">
        <f>VLOOKUP(A2309,HOS[],3,FALSE)</f>
        <v>23</v>
      </c>
    </row>
    <row r="2310" spans="1:17" ht="15.6" x14ac:dyDescent="0.3">
      <c r="A2310" s="1" t="s">
        <v>49</v>
      </c>
      <c r="B2310" t="str">
        <f>VLOOKUP(A2310,CUS[],3,FALSE)</f>
        <v>Kristen</v>
      </c>
      <c r="C2310">
        <f>VLOOKUP(A2310,MED[],2,FALSE)</f>
        <v>20.66</v>
      </c>
      <c r="D2310">
        <f>VLOOKUP(A2310,MED[],3,FALSE)</f>
        <v>5.8</v>
      </c>
      <c r="E2310" t="str">
        <f>VLOOKUP(A2310,MED[],4,FALSE)</f>
        <v>No</v>
      </c>
      <c r="F2310" t="str">
        <f>VLOOKUP(A2310,MED[],5,FALSE)</f>
        <v>yes</v>
      </c>
      <c r="G2310" t="str">
        <f>VLOOKUP(A2310,MED[],6,FALSE)</f>
        <v>No</v>
      </c>
      <c r="H2310" t="str">
        <f>VLOOKUP(A2310,MED[],7,FALSE)</f>
        <v>1</v>
      </c>
      <c r="I2310" t="str">
        <f>VLOOKUP(A2310,MED[],8,FALSE)</f>
        <v>No</v>
      </c>
      <c r="J2310" t="str">
        <f>VLOOKUP(A2310,MED[],9,FALSE)</f>
        <v>Overweight</v>
      </c>
      <c r="K2310" t="str">
        <f>VLOOKUP(A2310,MED[],10,FALSE)</f>
        <v>Prediabetes</v>
      </c>
      <c r="L2310" t="str">
        <f>VLOOKUP(A2310,HOS[],2,FALSE)</f>
        <v>22 Oct 2000</v>
      </c>
      <c r="M2310" s="11">
        <f>VLOOKUP(A2310,HOS[],8,FALSE)</f>
        <v>1566.88</v>
      </c>
      <c r="N2310" t="str">
        <f>VLOOKUP(A2310,HOS[],9,FALSE)</f>
        <v>tier - 3</v>
      </c>
      <c r="O2310" t="str">
        <f>VLOOKUP(A2310,HOS[],10,FALSE)</f>
        <v>tier - 2</v>
      </c>
      <c r="P2310" t="str">
        <f>VLOOKUP(A2310,HOS[],11,FALSE)</f>
        <v>R1013</v>
      </c>
      <c r="Q2310">
        <f>VLOOKUP(A2310,HOS[],3,FALSE)</f>
        <v>22</v>
      </c>
    </row>
    <row r="2311" spans="1:17" ht="15.6" x14ac:dyDescent="0.3">
      <c r="A2311" s="1" t="s">
        <v>48</v>
      </c>
      <c r="B2311" t="str">
        <f>VLOOKUP(A2311,CUS[],3,FALSE)</f>
        <v>Matthew</v>
      </c>
      <c r="C2311">
        <f>VLOOKUP(A2311,MED[],2,FALSE)</f>
        <v>20.399999999999999</v>
      </c>
      <c r="D2311">
        <f>VLOOKUP(A2311,MED[],3,FALSE)</f>
        <v>5.27</v>
      </c>
      <c r="E2311" t="str">
        <f>VLOOKUP(A2311,MED[],4,FALSE)</f>
        <v>No</v>
      </c>
      <c r="F2311" t="str">
        <f>VLOOKUP(A2311,MED[],5,FALSE)</f>
        <v>No</v>
      </c>
      <c r="G2311" t="str">
        <f>VLOOKUP(A2311,MED[],6,FALSE)</f>
        <v>No</v>
      </c>
      <c r="H2311" t="str">
        <f>VLOOKUP(A2311,MED[],7,FALSE)</f>
        <v>0</v>
      </c>
      <c r="I2311" t="str">
        <f>VLOOKUP(A2311,MED[],8,FALSE)</f>
        <v>No</v>
      </c>
      <c r="J2311" t="str">
        <f>VLOOKUP(A2311,MED[],9,FALSE)</f>
        <v>Overweight</v>
      </c>
      <c r="K2311" t="str">
        <f>VLOOKUP(A2311,MED[],10,FALSE)</f>
        <v>Normal</v>
      </c>
      <c r="L2311" t="str">
        <f>VLOOKUP(A2311,HOS[],2,FALSE)</f>
        <v>22 Nov 1994</v>
      </c>
      <c r="M2311" s="11">
        <f>VLOOKUP(A2311,HOS[],8,FALSE)</f>
        <v>35147.53</v>
      </c>
      <c r="N2311" t="str">
        <f>VLOOKUP(A2311,HOS[],9,FALSE)</f>
        <v>tier - 3</v>
      </c>
      <c r="O2311" t="str">
        <f>VLOOKUP(A2311,HOS[],10,FALSE)</f>
        <v>tier - 2</v>
      </c>
      <c r="P2311" t="str">
        <f>VLOOKUP(A2311,HOS[],11,FALSE)</f>
        <v>R1013</v>
      </c>
      <c r="Q2311">
        <f>VLOOKUP(A2311,HOS[],3,FALSE)</f>
        <v>28</v>
      </c>
    </row>
    <row r="2312" spans="1:17" ht="15.6" x14ac:dyDescent="0.3">
      <c r="A2312" s="1" t="s">
        <v>47</v>
      </c>
      <c r="B2312" t="str">
        <f>VLOOKUP(A2312,CUS[],3,FALSE)</f>
        <v>Kathleen</v>
      </c>
      <c r="C2312">
        <f>VLOOKUP(A2312,MED[],2,FALSE)</f>
        <v>25.19</v>
      </c>
      <c r="D2312">
        <f>VLOOKUP(A2312,MED[],3,FALSE)</f>
        <v>5.64</v>
      </c>
      <c r="E2312" t="str">
        <f>VLOOKUP(A2312,MED[],4,FALSE)</f>
        <v>yes</v>
      </c>
      <c r="F2312" t="str">
        <f>VLOOKUP(A2312,MED[],5,FALSE)</f>
        <v>No</v>
      </c>
      <c r="G2312" t="str">
        <f>VLOOKUP(A2312,MED[],6,FALSE)</f>
        <v>No</v>
      </c>
      <c r="H2312" t="str">
        <f>VLOOKUP(A2312,MED[],7,FALSE)</f>
        <v>0</v>
      </c>
      <c r="I2312" t="str">
        <f>VLOOKUP(A2312,MED[],8,FALSE)</f>
        <v>No</v>
      </c>
      <c r="J2312" t="str">
        <f>VLOOKUP(A2312,MED[],9,FALSE)</f>
        <v>Overweight</v>
      </c>
      <c r="K2312" t="str">
        <f>VLOOKUP(A2312,MED[],10,FALSE)</f>
        <v>Normal</v>
      </c>
      <c r="L2312" t="str">
        <f>VLOOKUP(A2312,HOS[],2,FALSE)</f>
        <v>19 Aug 2001</v>
      </c>
      <c r="M2312" s="11">
        <f>VLOOKUP(A2312,HOS[],8,FALSE)</f>
        <v>1607.51</v>
      </c>
      <c r="N2312" t="str">
        <f>VLOOKUP(A2312,HOS[],9,FALSE)</f>
        <v>tier - 3</v>
      </c>
      <c r="O2312" t="str">
        <f>VLOOKUP(A2312,HOS[],10,FALSE)</f>
        <v>tier - 2</v>
      </c>
      <c r="P2312" t="str">
        <f>VLOOKUP(A2312,HOS[],11,FALSE)</f>
        <v>R1013</v>
      </c>
      <c r="Q2312">
        <f>VLOOKUP(A2312,HOS[],3,FALSE)</f>
        <v>21</v>
      </c>
    </row>
    <row r="2313" spans="1:17" ht="15.6" x14ac:dyDescent="0.3">
      <c r="A2313" s="1" t="s">
        <v>46</v>
      </c>
      <c r="B2313" t="str">
        <f>VLOOKUP(A2313,CUS[],3,FALSE)</f>
        <v>Lindsey</v>
      </c>
      <c r="C2313">
        <f>VLOOKUP(A2313,MED[],2,FALSE)</f>
        <v>20.54</v>
      </c>
      <c r="D2313">
        <f>VLOOKUP(A2313,MED[],3,FALSE)</f>
        <v>4.2</v>
      </c>
      <c r="E2313" t="str">
        <f>VLOOKUP(A2313,MED[],4,FALSE)</f>
        <v>yes</v>
      </c>
      <c r="F2313" t="str">
        <f>VLOOKUP(A2313,MED[],5,FALSE)</f>
        <v>No</v>
      </c>
      <c r="G2313" t="str">
        <f>VLOOKUP(A2313,MED[],6,FALSE)</f>
        <v>No</v>
      </c>
      <c r="H2313" t="str">
        <f>VLOOKUP(A2313,MED[],7,FALSE)</f>
        <v>1</v>
      </c>
      <c r="I2313" t="str">
        <f>VLOOKUP(A2313,MED[],8,FALSE)</f>
        <v>No</v>
      </c>
      <c r="J2313" t="str">
        <f>VLOOKUP(A2313,MED[],9,FALSE)</f>
        <v>Overweight</v>
      </c>
      <c r="K2313" t="str">
        <f>VLOOKUP(A2313,MED[],10,FALSE)</f>
        <v>Normal</v>
      </c>
      <c r="L2313" t="str">
        <f>VLOOKUP(A2313,HOS[],2,FALSE)</f>
        <v>22 Oct 1995</v>
      </c>
      <c r="M2313" s="11">
        <f>VLOOKUP(A2313,HOS[],8,FALSE)</f>
        <v>1615.77</v>
      </c>
      <c r="N2313" t="str">
        <f>VLOOKUP(A2313,HOS[],9,FALSE)</f>
        <v>tier - 3</v>
      </c>
      <c r="O2313" t="str">
        <f>VLOOKUP(A2313,HOS[],10,FALSE)</f>
        <v>tier - 1</v>
      </c>
      <c r="P2313" t="str">
        <f>VLOOKUP(A2313,HOS[],11,FALSE)</f>
        <v>R1013</v>
      </c>
      <c r="Q2313">
        <f>VLOOKUP(A2313,HOS[],3,FALSE)</f>
        <v>27</v>
      </c>
    </row>
    <row r="2314" spans="1:17" ht="15.6" x14ac:dyDescent="0.3">
      <c r="A2314" s="1" t="s">
        <v>45</v>
      </c>
      <c r="B2314" t="str">
        <f>VLOOKUP(A2314,CUS[],3,FALSE)</f>
        <v>Robert</v>
      </c>
      <c r="C2314">
        <f>VLOOKUP(A2314,MED[],2,FALSE)</f>
        <v>20.13</v>
      </c>
      <c r="D2314">
        <f>VLOOKUP(A2314,MED[],3,FALSE)</f>
        <v>5.42</v>
      </c>
      <c r="E2314" t="str">
        <f>VLOOKUP(A2314,MED[],4,FALSE)</f>
        <v>No</v>
      </c>
      <c r="F2314" t="str">
        <f>VLOOKUP(A2314,MED[],5,FALSE)</f>
        <v>No</v>
      </c>
      <c r="G2314" t="str">
        <f>VLOOKUP(A2314,MED[],6,FALSE)</f>
        <v>No</v>
      </c>
      <c r="H2314" t="str">
        <f>VLOOKUP(A2314,MED[],7,FALSE)</f>
        <v>0</v>
      </c>
      <c r="I2314" t="str">
        <f>VLOOKUP(A2314,MED[],8,FALSE)</f>
        <v>No</v>
      </c>
      <c r="J2314" t="str">
        <f>VLOOKUP(A2314,MED[],9,FALSE)</f>
        <v>Overweight</v>
      </c>
      <c r="K2314" t="str">
        <f>VLOOKUP(A2314,MED[],10,FALSE)</f>
        <v>Normal</v>
      </c>
      <c r="L2314" t="str">
        <f>VLOOKUP(A2314,HOS[],2,FALSE)</f>
        <v>5 Oct 1994</v>
      </c>
      <c r="M2314" s="11">
        <f>VLOOKUP(A2314,HOS[],8,FALSE)</f>
        <v>1617.16</v>
      </c>
      <c r="N2314" t="str">
        <f>VLOOKUP(A2314,HOS[],9,FALSE)</f>
        <v>tier - 3</v>
      </c>
      <c r="O2314" t="str">
        <f>VLOOKUP(A2314,HOS[],10,FALSE)</f>
        <v>tier - 1</v>
      </c>
      <c r="P2314" t="str">
        <f>VLOOKUP(A2314,HOS[],11,FALSE)</f>
        <v>R1013</v>
      </c>
      <c r="Q2314">
        <f>VLOOKUP(A2314,HOS[],3,FALSE)</f>
        <v>28</v>
      </c>
    </row>
    <row r="2315" spans="1:17" ht="15.6" x14ac:dyDescent="0.3">
      <c r="A2315" s="1" t="s">
        <v>44</v>
      </c>
      <c r="B2315" t="str">
        <f>VLOOKUP(A2315,CUS[],3,FALSE)</f>
        <v>Sarah E.</v>
      </c>
      <c r="C2315">
        <f>VLOOKUP(A2315,MED[],2,FALSE)</f>
        <v>18.93</v>
      </c>
      <c r="D2315">
        <f>VLOOKUP(A2315,MED[],3,FALSE)</f>
        <v>6.11</v>
      </c>
      <c r="E2315" t="str">
        <f>VLOOKUP(A2315,MED[],4,FALSE)</f>
        <v>No</v>
      </c>
      <c r="F2315" t="str">
        <f>VLOOKUP(A2315,MED[],5,FALSE)</f>
        <v>No</v>
      </c>
      <c r="G2315" t="str">
        <f>VLOOKUP(A2315,MED[],6,FALSE)</f>
        <v>Yes</v>
      </c>
      <c r="H2315" t="str">
        <f>VLOOKUP(A2315,MED[],7,FALSE)</f>
        <v>1</v>
      </c>
      <c r="I2315" t="str">
        <f>VLOOKUP(A2315,MED[],8,FALSE)</f>
        <v>No</v>
      </c>
      <c r="J2315" t="str">
        <f>VLOOKUP(A2315,MED[],9,FALSE)</f>
        <v>Overweight</v>
      </c>
      <c r="K2315" t="str">
        <f>VLOOKUP(A2315,MED[],10,FALSE)</f>
        <v>Prediabetes</v>
      </c>
      <c r="L2315" t="str">
        <f>VLOOKUP(A2315,HOS[],2,FALSE)</f>
        <v>14 Nov 1993</v>
      </c>
      <c r="M2315" s="11">
        <f>VLOOKUP(A2315,HOS[],8,FALSE)</f>
        <v>1621.34</v>
      </c>
      <c r="N2315" t="str">
        <f>VLOOKUP(A2315,HOS[],9,FALSE)</f>
        <v>tier - 3</v>
      </c>
      <c r="O2315" t="str">
        <f>VLOOKUP(A2315,HOS[],10,FALSE)</f>
        <v>tier - 1</v>
      </c>
      <c r="P2315" t="str">
        <f>VLOOKUP(A2315,HOS[],11,FALSE)</f>
        <v>R1013</v>
      </c>
      <c r="Q2315">
        <f>VLOOKUP(A2315,HOS[],3,FALSE)</f>
        <v>29</v>
      </c>
    </row>
    <row r="2316" spans="1:17" ht="15.6" x14ac:dyDescent="0.3">
      <c r="A2316" s="1" t="s">
        <v>43</v>
      </c>
      <c r="B2316" t="str">
        <f>VLOOKUP(A2316,CUS[],3,FALSE)</f>
        <v>Flannery</v>
      </c>
      <c r="C2316">
        <f>VLOOKUP(A2316,MED[],2,FALSE)</f>
        <v>24.14</v>
      </c>
      <c r="D2316">
        <f>VLOOKUP(A2316,MED[],3,FALSE)</f>
        <v>5.29</v>
      </c>
      <c r="E2316" t="str">
        <f>VLOOKUP(A2316,MED[],4,FALSE)</f>
        <v>No</v>
      </c>
      <c r="F2316" t="str">
        <f>VLOOKUP(A2316,MED[],5,FALSE)</f>
        <v>yes</v>
      </c>
      <c r="G2316" t="str">
        <f>VLOOKUP(A2316,MED[],6,FALSE)</f>
        <v>No</v>
      </c>
      <c r="H2316" t="str">
        <f>VLOOKUP(A2316,MED[],7,FALSE)</f>
        <v>1</v>
      </c>
      <c r="I2316" t="str">
        <f>VLOOKUP(A2316,MED[],8,FALSE)</f>
        <v>No</v>
      </c>
      <c r="J2316" t="str">
        <f>VLOOKUP(A2316,MED[],9,FALSE)</f>
        <v>Overweight</v>
      </c>
      <c r="K2316" t="str">
        <f>VLOOKUP(A2316,MED[],10,FALSE)</f>
        <v>Normal</v>
      </c>
      <c r="L2316" t="str">
        <f>VLOOKUP(A2316,HOS[],2,FALSE)</f>
        <v>21 Nov 2000</v>
      </c>
      <c r="M2316" s="11">
        <f>VLOOKUP(A2316,HOS[],8,FALSE)</f>
        <v>1621.88</v>
      </c>
      <c r="N2316" t="str">
        <f>VLOOKUP(A2316,HOS[],9,FALSE)</f>
        <v>tier - 3</v>
      </c>
      <c r="O2316" t="str">
        <f>VLOOKUP(A2316,HOS[],10,FALSE)</f>
        <v>tier - 1</v>
      </c>
      <c r="P2316" t="str">
        <f>VLOOKUP(A2316,HOS[],11,FALSE)</f>
        <v>R1013</v>
      </c>
      <c r="Q2316">
        <f>VLOOKUP(A2316,HOS[],3,FALSE)</f>
        <v>22</v>
      </c>
    </row>
    <row r="2317" spans="1:17" ht="15.6" x14ac:dyDescent="0.3">
      <c r="A2317" s="1" t="s">
        <v>41</v>
      </c>
      <c r="B2317" t="str">
        <f>VLOOKUP(A2317,CUS[],3,FALSE)</f>
        <v>John T</v>
      </c>
      <c r="C2317">
        <f>VLOOKUP(A2317,MED[],2,FALSE)</f>
        <v>25.03</v>
      </c>
      <c r="D2317">
        <f>VLOOKUP(A2317,MED[],3,FALSE)</f>
        <v>5.91</v>
      </c>
      <c r="E2317" t="str">
        <f>VLOOKUP(A2317,MED[],4,FALSE)</f>
        <v>No</v>
      </c>
      <c r="F2317" t="str">
        <f>VLOOKUP(A2317,MED[],5,FALSE)</f>
        <v>yes</v>
      </c>
      <c r="G2317" t="str">
        <f>VLOOKUP(A2317,MED[],6,FALSE)</f>
        <v>No</v>
      </c>
      <c r="H2317" t="str">
        <f>VLOOKUP(A2317,MED[],7,FALSE)</f>
        <v>1</v>
      </c>
      <c r="I2317" t="str">
        <f>VLOOKUP(A2317,MED[],8,FALSE)</f>
        <v>No</v>
      </c>
      <c r="J2317" t="str">
        <f>VLOOKUP(A2317,MED[],9,FALSE)</f>
        <v>Overweight</v>
      </c>
      <c r="K2317" t="str">
        <f>VLOOKUP(A2317,MED[],10,FALSE)</f>
        <v>Prediabetes</v>
      </c>
      <c r="L2317" t="str">
        <f>VLOOKUP(A2317,HOS[],2,FALSE)</f>
        <v>25 Oct 2004</v>
      </c>
      <c r="M2317" s="11">
        <f>VLOOKUP(A2317,HOS[],8,FALSE)</f>
        <v>1622.19</v>
      </c>
      <c r="N2317" t="str">
        <f>VLOOKUP(A2317,HOS[],9,FALSE)</f>
        <v>tier - 3</v>
      </c>
      <c r="O2317" t="str">
        <f>VLOOKUP(A2317,HOS[],10,FALSE)</f>
        <v>tier - 2</v>
      </c>
      <c r="P2317" t="str">
        <f>VLOOKUP(A2317,HOS[],11,FALSE)</f>
        <v>R1011</v>
      </c>
      <c r="Q2317">
        <f>VLOOKUP(A2317,HOS[],3,FALSE)</f>
        <v>18</v>
      </c>
    </row>
    <row r="2318" spans="1:17" ht="15.6" x14ac:dyDescent="0.3">
      <c r="A2318" s="1" t="s">
        <v>40</v>
      </c>
      <c r="B2318" t="str">
        <f>VLOOKUP(A2318,CUS[],3,FALSE)</f>
        <v>Koji</v>
      </c>
      <c r="C2318">
        <f>VLOOKUP(A2318,MED[],2,FALSE)</f>
        <v>20.47</v>
      </c>
      <c r="D2318">
        <f>VLOOKUP(A2318,MED[],3,FALSE)</f>
        <v>5.81</v>
      </c>
      <c r="E2318" t="str">
        <f>VLOOKUP(A2318,MED[],4,FALSE)</f>
        <v>yes</v>
      </c>
      <c r="F2318" t="str">
        <f>VLOOKUP(A2318,MED[],5,FALSE)</f>
        <v>No</v>
      </c>
      <c r="G2318" t="str">
        <f>VLOOKUP(A2318,MED[],6,FALSE)</f>
        <v>No</v>
      </c>
      <c r="H2318" t="str">
        <f>VLOOKUP(A2318,MED[],7,FALSE)</f>
        <v>1</v>
      </c>
      <c r="I2318" t="str">
        <f>VLOOKUP(A2318,MED[],8,FALSE)</f>
        <v>No</v>
      </c>
      <c r="J2318" t="str">
        <f>VLOOKUP(A2318,MED[],9,FALSE)</f>
        <v>Overweight</v>
      </c>
      <c r="K2318" t="str">
        <f>VLOOKUP(A2318,MED[],10,FALSE)</f>
        <v>Prediabetes</v>
      </c>
      <c r="L2318" t="str">
        <f>VLOOKUP(A2318,HOS[],2,FALSE)</f>
        <v>9 Dec 1995</v>
      </c>
      <c r="M2318" s="11">
        <f>VLOOKUP(A2318,HOS[],8,FALSE)</f>
        <v>1625.43</v>
      </c>
      <c r="N2318" t="str">
        <f>VLOOKUP(A2318,HOS[],9,FALSE)</f>
        <v>tier - 3</v>
      </c>
      <c r="O2318" t="str">
        <f>VLOOKUP(A2318,HOS[],10,FALSE)</f>
        <v>tier - 2</v>
      </c>
      <c r="P2318" t="str">
        <f>VLOOKUP(A2318,HOS[],11,FALSE)</f>
        <v>R1013</v>
      </c>
      <c r="Q2318">
        <f>VLOOKUP(A2318,HOS[],3,FALSE)</f>
        <v>27</v>
      </c>
    </row>
    <row r="2319" spans="1:17" ht="15.6" x14ac:dyDescent="0.3">
      <c r="A2319" s="1" t="s">
        <v>39</v>
      </c>
      <c r="B2319" t="str">
        <f>VLOOKUP(A2319,CUS[],3,FALSE)</f>
        <v>Candice M</v>
      </c>
      <c r="C2319">
        <f>VLOOKUP(A2319,MED[],2,FALSE)</f>
        <v>18.82</v>
      </c>
      <c r="D2319">
        <f>VLOOKUP(A2319,MED[],3,FALSE)</f>
        <v>5.51</v>
      </c>
      <c r="E2319" t="str">
        <f>VLOOKUP(A2319,MED[],4,FALSE)</f>
        <v>yes</v>
      </c>
      <c r="F2319" t="str">
        <f>VLOOKUP(A2319,MED[],5,FALSE)</f>
        <v>No</v>
      </c>
      <c r="G2319" t="str">
        <f>VLOOKUP(A2319,MED[],6,FALSE)</f>
        <v>No</v>
      </c>
      <c r="H2319" t="str">
        <f>VLOOKUP(A2319,MED[],7,FALSE)</f>
        <v>0</v>
      </c>
      <c r="I2319" t="str">
        <f>VLOOKUP(A2319,MED[],8,FALSE)</f>
        <v>No</v>
      </c>
      <c r="J2319" t="str">
        <f>VLOOKUP(A2319,MED[],9,FALSE)</f>
        <v>Overweight</v>
      </c>
      <c r="K2319" t="str">
        <f>VLOOKUP(A2319,MED[],10,FALSE)</f>
        <v>Normal</v>
      </c>
      <c r="L2319" t="str">
        <f>VLOOKUP(A2319,HOS[],2,FALSE)</f>
        <v>4 sep 1996</v>
      </c>
      <c r="M2319" s="11">
        <f>VLOOKUP(A2319,HOS[],8,FALSE)</f>
        <v>1627.28</v>
      </c>
      <c r="N2319" t="str">
        <f>VLOOKUP(A2319,HOS[],9,FALSE)</f>
        <v>tier - 3</v>
      </c>
      <c r="O2319" t="str">
        <f>VLOOKUP(A2319,HOS[],10,FALSE)</f>
        <v>tier - 2</v>
      </c>
      <c r="P2319" t="str">
        <f>VLOOKUP(A2319,HOS[],11,FALSE)</f>
        <v>R1012</v>
      </c>
      <c r="Q2319">
        <f>VLOOKUP(A2319,HOS[],3,FALSE)</f>
        <v>26</v>
      </c>
    </row>
    <row r="2320" spans="1:17" ht="15.6" x14ac:dyDescent="0.3">
      <c r="A2320" s="1" t="s">
        <v>38</v>
      </c>
      <c r="B2320" t="str">
        <f>VLOOKUP(A2320,CUS[],3,FALSE)</f>
        <v>Theodore A.</v>
      </c>
      <c r="C2320">
        <f>VLOOKUP(A2320,MED[],2,FALSE)</f>
        <v>17.079999999999998</v>
      </c>
      <c r="D2320">
        <f>VLOOKUP(A2320,MED[],3,FALSE)</f>
        <v>5.73</v>
      </c>
      <c r="E2320" t="str">
        <f>VLOOKUP(A2320,MED[],4,FALSE)</f>
        <v>No</v>
      </c>
      <c r="F2320" t="str">
        <f>VLOOKUP(A2320,MED[],5,FALSE)</f>
        <v>No</v>
      </c>
      <c r="G2320" t="str">
        <f>VLOOKUP(A2320,MED[],6,FALSE)</f>
        <v>Yes</v>
      </c>
      <c r="H2320" t="str">
        <f>VLOOKUP(A2320,MED[],7,FALSE)</f>
        <v>1</v>
      </c>
      <c r="I2320" t="str">
        <f>VLOOKUP(A2320,MED[],8,FALSE)</f>
        <v>No</v>
      </c>
      <c r="J2320" t="str">
        <f>VLOOKUP(A2320,MED[],9,FALSE)</f>
        <v>Underweight</v>
      </c>
      <c r="K2320" t="str">
        <f>VLOOKUP(A2320,MED[],10,FALSE)</f>
        <v>Prediabetes</v>
      </c>
      <c r="L2320" t="str">
        <f>VLOOKUP(A2320,HOS[],2,FALSE)</f>
        <v>19 Jun 1993</v>
      </c>
      <c r="M2320" s="11">
        <f>VLOOKUP(A2320,HOS[],8,FALSE)</f>
        <v>11918.2</v>
      </c>
      <c r="N2320" t="str">
        <f>VLOOKUP(A2320,HOS[],9,FALSE)</f>
        <v>tier - 3</v>
      </c>
      <c r="O2320" t="str">
        <f>VLOOKUP(A2320,HOS[],10,FALSE)</f>
        <v>tier - 3</v>
      </c>
      <c r="P2320" t="str">
        <f>VLOOKUP(A2320,HOS[],11,FALSE)</f>
        <v>R1013</v>
      </c>
      <c r="Q2320">
        <f>VLOOKUP(A2320,HOS[],3,FALSE)</f>
        <v>29</v>
      </c>
    </row>
    <row r="2321" spans="1:17" ht="15.6" x14ac:dyDescent="0.3">
      <c r="A2321" s="1" t="s">
        <v>36</v>
      </c>
      <c r="B2321" t="str">
        <f>VLOOKUP(A2321,CUS[],3,FALSE)</f>
        <v xml:space="preserve">  Lindy</v>
      </c>
      <c r="C2321">
        <f>VLOOKUP(A2321,MED[],2,FALSE)</f>
        <v>19.21</v>
      </c>
      <c r="D2321">
        <f>VLOOKUP(A2321,MED[],3,FALSE)</f>
        <v>5.53</v>
      </c>
      <c r="E2321" t="str">
        <f>VLOOKUP(A2321,MED[],4,FALSE)</f>
        <v>yes</v>
      </c>
      <c r="F2321" t="str">
        <f>VLOOKUP(A2321,MED[],5,FALSE)</f>
        <v>No</v>
      </c>
      <c r="G2321" t="str">
        <f>VLOOKUP(A2321,MED[],6,FALSE)</f>
        <v>No</v>
      </c>
      <c r="H2321" t="str">
        <f>VLOOKUP(A2321,MED[],7,FALSE)</f>
        <v>0</v>
      </c>
      <c r="I2321" t="str">
        <f>VLOOKUP(A2321,MED[],8,FALSE)</f>
        <v>No</v>
      </c>
      <c r="J2321" t="str">
        <f>VLOOKUP(A2321,MED[],9,FALSE)</f>
        <v>Overweight</v>
      </c>
      <c r="K2321" t="str">
        <f>VLOOKUP(A2321,MED[],10,FALSE)</f>
        <v>Normal</v>
      </c>
      <c r="L2321" t="str">
        <f>VLOOKUP(A2321,HOS[],2,FALSE)</f>
        <v>17 Oct 1996</v>
      </c>
      <c r="M2321" s="11">
        <f>VLOOKUP(A2321,HOS[],8,FALSE)</f>
        <v>1628.47</v>
      </c>
      <c r="N2321" t="str">
        <f>VLOOKUP(A2321,HOS[],9,FALSE)</f>
        <v>tier - 3</v>
      </c>
      <c r="O2321" t="str">
        <f>VLOOKUP(A2321,HOS[],10,FALSE)</f>
        <v>tier - 3</v>
      </c>
      <c r="P2321" t="str">
        <f>VLOOKUP(A2321,HOS[],11,FALSE)</f>
        <v>R1013</v>
      </c>
      <c r="Q2321">
        <f>VLOOKUP(A2321,HOS[],3,FALSE)</f>
        <v>26</v>
      </c>
    </row>
    <row r="2322" spans="1:17" ht="15.6" x14ac:dyDescent="0.3">
      <c r="A2322" s="1" t="s">
        <v>34</v>
      </c>
      <c r="B2322" t="str">
        <f>VLOOKUP(A2322,CUS[],3,FALSE)</f>
        <v>Thomas</v>
      </c>
      <c r="C2322">
        <f>VLOOKUP(A2322,MED[],2,FALSE)</f>
        <v>17.86</v>
      </c>
      <c r="D2322">
        <f>VLOOKUP(A2322,MED[],3,FALSE)</f>
        <v>5.43</v>
      </c>
      <c r="E2322" t="str">
        <f>VLOOKUP(A2322,MED[],4,FALSE)</f>
        <v>No</v>
      </c>
      <c r="F2322" t="str">
        <f>VLOOKUP(A2322,MED[],5,FALSE)</f>
        <v>No</v>
      </c>
      <c r="G2322" t="str">
        <f>VLOOKUP(A2322,MED[],6,FALSE)</f>
        <v>Yes</v>
      </c>
      <c r="H2322" t="str">
        <f>VLOOKUP(A2322,MED[],7,FALSE)</f>
        <v>1</v>
      </c>
      <c r="I2322" t="str">
        <f>VLOOKUP(A2322,MED[],8,FALSE)</f>
        <v>No</v>
      </c>
      <c r="J2322" t="str">
        <f>VLOOKUP(A2322,MED[],9,FALSE)</f>
        <v>Underweight</v>
      </c>
      <c r="K2322" t="str">
        <f>VLOOKUP(A2322,MED[],10,FALSE)</f>
        <v>Normal</v>
      </c>
      <c r="L2322" t="str">
        <f>VLOOKUP(A2322,HOS[],2,FALSE)</f>
        <v>4 Aug 1993</v>
      </c>
      <c r="M2322" s="11">
        <f>VLOOKUP(A2322,HOS[],8,FALSE)</f>
        <v>1629.83</v>
      </c>
      <c r="N2322" t="str">
        <f>VLOOKUP(A2322,HOS[],9,FALSE)</f>
        <v>tier - 3</v>
      </c>
      <c r="O2322" t="str">
        <f>VLOOKUP(A2322,HOS[],10,FALSE)</f>
        <v>tier - 1</v>
      </c>
      <c r="P2322" t="str">
        <f>VLOOKUP(A2322,HOS[],11,FALSE)</f>
        <v>R1013</v>
      </c>
      <c r="Q2322">
        <f>VLOOKUP(A2322,HOS[],3,FALSE)</f>
        <v>29</v>
      </c>
    </row>
    <row r="2323" spans="1:17" ht="15.6" x14ac:dyDescent="0.3">
      <c r="A2323" s="1" t="s">
        <v>33</v>
      </c>
      <c r="B2323" t="str">
        <f>VLOOKUP(A2323,CUS[],3,FALSE)</f>
        <v>Holly</v>
      </c>
      <c r="C2323">
        <f>VLOOKUP(A2323,MED[],2,FALSE)</f>
        <v>21.38</v>
      </c>
      <c r="D2323">
        <f>VLOOKUP(A2323,MED[],3,FALSE)</f>
        <v>8.01</v>
      </c>
      <c r="E2323" t="str">
        <f>VLOOKUP(A2323,MED[],4,FALSE)</f>
        <v>No</v>
      </c>
      <c r="F2323" t="str">
        <f>VLOOKUP(A2323,MED[],5,FALSE)</f>
        <v>No</v>
      </c>
      <c r="G2323" t="str">
        <f>VLOOKUP(A2323,MED[],6,FALSE)</f>
        <v>No</v>
      </c>
      <c r="H2323" t="str">
        <f>VLOOKUP(A2323,MED[],7,FALSE)</f>
        <v>0</v>
      </c>
      <c r="I2323" t="str">
        <f>VLOOKUP(A2323,MED[],8,FALSE)</f>
        <v>No</v>
      </c>
      <c r="J2323" t="str">
        <f>VLOOKUP(A2323,MED[],9,FALSE)</f>
        <v>Overweight</v>
      </c>
      <c r="K2323" t="str">
        <f>VLOOKUP(A2323,MED[],10,FALSE)</f>
        <v>Diabetes</v>
      </c>
      <c r="L2323" t="str">
        <f>VLOOKUP(A2323,HOS[],2,FALSE)</f>
        <v>30 sep 2002</v>
      </c>
      <c r="M2323" s="11">
        <f>VLOOKUP(A2323,HOS[],8,FALSE)</f>
        <v>35160.129999999997</v>
      </c>
      <c r="N2323" t="str">
        <f>VLOOKUP(A2323,HOS[],9,FALSE)</f>
        <v>tier - 3</v>
      </c>
      <c r="O2323" t="str">
        <f>VLOOKUP(A2323,HOS[],10,FALSE)</f>
        <v>tier - 1</v>
      </c>
      <c r="P2323" t="str">
        <f>VLOOKUP(A2323,HOS[],11,FALSE)</f>
        <v>R1012</v>
      </c>
      <c r="Q2323">
        <f>VLOOKUP(A2323,HOS[],3,FALSE)</f>
        <v>20</v>
      </c>
    </row>
    <row r="2324" spans="1:17" ht="15.6" x14ac:dyDescent="0.3">
      <c r="A2324" s="1" t="s">
        <v>32</v>
      </c>
      <c r="B2324" t="str">
        <f>VLOOKUP(A2324,CUS[],3,FALSE)</f>
        <v>Matthew</v>
      </c>
      <c r="C2324">
        <f>VLOOKUP(A2324,MED[],2,FALSE)</f>
        <v>23.35</v>
      </c>
      <c r="D2324">
        <f>VLOOKUP(A2324,MED[],3,FALSE)</f>
        <v>5.94</v>
      </c>
      <c r="E2324" t="str">
        <f>VLOOKUP(A2324,MED[],4,FALSE)</f>
        <v>No</v>
      </c>
      <c r="F2324" t="str">
        <f>VLOOKUP(A2324,MED[],5,FALSE)</f>
        <v>No</v>
      </c>
      <c r="G2324" t="str">
        <f>VLOOKUP(A2324,MED[],6,FALSE)</f>
        <v>No</v>
      </c>
      <c r="H2324" t="str">
        <f>VLOOKUP(A2324,MED[],7,FALSE)</f>
        <v>0</v>
      </c>
      <c r="I2324" t="str">
        <f>VLOOKUP(A2324,MED[],8,FALSE)</f>
        <v>No</v>
      </c>
      <c r="J2324" t="str">
        <f>VLOOKUP(A2324,MED[],9,FALSE)</f>
        <v>Overweight</v>
      </c>
      <c r="K2324" t="str">
        <f>VLOOKUP(A2324,MED[],10,FALSE)</f>
        <v>Prediabetes</v>
      </c>
      <c r="L2324" t="str">
        <f>VLOOKUP(A2324,HOS[],2,FALSE)</f>
        <v>5 Dec 1999</v>
      </c>
      <c r="M2324" s="11">
        <f>VLOOKUP(A2324,HOS[],8,FALSE)</f>
        <v>1631.67</v>
      </c>
      <c r="N2324" t="str">
        <f>VLOOKUP(A2324,HOS[],9,FALSE)</f>
        <v>tier - 3</v>
      </c>
      <c r="O2324" t="str">
        <f>VLOOKUP(A2324,HOS[],10,FALSE)</f>
        <v>tier - 1</v>
      </c>
      <c r="P2324" t="str">
        <f>VLOOKUP(A2324,HOS[],11,FALSE)</f>
        <v>R1013</v>
      </c>
      <c r="Q2324">
        <f>VLOOKUP(A2324,HOS[],3,FALSE)</f>
        <v>23</v>
      </c>
    </row>
    <row r="2325" spans="1:17" ht="15.6" x14ac:dyDescent="0.3">
      <c r="A2325" s="1" t="s">
        <v>29</v>
      </c>
      <c r="B2325" t="str">
        <f>VLOOKUP(A2325,CUS[],3,FALSE)</f>
        <v>Meghan K</v>
      </c>
      <c r="C2325">
        <f>VLOOKUP(A2325,MED[],2,FALSE)</f>
        <v>22.24</v>
      </c>
      <c r="D2325">
        <f>VLOOKUP(A2325,MED[],3,FALSE)</f>
        <v>5.04</v>
      </c>
      <c r="E2325" t="str">
        <f>VLOOKUP(A2325,MED[],4,FALSE)</f>
        <v>No</v>
      </c>
      <c r="F2325" t="str">
        <f>VLOOKUP(A2325,MED[],5,FALSE)</f>
        <v>No</v>
      </c>
      <c r="G2325" t="str">
        <f>VLOOKUP(A2325,MED[],6,FALSE)</f>
        <v>No</v>
      </c>
      <c r="H2325" t="str">
        <f>VLOOKUP(A2325,MED[],7,FALSE)</f>
        <v>0</v>
      </c>
      <c r="I2325" t="str">
        <f>VLOOKUP(A2325,MED[],8,FALSE)</f>
        <v>No</v>
      </c>
      <c r="J2325" t="str">
        <f>VLOOKUP(A2325,MED[],9,FALSE)</f>
        <v>Overweight</v>
      </c>
      <c r="K2325" t="str">
        <f>VLOOKUP(A2325,MED[],10,FALSE)</f>
        <v>Normal</v>
      </c>
      <c r="L2325" t="str">
        <f>VLOOKUP(A2325,HOS[],2,FALSE)</f>
        <v>9 Dec 1999</v>
      </c>
      <c r="M2325" s="11">
        <f>VLOOKUP(A2325,HOS[],8,FALSE)</f>
        <v>1631.82</v>
      </c>
      <c r="N2325" t="str">
        <f>VLOOKUP(A2325,HOS[],9,FALSE)</f>
        <v>tier - 2</v>
      </c>
      <c r="O2325" t="str">
        <f>VLOOKUP(A2325,HOS[],10,FALSE)</f>
        <v>tier - 3</v>
      </c>
      <c r="P2325" t="str">
        <f>VLOOKUP(A2325,HOS[],11,FALSE)</f>
        <v>R1013</v>
      </c>
      <c r="Q2325">
        <f>VLOOKUP(A2325,HOS[],3,FALSE)</f>
        <v>23</v>
      </c>
    </row>
    <row r="2326" spans="1:17" ht="15.6" x14ac:dyDescent="0.3">
      <c r="A2326" s="1" t="s">
        <v>28</v>
      </c>
      <c r="B2326" t="str">
        <f>VLOOKUP(A2326,CUS[],3,FALSE)</f>
        <v>Fred</v>
      </c>
      <c r="C2326">
        <f>VLOOKUP(A2326,MED[],2,FALSE)</f>
        <v>24.76</v>
      </c>
      <c r="D2326">
        <f>VLOOKUP(A2326,MED[],3,FALSE)</f>
        <v>4.54</v>
      </c>
      <c r="E2326" t="str">
        <f>VLOOKUP(A2326,MED[],4,FALSE)</f>
        <v>yes</v>
      </c>
      <c r="F2326" t="str">
        <f>VLOOKUP(A2326,MED[],5,FALSE)</f>
        <v>No</v>
      </c>
      <c r="G2326" t="str">
        <f>VLOOKUP(A2326,MED[],6,FALSE)</f>
        <v>No</v>
      </c>
      <c r="H2326" t="str">
        <f>VLOOKUP(A2326,MED[],7,FALSE)</f>
        <v>0</v>
      </c>
      <c r="I2326" t="str">
        <f>VLOOKUP(A2326,MED[],8,FALSE)</f>
        <v>No</v>
      </c>
      <c r="J2326" t="str">
        <f>VLOOKUP(A2326,MED[],9,FALSE)</f>
        <v>Overweight</v>
      </c>
      <c r="K2326" t="str">
        <f>VLOOKUP(A2326,MED[],10,FALSE)</f>
        <v>Normal</v>
      </c>
      <c r="L2326" t="str">
        <f>VLOOKUP(A2326,HOS[],2,FALSE)</f>
        <v>3 Sep 2001</v>
      </c>
      <c r="M2326" s="11">
        <f>VLOOKUP(A2326,HOS[],8,FALSE)</f>
        <v>1632.04</v>
      </c>
      <c r="N2326" t="str">
        <f>VLOOKUP(A2326,HOS[],9,FALSE)</f>
        <v>tier - 3</v>
      </c>
      <c r="O2326" t="str">
        <f>VLOOKUP(A2326,HOS[],10,FALSE)</f>
        <v>tier - 2</v>
      </c>
      <c r="P2326" t="str">
        <f>VLOOKUP(A2326,HOS[],11,FALSE)</f>
        <v>R1013</v>
      </c>
      <c r="Q2326">
        <f>VLOOKUP(A2326,HOS[],3,FALSE)</f>
        <v>21</v>
      </c>
    </row>
    <row r="2327" spans="1:17" ht="15.6" x14ac:dyDescent="0.3">
      <c r="A2327" s="1" t="s">
        <v>27</v>
      </c>
      <c r="B2327" t="str">
        <f>VLOOKUP(A2327,CUS[],3,FALSE)</f>
        <v>Sebastian</v>
      </c>
      <c r="C2327">
        <f>VLOOKUP(A2327,MED[],2,FALSE)</f>
        <v>20.100000000000001</v>
      </c>
      <c r="D2327">
        <f>VLOOKUP(A2327,MED[],3,FALSE)</f>
        <v>5.6</v>
      </c>
      <c r="E2327" t="str">
        <f>VLOOKUP(A2327,MED[],4,FALSE)</f>
        <v>yes</v>
      </c>
      <c r="F2327" t="str">
        <f>VLOOKUP(A2327,MED[],5,FALSE)</f>
        <v>No</v>
      </c>
      <c r="G2327" t="str">
        <f>VLOOKUP(A2327,MED[],6,FALSE)</f>
        <v>Yes</v>
      </c>
      <c r="H2327" t="str">
        <f>VLOOKUP(A2327,MED[],7,FALSE)</f>
        <v>1</v>
      </c>
      <c r="I2327" t="str">
        <f>VLOOKUP(A2327,MED[],8,FALSE)</f>
        <v>No</v>
      </c>
      <c r="J2327" t="str">
        <f>VLOOKUP(A2327,MED[],9,FALSE)</f>
        <v>Overweight</v>
      </c>
      <c r="K2327" t="str">
        <f>VLOOKUP(A2327,MED[],10,FALSE)</f>
        <v>Normal</v>
      </c>
      <c r="L2327" t="str">
        <f>VLOOKUP(A2327,HOS[],2,FALSE)</f>
        <v>16 Nov 1997</v>
      </c>
      <c r="M2327" s="11">
        <f>VLOOKUP(A2327,HOS[],8,FALSE)</f>
        <v>1632.56</v>
      </c>
      <c r="N2327" t="str">
        <f>VLOOKUP(A2327,HOS[],9,FALSE)</f>
        <v>tier - 3</v>
      </c>
      <c r="O2327" t="str">
        <f>VLOOKUP(A2327,HOS[],10,FALSE)</f>
        <v>tier - 3</v>
      </c>
      <c r="P2327" t="str">
        <f>VLOOKUP(A2327,HOS[],11,FALSE)</f>
        <v>R1013</v>
      </c>
      <c r="Q2327">
        <f>VLOOKUP(A2327,HOS[],3,FALSE)</f>
        <v>25</v>
      </c>
    </row>
    <row r="2328" spans="1:17" ht="15.6" x14ac:dyDescent="0.3">
      <c r="A2328" s="1" t="s">
        <v>26</v>
      </c>
      <c r="B2328" t="str">
        <f>VLOOKUP(A2328,CUS[],3,FALSE)</f>
        <v>Laura</v>
      </c>
      <c r="C2328">
        <f>VLOOKUP(A2328,MED[],2,FALSE)</f>
        <v>21.77</v>
      </c>
      <c r="D2328">
        <f>VLOOKUP(A2328,MED[],3,FALSE)</f>
        <v>10.67</v>
      </c>
      <c r="E2328" t="str">
        <f>VLOOKUP(A2328,MED[],4,FALSE)</f>
        <v>No</v>
      </c>
      <c r="F2328" t="str">
        <f>VLOOKUP(A2328,MED[],5,FALSE)</f>
        <v>No</v>
      </c>
      <c r="G2328" t="str">
        <f>VLOOKUP(A2328,MED[],6,FALSE)</f>
        <v>No</v>
      </c>
      <c r="H2328" t="str">
        <f>VLOOKUP(A2328,MED[],7,FALSE)</f>
        <v>0</v>
      </c>
      <c r="I2328" t="str">
        <f>VLOOKUP(A2328,MED[],8,FALSE)</f>
        <v>No</v>
      </c>
      <c r="J2328" t="str">
        <f>VLOOKUP(A2328,MED[],9,FALSE)</f>
        <v>Overweight</v>
      </c>
      <c r="K2328" t="str">
        <f>VLOOKUP(A2328,MED[],10,FALSE)</f>
        <v>Diabetes</v>
      </c>
      <c r="L2328" t="str">
        <f>VLOOKUP(A2328,HOS[],2,FALSE)</f>
        <v>13 Nov 2002</v>
      </c>
      <c r="M2328" s="11">
        <f>VLOOKUP(A2328,HOS[],8,FALSE)</f>
        <v>1633.04</v>
      </c>
      <c r="N2328" t="str">
        <f>VLOOKUP(A2328,HOS[],9,FALSE)</f>
        <v>tier - 3</v>
      </c>
      <c r="O2328" t="str">
        <f>VLOOKUP(A2328,HOS[],10,FALSE)</f>
        <v>tier - 2</v>
      </c>
      <c r="P2328" t="str">
        <f>VLOOKUP(A2328,HOS[],11,FALSE)</f>
        <v>R1012</v>
      </c>
      <c r="Q2328">
        <f>VLOOKUP(A2328,HOS[],3,FALSE)</f>
        <v>20</v>
      </c>
    </row>
    <row r="2329" spans="1:17" ht="15.6" x14ac:dyDescent="0.3">
      <c r="A2329" s="1" t="s">
        <v>25</v>
      </c>
      <c r="B2329" t="str">
        <f>VLOOKUP(A2329,CUS[],3,FALSE)</f>
        <v>Nicole</v>
      </c>
      <c r="C2329">
        <f>VLOOKUP(A2329,MED[],2,FALSE)</f>
        <v>17.82</v>
      </c>
      <c r="D2329">
        <f>VLOOKUP(A2329,MED[],3,FALSE)</f>
        <v>5.26</v>
      </c>
      <c r="E2329" t="str">
        <f>VLOOKUP(A2329,MED[],4,FALSE)</f>
        <v>yes</v>
      </c>
      <c r="F2329" t="str">
        <f>VLOOKUP(A2329,MED[],5,FALSE)</f>
        <v>No</v>
      </c>
      <c r="G2329" t="str">
        <f>VLOOKUP(A2329,MED[],6,FALSE)</f>
        <v>No</v>
      </c>
      <c r="H2329" t="str">
        <f>VLOOKUP(A2329,MED[],7,FALSE)</f>
        <v>1</v>
      </c>
      <c r="I2329" t="str">
        <f>VLOOKUP(A2329,MED[],8,FALSE)</f>
        <v>No</v>
      </c>
      <c r="J2329" t="str">
        <f>VLOOKUP(A2329,MED[],9,FALSE)</f>
        <v>Underweight</v>
      </c>
      <c r="K2329" t="str">
        <f>VLOOKUP(A2329,MED[],10,FALSE)</f>
        <v>Normal</v>
      </c>
      <c r="L2329" t="str">
        <f>VLOOKUP(A2329,HOS[],2,FALSE)</f>
        <v>8 Jul 1995</v>
      </c>
      <c r="M2329" s="11">
        <f>VLOOKUP(A2329,HOS[],8,FALSE)</f>
        <v>1633.96</v>
      </c>
      <c r="N2329" t="str">
        <f>VLOOKUP(A2329,HOS[],9,FALSE)</f>
        <v>tier - 3</v>
      </c>
      <c r="O2329" t="str">
        <f>VLOOKUP(A2329,HOS[],10,FALSE)</f>
        <v>tier - 3</v>
      </c>
      <c r="P2329" t="str">
        <f>VLOOKUP(A2329,HOS[],11,FALSE)</f>
        <v>R1013</v>
      </c>
      <c r="Q2329">
        <f>VLOOKUP(A2329,HOS[],3,FALSE)</f>
        <v>27</v>
      </c>
    </row>
    <row r="2330" spans="1:17" ht="15.6" x14ac:dyDescent="0.3">
      <c r="A2330" s="1" t="s">
        <v>24</v>
      </c>
      <c r="B2330" t="str">
        <f>VLOOKUP(A2330,CUS[],3,FALSE)</f>
        <v>Susan E</v>
      </c>
      <c r="C2330">
        <f>VLOOKUP(A2330,MED[],2,FALSE)</f>
        <v>17.07</v>
      </c>
      <c r="D2330">
        <f>VLOOKUP(A2330,MED[],3,FALSE)</f>
        <v>5.22</v>
      </c>
      <c r="E2330" t="str">
        <f>VLOOKUP(A2330,MED[],4,FALSE)</f>
        <v>No</v>
      </c>
      <c r="F2330" t="str">
        <f>VLOOKUP(A2330,MED[],5,FALSE)</f>
        <v>No</v>
      </c>
      <c r="G2330" t="str">
        <f>VLOOKUP(A2330,MED[],6,FALSE)</f>
        <v>Yes</v>
      </c>
      <c r="H2330" t="str">
        <f>VLOOKUP(A2330,MED[],7,FALSE)</f>
        <v>1</v>
      </c>
      <c r="I2330" t="str">
        <f>VLOOKUP(A2330,MED[],8,FALSE)</f>
        <v>No</v>
      </c>
      <c r="J2330" t="str">
        <f>VLOOKUP(A2330,MED[],9,FALSE)</f>
        <v>Underweight</v>
      </c>
      <c r="K2330" t="str">
        <f>VLOOKUP(A2330,MED[],10,FALSE)</f>
        <v>Normal</v>
      </c>
      <c r="L2330" t="str">
        <f>VLOOKUP(A2330,HOS[],2,FALSE)</f>
        <v>13 Jun 1993</v>
      </c>
      <c r="M2330" s="11">
        <f>VLOOKUP(A2330,HOS[],8,FALSE)</f>
        <v>1634.57</v>
      </c>
      <c r="N2330" t="str">
        <f>VLOOKUP(A2330,HOS[],9,FALSE)</f>
        <v>tier - 3</v>
      </c>
      <c r="O2330" t="str">
        <f>VLOOKUP(A2330,HOS[],10,FALSE)</f>
        <v>tier - 3</v>
      </c>
      <c r="P2330" t="str">
        <f>VLOOKUP(A2330,HOS[],11,FALSE)</f>
        <v>R1013</v>
      </c>
      <c r="Q2330">
        <f>VLOOKUP(A2330,HOS[],3,FALSE)</f>
        <v>29</v>
      </c>
    </row>
    <row r="2331" spans="1:17" ht="15.6" x14ac:dyDescent="0.3">
      <c r="A2331" s="1" t="s">
        <v>22</v>
      </c>
      <c r="B2331" t="str">
        <f>VLOOKUP(A2331,CUS[],3,FALSE)</f>
        <v>Katy</v>
      </c>
      <c r="C2331">
        <f>VLOOKUP(A2331,MED[],2,FALSE)</f>
        <v>22.24</v>
      </c>
      <c r="D2331">
        <f>VLOOKUP(A2331,MED[],3,FALSE)</f>
        <v>4.29</v>
      </c>
      <c r="E2331" t="str">
        <f>VLOOKUP(A2331,MED[],4,FALSE)</f>
        <v>yes</v>
      </c>
      <c r="F2331" t="str">
        <f>VLOOKUP(A2331,MED[],5,FALSE)</f>
        <v>No</v>
      </c>
      <c r="G2331" t="str">
        <f>VLOOKUP(A2331,MED[],6,FALSE)</f>
        <v>No</v>
      </c>
      <c r="H2331" t="str">
        <f>VLOOKUP(A2331,MED[],7,FALSE)</f>
        <v>0</v>
      </c>
      <c r="I2331" t="str">
        <f>VLOOKUP(A2331,MED[],8,FALSE)</f>
        <v>No</v>
      </c>
      <c r="J2331" t="str">
        <f>VLOOKUP(A2331,MED[],9,FALSE)</f>
        <v>Overweight</v>
      </c>
      <c r="K2331" t="str">
        <f>VLOOKUP(A2331,MED[],10,FALSE)</f>
        <v>Normal</v>
      </c>
      <c r="L2331" t="str">
        <f>VLOOKUP(A2331,HOS[],2,FALSE)</f>
        <v>23 Nov 2001</v>
      </c>
      <c r="M2331" s="11">
        <f>VLOOKUP(A2331,HOS[],8,FALSE)</f>
        <v>12254.44</v>
      </c>
      <c r="N2331" t="str">
        <f>VLOOKUP(A2331,HOS[],9,FALSE)</f>
        <v>tier - 3</v>
      </c>
      <c r="O2331" t="str">
        <f>VLOOKUP(A2331,HOS[],10,FALSE)</f>
        <v>tier - 3</v>
      </c>
      <c r="P2331" t="str">
        <f>VLOOKUP(A2331,HOS[],11,FALSE)</f>
        <v>R1012</v>
      </c>
      <c r="Q2331">
        <f>VLOOKUP(A2331,HOS[],3,FALSE)</f>
        <v>21</v>
      </c>
    </row>
    <row r="2332" spans="1:17" ht="15.6" x14ac:dyDescent="0.3">
      <c r="A2332" s="1" t="s">
        <v>21</v>
      </c>
      <c r="B2332" t="str">
        <f>VLOOKUP(A2332,CUS[],3,FALSE)</f>
        <v>Jordan</v>
      </c>
      <c r="C2332">
        <f>VLOOKUP(A2332,MED[],2,FALSE)</f>
        <v>22.34</v>
      </c>
      <c r="D2332">
        <f>VLOOKUP(A2332,MED[],3,FALSE)</f>
        <v>5.57</v>
      </c>
      <c r="E2332" t="str">
        <f>VLOOKUP(A2332,MED[],4,FALSE)</f>
        <v>No</v>
      </c>
      <c r="F2332" t="str">
        <f>VLOOKUP(A2332,MED[],5,FALSE)</f>
        <v>No</v>
      </c>
      <c r="G2332" t="str">
        <f>VLOOKUP(A2332,MED[],6,FALSE)</f>
        <v>No</v>
      </c>
      <c r="H2332" t="str">
        <f>VLOOKUP(A2332,MED[],7,FALSE)</f>
        <v>1</v>
      </c>
      <c r="I2332" t="str">
        <f>VLOOKUP(A2332,MED[],8,FALSE)</f>
        <v>No</v>
      </c>
      <c r="J2332" t="str">
        <f>VLOOKUP(A2332,MED[],9,FALSE)</f>
        <v>Overweight</v>
      </c>
      <c r="K2332" t="str">
        <f>VLOOKUP(A2332,MED[],10,FALSE)</f>
        <v>Normal</v>
      </c>
      <c r="L2332" t="str">
        <f>VLOOKUP(A2332,HOS[],2,FALSE)</f>
        <v>24 Jul 1998</v>
      </c>
      <c r="M2332" s="11">
        <f>VLOOKUP(A2332,HOS[],8,FALSE)</f>
        <v>12697.48</v>
      </c>
      <c r="N2332" t="str">
        <f>VLOOKUP(A2332,HOS[],9,FALSE)</f>
        <v>tier - 3</v>
      </c>
      <c r="O2332" t="str">
        <f>VLOOKUP(A2332,HOS[],10,FALSE)</f>
        <v>tier - 3</v>
      </c>
      <c r="P2332" t="str">
        <f>VLOOKUP(A2332,HOS[],11,FALSE)</f>
        <v>R1013</v>
      </c>
      <c r="Q2332">
        <f>VLOOKUP(A2332,HOS[],3,FALSE)</f>
        <v>24</v>
      </c>
    </row>
    <row r="2333" spans="1:17" ht="15.6" x14ac:dyDescent="0.3">
      <c r="A2333" s="1" t="s">
        <v>19</v>
      </c>
      <c r="B2333" t="str">
        <f>VLOOKUP(A2333,CUS[],3,FALSE)</f>
        <v xml:space="preserve">  Juan D. Sr.</v>
      </c>
      <c r="C2333">
        <f>VLOOKUP(A2333,MED[],2,FALSE)</f>
        <v>17.7</v>
      </c>
      <c r="D2333">
        <f>VLOOKUP(A2333,MED[],3,FALSE)</f>
        <v>6.28</v>
      </c>
      <c r="E2333" t="str">
        <f>VLOOKUP(A2333,MED[],4,FALSE)</f>
        <v>No</v>
      </c>
      <c r="F2333" t="str">
        <f>VLOOKUP(A2333,MED[],5,FALSE)</f>
        <v>No</v>
      </c>
      <c r="G2333" t="str">
        <f>VLOOKUP(A2333,MED[],6,FALSE)</f>
        <v>No</v>
      </c>
      <c r="H2333" t="str">
        <f>VLOOKUP(A2333,MED[],7,FALSE)</f>
        <v>1</v>
      </c>
      <c r="I2333" t="str">
        <f>VLOOKUP(A2333,MED[],8,FALSE)</f>
        <v>No</v>
      </c>
      <c r="J2333" t="str">
        <f>VLOOKUP(A2333,MED[],9,FALSE)</f>
        <v>Underweight</v>
      </c>
      <c r="K2333" t="str">
        <f>VLOOKUP(A2333,MED[],10,FALSE)</f>
        <v>Prediabetes</v>
      </c>
      <c r="L2333" t="str">
        <f>VLOOKUP(A2333,HOS[],2,FALSE)</f>
        <v>23 Sep 1992</v>
      </c>
      <c r="M2333" s="11">
        <f>VLOOKUP(A2333,HOS[],8,FALSE)</f>
        <v>12981.35</v>
      </c>
      <c r="N2333" t="str">
        <f>VLOOKUP(A2333,HOS[],9,FALSE)</f>
        <v>tier - 3</v>
      </c>
      <c r="O2333" t="str">
        <f>VLOOKUP(A2333,HOS[],10,FALSE)</f>
        <v>tier - 3</v>
      </c>
      <c r="P2333" t="str">
        <f>VLOOKUP(A2333,HOS[],11,FALSE)</f>
        <v>R1013</v>
      </c>
      <c r="Q2333">
        <f>VLOOKUP(A2333,HOS[],3,FALSE)</f>
        <v>30</v>
      </c>
    </row>
    <row r="2334" spans="1:17" ht="15.6" x14ac:dyDescent="0.3">
      <c r="A2334" s="1" t="s">
        <v>17</v>
      </c>
      <c r="B2334" t="str">
        <f>VLOOKUP(A2334,CUS[],3,FALSE)</f>
        <v>Julie</v>
      </c>
      <c r="C2334">
        <f>VLOOKUP(A2334,MED[],2,FALSE)</f>
        <v>16.47</v>
      </c>
      <c r="D2334">
        <f>VLOOKUP(A2334,MED[],3,FALSE)</f>
        <v>6.35</v>
      </c>
      <c r="E2334" t="str">
        <f>VLOOKUP(A2334,MED[],4,FALSE)</f>
        <v>No</v>
      </c>
      <c r="F2334" t="str">
        <f>VLOOKUP(A2334,MED[],5,FALSE)</f>
        <v>No</v>
      </c>
      <c r="G2334" t="str">
        <f>VLOOKUP(A2334,MED[],6,FALSE)</f>
        <v>Yes</v>
      </c>
      <c r="H2334" t="str">
        <f>VLOOKUP(A2334,MED[],7,FALSE)</f>
        <v>1</v>
      </c>
      <c r="I2334" t="str">
        <f>VLOOKUP(A2334,MED[],8,FALSE)</f>
        <v>No</v>
      </c>
      <c r="J2334" t="str">
        <f>VLOOKUP(A2334,MED[],9,FALSE)</f>
        <v>Underweight</v>
      </c>
      <c r="K2334" t="str">
        <f>VLOOKUP(A2334,MED[],10,FALSE)</f>
        <v>Prediabetes</v>
      </c>
      <c r="L2334" t="str">
        <f>VLOOKUP(A2334,HOS[],2,FALSE)</f>
        <v>30 Jun 1993</v>
      </c>
      <c r="M2334" s="11">
        <f>VLOOKUP(A2334,HOS[],8,FALSE)</f>
        <v>5846.92</v>
      </c>
      <c r="N2334" t="str">
        <f>VLOOKUP(A2334,HOS[],9,FALSE)</f>
        <v>tier - 2</v>
      </c>
      <c r="O2334" t="str">
        <f>VLOOKUP(A2334,HOS[],10,FALSE)</f>
        <v>tier - 1</v>
      </c>
      <c r="P2334" t="str">
        <f>VLOOKUP(A2334,HOS[],11,FALSE)</f>
        <v>R1013</v>
      </c>
      <c r="Q2334">
        <f>VLOOKUP(A2334,HOS[],3,FALSE)</f>
        <v>29</v>
      </c>
    </row>
    <row r="2335" spans="1:17" ht="15.6" x14ac:dyDescent="0.3">
      <c r="A2335" s="1" t="s">
        <v>14</v>
      </c>
      <c r="B2335" t="str">
        <f>VLOOKUP(A2335,CUS[],3,FALSE)</f>
        <v>Evan P</v>
      </c>
      <c r="C2335">
        <f>VLOOKUP(A2335,MED[],2,FALSE)</f>
        <v>17.600000000000001</v>
      </c>
      <c r="D2335">
        <f>VLOOKUP(A2335,MED[],3,FALSE)</f>
        <v>4.3899999999999997</v>
      </c>
      <c r="E2335" t="str">
        <f>VLOOKUP(A2335,MED[],4,FALSE)</f>
        <v>No</v>
      </c>
      <c r="F2335" t="str">
        <f>VLOOKUP(A2335,MED[],5,FALSE)</f>
        <v>No</v>
      </c>
      <c r="G2335" t="str">
        <f>VLOOKUP(A2335,MED[],6,FALSE)</f>
        <v>No</v>
      </c>
      <c r="H2335" t="str">
        <f>VLOOKUP(A2335,MED[],7,FALSE)</f>
        <v>1</v>
      </c>
      <c r="I2335" t="str">
        <f>VLOOKUP(A2335,MED[],8,FALSE)</f>
        <v>No</v>
      </c>
      <c r="J2335" t="str">
        <f>VLOOKUP(A2335,MED[],9,FALSE)</f>
        <v>Underweight</v>
      </c>
      <c r="K2335" t="str">
        <f>VLOOKUP(A2335,MED[],10,FALSE)</f>
        <v>Normal</v>
      </c>
      <c r="L2335" t="str">
        <f>VLOOKUP(A2335,HOS[],2,FALSE)</f>
        <v>23 Nov 1992</v>
      </c>
      <c r="M2335" s="11">
        <f>VLOOKUP(A2335,HOS[],8,FALSE)</f>
        <v>8747.68</v>
      </c>
      <c r="N2335" t="str">
        <f>VLOOKUP(A2335,HOS[],9,FALSE)</f>
        <v>tier - 2</v>
      </c>
      <c r="O2335" t="str">
        <f>VLOOKUP(A2335,HOS[],10,FALSE)</f>
        <v>tier - 1</v>
      </c>
      <c r="P2335" t="str">
        <f>VLOOKUP(A2335,HOS[],11,FALSE)</f>
        <v>R1013</v>
      </c>
      <c r="Q2335">
        <f>VLOOKUP(A2335,HOS[],3,FALSE)</f>
        <v>30</v>
      </c>
    </row>
    <row r="2336" spans="1:17" ht="15.6" x14ac:dyDescent="0.3">
      <c r="A2336" s="1" t="s">
        <v>9</v>
      </c>
      <c r="B2336" t="str">
        <f>VLOOKUP(A2336,CUS[],3,FALSE)</f>
        <v>Aaron K</v>
      </c>
      <c r="C2336">
        <f>VLOOKUP(A2336,MED[],2,FALSE)</f>
        <v>17.579999999999998</v>
      </c>
      <c r="D2336">
        <f>VLOOKUP(A2336,MED[],3,FALSE)</f>
        <v>4.51</v>
      </c>
      <c r="E2336" t="str">
        <f>VLOOKUP(A2336,MED[],4,FALSE)</f>
        <v>No</v>
      </c>
      <c r="F2336" t="str">
        <f>VLOOKUP(A2336,MED[],5,FALSE)</f>
        <v>No</v>
      </c>
      <c r="G2336" t="str">
        <f>VLOOKUP(A2336,MED[],6,FALSE)</f>
        <v>No</v>
      </c>
      <c r="H2336" t="str">
        <f>VLOOKUP(A2336,MED[],7,FALSE)</f>
        <v>1</v>
      </c>
      <c r="I2336" t="str">
        <f>VLOOKUP(A2336,MED[],8,FALSE)</f>
        <v>No</v>
      </c>
      <c r="J2336" t="str">
        <f>VLOOKUP(A2336,MED[],9,FALSE)</f>
        <v>Underweight</v>
      </c>
      <c r="K2336" t="str">
        <f>VLOOKUP(A2336,MED[],10,FALSE)</f>
        <v>Normal</v>
      </c>
      <c r="L2336" t="str">
        <f>VLOOKUP(A2336,HOS[],2,FALSE)</f>
        <v>18 Jul 1992</v>
      </c>
      <c r="M2336" s="11">
        <f>VLOOKUP(A2336,HOS[],8,FALSE)</f>
        <v>10806.84</v>
      </c>
      <c r="N2336" t="str">
        <f>VLOOKUP(A2336,HOS[],9,FALSE)</f>
        <v>tier - 2</v>
      </c>
      <c r="O2336" t="str">
        <f>VLOOKUP(A2336,HOS[],10,FALSE)</f>
        <v>tier - 3</v>
      </c>
      <c r="P2336" t="str">
        <f>VLOOKUP(A2336,HOS[],11,FALSE)</f>
        <v>R1013</v>
      </c>
      <c r="Q2336">
        <f>VLOOKUP(A2336,HOS[],3,FALSE)</f>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pivot tables</vt:lpstr>
      <vt:lpstr>INTERACTIVE DASHBOARD</vt:lpstr>
      <vt:lpstr>HEALTH 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2025-10-06T13:22:00Z</dcterms:modified>
</cp:coreProperties>
</file>